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211040\Desktop\1. KB운용1호\6. 투자보고서\"/>
    </mc:Choice>
  </mc:AlternateContent>
  <bookViews>
    <workbookView xWindow="30390" yWindow="-120" windowWidth="28110" windowHeight="16440" tabRatio="965"/>
  </bookViews>
  <sheets>
    <sheet name="표지" sheetId="2" r:id="rId1"/>
    <sheet name="1부.Ⅰ.1" sheetId="4" r:id="rId2"/>
    <sheet name="1부.Ⅰ.2.1)" sheetId="5" r:id="rId3"/>
    <sheet name="1부.Ⅰ.2.2)" sheetId="6" r:id="rId4"/>
    <sheet name="1부.Ⅰ.3.1)" sheetId="7" r:id="rId5"/>
    <sheet name="1부.Ⅰ.3.2)" sheetId="8" r:id="rId6"/>
    <sheet name="1부.Ⅰ.4.1)" sheetId="9" r:id="rId7"/>
    <sheet name="1부.Ⅰ.4.2)" sheetId="10" r:id="rId8"/>
    <sheet name="1부.Ⅰ.4.3)" sheetId="11" r:id="rId9"/>
    <sheet name="1부.Ⅰ.5" sheetId="12" r:id="rId10"/>
    <sheet name="2부.Ⅰ" sheetId="13" r:id="rId11"/>
    <sheet name="2부.Ⅰ.1.1)" sheetId="45" r:id="rId12"/>
    <sheet name="2부.Ⅰ.1.2)" sheetId="15" r:id="rId13"/>
    <sheet name="2부.Ⅰ.1.3)" sheetId="16" r:id="rId14"/>
    <sheet name="2부.Ⅰ.2" sheetId="17" r:id="rId15"/>
    <sheet name="2부.Ⅰ.3" sheetId="18" r:id="rId16"/>
    <sheet name="2부.Ⅰ.4" sheetId="19" r:id="rId17"/>
    <sheet name="2부.Ⅱ" sheetId="20" r:id="rId18"/>
    <sheet name="3부.Ⅰ" sheetId="21" r:id="rId19"/>
    <sheet name="3부.Ⅱ.1.1)" sheetId="22" r:id="rId20"/>
    <sheet name="3부.Ⅱ.1.2)" sheetId="23" r:id="rId21"/>
    <sheet name="3부.Ⅱ.2" sheetId="24" r:id="rId22"/>
    <sheet name="3부.Ⅱ.3" sheetId="25" r:id="rId23"/>
    <sheet name="3부.Ⅱ.4" sheetId="26" r:id="rId24"/>
    <sheet name="3부.Ⅲ" sheetId="27" r:id="rId25"/>
    <sheet name="3부.Ⅳ.1" sheetId="28" r:id="rId26"/>
    <sheet name="3부.Ⅳ.2" sheetId="29" r:id="rId27"/>
    <sheet name="3부.Ⅴ" sheetId="30" r:id="rId28"/>
    <sheet name="4부.Ⅰ.1" sheetId="31" r:id="rId29"/>
    <sheet name="4부.Ⅰ.2" sheetId="44" r:id="rId30"/>
    <sheet name="5부.Ⅰ" sheetId="33" r:id="rId31"/>
    <sheet name="5부.Ⅱ" sheetId="34" r:id="rId32"/>
    <sheet name="5부.Ⅲ" sheetId="36" r:id="rId33"/>
    <sheet name="5부.Ⅳ" sheetId="43" r:id="rId34"/>
    <sheet name="5부.Ⅴ" sheetId="37" r:id="rId35"/>
    <sheet name="5부.Ⅵ" sheetId="38" r:id="rId36"/>
    <sheet name="5부.Ⅶ" sheetId="39" r:id="rId37"/>
    <sheet name="6부.Ⅰ" sheetId="40" r:id="rId38"/>
    <sheet name="7부.Ⅰ" sheetId="41" r:id="rId39"/>
    <sheet name="8부.Ⅰ" sheetId="42" r:id="rId40"/>
  </sheets>
  <externalReferences>
    <externalReference r:id="rId41"/>
  </externalReferences>
  <definedNames>
    <definedName name="Earn_etc">'[1]4부.Ⅱ.1.3)'!$R$6</definedName>
    <definedName name="_xlnm.Print_Area" localSheetId="1">'1부.Ⅰ.1'!$A$1:$AK$25</definedName>
    <definedName name="_xlnm.Print_Area" localSheetId="2">'1부.Ⅰ.2.1)'!$A$1:$AK$10</definedName>
    <definedName name="_xlnm.Print_Area" localSheetId="3">'1부.Ⅰ.2.2)'!$A$1:$AK$14</definedName>
    <definedName name="_xlnm.Print_Area" localSheetId="4">'1부.Ⅰ.3.1)'!$A$1:$AK$33</definedName>
    <definedName name="_xlnm.Print_Area" localSheetId="5">'1부.Ⅰ.3.2)'!$A$1:$AL$27</definedName>
    <definedName name="_xlnm.Print_Area" localSheetId="6">'1부.Ⅰ.4.1)'!$A$1:$AU$22</definedName>
    <definedName name="_xlnm.Print_Area" localSheetId="7">'1부.Ⅰ.4.2)'!$A$1:$AX$14</definedName>
    <definedName name="_xlnm.Print_Area" localSheetId="8">'1부.Ⅰ.4.3)'!$A$1:$AK$23</definedName>
    <definedName name="_xlnm.Print_Area" localSheetId="9">'1부.Ⅰ.5'!$A$1:$AF$27</definedName>
    <definedName name="_xlnm.Print_Area" localSheetId="10">'2부.Ⅰ'!$A$1:$AK$21</definedName>
    <definedName name="_xlnm.Print_Area" localSheetId="11">'2부.Ⅰ.1.1)'!$A$1:$AM$25</definedName>
    <definedName name="_xlnm.Print_Area" localSheetId="12">'2부.Ⅰ.1.2)'!$A$1:$Y$24</definedName>
    <definedName name="_xlnm.Print_Area" localSheetId="13">'2부.Ⅰ.1.3)'!$A$1:$Y$22</definedName>
    <definedName name="_xlnm.Print_Area" localSheetId="14">'2부.Ⅰ.2'!$A$1:$AF$13</definedName>
    <definedName name="_xlnm.Print_Area" localSheetId="15">'2부.Ⅰ.3'!$A$1:$AO$13</definedName>
    <definedName name="_xlnm.Print_Area" localSheetId="16">'2부.Ⅰ.4'!$A$1:$AF$19</definedName>
    <definedName name="_xlnm.Print_Area" localSheetId="17">'2부.Ⅱ'!$A$1:$AK$30</definedName>
    <definedName name="_xlnm.Print_Area" localSheetId="18">'3부.Ⅰ'!$A$1:$AK$21</definedName>
    <definedName name="_xlnm.Print_Area" localSheetId="19">'3부.Ⅱ.1.1)'!$A$1:$AI$40</definedName>
    <definedName name="_xlnm.Print_Area" localSheetId="20">'3부.Ⅱ.1.2)'!$A$1:$AK$13</definedName>
    <definedName name="_xlnm.Print_Area" localSheetId="21">'3부.Ⅱ.2'!$A$1:$AK$13</definedName>
    <definedName name="_xlnm.Print_Area" localSheetId="22">'3부.Ⅱ.3'!$A$1:$AO$12</definedName>
    <definedName name="_xlnm.Print_Area" localSheetId="23">'3부.Ⅱ.4'!$A$1:$AI$12</definedName>
    <definedName name="_xlnm.Print_Area" localSheetId="24">'3부.Ⅲ'!$A$1:$AK$19</definedName>
    <definedName name="_xlnm.Print_Area" localSheetId="25">'3부.Ⅳ.1'!$A$1:$Q$39</definedName>
    <definedName name="_xlnm.Print_Area" localSheetId="26">'3부.Ⅳ.2'!$A$1:$AK$20</definedName>
    <definedName name="_xlnm.Print_Area" localSheetId="27">'3부.Ⅴ'!$A$1:$AK$8</definedName>
    <definedName name="_xlnm.Print_Area" localSheetId="28">'4부.Ⅰ.1'!$A$1:$AK$17</definedName>
    <definedName name="_xlnm.Print_Area" localSheetId="29">'4부.Ⅰ.2'!$A$1:$AK$25</definedName>
    <definedName name="_xlnm.Print_Area" localSheetId="30">'5부.Ⅰ'!$B$1:$AL$132</definedName>
    <definedName name="_xlnm.Print_Area" localSheetId="31">'5부.Ⅱ'!$B$1:$AL$82</definedName>
    <definedName name="_xlnm.Print_Area" localSheetId="32">'5부.Ⅲ'!$B$1:$AL$3</definedName>
    <definedName name="_xlnm.Print_Area" localSheetId="33">'5부.Ⅳ'!$B$1:$AL$3</definedName>
    <definedName name="_xlnm.Print_Area" localSheetId="34">'5부.Ⅴ'!$B$1:$AK$3</definedName>
    <definedName name="_xlnm.Print_Area" localSheetId="35">'5부.Ⅵ'!$A$1:$AK$11</definedName>
    <definedName name="_xlnm.Print_Area" localSheetId="36">'5부.Ⅶ'!$A$1:$AK$33</definedName>
    <definedName name="_xlnm.Print_Area" localSheetId="37">'6부.Ⅰ'!$A$1:$AK$9</definedName>
    <definedName name="_xlnm.Print_Area" localSheetId="38">'7부.Ⅰ'!$A$1:$AK$10</definedName>
    <definedName name="_xlnm.Print_Area" localSheetId="39">'8부.Ⅰ'!$A$1:$AK$9</definedName>
    <definedName name="_xlnm.Print_Area" localSheetId="0">표지!$A$1:$L$37</definedName>
    <definedName name="Rent_SUM" localSheetId="11">#REF!</definedName>
    <definedName name="Rent_SUM" localSheetId="20">'[1]4부.Ⅱ.1.1)'!$R$10</definedName>
    <definedName name="Rent_SUM" localSheetId="23">'3부.Ⅱ.4'!#REF!</definedName>
    <definedName name="Rent_SUM" localSheetId="26">'[1]4부.Ⅱ.1.1)'!$R$10</definedName>
    <definedName name="Rent_SUM" localSheetId="27">'[1]4부.Ⅱ.1.1)'!$R$10</definedName>
    <definedName name="Rent_SUM" localSheetId="28">'[1]4부.Ⅱ.1.1)'!$R$10</definedName>
    <definedName name="Rent_SUM" localSheetId="29">'[1]4부.Ⅱ.1.1)'!$R$10</definedName>
    <definedName name="Rent_SUM" localSheetId="30">'[1]4부.Ⅱ.1.1)'!$R$10</definedName>
    <definedName name="Rent_SUM" localSheetId="31">'[1]4부.Ⅱ.1.1)'!$R$10</definedName>
    <definedName name="Rent_SUM" localSheetId="32">'[1]4부.Ⅱ.1.1)'!$R$10</definedName>
    <definedName name="Rent_SUM" localSheetId="33">'[1]4부.Ⅱ.1.1)'!$R$10</definedName>
    <definedName name="Rent_SUM" localSheetId="34">'[1]4부.Ⅱ.1.1)'!$R$10</definedName>
    <definedName name="Rent_SUM" localSheetId="35">'[1]4부.Ⅱ.1.1)'!$R$10</definedName>
    <definedName name="Rent_SUM" localSheetId="36">'[1]4부.Ⅱ.1.1)'!$R$10</definedName>
    <definedName name="Rent_SUM" localSheetId="37">'3부.Ⅱ.1.1)'!#REF!</definedName>
    <definedName name="Rent_SUM" localSheetId="38">'3부.Ⅱ.1.1)'!#REF!</definedName>
    <definedName name="Rent_SUM" localSheetId="39">'3부.Ⅱ.1.1)'!#REF!</definedName>
    <definedName name="Rent_SUM">'3부.Ⅱ.1.1)'!#REF!</definedName>
  </definedNames>
  <calcPr calcId="162913"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1" i="2" l="1"/>
  <c r="AF9" i="25" l="1"/>
  <c r="AL28" i="20"/>
  <c r="AQ8" i="18"/>
  <c r="U47" i="34"/>
  <c r="U32" i="34"/>
  <c r="U25" i="34"/>
  <c r="O88" i="33"/>
  <c r="AQ7" i="25" l="1"/>
  <c r="AP8" i="18"/>
  <c r="AA18" i="12"/>
  <c r="W5" i="30" l="1"/>
  <c r="U5" i="30"/>
  <c r="AC5" i="30"/>
  <c r="AA5" i="30"/>
  <c r="AI5" i="30"/>
  <c r="AG5" i="30"/>
  <c r="AM16" i="29"/>
  <c r="AF14" i="29"/>
  <c r="AF12" i="29"/>
  <c r="AF11" i="29"/>
  <c r="AF7" i="29"/>
  <c r="L36" i="28"/>
  <c r="L28" i="28"/>
  <c r="L23" i="28"/>
  <c r="L21" i="28"/>
  <c r="L18" i="28"/>
  <c r="L17" i="28"/>
  <c r="Q16" i="28"/>
  <c r="L15" i="28"/>
  <c r="L14" i="28"/>
  <c r="L13" i="28"/>
  <c r="L9" i="28"/>
  <c r="O6" i="27"/>
  <c r="AQ8" i="25"/>
  <c r="O9" i="22"/>
  <c r="O7" i="21" s="1"/>
  <c r="O15" i="21"/>
  <c r="AP31" i="20"/>
  <c r="AP30" i="20"/>
  <c r="AP29" i="20"/>
  <c r="AP28" i="20"/>
  <c r="AP27" i="20"/>
  <c r="AP26" i="20"/>
  <c r="AP25" i="20"/>
  <c r="AP24" i="20"/>
  <c r="AO31" i="20"/>
  <c r="AO30" i="20"/>
  <c r="AQ30" i="20" s="1"/>
  <c r="AO29" i="20"/>
  <c r="AO28" i="20"/>
  <c r="AO27" i="20"/>
  <c r="AO26" i="20"/>
  <c r="AO25" i="20"/>
  <c r="AO24" i="20"/>
  <c r="AA7" i="15"/>
  <c r="V13" i="13"/>
  <c r="AP33" i="20" s="1"/>
  <c r="V12" i="13"/>
  <c r="AQ9" i="18" s="1"/>
  <c r="V9" i="13"/>
  <c r="N13" i="13"/>
  <c r="AO33" i="20" s="1"/>
  <c r="N12" i="13"/>
  <c r="AP9" i="18" s="1"/>
  <c r="N9" i="13"/>
  <c r="U18" i="12"/>
  <c r="O18" i="12"/>
  <c r="I18" i="12"/>
  <c r="AA17" i="12"/>
  <c r="U17" i="12"/>
  <c r="O17" i="12"/>
  <c r="I17" i="12"/>
  <c r="AJ17" i="12"/>
  <c r="L10" i="12"/>
  <c r="R10" i="12"/>
  <c r="X10" i="12"/>
  <c r="AD10" i="12"/>
  <c r="L42" i="12"/>
  <c r="R42" i="12"/>
  <c r="X42" i="12"/>
  <c r="AD42" i="12"/>
  <c r="U35" i="12"/>
  <c r="O35" i="12" s="1"/>
  <c r="I35" i="12" s="1"/>
  <c r="AL9" i="9"/>
  <c r="V4" i="34"/>
  <c r="AM14" i="8"/>
  <c r="AN14" i="8" s="1"/>
  <c r="W14" i="8"/>
  <c r="W13" i="8"/>
  <c r="W12" i="8"/>
  <c r="W11" i="8"/>
  <c r="W10" i="8"/>
  <c r="W9" i="8"/>
  <c r="W8" i="8"/>
  <c r="W7" i="8"/>
  <c r="W6" i="8"/>
  <c r="AC6" i="8" s="1"/>
  <c r="AN11" i="7"/>
  <c r="AN10" i="7"/>
  <c r="AN12" i="7" s="1"/>
  <c r="AQ31" i="20" l="1"/>
  <c r="AO32" i="20"/>
  <c r="AQ24" i="20"/>
  <c r="AQ27" i="20"/>
  <c r="AP32" i="20"/>
  <c r="AP34" i="20" s="1"/>
  <c r="AQ9" i="25"/>
  <c r="AO34" i="20"/>
  <c r="AQ29" i="20"/>
  <c r="AQ28" i="20"/>
  <c r="AQ26" i="20"/>
  <c r="AQ25" i="20"/>
  <c r="AI7" i="8"/>
  <c r="AI8" i="8"/>
  <c r="AC7" i="8"/>
  <c r="AC8" i="8" s="1"/>
  <c r="AA19" i="12"/>
  <c r="U19" i="12"/>
  <c r="O19" i="12"/>
  <c r="I19" i="12"/>
  <c r="D10" i="22"/>
  <c r="D11" i="22"/>
  <c r="D12" i="22"/>
  <c r="D13" i="22"/>
  <c r="D14" i="22"/>
  <c r="D15" i="22"/>
  <c r="D16" i="22"/>
  <c r="D17" i="22"/>
  <c r="D18" i="22"/>
  <c r="D19" i="22"/>
  <c r="D20" i="22"/>
  <c r="D21" i="22"/>
  <c r="D22" i="22"/>
  <c r="D23" i="22"/>
  <c r="D24" i="22"/>
  <c r="D9" i="22"/>
  <c r="AQ32" i="20" l="1"/>
  <c r="AC9" i="8"/>
  <c r="AI9" i="8"/>
  <c r="D6" i="16"/>
  <c r="D7" i="16"/>
  <c r="D8" i="16"/>
  <c r="D9" i="16"/>
  <c r="D10" i="16"/>
  <c r="D11" i="16"/>
  <c r="D12" i="16"/>
  <c r="D13" i="16"/>
  <c r="D14" i="16"/>
  <c r="D15" i="16"/>
  <c r="D16" i="16"/>
  <c r="D17" i="16"/>
  <c r="D18" i="16"/>
  <c r="D19" i="16"/>
  <c r="D5" i="16"/>
  <c r="D21" i="15"/>
  <c r="D8" i="15"/>
  <c r="D9" i="15"/>
  <c r="D10" i="15"/>
  <c r="D11" i="15"/>
  <c r="D12" i="15"/>
  <c r="D13" i="15"/>
  <c r="D14" i="15"/>
  <c r="D15" i="15"/>
  <c r="D16" i="15"/>
  <c r="D17" i="15"/>
  <c r="D18" i="15"/>
  <c r="D19" i="15"/>
  <c r="D20" i="15"/>
  <c r="D7" i="15"/>
  <c r="AC10" i="8" l="1"/>
  <c r="AC11" i="8" s="1"/>
  <c r="AC12" i="8" s="1"/>
  <c r="AC13" i="8" s="1"/>
  <c r="AC14" i="8" s="1"/>
  <c r="AI12" i="8"/>
  <c r="AI13" i="8"/>
  <c r="AI10" i="8"/>
  <c r="AI11" i="8"/>
  <c r="AI14" i="8"/>
  <c r="K8" i="28" l="1"/>
  <c r="K36" i="28" l="1"/>
  <c r="K9" i="28"/>
  <c r="K10" i="28"/>
  <c r="K11" i="28"/>
  <c r="K12" i="28"/>
  <c r="K13" i="28"/>
  <c r="K14" i="28"/>
  <c r="K15" i="28"/>
  <c r="K16" i="28"/>
  <c r="K17" i="28"/>
  <c r="K18" i="28"/>
  <c r="K19" i="28"/>
  <c r="K20" i="28"/>
  <c r="K21" i="28"/>
  <c r="K22" i="28"/>
  <c r="K23" i="28"/>
  <c r="K24" i="28"/>
  <c r="K25" i="28"/>
  <c r="K26" i="28"/>
  <c r="K27" i="28"/>
  <c r="K28" i="28"/>
  <c r="K29" i="28"/>
  <c r="K30" i="28"/>
  <c r="K31" i="28"/>
  <c r="K32" i="28"/>
  <c r="K33" i="28"/>
  <c r="K34" i="28"/>
  <c r="K35" i="28"/>
  <c r="R36" i="28" l="1"/>
  <c r="W7" i="15"/>
  <c r="AA6" i="33" l="1"/>
  <c r="S6" i="33"/>
  <c r="O4" i="37" s="1"/>
  <c r="AH11" i="30"/>
  <c r="AB11" i="30"/>
  <c r="V11" i="30"/>
  <c r="Q5" i="30"/>
  <c r="Q11" i="30" s="1"/>
  <c r="O5" i="30"/>
  <c r="O11" i="30" s="1"/>
  <c r="O4" i="34" l="1"/>
  <c r="O4" i="36"/>
  <c r="V9" i="33"/>
  <c r="O4" i="43"/>
  <c r="Q6" i="33"/>
  <c r="Q7" i="33" s="1"/>
  <c r="M5" i="36" s="1"/>
  <c r="M4" i="36" l="1"/>
  <c r="T7" i="36" s="1"/>
  <c r="S9" i="33"/>
  <c r="N5" i="11"/>
  <c r="AG11" i="43" l="1"/>
  <c r="U11" i="43"/>
  <c r="AG18" i="34"/>
  <c r="AA18" i="34"/>
  <c r="U18" i="34"/>
  <c r="O18" i="34"/>
  <c r="AG10" i="34"/>
  <c r="AA10" i="34"/>
  <c r="U10" i="34"/>
  <c r="O9" i="21" s="1"/>
  <c r="O10" i="34"/>
  <c r="AM14" i="21" s="1"/>
  <c r="O71" i="33"/>
  <c r="O60" i="33"/>
  <c r="AG128" i="33"/>
  <c r="U128" i="33"/>
  <c r="P15" i="4" s="1"/>
  <c r="AG121" i="33"/>
  <c r="AG118" i="33"/>
  <c r="AG115" i="33"/>
  <c r="AG112" i="33"/>
  <c r="U121" i="33"/>
  <c r="U118" i="33"/>
  <c r="U115" i="33"/>
  <c r="U112" i="33"/>
  <c r="S36" i="28" l="1"/>
  <c r="T36" i="28" s="1"/>
  <c r="O7" i="27"/>
  <c r="AM12" i="27"/>
  <c r="G6" i="43"/>
  <c r="V5" i="43"/>
  <c r="AG75" i="43" l="1"/>
  <c r="U75" i="43"/>
  <c r="AG69" i="43"/>
  <c r="U69" i="43"/>
  <c r="U68" i="43" s="1"/>
  <c r="AG60" i="43"/>
  <c r="U60" i="43"/>
  <c r="AG52" i="43"/>
  <c r="AG51" i="43" s="1"/>
  <c r="U52" i="43"/>
  <c r="AG24" i="43"/>
  <c r="AG9" i="43" s="1"/>
  <c r="U24" i="43"/>
  <c r="U51" i="43" l="1"/>
  <c r="AG68" i="43"/>
  <c r="U9" i="43"/>
  <c r="U81" i="43" s="1"/>
  <c r="U83" i="43" s="1"/>
  <c r="U85" i="43" s="1"/>
  <c r="AG81" i="43"/>
  <c r="AG83" i="43" s="1"/>
  <c r="AG85" i="43" s="1"/>
  <c r="G6" i="37" l="1"/>
  <c r="AF6" i="30"/>
  <c r="Z6" i="30"/>
  <c r="T6" i="30"/>
  <c r="N15" i="30" l="1"/>
  <c r="P16" i="4"/>
  <c r="AI15" i="37"/>
  <c r="AI14" i="37"/>
  <c r="AI13" i="37"/>
  <c r="AI12" i="37"/>
  <c r="AI11" i="37"/>
  <c r="AI10" i="37"/>
  <c r="AI9" i="37"/>
  <c r="AI8" i="37"/>
  <c r="V5" i="37"/>
  <c r="U10" i="36" l="1"/>
  <c r="G6" i="36"/>
  <c r="V5" i="36"/>
  <c r="AA20" i="36"/>
  <c r="AG16" i="36" s="1"/>
  <c r="O20" i="36"/>
  <c r="AG10" i="36"/>
  <c r="U16" i="36" l="1"/>
  <c r="U27" i="36"/>
  <c r="AG27" i="36"/>
  <c r="G6" i="34" l="1"/>
  <c r="AC5" i="43"/>
  <c r="AC4" i="34"/>
  <c r="AC4" i="43" s="1"/>
  <c r="V4" i="43"/>
  <c r="AG74" i="34"/>
  <c r="AA74" i="34"/>
  <c r="U74" i="34"/>
  <c r="O74" i="34"/>
  <c r="AG60" i="34"/>
  <c r="AA60" i="34"/>
  <c r="U60" i="34"/>
  <c r="O60" i="34"/>
  <c r="AG49" i="34"/>
  <c r="AA49" i="34"/>
  <c r="U49" i="34"/>
  <c r="O49" i="34"/>
  <c r="AM15" i="21" s="1"/>
  <c r="AM16" i="21" s="1"/>
  <c r="AG48" i="34"/>
  <c r="AA48" i="34"/>
  <c r="G8" i="33"/>
  <c r="AG100" i="33"/>
  <c r="U100" i="33"/>
  <c r="AG81" i="33"/>
  <c r="U81" i="33"/>
  <c r="AA71" i="33"/>
  <c r="AA60" i="33"/>
  <c r="AA46" i="33"/>
  <c r="O46" i="33"/>
  <c r="AA40" i="33"/>
  <c r="O40" i="33"/>
  <c r="AA26" i="33"/>
  <c r="AG12" i="33" s="1"/>
  <c r="O26" i="33"/>
  <c r="U12" i="33" s="1"/>
  <c r="AI9" i="33"/>
  <c r="W9" i="33"/>
  <c r="O13" i="27" l="1"/>
  <c r="AM13" i="27"/>
  <c r="AM14" i="27" s="1"/>
  <c r="AG36" i="33"/>
  <c r="AG79" i="33" s="1"/>
  <c r="AA71" i="34"/>
  <c r="AA73" i="34" s="1"/>
  <c r="AA78" i="34" s="1"/>
  <c r="AO79" i="34" s="1"/>
  <c r="AG71" i="34"/>
  <c r="AG73" i="34" s="1"/>
  <c r="AG78" i="34" s="1"/>
  <c r="AP79" i="34" s="1"/>
  <c r="U36" i="33"/>
  <c r="U79" i="33" s="1"/>
  <c r="AM14" i="13" s="1"/>
  <c r="N14" i="30"/>
  <c r="M4" i="34"/>
  <c r="M4" i="43"/>
  <c r="T7" i="43" s="1"/>
  <c r="AC4" i="37"/>
  <c r="AC4" i="36"/>
  <c r="V4" i="37"/>
  <c r="V4" i="36"/>
  <c r="AC5" i="37"/>
  <c r="AC5" i="36"/>
  <c r="U48" i="34"/>
  <c r="U71" i="34" s="1"/>
  <c r="U73" i="34" s="1"/>
  <c r="O48" i="34"/>
  <c r="O71" i="34" s="1"/>
  <c r="O73" i="34" s="1"/>
  <c r="O78" i="34" s="1"/>
  <c r="AM79" i="34" s="1"/>
  <c r="U110" i="33"/>
  <c r="U129" i="33" s="1"/>
  <c r="AG110" i="33"/>
  <c r="AG129" i="33" s="1"/>
  <c r="AL14" i="13" l="1"/>
  <c r="AN129" i="33"/>
  <c r="P13" i="4"/>
  <c r="AM129" i="33"/>
  <c r="T7" i="34"/>
  <c r="O5" i="34"/>
  <c r="U78" i="34"/>
  <c r="AN79" i="34" s="1"/>
  <c r="N12" i="30"/>
  <c r="N6" i="30" s="1"/>
  <c r="M4" i="37"/>
  <c r="P14" i="4"/>
  <c r="AE9" i="33"/>
  <c r="M5" i="43"/>
  <c r="AF7" i="43" s="1"/>
  <c r="AF7" i="36"/>
  <c r="M5" i="34"/>
  <c r="P5" i="30"/>
  <c r="P11" i="30" s="1"/>
  <c r="O14" i="27"/>
  <c r="AF16" i="29"/>
  <c r="AN16" i="29" s="1"/>
  <c r="X23" i="22"/>
  <c r="O14" i="21"/>
  <c r="O13" i="21"/>
  <c r="O12" i="21"/>
  <c r="O10" i="21"/>
  <c r="O11" i="21"/>
  <c r="O8" i="21"/>
  <c r="X9" i="26"/>
  <c r="X8" i="26"/>
  <c r="X7" i="26"/>
  <c r="X6" i="26"/>
  <c r="X5" i="26"/>
  <c r="AB10" i="24"/>
  <c r="AB9" i="24"/>
  <c r="AB8" i="24"/>
  <c r="AB7" i="24"/>
  <c r="AB6" i="24"/>
  <c r="AF9" i="23"/>
  <c r="AF8" i="23"/>
  <c r="AF7" i="23"/>
  <c r="AF6" i="23"/>
  <c r="AF5" i="23"/>
  <c r="X24" i="22"/>
  <c r="X9" i="22"/>
  <c r="X22" i="22"/>
  <c r="X21" i="22"/>
  <c r="X20" i="22"/>
  <c r="X19" i="22"/>
  <c r="X18" i="22"/>
  <c r="X17" i="22"/>
  <c r="X16" i="22"/>
  <c r="X15" i="22"/>
  <c r="X14" i="22"/>
  <c r="X13" i="22"/>
  <c r="X12" i="22"/>
  <c r="X11" i="22"/>
  <c r="X10" i="22"/>
  <c r="W12" i="27" l="1"/>
  <c r="AN14" i="27"/>
  <c r="W8" i="27"/>
  <c r="O16" i="21"/>
  <c r="AN16" i="21" s="1"/>
  <c r="AF7" i="34"/>
  <c r="M5" i="37"/>
  <c r="W9" i="27"/>
  <c r="W5" i="27"/>
  <c r="W11" i="27"/>
  <c r="W6" i="27"/>
  <c r="T9" i="11"/>
  <c r="E15" i="20" l="1"/>
  <c r="R6" i="16"/>
  <c r="R13" i="16"/>
  <c r="R12" i="16"/>
  <c r="R11" i="16"/>
  <c r="R10" i="16"/>
  <c r="R9" i="16"/>
  <c r="R8" i="16"/>
  <c r="R7" i="16"/>
  <c r="R16" i="16"/>
  <c r="R15" i="16"/>
  <c r="R14" i="16"/>
  <c r="R17" i="16"/>
  <c r="R18" i="16"/>
  <c r="R5" i="16"/>
  <c r="R19" i="16"/>
  <c r="W15" i="15"/>
  <c r="W14" i="15"/>
  <c r="W13" i="15"/>
  <c r="W12" i="15"/>
  <c r="W11" i="15"/>
  <c r="W10" i="15"/>
  <c r="W9" i="15"/>
  <c r="W8" i="15"/>
  <c r="W16" i="15"/>
  <c r="W17" i="15"/>
  <c r="W18" i="15"/>
  <c r="W19" i="15"/>
  <c r="W20" i="15"/>
  <c r="W21" i="15"/>
  <c r="AA13" i="13"/>
  <c r="AD13" i="13" s="1"/>
  <c r="AA12" i="13"/>
  <c r="AD12" i="13" s="1"/>
  <c r="AA11" i="13"/>
  <c r="AD11" i="13" s="1"/>
  <c r="AA10" i="13"/>
  <c r="AA9" i="13"/>
  <c r="V14" i="13"/>
  <c r="S13" i="13"/>
  <c r="S12" i="13"/>
  <c r="S10" i="13"/>
  <c r="S9" i="13"/>
  <c r="N14" i="13"/>
  <c r="S11" i="13"/>
  <c r="AA47" i="12"/>
  <c r="U47" i="12"/>
  <c r="O47" i="12"/>
  <c r="I47" i="12"/>
  <c r="AA44" i="12"/>
  <c r="U44" i="12"/>
  <c r="O44" i="12"/>
  <c r="I44" i="12"/>
  <c r="AA33" i="12"/>
  <c r="U33" i="12"/>
  <c r="O33" i="12"/>
  <c r="I33" i="12"/>
  <c r="AA13" i="12"/>
  <c r="AA14" i="12" s="1"/>
  <c r="U13" i="12"/>
  <c r="U14" i="12" s="1"/>
  <c r="O13" i="12"/>
  <c r="O14" i="12" s="1"/>
  <c r="I13" i="12"/>
  <c r="I14" i="12" s="1"/>
  <c r="AC3" i="11"/>
  <c r="J9" i="11"/>
  <c r="N8" i="11"/>
  <c r="N7" i="11"/>
  <c r="N6" i="11"/>
  <c r="AP3" i="10"/>
  <c r="AM5" i="9"/>
  <c r="AL16" i="9"/>
  <c r="AL14" i="9"/>
  <c r="AL12" i="9"/>
  <c r="AL10" i="9"/>
  <c r="AL8" i="9"/>
  <c r="AE7" i="7"/>
  <c r="U12" i="4"/>
  <c r="P11" i="4"/>
  <c r="P9" i="4"/>
  <c r="AA14" i="13" l="1"/>
  <c r="AD14" i="13" s="1"/>
  <c r="AM16" i="13"/>
  <c r="S14" i="13"/>
  <c r="AL16" i="13"/>
  <c r="O45" i="12"/>
  <c r="AA45" i="12"/>
  <c r="O20" i="12"/>
  <c r="AA20" i="12"/>
  <c r="O48" i="12"/>
  <c r="AA48" i="12"/>
  <c r="U45" i="12"/>
  <c r="U48" i="12"/>
  <c r="U20" i="12"/>
  <c r="I45" i="12"/>
  <c r="I48" i="12"/>
  <c r="AD9" i="13"/>
  <c r="W11" i="21"/>
  <c r="I20" i="12"/>
  <c r="N9" i="11"/>
  <c r="AA7" i="11"/>
  <c r="W10" i="21" l="1"/>
  <c r="W8" i="21"/>
  <c r="W12" i="21"/>
  <c r="W7" i="21"/>
  <c r="W9" i="21"/>
  <c r="W15" i="21"/>
  <c r="W14" i="21"/>
  <c r="W13" i="21"/>
  <c r="AA6" i="11"/>
  <c r="AA8" i="11"/>
  <c r="AA5" i="11"/>
  <c r="W10" i="27" l="1"/>
  <c r="W7" i="27"/>
  <c r="W13" i="27"/>
  <c r="W16" i="21"/>
  <c r="AA9" i="11"/>
  <c r="W14" i="27" l="1"/>
  <c r="AK9" i="4"/>
  <c r="AF9" i="4"/>
  <c r="AB9" i="4"/>
  <c r="AA9" i="4"/>
</calcChain>
</file>

<file path=xl/sharedStrings.xml><?xml version="1.0" encoding="utf-8"?>
<sst xmlns="http://schemas.openxmlformats.org/spreadsheetml/2006/main" count="1512" uniqueCount="1200">
  <si>
    <t>투  자  보  고  서</t>
    <phoneticPr fontId="2" type="noConversion"/>
  </si>
  <si>
    <t>부터</t>
    <phoneticPr fontId="2" type="noConversion"/>
  </si>
  <si>
    <t>까지</t>
    <phoneticPr fontId="2" type="noConversion"/>
  </si>
  <si>
    <t>국토교통부장관, 금융위원회 귀중</t>
    <phoneticPr fontId="2" type="noConversion"/>
  </si>
  <si>
    <t>부동산투자회사법 제37조, 동법 시행령 제40조 및 부동산투자회사등에 관한 감독규정
제7조의 규정에 의하여 투자보고서를 작성하여 제출합니다.</t>
    <phoneticPr fontId="2" type="noConversion"/>
  </si>
  <si>
    <t>회  사   명  :</t>
    <phoneticPr fontId="2" type="noConversion"/>
  </si>
  <si>
    <r>
      <t>대</t>
    </r>
    <r>
      <rPr>
        <sz val="8"/>
        <color theme="1"/>
        <rFont val="함초롬바탕"/>
        <family val="1"/>
        <charset val="129"/>
      </rPr>
      <t xml:space="preserve"> </t>
    </r>
    <r>
      <rPr>
        <sz val="11"/>
        <color theme="1"/>
        <rFont val="함초롬바탕"/>
        <family val="1"/>
        <charset val="129"/>
      </rPr>
      <t>표</t>
    </r>
    <r>
      <rPr>
        <sz val="8"/>
        <color theme="1"/>
        <rFont val="함초롬바탕"/>
        <family val="1"/>
        <charset val="129"/>
      </rPr>
      <t xml:space="preserve"> </t>
    </r>
    <r>
      <rPr>
        <sz val="11"/>
        <color theme="1"/>
        <rFont val="함초롬바탕"/>
        <family val="1"/>
        <charset val="129"/>
      </rPr>
      <t>이</t>
    </r>
    <r>
      <rPr>
        <sz val="8"/>
        <color theme="1"/>
        <rFont val="함초롬바탕"/>
        <family val="1"/>
        <charset val="129"/>
      </rPr>
      <t xml:space="preserve"> </t>
    </r>
    <r>
      <rPr>
        <sz val="11"/>
        <color theme="1"/>
        <rFont val="함초롬바탕"/>
        <family val="1"/>
        <charset val="129"/>
      </rPr>
      <t>사  :</t>
    </r>
    <phoneticPr fontId="2" type="noConversion"/>
  </si>
  <si>
    <t>본점소재지 :</t>
    <phoneticPr fontId="2" type="noConversion"/>
  </si>
  <si>
    <t>(전화번호)</t>
    <phoneticPr fontId="2" type="noConversion"/>
  </si>
  <si>
    <t>(홈페이지)</t>
    <phoneticPr fontId="2" type="noConversion"/>
  </si>
  <si>
    <t>작성책임자 :</t>
    <phoneticPr fontId="2" type="noConversion"/>
  </si>
  <si>
    <t>(회사)</t>
    <phoneticPr fontId="2" type="noConversion"/>
  </si>
  <si>
    <t>(직책)</t>
    <phoneticPr fontId="2" type="noConversion"/>
  </si>
  <si>
    <t>성명</t>
    <phoneticPr fontId="2" type="noConversion"/>
  </si>
  <si>
    <t>공시책임자 :</t>
    <phoneticPr fontId="2" type="noConversion"/>
  </si>
  <si>
    <t>*입력도움말
1. 제출날짜(YYYY.MM.DD) 및 회사명, 대표이사, 본점소재지 등 내용을 직접 입력하시기 바랍니다.
2. 대표이사, 작성책임자, 공시책임자의 도장 스캔본을 '(인)' 위에 각각 삽입 후 마우스 오른쪽버튼을 클릭하여 '맨 뒤로 보내기'를 클릭하시기 바랍니다.
3. 표지 작성 후 '8부(재무제표) -&gt; 그외 시트' 순으로 작성 바랍니다.</t>
    <phoneticPr fontId="2" type="noConversion"/>
  </si>
  <si>
    <t>제 1 부 부동산투자회사의 현황</t>
    <phoneticPr fontId="2" type="noConversion"/>
  </si>
  <si>
    <t>Ⅰ. 회사의 현황</t>
    <phoneticPr fontId="2" type="noConversion"/>
  </si>
  <si>
    <t>1. 회사의 개요</t>
    <phoneticPr fontId="2" type="noConversion"/>
  </si>
  <si>
    <t>상장여부</t>
    <phoneticPr fontId="2" type="noConversion"/>
  </si>
  <si>
    <t>1) 회사명</t>
    <phoneticPr fontId="2" type="noConversion"/>
  </si>
  <si>
    <t>2) 설립일</t>
    <phoneticPr fontId="2" type="noConversion"/>
  </si>
  <si>
    <t>3) 소재지</t>
    <phoneticPr fontId="2" type="noConversion"/>
  </si>
  <si>
    <t>4) 자산 및 자본금, 부채</t>
    <phoneticPr fontId="2" type="noConversion"/>
  </si>
  <si>
    <t>(기준일자)</t>
    <phoneticPr fontId="2" type="noConversion"/>
  </si>
  <si>
    <t>(단위: 원)</t>
    <phoneticPr fontId="2" type="noConversion"/>
  </si>
  <si>
    <t>자 본 금</t>
    <phoneticPr fontId="2" type="noConversion"/>
  </si>
  <si>
    <t>5) 자산관리회사</t>
    <phoneticPr fontId="2" type="noConversion"/>
  </si>
  <si>
    <t>6) 사무수탁회사</t>
    <phoneticPr fontId="2" type="noConversion"/>
  </si>
  <si>
    <t>7) 자산보관회사</t>
    <phoneticPr fontId="2" type="noConversion"/>
  </si>
  <si>
    <t>8) 비고</t>
    <phoneticPr fontId="2" type="noConversion"/>
  </si>
  <si>
    <t>(1) 정관에서 정한 회사의 존속기간 및 해산사유</t>
    <phoneticPr fontId="2" type="noConversion"/>
  </si>
  <si>
    <t>(2) 신용평가결과</t>
    <phoneticPr fontId="2" type="noConversion"/>
  </si>
  <si>
    <r>
      <rPr>
        <b/>
        <sz val="11"/>
        <color rgb="FF000000"/>
        <rFont val="돋움"/>
        <family val="3"/>
        <charset val="129"/>
      </rPr>
      <t>←</t>
    </r>
    <r>
      <rPr>
        <b/>
        <sz val="11"/>
        <color rgb="FF000000"/>
        <rFont val="Calibri"/>
        <family val="2"/>
      </rPr>
      <t xml:space="preserve"> </t>
    </r>
    <r>
      <rPr>
        <b/>
        <sz val="11"/>
        <color rgb="FF000000"/>
        <rFont val="돋움"/>
        <family val="3"/>
        <charset val="129"/>
      </rPr>
      <t>필요시</t>
    </r>
    <r>
      <rPr>
        <b/>
        <sz val="11"/>
        <color rgb="FF000000"/>
        <rFont val="Calibri"/>
        <family val="2"/>
      </rPr>
      <t xml:space="preserve"> </t>
    </r>
    <r>
      <rPr>
        <b/>
        <sz val="11"/>
        <color rgb="FF000000"/>
        <rFont val="돋움"/>
        <family val="3"/>
        <charset val="129"/>
      </rPr>
      <t>주석</t>
    </r>
    <r>
      <rPr>
        <b/>
        <sz val="11"/>
        <color rgb="FF000000"/>
        <rFont val="Calibri"/>
        <family val="2"/>
      </rPr>
      <t xml:space="preserve"> </t>
    </r>
    <r>
      <rPr>
        <b/>
        <sz val="11"/>
        <color rgb="FF000000"/>
        <rFont val="돋움"/>
        <family val="3"/>
        <charset val="129"/>
      </rPr>
      <t>기재</t>
    </r>
    <phoneticPr fontId="2" type="noConversion"/>
  </si>
  <si>
    <t>2. 회사의 연혁</t>
    <phoneticPr fontId="2" type="noConversion"/>
  </si>
  <si>
    <r>
      <t>1) 설립경과 및 설립이후의 변동사항</t>
    </r>
    <r>
      <rPr>
        <sz val="12"/>
        <rFont val="함초롬바탕"/>
        <family val="1"/>
        <charset val="129"/>
      </rPr>
      <t>(상호의 변경, 영업양수 또는 영업양도, 주요 자산취득일 등을 기재)</t>
    </r>
    <phoneticPr fontId="2" type="noConversion"/>
  </si>
  <si>
    <t>* 입력도움말
1. 양식 수정은 절대 금지하며, 셀 높이 조절만 가능합니다.
2. 바탕색이 황갈색인 셀에만 데이터를 입력하시기 바랍니다.</t>
    <phoneticPr fontId="2" type="noConversion"/>
  </si>
  <si>
    <t>비 고</t>
    <phoneticPr fontId="2" type="noConversion"/>
  </si>
  <si>
    <t>※ 주요경력은 주요근무지, 근무기간 및 직위등을 구체적으로 기재</t>
    <phoneticPr fontId="2" type="noConversion"/>
  </si>
  <si>
    <r>
      <rPr>
        <b/>
        <sz val="11"/>
        <color rgb="FF000000"/>
        <rFont val="돋움"/>
        <family val="3"/>
        <charset val="129"/>
      </rPr>
      <t>←</t>
    </r>
    <r>
      <rPr>
        <b/>
        <sz val="11"/>
        <color rgb="FF000000"/>
        <rFont val="Calibri"/>
        <family val="2"/>
      </rPr>
      <t xml:space="preserve"> </t>
    </r>
    <r>
      <rPr>
        <b/>
        <sz val="11"/>
        <color rgb="FF000000"/>
        <rFont val="돋움"/>
        <family val="3"/>
        <charset val="129"/>
      </rPr>
      <t>필요시</t>
    </r>
    <r>
      <rPr>
        <b/>
        <sz val="11"/>
        <color rgb="FF000000"/>
        <rFont val="Calibri"/>
        <family val="2"/>
      </rPr>
      <t xml:space="preserve"> </t>
    </r>
    <r>
      <rPr>
        <b/>
        <sz val="11"/>
        <color rgb="FF000000"/>
        <rFont val="돋움"/>
        <family val="3"/>
        <charset val="129"/>
      </rPr>
      <t>주석</t>
    </r>
    <r>
      <rPr>
        <b/>
        <sz val="11"/>
        <color rgb="FF000000"/>
        <rFont val="Calibri"/>
        <family val="2"/>
      </rPr>
      <t xml:space="preserve"> </t>
    </r>
    <r>
      <rPr>
        <b/>
        <sz val="11"/>
        <color rgb="FF000000"/>
        <rFont val="돋움"/>
        <family val="3"/>
        <charset val="129"/>
      </rPr>
      <t>기재</t>
    </r>
    <phoneticPr fontId="2" type="noConversion"/>
  </si>
  <si>
    <t>직 명</t>
    <phoneticPr fontId="2" type="noConversion"/>
  </si>
  <si>
    <t>성 명</t>
    <phoneticPr fontId="2" type="noConversion"/>
  </si>
  <si>
    <t>생년월일</t>
    <phoneticPr fontId="2" type="noConversion"/>
  </si>
  <si>
    <t>주요경력 및 연혁</t>
    <phoneticPr fontId="2" type="noConversion"/>
  </si>
  <si>
    <t>비 고</t>
  </si>
  <si>
    <t>※ 비고란에는 법 제14조의 결격요건 해당여부를 기재</t>
    <phoneticPr fontId="2" type="noConversion"/>
  </si>
  <si>
    <t>* 입력도움말
1. 양식 수정은 절대 금지하며, 셀 높이 조절만 가능합니다.
2. 바탕색이 황갈색인 셀에만 데이터를 입력하시기 바랍니다.
3. 필요시 행추가(복사한 셀 삽입)하여 추가 작성하시기 바랍니다.
4. 생년월일은 0000.00.00 형식으로 입력하시기 바랍니다.</t>
    <phoneticPr fontId="2" type="noConversion"/>
  </si>
  <si>
    <t>3. 주식 및 자본에 관한 사항</t>
    <phoneticPr fontId="2" type="noConversion"/>
  </si>
  <si>
    <t>1) 주식에 관한 사항</t>
    <phoneticPr fontId="2" type="noConversion"/>
  </si>
  <si>
    <t>(1) 발행한 주식의 내용</t>
    <phoneticPr fontId="2" type="noConversion"/>
  </si>
  <si>
    <t>[</t>
    <phoneticPr fontId="2" type="noConversion"/>
  </si>
  <si>
    <t>현재]</t>
    <phoneticPr fontId="2" type="noConversion"/>
  </si>
  <si>
    <t>(단위 : 원, 주)</t>
    <phoneticPr fontId="2" type="noConversion"/>
  </si>
  <si>
    <t>구 분</t>
    <phoneticPr fontId="2" type="noConversion"/>
  </si>
  <si>
    <t>종 류</t>
    <phoneticPr fontId="2" type="noConversion"/>
  </si>
  <si>
    <t>발행주식수</t>
    <phoneticPr fontId="2" type="noConversion"/>
  </si>
  <si>
    <t>주당 발행가액</t>
    <phoneticPr fontId="2" type="noConversion"/>
  </si>
  <si>
    <t>주당 액면가액</t>
    <phoneticPr fontId="2" type="noConversion"/>
  </si>
  <si>
    <t>비 고</t>
    <phoneticPr fontId="2" type="noConversion"/>
  </si>
  <si>
    <t>(2) 자기주식 취득현황</t>
    <phoneticPr fontId="2" type="noConversion"/>
  </si>
  <si>
    <t>취득일자</t>
    <phoneticPr fontId="2" type="noConversion"/>
  </si>
  <si>
    <t>주식수량</t>
    <phoneticPr fontId="2" type="noConversion"/>
  </si>
  <si>
    <t>취득가액</t>
    <phoneticPr fontId="2" type="noConversion"/>
  </si>
  <si>
    <t>(3) 현물출자 현황</t>
    <phoneticPr fontId="2" type="noConversion"/>
  </si>
  <si>
    <t>* 입력도움말
1. 필요시 행추가(복사한 셀 삽입)하여 추가 작성하시기 바랍니다.
2. 날짜는 0000.00.00 형식으로 입력하시기 바랍니다.
3. 해당사항 없는 항목은 기재하지 마시기 바랍니다.</t>
    <phoneticPr fontId="2" type="noConversion"/>
  </si>
  <si>
    <t>2) 자본금 변동상황</t>
    <phoneticPr fontId="2" type="noConversion"/>
  </si>
  <si>
    <t>(단위 : 원, 주)</t>
    <phoneticPr fontId="2" type="noConversion"/>
  </si>
  <si>
    <t>일자</t>
    <phoneticPr fontId="2" type="noConversion"/>
  </si>
  <si>
    <t>원인</t>
    <phoneticPr fontId="2" type="noConversion"/>
  </si>
  <si>
    <t>증가(감소)한 주식의 내용</t>
    <phoneticPr fontId="2" type="noConversion"/>
  </si>
  <si>
    <t>증(감)자한
자본금</t>
    <phoneticPr fontId="2" type="noConversion"/>
  </si>
  <si>
    <t>증(감)자 후 
자본금</t>
    <phoneticPr fontId="2" type="noConversion"/>
  </si>
  <si>
    <t>증(감)자
비율</t>
    <phoneticPr fontId="2" type="noConversion"/>
  </si>
  <si>
    <t>종류</t>
    <phoneticPr fontId="2" type="noConversion"/>
  </si>
  <si>
    <t>수량</t>
    <phoneticPr fontId="2" type="noConversion"/>
  </si>
  <si>
    <t>주당
발행가액</t>
    <phoneticPr fontId="2" type="noConversion"/>
  </si>
  <si>
    <t>주당
액면가액</t>
    <phoneticPr fontId="2" type="noConversion"/>
  </si>
  <si>
    <t>0000.00.00</t>
    <phoneticPr fontId="2" type="noConversion"/>
  </si>
  <si>
    <r>
      <rPr>
        <b/>
        <sz val="11"/>
        <color rgb="FF000000"/>
        <rFont val="돋움"/>
        <family val="3"/>
        <charset val="129"/>
      </rPr>
      <t>←</t>
    </r>
    <r>
      <rPr>
        <b/>
        <sz val="11"/>
        <color rgb="FF000000"/>
        <rFont val="Calibri"/>
        <family val="2"/>
      </rPr>
      <t xml:space="preserve"> </t>
    </r>
    <r>
      <rPr>
        <b/>
        <sz val="11"/>
        <color rgb="FF000000"/>
        <rFont val="돋움"/>
        <family val="3"/>
        <charset val="129"/>
      </rPr>
      <t>필요시</t>
    </r>
    <r>
      <rPr>
        <b/>
        <sz val="11"/>
        <color rgb="FF000000"/>
        <rFont val="Calibri"/>
        <family val="2"/>
      </rPr>
      <t xml:space="preserve"> </t>
    </r>
    <r>
      <rPr>
        <b/>
        <sz val="11"/>
        <color rgb="FF000000"/>
        <rFont val="돋움"/>
        <family val="3"/>
        <charset val="129"/>
      </rPr>
      <t>주석</t>
    </r>
    <r>
      <rPr>
        <b/>
        <sz val="11"/>
        <color rgb="FF000000"/>
        <rFont val="Calibri"/>
        <family val="2"/>
      </rPr>
      <t xml:space="preserve"> </t>
    </r>
    <r>
      <rPr>
        <b/>
        <sz val="11"/>
        <color rgb="FF000000"/>
        <rFont val="돋움"/>
        <family val="3"/>
        <charset val="129"/>
      </rPr>
      <t>기재</t>
    </r>
    <phoneticPr fontId="2" type="noConversion"/>
  </si>
  <si>
    <t>3) 자본금 변동예정 등</t>
    <phoneticPr fontId="2" type="noConversion"/>
  </si>
  <si>
    <t>* 입력도움말
1. 2) 자본금 변동상황은 설립시부터 적어주시기 바라며, 필요시 행추가(복사한 셀 삽입)하여 
   작성해주시기 바랍니다.
2. 감자로 자본금이 감소할 경우는 수량을 음수(-)로 작성해주시기 바랍니다.
    (예) : △50,000,000 (X) / -50,000,000(O)
3. 증자비율: 증가금액(수량X주당액면가액)/증(감)자 전 자본금
    감자비율: 감소금액(수량X주당액면가액)/증(감)자 전 자본금
4. 해당사항 없는 항목은 기재하지 마시기 바랍니다.</t>
    <phoneticPr fontId="2" type="noConversion"/>
  </si>
  <si>
    <t>1) 최대주주 및 그 특별관계자의 주식소유현황</t>
    <phoneticPr fontId="2" type="noConversion"/>
  </si>
  <si>
    <t>【</t>
  </si>
  <si>
    <t>현재</t>
    <phoneticPr fontId="2" type="noConversion"/>
  </si>
  <si>
    <t>】</t>
  </si>
  <si>
    <t>관계</t>
    <phoneticPr fontId="2" type="noConversion"/>
  </si>
  <si>
    <t>내/
외국인</t>
    <phoneticPr fontId="2" type="noConversion"/>
  </si>
  <si>
    <t>국적</t>
    <phoneticPr fontId="2" type="noConversion"/>
  </si>
  <si>
    <t>기관/개인</t>
    <phoneticPr fontId="2" type="noConversion"/>
  </si>
  <si>
    <t>청약예외주주</t>
    <phoneticPr fontId="2" type="noConversion"/>
  </si>
  <si>
    <t>주식의
종류</t>
    <phoneticPr fontId="2" type="noConversion"/>
  </si>
  <si>
    <t>소유주식수(지분율)</t>
    <phoneticPr fontId="2" type="noConversion"/>
  </si>
  <si>
    <t>변동원인</t>
    <phoneticPr fontId="2" type="noConversion"/>
  </si>
  <si>
    <t>기초</t>
    <phoneticPr fontId="2" type="noConversion"/>
  </si>
  <si>
    <t>증가</t>
    <phoneticPr fontId="2" type="noConversion"/>
  </si>
  <si>
    <t>감소</t>
    <phoneticPr fontId="2" type="noConversion"/>
  </si>
  <si>
    <t>기말</t>
    <phoneticPr fontId="2" type="noConversion"/>
  </si>
  <si>
    <t>※ 특별관계자는 자본시장법 시행령 제141조제1항의 특수관계인 및 공동보유자를 말함</t>
    <phoneticPr fontId="2" type="noConversion"/>
  </si>
  <si>
    <t>※ 청약예외주주란에는 시행령 제12조의3(일반청약에 대한 예외) 각 호 중 해당되는 호를 기재</t>
    <phoneticPr fontId="2" type="noConversion"/>
  </si>
  <si>
    <t>2) 주요주주(10%이상 주주)의 주식소유현황</t>
    <phoneticPr fontId="2" type="noConversion"/>
  </si>
  <si>
    <t>【</t>
    <phoneticPr fontId="2" type="noConversion"/>
  </si>
  <si>
    <t>】</t>
    <phoneticPr fontId="2" type="noConversion"/>
  </si>
  <si>
    <t>순위</t>
    <phoneticPr fontId="2" type="noConversion"/>
  </si>
  <si>
    <t>기관/
개인</t>
    <phoneticPr fontId="2" type="noConversion"/>
  </si>
  <si>
    <t>청약예외주주</t>
    <phoneticPr fontId="2" type="noConversion"/>
  </si>
  <si>
    <t>주식의 
종류</t>
    <phoneticPr fontId="2" type="noConversion"/>
  </si>
  <si>
    <t>소유주식수</t>
    <phoneticPr fontId="2" type="noConversion"/>
  </si>
  <si>
    <t>지분율</t>
    <phoneticPr fontId="2" type="noConversion"/>
  </si>
  <si>
    <t>비고</t>
    <phoneticPr fontId="2" type="noConversion"/>
  </si>
  <si>
    <r>
      <rPr>
        <b/>
        <sz val="11"/>
        <color rgb="FF000000"/>
        <rFont val="돋움"/>
        <family val="3"/>
        <charset val="129"/>
      </rPr>
      <t>←</t>
    </r>
    <r>
      <rPr>
        <b/>
        <sz val="11"/>
        <color rgb="FF000000"/>
        <rFont val="Calibri"/>
        <family val="2"/>
      </rPr>
      <t xml:space="preserve"> </t>
    </r>
    <r>
      <rPr>
        <b/>
        <sz val="11"/>
        <color rgb="FF000000"/>
        <rFont val="돋움"/>
        <family val="3"/>
        <charset val="129"/>
      </rPr>
      <t>필요시</t>
    </r>
    <r>
      <rPr>
        <b/>
        <sz val="11"/>
        <color rgb="FF000000"/>
        <rFont val="Calibri"/>
        <family val="2"/>
      </rPr>
      <t xml:space="preserve"> </t>
    </r>
    <r>
      <rPr>
        <b/>
        <sz val="11"/>
        <color rgb="FF000000"/>
        <rFont val="돋움"/>
        <family val="3"/>
        <charset val="129"/>
      </rPr>
      <t>주석</t>
    </r>
    <r>
      <rPr>
        <b/>
        <sz val="11"/>
        <color rgb="FF000000"/>
        <rFont val="Calibri"/>
        <family val="2"/>
      </rPr>
      <t xml:space="preserve"> </t>
    </r>
    <r>
      <rPr>
        <b/>
        <sz val="11"/>
        <color rgb="FF000000"/>
        <rFont val="돋움"/>
        <family val="3"/>
        <charset val="129"/>
      </rPr>
      <t>기재</t>
    </r>
    <phoneticPr fontId="2" type="noConversion"/>
  </si>
  <si>
    <t>3) 소액주주, 최대주주 및 기타주주 분포</t>
    <phoneticPr fontId="2" type="noConversion"/>
  </si>
  <si>
    <t xml:space="preserve">【 </t>
    <phoneticPr fontId="2" type="noConversion"/>
  </si>
  <si>
    <t>구분</t>
    <phoneticPr fontId="2" type="noConversion"/>
  </si>
  <si>
    <t>주주수(명)</t>
    <phoneticPr fontId="2" type="noConversion"/>
  </si>
  <si>
    <t>비율</t>
    <phoneticPr fontId="2" type="noConversion"/>
  </si>
  <si>
    <t>주식수</t>
  </si>
  <si>
    <t>비율</t>
    <phoneticPr fontId="2" type="noConversion"/>
  </si>
  <si>
    <t>최대주주</t>
    <phoneticPr fontId="2" type="noConversion"/>
  </si>
  <si>
    <t>주요주주</t>
    <phoneticPr fontId="2" type="noConversion"/>
  </si>
  <si>
    <t>소액주주
 - 개인</t>
    <phoneticPr fontId="2" type="noConversion"/>
  </si>
  <si>
    <t>소액주주 
 - 법인</t>
    <phoneticPr fontId="2" type="noConversion"/>
  </si>
  <si>
    <t>합 계</t>
    <phoneticPr fontId="2" type="noConversion"/>
  </si>
  <si>
    <r>
      <rPr>
        <b/>
        <sz val="11"/>
        <color rgb="FF000000"/>
        <rFont val="돋움"/>
        <family val="3"/>
        <charset val="129"/>
      </rPr>
      <t>←</t>
    </r>
    <r>
      <rPr>
        <b/>
        <sz val="11"/>
        <color rgb="FF000000"/>
        <rFont val="Calibri"/>
        <family val="2"/>
      </rPr>
      <t xml:space="preserve"> </t>
    </r>
    <r>
      <rPr>
        <b/>
        <sz val="11"/>
        <color rgb="FF000000"/>
        <rFont val="돋움"/>
        <family val="3"/>
        <charset val="129"/>
      </rPr>
      <t>필요시</t>
    </r>
    <r>
      <rPr>
        <b/>
        <sz val="11"/>
        <color rgb="FF000000"/>
        <rFont val="Calibri"/>
        <family val="2"/>
      </rPr>
      <t xml:space="preserve"> </t>
    </r>
    <r>
      <rPr>
        <b/>
        <sz val="11"/>
        <color rgb="FF000000"/>
        <rFont val="돋움"/>
        <family val="3"/>
        <charset val="129"/>
      </rPr>
      <t>주석</t>
    </r>
    <r>
      <rPr>
        <b/>
        <sz val="11"/>
        <color rgb="FF000000"/>
        <rFont val="Calibri"/>
        <family val="2"/>
      </rPr>
      <t xml:space="preserve"> </t>
    </r>
    <r>
      <rPr>
        <b/>
        <sz val="11"/>
        <color rgb="FF000000"/>
        <rFont val="돋움"/>
        <family val="3"/>
        <charset val="129"/>
      </rPr>
      <t>기재</t>
    </r>
    <phoneticPr fontId="2" type="noConversion"/>
  </si>
  <si>
    <t>4) 주가변동사항</t>
    <phoneticPr fontId="2" type="noConversion"/>
  </si>
  <si>
    <t>월별</t>
    <phoneticPr fontId="2" type="noConversion"/>
  </si>
  <si>
    <t>년</t>
    <phoneticPr fontId="2" type="noConversion"/>
  </si>
  <si>
    <t>월</t>
    <phoneticPr fontId="2" type="noConversion"/>
  </si>
  <si>
    <t>년</t>
    <phoneticPr fontId="2" type="noConversion"/>
  </si>
  <si>
    <t>월</t>
    <phoneticPr fontId="2" type="noConversion"/>
  </si>
  <si>
    <t>비고</t>
    <phoneticPr fontId="2" type="noConversion"/>
  </si>
  <si>
    <t>최고가(일자)</t>
    <phoneticPr fontId="2" type="noConversion"/>
  </si>
  <si>
    <t>최저가(일자)</t>
    <phoneticPr fontId="2" type="noConversion"/>
  </si>
  <si>
    <t>월간 거래량</t>
    <phoneticPr fontId="2" type="noConversion"/>
  </si>
  <si>
    <t>일평균 거래량</t>
    <phoneticPr fontId="2" type="noConversion"/>
  </si>
  <si>
    <t>※ 주가는 월별 종가기준으로 기재</t>
    <phoneticPr fontId="2" type="noConversion"/>
  </si>
  <si>
    <t xml:space="preserve">* 입력도움말
1. 공모 회사 중 필요한 경우 기준일자를 직접 입력하고, 그 일자 기준의 주주현황을 입력하시기 
    바랍니다.
2. 해당사항 없는 항목은 기재하지 마시기 바랍니다.
</t>
    <phoneticPr fontId="2" type="noConversion"/>
  </si>
  <si>
    <t>5. 배당에 관한 사항</t>
    <phoneticPr fontId="2" type="noConversion"/>
  </si>
  <si>
    <t>1) 이익 등의 분배방침</t>
    <phoneticPr fontId="2" type="noConversion"/>
  </si>
  <si>
    <t>2) 최근 사업연도의 배당에 관한 사항</t>
    <phoneticPr fontId="2" type="noConversion"/>
  </si>
  <si>
    <t>[주당액면가액 :</t>
    <phoneticPr fontId="2" type="noConversion"/>
  </si>
  <si>
    <t>원</t>
    <phoneticPr fontId="2" type="noConversion"/>
  </si>
  <si>
    <t>]</t>
    <phoneticPr fontId="2" type="noConversion"/>
  </si>
  <si>
    <t>(단위 : 원, %)</t>
    <phoneticPr fontId="2" type="noConversion"/>
  </si>
  <si>
    <t>구분</t>
  </si>
  <si>
    <t>제</t>
    <phoneticPr fontId="2" type="noConversion"/>
  </si>
  <si>
    <t>기</t>
    <phoneticPr fontId="2" type="noConversion"/>
  </si>
  <si>
    <t>당기순이익</t>
    <phoneticPr fontId="2" type="noConversion"/>
  </si>
  <si>
    <t>상법상
배당가능이익</t>
    <phoneticPr fontId="2" type="noConversion"/>
  </si>
  <si>
    <t>당기감가상각비 등</t>
    <phoneticPr fontId="2" type="noConversion"/>
  </si>
  <si>
    <t>이익배당한도</t>
    <phoneticPr fontId="2" type="noConversion"/>
  </si>
  <si>
    <t>배당금</t>
    <phoneticPr fontId="2" type="noConversion"/>
  </si>
  <si>
    <t>배당수익율</t>
    <phoneticPr fontId="2" type="noConversion"/>
  </si>
  <si>
    <t>연환산배당율</t>
    <phoneticPr fontId="2" type="noConversion"/>
  </si>
  <si>
    <t>※ 상법상 배당가능이익 : 순자산가액 - 자본금 - 자본준비금 - 상법 시행령 제19조의 미실현이익 
                                  - 기타(주식할인발행차금 상각액 등)</t>
    <phoneticPr fontId="2" type="noConversion"/>
  </si>
  <si>
    <t>※ 당기 감가상각비 등 : 당기 감가상각비 + 전기이전 감가상각비 초과배당누적액</t>
    <phoneticPr fontId="2" type="noConversion"/>
  </si>
  <si>
    <t>※ 이익배당한도 : 상법상 배당가능이익 + 당기 감가상각비 등</t>
    <phoneticPr fontId="2" type="noConversion"/>
  </si>
  <si>
    <t>※ 주당배당금 : 배당금 / 발행주식수</t>
    <phoneticPr fontId="2" type="noConversion"/>
  </si>
  <si>
    <t>※ 배당수익율 : 배당액 / [ (기초납입자본금+기말납입자본금)/2 ] 로 계산</t>
    <phoneticPr fontId="2" type="noConversion"/>
  </si>
  <si>
    <t>※ 1기의 사업연도가 1년 미만일 경우, 비교목적으로 연환산배당율을 다음의 산식으로 추가기재 
   연환산배당율 : 배당수익율 x 365일 / (해당사업연도의 일수)</t>
    <phoneticPr fontId="2" type="noConversion"/>
  </si>
  <si>
    <t>* 산출근거자료</t>
    <phoneticPr fontId="2" type="noConversion"/>
  </si>
  <si>
    <t>(단위 : 원)</t>
    <phoneticPr fontId="2" type="noConversion"/>
  </si>
  <si>
    <t>기수시작일</t>
    <phoneticPr fontId="2" type="noConversion"/>
  </si>
  <si>
    <t>기수종료일</t>
    <phoneticPr fontId="2" type="noConversion"/>
  </si>
  <si>
    <t>사업일수</t>
    <phoneticPr fontId="2" type="noConversion"/>
  </si>
  <si>
    <t>당기 감가상각비</t>
    <phoneticPr fontId="2" type="noConversion"/>
  </si>
  <si>
    <t>전기이전
감가상각비
초과배당누적액</t>
    <phoneticPr fontId="2" type="noConversion"/>
  </si>
  <si>
    <t>기초납입자본금</t>
    <phoneticPr fontId="2" type="noConversion"/>
  </si>
  <si>
    <t>기말납입자본금</t>
    <phoneticPr fontId="2" type="noConversion"/>
  </si>
  <si>
    <t>※ 납입자본금은 액면가액이 아닌 발행가액을 기준하여 적용</t>
    <phoneticPr fontId="2" type="noConversion"/>
  </si>
  <si>
    <t>(보통주)
배당금총액</t>
    <phoneticPr fontId="2" type="noConversion"/>
  </si>
  <si>
    <t>(보통주)
배당수익율</t>
    <phoneticPr fontId="2" type="noConversion"/>
  </si>
  <si>
    <t>(보통주)
연환산배당율</t>
    <phoneticPr fontId="2" type="noConversion"/>
  </si>
  <si>
    <t>(보통주)
기초납입자본금</t>
    <phoneticPr fontId="2" type="noConversion"/>
  </si>
  <si>
    <t>(보통주)
기말납입자본금</t>
    <phoneticPr fontId="2" type="noConversion"/>
  </si>
  <si>
    <t>* 입력도움말
1. 1) 이익 등의 분배방침 내용입력시 내용이 많을 경우 셀높이를 조절하시기 바랍니다.
2. 기수는 표 왼쪽부터 최근 기수를 입력하여 주시기 바랍니다.
3. 산출근거자료표의 사업일수 자동계산을 위해 '기수시작일', '기수종료일'은 0000-00-00 형식으로 입력하시기 바랍니다.
4. 1기의 기초납입자본금은 설립납입자본금으로 입력하시기 바랍니다.</t>
    <phoneticPr fontId="2" type="noConversion"/>
  </si>
  <si>
    <t>제 2 부 자산의 투자·운용 및 자산의 구성·변경 현황</t>
    <phoneticPr fontId="2" type="noConversion"/>
  </si>
  <si>
    <t>Ⅰ. 총자산의 투자·운용 및 구성현황</t>
    <phoneticPr fontId="2" type="noConversion"/>
  </si>
  <si>
    <t>(단위 : 백만원, %)</t>
    <phoneticPr fontId="2" type="noConversion"/>
  </si>
  <si>
    <t>항 목</t>
  </si>
  <si>
    <t>총자산대비
구성비율</t>
    <phoneticPr fontId="2" type="noConversion"/>
  </si>
  <si>
    <t>자산총액</t>
    <phoneticPr fontId="2" type="noConversion"/>
  </si>
  <si>
    <t>부동산</t>
    <phoneticPr fontId="2" type="noConversion"/>
  </si>
  <si>
    <t>부동산개발사업</t>
    <phoneticPr fontId="2" type="noConversion"/>
  </si>
  <si>
    <t>현금</t>
    <phoneticPr fontId="2" type="noConversion"/>
  </si>
  <si>
    <t>기타 자산</t>
    <phoneticPr fontId="2" type="noConversion"/>
  </si>
  <si>
    <t>총계</t>
    <phoneticPr fontId="2" type="noConversion"/>
  </si>
  <si>
    <t>※ 1. 부동산은 지상권·임차권 등 부동산 사용에 관한 권리, 부동산개발사업, 설립할 때 납입된 
       주금(株金), 신주발행으로 조성한 자금 및 소유 부동산의 매각대금, 시행령 제27조에 의하여 
       부동산에 포함되는 자산을 말함(기업구조조정부동산투자회사의 경우, 구조조정부동산을 
       별도 표시)</t>
    <phoneticPr fontId="2" type="noConversion"/>
  </si>
  <si>
    <t xml:space="preserve">   3. 현금은 금융기관에의 예치금을 포함하며, 부동산에 포함되는 자산은 제외함</t>
    <phoneticPr fontId="2" type="noConversion"/>
  </si>
  <si>
    <t>* 입력도움말
1. 자산총액의 입력은 반드시 '원' 단위로 입력하시기 바랍니다. ('백만원' 단위로 자동표시)</t>
    <phoneticPr fontId="2" type="noConversion"/>
  </si>
  <si>
    <t>부동산명</t>
    <phoneticPr fontId="2" type="noConversion"/>
  </si>
  <si>
    <t>위치</t>
    <phoneticPr fontId="2" type="noConversion"/>
  </si>
  <si>
    <t>완공
(개축)일자</t>
    <phoneticPr fontId="2" type="noConversion"/>
  </si>
  <si>
    <t>담보 및 부채내역</t>
    <phoneticPr fontId="2" type="noConversion"/>
  </si>
  <si>
    <t>유형</t>
    <phoneticPr fontId="2" type="noConversion"/>
  </si>
  <si>
    <t>투자대상</t>
    <phoneticPr fontId="2" type="noConversion"/>
  </si>
  <si>
    <t>연면적(㎡)</t>
    <phoneticPr fontId="2" type="noConversion"/>
  </si>
  <si>
    <t>※ 준공시 잔금지급예정으로 준공후 소유권이 넘어오는 경우는 제외</t>
    <phoneticPr fontId="2" type="noConversion"/>
  </si>
  <si>
    <t>대지면적(㎡)</t>
    <phoneticPr fontId="2" type="noConversion"/>
  </si>
  <si>
    <t>건축면적(㎡)</t>
    <phoneticPr fontId="2" type="noConversion"/>
  </si>
  <si>
    <t>← 필요시 주석 기재</t>
    <phoneticPr fontId="2" type="noConversion"/>
  </si>
  <si>
    <t>1. 부동산(지상권·임차권 등 부동산사용에 관한 권리도 포함)</t>
    <phoneticPr fontId="2" type="noConversion"/>
  </si>
  <si>
    <t>1) 소유 부동산별 개요</t>
    <phoneticPr fontId="2" type="noConversion"/>
  </si>
  <si>
    <t xml:space="preserve">                                                        &lt;투자대상 분류기준&gt;
(분류유형) 투자대상은 투자하는 부동산의 주된 유형에 따라 주택, 오피스, 리테일, 호텔, 물류, 복합형으로 
               구분된 6가지 유형 중 한가지로 분류함
(복합형) 하나의 리츠가 둘이상 유형의 복수 부동산에 투자하는 경우 복합형으로 분류, 하나의 투자부동산에
            둘이상 유형이 존재하여 주된 유형의 구분이 어려운 경우 복합형으로 분류
(지분투자) 지분투자하는 경우에는 투자하는 부동산 유형에 따라 분류하며, 투자유형이 여러개인 경우 복합형
               으로 분류
(토지지원) 토지지원리츠는 토지지원으로 개발되는 부동산 유형에 따라 분류
</t>
    <phoneticPr fontId="2" type="noConversion"/>
  </si>
  <si>
    <t>(단위 : 백만원)</t>
    <phoneticPr fontId="2" type="noConversion"/>
  </si>
  <si>
    <t>부동산명</t>
    <phoneticPr fontId="2" type="noConversion"/>
  </si>
  <si>
    <t>취득후
자본적지출</t>
    <phoneticPr fontId="2" type="noConversion"/>
  </si>
  <si>
    <t>평가손익</t>
    <phoneticPr fontId="2" type="noConversion"/>
  </si>
  <si>
    <t>감가 
상각 
누계액</t>
    <phoneticPr fontId="2" type="noConversion"/>
  </si>
  <si>
    <t>손상
차손
누계액</t>
    <phoneticPr fontId="2" type="noConversion"/>
  </si>
  <si>
    <t>장부가액</t>
    <phoneticPr fontId="2" type="noConversion"/>
  </si>
  <si>
    <t>토지</t>
    <phoneticPr fontId="2" type="noConversion"/>
  </si>
  <si>
    <t>건물</t>
    <phoneticPr fontId="2" type="noConversion"/>
  </si>
  <si>
    <t>건물</t>
    <phoneticPr fontId="2" type="noConversion"/>
  </si>
  <si>
    <t>2) 소유 부동산별 금액현황</t>
    <phoneticPr fontId="2" type="noConversion"/>
  </si>
  <si>
    <t>임대가능
면적
(㎡)</t>
    <phoneticPr fontId="2" type="noConversion"/>
  </si>
  <si>
    <t>임대면적
(㎡)</t>
    <phoneticPr fontId="2" type="noConversion"/>
  </si>
  <si>
    <t>임대율
(임대면적/임대가능면적, %)</t>
    <phoneticPr fontId="2" type="noConversion"/>
  </si>
  <si>
    <t>임대차
계약수</t>
    <phoneticPr fontId="2" type="noConversion"/>
  </si>
  <si>
    <t>3) 소유 부동산별 임대현황</t>
    <phoneticPr fontId="2" type="noConversion"/>
  </si>
  <si>
    <t>* 입력도움말
1. 부동산이 15개를 초과할 경우 행추가(복사한 셀 삽입)하여 추가 작성(16번부터 이어서 작성하고 '부동산명'은 
    2부.Ⅰ.1.1) 시트와 동일하게 작성)하시기 바라며, 아직 소유한 부동산이 없을 경우 기재하지 마시기 바랍니다.</t>
    <phoneticPr fontId="2" type="noConversion"/>
  </si>
  <si>
    <t>* 입력도움말
1. 부동산이 15개를 초과할 경우 행추가(복사한 셀 삽입)하여 추가 작성(16번부터 이어서 작성
    하고 '부동산명'은 2부.Ⅰ.1.1) 시트와 동일하게 작성)하시기 바라며, 아직 소유한 부동산이
    없을 경우 기재하지 마시기 바랍니다.
2. 임대내역이 없을 경우 '임대가능 면적, 임대면적, 임대차 계약수' 입력 칸에 0을 입력하시기
    바랍니다.</t>
    <phoneticPr fontId="2" type="noConversion"/>
  </si>
  <si>
    <t>구분</t>
    <phoneticPr fontId="2" type="noConversion"/>
  </si>
  <si>
    <t>취득금액</t>
    <phoneticPr fontId="2" type="noConversion"/>
  </si>
  <si>
    <t>자산구성비</t>
    <phoneticPr fontId="2" type="noConversion"/>
  </si>
  <si>
    <t>← 필요시 주석 기재</t>
    <phoneticPr fontId="2" type="noConversion"/>
  </si>
  <si>
    <t>종 목 명</t>
    <phoneticPr fontId="2" type="noConversion"/>
  </si>
  <si>
    <t xml:space="preserve">* 입력도움말
1. 필요시 행추가(복사한 셀 삽입)하여 추가 작성하시기 바랍니다. 
2. 공모 회사 중 필요한 경우 기준일자를 직접 입력하고, 그 일자 기준의 주주현황을 입력하시기 바랍니다.
</t>
    <phoneticPr fontId="2" type="noConversion"/>
  </si>
  <si>
    <t>(단위 : %, 백만원)</t>
    <phoneticPr fontId="2" type="noConversion"/>
  </si>
  <si>
    <t>(단위 : %, 백만원)</t>
    <phoneticPr fontId="2" type="noConversion"/>
  </si>
  <si>
    <t>예치 금융상품</t>
    <phoneticPr fontId="2" type="noConversion"/>
  </si>
  <si>
    <t>예치 금융회사</t>
    <phoneticPr fontId="2" type="noConversion"/>
  </si>
  <si>
    <t>이자율</t>
    <phoneticPr fontId="2" type="noConversion"/>
  </si>
  <si>
    <t>비고</t>
    <phoneticPr fontId="2" type="noConversion"/>
  </si>
  <si>
    <t xml:space="preserve">* 입력도움말
1. 필요시 행추가(복사한 셀 삽입)하여 추가 작성하시기 바랍니다.
2. 해당사항 없는 항목은 기재하지 마시기 바랍니다.
</t>
    <phoneticPr fontId="2" type="noConversion"/>
  </si>
  <si>
    <t xml:space="preserve">* 입력도움말
1. 필요시 행추가(복사한 셀 삽입)하여 추가 작성하시기 바랍니다.
2. 해당사항 없는 항목은 기재하지 마시기 바랍니다.
</t>
    <phoneticPr fontId="2" type="noConversion"/>
  </si>
  <si>
    <t>(단위 : 백만원, %)</t>
    <phoneticPr fontId="2" type="noConversion"/>
  </si>
  <si>
    <t>유가증권</t>
    <phoneticPr fontId="2" type="noConversion"/>
  </si>
  <si>
    <t>파생상품자산</t>
    <phoneticPr fontId="2" type="noConversion"/>
  </si>
  <si>
    <t>비고</t>
    <phoneticPr fontId="2" type="noConversion"/>
  </si>
  <si>
    <t>구분</t>
    <phoneticPr fontId="2" type="noConversion"/>
  </si>
  <si>
    <t>위치</t>
    <phoneticPr fontId="2" type="noConversion"/>
  </si>
  <si>
    <t>거래일자</t>
    <phoneticPr fontId="2" type="noConversion"/>
  </si>
  <si>
    <t>매매가액</t>
    <phoneticPr fontId="2" type="noConversion"/>
  </si>
  <si>
    <t>거래비용</t>
    <phoneticPr fontId="2" type="noConversion"/>
  </si>
  <si>
    <t>※ 매각의 경우 비고란에 취득한 금액, 보유기간 등 간략히 기재</t>
    <phoneticPr fontId="2" type="noConversion"/>
  </si>
  <si>
    <t>예치 금융상품</t>
    <phoneticPr fontId="2" type="noConversion"/>
  </si>
  <si>
    <t>예치 금융회사</t>
    <phoneticPr fontId="2" type="noConversion"/>
  </si>
  <si>
    <t>이자율</t>
    <phoneticPr fontId="2" type="noConversion"/>
  </si>
  <si>
    <t>Ⅱ. 총자산의 변경내역</t>
    <phoneticPr fontId="2" type="noConversion"/>
  </si>
  <si>
    <t>3. 현금(금융기관 예치내역 포함) 변경내역</t>
    <phoneticPr fontId="2" type="noConversion"/>
  </si>
  <si>
    <t>4. 기타 자산 변경내역</t>
    <phoneticPr fontId="2" type="noConversion"/>
  </si>
  <si>
    <t>* 입력도움말
1. 필요시 행추가(복사한 셀 삽입)하여 추가 작성하시기 바랍니다.
2. 해당사항 없는 항목은 기재하지 마시기 바랍니다.</t>
    <phoneticPr fontId="2" type="noConversion"/>
  </si>
  <si>
    <t>Ⅰ. 총수입금액 및 수입구조</t>
    <phoneticPr fontId="2" type="noConversion"/>
  </si>
  <si>
    <t>비율(%)</t>
    <phoneticPr fontId="2" type="noConversion"/>
  </si>
  <si>
    <t>비 고</t>
    <phoneticPr fontId="2" type="noConversion"/>
  </si>
  <si>
    <t>부동산</t>
    <phoneticPr fontId="2" type="noConversion"/>
  </si>
  <si>
    <t>이자,배당금 등</t>
    <phoneticPr fontId="2" type="noConversion"/>
  </si>
  <si>
    <t>총 수 익</t>
    <phoneticPr fontId="2" type="noConversion"/>
  </si>
  <si>
    <t xml:space="preserve"> </t>
    <phoneticPr fontId="2" type="noConversion"/>
  </si>
  <si>
    <t>제 3 부 자산 및 수익과 비용에 관한 사항</t>
    <phoneticPr fontId="2" type="noConversion"/>
  </si>
  <si>
    <t>금액(원)</t>
    <phoneticPr fontId="2" type="noConversion"/>
  </si>
  <si>
    <t>분양수익</t>
    <phoneticPr fontId="2" type="noConversion"/>
  </si>
  <si>
    <t>기타수익</t>
    <phoneticPr fontId="2" type="noConversion"/>
  </si>
  <si>
    <t>평가이익</t>
    <phoneticPr fontId="2" type="noConversion"/>
  </si>
  <si>
    <t>처분이익</t>
    <phoneticPr fontId="2" type="noConversion"/>
  </si>
  <si>
    <t>현금관련수익</t>
    <phoneticPr fontId="2" type="noConversion"/>
  </si>
  <si>
    <t>기타자산</t>
    <phoneticPr fontId="2" type="noConversion"/>
  </si>
  <si>
    <t>기타</t>
    <phoneticPr fontId="2" type="noConversion"/>
  </si>
  <si>
    <t>※ 기타란에는 자산별로 구분되지 않는 수익을 기재</t>
    <phoneticPr fontId="2" type="noConversion"/>
  </si>
  <si>
    <t>부동산명</t>
    <phoneticPr fontId="2" type="noConversion"/>
  </si>
  <si>
    <t>Ⅱ. 부문별 상세내역</t>
    <phoneticPr fontId="2" type="noConversion"/>
  </si>
  <si>
    <t>1. 부동산(지상권·임차권 등 부동산사용에 관한 권리도 포함)</t>
    <phoneticPr fontId="2" type="noConversion"/>
  </si>
  <si>
    <t>1) 부동산 임대료 수익</t>
    <phoneticPr fontId="2" type="noConversion"/>
  </si>
  <si>
    <t>임대료(원)</t>
    <phoneticPr fontId="2" type="noConversion"/>
  </si>
  <si>
    <t>취득
가액</t>
    <phoneticPr fontId="2" type="noConversion"/>
  </si>
  <si>
    <t>평가
손익</t>
    <phoneticPr fontId="2" type="noConversion"/>
  </si>
  <si>
    <t>상각
누계액</t>
    <phoneticPr fontId="2" type="noConversion"/>
  </si>
  <si>
    <t>장부
가액</t>
    <phoneticPr fontId="2" type="noConversion"/>
  </si>
  <si>
    <t>매매
가액</t>
    <phoneticPr fontId="2" type="noConversion"/>
  </si>
  <si>
    <t>비율
(%)</t>
    <phoneticPr fontId="2" type="noConversion"/>
  </si>
  <si>
    <t>비고</t>
    <phoneticPr fontId="2" type="noConversion"/>
  </si>
  <si>
    <t>2) 부동산 처분수익</t>
    <phoneticPr fontId="2" type="noConversion"/>
  </si>
  <si>
    <t>(단위 : 원)</t>
  </si>
  <si>
    <t>※ 부동산개발사업을 통한 분양수익은 비고란에 구분 기재</t>
    <phoneticPr fontId="2" type="noConversion"/>
  </si>
  <si>
    <t>임 대 료</t>
    <phoneticPr fontId="2" type="noConversion"/>
  </si>
  <si>
    <t>비율
(%)</t>
    <phoneticPr fontId="2" type="noConversion"/>
  </si>
  <si>
    <t>구 분</t>
    <phoneticPr fontId="2" type="noConversion"/>
  </si>
  <si>
    <t>구 분</t>
    <phoneticPr fontId="2" type="noConversion"/>
  </si>
  <si>
    <t>매매손익</t>
    <phoneticPr fontId="2" type="noConversion"/>
  </si>
  <si>
    <t>평가손익</t>
    <phoneticPr fontId="2" type="noConversion"/>
  </si>
  <si>
    <t>이자 및 배당금</t>
    <phoneticPr fontId="2" type="noConversion"/>
  </si>
  <si>
    <t xml:space="preserve">* 입력도움말
1. 필요시 행추가(복사한 셀 삽입)하여 추가 작성하시기 바랍니다.
2. 해당사항 없는 항목은 기재하지 마시기 바랍니다.
</t>
    <phoneticPr fontId="2" type="noConversion"/>
  </si>
  <si>
    <t>(단위 : %, 원)</t>
    <phoneticPr fontId="2" type="noConversion"/>
  </si>
  <si>
    <t>4. 기타 자산 수익</t>
    <phoneticPr fontId="2" type="noConversion"/>
  </si>
  <si>
    <t>금 액(원)</t>
    <phoneticPr fontId="2" type="noConversion"/>
  </si>
  <si>
    <t>처분
손익</t>
    <phoneticPr fontId="2" type="noConversion"/>
  </si>
  <si>
    <t xml:space="preserve">* 입력도움말
1. 필요시 행추가(복사한 셀 삽입)하여 추가 작성하시기 바랍니다.
2. 해당사항 없는 항목은 기재하지 마시기 바랍니다.
</t>
    <phoneticPr fontId="2" type="noConversion"/>
  </si>
  <si>
    <t>* 입력도움말
1. 부동산(임대료, 분양수익), 부동산관련 유가증권(평가이익, 처분이익, 이자, 배당금 등) 등의 
    금액은 뒤 시트와 연결되어 있으므로 수정 불가합니다. 
2. 부동산(기타수익), 기타 및 각 항목의 비고, 주석 사항만 직접 기재 바랍니다.</t>
    <phoneticPr fontId="2" type="noConversion"/>
  </si>
  <si>
    <t>Ⅲ. 총 비용 및 지출구조</t>
    <phoneticPr fontId="2" type="noConversion"/>
  </si>
  <si>
    <t>분양원가</t>
  </si>
  <si>
    <t>분양원가</t>
    <phoneticPr fontId="2" type="noConversion"/>
  </si>
  <si>
    <t>감가상각비</t>
    <phoneticPr fontId="2" type="noConversion"/>
  </si>
  <si>
    <t>기타비용</t>
    <phoneticPr fontId="2" type="noConversion"/>
  </si>
  <si>
    <t>평가손실</t>
    <phoneticPr fontId="2" type="noConversion"/>
  </si>
  <si>
    <t>처분손실</t>
    <phoneticPr fontId="2" type="noConversion"/>
  </si>
  <si>
    <t>현금관련비용</t>
    <phoneticPr fontId="2" type="noConversion"/>
  </si>
  <si>
    <t>기타자산관련비용</t>
    <phoneticPr fontId="2" type="noConversion"/>
  </si>
  <si>
    <t>총 비 용</t>
    <phoneticPr fontId="2" type="noConversion"/>
  </si>
  <si>
    <t>※ 기타란에는 자산별로 구분되지 않는 비용을 기재</t>
    <phoneticPr fontId="2" type="noConversion"/>
  </si>
  <si>
    <t>구  분</t>
    <phoneticPr fontId="2" type="noConversion"/>
  </si>
  <si>
    <t>급여</t>
  </si>
  <si>
    <t>상여</t>
  </si>
  <si>
    <t>퇴직급여</t>
  </si>
  <si>
    <t>복리후생비</t>
  </si>
  <si>
    <t>자산관리수수료
(AMC수수료)</t>
  </si>
  <si>
    <t>부동산관리수수료
(PM, FM 등)</t>
  </si>
  <si>
    <t>자산보관수수료</t>
  </si>
  <si>
    <t>일반사무
위탁수수료</t>
  </si>
  <si>
    <t>기타지급수수료</t>
  </si>
  <si>
    <t>유형자산
감가상각비</t>
  </si>
  <si>
    <t>투자부동산
감가상각비</t>
  </si>
  <si>
    <t>무형자산
감가상각비</t>
  </si>
  <si>
    <t>세금과공과</t>
  </si>
  <si>
    <t>광고선전비</t>
  </si>
  <si>
    <t>보험료</t>
  </si>
  <si>
    <t>임차료</t>
  </si>
  <si>
    <t>교육훈련비</t>
  </si>
  <si>
    <t>여비교통비</t>
  </si>
  <si>
    <t>통신비</t>
  </si>
  <si>
    <t>수선유지비</t>
  </si>
  <si>
    <t>청소비</t>
  </si>
  <si>
    <t>수도광열비</t>
  </si>
  <si>
    <t>대손상각비</t>
  </si>
  <si>
    <t>접대비</t>
  </si>
  <si>
    <t>판매촉진비</t>
  </si>
  <si>
    <t>이자비용</t>
  </si>
  <si>
    <t>기타영업비용</t>
  </si>
  <si>
    <t>1. 부동산 영업경비</t>
    <phoneticPr fontId="2" type="noConversion"/>
  </si>
  <si>
    <t>(단위 : 원)</t>
    <phoneticPr fontId="2" type="noConversion"/>
  </si>
  <si>
    <t>Ⅳ. 상세내역</t>
    <phoneticPr fontId="2" type="noConversion"/>
  </si>
  <si>
    <t>현금</t>
    <phoneticPr fontId="2" type="noConversion"/>
  </si>
  <si>
    <t>기타자산</t>
    <phoneticPr fontId="2" type="noConversion"/>
  </si>
  <si>
    <t>비상장</t>
  </si>
  <si>
    <t>* 입력도움말
1. 필요시 행추가(복사한 셀 삽입)하여 추가 작성하시기 바랍니다. 
2. 지분율은 숫자만 입력하시기 바랍니다.(괄호 자동표시)
3. 공모 회사 중 필요한 경우 기준일자를 직접 입력하고, 그 일자 기준의 주주현황을 입력하시기 바랍니다.</t>
    <phoneticPr fontId="2" type="noConversion"/>
  </si>
  <si>
    <t xml:space="preserve">* 입력도움말
1. 필요시 열추가(복사한 셀 삽입)하여 추가 작성하시기 바랍니다.
2. 해당사항 없는 항목은 기재하지 마시기 바랍니다.
3. 부동산과 부동산관련 유가증권은 각각 기재하시되, 현금과 기타자산은 하나의 항목으로 기재바랍니다.
</t>
    <phoneticPr fontId="2" type="noConversion"/>
  </si>
  <si>
    <t>합 계</t>
    <phoneticPr fontId="2" type="noConversion"/>
  </si>
  <si>
    <t>2. 업무위탁비용</t>
    <phoneticPr fontId="2" type="noConversion"/>
  </si>
  <si>
    <t>위탁기관</t>
    <phoneticPr fontId="2" type="noConversion"/>
  </si>
  <si>
    <t>대상물건, 위탁비율, 계산방법, 
지급시기 및 지급방법</t>
    <phoneticPr fontId="2" type="noConversion"/>
  </si>
  <si>
    <t>위탁비용
(원)</t>
    <phoneticPr fontId="2" type="noConversion"/>
  </si>
  <si>
    <t>종 류</t>
    <phoneticPr fontId="2" type="noConversion"/>
  </si>
  <si>
    <t>기본보수(매입)</t>
    <phoneticPr fontId="2" type="noConversion"/>
  </si>
  <si>
    <t>성과보수(매입)</t>
    <phoneticPr fontId="2" type="noConversion"/>
  </si>
  <si>
    <t>기본보수(운용)</t>
    <phoneticPr fontId="2" type="noConversion"/>
  </si>
  <si>
    <t>성과보수(운용)</t>
    <phoneticPr fontId="2" type="noConversion"/>
  </si>
  <si>
    <t>기본보수(매각)</t>
    <phoneticPr fontId="2" type="noConversion"/>
  </si>
  <si>
    <t>성과보수(매각)</t>
    <phoneticPr fontId="2" type="noConversion"/>
  </si>
  <si>
    <t>위탁보수</t>
    <phoneticPr fontId="2" type="noConversion"/>
  </si>
  <si>
    <t>자산관리회사</t>
    <phoneticPr fontId="2" type="noConversion"/>
  </si>
  <si>
    <t>사무수탁회사</t>
    <phoneticPr fontId="2" type="noConversion"/>
  </si>
  <si>
    <t>자산보관회사</t>
    <phoneticPr fontId="2" type="noConversion"/>
  </si>
  <si>
    <t>시설관리회사</t>
    <phoneticPr fontId="2" type="noConversion"/>
  </si>
  <si>
    <t>임대관리회사</t>
    <phoneticPr fontId="2" type="noConversion"/>
  </si>
  <si>
    <t>재산관리회사</t>
    <phoneticPr fontId="2" type="noConversion"/>
  </si>
  <si>
    <t>※ 위탁보수 : 자산관리회사, 자산보관회사 등 위탁기관 및 대상물건, 위탁비율, 계산방법, 지급시기 및 지급방법을 위탁기관
   별로 구체적으로 기재하며, 해당 기간의 발생주의에 따른 금액을 위탁비용으로 기재</t>
    <phoneticPr fontId="2" type="noConversion"/>
  </si>
  <si>
    <t xml:space="preserve">* 입력도움말
1. 표 안의 행은 입력사항에 맞춰 높이를 조절하시면 됩니다.
2. 부동산별로 위탁수수료 계산방법이 다를 경우에는 대상물건 등의 해당 셀 안의 내용입력시 부동산별로 입력하시면 됩니다.
</t>
    <phoneticPr fontId="2" type="noConversion"/>
  </si>
  <si>
    <t>(단위 : %)</t>
  </si>
  <si>
    <t>구 분</t>
    <phoneticPr fontId="2" type="noConversion"/>
  </si>
  <si>
    <t>연기초납입자본금</t>
    <phoneticPr fontId="2" type="noConversion"/>
  </si>
  <si>
    <t>Ⅴ. 자기자본수익률</t>
    <phoneticPr fontId="2" type="noConversion"/>
  </si>
  <si>
    <t>당해회사수익률</t>
    <phoneticPr fontId="2" type="noConversion"/>
  </si>
  <si>
    <t>* 입력도움말
1. 기수는 표 왼쪽부터 최근 기수를 입력하여 주시기 바랍니다.</t>
    <phoneticPr fontId="2" type="noConversion"/>
  </si>
  <si>
    <t>1. 개요</t>
    <phoneticPr fontId="2" type="noConversion"/>
  </si>
  <si>
    <t>소재지</t>
    <phoneticPr fontId="2" type="noConversion"/>
  </si>
  <si>
    <t xml:space="preserve">개발규모(㎡) </t>
    <phoneticPr fontId="2" type="noConversion"/>
  </si>
  <si>
    <t>준공
예정일</t>
    <phoneticPr fontId="2" type="noConversion"/>
  </si>
  <si>
    <t>공정률</t>
    <phoneticPr fontId="2" type="noConversion"/>
  </si>
  <si>
    <t>총사업비</t>
    <phoneticPr fontId="2" type="noConversion"/>
  </si>
  <si>
    <t>총
투자금액</t>
    <phoneticPr fontId="2" type="noConversion"/>
  </si>
  <si>
    <t>기
투자금액</t>
    <phoneticPr fontId="2" type="noConversion"/>
  </si>
  <si>
    <t>제 4 부 부동산개발사업에 대한 투자 현황</t>
    <phoneticPr fontId="2" type="noConversion"/>
  </si>
  <si>
    <t>Ⅰ. 부동산개발사업의 현황</t>
    <phoneticPr fontId="2" type="noConversion"/>
  </si>
  <si>
    <t>※ 1. 총사업비는 당해 개발사업의 총사업비를 말함
    2. 총투자금액은 당해 부동산투자회사가 투자하여야 하는 총금액을 말함
    3. 기투자금액이란 당해 부동산투자회사가 이미 투자한 총금액을 말함</t>
    <phoneticPr fontId="2" type="noConversion"/>
  </si>
  <si>
    <t>개발사업명</t>
    <phoneticPr fontId="2" type="noConversion"/>
  </si>
  <si>
    <t>* 입력도움말
1. 필요시 행추가(복사한 셀 삽입)하여 추가 작성하시기 바랍니다.
2. 해당사항 없는 항목은 기재하지 마시기 바랍니다.
3. 개발규모, 공정률, 총사업비, 총투자금액, 기투자금액은 숫자로만 입력하시고, 자세한 사항은 비고 혹은 4부.Ⅰ.2 시트를 이용
    하시기 바랍니다.
4. 준공예정일은 YYYY-MM-DD 형식으로 입력 바랍니다.
5. AL열 투자대상을 선택하여 주시기 바랍니다.</t>
    <phoneticPr fontId="2" type="noConversion"/>
  </si>
  <si>
    <t>1) 부동산개발사업명(1)</t>
    <phoneticPr fontId="2" type="noConversion"/>
  </si>
  <si>
    <t>2) 부동산개발사업명(2)</t>
    <phoneticPr fontId="2" type="noConversion"/>
  </si>
  <si>
    <t>3) 장래 예정인 부동산개발사업 현황</t>
    <phoneticPr fontId="2" type="noConversion"/>
  </si>
  <si>
    <t xml:space="preserve"> - 사업계획서가 작성되어 이사회 결의를 거친 프로젝트 및 건설중인 프로젝트를 의미하며, 
    이 경우 기 작성된 사업계획서를 바탕으로 하여 다음의 순으로 내용을 개략 나타냄
 · 사업의 개요
 · 자금의 조달, 투자 및 회수에 관한 사항
 · 추정손익에 관한 사항
 · 사업의 위험에 관한 사항
 · 공사시공 등 외용역에 관한 사항
 · 그 밖에 투자자를 보호하기 위하여 필요한 사항</t>
    <phoneticPr fontId="2" type="noConversion"/>
  </si>
  <si>
    <t xml:space="preserve"> - 사업계획서 작성 이전 단계에 있으나, 개발 추진가능성이 상당하고 정보의 공개가 당사의 이익에
    해가 되지 않는다면, 대상 프로젝트에 대한 개략적 정보를 나타냄</t>
    <phoneticPr fontId="2" type="noConversion"/>
  </si>
  <si>
    <t>당기</t>
  </si>
  <si>
    <t>제</t>
  </si>
  <si>
    <t>기</t>
  </si>
  <si>
    <t>기말</t>
    <phoneticPr fontId="2" type="noConversion"/>
  </si>
  <si>
    <t>기준일</t>
  </si>
  <si>
    <t>현재</t>
  </si>
  <si>
    <t>전기</t>
  </si>
  <si>
    <t>회사명:</t>
    <phoneticPr fontId="2" type="noConversion"/>
  </si>
  <si>
    <t>(단위: 원)</t>
    <phoneticPr fontId="2" type="noConversion"/>
  </si>
  <si>
    <t>과 목</t>
    <phoneticPr fontId="2" type="noConversion"/>
  </si>
  <si>
    <t>제</t>
    <phoneticPr fontId="2" type="noConversion"/>
  </si>
  <si>
    <t>(당)기</t>
    <phoneticPr fontId="2" type="noConversion"/>
  </si>
  <si>
    <t>제</t>
    <phoneticPr fontId="2" type="noConversion"/>
  </si>
  <si>
    <t>(전)기</t>
    <phoneticPr fontId="2" type="noConversion"/>
  </si>
  <si>
    <t>금  액</t>
    <phoneticPr fontId="2" type="noConversion"/>
  </si>
  <si>
    <t>금  액</t>
    <phoneticPr fontId="2" type="noConversion"/>
  </si>
  <si>
    <t>I. 자  산</t>
  </si>
  <si>
    <t>A000000</t>
  </si>
  <si>
    <t xml:space="preserve"> 1. 유동자산</t>
  </si>
  <si>
    <t>A011000</t>
  </si>
  <si>
    <t xml:space="preserve">  1) 현금및현금성자산</t>
  </si>
  <si>
    <t>A012000</t>
  </si>
  <si>
    <t xml:space="preserve">  2) 단기금융상품</t>
  </si>
  <si>
    <t>A013000</t>
  </si>
  <si>
    <t xml:space="preserve">  3) 매출채권</t>
  </si>
  <si>
    <t>A014000</t>
  </si>
  <si>
    <t xml:space="preserve">  4) 미청구공사</t>
  </si>
  <si>
    <t>A015000</t>
  </si>
  <si>
    <t xml:space="preserve">  5) 미수수익</t>
  </si>
  <si>
    <t>A016000</t>
  </si>
  <si>
    <t xml:space="preserve">  6) 분양미수금</t>
  </si>
  <si>
    <t>A017000</t>
  </si>
  <si>
    <t xml:space="preserve">  7) 기타미수금</t>
  </si>
  <si>
    <t>A018000</t>
  </si>
  <si>
    <t xml:space="preserve">  8) 선급금</t>
  </si>
  <si>
    <t>A019000</t>
  </si>
  <si>
    <t xml:space="preserve">  9) 선급비용</t>
  </si>
  <si>
    <t>A020000</t>
  </si>
  <si>
    <t xml:space="preserve">  10) 부가세대급금</t>
  </si>
  <si>
    <t>A021000</t>
  </si>
  <si>
    <t xml:space="preserve">  11) 선급법인세</t>
  </si>
  <si>
    <t>A022000</t>
  </si>
  <si>
    <t xml:space="preserve">  12) 단기대여금</t>
  </si>
  <si>
    <t>A023000</t>
  </si>
  <si>
    <t xml:space="preserve">  13) 유가증권</t>
  </si>
  <si>
    <t>A024000</t>
  </si>
  <si>
    <t xml:space="preserve">  14) 재고자산</t>
  </si>
  <si>
    <t>A024110</t>
  </si>
  <si>
    <t xml:space="preserve">   용지</t>
  </si>
  <si>
    <t>A024120</t>
  </si>
  <si>
    <t xml:space="preserve">   미성공사</t>
  </si>
  <si>
    <t>A024130</t>
  </si>
  <si>
    <t xml:space="preserve">   완성주택</t>
  </si>
  <si>
    <t>A024140</t>
  </si>
  <si>
    <t xml:space="preserve">   미완성주택</t>
  </si>
  <si>
    <t>A024990</t>
  </si>
  <si>
    <t xml:space="preserve">   기타</t>
  </si>
  <si>
    <t>A025000</t>
  </si>
  <si>
    <t xml:space="preserve">  15) 유동파생상품자산</t>
  </si>
  <si>
    <t>A026000</t>
  </si>
  <si>
    <t xml:space="preserve">  16) 유동보증금</t>
  </si>
  <si>
    <t>A027000</t>
  </si>
  <si>
    <t xml:space="preserve">  17) 매각예정 비유동자산</t>
  </si>
  <si>
    <t>A099000</t>
  </si>
  <si>
    <t xml:space="preserve">  18) 기타유동자산</t>
  </si>
  <si>
    <t>B000000</t>
  </si>
  <si>
    <t xml:space="preserve"> 2. 비유동자산</t>
  </si>
  <si>
    <t>B011000</t>
  </si>
  <si>
    <t xml:space="preserve">  1) 장기금융상품</t>
  </si>
  <si>
    <t>B012000</t>
  </si>
  <si>
    <t xml:space="preserve">  2) 장기매출채권</t>
  </si>
  <si>
    <t>B013000</t>
  </si>
  <si>
    <t xml:space="preserve">  3) 장기대여금</t>
  </si>
  <si>
    <t>B014000</t>
  </si>
  <si>
    <t xml:space="preserve">  4) 유가증권</t>
  </si>
  <si>
    <t>B014110</t>
  </si>
  <si>
    <t xml:space="preserve">   매도가능금융자산</t>
  </si>
  <si>
    <t>B014120</t>
  </si>
  <si>
    <t xml:space="preserve">   만기보유금융자산</t>
  </si>
  <si>
    <t>B014130</t>
  </si>
  <si>
    <t xml:space="preserve">   관계기업투자</t>
  </si>
  <si>
    <t>B014140</t>
  </si>
  <si>
    <t xml:space="preserve">   종속기업투자</t>
  </si>
  <si>
    <t>B014990</t>
  </si>
  <si>
    <t>B015000</t>
  </si>
  <si>
    <t xml:space="preserve">  5) 유형자산</t>
  </si>
  <si>
    <t>B015110</t>
  </si>
  <si>
    <t xml:space="preserve">   토지</t>
  </si>
  <si>
    <t>B015111</t>
  </si>
  <si>
    <t xml:space="preserve">   손상차손누계액(유형자산-토지)</t>
  </si>
  <si>
    <t>B015112</t>
  </si>
  <si>
    <t xml:space="preserve">   기타(유형자산-토지)</t>
  </si>
  <si>
    <t>B015120</t>
  </si>
  <si>
    <t xml:space="preserve">   건물</t>
  </si>
  <si>
    <t>B015121</t>
  </si>
  <si>
    <t xml:space="preserve">   감가상각누계액(유형자산-건물)</t>
  </si>
  <si>
    <t>B015122</t>
  </si>
  <si>
    <t xml:space="preserve">   손상차손누계액(유형자산-건물)</t>
  </si>
  <si>
    <t>B015123</t>
  </si>
  <si>
    <t xml:space="preserve">   기타(유형자산-건물)</t>
  </si>
  <si>
    <t>B015130</t>
  </si>
  <si>
    <t xml:space="preserve">   건설중인자산</t>
  </si>
  <si>
    <t>B015131</t>
  </si>
  <si>
    <t xml:space="preserve">   기타(건설중인자산)</t>
  </si>
  <si>
    <t>B015990</t>
  </si>
  <si>
    <t xml:space="preserve">   기타유형자산</t>
  </si>
  <si>
    <t>B015991</t>
  </si>
  <si>
    <t xml:space="preserve">   감가상각누계액(유형자산-기타유형자산)</t>
  </si>
  <si>
    <t>B015992</t>
  </si>
  <si>
    <t xml:space="preserve">   손상차손누계액(유형자산-기타유형자산)</t>
  </si>
  <si>
    <t>B015993</t>
  </si>
  <si>
    <t xml:space="preserve">   기타(유형자산-기타유형자산)</t>
  </si>
  <si>
    <t>B016000</t>
  </si>
  <si>
    <t xml:space="preserve">  6) 투자부동산</t>
  </si>
  <si>
    <t>B016110</t>
  </si>
  <si>
    <t>B016111</t>
  </si>
  <si>
    <t xml:space="preserve">   손상차손누계액(투자부동산-토지)</t>
  </si>
  <si>
    <t>B016112</t>
  </si>
  <si>
    <t xml:space="preserve">   기타(투자부동산-토지)</t>
  </si>
  <si>
    <t>B016120</t>
  </si>
  <si>
    <t>B016121</t>
  </si>
  <si>
    <t xml:space="preserve">   감가상각누계액(투자부동산-건물)</t>
  </si>
  <si>
    <t>B016122</t>
  </si>
  <si>
    <t xml:space="preserve">   손상차손누계액(투자부동산-건물)</t>
  </si>
  <si>
    <t>B016123</t>
  </si>
  <si>
    <t xml:space="preserve">   기타(투자부동산-건물)</t>
  </si>
  <si>
    <t>B016130</t>
  </si>
  <si>
    <t>B016131</t>
  </si>
  <si>
    <t>B016990</t>
  </si>
  <si>
    <t>B017000</t>
  </si>
  <si>
    <t xml:space="preserve">  7) 무형자산</t>
  </si>
  <si>
    <t>B017110</t>
  </si>
  <si>
    <t xml:space="preserve">   소프트웨어</t>
  </si>
  <si>
    <t>B017120</t>
  </si>
  <si>
    <t xml:space="preserve">   회원권</t>
  </si>
  <si>
    <t>B017990</t>
  </si>
  <si>
    <t>B018000</t>
  </si>
  <si>
    <t xml:space="preserve">  8) 비유동보증금</t>
  </si>
  <si>
    <t>B019000</t>
  </si>
  <si>
    <t xml:space="preserve">  9) 비유동파생상품자산</t>
  </si>
  <si>
    <t>B099000</t>
  </si>
  <si>
    <t>C000000</t>
  </si>
  <si>
    <t xml:space="preserve">           자 산 총 계</t>
  </si>
  <si>
    <t>Ⅱ. 부채</t>
  </si>
  <si>
    <t>D000000</t>
  </si>
  <si>
    <t xml:space="preserve"> 1. 유동부채</t>
  </si>
  <si>
    <t>D011000</t>
  </si>
  <si>
    <t xml:space="preserve">  1) 매입채무</t>
  </si>
  <si>
    <t>D012000</t>
  </si>
  <si>
    <t xml:space="preserve">  2) 초과청구공사</t>
  </si>
  <si>
    <t>D013000</t>
  </si>
  <si>
    <t xml:space="preserve">  3) 분양선수금</t>
  </si>
  <si>
    <t>D014000</t>
  </si>
  <si>
    <t xml:space="preserve">  4) 기타선수금</t>
  </si>
  <si>
    <t>D015000</t>
  </si>
  <si>
    <t xml:space="preserve">  5) 선수수익</t>
  </si>
  <si>
    <t>D016000</t>
  </si>
  <si>
    <t xml:space="preserve">  6) 미지급금</t>
  </si>
  <si>
    <t>D017000</t>
  </si>
  <si>
    <t xml:space="preserve">  7) 미지급비용</t>
  </si>
  <si>
    <t>D018000</t>
  </si>
  <si>
    <t xml:space="preserve">  8) 예수금</t>
  </si>
  <si>
    <t>D019000</t>
  </si>
  <si>
    <t xml:space="preserve">  9) 부가세예수금</t>
  </si>
  <si>
    <t>D020000</t>
  </si>
  <si>
    <t xml:space="preserve">  10) 미지급법인세</t>
  </si>
  <si>
    <t>D021000</t>
  </si>
  <si>
    <t xml:space="preserve">  11) 미지급배당금</t>
  </si>
  <si>
    <t>D022000</t>
  </si>
  <si>
    <t xml:space="preserve">  12) 단기차입금</t>
  </si>
  <si>
    <t>D023000</t>
  </si>
  <si>
    <t xml:space="preserve">  13) 유동성장기차입금</t>
  </si>
  <si>
    <t>D024000</t>
  </si>
  <si>
    <t xml:space="preserve">  14) 유동사채</t>
  </si>
  <si>
    <t>D025000</t>
  </si>
  <si>
    <t xml:space="preserve">  15) 유동보증금</t>
  </si>
  <si>
    <t>D026000</t>
  </si>
  <si>
    <t xml:space="preserve">  16) 유동파생상품부채</t>
  </si>
  <si>
    <t>D027000</t>
  </si>
  <si>
    <t xml:space="preserve">  17) 유동충당부채</t>
  </si>
  <si>
    <t>D099000</t>
  </si>
  <si>
    <t xml:space="preserve">  18) 기타유동부채</t>
  </si>
  <si>
    <t>E000000</t>
  </si>
  <si>
    <t xml:space="preserve"> 2. 비유동부채</t>
  </si>
  <si>
    <t>E011000</t>
  </si>
  <si>
    <t xml:space="preserve">  1) 장기매입채무</t>
  </si>
  <si>
    <t>E012000</t>
  </si>
  <si>
    <t xml:space="preserve">  2) 장기미지급금</t>
  </si>
  <si>
    <t>E013000</t>
  </si>
  <si>
    <t xml:space="preserve">  3) 장기차입금</t>
  </si>
  <si>
    <t>E014000</t>
  </si>
  <si>
    <t xml:space="preserve">  4) 비유동사채</t>
  </si>
  <si>
    <t>E015000</t>
  </si>
  <si>
    <t xml:space="preserve">  5) 비유동보증금</t>
  </si>
  <si>
    <t>E016000</t>
  </si>
  <si>
    <t xml:space="preserve">  6) 비유동파생상품부채</t>
  </si>
  <si>
    <t>E017000</t>
  </si>
  <si>
    <t xml:space="preserve">  7) 순확정급여채무</t>
  </si>
  <si>
    <t>E018000</t>
  </si>
  <si>
    <t xml:space="preserve">  8) 비유동충당부채</t>
  </si>
  <si>
    <t>E099000</t>
  </si>
  <si>
    <t xml:space="preserve">  9) 기타비유동부채</t>
  </si>
  <si>
    <t>F000000</t>
  </si>
  <si>
    <t xml:space="preserve">         부  채  총  계</t>
  </si>
  <si>
    <t>Ⅲ. 자 본</t>
  </si>
  <si>
    <t>G000000</t>
  </si>
  <si>
    <t xml:space="preserve"> 1. 자본금</t>
  </si>
  <si>
    <t>G011000</t>
  </si>
  <si>
    <t xml:space="preserve">  1) 보통주자본금</t>
  </si>
  <si>
    <t>G012000</t>
  </si>
  <si>
    <t xml:space="preserve">  2) 종류주자본금</t>
  </si>
  <si>
    <t>H000000</t>
  </si>
  <si>
    <t xml:space="preserve"> 2. 자본잉여금</t>
  </si>
  <si>
    <t>H011000</t>
  </si>
  <si>
    <t xml:space="preserve">  1) 주식발행초과금</t>
  </si>
  <si>
    <t>H099000</t>
  </si>
  <si>
    <t xml:space="preserve">  2) 기타</t>
  </si>
  <si>
    <t>I000000</t>
  </si>
  <si>
    <t xml:space="preserve"> 3. 자본조정</t>
  </si>
  <si>
    <t>I011000</t>
  </si>
  <si>
    <t xml:space="preserve">  1) 주식할인발행차금</t>
  </si>
  <si>
    <t>I099000</t>
  </si>
  <si>
    <t>J000000</t>
  </si>
  <si>
    <t xml:space="preserve"> 4. 기타포괄손익누계액</t>
  </si>
  <si>
    <t>J011000</t>
  </si>
  <si>
    <t xml:space="preserve">  1) 유가증권평가손익</t>
  </si>
  <si>
    <t>J012000</t>
  </si>
  <si>
    <t xml:space="preserve">  2) 파생상품평가손익</t>
  </si>
  <si>
    <t>J013000</t>
  </si>
  <si>
    <t xml:space="preserve">  3) 표시통화환산손익</t>
  </si>
  <si>
    <t>J014000</t>
  </si>
  <si>
    <t xml:space="preserve">  4) 재평가잉여금</t>
  </si>
  <si>
    <t>J099000</t>
  </si>
  <si>
    <t xml:space="preserve">  5) 기타</t>
  </si>
  <si>
    <t>K000000</t>
  </si>
  <si>
    <t xml:space="preserve"> 5. 이익잉여금(결손금)</t>
  </si>
  <si>
    <t>L000000</t>
  </si>
  <si>
    <t xml:space="preserve">         자  본  총  계</t>
  </si>
  <si>
    <t>M000000</t>
  </si>
  <si>
    <t xml:space="preserve">        부 채 및 자 본 총 계</t>
  </si>
  <si>
    <t>제 5 부 재무제표에 관한 사항</t>
    <phoneticPr fontId="2" type="noConversion"/>
  </si>
  <si>
    <t>Ⅰ. 재무상태표</t>
    <phoneticPr fontId="2" type="noConversion"/>
  </si>
  <si>
    <t>* 입력도움말
1. 계정과목은 수정하지 마시기 바랍니다.(일치하는 계정과목이 없는경우 해당 대분류 아래 '기타'에 입력)
2. 해당하는 계정과목에만 금액을 입력하시고, 그외는 기재하지 마시기 바랍니다.
3. 당기는 당기말, 전기는 전기말 기준으로 입력하시기 바랍니다.
4. 해당 계정과목과 관련된 대손충당금, 현재가치할인차금 등을 차감한 순액으로 입력하시기 바랍니다.
5. 자본조정, 결손금 등 음수인 계정과목은 숫자 앞에 '-'를 붙여 음수로 입력하시기 바랍니다.
6. 표 왼쪽에 적혀있는 코드는 수정 및 삭제하지 마시기 바랍니다.</t>
    <phoneticPr fontId="2" type="noConversion"/>
  </si>
  <si>
    <t>Ⅱ. 손익계산서</t>
    <phoneticPr fontId="2" type="noConversion"/>
  </si>
  <si>
    <t>시작일</t>
  </si>
  <si>
    <t>종료일</t>
  </si>
  <si>
    <t>회사명:</t>
    <phoneticPr fontId="2" type="noConversion"/>
  </si>
  <si>
    <t>(단위: 원)</t>
    <phoneticPr fontId="2" type="noConversion"/>
  </si>
  <si>
    <t>(당)기</t>
    <phoneticPr fontId="2" type="noConversion"/>
  </si>
  <si>
    <t>(전)기</t>
    <phoneticPr fontId="2" type="noConversion"/>
  </si>
  <si>
    <t>코 드</t>
    <phoneticPr fontId="2" type="noConversion"/>
  </si>
  <si>
    <t>금  액</t>
    <phoneticPr fontId="2" type="noConversion"/>
  </si>
  <si>
    <t>최근3개월</t>
    <phoneticPr fontId="2" type="noConversion"/>
  </si>
  <si>
    <t>당기누적</t>
    <phoneticPr fontId="2" type="noConversion"/>
  </si>
  <si>
    <t>전기누적</t>
    <phoneticPr fontId="2" type="noConversion"/>
  </si>
  <si>
    <t>N000000</t>
  </si>
  <si>
    <t>Ⅰ. 영업수익</t>
  </si>
  <si>
    <t>N011000</t>
  </si>
  <si>
    <t xml:space="preserve">  1) 분양수익</t>
  </si>
  <si>
    <t>N012000</t>
  </si>
  <si>
    <t xml:space="preserve">  2) 임대료수익</t>
  </si>
  <si>
    <t>N013000</t>
  </si>
  <si>
    <t xml:space="preserve">  3) 관리비수익</t>
  </si>
  <si>
    <t>N014000</t>
  </si>
  <si>
    <t xml:space="preserve">  4) 부동산평가수익</t>
  </si>
  <si>
    <t>N015000</t>
  </si>
  <si>
    <t xml:space="preserve">  5) 배당금수익</t>
  </si>
  <si>
    <t>N099000</t>
  </si>
  <si>
    <t>O000000</t>
  </si>
  <si>
    <t>Ⅱ. 영업비용</t>
  </si>
  <si>
    <t>O011000</t>
  </si>
  <si>
    <t xml:space="preserve">  1) 분양원가</t>
  </si>
  <si>
    <t>O012000</t>
  </si>
  <si>
    <t xml:space="preserve">  2) 급여</t>
  </si>
  <si>
    <t>O013000</t>
  </si>
  <si>
    <t xml:space="preserve">  3) 상여</t>
  </si>
  <si>
    <t>O014000</t>
  </si>
  <si>
    <t xml:space="preserve">  4) 퇴직급여</t>
  </si>
  <si>
    <t>O015000</t>
  </si>
  <si>
    <t xml:space="preserve">  5) 복리후생비</t>
  </si>
  <si>
    <t>O016000</t>
  </si>
  <si>
    <t xml:space="preserve">  6) 자산관리수수료(AMC수수료)</t>
  </si>
  <si>
    <t>O017000</t>
  </si>
  <si>
    <t xml:space="preserve">  7) 부동산관리수수료(PM, FM 등)</t>
  </si>
  <si>
    <t>O018000</t>
  </si>
  <si>
    <t xml:space="preserve">  8) 자산보관수수료</t>
  </si>
  <si>
    <t>O019000</t>
  </si>
  <si>
    <t xml:space="preserve">  9) 일반사무위탁수수료</t>
  </si>
  <si>
    <t>O020000</t>
  </si>
  <si>
    <t xml:space="preserve">  10) 기타지급수수료</t>
  </si>
  <si>
    <t>O021000</t>
  </si>
  <si>
    <t xml:space="preserve">  11) 유형자산감가상각비</t>
  </si>
  <si>
    <t>O022000</t>
  </si>
  <si>
    <t xml:space="preserve">  12) 투자부동산감가상각비</t>
  </si>
  <si>
    <t>O023000</t>
  </si>
  <si>
    <t xml:space="preserve">  13) 무형자산감가상각비</t>
  </si>
  <si>
    <t>O024000</t>
  </si>
  <si>
    <t xml:space="preserve">  14) 세금과공과</t>
  </si>
  <si>
    <t>O025000</t>
  </si>
  <si>
    <t xml:space="preserve">  15) 광고선전비</t>
  </si>
  <si>
    <t>O026000</t>
  </si>
  <si>
    <t xml:space="preserve">  16) 보험료</t>
  </si>
  <si>
    <t>O027000</t>
  </si>
  <si>
    <t xml:space="preserve">  17) 임차료</t>
  </si>
  <si>
    <t>O028000</t>
  </si>
  <si>
    <t xml:space="preserve">  18) 교육훈련비</t>
  </si>
  <si>
    <t>O029000</t>
  </si>
  <si>
    <t xml:space="preserve">  19) 여비교통비</t>
  </si>
  <si>
    <t>O030000</t>
  </si>
  <si>
    <t xml:space="preserve">  20) 통신비</t>
  </si>
  <si>
    <t>O031000</t>
  </si>
  <si>
    <t xml:space="preserve">  21) 수선유지비</t>
  </si>
  <si>
    <t>O032000</t>
  </si>
  <si>
    <t xml:space="preserve">  22) 청소비</t>
  </si>
  <si>
    <t>O033000</t>
  </si>
  <si>
    <t xml:space="preserve">  23) 수도광열비</t>
  </si>
  <si>
    <t>O034000</t>
  </si>
  <si>
    <t xml:space="preserve">  24) 대손상각비</t>
  </si>
  <si>
    <t>O035000</t>
  </si>
  <si>
    <t xml:space="preserve">  25) 접대비</t>
  </si>
  <si>
    <t>O036000</t>
  </si>
  <si>
    <t xml:space="preserve">  26) 판매촉진비</t>
  </si>
  <si>
    <t>O037000</t>
  </si>
  <si>
    <t xml:space="preserve">  27) 이자비용</t>
  </si>
  <si>
    <t>O099000</t>
  </si>
  <si>
    <t>P000000</t>
  </si>
  <si>
    <t>Ⅲ. 영업이익</t>
  </si>
  <si>
    <t>Q000000</t>
  </si>
  <si>
    <t>Ⅳ. 영업외수익</t>
  </si>
  <si>
    <t>Q011000</t>
  </si>
  <si>
    <t xml:space="preserve">  1) 이자수익</t>
  </si>
  <si>
    <t>Q012000</t>
  </si>
  <si>
    <t xml:space="preserve">  2) 배당금수익</t>
  </si>
  <si>
    <t>Q013000</t>
  </si>
  <si>
    <t xml:space="preserve">  3) 유가증권관련이익(처분이익 등)</t>
  </si>
  <si>
    <t>Q014000</t>
  </si>
  <si>
    <t xml:space="preserve">  4) 파생상품관련이익(처분이익 등)</t>
  </si>
  <si>
    <t>Q015000</t>
  </si>
  <si>
    <t xml:space="preserve">  5) 유형자산관련이익(처분이익 등)</t>
  </si>
  <si>
    <t>Q016000</t>
  </si>
  <si>
    <t xml:space="preserve">  6) 투자부동산관련이익(처분이익 등)</t>
  </si>
  <si>
    <t>Q017000</t>
  </si>
  <si>
    <t xml:space="preserve">  7) 외화환산이익</t>
  </si>
  <si>
    <t>Q018000</t>
  </si>
  <si>
    <t xml:space="preserve">  8) 외환차익</t>
  </si>
  <si>
    <t>Q019000</t>
  </si>
  <si>
    <t xml:space="preserve">  9) 충당부채환입</t>
  </si>
  <si>
    <t>Q099000</t>
  </si>
  <si>
    <t xml:space="preserve">  10) 기타영업외수익</t>
  </si>
  <si>
    <t>R000000</t>
  </si>
  <si>
    <t>Ⅴ. 영업외비용</t>
  </si>
  <si>
    <t>R011000</t>
  </si>
  <si>
    <t xml:space="preserve">  1) 이자비용</t>
  </si>
  <si>
    <t>R012000</t>
  </si>
  <si>
    <t xml:space="preserve">  2) 유가증권관련손실(처분손실 등)</t>
  </si>
  <si>
    <t>R013000</t>
  </si>
  <si>
    <t xml:space="preserve">  3) 파생상품관련손실(처분손실 등)</t>
  </si>
  <si>
    <t>R014000</t>
  </si>
  <si>
    <t xml:space="preserve">  4) 유형자산관련손실(처분손실 등)</t>
  </si>
  <si>
    <t>R015000</t>
  </si>
  <si>
    <t xml:space="preserve">  5) 투자부동산관련손실(처분손실 등)</t>
  </si>
  <si>
    <t>R016000</t>
  </si>
  <si>
    <t xml:space="preserve">  6) 외화환산손실</t>
  </si>
  <si>
    <t>R017000</t>
  </si>
  <si>
    <t xml:space="preserve">  7) 외환차손</t>
  </si>
  <si>
    <t>R018000</t>
  </si>
  <si>
    <t xml:space="preserve">  8) 기부금</t>
  </si>
  <si>
    <t>R019000</t>
  </si>
  <si>
    <t xml:space="preserve">  9) 충당부채전입</t>
  </si>
  <si>
    <t>R099000</t>
  </si>
  <si>
    <t xml:space="preserve">  10) 기타영업외비용</t>
  </si>
  <si>
    <t>S000000</t>
  </si>
  <si>
    <t>Ⅵ. 법인세비용차감전순이익(손실)</t>
  </si>
  <si>
    <t>T000000</t>
  </si>
  <si>
    <t>Ⅶ. 법인세비용(수익)</t>
  </si>
  <si>
    <t>U000000</t>
  </si>
  <si>
    <t>Ⅷ. 당기순이익(손실)</t>
  </si>
  <si>
    <t>V000000</t>
  </si>
  <si>
    <t>Ⅸ. 기타포괄이익(손실)</t>
  </si>
  <si>
    <t>V011000</t>
  </si>
  <si>
    <t xml:space="preserve">  1) 확정급여채무 관련 기타포괄손익</t>
  </si>
  <si>
    <t>V012000</t>
  </si>
  <si>
    <t xml:space="preserve">  2) 유가증권 관련 기타포괄손익</t>
  </si>
  <si>
    <t>V099000</t>
  </si>
  <si>
    <t xml:space="preserve">  3) 기타의 기타포괄손익</t>
  </si>
  <si>
    <t>W000000</t>
  </si>
  <si>
    <t>Ⅹ. 총포괄이익(손실)</t>
  </si>
  <si>
    <t>X000000</t>
  </si>
  <si>
    <t>ⅩⅠ. 주당이익</t>
  </si>
  <si>
    <t>기말</t>
    <phoneticPr fontId="2" type="noConversion"/>
  </si>
  <si>
    <t>(당)기</t>
    <phoneticPr fontId="2" type="noConversion"/>
  </si>
  <si>
    <t>제</t>
    <phoneticPr fontId="2" type="noConversion"/>
  </si>
  <si>
    <t>처분예정일</t>
  </si>
  <si>
    <t>0000.00.00</t>
    <phoneticPr fontId="2" type="noConversion"/>
  </si>
  <si>
    <t>처분확정일</t>
  </si>
  <si>
    <t>P000000</t>
    <phoneticPr fontId="2" type="noConversion"/>
  </si>
  <si>
    <t>P000001</t>
  </si>
  <si>
    <t xml:space="preserve">  1. 전기이월미처분이익잉여금(미처리결손금)</t>
    <phoneticPr fontId="2" type="noConversion"/>
  </si>
  <si>
    <t>P000002</t>
  </si>
  <si>
    <t xml:space="preserve">  2. 당기순이익(손실)</t>
    <phoneticPr fontId="2" type="noConversion"/>
  </si>
  <si>
    <t>P000003</t>
  </si>
  <si>
    <t xml:space="preserve">  3. 확정급여채무의 재측정요소</t>
    <phoneticPr fontId="2" type="noConversion"/>
  </si>
  <si>
    <t>P000004</t>
  </si>
  <si>
    <t xml:space="preserve">  4. 기타</t>
    <phoneticPr fontId="2" type="noConversion"/>
  </si>
  <si>
    <t>P000005</t>
  </si>
  <si>
    <t>Ⅱ. 임의적립금등의 이입액</t>
    <phoneticPr fontId="2" type="noConversion"/>
  </si>
  <si>
    <t>P000006</t>
  </si>
  <si>
    <t>P000007</t>
  </si>
  <si>
    <t xml:space="preserve">  1. 법정준비금</t>
    <phoneticPr fontId="2" type="noConversion"/>
  </si>
  <si>
    <t>P000008</t>
  </si>
  <si>
    <t xml:space="preserve">  2. 임의준비금</t>
    <phoneticPr fontId="2" type="noConversion"/>
  </si>
  <si>
    <t>P000009</t>
  </si>
  <si>
    <t xml:space="preserve">  3. 주식할인발행차금상각액</t>
    <phoneticPr fontId="2" type="noConversion"/>
  </si>
  <si>
    <t>P000010</t>
  </si>
  <si>
    <t xml:space="preserve">  4. 배당금</t>
    <phoneticPr fontId="2" type="noConversion"/>
  </si>
  <si>
    <t>P000011</t>
  </si>
  <si>
    <t>보통주현금배당금</t>
  </si>
  <si>
    <t>P000012</t>
  </si>
  <si>
    <t>종류주현금배당금</t>
  </si>
  <si>
    <t>P000013</t>
  </si>
  <si>
    <t>보통주주식배당금</t>
  </si>
  <si>
    <t>P000014</t>
  </si>
  <si>
    <t>종류주주식배당금</t>
  </si>
  <si>
    <t>P000015</t>
  </si>
  <si>
    <t xml:space="preserve">  5. 기타</t>
    <phoneticPr fontId="2" type="noConversion"/>
  </si>
  <si>
    <t>P000016</t>
  </si>
  <si>
    <t>P000017</t>
  </si>
  <si>
    <t>Ⅲ. 이익잉여금처분계산서</t>
    <phoneticPr fontId="2" type="noConversion"/>
  </si>
  <si>
    <t>* 입력도움말
1. 계정과목은 수정하지 마시기 바랍니다.(일치하는 계정과목이 없는경우 해당 대분류 아래 '기타'에 입력)
2. 해당하는 계정과목에만 금액을 입력하시고, 그외는 기재하지 마시기 바랍니다.
3. 전기는 당기와 동일한 기간으로 입력하시기 바랍니다.
    (예) : 3분기 투자보고서인 경우, 당기 최근3개월(당기 3분기 발생액), 당기누적(당기 1~3분기 누적액)
            전기 최근3개월(전기 3분기 발생액), 전기누적(전기 1~3분기 누적액) 
4. 회사별로 계정과목 대분류가 다를 수 있습니다.
    각 회사 기존 감사보고서상 재무제표와 대분류(영업수익, 영업비용, 영업외수익, 영업외비용 등)를 일치시켜 주시기 바랍
    니다. 예를들어 투자부동산평가이익을 영업수익으로 분류하는 회사는 Ⅰ. 영업수익 아래 4. 기타영업수익으로 입력하고, 
    투자부동산평가이익을 영업외수익으로 분류하는 회사는 Ⅳ. 영업외수익 아래 6.  투자부동산관련이익(처분이익 등)으로 
    분류하시면 됩니다.
5. 매출원가와 판매비와관리비는 영업비용에 넣으시기 바랍니다. 
6. 당기순손실, 기타포괄손실 등 음수인 계정과목은 숫자 앞에 '-'를 붙여 음수로 입력하시기 바랍니다.
7. 표 왼쪽에 적혀있는 코드는 수정 및 삭제하지 마시기 바랍니다.</t>
    <phoneticPr fontId="2" type="noConversion"/>
  </si>
  <si>
    <t>Ⅴ. 자본변동표</t>
    <phoneticPr fontId="2" type="noConversion"/>
  </si>
  <si>
    <t>Ⅰ. 미처분이익잉여금(미처리결손금)</t>
    <phoneticPr fontId="2" type="noConversion"/>
  </si>
  <si>
    <t>Ⅲ. 이익잉여금처분액</t>
    <phoneticPr fontId="2" type="noConversion"/>
  </si>
  <si>
    <t>Ⅳ. 결손금처리액</t>
    <phoneticPr fontId="2" type="noConversion"/>
  </si>
  <si>
    <t>Ⅴ. 차기이월미처분이익잉여금(미처리결손금)</t>
    <phoneticPr fontId="2" type="noConversion"/>
  </si>
  <si>
    <t>자본금</t>
    <phoneticPr fontId="2" type="noConversion"/>
  </si>
  <si>
    <t>자본잉여금</t>
    <phoneticPr fontId="2" type="noConversion"/>
  </si>
  <si>
    <t>자본조정</t>
    <phoneticPr fontId="2" type="noConversion"/>
  </si>
  <si>
    <t>이익잉여금</t>
    <phoneticPr fontId="2" type="noConversion"/>
  </si>
  <si>
    <t>비지배지분</t>
    <phoneticPr fontId="2" type="noConversion"/>
  </si>
  <si>
    <t>기타포괄
손익누계액</t>
    <phoneticPr fontId="2" type="noConversion"/>
  </si>
  <si>
    <t xml:space="preserve">* 입력도움말
1. 필요시 행추가(복사한 셀 삽입)하여 추가 작성하시기 바랍니다.
2. 해당사항 없는 항목은 기재하지 마시기 바랍니다.
</t>
    <phoneticPr fontId="2" type="noConversion"/>
  </si>
  <si>
    <t>주석은 투자보고서 마지막에 별첨합니다.</t>
    <phoneticPr fontId="2" type="noConversion"/>
  </si>
  <si>
    <t xml:space="preserve">* 입력도움말
1. 주석은 별도의 PDF 파일로 업로드 해 주세요.
</t>
    <phoneticPr fontId="2" type="noConversion"/>
  </si>
  <si>
    <t>감사(검토)의견 :</t>
    <phoneticPr fontId="2" type="noConversion"/>
  </si>
  <si>
    <t>기타사항(특기사항 포함)</t>
    <phoneticPr fontId="2" type="noConversion"/>
  </si>
  <si>
    <t>감사(검토)의견 :</t>
    <phoneticPr fontId="2" type="noConversion"/>
  </si>
  <si>
    <t>기타사항(특기사항 포함)</t>
    <phoneticPr fontId="2" type="noConversion"/>
  </si>
  <si>
    <r>
      <t>Ⅵ. 재무제표에 대한 주석</t>
    </r>
    <r>
      <rPr>
        <sz val="13"/>
        <rFont val="함초롬바탕"/>
        <family val="1"/>
        <charset val="129"/>
      </rPr>
      <t>(차입에 관한 구체적인 사항을 포함)</t>
    </r>
    <phoneticPr fontId="2" type="noConversion"/>
  </si>
  <si>
    <t>- 외부감사인의 감사(검토) 의견 및 위반사항</t>
    <phoneticPr fontId="2" type="noConversion"/>
  </si>
  <si>
    <t>- 내부감사인의 감사(검토) 의견</t>
    <phoneticPr fontId="2" type="noConversion"/>
  </si>
  <si>
    <t>* 입력도움말
1. 외부감사인의 감사(검토)의견란에는 "적정, 부적정, 한정, 의견거절, 해당사항 없음(분기 등 해당기간 아닌경우)" 중 해당되는
    사항을 선택해 주시기 바랍니다.
2. 기타사항(특기사항 포함) 내용이 입력범위를 초과하는 경우 셀 높이를 조절하시기 바랍니다.</t>
    <phoneticPr fontId="2" type="noConversion"/>
  </si>
  <si>
    <t>제 6 부 중요한 소송등 진행 현황</t>
    <phoneticPr fontId="2" type="noConversion"/>
  </si>
  <si>
    <t>Ⅰ. 중요한 소송진행사항</t>
    <phoneticPr fontId="2" type="noConversion"/>
  </si>
  <si>
    <t>* 입력도움말
1. 입력범위를 초과하는 경우 셀 높이를 조절하시기 바랍니다.
2. 해당사항 없는 항목은 기재하지 마시기 바랍니다.
3. 해당 기에 소송이 진행 중인 경우 초기 진행사항부터 기재하시기 바랍니다.</t>
    <phoneticPr fontId="2" type="noConversion"/>
  </si>
  <si>
    <t>제 7 부 특별관계자 등과의 거래 현황</t>
    <phoneticPr fontId="2" type="noConversion"/>
  </si>
  <si>
    <t>Ⅰ. 거래현황</t>
    <phoneticPr fontId="2" type="noConversion"/>
  </si>
  <si>
    <t>※ 특별관계자 등은 다음에 해당하는 자를 말함 
  1. 해당 부동산투자회사의 임직원 및 그 특별관계자
  2. 해당 부동산투자회사의 주식을 100분의 10 이상 소유하고 있는 주주 및 그 특별관계자
※ 특별관계자는 자본시장법 시행령 제141조제1항의 특수관계인 및 공동보유자를 말함
※ 특별관계자 등과의 거래는 법 제30조제2항 각 호에 해당하는 거래를 말함</t>
    <phoneticPr fontId="2" type="noConversion"/>
  </si>
  <si>
    <t>* 입력도움말
1. 입력범위를 초과하는 경우 셀 높이를 조절하시기 바랍니다.
2. 해당사항 없는 항목은 기재하지 마시기 바랍니다.</t>
    <phoneticPr fontId="2" type="noConversion"/>
  </si>
  <si>
    <t>제 8 부 기타사항</t>
    <phoneticPr fontId="2" type="noConversion"/>
  </si>
  <si>
    <t>Ⅰ. 제재현황</t>
    <phoneticPr fontId="2" type="noConversion"/>
  </si>
  <si>
    <t>Ⅶ. 감사인의 감사(검토) 의견</t>
    <phoneticPr fontId="2" type="noConversion"/>
  </si>
  <si>
    <t>기말</t>
    <phoneticPr fontId="2" type="noConversion"/>
  </si>
  <si>
    <t>제</t>
    <phoneticPr fontId="2" type="noConversion"/>
  </si>
  <si>
    <t>코 드</t>
    <phoneticPr fontId="2" type="noConversion"/>
  </si>
  <si>
    <t>Q000000</t>
    <phoneticPr fontId="2" type="noConversion"/>
  </si>
  <si>
    <t>Q000001</t>
  </si>
  <si>
    <t xml:space="preserve"> 1. 당기순이익(손실)</t>
    <phoneticPr fontId="2" type="noConversion"/>
  </si>
  <si>
    <t>R000000</t>
    <phoneticPr fontId="2" type="noConversion"/>
  </si>
  <si>
    <t xml:space="preserve"> 2. 당기순이익 조정을 위한 가감</t>
    <phoneticPr fontId="2" type="noConversion"/>
  </si>
  <si>
    <t>R000001</t>
  </si>
  <si>
    <t>법인세비용</t>
  </si>
  <si>
    <t>R000002</t>
  </si>
  <si>
    <t>이자수익</t>
  </si>
  <si>
    <t>R000003</t>
  </si>
  <si>
    <t>R000004</t>
  </si>
  <si>
    <t>감가상각비</t>
  </si>
  <si>
    <t>R000005</t>
  </si>
  <si>
    <t>유가증권관련손실(이익)</t>
  </si>
  <si>
    <t>R000006</t>
  </si>
  <si>
    <t>파생상품관련손실(이익)</t>
  </si>
  <si>
    <t>R000007</t>
  </si>
  <si>
    <t>유형자산관련손실(이익)</t>
  </si>
  <si>
    <t>R000008</t>
  </si>
  <si>
    <t>투자부동산관련손실(이익)</t>
  </si>
  <si>
    <t>R000009</t>
  </si>
  <si>
    <t>외화환산손실(이익)</t>
  </si>
  <si>
    <t>R000010</t>
  </si>
  <si>
    <t>기타</t>
  </si>
  <si>
    <t>S000000</t>
    <phoneticPr fontId="2" type="noConversion"/>
  </si>
  <si>
    <t xml:space="preserve"> 3. 영업활동 관련 자산(부채)의 감소(증가)</t>
    <phoneticPr fontId="2" type="noConversion"/>
  </si>
  <si>
    <t>S000001</t>
  </si>
  <si>
    <t>재고자산의 변동</t>
  </si>
  <si>
    <t>S000002</t>
  </si>
  <si>
    <t>금융상품의 변동</t>
  </si>
  <si>
    <t>S000003</t>
  </si>
  <si>
    <t>매출채권의 변동</t>
  </si>
  <si>
    <t>S000004</t>
  </si>
  <si>
    <t>투자부동산의 변동</t>
  </si>
  <si>
    <t>S000005</t>
  </si>
  <si>
    <t>미청구공사의 변동</t>
  </si>
  <si>
    <t>S000006</t>
  </si>
  <si>
    <t>미수수익의 변동</t>
  </si>
  <si>
    <t>S000007</t>
  </si>
  <si>
    <t>분양미수금의 변동</t>
  </si>
  <si>
    <t>S000008</t>
  </si>
  <si>
    <t>기타미수금의 변동</t>
  </si>
  <si>
    <t>S000009</t>
  </si>
  <si>
    <t>선급금의 변동</t>
  </si>
  <si>
    <t>S000010</t>
  </si>
  <si>
    <t>선급비용의 변동</t>
  </si>
  <si>
    <t>S000011</t>
  </si>
  <si>
    <t>매입채무의 변동</t>
  </si>
  <si>
    <t>S000012</t>
  </si>
  <si>
    <t>초과청구공사의 변동</t>
  </si>
  <si>
    <t>S000013</t>
  </si>
  <si>
    <t>분양선수금의 변동</t>
  </si>
  <si>
    <t>S000014</t>
  </si>
  <si>
    <t>기타선수금의 변동</t>
  </si>
  <si>
    <t>S000015</t>
  </si>
  <si>
    <t>선수수익의 변동</t>
  </si>
  <si>
    <t>S000016</t>
  </si>
  <si>
    <t>미지급금의 변동</t>
  </si>
  <si>
    <t>S000017</t>
  </si>
  <si>
    <t>미지급비용의 변동</t>
  </si>
  <si>
    <t>S000018</t>
  </si>
  <si>
    <t>예수금의 변동</t>
  </si>
  <si>
    <t>S000019</t>
  </si>
  <si>
    <t>보증금의 변동</t>
  </si>
  <si>
    <t>S000020</t>
  </si>
  <si>
    <t>퇴직금의 지급</t>
  </si>
  <si>
    <t>S000021</t>
  </si>
  <si>
    <t>사외적립자산(퇴직보험예치금)의 변동</t>
  </si>
  <si>
    <t>S000022</t>
  </si>
  <si>
    <t>T000000</t>
    <phoneticPr fontId="2" type="noConversion"/>
  </si>
  <si>
    <t xml:space="preserve"> 4. 배당금의 수취</t>
    <phoneticPr fontId="2" type="noConversion"/>
  </si>
  <si>
    <t>T000001</t>
  </si>
  <si>
    <t xml:space="preserve"> 5. 이자의 지급</t>
    <phoneticPr fontId="2" type="noConversion"/>
  </si>
  <si>
    <t>T000002</t>
  </si>
  <si>
    <t xml:space="preserve"> 6. 이자의 수취</t>
    <phoneticPr fontId="2" type="noConversion"/>
  </si>
  <si>
    <t>T000003</t>
  </si>
  <si>
    <t xml:space="preserve"> 7. 법인세의 납부</t>
    <phoneticPr fontId="2" type="noConversion"/>
  </si>
  <si>
    <t>U000000</t>
    <phoneticPr fontId="2" type="noConversion"/>
  </si>
  <si>
    <t>U000001</t>
  </si>
  <si>
    <t xml:space="preserve"> 1. 투자활동으로 인한 현금유입액</t>
    <phoneticPr fontId="2" type="noConversion"/>
  </si>
  <si>
    <t>U000002</t>
  </si>
  <si>
    <t>매도가능금융자산의 처분</t>
  </si>
  <si>
    <t>U000003</t>
  </si>
  <si>
    <t>만기보유금융자산의 처분</t>
  </si>
  <si>
    <t>U000004</t>
  </si>
  <si>
    <t>관계기업투자주식의 처분</t>
  </si>
  <si>
    <t>U000005</t>
  </si>
  <si>
    <t>종속기업투자주식 처분</t>
  </si>
  <si>
    <t>U000006</t>
  </si>
  <si>
    <t>유형자산의 처분</t>
  </si>
  <si>
    <t>U000007</t>
  </si>
  <si>
    <t>투자부동산의 처분</t>
  </si>
  <si>
    <t>U000008</t>
  </si>
  <si>
    <t>U000009</t>
  </si>
  <si>
    <t xml:space="preserve"> 2. 투자활동으로 인한 현금유출액</t>
    <phoneticPr fontId="2" type="noConversion"/>
  </si>
  <si>
    <t>U000010</t>
  </si>
  <si>
    <t>매도가능금융자산의 취득</t>
  </si>
  <si>
    <t>U000011</t>
  </si>
  <si>
    <t>만기보유금융자산의 취득</t>
  </si>
  <si>
    <t>U000012</t>
  </si>
  <si>
    <t>관계기업투자주식의 취득</t>
  </si>
  <si>
    <t>U000013</t>
  </si>
  <si>
    <t>종속기업투자주식의 취득</t>
  </si>
  <si>
    <t>U000014</t>
  </si>
  <si>
    <t>유형자산의 취득</t>
  </si>
  <si>
    <t>U000015</t>
  </si>
  <si>
    <t>투자부동산의 취득</t>
  </si>
  <si>
    <t>U000016</t>
  </si>
  <si>
    <t>V000000</t>
    <phoneticPr fontId="2" type="noConversion"/>
  </si>
  <si>
    <t>V000001</t>
  </si>
  <si>
    <t xml:space="preserve"> 1. 재무활동으로 인한 현금유입액</t>
    <phoneticPr fontId="2" type="noConversion"/>
  </si>
  <si>
    <t>V000002</t>
  </si>
  <si>
    <t>주식의 발행</t>
  </si>
  <si>
    <t>V000003</t>
  </si>
  <si>
    <t>단기차입금의 차입</t>
  </si>
  <si>
    <t>V000004</t>
  </si>
  <si>
    <t>장기차입금의 차입</t>
  </si>
  <si>
    <t>V000005</t>
  </si>
  <si>
    <t>사채의 발행</t>
  </si>
  <si>
    <t>V000006</t>
  </si>
  <si>
    <t>V000007</t>
  </si>
  <si>
    <t xml:space="preserve"> 2. 재무활동으로 인한 현금유출액</t>
    <phoneticPr fontId="2" type="noConversion"/>
  </si>
  <si>
    <t>V000008</t>
  </si>
  <si>
    <t>단기차입금의 상환</t>
  </si>
  <si>
    <t>V000009</t>
  </si>
  <si>
    <t>장기차입금의 상환</t>
  </si>
  <si>
    <t>V000010</t>
  </si>
  <si>
    <t>사채의 상환</t>
  </si>
  <si>
    <t>V000011</t>
  </si>
  <si>
    <t>배당금의 지급</t>
  </si>
  <si>
    <t>V000012</t>
  </si>
  <si>
    <t>W000000</t>
    <phoneticPr fontId="2" type="noConversion"/>
  </si>
  <si>
    <t>W000001</t>
  </si>
  <si>
    <t>W000002</t>
  </si>
  <si>
    <t>W000003</t>
  </si>
  <si>
    <t>W000004</t>
  </si>
  <si>
    <t>Ⅰ. 영업활동으로 인한 현금흐름</t>
    <phoneticPr fontId="2" type="noConversion"/>
  </si>
  <si>
    <t>Ⅱ. 투자활동으로 인한 현금흐름</t>
    <phoneticPr fontId="2" type="noConversion"/>
  </si>
  <si>
    <t>Ⅲ. 재무활동으로 인한 현금흐름</t>
    <phoneticPr fontId="2" type="noConversion"/>
  </si>
  <si>
    <t>Ⅳ. 환율변동효과 반영전 현금및현금성자산의 증감</t>
    <phoneticPr fontId="2" type="noConversion"/>
  </si>
  <si>
    <t>Ⅴ. 현금및현금성자산에 대한 환율변동효과</t>
    <phoneticPr fontId="2" type="noConversion"/>
  </si>
  <si>
    <t>Ⅵ. 현금및현금성자산의 순증감</t>
    <phoneticPr fontId="2" type="noConversion"/>
  </si>
  <si>
    <t>Ⅶ. 기초 현금및현금성자산</t>
    <phoneticPr fontId="2" type="noConversion"/>
  </si>
  <si>
    <t>Ⅷ. 기말 현금및현금성자산</t>
    <phoneticPr fontId="2" type="noConversion"/>
  </si>
  <si>
    <t>Ⅳ. 현금흐름표</t>
    <phoneticPr fontId="2" type="noConversion"/>
  </si>
  <si>
    <t xml:space="preserve">* 입력도움말
1. 계정과목은 수정하지 마시기 바랍니다.(일치하는 계정과목이 없는경우 해당 대분류 아래 '기타'에 입력)
2. 해당하는 계정과목에만 금액을 입력하시고, 그외는 기재하지 마시기 바랍니다.
3 이익잉여금처분계산서는 결산기에만 입력하시기 바랍니다.
4. 미처리결손금, 당기순손실, 결손금처리액과 같이 음수인 계정과목은 숫자 앞에 '-'를 붙여 음수로 입력하시기 바랍니다.
5. 표 왼쪽에 적혀있는 코드는 수정 및 삭제하지 마시기 바랍니다.
</t>
    <phoneticPr fontId="2" type="noConversion"/>
  </si>
  <si>
    <t xml:space="preserve">* 입력도움말
1. 계정과목은 수정하지 마시기 바랍니다.(일치하는 계정과목이 없는경우 해당 대분류 아래 '기타'에 입력)
2. 해당하는 계정과목에만 금액을 입력하시고, 그외는 기재하지 마시기 바랍니다.
3. 현금흐름표는 결산기에만 입력하시기 바랍니다.
4. 이자의 지급, 법인세납부 등과 같이 음수인 계정과목은 숫자 앞에 '-'를 붙여 음수로 입력하시기 바랍니다.
5. 표 왼쪽에 적혀있는 코드는 수정하지 마시기 바랍니다.
</t>
    <phoneticPr fontId="2" type="noConversion"/>
  </si>
  <si>
    <t>B020000</t>
    <phoneticPr fontId="2" type="noConversion"/>
  </si>
  <si>
    <t xml:space="preserve">  10) 금융리스채권</t>
    <phoneticPr fontId="2" type="noConversion"/>
  </si>
  <si>
    <t xml:space="preserve">  110) 기타비유동자산</t>
    <phoneticPr fontId="2" type="noConversion"/>
  </si>
  <si>
    <t xml:space="preserve">  6) 금융리스이자수익</t>
    <phoneticPr fontId="2" type="noConversion"/>
  </si>
  <si>
    <t>N016000</t>
    <phoneticPr fontId="2" type="noConversion"/>
  </si>
  <si>
    <t xml:space="preserve">  7) 기타영업수익</t>
    <phoneticPr fontId="2" type="noConversion"/>
  </si>
  <si>
    <t xml:space="preserve">  28) 금융리스이자비용</t>
    <phoneticPr fontId="2" type="noConversion"/>
  </si>
  <si>
    <t>O038000</t>
    <phoneticPr fontId="2" type="noConversion"/>
  </si>
  <si>
    <t xml:space="preserve">  29) 기타영업비용</t>
    <phoneticPr fontId="2" type="noConversion"/>
  </si>
  <si>
    <t>금융리스이자비용</t>
    <phoneticPr fontId="2" type="noConversion"/>
  </si>
  <si>
    <t>R000011</t>
    <phoneticPr fontId="2" type="noConversion"/>
  </si>
  <si>
    <t>금융리스이자수익</t>
    <phoneticPr fontId="2" type="noConversion"/>
  </si>
  <si>
    <t>R000012</t>
    <phoneticPr fontId="2" type="noConversion"/>
  </si>
  <si>
    <t>금융리스이자비용</t>
    <phoneticPr fontId="2" type="noConversion"/>
  </si>
  <si>
    <t xml:space="preserve">* 입력도움말
1. 양식 수정은 절대 금지하며, 셀 높이 조절만 가능합니다.
2. 바탕색이 황갈색인 셀에만 데이터를 입력하시기 바랍니다.
3. 날짜는 0000.00.00 형식으로 입력하시기 바랍니다.
4. 상장여부를 반드시 체크하시기 바랍니다.
5. '신용평가결과'는 추후 시행예정으로 시행 전까지 '해당사항 없음'으로 기재 바랍니다.
</t>
    <phoneticPr fontId="2" type="noConversion"/>
  </si>
  <si>
    <t>( 제</t>
  </si>
  <si>
    <t>분기 )</t>
  </si>
  <si>
    <t>전분기</t>
    <phoneticPr fontId="2" type="noConversion"/>
  </si>
  <si>
    <t>당분기</t>
    <phoneticPr fontId="2" type="noConversion"/>
  </si>
  <si>
    <t>전분기예치금</t>
    <phoneticPr fontId="2" type="noConversion"/>
  </si>
  <si>
    <t>당분기예치금</t>
    <phoneticPr fontId="2" type="noConversion"/>
  </si>
  <si>
    <t>당해 분기말
현재 가액</t>
    <phoneticPr fontId="2" type="noConversion"/>
  </si>
  <si>
    <t>전분기예치금</t>
    <phoneticPr fontId="2" type="noConversion"/>
  </si>
  <si>
    <t>당분기예치금</t>
    <phoneticPr fontId="2" type="noConversion"/>
  </si>
  <si>
    <t>전분기예치금
발생 수익</t>
    <phoneticPr fontId="2" type="noConversion"/>
  </si>
  <si>
    <t>당분기예치금
발생 수익</t>
    <phoneticPr fontId="2" type="noConversion"/>
  </si>
  <si>
    <t>제</t>
    <phoneticPr fontId="2" type="noConversion"/>
  </si>
  <si>
    <t>분기</t>
    <phoneticPr fontId="2" type="noConversion"/>
  </si>
  <si>
    <t>분</t>
    <phoneticPr fontId="2" type="noConversion"/>
  </si>
  <si>
    <t>기</t>
    <phoneticPr fontId="2" type="noConversion"/>
  </si>
  <si>
    <t>제</t>
    <phoneticPr fontId="2" type="noConversion"/>
  </si>
  <si>
    <t>분</t>
    <phoneticPr fontId="2" type="noConversion"/>
  </si>
  <si>
    <t>기</t>
    <phoneticPr fontId="2" type="noConversion"/>
  </si>
  <si>
    <t>분</t>
    <phoneticPr fontId="2" type="noConversion"/>
  </si>
  <si>
    <t>분</t>
    <phoneticPr fontId="2" type="noConversion"/>
  </si>
  <si>
    <t>분기누적순이익</t>
    <phoneticPr fontId="2" type="noConversion"/>
  </si>
  <si>
    <t>분기누적개월수</t>
    <phoneticPr fontId="2" type="noConversion"/>
  </si>
  <si>
    <t>분기말납입자본금</t>
    <phoneticPr fontId="2" type="noConversion"/>
  </si>
  <si>
    <r>
      <t xml:space="preserve">※ 수익률은 회계적 자기자본이익률(Return on Equity)로서 연단위로 환산하며 다음과 같이 
    계산함
    </t>
    </r>
    <r>
      <rPr>
        <sz val="10"/>
        <color theme="1"/>
        <rFont val="함초롬바탕"/>
        <family val="1"/>
        <charset val="129"/>
      </rPr>
      <t>1사분기수익률={1+(당분기순이익/[(연기초납입자본금+분기말납입자본금)/2])}^4 -1
      2사분기수익률={1+(당반기순이익/[(연기초납입자본금+분기말납입자본금)/2])}^2 -1
      3사분기수익률={1+(1분기부터 3분기까지의 순이익/[(연기초납입자본금+분기말납입자본금)/2])}^4/3 -1
      4사분기수익률=(당기순이익/[(연기초납입자본금+분기말납입자본금)/2])</t>
    </r>
    <r>
      <rPr>
        <sz val="11"/>
        <color theme="1"/>
        <rFont val="함초롬바탕"/>
        <family val="1"/>
        <charset val="129"/>
      </rPr>
      <t xml:space="preserve">
※ 납입자본금 = 자본금 + 자본잉여금
※ 상기산식은 1기 사업연도가 12개월일 경우를 가정한 것으로, 1기의 사업연도가 6개월일 
    경우 상기 산식을 준용하여 최근 1년간 분기별 연환산 자기자본수익율을 제시할 것
※ 수익률은 소수점 둘째 자리까지 기재할 것</t>
    </r>
    <phoneticPr fontId="2" type="noConversion"/>
  </si>
  <si>
    <t>이익잉여금처분계산서는 결산기 작성대상으로 분기에는 작성하지 않습니다.</t>
    <phoneticPr fontId="2" type="noConversion"/>
  </si>
  <si>
    <t>현금흐름표는 결산기 작성대상으로 분기에는 작성하지 않습니다.</t>
    <phoneticPr fontId="2" type="noConversion"/>
  </si>
  <si>
    <t>분기</t>
    <phoneticPr fontId="2" type="noConversion"/>
  </si>
  <si>
    <t>자본변동표는 결산기 작성대상으로 분기에는 작성하지 않습니다.</t>
    <phoneticPr fontId="2" type="noConversion"/>
  </si>
  <si>
    <t>4. 주주현황</t>
    <phoneticPr fontId="2" type="noConversion"/>
  </si>
  <si>
    <t>3. 현금(금융기관 예치내역 포함) 현황</t>
    <phoneticPr fontId="2" type="noConversion"/>
  </si>
  <si>
    <t>4. 분기말 기타 자산 현황</t>
    <phoneticPr fontId="2" type="noConversion"/>
  </si>
  <si>
    <t>1. 당분기동안의 부동산 매입·매각</t>
    <phoneticPr fontId="2" type="noConversion"/>
  </si>
  <si>
    <t>3. 현금(금융기관 예치내역 포함)</t>
    <phoneticPr fontId="2" type="noConversion"/>
  </si>
  <si>
    <t>2. 당분기에 추진중인 부동산개발사업 현황</t>
    <phoneticPr fontId="2" type="noConversion"/>
  </si>
  <si>
    <t>합계</t>
    <phoneticPr fontId="2" type="noConversion"/>
  </si>
  <si>
    <t>기타</t>
    <phoneticPr fontId="2" type="noConversion"/>
  </si>
  <si>
    <t xml:space="preserve">* 입력도움말
1. 필요시 행추가(복사한 셀 삽입)하여 추가 작성하시기 바랍니다.
2. 해당사항 없는 항목은 기재하지 마시기 바랍니다.
3. 하단의 숨김처리된 행은 아래쪽 이중 테두리 서식이 걸려있으며, 이는 프로세스에서 데이터가 끝났음을 인식하기 위한 행이오니 삭제하지 마시기 바랍니다.
</t>
    <phoneticPr fontId="2" type="noConversion"/>
  </si>
  <si>
    <t>자산총계</t>
    <phoneticPr fontId="2" type="noConversion"/>
  </si>
  <si>
    <t>부채총계</t>
    <phoneticPr fontId="2" type="noConversion"/>
  </si>
  <si>
    <t>자본총계</t>
    <phoneticPr fontId="2" type="noConversion"/>
  </si>
  <si>
    <t>보통주</t>
    <phoneticPr fontId="2" type="noConversion"/>
  </si>
  <si>
    <t>종류주</t>
    <phoneticPr fontId="2" type="noConversion"/>
  </si>
  <si>
    <t>주당
배당금</t>
    <phoneticPr fontId="2" type="noConversion"/>
  </si>
  <si>
    <t>(종류주)
배당금총액</t>
    <phoneticPr fontId="2" type="noConversion"/>
  </si>
  <si>
    <t>(종류주)
배당수익율</t>
    <phoneticPr fontId="2" type="noConversion"/>
  </si>
  <si>
    <t>(종류주)
연환산배당율</t>
    <phoneticPr fontId="2" type="noConversion"/>
  </si>
  <si>
    <t>(종류주)
기초납입자본금</t>
    <phoneticPr fontId="2" type="noConversion"/>
  </si>
  <si>
    <t>(종류주)
기말납입자본금</t>
    <phoneticPr fontId="2" type="noConversion"/>
  </si>
  <si>
    <t>※ 투자대상은 주택, 오피스, 호텔, 리테일, 물류, 복합형 중 기재</t>
    <phoneticPr fontId="2" type="noConversion"/>
  </si>
  <si>
    <t>2. 분기말 현재 부동산 관련 증권 현황</t>
    <phoneticPr fontId="2" type="noConversion"/>
  </si>
  <si>
    <t>부동산관련
증권</t>
    <phoneticPr fontId="2" type="noConversion"/>
  </si>
  <si>
    <t>그 밖의 기타자산</t>
    <phoneticPr fontId="2" type="noConversion"/>
  </si>
  <si>
    <t>기타자산 관련수익</t>
    <phoneticPr fontId="2" type="noConversion"/>
  </si>
  <si>
    <t>ㅇ 임대주택에 투자하는 부동산투자회사의 임대현황</t>
    <phoneticPr fontId="2" type="noConversion"/>
  </si>
  <si>
    <t>주택의 종류</t>
    <phoneticPr fontId="2" type="noConversion"/>
  </si>
  <si>
    <t>주택형</t>
    <phoneticPr fontId="2" type="noConversion"/>
  </si>
  <si>
    <t>총세대수</t>
    <phoneticPr fontId="2" type="noConversion"/>
  </si>
  <si>
    <t>임대세대수</t>
    <phoneticPr fontId="2" type="noConversion"/>
  </si>
  <si>
    <t>세대당 평균
임대보증금(원)</t>
    <phoneticPr fontId="2" type="noConversion"/>
  </si>
  <si>
    <t>세대당 평균
월임대료(원)</t>
    <phoneticPr fontId="2" type="noConversion"/>
  </si>
  <si>
    <t>※ 주택의 종류는 아파트, 오피스텔, 도시형생활주택 등</t>
    <phoneticPr fontId="2" type="noConversion"/>
  </si>
  <si>
    <t>※ 주택형은 59A, 59B, 84A, 84B 등</t>
    <phoneticPr fontId="2" type="noConversion"/>
  </si>
  <si>
    <t>※ 세대당 평균임대보증금 및 월임대료는 주택형별 구분 기재(기말 현재 기준)</t>
    <phoneticPr fontId="2" type="noConversion"/>
  </si>
  <si>
    <t xml:space="preserve">* 입력도움말
1. 부동산이 15개를 초과할 경우 행추가(복사한 셀 삽입)하여 추가 작성(16번부터 이어서 작성)하시기 바라며,
    아직 소유한 부동산이 없을 경우 기재하지 마시기 바랍니다.
2. 완공일자와 취득일자는 YYYY-MM-DD 형식으로 입력바랍니다.
3. 개발관련부동산으로 토지만 소유시 부동산명은 토지(개발사업명)로 입력하시고, 하나의 개발사업에 여러
    필지가 해당되는 경우에는 위치에 대표번지 입력하고 '외 0필지'로 입력하시기 바랍니다.
4. 준공시 잔금지급예정으로 준공후 소유권이 넘어오는 경우는 소유부동산 표에 입력하지 마시고 표 하단에
    별도로 주석처리하시기 바랍니다.
5. 열 AN~AQ의 내용을 선택 또는 입력하여 주시기 바랍니다.
</t>
    <phoneticPr fontId="2" type="noConversion"/>
  </si>
  <si>
    <t>※ 종류는 보통주, 종류주 등</t>
    <phoneticPr fontId="2" type="noConversion"/>
  </si>
  <si>
    <t>2) 이사 및 감사에 관한 사항</t>
    <phoneticPr fontId="2" type="noConversion"/>
  </si>
  <si>
    <t>부동산관련 증권</t>
    <phoneticPr fontId="2" type="noConversion"/>
  </si>
  <si>
    <t xml:space="preserve">   2. 부동산관련 증권은 법제2조3항 각 목의 어느 하나에 해당하는 자산을 말함</t>
    <phoneticPr fontId="2" type="noConversion"/>
  </si>
  <si>
    <t xml:space="preserve">   4. 기타는 자산 중 부동산, 부동산관련 증권, 현금에 해당되지 않는 자산을 말함</t>
    <phoneticPr fontId="2" type="noConversion"/>
  </si>
  <si>
    <r>
      <t>(4) 비고</t>
    </r>
    <r>
      <rPr>
        <sz val="12"/>
        <rFont val="함초롬바탕"/>
        <family val="1"/>
        <charset val="129"/>
      </rPr>
      <t>(주식매수선택권 여부, 의결권이 있는 주식수, 의결권이 제한된 주식수, 종류주 발행조건 등을 기재)</t>
    </r>
    <phoneticPr fontId="2" type="noConversion"/>
  </si>
  <si>
    <t>- 종류주 및 보통주의 배당에 관한 사항</t>
    <phoneticPr fontId="2" type="noConversion"/>
  </si>
  <si>
    <t>2. 당분기동안의 부동산관련 증권 거래내역</t>
    <phoneticPr fontId="2" type="noConversion"/>
  </si>
  <si>
    <t>- 당분기동안에 거래된 부동산관련 증권의 거래내역, 거래에 따른 이익현황, 거래비용 
   등을 간략하게 기재</t>
    <phoneticPr fontId="2" type="noConversion"/>
  </si>
  <si>
    <t>※ 부동산관련 증권 평가이익란에는 당기손익에 반영되는 평가이익만 포함</t>
    <phoneticPr fontId="2" type="noConversion"/>
  </si>
  <si>
    <t>* 입력도움말
1. 부동산이 15개를 초과할 경우 행추가(복사한 셀 삽입)하여 추가 작성(16번부터 이어서 작성
    하고 '부동산명'은 2부.Ⅰ.1.1) 시트와 동일하게 작성)하시기 바라며, 아직 소유한 부동산이
    없을 경우 기재하지 마시기 바랍니다.
2. 임대주택에 투자하는 부동산투자회사의 임대현황은 임대주택일 경우에만 작성하시기 바라며,
    여러 부동산의 임대주택인 경우, 비고란에 해당 부동산명을 작성하여 주시기 바랍니다.</t>
    <phoneticPr fontId="2" type="noConversion"/>
  </si>
  <si>
    <t>2. 부동산 관련 증권 처분손익, 평가손익, 이자 및 배당금</t>
    <phoneticPr fontId="2" type="noConversion"/>
  </si>
  <si>
    <t>※ 부동산관련 증권 평가손실란에는 당기손익에 반영되는 평가손실만 포함</t>
    <phoneticPr fontId="2" type="noConversion"/>
  </si>
  <si>
    <t>주식회사 케이비운용제1호위탁관리부동산투자회사</t>
  </si>
  <si>
    <t>조 병 창</t>
  </si>
  <si>
    <t>서울시 영등포구 국제금융로 10, 41층(여의도동, 쓰리아이에프씨)</t>
  </si>
  <si>
    <t>케이비자산운용㈜</t>
    <phoneticPr fontId="2" type="noConversion"/>
  </si>
  <si>
    <t>㈜국민은행</t>
    <phoneticPr fontId="2" type="noConversion"/>
  </si>
  <si>
    <t>㈜신한은행</t>
    <phoneticPr fontId="2" type="noConversion"/>
  </si>
  <si>
    <t>2017.06.05</t>
    <phoneticPr fontId="2" type="noConversion"/>
  </si>
  <si>
    <r>
      <rPr>
        <b/>
        <sz val="11"/>
        <rFont val="함초롬바탕"/>
        <family val="1"/>
        <charset val="129"/>
      </rPr>
      <t>&lt;정관 제55조(해산)&gt;</t>
    </r>
    <r>
      <rPr>
        <sz val="11"/>
        <rFont val="함초롬바탕"/>
        <family val="1"/>
        <charset val="129"/>
      </rPr>
      <t xml:space="preserve">
회사는 다음 각 호의 어느 하나에 해당하는 경우에 해산한다.
1. 존립기간을 정한경우 그 존립기간의 만료
2. 주주총회의 해산 결의
3. 합병
4. 파산
5. 법원의 해산 명령 또는 해산 판결
6. 국토교통부장관의 영업인가의 취소
7. 부투법 제3조부터 제7조까지의 규정을 위반하여 영업인가가 거부된 경우
8. 설립 후 1년 6개월 이내에 영업인가를 받지 못하는 경우
</t>
    </r>
    <phoneticPr fontId="2" type="noConversion"/>
  </si>
  <si>
    <t>해당사항 없음</t>
    <phoneticPr fontId="2" type="noConversion"/>
  </si>
  <si>
    <t xml:space="preserve">
 -  2017.06.05  창립 및 발기인총회 개최
 -  2017.06.05   ㈜마스턴제25호위탁관리부동산투자회사 설립(자본금:3억원) 
 -  2017.07.12  자산관리업무 계약체결(마스턴투자운용㈜)
 -  2017.07.12  자산보관업무 계약체결(㈜신한은행)
 -  2017.07.12  일반사무위탁 계약체결(㈜국민은행)
 -  2017.08.30  국토교통부의 영업인가
 -  2017.09.08  자산관리업무 변경계약(1차)(마스턴투자운용㈜)
 -  2017.11.09  유상증자(증자 후 자본금 223.5억)
 -  2017.11.09  부동산 매입(서울특별시 구로구 새말로 97 신도림 테크노마트 중 사무동)
 -  2019.11.16  본점 이전
    변경 전 : 서울특별시 강남구 테헤란로 302, 4층(역삼동, 피씨에이라잎타워)
    변경 후 : 서울특별시 서초구 강남대로 465, 20층, 21층(서초동, 교보생명보험(주) 서초사옥)
 - 2021.09.02.  자산보관위탁계약(부동산) 신규 체결(케이비부동산신탁㈜)
 - 2021.09.10.  자산보관위탁계약(금융자산) 변경 체결 (㈜신한은행) 
 - 2021.09.10.  자산관리위탁계약 변경 체결 (㈜케이비자산운용) 
 - 2021.09.14.  유상증자(보통주 300,000주, A종종류주 1,840,000주, B종종류주 400,000주)
                        (증자 후 자본금 350.5억원)
 - 2021.09.15.  유상감자(보통주 250,000주, A종종류주 3,220,000주, B종종류주 1,000,000주)
                         (감자 후 자본금 127억원)
 - 2021.09.17.  상호변경
     변경전 : ㈜마스턴제25호위탁관리부동산투자회사
     변경후 : ㈜케이비운용제1호위탁관리부동산투자회사</t>
    <phoneticPr fontId="2" type="noConversion"/>
  </si>
  <si>
    <t>대표이사</t>
    <phoneticPr fontId="2" type="noConversion"/>
  </si>
  <si>
    <t>조병창</t>
    <phoneticPr fontId="2" type="noConversion"/>
  </si>
  <si>
    <t>1959.08.01</t>
    <phoneticPr fontId="2" type="noConversion"/>
  </si>
  <si>
    <t>前. SK증권 충청센터장</t>
    <phoneticPr fontId="2" type="noConversion"/>
  </si>
  <si>
    <t>결격사유없음</t>
    <phoneticPr fontId="2" type="noConversion"/>
  </si>
  <si>
    <t>이사</t>
    <phoneticPr fontId="2" type="noConversion"/>
  </si>
  <si>
    <t>윤성필</t>
    <phoneticPr fontId="2" type="noConversion"/>
  </si>
  <si>
    <t>1967.11.13</t>
    <phoneticPr fontId="2" type="noConversion"/>
  </si>
  <si>
    <t>SK증권 지점영업</t>
    <phoneticPr fontId="2" type="noConversion"/>
  </si>
  <si>
    <t>이창훈</t>
    <phoneticPr fontId="2" type="noConversion"/>
  </si>
  <si>
    <t>1963.06.16</t>
    <phoneticPr fontId="2" type="noConversion"/>
  </si>
  <si>
    <t>법무법인퍼스트</t>
    <phoneticPr fontId="2" type="noConversion"/>
  </si>
  <si>
    <t>감사</t>
    <phoneticPr fontId="2" type="noConversion"/>
  </si>
  <si>
    <t>박성언</t>
    <phoneticPr fontId="2" type="noConversion"/>
  </si>
  <si>
    <t>1979.02.23</t>
    <phoneticPr fontId="2" type="noConversion"/>
  </si>
  <si>
    <t>회계법인 성지</t>
    <phoneticPr fontId="2" type="noConversion"/>
  </si>
  <si>
    <t>기명식</t>
    <phoneticPr fontId="2" type="noConversion"/>
  </si>
  <si>
    <t>종류주</t>
  </si>
  <si>
    <t>* 총 발행주식수 : 2,540,000주
* 의결권이 있는 발행주식 수 : 2,540,000주(100%)</t>
    <phoneticPr fontId="2" type="noConversion"/>
  </si>
  <si>
    <t>2017.
06.05</t>
    <phoneticPr fontId="2" type="noConversion"/>
  </si>
  <si>
    <t>설립
자본금</t>
    <phoneticPr fontId="2" type="noConversion"/>
  </si>
  <si>
    <t>2017.
11.09</t>
    <phoneticPr fontId="2" type="noConversion"/>
  </si>
  <si>
    <t>유상
증자</t>
    <phoneticPr fontId="2" type="noConversion"/>
  </si>
  <si>
    <t>2021.
09.14</t>
    <phoneticPr fontId="2" type="noConversion"/>
  </si>
  <si>
    <t>2021.
09.15</t>
    <phoneticPr fontId="2" type="noConversion"/>
  </si>
  <si>
    <t>유상
감자</t>
    <phoneticPr fontId="2" type="noConversion"/>
  </si>
  <si>
    <t>해당사항 없음</t>
  </si>
  <si>
    <t>적정</t>
  </si>
  <si>
    <t>신한은행
(아이스텀전문투자형사모부동산신탁제6호의 신탁업자)</t>
    <phoneticPr fontId="2" type="noConversion"/>
  </si>
  <si>
    <t>최대주주</t>
  </si>
  <si>
    <t>내국인</t>
  </si>
  <si>
    <t>대한민국</t>
    <phoneticPr fontId="2" type="noConversion"/>
  </si>
  <si>
    <t>기관</t>
  </si>
  <si>
    <t>해당사항없음</t>
  </si>
  <si>
    <t>- 회사는 매 영업연도 이익배당한도의 100분의 90 이상을 주주총회 또는 정관 제49조 제5항에 따른 이사회의 결의에 따라 주주에게 배당하여야 한다. 이 경우 상법 제458조에 따른 이익준비금은 적립하지 아니한다.
 - 회사가 제1항에 따라 이익을 배당할 때에는 상법 제462조에도 불구하고 부투법 시행령 제32조가 정하는 바에 따라 해당 영업연도의 감가상각비 상당액을 100% 초과배당하여야 한다.
 - 회사가 제11조에 따라 상장한 경우, 총자산에서 100분의 10이상을 차지하는 부동산을 매각하여 그 이익을 배당할 때에는 해당 영업연도 말 10일 전까지 이사회를 개최하여 이사회의 결의로 배당 여부 및 배당 예정금액을 결정하여야 한다.
 - 배당금은 정기주주총회 또는 제49조 제5항에 따른 이사회의 결의로 승인을 받아 매 영업연도 종료일 현재 주주명부에 기재된 주주 또는 등록된 질권자에게 지급하되, 지급방법 및 시기는 이사회에서 결정한다.
 - 회사는 이익 배당을 정기주주총회 또는 제49조 5항에 따른 이사회의 결의를 한 날로부터 1개월 이내에 하여야 한다. 다만, 주주총회 또는 이사회에서 배당금의 지급시기를 따로 정한 경우에는 그러하지 아니하다.</t>
    <phoneticPr fontId="2" type="noConversion"/>
  </si>
  <si>
    <t>감자차손포함</t>
  </si>
  <si>
    <t>자본금전입액포함</t>
  </si>
  <si>
    <t>5부.Ⅰ</t>
  </si>
  <si>
    <t>센터포인트
웨스트</t>
    <phoneticPr fontId="2" type="noConversion"/>
  </si>
  <si>
    <t>오피스</t>
  </si>
  <si>
    <t>서울특별시 구로구 
새말로 97</t>
    <phoneticPr fontId="2" type="noConversion"/>
  </si>
  <si>
    <t>일반</t>
  </si>
  <si>
    <t>보통예금</t>
    <phoneticPr fontId="2" type="noConversion"/>
  </si>
  <si>
    <t>신한은행</t>
    <phoneticPr fontId="2" type="noConversion"/>
  </si>
  <si>
    <t>변동금리</t>
    <phoneticPr fontId="2" type="noConversion"/>
  </si>
  <si>
    <t>정기예금</t>
    <phoneticPr fontId="2" type="noConversion"/>
  </si>
  <si>
    <t>우리은행</t>
    <phoneticPr fontId="2" type="noConversion"/>
  </si>
  <si>
    <t>2부.Ⅰ</t>
  </si>
  <si>
    <t>전기</t>
    <phoneticPr fontId="2" type="noConversion"/>
  </si>
  <si>
    <t>당기</t>
    <phoneticPr fontId="2" type="noConversion"/>
  </si>
  <si>
    <t>차이</t>
    <phoneticPr fontId="2" type="noConversion"/>
  </si>
  <si>
    <t>매출채권</t>
    <phoneticPr fontId="2" type="noConversion"/>
  </si>
  <si>
    <t>미수수익</t>
    <phoneticPr fontId="2" type="noConversion"/>
  </si>
  <si>
    <t>선급금</t>
    <phoneticPr fontId="2" type="noConversion"/>
  </si>
  <si>
    <t>선급비용</t>
    <phoneticPr fontId="2" type="noConversion"/>
  </si>
  <si>
    <t>선급법인세</t>
    <phoneticPr fontId="2" type="noConversion"/>
  </si>
  <si>
    <t>선급부가세</t>
    <phoneticPr fontId="2" type="noConversion"/>
  </si>
  <si>
    <t>비유동보증금</t>
    <phoneticPr fontId="2" type="noConversion"/>
  </si>
  <si>
    <t>(장기선급비용)</t>
    <phoneticPr fontId="2" type="noConversion"/>
  </si>
  <si>
    <t>기타비유동자산</t>
    <phoneticPr fontId="2" type="noConversion"/>
  </si>
  <si>
    <t>관리비수익, 기타수익</t>
    <phoneticPr fontId="2" type="noConversion"/>
  </si>
  <si>
    <t>이자수익</t>
    <phoneticPr fontId="2" type="noConversion"/>
  </si>
  <si>
    <t>잡이익</t>
    <phoneticPr fontId="2" type="noConversion"/>
  </si>
  <si>
    <t>5부.Ⅱ</t>
    <phoneticPr fontId="2" type="noConversion"/>
  </si>
  <si>
    <t>영업수익</t>
    <phoneticPr fontId="2" type="noConversion"/>
  </si>
  <si>
    <t>영업외수익</t>
    <phoneticPr fontId="2" type="noConversion"/>
  </si>
  <si>
    <t>일반사무위탁수수료, 이자비용, 잡손실</t>
    <phoneticPr fontId="2" type="noConversion"/>
  </si>
  <si>
    <t>영업비용</t>
    <phoneticPr fontId="2" type="noConversion"/>
  </si>
  <si>
    <t>영업외비용</t>
    <phoneticPr fontId="2" type="noConversion"/>
  </si>
  <si>
    <t>5부.Ⅱ</t>
  </si>
  <si>
    <t>* 보수: 연간 2억
* 지급: 매 월 안분하여 지급</t>
    <phoneticPr fontId="2" type="noConversion"/>
  </si>
  <si>
    <t>* 보수: 부동산 매각금액의 0.6%
* 지급: 매각이 속한 결산기에 감사인이 재무제표를 작성하여 주주총회의 승인을 득한날로부터 7일 이내</t>
    <phoneticPr fontId="2" type="noConversion"/>
  </si>
  <si>
    <t>* 보수: 매각기본수수료 및 매각부대비용을 공제한 금액에 대해 유상감자 및 신주발행시의 부동산 평가 기준금액에 관련 비용을 포함한 3,987억을 초과하는 금액의 5%
* 지급: 매각이 속한 결산기에 감사인이 재무제표를 작성하여 주주총회의 승인을 득한날로부터 매월 안분하여 지급</t>
    <phoneticPr fontId="2" type="noConversion"/>
  </si>
  <si>
    <t>* 보수:연간 3,500만원
* 지급:매 결산기 단위로 결산기 말일부터 7일 이내</t>
    <phoneticPr fontId="2" type="noConversion"/>
  </si>
  <si>
    <t>* ㈜신한은행(금융자산)
   - 보수:연간 2,500만원
   - 지급:매 결산기 단위로 결산기 말일부터 7일 이내
* 케이비부동산신탁㈜(부동산)
  - 보수:연간 200만원
  - 지급:매 결산기 단위로 결산기 단위로 지급</t>
    <phoneticPr fontId="2" type="noConversion"/>
  </si>
  <si>
    <t>* 보수: 월간 PM 27,882,000원, FM 90,895,000원
* 지급: 매 월 단위로 월 말일부터 10일 이내</t>
    <phoneticPr fontId="2" type="noConversion"/>
  </si>
  <si>
    <t>2023.06.30</t>
    <phoneticPr fontId="2" type="noConversion"/>
  </si>
  <si>
    <t>국민은행</t>
    <phoneticPr fontId="2" type="noConversion"/>
  </si>
  <si>
    <t>1.75</t>
    <phoneticPr fontId="2" type="noConversion"/>
  </si>
  <si>
    <t>2023.10.01</t>
    <phoneticPr fontId="2" type="noConversion"/>
  </si>
  <si>
    <t>2023.12.31</t>
    <phoneticPr fontId="2" type="noConversion"/>
  </si>
  <si>
    <t>2024.02.14</t>
    <phoneticPr fontId="2" type="noConversion"/>
  </si>
  <si>
    <t>2023.04.01</t>
  </si>
  <si>
    <t>* 장기차입금: 268,000,000천원
  (근저당권 : 321,600,000천원)
* 임대보증금:  13,941,142천원
  (근저당권 :     471,866천원
   전 세 권 :     497,387천원)</t>
    <phoneticPr fontId="2" type="noConversion"/>
  </si>
  <si>
    <t>0.9~2.3</t>
    <phoneticPr fontId="2" type="noConversion"/>
  </si>
  <si>
    <t>* 전기대비 약76백만원 감소
- 매출채권 5백만원 감소
- 미수수익(보증금 질권설정계좌 미수이자) 66백만원 증가
- 선급비용(재산세 및 보험료 안분 등) 116백만원 감소
- 선급법인세12백만원 증가
- 기타비유동자산 33백만원 감소</t>
    <phoneticPr fontId="2" type="noConversion"/>
  </si>
  <si>
    <t>3.4~3.88</t>
  </si>
  <si>
    <t>3.4~3.88</t>
    <phoneticPr fontId="2" type="noConversion"/>
  </si>
  <si>
    <t>2023.09.30</t>
    <phoneticPr fontId="2" type="noConversion"/>
  </si>
  <si>
    <t>www.kbstarreit.com</t>
    <phoneticPr fontId="2" type="noConversion"/>
  </si>
  <si>
    <t>KB자산운용㈜</t>
    <phoneticPr fontId="2" type="noConversion"/>
  </si>
  <si>
    <t>과장</t>
    <phoneticPr fontId="2" type="noConversion"/>
  </si>
  <si>
    <t>고현호</t>
    <phoneticPr fontId="2" type="noConversion"/>
  </si>
  <si>
    <t>02-2167-8736</t>
    <phoneticPr fontId="2" type="noConversion"/>
  </si>
  <si>
    <t>대리</t>
    <phoneticPr fontId="2" type="noConversion"/>
  </si>
  <si>
    <t>송재섭</t>
    <phoneticPr fontId="2" type="noConversion"/>
  </si>
  <si>
    <t>02-2167-8772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</si>
</sst>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9">
    <numFmt numFmtId="42" formatCode="_-&quot;₩&quot;* #,##0_-;\-&quot;₩&quot;* #,##0_-;_-&quot;₩&quot;* &quot;-&quot;_-;_-@_-"/>
    <numFmt numFmtId="41" formatCode="_-* #,##0_-;\-* #,##0_-;_-* &quot;-&quot;_-;_-@_-"/>
    <numFmt numFmtId="44" formatCode="_-&quot;₩&quot;* #,##0.00_-;\-&quot;₩&quot;* #,##0.00_-;_-&quot;₩&quot;* &quot;-&quot;??_-;_-@_-"/>
    <numFmt numFmtId="43" formatCode="_-* #,##0.00_-;\-* #,##0.00_-;_-* &quot;-&quot;??_-;_-@_-"/>
    <numFmt numFmtId="24" formatCode="\$#,##0_);[Red]\(\$#,##0\)"/>
    <numFmt numFmtId="176" formatCode="yyyy&quot;년&quot;\ m&quot;월&quot;\ d&quot;일&quot;;@"/>
    <numFmt numFmtId="177" formatCode="#,##0_ "/>
    <numFmt numFmtId="178" formatCode="0.0%"/>
    <numFmt numFmtId="179" formatCode="#,##0;[Red]#,##0"/>
    <numFmt numFmtId="180" formatCode="\(0.00%\)"/>
    <numFmt numFmtId="181" formatCode="#,##0_);[Red]\(#,##0\)"/>
    <numFmt numFmtId="182" formatCode="#,##0_ ;[Red]\-#,##0\ "/>
    <numFmt numFmtId="183" formatCode="0.00_ "/>
    <numFmt numFmtId="184" formatCode="#,##0.00_ "/>
    <numFmt numFmtId="185" formatCode="0_ "/>
    <numFmt numFmtId="186" formatCode="#,###;\-#,###;;@"/>
    <numFmt numFmtId="187" formatCode="#,##0.00_);[Red]\(#,##0.00\)"/>
    <numFmt numFmtId="188" formatCode="#;#;\-;@"/>
    <numFmt numFmtId="189" formatCode="_-* #,##0.0_-;\-* #,##0.0_-;_-* &quot;-&quot;_-;_-@_-"/>
    <numFmt numFmtId="190" formatCode="_-* #,##0.00_-;\-* #,##0.00_-;_-* &quot;-&quot;_-;_-@_-"/>
    <numFmt numFmtId="191" formatCode="_ * #,##0_ ;_ * \-#,##0_ ;_ * &quot;-&quot;_ ;_ @_ "/>
    <numFmt numFmtId="192" formatCode="#."/>
    <numFmt numFmtId="193" formatCode="#,##0.0_);[Red]\(#,##0.0\)"/>
    <numFmt numFmtId="194" formatCode="_-[$€-2]* #,##0.00_-;\-[$€-2]* #,##0.00_-;_-[$€-2]* &quot;-&quot;??_-"/>
    <numFmt numFmtId="195" formatCode="_ &quot;₩&quot;* #,##0_ ;_ &quot;₩&quot;* \-#,##0_ ;_ &quot;₩&quot;* &quot;-&quot;_ ;_ @_ "/>
    <numFmt numFmtId="196" formatCode="_ &quot;₩&quot;* #,##0.00_ ;_ &quot;₩&quot;* \-#,##0.00_ ;_ &quot;₩&quot;* &quot;-&quot;??_ ;_ @_ "/>
    <numFmt numFmtId="197" formatCode="_ &quot;₩&quot;* #,##0.00_ ;_ &quot;₩&quot;* &quot;₩&quot;&quot;₩&quot;&quot;₩&quot;&quot;₩&quot;\-#,##0.00_ ;_ &quot;₩&quot;* &quot;-&quot;??_ ;_ @_ "/>
    <numFmt numFmtId="198" formatCode="0.000%"/>
    <numFmt numFmtId="199" formatCode="0.000"/>
    <numFmt numFmtId="200" formatCode="_-* #,##0.000_-;\-* #,##0.000_-;_-* &quot;-&quot;_-;_-@_-"/>
    <numFmt numFmtId="201" formatCode="_ * #,##0.0000_ ;_ * \-#,##0.0000_ ;_ * &quot;-&quot;_ ;_ @_ "/>
    <numFmt numFmtId="202" formatCode="#,##0;&quot;△&quot;#,##0"/>
    <numFmt numFmtId="203" formatCode="&quot;111-&quot;@"/>
    <numFmt numFmtId="204" formatCode="&quot;(&quot;0&quot;)&quot;"/>
    <numFmt numFmtId="205" formatCode="\$#.00"/>
    <numFmt numFmtId="206" formatCode="&quot;Rp&quot;#,##0.0;[Red]\(&quot;Rp&quot;#,##0.0\)"/>
    <numFmt numFmtId="207" formatCode="&quot;Rp&quot;#,##0.00;[Red]\(&quot;Rp&quot;#,##0.00\)"/>
    <numFmt numFmtId="208" formatCode="&quot;₩&quot;#,##0.00;&quot;₩&quot;\-#,##0.00"/>
    <numFmt numFmtId="209" formatCode="_(&quot;$&quot;* #,##0.00_);_(&quot;$&quot;* \(#,##0.00\);_(&quot;$&quot;* &quot;-&quot;??_);_(@_)"/>
    <numFmt numFmtId="210" formatCode="m\o\n\th\ d\,\ yyyy"/>
    <numFmt numFmtId="211" formatCode="mmm\-d\-yy"/>
    <numFmt numFmtId="212" formatCode="mmm\-d\-yyyy"/>
    <numFmt numFmtId="213" formatCode="m/d/yyyy\ \ h:mm\ AM/PM"/>
    <numFmt numFmtId="214" formatCode="&quot;$&quot;#,##0.00_);\(&quot;$&quot;#,##0.00\)"/>
    <numFmt numFmtId="215" formatCode="#.00"/>
    <numFmt numFmtId="216" formatCode="###0_);\(###0\)"/>
    <numFmt numFmtId="217" formatCode="_(&quot;$&quot;* #,##0_);_(&quot;$&quot;* \(#,##0\);_(&quot;$&quot;* &quot;-&quot;_);_(@_)"/>
    <numFmt numFmtId="218" formatCode="0.0%;[Red]\(0.0%\)"/>
    <numFmt numFmtId="219" formatCode="mm/yyyy"/>
    <numFmt numFmtId="220" formatCode="_-&quot;$&quot;\ * #,##0_-;\-&quot;$&quot;\ * #,##0_-;_-&quot;$&quot;\ * &quot;-&quot;_-;_-@_-"/>
    <numFmt numFmtId="221" formatCode="_-&quot;$&quot;\ * #,##0.00_-;\-&quot;$&quot;\ * #,##0.00_-;_-&quot;$&quot;\ * &quot;-&quot;??_-;_-@_-"/>
    <numFmt numFmtId="222" formatCode="#,##0.0_);[Red]\(#,##0.0\);&quot;N/A &quot;"/>
    <numFmt numFmtId="223" formatCode="mmm&quot;-&quot;yy"/>
    <numFmt numFmtId="224" formatCode="#,##0.000_);[Red]\(#,##0.000\)"/>
    <numFmt numFmtId="225" formatCode="#,##0.0_)\ \ ;[Red]\(#,##0.0\)\ \ "/>
    <numFmt numFmtId="226" formatCode="#,##0;&quot;(&quot;&quot;-&quot;&quot;)&quot;#,##0"/>
    <numFmt numFmtId="227" formatCode="&quot;SFr.&quot;#,##0;[Red]&quot;SFr.&quot;\-#,##0"/>
    <numFmt numFmtId="228" formatCode="0.0%&quot;NetPPE/sales&quot;"/>
    <numFmt numFmtId="229" formatCode="0.0%&quot;NWI/Sls&quot;"/>
    <numFmt numFmtId="230" formatCode="[&lt;=9999999]###\-####;\(###\)\ ###\-####"/>
    <numFmt numFmtId="231" formatCode="0.0%;\(0.0%\)"/>
    <numFmt numFmtId="232" formatCode="%#.00"/>
    <numFmt numFmtId="233" formatCode="0%;[Red]\(0%\)"/>
    <numFmt numFmtId="234" formatCode="0.0%&quot;Sales&quot;"/>
    <numFmt numFmtId="235" formatCode="#,##0&quot;£&quot;_);[Red]\(#,##0&quot;£&quot;\)"/>
    <numFmt numFmtId="236" formatCode="&quot;TFCF: &quot;#,##0_);[Red]&quot;No! &quot;\(#,##0\)"/>
    <numFmt numFmtId="237" formatCode="&quot;₩&quot;#,##0;&quot;₩&quot;&quot;₩&quot;&quot;₩&quot;&quot;₩&quot;\-#,##0"/>
    <numFmt numFmtId="238" formatCode="yyyy\.mm\.dd"/>
    <numFmt numFmtId="239" formatCode="#,##0;[Red]&quot;-&quot;#,##0"/>
    <numFmt numFmtId="240" formatCode="_ * #,##0.00_ ;_ * \-#,##0.00_ ;_ * &quot;-&quot;??_ ;_ @_ "/>
    <numFmt numFmtId="241" formatCode="&quot;₩&quot;#,##0;[Red]&quot;₩&quot;&quot;₩&quot;&quot;₩&quot;&quot;₩&quot;\-#,##0"/>
    <numFmt numFmtId="242" formatCode="&quot;₩&quot;#,##0;[Red]&quot;₩&quot;\-#,##0"/>
    <numFmt numFmtId="243" formatCode="_-* #,##0.00_-;&quot;₩&quot;&quot;₩&quot;\-* #,##0.00_-;_-* &quot;-&quot;??_-;_-@_-"/>
    <numFmt numFmtId="244" formatCode="_-&quot;$&quot;* #,##0_-;\-&quot;$&quot;* #,##0_-;_-&quot;$&quot;* &quot;-&quot;_-;_-@_-"/>
    <numFmt numFmtId="245" formatCode="_-&quot;$&quot;* #,##0.00_-;\-&quot;$&quot;* #,##0.00_-;_-&quot;$&quot;* &quot;-&quot;??_-;_-@_-"/>
    <numFmt numFmtId="246" formatCode="_-&quot;₩&quot;* #,##0.00_-;&quot;₩&quot;&quot;₩&quot;\-&quot;₩&quot;* #,##0.00_-;_-&quot;₩&quot;* &quot;-&quot;??_-;_-@_-"/>
    <numFmt numFmtId="247" formatCode="&quot;₩&quot;#,##0.00;&quot;₩&quot;&quot;₩&quot;&quot;₩&quot;&quot;₩&quot;\-#,##0.00"/>
    <numFmt numFmtId="248" formatCode="&quot;113-&quot;@"/>
    <numFmt numFmtId="249" formatCode="_ &quot;₩&quot;* #,##0_ ;_ &quot;₩&quot;* &quot;₩&quot;\!\-#,##0_ ;_ &quot;₩&quot;* &quot;-&quot;_ ;_ @_ "/>
    <numFmt numFmtId="250" formatCode="_ &quot;$&quot;* #,##0_ ;_ &quot;$&quot;* &quot;$&quot;\!\-#,##0_ ;_ &quot;$&quot;* &quot;-&quot;_ ;_ @_ "/>
    <numFmt numFmtId="251" formatCode="_ &quot;$&quot;* #,##0_ ;_ &quot;$&quot;* \-#,##0_ ;_ &quot;$&quot;* &quot;-&quot;_ ;_ @_ "/>
    <numFmt numFmtId="252" formatCode="_-&quot;₩&quot;* #,##0_-;&quot;₩&quot;&quot;₩&quot;&quot;₩&quot;&quot;₩&quot;&quot;₩&quot;&quot;₩&quot;&quot;₩&quot;&quot;₩&quot;&quot;₩&quot;&quot;₩&quot;\-&quot;₩&quot;* #,##0_-;_-&quot;₩&quot;* &quot;-&quot;_-;_-@_-"/>
    <numFmt numFmtId="253" formatCode="_(&quot;RM&quot;* #,##0_);_(&quot;RM&quot;* &quot;₩&quot;\!\(#,##0&quot;₩&quot;\!\);_(&quot;RM&quot;* &quot;-&quot;_);_(@_)"/>
    <numFmt numFmtId="254" formatCode="_(&quot;RM&quot;* #,##0_);_(&quot;RM&quot;* &quot;₩&quot;&quot;₩&quot;\!\!\(#,##0&quot;₩&quot;&quot;₩&quot;\!\!\);_(&quot;RM&quot;* &quot;-&quot;_);_(@_)"/>
    <numFmt numFmtId="255" formatCode="&quot;₩&quot;#,##0.00;[Red]&quot;₩&quot;\-#,##0.00"/>
    <numFmt numFmtId="256" formatCode="&quot;₩&quot;#,##0.00;[Red]&quot;₩&quot;&quot;₩&quot;\!\-#,##0.00"/>
    <numFmt numFmtId="257" formatCode="_ &quot;₩&quot;* #,##0_ ;_ &quot;₩&quot;* &quot;₩&quot;&quot;₩&quot;\!\!\-#,##0_ ;_ &quot;₩&quot;* &quot;-&quot;_ ;_ @_ "/>
    <numFmt numFmtId="258" formatCode="_-&quot;₩&quot;* #,##0.00_-;&quot;₩&quot;&quot;₩&quot;&quot;₩&quot;&quot;₩&quot;&quot;₩&quot;&quot;₩&quot;&quot;₩&quot;&quot;₩&quot;&quot;₩&quot;&quot;₩&quot;\-&quot;₩&quot;* #,##0.00_-;_-&quot;₩&quot;* &quot;-&quot;??_-;_-@_-"/>
    <numFmt numFmtId="259" formatCode="_(&quot;RM&quot;* #,##0.00_);_(&quot;RM&quot;* &quot;₩&quot;\!\(#,##0.00&quot;₩&quot;\!\);_(&quot;RM&quot;* &quot;-&quot;??_);_(@_)"/>
    <numFmt numFmtId="260" formatCode="_-* #,##0.0_-;&quot;₩&quot;\!\-* #,##0.0_-;_-* &quot;-&quot;_-;_-@_-"/>
    <numFmt numFmtId="261" formatCode="_(&quot;RM&quot;* #,##0.00_);_(&quot;RM&quot;* &quot;₩&quot;&quot;₩&quot;\!\!\(#,##0.00&quot;₩&quot;&quot;₩&quot;\!\!\);_(&quot;RM&quot;* &quot;-&quot;??_);_(@_)"/>
    <numFmt numFmtId="262" formatCode="&quot;₩&quot;\!\$#,##0.00_);&quot;₩&quot;\!\(&quot;₩&quot;\!\$#,##0.00&quot;₩&quot;\!\)"/>
    <numFmt numFmtId="263" formatCode="_-* #,##0.00_-;&quot;₩&quot;\!\-* #,##0.00_-;_-* &quot;-&quot;_-;_-@_-"/>
    <numFmt numFmtId="264" formatCode="&quot;₩&quot;&quot;₩&quot;\!\!\$#,##0.00_);&quot;₩&quot;&quot;₩&quot;\!\!\(&quot;₩&quot;&quot;₩&quot;\!\!\$#,##0.00&quot;₩&quot;&quot;₩&quot;\!\!\)"/>
    <numFmt numFmtId="265" formatCode="_-* #,##0_-;&quot;₩&quot;&quot;₩&quot;&quot;₩&quot;&quot;₩&quot;&quot;₩&quot;&quot;₩&quot;&quot;₩&quot;&quot;₩&quot;&quot;₩&quot;&quot;₩&quot;\-* #,##0_-;_-* &quot;-&quot;_-;_-@_-"/>
    <numFmt numFmtId="266" formatCode="_ * #,##0_ ;_ * &quot;₩&quot;\!\-#,##0_ ;_ * &quot;-&quot;_ ;_ @_ "/>
    <numFmt numFmtId="267" formatCode="_ * #,##0_ ;_ * &quot;₩&quot;&quot;₩&quot;\!\!\-#,##0_ ;_ * &quot;-&quot;_ ;_ @_ "/>
    <numFmt numFmtId="268" formatCode="_-* #,##0.00_-;&quot;₩&quot;&quot;₩&quot;&quot;₩&quot;&quot;₩&quot;&quot;₩&quot;&quot;₩&quot;&quot;₩&quot;&quot;₩&quot;&quot;₩&quot;&quot;₩&quot;\-* #,##0.00_-;_-* &quot;-&quot;??_-;_-@_-"/>
    <numFmt numFmtId="269" formatCode="_ * #,##0.00_ ;_ * &quot;₩&quot;\!\-#,##0.00_ ;_ * &quot;-&quot;??_ ;_ @_ "/>
    <numFmt numFmtId="270" formatCode="_ * #,##0.00_ ;_ * \-#,##0.00_ ;_ * &quot;-&quot;_ ;_ @_ "/>
    <numFmt numFmtId="271" formatCode="_ * #,##0.00_ ;_ * &quot;₩&quot;\!\-#,##0.00_ ;_ * &quot;-&quot;_ ;_ @_ "/>
    <numFmt numFmtId="272" formatCode="_ * #,##0.00_ ;_ * &quot;₩&quot;&quot;₩&quot;\!\!\-#,##0.00_ ;_ * &quot;-&quot;??_ ;_ @_ "/>
    <numFmt numFmtId="273" formatCode="_-&quot;₩&quot;* #,##0.00_-;&quot;₩&quot;&quot;₩&quot;&quot;₩&quot;&quot;₩&quot;&quot;₩&quot;&quot;₩&quot;\-&quot;₩&quot;* #,##0.00_-;_-&quot;₩&quot;* &quot;-&quot;??_-;_-@_-"/>
    <numFmt numFmtId="274" formatCode="_-* #,##0.00_-;&quot;₩&quot;&quot;₩&quot;&quot;₩&quot;&quot;₩&quot;&quot;₩&quot;&quot;₩&quot;\-* #,##0.00_-;_-* &quot;-&quot;??_-;_-@_-"/>
    <numFmt numFmtId="275" formatCode="&quot;₩&quot;#,##0;&quot;₩&quot;&quot;₩&quot;&quot;₩&quot;&quot;₩&quot;&quot;₩&quot;&quot;₩&quot;&quot;₩&quot;&quot;₩&quot;\-#,##0"/>
    <numFmt numFmtId="276" formatCode="&quot;₩&quot;#,##0;[Red]&quot;₩&quot;&quot;₩&quot;&quot;₩&quot;&quot;₩&quot;&quot;₩&quot;&quot;₩&quot;&quot;₩&quot;&quot;₩&quot;\-#,##0"/>
    <numFmt numFmtId="277" formatCode="_-* #,##0_-;&quot;₩&quot;&quot;₩&quot;&quot;₩&quot;&quot;₩&quot;&quot;₩&quot;&quot;₩&quot;\-* #,##0_-;_-* &quot;-&quot;_-;_-@_-"/>
    <numFmt numFmtId="278" formatCode="&quot;₩&quot;#,##0.00;&quot;₩&quot;&quot;₩&quot;&quot;₩&quot;&quot;₩&quot;&quot;₩&quot;&quot;₩&quot;&quot;₩&quot;&quot;₩&quot;\-#,##0.00"/>
    <numFmt numFmtId="279" formatCode="#,##0.0_);\(#,##0.0\)"/>
    <numFmt numFmtId="280" formatCode="_(* #,##0.00_);_(* \(#,##0.00\)"/>
    <numFmt numFmtId="281" formatCode="d\.m\.yy"/>
    <numFmt numFmtId="282" formatCode="_(&quot;£*&quot;\ #,##0.00_);_(&quot;£*&quot;\ \(#,##0.00\);_(&quot;£*&quot;\ &quot;-&quot;??_);_(@_)"/>
    <numFmt numFmtId="283" formatCode="_(&quot;´*&quot;\ #,##0.00_);_(&quot;´*&quot;\ \(#,##0.00\);_(&quot;´*&quot;\ &quot;-&quot;??_);_(@_)"/>
    <numFmt numFmtId="284" formatCode="#,##0&quot; &quot;;[Red]#,##0&quot; &quot;;[Red]\O\K&quot;       &quot;"/>
    <numFmt numFmtId="285" formatCode="_(\B\t* #,##0.00_);_(\B\t* \(#,##0.00\);_(\B\t* &quot;-&quot;??_);_(@_)"/>
    <numFmt numFmtId="286" formatCode="_(\R\p* #,##0.00_);_(\R\p* \(#,##0.00\);_(\R\p* &quot;-&quot;??_);_(@_)"/>
    <numFmt numFmtId="287" formatCode="0.00000000000"/>
    <numFmt numFmtId="288" formatCode="0.000000000"/>
    <numFmt numFmtId="289" formatCode="&quot;₩&quot;#,##0.00\ ;\(&quot;₩&quot;#,##0.00\)"/>
    <numFmt numFmtId="290" formatCode="&quot;₩&quot;#,##0;&quot;₩&quot;\-#,##0"/>
    <numFmt numFmtId="291" formatCode="#,##0;[Red]&quot;△&quot;#,##0"/>
    <numFmt numFmtId="292" formatCode="#,##0.0;\-#,##0.0"/>
    <numFmt numFmtId="293" formatCode="0.00000000"/>
    <numFmt numFmtId="294" formatCode="&quot;₩&quot;#,##0.00;&quot;₩&quot;&quot;₩&quot;&quot;₩&quot;\-#,##0.00"/>
    <numFmt numFmtId="295" formatCode="0%_);\(0%\)"/>
    <numFmt numFmtId="296" formatCode="_(* #,##0.00%;_(* \(#,##0.00%\)"/>
    <numFmt numFmtId="297" formatCode="_-* #,##0_-;&quot;₩&quot;&quot;₩&quot;&quot;₩&quot;&quot;₩&quot;&quot;₩&quot;&quot;₩&quot;&quot;₩&quot;\-* #,##0_-;_-* &quot;-&quot;_-;_-@_-"/>
    <numFmt numFmtId="298" formatCode="_ * #,##0.00_ ;_ * &quot;$&quot;\!\-#,##0.00_ ;_ * &quot;-&quot;??_ ;_ @_ "/>
    <numFmt numFmtId="299" formatCode="&quot;$&quot;0,000"/>
    <numFmt numFmtId="300" formatCode="_ * #,##0_ ;_ * &quot;₩&quot;&quot;₩&quot;&quot;₩&quot;&quot;₩&quot;&quot;₩&quot;&quot;₩&quot;&quot;₩&quot;\-#,##0_ ;_ * &quot;-&quot;_ ;_ @_ "/>
    <numFmt numFmtId="301" formatCode="#,##0\ &quot;DM&quot;;[Red]\-#,##0\ &quot;DM&quot;"/>
    <numFmt numFmtId="302" formatCode="_ &quot;$&quot;* #,##0.00_ ;_ &quot;$&quot;* \-#,##0.00_ ;_ &quot;$&quot;* &quot;-&quot;??_ ;_ @_ "/>
    <numFmt numFmtId="303" formatCode="#,##0&quot;포&quot;"/>
    <numFmt numFmtId="304" formatCode="\(#,##0\)"/>
    <numFmt numFmtId="305" formatCode="&quot;₩&quot;#,##0_);&quot;₩&quot;&quot;₩&quot;\(&quot;₩&quot;#,##0&quot;₩&quot;&quot;₩&quot;\)"/>
    <numFmt numFmtId="306" formatCode="&quot;$&quot;#,##0_);\(&quot;$&quot;#,##0\)"/>
    <numFmt numFmtId="307" formatCode="#,##0&quot;Vial&quot;"/>
    <numFmt numFmtId="308" formatCode="#,##0.00\ ;[Red]\-#,##0.00\ "/>
    <numFmt numFmtId="309" formatCode="\(&quot;₩&quot;#,##0\)&quot;원&quot;&quot;整&quot;;[Red]\-#,##0"/>
    <numFmt numFmtId="310" formatCode="#,##0&quot;㎖&quot;"/>
    <numFmt numFmtId="311" formatCode="#,##0&quot;앰플&quot;"/>
    <numFmt numFmtId="312" formatCode="#,##0&quot;g&quot;"/>
    <numFmt numFmtId="313" formatCode="&quot;PG1130&quot;@&quot;01&quot;"/>
    <numFmt numFmtId="314" formatCode="&quot;₩&quot;#,##0;[Red]&quot;₩&quot;\!\-&quot;₩&quot;#,##0"/>
    <numFmt numFmtId="315" formatCode="mm&quot;월&quot;\ dd&quot;일&quot;"/>
    <numFmt numFmtId="316" formatCode="#0&quot;일&quot;"/>
    <numFmt numFmtId="317" formatCode="#,##0&quot;정&quot;"/>
    <numFmt numFmtId="318" formatCode="#,##0&quot;매&quot;"/>
    <numFmt numFmtId="319" formatCode="&quot;#&quot;##0"/>
    <numFmt numFmtId="320" formatCode="#,##0;[Red]\-#,##0;\-"/>
    <numFmt numFmtId="321" formatCode="[Blue]#,##0.00;[Red]\-#,##0.00"/>
    <numFmt numFmtId="322" formatCode="#,##0&quot;캅셀&quot;"/>
    <numFmt numFmtId="323" formatCode="_ * #,##0_ ;_ * &quot;₩&quot;&quot;₩&quot;&quot;₩&quot;&quot;₩&quot;&quot;₩&quot;&quot;₩&quot;\-#,##0_ ;_ * &quot;-&quot;_ ;_ @_ "/>
    <numFmt numFmtId="324" formatCode="&quot;₩&quot;#,##0.00;[Red]&quot;₩&quot;&quot;₩&quot;&quot;₩&quot;&quot;₩&quot;&quot;₩&quot;&quot;₩&quot;&quot;₩&quot;\-#,##0.00"/>
    <numFmt numFmtId="325" formatCode="_ * #,##0.00_ ;_ * &quot;₩&quot;\-#,##0.00_ ;_ * &quot;-&quot;??_ ;_ @_ "/>
    <numFmt numFmtId="326" formatCode="_(* #,##0_);_(* &quot;₩&quot;&quot;₩&quot;&quot;₩&quot;&quot;₩&quot;&quot;₩&quot;&quot;₩&quot;\(#,##0&quot;₩&quot;&quot;₩&quot;&quot;₩&quot;&quot;₩&quot;&quot;₩&quot;&quot;₩&quot;\);_(* &quot;-&quot;_);_(@_)"/>
    <numFmt numFmtId="327" formatCode="_(* #,##0.00_);_(* &quot;₩&quot;&quot;₩&quot;&quot;₩&quot;&quot;₩&quot;&quot;₩&quot;&quot;₩&quot;\(#,##0.00&quot;₩&quot;&quot;₩&quot;&quot;₩&quot;&quot;₩&quot;&quot;₩&quot;&quot;₩&quot;\);_(* &quot;-&quot;??_);_(@_)"/>
    <numFmt numFmtId="328" formatCode="#,##0.0"/>
    <numFmt numFmtId="329" formatCode="#,##0,,"/>
  </numFmts>
  <fonts count="237">
    <font>
      <sz val="11"/>
      <color theme="1"/>
      <name val="맑은 고딕"/>
      <family val="2"/>
      <charset val="129"/>
      <scheme val="minor"/>
    </font>
    <font>
      <sz val="11"/>
      <color theme="1"/>
      <name val="함초롬바탕"/>
      <family val="1"/>
      <charset val="129"/>
    </font>
    <font>
      <sz val="8"/>
      <name val="맑은 고딕"/>
      <family val="2"/>
      <charset val="129"/>
      <scheme val="minor"/>
    </font>
    <font>
      <b/>
      <sz val="28"/>
      <color theme="1"/>
      <name val="함초롬바탕"/>
      <family val="1"/>
      <charset val="129"/>
    </font>
    <font>
      <sz val="12"/>
      <color theme="1"/>
      <name val="함초롬바탕"/>
      <family val="1"/>
      <charset val="129"/>
    </font>
    <font>
      <sz val="8"/>
      <color theme="1"/>
      <name val="함초롬바탕"/>
      <family val="1"/>
      <charset val="129"/>
    </font>
    <font>
      <sz val="10"/>
      <color theme="1"/>
      <name val="함초롬바탕"/>
      <family val="1"/>
      <charset val="129"/>
    </font>
    <font>
      <b/>
      <sz val="11"/>
      <color theme="1"/>
      <name val="함초롬바탕"/>
      <family val="1"/>
      <charset val="129"/>
    </font>
    <font>
      <u/>
      <sz val="11"/>
      <color theme="10"/>
      <name val="맑은 고딕"/>
      <family val="2"/>
      <charset val="129"/>
      <scheme val="minor"/>
    </font>
    <font>
      <sz val="9"/>
      <name val="바탕체"/>
      <family val="1"/>
      <charset val="129"/>
    </font>
    <font>
      <sz val="12"/>
      <name val="함초롬바탕"/>
      <family val="1"/>
      <charset val="129"/>
    </font>
    <font>
      <b/>
      <sz val="13"/>
      <name val="함초롬바탕"/>
      <family val="1"/>
      <charset val="129"/>
    </font>
    <font>
      <b/>
      <sz val="14"/>
      <name val="함초롬바탕"/>
      <family val="1"/>
      <charset val="129"/>
    </font>
    <font>
      <b/>
      <sz val="12"/>
      <name val="함초롬바탕"/>
      <family val="1"/>
      <charset val="129"/>
    </font>
    <font>
      <b/>
      <sz val="11"/>
      <color rgb="FF000000"/>
      <name val="Calibri"/>
      <family val="2"/>
    </font>
    <font>
      <b/>
      <sz val="11"/>
      <color rgb="FF000000"/>
      <name val="돋움"/>
      <family val="3"/>
      <charset val="129"/>
    </font>
    <font>
      <sz val="11"/>
      <color theme="1"/>
      <name val="맑은 고딕"/>
      <family val="2"/>
      <charset val="129"/>
      <scheme val="minor"/>
    </font>
    <font>
      <sz val="11"/>
      <name val="함초롬바탕"/>
      <family val="1"/>
      <charset val="129"/>
    </font>
    <font>
      <sz val="12"/>
      <name val="바탕체"/>
      <family val="1"/>
      <charset val="129"/>
    </font>
    <font>
      <sz val="11"/>
      <name val="돋움"/>
      <family val="3"/>
      <charset val="129"/>
    </font>
    <font>
      <sz val="9"/>
      <name val="함초롬바탕"/>
      <family val="1"/>
      <charset val="129"/>
    </font>
    <font>
      <sz val="10"/>
      <name val="함초롬바탕"/>
      <family val="1"/>
      <charset val="129"/>
    </font>
    <font>
      <sz val="14"/>
      <color theme="1"/>
      <name val="함초롬바탕"/>
      <family val="1"/>
      <charset val="129"/>
    </font>
    <font>
      <b/>
      <sz val="11"/>
      <color rgb="FF000000"/>
      <name val="함초롬바탕"/>
      <family val="1"/>
      <charset val="129"/>
    </font>
    <font>
      <sz val="13"/>
      <name val="함초롬바탕"/>
      <family val="1"/>
      <charset val="129"/>
    </font>
    <font>
      <sz val="9"/>
      <color theme="1"/>
      <name val="맑은 고딕"/>
      <family val="2"/>
      <charset val="129"/>
      <scheme val="minor"/>
    </font>
    <font>
      <sz val="9"/>
      <color theme="1"/>
      <name val="함초롬바탕"/>
      <family val="1"/>
      <charset val="129"/>
    </font>
    <font>
      <sz val="8"/>
      <name val="함초롬바탕"/>
      <family val="1"/>
      <charset val="129"/>
    </font>
    <font>
      <b/>
      <sz val="8"/>
      <color theme="1"/>
      <name val="함초롬바탕"/>
      <family val="1"/>
      <charset val="129"/>
    </font>
    <font>
      <sz val="7"/>
      <color theme="1"/>
      <name val="함초롬바탕"/>
      <family val="1"/>
      <charset val="129"/>
    </font>
    <font>
      <sz val="11"/>
      <name val="바탕"/>
      <family val="1"/>
      <charset val="129"/>
    </font>
    <font>
      <sz val="11"/>
      <name val="굴림체"/>
      <family val="3"/>
      <charset val="129"/>
    </font>
    <font>
      <sz val="10"/>
      <name val="굴림체"/>
      <family val="3"/>
      <charset val="129"/>
    </font>
    <font>
      <b/>
      <sz val="11"/>
      <name val="굴림체"/>
      <family val="3"/>
      <charset val="129"/>
    </font>
    <font>
      <sz val="12"/>
      <name val="굴림체"/>
      <family val="3"/>
      <charset val="129"/>
    </font>
    <font>
      <sz val="10"/>
      <name val="돋움"/>
      <family val="3"/>
      <charset val="129"/>
    </font>
    <font>
      <sz val="10"/>
      <name val="Arial"/>
      <family val="2"/>
    </font>
    <font>
      <b/>
      <sz val="12"/>
      <name val="Arial"/>
      <family val="2"/>
    </font>
    <font>
      <sz val="11"/>
      <name val="바탕체"/>
      <family val="1"/>
      <charset val="129"/>
    </font>
    <font>
      <sz val="10"/>
      <name val="바탕체"/>
      <family val="1"/>
      <charset val="129"/>
    </font>
    <font>
      <sz val="12"/>
      <name val="¹UAAA¼"/>
      <family val="3"/>
      <charset val="129"/>
    </font>
    <font>
      <b/>
      <sz val="11"/>
      <color indexed="10"/>
      <name val="굴림체"/>
      <family val="3"/>
      <charset val="129"/>
    </font>
    <font>
      <sz val="11"/>
      <color indexed="10"/>
      <name val="굴림체"/>
      <family val="3"/>
      <charset val="129"/>
    </font>
    <font>
      <sz val="8"/>
      <name val="Times New Roman"/>
      <family val="1"/>
    </font>
    <font>
      <sz val="8"/>
      <name val="Tms Rmn"/>
      <family val="1"/>
    </font>
    <font>
      <sz val="10"/>
      <name val="MS Sans Serif"/>
      <family val="2"/>
    </font>
    <font>
      <sz val="10"/>
      <name val="명조"/>
      <family val="3"/>
      <charset val="129"/>
    </font>
    <font>
      <sz val="10"/>
      <name val="Times New Roman"/>
      <family val="1"/>
    </font>
    <font>
      <sz val="8"/>
      <name val="Arial"/>
      <family val="2"/>
    </font>
    <font>
      <sz val="7"/>
      <name val="Small Fonts"/>
      <family val="2"/>
    </font>
    <font>
      <sz val="12"/>
      <name val="Helv"/>
      <family val="2"/>
    </font>
    <font>
      <b/>
      <sz val="10"/>
      <name val="Helv"/>
      <family val="2"/>
    </font>
    <font>
      <b/>
      <sz val="12"/>
      <name val="Helv"/>
      <family val="2"/>
    </font>
    <font>
      <b/>
      <sz val="11"/>
      <name val="Helv"/>
      <family val="2"/>
    </font>
    <font>
      <sz val="10"/>
      <color indexed="12"/>
      <name val="굴림체"/>
      <family val="3"/>
      <charset val="129"/>
    </font>
    <font>
      <sz val="12"/>
      <name val="돋움체"/>
      <family val="3"/>
      <charset val="129"/>
    </font>
    <font>
      <sz val="12"/>
      <name val="¹????¼"/>
      <family val="1"/>
      <charset val="129"/>
    </font>
    <font>
      <sz val="11"/>
      <name val="돋움체"/>
      <family val="3"/>
      <charset val="129"/>
    </font>
    <font>
      <sz val="10"/>
      <color indexed="22"/>
      <name val="Modern"/>
      <family val="3"/>
      <charset val="255"/>
    </font>
    <font>
      <sz val="12"/>
      <name val="Times New Roman"/>
      <family val="1"/>
    </font>
    <font>
      <sz val="11"/>
      <name val="µ¸¿ò"/>
      <family val="3"/>
      <charset val="129"/>
    </font>
    <font>
      <sz val="12"/>
      <name val="¾©"/>
      <family val="1"/>
      <charset val="129"/>
    </font>
    <font>
      <sz val="11"/>
      <color indexed="8"/>
      <name val="맑은 고딕"/>
      <family val="3"/>
      <charset val="129"/>
    </font>
    <font>
      <sz val="11"/>
      <color indexed="9"/>
      <name val="맑은 고딕"/>
      <family val="3"/>
      <charset val="129"/>
    </font>
    <font>
      <sz val="9"/>
      <name val="Tahoma"/>
      <family val="2"/>
    </font>
    <font>
      <sz val="12"/>
      <name val="¨ÏoUAAA¡§u"/>
      <family val="1"/>
      <charset val="129"/>
    </font>
    <font>
      <sz val="12"/>
      <name val="¥ì¢¬¢¯oA¨ù"/>
      <family val="3"/>
      <charset val="129"/>
    </font>
    <font>
      <sz val="12"/>
      <name val="ⓒoUAAA¨u"/>
      <family val="1"/>
      <charset val="129"/>
    </font>
    <font>
      <sz val="12"/>
      <name val="©öUAAA¨ù"/>
      <family val="1"/>
      <charset val="129"/>
    </font>
    <font>
      <sz val="12"/>
      <name val="¹ÙÅÁÃ¼"/>
      <family val="3"/>
      <charset val="129"/>
    </font>
    <font>
      <sz val="11"/>
      <name val="μ¸¿o"/>
      <family val="3"/>
      <charset val="129"/>
    </font>
    <font>
      <sz val="12"/>
      <name val="μ¸¿oA¼"/>
      <family val="3"/>
      <charset val="129"/>
    </font>
    <font>
      <sz val="12"/>
      <name val="µ¸¿òÃ¼"/>
      <family val="3"/>
      <charset val="129"/>
    </font>
    <font>
      <sz val="12"/>
      <name val="±¼¸²Ã¼"/>
      <family val="3"/>
      <charset val="129"/>
    </font>
    <font>
      <sz val="10"/>
      <name val="μ¸¿oA¼"/>
      <family val="3"/>
      <charset val="129"/>
    </font>
    <font>
      <sz val="12"/>
      <name val="Tms Rmn"/>
      <family val="1"/>
    </font>
    <font>
      <sz val="12"/>
      <name val="System"/>
      <family val="2"/>
      <charset val="129"/>
    </font>
    <font>
      <sz val="10"/>
      <name val="¡¾¨u￠￢ⓒ÷A¨u"/>
      <family val="3"/>
      <charset val="129"/>
    </font>
    <font>
      <sz val="10"/>
      <name val="¡¾¨ù¢¬©÷A¨ù"/>
      <family val="3"/>
      <charset val="129"/>
    </font>
    <font>
      <sz val="10"/>
      <name val="¨ÏoUAAA¡§u"/>
      <family val="1"/>
      <charset val="129"/>
    </font>
    <font>
      <sz val="10"/>
      <name val="±¼¸²Ã¼"/>
      <family val="3"/>
      <charset val="129"/>
    </font>
    <font>
      <sz val="12"/>
      <name val="±¼¸²A¼"/>
      <family val="3"/>
      <charset val="129"/>
    </font>
    <font>
      <sz val="10"/>
      <name val="¹ÙÅÁÃ¼"/>
      <family val="3"/>
      <charset val="129"/>
    </font>
    <font>
      <sz val="10"/>
      <name val="¹UAAA¼"/>
      <family val="3"/>
      <charset val="129"/>
    </font>
    <font>
      <sz val="10"/>
      <name val="µ¸¿òÃ¼"/>
      <family val="3"/>
      <charset val="129"/>
    </font>
    <font>
      <sz val="10"/>
      <name val="±¼¸²A¼"/>
      <family val="3"/>
      <charset val="129"/>
    </font>
    <font>
      <u/>
      <sz val="10"/>
      <color indexed="12"/>
      <name val="Arial"/>
      <family val="2"/>
    </font>
    <font>
      <b/>
      <sz val="9"/>
      <name val="Tahoma"/>
      <family val="2"/>
    </font>
    <font>
      <sz val="1"/>
      <color indexed="8"/>
      <name val="Courier"/>
      <family val="3"/>
    </font>
    <font>
      <sz val="10"/>
      <name val="MS Serif"/>
      <family val="1"/>
    </font>
    <font>
      <b/>
      <sz val="8"/>
      <name val="Arial"/>
      <family val="2"/>
    </font>
    <font>
      <sz val="8"/>
      <color indexed="12"/>
      <name val="Arial"/>
      <family val="2"/>
    </font>
    <font>
      <sz val="1"/>
      <color indexed="16"/>
      <name val="Courier"/>
      <family val="3"/>
    </font>
    <font>
      <sz val="9"/>
      <name val="Arial"/>
      <family val="2"/>
    </font>
    <font>
      <sz val="10"/>
      <color indexed="16"/>
      <name val="MS Serif"/>
      <family val="1"/>
    </font>
    <font>
      <b/>
      <sz val="1"/>
      <color indexed="23"/>
      <name val="Courier"/>
      <family val="3"/>
    </font>
    <font>
      <b/>
      <sz val="1"/>
      <color indexed="8"/>
      <name val="Courier"/>
      <family val="3"/>
    </font>
    <font>
      <b/>
      <sz val="10"/>
      <name val="Tahoma"/>
      <family val="2"/>
    </font>
    <font>
      <u/>
      <sz val="12"/>
      <name val="Tahoma"/>
      <family val="2"/>
    </font>
    <font>
      <i/>
      <u/>
      <sz val="11"/>
      <name val="Tahoma"/>
      <family val="2"/>
    </font>
    <font>
      <u/>
      <sz val="11"/>
      <name val="Tahoma"/>
      <family val="2"/>
    </font>
    <font>
      <i/>
      <u/>
      <sz val="10"/>
      <name val="Tahoma"/>
      <family val="2"/>
    </font>
    <font>
      <u/>
      <sz val="10"/>
      <name val="Tahoma"/>
      <family val="2"/>
    </font>
    <font>
      <i/>
      <u/>
      <sz val="9"/>
      <name val="Tahoma"/>
      <family val="2"/>
    </font>
    <font>
      <u/>
      <sz val="9"/>
      <name val="Tahoma"/>
      <family val="2"/>
    </font>
    <font>
      <b/>
      <sz val="18"/>
      <name val="Arial"/>
      <family val="2"/>
    </font>
    <font>
      <u/>
      <sz val="10"/>
      <color indexed="12"/>
      <name val="MS Sans Serif"/>
      <family val="2"/>
    </font>
    <font>
      <sz val="8"/>
      <color indexed="39"/>
      <name val="Arial"/>
      <family val="2"/>
    </font>
    <font>
      <sz val="10"/>
      <name val="Geneva"/>
      <family val="2"/>
    </font>
    <font>
      <sz val="6"/>
      <name val="Arial"/>
      <family val="2"/>
    </font>
    <font>
      <sz val="8"/>
      <color indexed="10"/>
      <name val="Arial"/>
      <family val="2"/>
    </font>
    <font>
      <b/>
      <u/>
      <sz val="10"/>
      <name val="Tahoma"/>
      <family val="2"/>
    </font>
    <font>
      <sz val="7"/>
      <name val="Arial"/>
      <family val="2"/>
    </font>
    <font>
      <b/>
      <i/>
      <sz val="14"/>
      <name val="Times New Roman"/>
      <family val="1"/>
    </font>
    <font>
      <b/>
      <u/>
      <sz val="13"/>
      <name val="굴림체"/>
      <family val="3"/>
      <charset val="129"/>
    </font>
    <font>
      <b/>
      <sz val="11"/>
      <name val="Tahoma"/>
      <family val="2"/>
    </font>
    <font>
      <sz val="12"/>
      <name val="Tahoma"/>
      <family val="2"/>
    </font>
    <font>
      <i/>
      <sz val="11"/>
      <name val="Tahoma"/>
      <family val="2"/>
    </font>
    <font>
      <sz val="11"/>
      <name val="Tahoma"/>
      <family val="2"/>
    </font>
    <font>
      <i/>
      <sz val="10"/>
      <name val="Tahoma"/>
      <family val="2"/>
    </font>
    <font>
      <sz val="10"/>
      <name val="Tahoma"/>
      <family val="2"/>
    </font>
    <font>
      <i/>
      <sz val="9"/>
      <name val="Tahoma"/>
      <family val="2"/>
    </font>
    <font>
      <sz val="8"/>
      <color indexed="9"/>
      <name val="Arial"/>
      <family val="2"/>
    </font>
    <font>
      <u/>
      <sz val="10"/>
      <color indexed="36"/>
      <name val="Arial"/>
      <family val="2"/>
    </font>
    <font>
      <u/>
      <sz val="10"/>
      <color indexed="12"/>
      <name val="ＭＳ ゴシック"/>
      <family val="3"/>
      <charset val="255"/>
    </font>
    <font>
      <sz val="11"/>
      <color indexed="10"/>
      <name val="맑은 고딕"/>
      <family val="3"/>
      <charset val="129"/>
    </font>
    <font>
      <b/>
      <sz val="11"/>
      <color indexed="52"/>
      <name val="맑은 고딕"/>
      <family val="3"/>
      <charset val="129"/>
    </font>
    <font>
      <sz val="11"/>
      <color indexed="20"/>
      <name val="맑은 고딕"/>
      <family val="3"/>
      <charset val="129"/>
    </font>
    <font>
      <sz val="14"/>
      <name val="뼥?ⓒ"/>
      <family val="3"/>
      <charset val="129"/>
    </font>
    <font>
      <sz val="8"/>
      <name val="MS Sans Serif"/>
      <family val="2"/>
    </font>
    <font>
      <sz val="11"/>
      <color indexed="60"/>
      <name val="맑은 고딕"/>
      <family val="3"/>
      <charset val="129"/>
    </font>
    <font>
      <i/>
      <sz val="11"/>
      <color indexed="23"/>
      <name val="맑은 고딕"/>
      <family val="3"/>
      <charset val="129"/>
    </font>
    <font>
      <b/>
      <sz val="11"/>
      <color indexed="9"/>
      <name val="맑은 고딕"/>
      <family val="3"/>
      <charset val="129"/>
    </font>
    <font>
      <b/>
      <sz val="12"/>
      <color indexed="16"/>
      <name val="굴림체"/>
      <family val="3"/>
      <charset val="129"/>
    </font>
    <font>
      <sz val="11"/>
      <color indexed="52"/>
      <name val="맑은 고딕"/>
      <family val="3"/>
      <charset val="129"/>
    </font>
    <font>
      <sz val="10"/>
      <name val="Helv"/>
      <family val="2"/>
    </font>
    <font>
      <b/>
      <sz val="11"/>
      <color indexed="8"/>
      <name val="맑은 고딕"/>
      <family val="3"/>
      <charset val="129"/>
    </font>
    <font>
      <sz val="11"/>
      <color indexed="62"/>
      <name val="맑은 고딕"/>
      <family val="3"/>
      <charset val="129"/>
    </font>
    <font>
      <sz val="12"/>
      <name val="명조"/>
      <family val="3"/>
      <charset val="129"/>
    </font>
    <font>
      <sz val="10"/>
      <color indexed="24"/>
      <name val="MS Sans Serif"/>
      <family val="2"/>
    </font>
    <font>
      <b/>
      <sz val="15"/>
      <color indexed="56"/>
      <name val="맑은 고딕"/>
      <family val="3"/>
      <charset val="129"/>
    </font>
    <font>
      <sz val="18"/>
      <name val="돋움체"/>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b/>
      <sz val="16"/>
      <name val="돋움체"/>
      <family val="3"/>
      <charset val="129"/>
    </font>
    <font>
      <sz val="11"/>
      <color indexed="17"/>
      <name val="맑은 고딕"/>
      <family val="3"/>
      <charset val="129"/>
    </font>
    <font>
      <b/>
      <sz val="11"/>
      <color indexed="63"/>
      <name val="맑은 고딕"/>
      <family val="3"/>
      <charset val="129"/>
    </font>
    <font>
      <sz val="11"/>
      <name val="ＭＳ Ｐゴシック"/>
      <family val="2"/>
      <charset val="128"/>
    </font>
    <font>
      <sz val="12"/>
      <color indexed="24"/>
      <name val="바탕체"/>
      <family val="1"/>
      <charset val="129"/>
    </font>
    <font>
      <u/>
      <sz val="12"/>
      <color indexed="36"/>
      <name val="ＭＳ ゴシック"/>
      <family val="3"/>
      <charset val="255"/>
    </font>
    <font>
      <sz val="11"/>
      <color theme="1"/>
      <name val="맑은 고딕"/>
      <family val="3"/>
      <charset val="129"/>
      <scheme val="minor"/>
    </font>
    <font>
      <sz val="10"/>
      <color indexed="8"/>
      <name val="맑은 고딕"/>
      <family val="3"/>
      <charset val="129"/>
    </font>
    <font>
      <sz val="10"/>
      <name val="ＭＳ Ｐゴシック"/>
      <family val="3"/>
      <charset val="255"/>
    </font>
    <font>
      <i/>
      <sz val="12"/>
      <name val="바탕체"/>
      <family val="1"/>
      <charset val="129"/>
    </font>
    <font>
      <sz val="12"/>
      <name val="톝꾄ⁿ?"/>
      <family val="3"/>
      <charset val="129"/>
    </font>
    <font>
      <sz val="10"/>
      <name val="Courier"/>
      <family val="3"/>
    </font>
    <font>
      <sz val="12"/>
      <color indexed="24"/>
      <name val="¹UAAA¼"/>
      <family val="1"/>
      <charset val="129"/>
    </font>
    <font>
      <b/>
      <sz val="18"/>
      <color indexed="24"/>
      <name val="¹UAAA¼"/>
      <family val="1"/>
      <charset val="129"/>
    </font>
    <font>
      <b/>
      <sz val="15"/>
      <color indexed="24"/>
      <name val="¹UAAA¼"/>
      <family val="1"/>
      <charset val="129"/>
    </font>
    <font>
      <sz val="1"/>
      <color indexed="18"/>
      <name val="Courier"/>
      <family val="3"/>
    </font>
    <font>
      <b/>
      <sz val="12"/>
      <name val="돋움체"/>
      <family val="3"/>
      <charset val="129"/>
    </font>
    <font>
      <sz val="7"/>
      <name val="바탕체"/>
      <family val="1"/>
      <charset val="129"/>
    </font>
    <font>
      <sz val="12"/>
      <name val="Arial"/>
      <family val="2"/>
    </font>
    <font>
      <sz val="11"/>
      <name val="￠R¨u¡§u¡E¡þ¨I¡AA¡§u"/>
      <family val="3"/>
      <charset val="129"/>
    </font>
    <font>
      <sz val="11"/>
      <color indexed="9"/>
      <name val="돋움"/>
      <family val="3"/>
      <charset val="129"/>
    </font>
    <font>
      <sz val="11"/>
      <color indexed="8"/>
      <name val="돋움"/>
      <family val="3"/>
      <charset val="129"/>
    </font>
    <font>
      <sz val="12"/>
      <name val="¨IoUAAA¡§u"/>
      <family val="1"/>
      <charset val="129"/>
    </font>
    <font>
      <sz val="8"/>
      <name val="¹UAAA¼"/>
      <family val="1"/>
      <charset val="129"/>
    </font>
    <font>
      <sz val="10"/>
      <name val="¹UAAA¼"/>
      <family val="1"/>
      <charset val="129"/>
    </font>
    <font>
      <sz val="10"/>
      <name val="¹ÙÅÁÃ¼"/>
      <family val="1"/>
      <charset val="129"/>
    </font>
    <font>
      <sz val="11"/>
      <name val="±¼¸²A¼"/>
      <family val="3"/>
      <charset val="129"/>
    </font>
    <font>
      <sz val="11"/>
      <name val="±¼¸²Ã¼"/>
      <family val="3"/>
      <charset val="129"/>
    </font>
    <font>
      <sz val="11"/>
      <name val="¹UAAA¼"/>
      <family val="1"/>
      <charset val="129"/>
    </font>
    <font>
      <sz val="11"/>
      <name val="¹ÙÅÁÃ¼"/>
      <family val="1"/>
      <charset val="129"/>
    </font>
    <font>
      <sz val="11"/>
      <color indexed="9"/>
      <name val="굴림체"/>
      <family val="3"/>
      <charset val="129"/>
    </font>
    <font>
      <sz val="10"/>
      <color indexed="8"/>
      <name val="ARIAL"/>
      <family val="2"/>
    </font>
    <font>
      <b/>
      <sz val="11"/>
      <color indexed="8"/>
      <name val="굴림체"/>
      <family val="3"/>
      <charset val="129"/>
    </font>
    <font>
      <u/>
      <sz val="10"/>
      <color indexed="14"/>
      <name val="MS Sans Serif"/>
      <family val="2"/>
    </font>
    <font>
      <sz val="11"/>
      <color indexed="17"/>
      <name val="굴림체"/>
      <family val="3"/>
      <charset val="129"/>
    </font>
    <font>
      <b/>
      <sz val="10"/>
      <name val="Arial"/>
      <family val="2"/>
    </font>
    <font>
      <b/>
      <i/>
      <sz val="22"/>
      <name val="Times New Roman"/>
      <family val="1"/>
    </font>
    <font>
      <b/>
      <sz val="16"/>
      <name val="Times New Roman"/>
      <family val="1"/>
    </font>
    <font>
      <sz val="11"/>
      <color indexed="18"/>
      <name val="굴림체"/>
      <family val="3"/>
      <charset val="129"/>
    </font>
    <font>
      <sz val="11"/>
      <color indexed="8"/>
      <name val="Times New Roman"/>
      <family val="1"/>
    </font>
    <font>
      <sz val="11"/>
      <color indexed="19"/>
      <name val="굴림체"/>
      <family val="3"/>
      <charset val="129"/>
    </font>
    <font>
      <sz val="12"/>
      <name val="Courier New"/>
      <family val="3"/>
    </font>
    <font>
      <b/>
      <sz val="11"/>
      <color indexed="9"/>
      <name val="굴림체"/>
      <family val="3"/>
      <charset val="129"/>
    </font>
    <font>
      <b/>
      <i/>
      <sz val="11"/>
      <color indexed="8"/>
      <name val="Times New Roman"/>
      <family val="1"/>
    </font>
    <font>
      <b/>
      <sz val="11"/>
      <color indexed="16"/>
      <name val="Times New Roman"/>
      <family val="1"/>
    </font>
    <font>
      <b/>
      <sz val="22"/>
      <color indexed="8"/>
      <name val="Times New Roman"/>
      <family val="1"/>
    </font>
    <font>
      <b/>
      <sz val="10"/>
      <name val="MS Sans Serif"/>
      <family val="2"/>
    </font>
    <font>
      <sz val="12"/>
      <color indexed="8"/>
      <name val="Arial"/>
      <family val="2"/>
    </font>
    <font>
      <b/>
      <sz val="12"/>
      <color indexed="8"/>
      <name val="Arial"/>
      <family val="2"/>
    </font>
    <font>
      <b/>
      <sz val="18"/>
      <color indexed="8"/>
      <name val="굴림체"/>
      <family val="3"/>
      <charset val="129"/>
    </font>
    <font>
      <b/>
      <sz val="10"/>
      <color indexed="10"/>
      <name val="Arial"/>
      <family val="2"/>
    </font>
    <font>
      <b/>
      <sz val="10"/>
      <name val="돋움체"/>
      <family val="3"/>
      <charset val="129"/>
    </font>
    <font>
      <u/>
      <sz val="12"/>
      <color indexed="36"/>
      <name val="바탕체"/>
      <family val="1"/>
      <charset val="129"/>
    </font>
    <font>
      <sz val="12"/>
      <name val="뼻뮝"/>
      <family val="1"/>
      <charset val="129"/>
    </font>
    <font>
      <sz val="8"/>
      <name val="돋움체"/>
      <family val="3"/>
      <charset val="129"/>
    </font>
    <font>
      <sz val="10"/>
      <color theme="1"/>
      <name val="맑은 고딕"/>
      <family val="3"/>
      <charset val="129"/>
      <scheme val="minor"/>
    </font>
    <font>
      <u/>
      <sz val="8.25"/>
      <color indexed="36"/>
      <name val="돋움"/>
      <family val="3"/>
      <charset val="129"/>
    </font>
    <font>
      <sz val="12"/>
      <name val="新細明體"/>
      <family val="1"/>
    </font>
    <font>
      <u val="double"/>
      <sz val="14"/>
      <name val="HY견고딕"/>
      <family val="1"/>
      <charset val="129"/>
    </font>
    <font>
      <sz val="12"/>
      <name val="HY견고딕"/>
      <family val="1"/>
      <charset val="129"/>
    </font>
    <font>
      <u val="double"/>
      <sz val="18"/>
      <name val="HY견고딕"/>
      <family val="1"/>
      <charset val="129"/>
    </font>
    <font>
      <u/>
      <sz val="10"/>
      <color indexed="12"/>
      <name val="Courier"/>
      <family val="3"/>
    </font>
    <font>
      <sz val="14"/>
      <name val="돋움체"/>
      <family val="3"/>
      <charset val="129"/>
    </font>
    <font>
      <b/>
      <sz val="11"/>
      <name val="돋움체"/>
      <family val="3"/>
      <charset val="129"/>
    </font>
    <font>
      <sz val="10"/>
      <color indexed="8"/>
      <name val="돋움"/>
      <family val="3"/>
      <charset val="129"/>
    </font>
    <font>
      <sz val="10"/>
      <name val="굴림"/>
      <family val="3"/>
      <charset val="129"/>
    </font>
    <font>
      <sz val="12"/>
      <color indexed="8"/>
      <name val="굴림"/>
      <family val="3"/>
      <charset val="129"/>
    </font>
    <font>
      <sz val="11"/>
      <color indexed="8"/>
      <name val="굴림체"/>
      <family val="3"/>
      <charset val="129"/>
    </font>
    <font>
      <sz val="10"/>
      <color theme="1"/>
      <name val="맑은 고딕"/>
      <family val="2"/>
      <charset val="129"/>
      <scheme val="minor"/>
    </font>
    <font>
      <sz val="9"/>
      <color indexed="8"/>
      <name val="굴림체"/>
      <family val="3"/>
      <charset val="129"/>
    </font>
    <font>
      <b/>
      <sz val="12"/>
      <name val="Times New Roman"/>
      <family val="1"/>
    </font>
    <font>
      <sz val="12"/>
      <name val="¹UAAA¼"/>
      <family val="1"/>
      <charset val="129"/>
    </font>
    <font>
      <sz val="11"/>
      <color indexed="53"/>
      <name val="맑은 고딕"/>
      <family val="3"/>
      <charset val="129"/>
    </font>
    <font>
      <b/>
      <sz val="18"/>
      <color indexed="62"/>
      <name val="맑은 고딕"/>
      <family val="3"/>
      <charset val="129"/>
    </font>
    <font>
      <b/>
      <sz val="15"/>
      <color indexed="62"/>
      <name val="맑은 고딕"/>
      <family val="3"/>
      <charset val="129"/>
    </font>
    <font>
      <b/>
      <sz val="13"/>
      <color indexed="62"/>
      <name val="맑은 고딕"/>
      <family val="3"/>
      <charset val="129"/>
    </font>
    <font>
      <b/>
      <sz val="11"/>
      <color indexed="62"/>
      <name val="맑은 고딕"/>
      <family val="3"/>
      <charset val="129"/>
    </font>
    <font>
      <sz val="12"/>
      <color indexed="22"/>
      <name val="바탕체"/>
      <family val="1"/>
      <charset val="129"/>
    </font>
    <font>
      <b/>
      <sz val="18"/>
      <color indexed="22"/>
      <name val="바탕체"/>
      <family val="1"/>
      <charset val="129"/>
    </font>
    <font>
      <b/>
      <sz val="15"/>
      <color indexed="22"/>
      <name val="바탕체"/>
      <family val="1"/>
      <charset val="129"/>
    </font>
    <font>
      <i/>
      <sz val="1"/>
      <color indexed="8"/>
      <name val="Courier"/>
      <family val="3"/>
    </font>
    <font>
      <b/>
      <sz val="8"/>
      <color indexed="8"/>
      <name val="Helv"/>
      <family val="2"/>
    </font>
    <font>
      <b/>
      <sz val="14"/>
      <color theme="1"/>
      <name val="함초롬바탕"/>
      <family val="1"/>
      <charset val="129"/>
    </font>
    <font>
      <b/>
      <sz val="13"/>
      <color theme="1"/>
      <name val="함초롬바탕"/>
      <family val="1"/>
      <charset val="129"/>
    </font>
    <font>
      <b/>
      <sz val="12"/>
      <color theme="1"/>
      <name val="함초롬바탕"/>
      <family val="1"/>
      <charset val="129"/>
    </font>
    <font>
      <sz val="12"/>
      <color rgb="FFFF0000"/>
      <name val="함초롬바탕"/>
      <family val="1"/>
      <charset val="129"/>
    </font>
    <font>
      <sz val="12"/>
      <color rgb="FFC00000"/>
      <name val="함초롬바탕"/>
      <family val="1"/>
      <charset val="129"/>
    </font>
    <font>
      <b/>
      <sz val="11"/>
      <name val="함초롬바탕"/>
      <family val="1"/>
      <charset val="129"/>
    </font>
    <font>
      <sz val="8"/>
      <color rgb="FF0070C0"/>
      <name val="함초롬바탕"/>
      <family val="1"/>
      <charset val="129"/>
    </font>
    <font>
      <sz val="9"/>
      <color rgb="FF0070C0"/>
      <name val="함초롬바탕"/>
      <family val="1"/>
      <charset val="129"/>
    </font>
    <font>
      <sz val="8"/>
      <color theme="8"/>
      <name val="함초롬바탕"/>
      <family val="1"/>
      <charset val="129"/>
    </font>
    <font>
      <sz val="11"/>
      <color rgb="FF000000"/>
      <name val="함초롬바탕"/>
      <family val="1"/>
      <charset val="129"/>
    </font>
  </fonts>
  <fills count="56">
    <fill>
      <patternFill patternType="none"/>
    </fill>
    <fill>
      <patternFill patternType="gray125"/>
    </fill>
    <fill>
      <patternFill patternType="solid">
        <fgColor rgb="FFDDD9C4"/>
        <bgColor indexed="64"/>
      </patternFill>
    </fill>
    <fill>
      <patternFill patternType="solid">
        <fgColor theme="0" tint="-0.14999847407452621"/>
        <bgColor indexed="64"/>
      </patternFill>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42"/>
        <bgColor indexed="64"/>
      </patternFill>
    </fill>
    <fill>
      <patternFill patternType="solid">
        <fgColor indexed="13"/>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11"/>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9"/>
        <bgColor indexed="9"/>
      </patternFill>
    </fill>
    <fill>
      <patternFill patternType="lightUp">
        <fgColor indexed="9"/>
        <bgColor indexed="27"/>
      </patternFill>
    </fill>
    <fill>
      <patternFill patternType="lightUp">
        <fgColor indexed="9"/>
        <bgColor indexed="26"/>
      </patternFill>
    </fill>
    <fill>
      <patternFill patternType="solid">
        <fgColor indexed="27"/>
        <bgColor indexed="64"/>
      </patternFill>
    </fill>
    <fill>
      <patternFill patternType="solid">
        <fgColor indexed="13"/>
      </patternFill>
    </fill>
    <fill>
      <patternFill patternType="solid">
        <fgColor indexed="43"/>
        <bgColor indexed="43"/>
      </patternFill>
    </fill>
    <fill>
      <patternFill patternType="solid">
        <fgColor indexed="8"/>
        <bgColor indexed="8"/>
      </patternFill>
    </fill>
    <fill>
      <patternFill patternType="solid">
        <fgColor indexed="54"/>
        <bgColor indexed="64"/>
      </patternFill>
    </fill>
    <fill>
      <patternFill patternType="solid">
        <fgColor indexed="8"/>
      </patternFill>
    </fill>
    <fill>
      <patternFill patternType="solid">
        <fgColor indexed="54"/>
      </patternFill>
    </fill>
  </fills>
  <borders count="216">
    <border>
      <left/>
      <right/>
      <top/>
      <bottom/>
      <diagonal/>
    </border>
    <border>
      <left/>
      <right/>
      <top/>
      <bottom style="thin">
        <color indexed="64"/>
      </bottom>
      <diagonal/>
    </border>
    <border>
      <left/>
      <right/>
      <top style="thin">
        <color auto="1"/>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auto="1"/>
      </top>
      <bottom/>
      <diagonal/>
    </border>
    <border>
      <left style="thin">
        <color auto="1"/>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thin">
        <color auto="1"/>
      </top>
      <bottom style="hair">
        <color indexed="64"/>
      </bottom>
      <diagonal/>
    </border>
    <border>
      <left/>
      <right/>
      <top style="thin">
        <color auto="1"/>
      </top>
      <bottom style="hair">
        <color indexed="64"/>
      </bottom>
      <diagonal/>
    </border>
    <border>
      <left style="thin">
        <color auto="1"/>
      </left>
      <right/>
      <top style="thin">
        <color auto="1"/>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indexed="64"/>
      </right>
      <top style="thin">
        <color auto="1"/>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right style="medium">
        <color indexed="64"/>
      </right>
      <top/>
      <bottom/>
      <diagonal/>
    </border>
    <border>
      <left/>
      <right/>
      <top style="medium">
        <color indexed="64"/>
      </top>
      <bottom/>
      <diagonal/>
    </border>
    <border>
      <left/>
      <right style="hair">
        <color indexed="64"/>
      </right>
      <top/>
      <bottom style="hair">
        <color indexed="64"/>
      </bottom>
      <diagonal/>
    </border>
    <border>
      <left/>
      <right/>
      <top/>
      <bottom style="hair">
        <color indexed="22"/>
      </bottom>
      <diagonal/>
    </border>
    <border>
      <left/>
      <right/>
      <top style="thin">
        <color indexed="64"/>
      </top>
      <bottom style="hair">
        <color indexed="22"/>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top style="double">
        <color indexed="64"/>
      </top>
      <bottom/>
      <diagonal/>
    </border>
    <border>
      <left style="thin">
        <color indexed="64"/>
      </left>
      <right/>
      <top/>
      <bottom style="medium">
        <color indexed="64"/>
      </bottom>
      <diagonal/>
    </border>
    <border>
      <left style="thin">
        <color indexed="62"/>
      </left>
      <right style="thin">
        <color indexed="62"/>
      </right>
      <top style="thin">
        <color indexed="62"/>
      </top>
      <bottom style="thin">
        <color indexed="62"/>
      </bottom>
      <diagonal/>
    </border>
    <border>
      <left/>
      <right/>
      <top/>
      <bottom style="medium">
        <color indexed="31"/>
      </bottom>
      <diagonal/>
    </border>
    <border>
      <left/>
      <right/>
      <top/>
      <bottom style="thick">
        <color indexed="64"/>
      </bottom>
      <diagonal/>
    </border>
    <border>
      <left style="thin">
        <color indexed="31"/>
      </left>
      <right style="thin">
        <color indexed="62"/>
      </right>
      <top style="thin">
        <color indexed="31"/>
      </top>
      <bottom style="thin">
        <color indexed="62"/>
      </bottom>
      <diagonal/>
    </border>
    <border>
      <left style="double">
        <color indexed="11"/>
      </left>
      <right style="double">
        <color indexed="11"/>
      </right>
      <top style="double">
        <color indexed="11"/>
      </top>
      <bottom style="double">
        <color indexed="11"/>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medium">
        <color indexed="64"/>
      </left>
      <right style="thin">
        <color indexed="64"/>
      </right>
      <top/>
      <bottom style="medium">
        <color indexed="64"/>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thick">
        <color indexed="49"/>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thin">
        <color indexed="64"/>
      </left>
      <right/>
      <top style="thin">
        <color indexed="64"/>
      </top>
      <bottom/>
      <diagonal/>
    </border>
    <border>
      <left/>
      <right/>
      <top style="thin">
        <color indexed="64"/>
      </top>
      <bottom/>
      <diagonal/>
    </border>
    <border>
      <left/>
      <right/>
      <top style="thin">
        <color indexed="49"/>
      </top>
      <bottom style="double">
        <color indexed="49"/>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thin">
        <color indexed="64"/>
      </left>
      <right/>
      <top style="thin">
        <color indexed="64"/>
      </top>
      <bottom/>
      <diagonal/>
    </border>
    <border>
      <left/>
      <right/>
      <top style="thin">
        <color indexed="64"/>
      </top>
      <bottom/>
      <diagonal/>
    </border>
    <border>
      <left/>
      <right/>
      <top style="thin">
        <color indexed="49"/>
      </top>
      <bottom style="double">
        <color indexed="49"/>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30"/>
      </left>
      <right style="thin">
        <color indexed="30"/>
      </right>
      <top style="thin">
        <color indexed="30"/>
      </top>
      <bottom style="thin">
        <color indexed="30"/>
      </bottom>
      <diagonal/>
    </border>
    <border>
      <left style="thin">
        <color indexed="48"/>
      </left>
      <right style="thin">
        <color indexed="48"/>
      </right>
      <top style="thin">
        <color indexed="48"/>
      </top>
      <bottom style="thin">
        <color indexed="48"/>
      </bottom>
      <diagonal/>
    </border>
    <border>
      <left style="thin">
        <color indexed="64"/>
      </left>
      <right/>
      <top style="thin">
        <color indexed="64"/>
      </top>
      <bottom/>
      <diagonal/>
    </border>
    <border>
      <left/>
      <right/>
      <top style="thin">
        <color indexed="64"/>
      </top>
      <bottom/>
      <diagonal/>
    </border>
    <border>
      <left/>
      <right/>
      <top style="thin">
        <color indexed="49"/>
      </top>
      <bottom style="double">
        <color indexed="49"/>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indexed="64"/>
      </right>
      <top style="thin">
        <color indexed="64"/>
      </top>
      <bottom/>
      <diagonal/>
    </border>
    <border>
      <left/>
      <right/>
      <top/>
      <bottom style="double">
        <color indexed="64"/>
      </bottom>
      <diagonal/>
    </border>
    <border>
      <left/>
      <right/>
      <top style="thin">
        <color auto="1"/>
      </top>
      <bottom style="thin">
        <color indexed="64"/>
      </bottom>
      <diagonal/>
    </border>
    <border>
      <left style="thin">
        <color indexed="64"/>
      </left>
      <right style="thin">
        <color indexed="64"/>
      </right>
      <top/>
      <bottom style="hair">
        <color indexed="64"/>
      </bottom>
      <diagonal/>
    </border>
    <border>
      <left style="thin">
        <color auto="1"/>
      </left>
      <right/>
      <top/>
      <bottom style="hair">
        <color indexed="64"/>
      </bottom>
      <diagonal/>
    </border>
    <border>
      <left/>
      <right style="thin">
        <color indexed="64"/>
      </right>
      <top/>
      <bottom style="hair">
        <color indexed="64"/>
      </bottom>
      <diagonal/>
    </border>
    <border>
      <left style="thin">
        <color indexed="64"/>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auto="1"/>
      </left>
      <right style="thin">
        <color auto="1"/>
      </right>
      <top style="thin">
        <color auto="1"/>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28402">
    <xf numFmtId="0" fontId="0" fillId="0" borderId="0">
      <alignment vertical="center"/>
    </xf>
    <xf numFmtId="0" fontId="8" fillId="0" borderId="0" applyNumberFormat="0" applyFill="0" applyBorder="0" applyAlignment="0" applyProtection="0">
      <alignment vertical="center"/>
    </xf>
    <xf numFmtId="0" fontId="9" fillId="0" borderId="0"/>
    <xf numFmtId="41" fontId="16" fillId="0" borderId="0" applyFont="0" applyFill="0" applyBorder="0" applyAlignment="0" applyProtection="0">
      <alignment vertical="center"/>
    </xf>
    <xf numFmtId="0" fontId="19" fillId="0" borderId="0"/>
    <xf numFmtId="9" fontId="16" fillId="0" borderId="0" applyFont="0" applyFill="0" applyBorder="0" applyAlignment="0" applyProtection="0">
      <alignment vertical="center"/>
    </xf>
    <xf numFmtId="0" fontId="36" fillId="0" borderId="0"/>
    <xf numFmtId="0" fontId="43" fillId="0" borderId="0"/>
    <xf numFmtId="0" fontId="18" fillId="0" borderId="0"/>
    <xf numFmtId="0" fontId="18" fillId="0" borderId="0"/>
    <xf numFmtId="0" fontId="18" fillId="0" borderId="0"/>
    <xf numFmtId="0" fontId="18" fillId="0" borderId="0"/>
    <xf numFmtId="0" fontId="18" fillId="0" borderId="0"/>
    <xf numFmtId="0" fontId="36" fillId="0" borderId="0"/>
    <xf numFmtId="0" fontId="43" fillId="0" borderId="0"/>
    <xf numFmtId="202" fontId="36" fillId="0" borderId="21">
      <alignment horizontal="right" vertical="center" shrinkToFit="1"/>
    </xf>
    <xf numFmtId="9"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41" fontId="19" fillId="0" borderId="0" applyFont="0" applyFill="0" applyBorder="0" applyAlignment="0" applyProtection="0"/>
    <xf numFmtId="0" fontId="45" fillId="0" borderId="0"/>
    <xf numFmtId="0" fontId="45" fillId="0" borderId="0"/>
    <xf numFmtId="0" fontId="43" fillId="0" borderId="0"/>
    <xf numFmtId="0" fontId="47" fillId="0" borderId="0"/>
    <xf numFmtId="0" fontId="36" fillId="0" borderId="0"/>
    <xf numFmtId="0" fontId="47" fillId="0" borderId="0"/>
    <xf numFmtId="0" fontId="36" fillId="0" borderId="0"/>
    <xf numFmtId="0" fontId="43" fillId="0" borderId="0"/>
    <xf numFmtId="0" fontId="44" fillId="0" borderId="0">
      <protection locked="0"/>
    </xf>
    <xf numFmtId="0" fontId="45" fillId="0" borderId="0"/>
    <xf numFmtId="0" fontId="44" fillId="0" borderId="0">
      <protection locked="0"/>
    </xf>
    <xf numFmtId="0" fontId="45" fillId="0" borderId="0"/>
    <xf numFmtId="0" fontId="43" fillId="0" borderId="0"/>
    <xf numFmtId="0" fontId="47" fillId="0" borderId="0"/>
    <xf numFmtId="0" fontId="45" fillId="0" borderId="0"/>
    <xf numFmtId="0" fontId="45" fillId="0" borderId="0"/>
    <xf numFmtId="0" fontId="44" fillId="0" borderId="0">
      <protection locked="0"/>
    </xf>
    <xf numFmtId="0" fontId="43" fillId="0" borderId="0"/>
    <xf numFmtId="0" fontId="36" fillId="0" borderId="0"/>
    <xf numFmtId="0" fontId="48" fillId="0" borderId="0"/>
    <xf numFmtId="0" fontId="44" fillId="0" borderId="0">
      <protection locked="0"/>
    </xf>
    <xf numFmtId="0" fontId="43" fillId="0" borderId="0"/>
    <xf numFmtId="0" fontId="43" fillId="0" borderId="0"/>
    <xf numFmtId="0" fontId="36" fillId="0" borderId="0"/>
    <xf numFmtId="0" fontId="45" fillId="0" borderId="0"/>
    <xf numFmtId="0" fontId="45" fillId="0" borderId="0"/>
    <xf numFmtId="0" fontId="47" fillId="0" borderId="0"/>
    <xf numFmtId="0" fontId="36" fillId="0" borderId="0"/>
    <xf numFmtId="0" fontId="44" fillId="0" borderId="0">
      <protection locked="0"/>
    </xf>
    <xf numFmtId="0" fontId="45" fillId="0" borderId="0"/>
    <xf numFmtId="0" fontId="45" fillId="0" borderId="0"/>
    <xf numFmtId="0" fontId="43" fillId="0" borderId="0"/>
    <xf numFmtId="0" fontId="36" fillId="0" borderId="0"/>
    <xf numFmtId="0" fontId="47" fillId="0" borderId="0"/>
    <xf numFmtId="0" fontId="36" fillId="0" borderId="0"/>
    <xf numFmtId="0" fontId="47" fillId="0" borderId="0"/>
    <xf numFmtId="0" fontId="36" fillId="0" borderId="0"/>
    <xf numFmtId="0" fontId="43" fillId="0" borderId="0"/>
    <xf numFmtId="0" fontId="44" fillId="0" borderId="0">
      <protection locked="0"/>
    </xf>
    <xf numFmtId="0" fontId="45" fillId="0" borderId="0"/>
    <xf numFmtId="0" fontId="45" fillId="0" borderId="0"/>
    <xf numFmtId="0" fontId="43" fillId="0" borderId="0"/>
    <xf numFmtId="0" fontId="47" fillId="0" borderId="0"/>
    <xf numFmtId="0" fontId="45" fillId="0" borderId="0"/>
    <xf numFmtId="0" fontId="45" fillId="0" borderId="0"/>
    <xf numFmtId="0" fontId="45" fillId="0" borderId="0"/>
    <xf numFmtId="0" fontId="44" fillId="0" borderId="0">
      <protection locked="0"/>
    </xf>
    <xf numFmtId="0" fontId="43" fillId="0" borderId="0"/>
    <xf numFmtId="0" fontId="36" fillId="0" borderId="0"/>
    <xf numFmtId="0" fontId="48" fillId="0" borderId="0"/>
    <xf numFmtId="0" fontId="45" fillId="0" borderId="0"/>
    <xf numFmtId="0" fontId="47" fillId="0" borderId="0"/>
    <xf numFmtId="0" fontId="36" fillId="0" borderId="0"/>
    <xf numFmtId="0" fontId="44" fillId="0" borderId="0">
      <protection locked="0"/>
    </xf>
    <xf numFmtId="0" fontId="46" fillId="0" borderId="30"/>
    <xf numFmtId="0" fontId="18" fillId="0" borderId="0"/>
    <xf numFmtId="0" fontId="19" fillId="0" borderId="0" applyFont="0" applyFill="0" applyBorder="0" applyAlignment="0" applyProtection="0"/>
    <xf numFmtId="0" fontId="18" fillId="0" borderId="0" applyFont="0" applyFill="0" applyBorder="0" applyAlignment="0" applyProtection="0"/>
    <xf numFmtId="42" fontId="19" fillId="0" borderId="0" applyFont="0" applyFill="0" applyBorder="0" applyAlignment="0" applyProtection="0"/>
    <xf numFmtId="195" fontId="40" fillId="0" borderId="0" applyFont="0" applyFill="0" applyBorder="0" applyAlignment="0" applyProtection="0"/>
    <xf numFmtId="196" fontId="40" fillId="0" borderId="0" applyFont="0" applyFill="0" applyBorder="0" applyAlignment="0" applyProtection="0"/>
    <xf numFmtId="0" fontId="45" fillId="0" borderId="0"/>
    <xf numFmtId="191" fontId="40" fillId="0" borderId="0" applyFont="0" applyFill="0" applyBorder="0" applyAlignment="0" applyProtection="0"/>
    <xf numFmtId="0" fontId="40" fillId="0" borderId="0" applyFont="0" applyFill="0" applyBorder="0" applyAlignment="0" applyProtection="0"/>
    <xf numFmtId="0" fontId="19" fillId="0" borderId="0" applyFill="0" applyBorder="0" applyAlignment="0"/>
    <xf numFmtId="0" fontId="51" fillId="0" borderId="0"/>
    <xf numFmtId="0" fontId="47" fillId="0" borderId="0"/>
    <xf numFmtId="197" fontId="19" fillId="0" borderId="0"/>
    <xf numFmtId="0" fontId="19" fillId="0" borderId="0"/>
    <xf numFmtId="0" fontId="19" fillId="0" borderId="0"/>
    <xf numFmtId="194" fontId="19" fillId="0" borderId="0" applyFont="0" applyFill="0" applyBorder="0" applyAlignment="0" applyProtection="0"/>
    <xf numFmtId="38" fontId="48" fillId="5" borderId="0" applyNumberFormat="0" applyBorder="0" applyAlignment="0" applyProtection="0"/>
    <xf numFmtId="0" fontId="52" fillId="0" borderId="0">
      <alignment horizontal="left"/>
    </xf>
    <xf numFmtId="0" fontId="37" fillId="0" borderId="31" applyNumberFormat="0" applyAlignment="0" applyProtection="0">
      <alignment horizontal="left" vertical="center"/>
    </xf>
    <xf numFmtId="0" fontId="37" fillId="0" borderId="2">
      <alignment horizontal="left" vertical="center"/>
    </xf>
    <xf numFmtId="0" fontId="44" fillId="0" borderId="0">
      <protection locked="0"/>
    </xf>
    <xf numFmtId="0" fontId="43" fillId="0" borderId="0"/>
    <xf numFmtId="0" fontId="36" fillId="0" borderId="0"/>
    <xf numFmtId="0" fontId="45" fillId="0" borderId="0"/>
    <xf numFmtId="0" fontId="45" fillId="0" borderId="0"/>
    <xf numFmtId="0" fontId="47" fillId="0" borderId="0"/>
    <xf numFmtId="0" fontId="36" fillId="0" borderId="0"/>
    <xf numFmtId="0" fontId="44" fillId="0" borderId="0">
      <protection locked="0"/>
    </xf>
    <xf numFmtId="0" fontId="45" fillId="0" borderId="0"/>
    <xf numFmtId="0" fontId="45" fillId="0" borderId="0"/>
    <xf numFmtId="0" fontId="43" fillId="0" borderId="0"/>
    <xf numFmtId="0" fontId="47" fillId="0" borderId="0"/>
    <xf numFmtId="0" fontId="36" fillId="0" borderId="0"/>
    <xf numFmtId="0" fontId="47" fillId="0" borderId="0"/>
    <xf numFmtId="0" fontId="36" fillId="0" borderId="0"/>
    <xf numFmtId="0" fontId="43" fillId="0" borderId="0"/>
    <xf numFmtId="0" fontId="44" fillId="0" borderId="0">
      <protection locked="0"/>
    </xf>
    <xf numFmtId="0" fontId="45" fillId="0" borderId="0"/>
    <xf numFmtId="0" fontId="45" fillId="0" borderId="0"/>
    <xf numFmtId="0" fontId="43" fillId="0" borderId="0"/>
    <xf numFmtId="0" fontId="47" fillId="0" borderId="0"/>
    <xf numFmtId="0" fontId="45" fillId="0" borderId="0"/>
    <xf numFmtId="0" fontId="45" fillId="0" borderId="0"/>
    <xf numFmtId="0" fontId="44" fillId="0" borderId="0">
      <protection locked="0"/>
    </xf>
    <xf numFmtId="0" fontId="43" fillId="0" borderId="0"/>
    <xf numFmtId="0" fontId="36" fillId="0" borderId="0"/>
    <xf numFmtId="0" fontId="48" fillId="0" borderId="0"/>
    <xf numFmtId="10" fontId="48" fillId="6" borderId="21" applyNumberFormat="0" applyBorder="0" applyAlignment="0" applyProtection="0"/>
    <xf numFmtId="0" fontId="53" fillId="0" borderId="32"/>
    <xf numFmtId="37" fontId="49" fillId="0" borderId="0"/>
    <xf numFmtId="0" fontId="36" fillId="0" borderId="0"/>
    <xf numFmtId="0" fontId="18"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36" fillId="0" borderId="0"/>
    <xf numFmtId="10" fontId="36" fillId="0" borderId="0" applyFont="0" applyFill="0" applyBorder="0" applyAlignment="0" applyProtection="0"/>
    <xf numFmtId="0" fontId="53" fillId="0" borderId="0"/>
    <xf numFmtId="41" fontId="19" fillId="0" borderId="0" applyFont="0" applyFill="0" applyBorder="0" applyAlignment="0" applyProtection="0"/>
    <xf numFmtId="3" fontId="55" fillId="0" borderId="21"/>
    <xf numFmtId="0" fontId="19" fillId="0" borderId="0" applyFont="0" applyFill="0" applyBorder="0" applyAlignment="0" applyProtection="0"/>
    <xf numFmtId="0" fontId="56" fillId="0" borderId="0" applyFont="0" applyFill="0" applyBorder="0" applyAlignment="0" applyProtection="0"/>
    <xf numFmtId="0" fontId="56" fillId="0" borderId="0" applyFont="0" applyFill="0" applyBorder="0" applyAlignment="0" applyProtection="0"/>
    <xf numFmtId="0" fontId="56" fillId="0" borderId="0"/>
    <xf numFmtId="0" fontId="19" fillId="0" borderId="0" applyFont="0" applyFill="0" applyBorder="0" applyAlignment="0" applyProtection="0"/>
    <xf numFmtId="0" fontId="56" fillId="0" borderId="0" applyFont="0" applyFill="0" applyBorder="0" applyAlignment="0" applyProtection="0"/>
    <xf numFmtId="0" fontId="18" fillId="0" borderId="0" applyFont="0" applyFill="0" applyBorder="0" applyAlignment="0" applyProtection="0"/>
    <xf numFmtId="0" fontId="36" fillId="0" borderId="0"/>
    <xf numFmtId="0" fontId="55" fillId="0" borderId="0"/>
    <xf numFmtId="0" fontId="34" fillId="0" borderId="0"/>
    <xf numFmtId="0" fontId="18" fillId="0" borderId="0"/>
    <xf numFmtId="0" fontId="57" fillId="0" borderId="0"/>
    <xf numFmtId="0" fontId="58" fillId="0" borderId="0" applyProtection="0"/>
    <xf numFmtId="0" fontId="32" fillId="0" borderId="0" applyFont="0" applyFill="0" applyBorder="0" applyAlignment="0" applyProtection="0"/>
    <xf numFmtId="0" fontId="58" fillId="0" borderId="0" applyProtection="0"/>
    <xf numFmtId="0" fontId="32" fillId="0" borderId="0" applyFont="0" applyFill="0" applyBorder="0" applyAlignment="0" applyProtection="0"/>
    <xf numFmtId="0" fontId="47" fillId="0" borderId="0"/>
    <xf numFmtId="0" fontId="36" fillId="0" borderId="0"/>
    <xf numFmtId="0" fontId="45" fillId="0" borderId="0"/>
    <xf numFmtId="0" fontId="45" fillId="0" borderId="0"/>
    <xf numFmtId="0" fontId="47" fillId="0" borderId="0"/>
    <xf numFmtId="0" fontId="18"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36" fillId="0" borderId="0" applyFont="0" applyFill="0" applyBorder="0" applyAlignment="0" applyProtection="0"/>
    <xf numFmtId="0" fontId="18" fillId="0" borderId="0"/>
    <xf numFmtId="0" fontId="18" fillId="0" borderId="0"/>
    <xf numFmtId="0" fontId="18" fillId="0" borderId="0"/>
    <xf numFmtId="0" fontId="18" fillId="0" borderId="0"/>
    <xf numFmtId="0" fontId="32" fillId="0" borderId="0" applyFont="0" applyFill="0" applyBorder="0" applyAlignment="0" applyProtection="0"/>
    <xf numFmtId="0" fontId="47" fillId="0" borderId="0"/>
    <xf numFmtId="0" fontId="36" fillId="0" borderId="0"/>
    <xf numFmtId="0" fontId="45" fillId="0" borderId="0"/>
    <xf numFmtId="0" fontId="45" fillId="0" borderId="0"/>
    <xf numFmtId="0" fontId="36" fillId="0" borderId="0"/>
    <xf numFmtId="0" fontId="58" fillId="0" borderId="0" applyProtection="0"/>
    <xf numFmtId="0" fontId="47" fillId="0" borderId="0"/>
    <xf numFmtId="0" fontId="45" fillId="0" borderId="0"/>
    <xf numFmtId="0" fontId="36" fillId="0" borderId="0"/>
    <xf numFmtId="0" fontId="58" fillId="0" borderId="0" applyProtection="0"/>
    <xf numFmtId="0" fontId="18"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36" fillId="0" borderId="0" applyFont="0" applyFill="0" applyBorder="0" applyAlignment="0" applyProtection="0"/>
    <xf numFmtId="0" fontId="36" fillId="0" borderId="0"/>
    <xf numFmtId="0" fontId="45" fillId="0" borderId="0"/>
    <xf numFmtId="0" fontId="47" fillId="0" borderId="0"/>
    <xf numFmtId="0" fontId="36" fillId="0" borderId="0"/>
    <xf numFmtId="0" fontId="45" fillId="0" borderId="0"/>
    <xf numFmtId="0" fontId="18" fillId="0" borderId="0" applyFont="0" applyFill="0" applyBorder="0" applyAlignment="0" applyProtection="0"/>
    <xf numFmtId="0" fontId="36"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32" fillId="0" borderId="0" applyFont="0" applyFill="0" applyBorder="0" applyAlignment="0" applyProtection="0"/>
    <xf numFmtId="0" fontId="36" fillId="0" borderId="0"/>
    <xf numFmtId="0" fontId="45" fillId="0" borderId="0"/>
    <xf numFmtId="0" fontId="47" fillId="0" borderId="0"/>
    <xf numFmtId="0" fontId="45" fillId="0" borderId="0"/>
    <xf numFmtId="0" fontId="36" fillId="0" borderId="0"/>
    <xf numFmtId="0" fontId="36" fillId="0" borderId="0"/>
    <xf numFmtId="0" fontId="36" fillId="0" borderId="0"/>
    <xf numFmtId="0" fontId="45" fillId="0" borderId="0"/>
    <xf numFmtId="0" fontId="45" fillId="0" borderId="0"/>
    <xf numFmtId="0" fontId="36" fillId="0" borderId="0"/>
    <xf numFmtId="0" fontId="45" fillId="0" borderId="0"/>
    <xf numFmtId="0" fontId="36" fillId="0" borderId="0"/>
    <xf numFmtId="0" fontId="45" fillId="0" borderId="0"/>
    <xf numFmtId="0" fontId="36" fillId="0" borderId="0"/>
    <xf numFmtId="0" fontId="45" fillId="0" borderId="0"/>
    <xf numFmtId="0" fontId="47" fillId="0" borderId="0"/>
    <xf numFmtId="0" fontId="36" fillId="0" borderId="0"/>
    <xf numFmtId="0" fontId="36" fillId="0" borderId="0"/>
    <xf numFmtId="0" fontId="45" fillId="0" borderId="0"/>
    <xf numFmtId="0" fontId="32" fillId="0" borderId="0" applyFont="0" applyFill="0" applyBorder="0" applyAlignment="0" applyProtection="0"/>
    <xf numFmtId="0" fontId="32"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59" fillId="0" borderId="0"/>
    <xf numFmtId="203" fontId="40" fillId="0" borderId="0"/>
    <xf numFmtId="204" fontId="40" fillId="0" borderId="0"/>
    <xf numFmtId="0" fontId="61" fillId="0" borderId="0"/>
    <xf numFmtId="3" fontId="55" fillId="0" borderId="21"/>
    <xf numFmtId="3" fontId="55" fillId="0" borderId="21"/>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2" borderId="0" applyNumberFormat="0" applyBorder="0" applyAlignment="0" applyProtection="0">
      <alignment vertical="center"/>
    </xf>
    <xf numFmtId="0" fontId="62" fillId="12" borderId="0" applyNumberFormat="0" applyBorder="0" applyAlignment="0" applyProtection="0">
      <alignment vertical="center"/>
    </xf>
    <xf numFmtId="0" fontId="62" fillId="12" borderId="0" applyNumberFormat="0" applyBorder="0" applyAlignment="0" applyProtection="0">
      <alignment vertical="center"/>
    </xf>
    <xf numFmtId="0" fontId="62" fillId="13" borderId="0" applyNumberFormat="0" applyBorder="0" applyAlignment="0" applyProtection="0">
      <alignment vertical="center"/>
    </xf>
    <xf numFmtId="0" fontId="62" fillId="13" borderId="0" applyNumberFormat="0" applyBorder="0" applyAlignment="0" applyProtection="0">
      <alignment vertical="center"/>
    </xf>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4"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5"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6"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7"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18" borderId="0" applyNumberFormat="0" applyBorder="0" applyAlignment="0" applyProtection="0">
      <alignment vertical="center"/>
    </xf>
    <xf numFmtId="0" fontId="62" fillId="18" borderId="0" applyNumberFormat="0" applyBorder="0" applyAlignment="0" applyProtection="0">
      <alignment vertical="center"/>
    </xf>
    <xf numFmtId="0" fontId="62" fillId="19" borderId="0" applyNumberFormat="0" applyBorder="0" applyAlignment="0" applyProtection="0">
      <alignment vertical="center"/>
    </xf>
    <xf numFmtId="0" fontId="62" fillId="19" borderId="0" applyNumberFormat="0" applyBorder="0" applyAlignment="0" applyProtection="0">
      <alignment vertical="center"/>
    </xf>
    <xf numFmtId="0" fontId="62" fillId="19" borderId="0" applyNumberFormat="0" applyBorder="0" applyAlignment="0" applyProtection="0">
      <alignment vertical="center"/>
    </xf>
    <xf numFmtId="0" fontId="62" fillId="14" borderId="0" applyNumberFormat="0" applyBorder="0" applyAlignment="0" applyProtection="0">
      <alignment vertical="center"/>
    </xf>
    <xf numFmtId="0" fontId="62" fillId="14" borderId="0" applyNumberFormat="0" applyBorder="0" applyAlignment="0" applyProtection="0">
      <alignment vertical="center"/>
    </xf>
    <xf numFmtId="0" fontId="62" fillId="14" borderId="0" applyNumberFormat="0" applyBorder="0" applyAlignment="0" applyProtection="0">
      <alignment vertical="center"/>
    </xf>
    <xf numFmtId="0" fontId="62" fillId="17" borderId="0" applyNumberFormat="0" applyBorder="0" applyAlignment="0" applyProtection="0">
      <alignment vertical="center"/>
    </xf>
    <xf numFmtId="0" fontId="62" fillId="17" borderId="0" applyNumberFormat="0" applyBorder="0" applyAlignment="0" applyProtection="0">
      <alignment vertical="center"/>
    </xf>
    <xf numFmtId="0" fontId="62" fillId="17" borderId="0" applyNumberFormat="0" applyBorder="0" applyAlignment="0" applyProtection="0">
      <alignment vertical="center"/>
    </xf>
    <xf numFmtId="0" fontId="62" fillId="20" borderId="0" applyNumberFormat="0" applyBorder="0" applyAlignment="0" applyProtection="0">
      <alignment vertical="center"/>
    </xf>
    <xf numFmtId="0" fontId="62" fillId="20" borderId="0" applyNumberFormat="0" applyBorder="0" applyAlignment="0" applyProtection="0">
      <alignment vertical="center"/>
    </xf>
    <xf numFmtId="0" fontId="62" fillId="20" borderId="0" applyNumberFormat="0" applyBorder="0" applyAlignment="0" applyProtection="0">
      <alignment vertical="center"/>
    </xf>
    <xf numFmtId="0" fontId="63" fillId="21" borderId="0" applyNumberFormat="0" applyBorder="0" applyAlignment="0" applyProtection="0">
      <alignment vertical="center"/>
    </xf>
    <xf numFmtId="0" fontId="63" fillId="21" borderId="0" applyNumberFormat="0" applyBorder="0" applyAlignment="0" applyProtection="0">
      <alignment vertical="center"/>
    </xf>
    <xf numFmtId="0" fontId="63" fillId="21" borderId="0" applyNumberFormat="0" applyBorder="0" applyAlignment="0" applyProtection="0">
      <alignment vertical="center"/>
    </xf>
    <xf numFmtId="0" fontId="63" fillId="18" borderId="0" applyNumberFormat="0" applyBorder="0" applyAlignment="0" applyProtection="0">
      <alignment vertical="center"/>
    </xf>
    <xf numFmtId="0" fontId="63" fillId="18" borderId="0" applyNumberFormat="0" applyBorder="0" applyAlignment="0" applyProtection="0">
      <alignment vertical="center"/>
    </xf>
    <xf numFmtId="0" fontId="63" fillId="18" borderId="0" applyNumberFormat="0" applyBorder="0" applyAlignment="0" applyProtection="0">
      <alignment vertical="center"/>
    </xf>
    <xf numFmtId="0" fontId="63" fillId="19" borderId="0" applyNumberFormat="0" applyBorder="0" applyAlignment="0" applyProtection="0">
      <alignment vertical="center"/>
    </xf>
    <xf numFmtId="0" fontId="63" fillId="19" borderId="0" applyNumberFormat="0" applyBorder="0" applyAlignment="0" applyProtection="0">
      <alignment vertical="center"/>
    </xf>
    <xf numFmtId="0" fontId="63" fillId="19" borderId="0" applyNumberFormat="0" applyBorder="0" applyAlignment="0" applyProtection="0">
      <alignment vertical="center"/>
    </xf>
    <xf numFmtId="0" fontId="63" fillId="22" borderId="0" applyNumberFormat="0" applyBorder="0" applyAlignment="0" applyProtection="0">
      <alignment vertical="center"/>
    </xf>
    <xf numFmtId="0" fontId="63" fillId="22" borderId="0" applyNumberFormat="0" applyBorder="0" applyAlignment="0" applyProtection="0">
      <alignment vertical="center"/>
    </xf>
    <xf numFmtId="0" fontId="63" fillId="22" borderId="0" applyNumberFormat="0" applyBorder="0" applyAlignment="0" applyProtection="0">
      <alignment vertical="center"/>
    </xf>
    <xf numFmtId="0" fontId="63" fillId="23" borderId="0" applyNumberFormat="0" applyBorder="0" applyAlignment="0" applyProtection="0">
      <alignment vertical="center"/>
    </xf>
    <xf numFmtId="0" fontId="63" fillId="23"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4" borderId="0" applyNumberFormat="0" applyBorder="0" applyAlignment="0" applyProtection="0">
      <alignment vertical="center"/>
    </xf>
    <xf numFmtId="0" fontId="63" fillId="24" borderId="0" applyNumberFormat="0" applyBorder="0" applyAlignment="0" applyProtection="0">
      <alignment vertical="center"/>
    </xf>
    <xf numFmtId="14" fontId="64" fillId="0" borderId="0"/>
    <xf numFmtId="14" fontId="36" fillId="0" borderId="0" applyBorder="0"/>
    <xf numFmtId="14" fontId="36" fillId="0" borderId="0" applyBorder="0"/>
    <xf numFmtId="0" fontId="65" fillId="0" borderId="0" applyFont="0" applyFill="0" applyBorder="0" applyAlignment="0" applyProtection="0"/>
    <xf numFmtId="0" fontId="65" fillId="0" borderId="0" applyFont="0" applyFill="0" applyBorder="0" applyAlignment="0" applyProtection="0"/>
    <xf numFmtId="0" fontId="66" fillId="0" borderId="0" applyFont="0" applyFill="0" applyBorder="0" applyAlignment="0" applyProtection="0"/>
    <xf numFmtId="0" fontId="67" fillId="0" borderId="0" applyFont="0" applyFill="0" applyBorder="0" applyAlignment="0" applyProtection="0"/>
    <xf numFmtId="0" fontId="68" fillId="0" borderId="0" applyFont="0" applyFill="0" applyBorder="0" applyAlignment="0" applyProtection="0"/>
    <xf numFmtId="0" fontId="67" fillId="0" borderId="0" applyFont="0" applyFill="0" applyBorder="0" applyAlignment="0" applyProtection="0"/>
    <xf numFmtId="0" fontId="68" fillId="0" borderId="0" applyFont="0" applyFill="0" applyBorder="0" applyAlignment="0" applyProtection="0"/>
    <xf numFmtId="0" fontId="66" fillId="0" borderId="0" applyFont="0" applyFill="0" applyBorder="0" applyAlignment="0" applyProtection="0"/>
    <xf numFmtId="0" fontId="67" fillId="0" borderId="0" applyFont="0" applyFill="0" applyBorder="0" applyAlignment="0" applyProtection="0"/>
    <xf numFmtId="0" fontId="68" fillId="0" borderId="0" applyFont="0" applyFill="0" applyBorder="0" applyAlignment="0" applyProtection="0"/>
    <xf numFmtId="0" fontId="67" fillId="0" borderId="0" applyFont="0" applyFill="0" applyBorder="0" applyAlignment="0" applyProtection="0"/>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69" fillId="0" borderId="0" applyFont="0" applyFill="0" applyBorder="0" applyAlignment="0" applyProtection="0"/>
    <xf numFmtId="0" fontId="69" fillId="0" borderId="0" applyFont="0" applyFill="0" applyBorder="0" applyAlignment="0" applyProtection="0"/>
    <xf numFmtId="42" fontId="40" fillId="0" borderId="0" applyFont="0" applyFill="0" applyBorder="0" applyAlignment="0" applyProtection="0"/>
    <xf numFmtId="0" fontId="69" fillId="0" borderId="0" applyFont="0" applyFill="0" applyBorder="0" applyAlignment="0" applyProtection="0"/>
    <xf numFmtId="0" fontId="40" fillId="0" borderId="0" applyFont="0" applyFill="0" applyBorder="0" applyAlignment="0" applyProtection="0"/>
    <xf numFmtId="0" fontId="69" fillId="0" borderId="0" applyFont="0" applyFill="0" applyBorder="0" applyAlignment="0" applyProtection="0"/>
    <xf numFmtId="0" fontId="40" fillId="0" borderId="0" applyFont="0" applyFill="0" applyBorder="0" applyAlignment="0" applyProtection="0"/>
    <xf numFmtId="0" fontId="72" fillId="0" borderId="0" applyFont="0" applyFill="0" applyBorder="0" applyAlignment="0" applyProtection="0"/>
    <xf numFmtId="0" fontId="69" fillId="0" borderId="0" applyFont="0" applyFill="0" applyBorder="0" applyAlignment="0" applyProtection="0"/>
    <xf numFmtId="0" fontId="69" fillId="0" borderId="0" applyFont="0" applyFill="0" applyBorder="0" applyAlignment="0" applyProtection="0"/>
    <xf numFmtId="44" fontId="40" fillId="0" borderId="0" applyFont="0" applyFill="0" applyBorder="0" applyAlignment="0" applyProtection="0"/>
    <xf numFmtId="0" fontId="69" fillId="0" borderId="0" applyFont="0" applyFill="0" applyBorder="0" applyAlignment="0" applyProtection="0"/>
    <xf numFmtId="0" fontId="40" fillId="0" borderId="0" applyFont="0" applyFill="0" applyBorder="0" applyAlignment="0" applyProtection="0"/>
    <xf numFmtId="0" fontId="69" fillId="0" borderId="0" applyFont="0" applyFill="0" applyBorder="0" applyAlignment="0" applyProtection="0"/>
    <xf numFmtId="0" fontId="40" fillId="0" borderId="0" applyFont="0" applyFill="0" applyBorder="0" applyAlignment="0" applyProtection="0"/>
    <xf numFmtId="0" fontId="72" fillId="0" borderId="0" applyFont="0" applyFill="0" applyBorder="0" applyAlignment="0" applyProtection="0"/>
    <xf numFmtId="0" fontId="66" fillId="0" borderId="0" applyFont="0" applyFill="0" applyBorder="0" applyAlignment="0" applyProtection="0"/>
    <xf numFmtId="0" fontId="66" fillId="0" borderId="0" applyFont="0" applyFill="0" applyBorder="0" applyAlignment="0" applyProtection="0"/>
    <xf numFmtId="0" fontId="65" fillId="0" borderId="0" applyFont="0" applyFill="0" applyBorder="0" applyAlignment="0" applyProtection="0"/>
    <xf numFmtId="0" fontId="65" fillId="0" borderId="0" applyFont="0" applyFill="0" applyBorder="0" applyAlignment="0" applyProtection="0"/>
    <xf numFmtId="0" fontId="69" fillId="0" borderId="0" applyFont="0" applyFill="0" applyBorder="0" applyAlignment="0" applyProtection="0"/>
    <xf numFmtId="0" fontId="74" fillId="0" borderId="0" applyFont="0" applyFill="0" applyBorder="0" applyAlignment="0" applyProtection="0"/>
    <xf numFmtId="0" fontId="69" fillId="0" borderId="0" applyFont="0" applyFill="0" applyBorder="0" applyAlignment="0" applyProtection="0"/>
    <xf numFmtId="0" fontId="69" fillId="0" borderId="0" applyFont="0" applyFill="0" applyBorder="0" applyAlignment="0" applyProtection="0"/>
    <xf numFmtId="41" fontId="40" fillId="0" borderId="0" applyFont="0" applyFill="0" applyBorder="0" applyAlignment="0" applyProtection="0"/>
    <xf numFmtId="0" fontId="69" fillId="0" borderId="0" applyFont="0" applyFill="0" applyBorder="0" applyAlignment="0" applyProtection="0"/>
    <xf numFmtId="0" fontId="72" fillId="0" borderId="0" applyFont="0" applyFill="0" applyBorder="0" applyAlignment="0" applyProtection="0"/>
    <xf numFmtId="0" fontId="69" fillId="0" borderId="0" applyFont="0" applyFill="0" applyBorder="0" applyAlignment="0" applyProtection="0"/>
    <xf numFmtId="0" fontId="40" fillId="0" borderId="0" applyFont="0" applyFill="0" applyBorder="0" applyAlignment="0" applyProtection="0"/>
    <xf numFmtId="0" fontId="69" fillId="0" borderId="0" applyFont="0" applyFill="0" applyBorder="0" applyAlignment="0" applyProtection="0"/>
    <xf numFmtId="43" fontId="40" fillId="0" borderId="0" applyFont="0" applyFill="0" applyBorder="0" applyAlignment="0" applyProtection="0"/>
    <xf numFmtId="0" fontId="69" fillId="0" borderId="0" applyFont="0" applyFill="0" applyBorder="0" applyAlignment="0" applyProtection="0"/>
    <xf numFmtId="0" fontId="40" fillId="0" borderId="0" applyFont="0" applyFill="0" applyBorder="0" applyAlignment="0" applyProtection="0"/>
    <xf numFmtId="0" fontId="72" fillId="0" borderId="0" applyFont="0" applyFill="0" applyBorder="0" applyAlignment="0" applyProtection="0"/>
    <xf numFmtId="0" fontId="34" fillId="0" borderId="0" applyFont="0" applyFill="0" applyBorder="0" applyAlignment="0" applyProtection="0"/>
    <xf numFmtId="0" fontId="75" fillId="0" borderId="0" applyNumberFormat="0" applyFill="0" applyBorder="0" applyAlignment="0" applyProtection="0"/>
    <xf numFmtId="0" fontId="76" fillId="0" borderId="0"/>
    <xf numFmtId="0" fontId="67" fillId="0" borderId="0"/>
    <xf numFmtId="0" fontId="68" fillId="0" borderId="0"/>
    <xf numFmtId="0" fontId="67" fillId="0" borderId="0"/>
    <xf numFmtId="0" fontId="68" fillId="0" borderId="0"/>
    <xf numFmtId="0" fontId="67" fillId="0" borderId="0"/>
    <xf numFmtId="0" fontId="68" fillId="0" borderId="0"/>
    <xf numFmtId="0" fontId="67" fillId="0" borderId="0"/>
    <xf numFmtId="0" fontId="68" fillId="0" borderId="0"/>
    <xf numFmtId="0" fontId="77" fillId="0" borderId="0"/>
    <xf numFmtId="0" fontId="78" fillId="0" borderId="0"/>
    <xf numFmtId="0" fontId="79" fillId="0" borderId="0"/>
    <xf numFmtId="0" fontId="80" fillId="0" borderId="0"/>
    <xf numFmtId="0" fontId="81" fillId="0" borderId="0"/>
    <xf numFmtId="0" fontId="76" fillId="0" borderId="0"/>
    <xf numFmtId="0" fontId="76" fillId="0" borderId="0"/>
    <xf numFmtId="0" fontId="80" fillId="0" borderId="0"/>
    <xf numFmtId="0" fontId="40" fillId="0" borderId="0"/>
    <xf numFmtId="0" fontId="69" fillId="0" borderId="0"/>
    <xf numFmtId="0" fontId="40" fillId="0" borderId="0"/>
    <xf numFmtId="0" fontId="82" fillId="0" borderId="0"/>
    <xf numFmtId="0" fontId="83" fillId="0" borderId="0"/>
    <xf numFmtId="0" fontId="84" fillId="0" borderId="0"/>
    <xf numFmtId="37" fontId="40" fillId="0" borderId="0"/>
    <xf numFmtId="0" fontId="69" fillId="0" borderId="0"/>
    <xf numFmtId="0" fontId="40" fillId="0" borderId="0"/>
    <xf numFmtId="0" fontId="36" fillId="0" borderId="0"/>
    <xf numFmtId="0" fontId="76" fillId="0" borderId="0" applyNumberFormat="0"/>
    <xf numFmtId="0" fontId="76" fillId="0" borderId="0" applyNumberFormat="0"/>
    <xf numFmtId="0" fontId="71" fillId="0" borderId="0"/>
    <xf numFmtId="0" fontId="69" fillId="0" borderId="0"/>
    <xf numFmtId="0" fontId="40" fillId="0" borderId="0"/>
    <xf numFmtId="0" fontId="69" fillId="0" borderId="0"/>
    <xf numFmtId="0" fontId="40" fillId="0" borderId="0"/>
    <xf numFmtId="0" fontId="69" fillId="0" borderId="0"/>
    <xf numFmtId="0" fontId="70" fillId="0" borderId="0"/>
    <xf numFmtId="0" fontId="69" fillId="0" borderId="0"/>
    <xf numFmtId="0" fontId="40" fillId="0" borderId="0"/>
    <xf numFmtId="0" fontId="69" fillId="0" borderId="0"/>
    <xf numFmtId="0" fontId="72" fillId="0" borderId="0"/>
    <xf numFmtId="0" fontId="40" fillId="0" borderId="0"/>
    <xf numFmtId="0" fontId="69" fillId="0" borderId="0"/>
    <xf numFmtId="0" fontId="40" fillId="0" borderId="0"/>
    <xf numFmtId="0" fontId="69" fillId="0" borderId="0"/>
    <xf numFmtId="0" fontId="85" fillId="0" borderId="0"/>
    <xf numFmtId="0" fontId="80" fillId="0" borderId="0"/>
    <xf numFmtId="0" fontId="85" fillId="0" borderId="0"/>
    <xf numFmtId="0" fontId="80" fillId="0" borderId="0"/>
    <xf numFmtId="0" fontId="40" fillId="0" borderId="0"/>
    <xf numFmtId="0" fontId="69" fillId="0" borderId="0"/>
    <xf numFmtId="0" fontId="86" fillId="0" borderId="0" applyNumberFormat="0" applyFill="0" applyBorder="0" applyAlignment="0" applyProtection="0">
      <alignment vertical="top"/>
      <protection locked="0"/>
    </xf>
    <xf numFmtId="0" fontId="87" fillId="10" borderId="0" applyNumberFormat="0">
      <alignment horizontal="center"/>
    </xf>
    <xf numFmtId="4" fontId="88" fillId="0" borderId="0">
      <protection locked="0"/>
    </xf>
    <xf numFmtId="3" fontId="36" fillId="0" borderId="0" applyFont="0" applyFill="0" applyBorder="0" applyAlignment="0" applyProtection="0"/>
    <xf numFmtId="0" fontId="89" fillId="0" borderId="0" applyNumberFormat="0" applyAlignment="0">
      <alignment horizontal="left"/>
    </xf>
    <xf numFmtId="0" fontId="32" fillId="0" borderId="0" applyFont="0" applyFill="0" applyBorder="0" applyAlignment="0" applyProtection="0"/>
    <xf numFmtId="205" fontId="88" fillId="0" borderId="0">
      <protection locked="0"/>
    </xf>
    <xf numFmtId="206" fontId="48" fillId="0" borderId="0" applyFont="0" applyFill="0" applyBorder="0" applyAlignment="0"/>
    <xf numFmtId="207" fontId="48" fillId="0" borderId="0"/>
    <xf numFmtId="208" fontId="19" fillId="0" borderId="0" applyFont="0" applyFill="0" applyBorder="0" applyAlignment="0" applyProtection="0"/>
    <xf numFmtId="39" fontId="64" fillId="0" borderId="0">
      <alignment horizontal="right"/>
    </xf>
    <xf numFmtId="209" fontId="36" fillId="0" borderId="0" applyBorder="0">
      <alignment horizontal="right"/>
    </xf>
    <xf numFmtId="209" fontId="36" fillId="0" borderId="0" applyBorder="0">
      <alignment horizontal="right"/>
    </xf>
    <xf numFmtId="210" fontId="88" fillId="0" borderId="0">
      <protection locked="0"/>
    </xf>
    <xf numFmtId="15" fontId="90" fillId="0" borderId="0" applyFill="0" applyBorder="0" applyAlignment="0"/>
    <xf numFmtId="211" fontId="90" fillId="6" borderId="0" applyFont="0" applyFill="0" applyBorder="0" applyAlignment="0" applyProtection="0"/>
    <xf numFmtId="212" fontId="91" fillId="6" borderId="12" applyFont="0" applyFill="0" applyBorder="0" applyAlignment="0" applyProtection="0"/>
    <xf numFmtId="211" fontId="48" fillId="6" borderId="0" applyFont="0" applyFill="0" applyBorder="0" applyAlignment="0" applyProtection="0"/>
    <xf numFmtId="17" fontId="90" fillId="0" borderId="0" applyFill="0" applyBorder="0">
      <alignment horizontal="right"/>
    </xf>
    <xf numFmtId="213" fontId="93" fillId="0" borderId="0" applyFill="0" applyProtection="0">
      <alignment vertical="center"/>
    </xf>
    <xf numFmtId="214" fontId="48" fillId="0" borderId="0"/>
    <xf numFmtId="0" fontId="94" fillId="0" borderId="0" applyNumberFormat="0" applyAlignment="0">
      <alignment horizontal="left"/>
    </xf>
    <xf numFmtId="0" fontId="36" fillId="0" borderId="38" applyNumberFormat="0" applyFont="0" applyFill="0" applyAlignment="0" applyProtection="0"/>
    <xf numFmtId="178" fontId="64" fillId="0" borderId="0" applyBorder="0"/>
    <xf numFmtId="0" fontId="88" fillId="0" borderId="0">
      <protection locked="0"/>
    </xf>
    <xf numFmtId="0" fontId="95" fillId="0" borderId="0">
      <protection locked="0"/>
    </xf>
    <xf numFmtId="0" fontId="88" fillId="0" borderId="0">
      <protection locked="0"/>
    </xf>
    <xf numFmtId="0" fontId="96" fillId="0" borderId="0">
      <protection locked="0"/>
    </xf>
    <xf numFmtId="0" fontId="88" fillId="0" borderId="0">
      <protection locked="0"/>
    </xf>
    <xf numFmtId="0" fontId="88" fillId="0" borderId="0">
      <protection locked="0"/>
    </xf>
    <xf numFmtId="0" fontId="88" fillId="0" borderId="0">
      <protection locked="0"/>
    </xf>
    <xf numFmtId="215" fontId="88" fillId="0" borderId="0">
      <protection locked="0"/>
    </xf>
    <xf numFmtId="216" fontId="36" fillId="6" borderId="0" applyFont="0" applyFill="0" applyBorder="0" applyAlignment="0"/>
    <xf numFmtId="192" fontId="92" fillId="0" borderId="0">
      <protection locked="0"/>
    </xf>
    <xf numFmtId="0" fontId="97" fillId="0" borderId="0">
      <alignment horizontal="left"/>
    </xf>
    <xf numFmtId="0" fontId="98" fillId="0" borderId="0" applyNumberFormat="0" applyFill="0" applyBorder="0" applyAlignment="0" applyProtection="0">
      <alignment horizontal="left"/>
    </xf>
    <xf numFmtId="0" fontId="99" fillId="0" borderId="0" applyNumberFormat="0" applyFill="0" applyBorder="0" applyAlignment="0" applyProtection="0">
      <alignment horizontal="left"/>
    </xf>
    <xf numFmtId="0" fontId="100" fillId="0" borderId="0" applyNumberFormat="0" applyFill="0" applyBorder="0" applyAlignment="0" applyProtection="0">
      <alignment horizontal="left"/>
    </xf>
    <xf numFmtId="0" fontId="101" fillId="0" borderId="0" applyNumberFormat="0" applyFill="0" applyBorder="0" applyAlignment="0" applyProtection="0">
      <alignment horizontal="left"/>
    </xf>
    <xf numFmtId="0" fontId="102" fillId="0" borderId="0" applyNumberFormat="0" applyFill="0" applyAlignment="0" applyProtection="0">
      <alignment horizontal="left"/>
    </xf>
    <xf numFmtId="0" fontId="101" fillId="0" borderId="0" applyNumberFormat="0" applyFill="0" applyBorder="0" applyAlignment="0" applyProtection="0">
      <alignment horizontal="left"/>
    </xf>
    <xf numFmtId="0" fontId="102" fillId="0" borderId="0" applyNumberFormat="0" applyFill="0" applyBorder="0" applyAlignment="0" applyProtection="0">
      <alignment horizontal="left"/>
    </xf>
    <xf numFmtId="0" fontId="103" fillId="0" borderId="0" applyNumberFormat="0" applyFill="0" applyBorder="0" applyAlignment="0" applyProtection="0">
      <alignment horizontal="left"/>
    </xf>
    <xf numFmtId="0" fontId="104" fillId="0" borderId="0" applyNumberFormat="0" applyFill="0" applyBorder="0" applyAlignment="0" applyProtection="0">
      <alignment horizontal="left"/>
    </xf>
    <xf numFmtId="0" fontId="105" fillId="0" borderId="0" applyNumberFormat="0" applyFill="0" applyBorder="0" applyAlignment="0" applyProtection="0"/>
    <xf numFmtId="0" fontId="37" fillId="0" borderId="0" applyNumberFormat="0" applyFill="0" applyBorder="0" applyAlignment="0" applyProtection="0"/>
    <xf numFmtId="192" fontId="96" fillId="0" borderId="0">
      <protection locked="0"/>
    </xf>
    <xf numFmtId="192" fontId="96" fillId="0" borderId="0">
      <protection locked="0"/>
    </xf>
    <xf numFmtId="0" fontId="36" fillId="10" borderId="35" applyNumberFormat="0" applyFont="0" applyBorder="0" applyAlignment="0" applyProtection="0"/>
    <xf numFmtId="37" fontId="64" fillId="0" borderId="0" applyBorder="0"/>
    <xf numFmtId="217" fontId="36" fillId="0" borderId="0" applyBorder="0"/>
    <xf numFmtId="217" fontId="36" fillId="0" borderId="0" applyBorder="0"/>
    <xf numFmtId="207" fontId="48" fillId="6" borderId="0" applyFont="0" applyBorder="0" applyAlignment="0" applyProtection="0">
      <protection locked="0"/>
    </xf>
    <xf numFmtId="15" fontId="48" fillId="6" borderId="0" applyFont="0" applyBorder="0" applyAlignment="0" applyProtection="0">
      <protection locked="0"/>
    </xf>
    <xf numFmtId="216" fontId="48" fillId="6" borderId="0" applyFont="0" applyBorder="0" applyAlignment="0">
      <protection locked="0"/>
    </xf>
    <xf numFmtId="38" fontId="48" fillId="6" borderId="0">
      <protection locked="0"/>
    </xf>
    <xf numFmtId="218" fontId="48" fillId="6" borderId="0" applyFont="0" applyBorder="0" applyAlignment="0">
      <protection locked="0"/>
    </xf>
    <xf numFmtId="10" fontId="48" fillId="6" borderId="0">
      <protection locked="0"/>
    </xf>
    <xf numFmtId="193" fontId="107" fillId="6" borderId="0" applyNumberFormat="0" applyBorder="0" applyAlignment="0">
      <protection locked="0"/>
    </xf>
    <xf numFmtId="0" fontId="47" fillId="0" borderId="0" applyNumberFormat="0" applyFont="0" applyFill="0" applyBorder="0" applyProtection="0">
      <alignment horizontal="left" vertical="center"/>
    </xf>
    <xf numFmtId="219" fontId="64" fillId="0" borderId="0"/>
    <xf numFmtId="219" fontId="36" fillId="0" borderId="0" applyBorder="0"/>
    <xf numFmtId="41" fontId="36" fillId="0" borderId="0" applyFont="0" applyFill="0" applyBorder="0" applyAlignment="0" applyProtection="0"/>
    <xf numFmtId="43" fontId="36" fillId="0" borderId="0" applyFont="0" applyFill="0" applyBorder="0" applyAlignment="0" applyProtection="0"/>
    <xf numFmtId="220" fontId="36" fillId="0" borderId="0" applyFont="0" applyFill="0" applyBorder="0" applyAlignment="0" applyProtection="0"/>
    <xf numFmtId="221" fontId="36" fillId="0" borderId="0" applyFont="0" applyFill="0" applyBorder="0" applyAlignment="0" applyProtection="0"/>
    <xf numFmtId="0" fontId="108" fillId="0" borderId="0" applyFont="0" applyFill="0" applyBorder="0" applyAlignment="0" applyProtection="0"/>
    <xf numFmtId="0" fontId="108" fillId="0" borderId="0" applyFont="0" applyFill="0" applyBorder="0" applyAlignment="0" applyProtection="0"/>
    <xf numFmtId="222" fontId="48" fillId="5" borderId="0" applyFont="0" applyBorder="0" applyAlignment="0" applyProtection="0">
      <alignment horizontal="right"/>
      <protection hidden="1"/>
    </xf>
    <xf numFmtId="3" fontId="109" fillId="0" borderId="0" applyFill="0" applyBorder="0" applyAlignment="0" applyProtection="0"/>
    <xf numFmtId="223" fontId="19" fillId="0" borderId="0"/>
    <xf numFmtId="223" fontId="19" fillId="0" borderId="0"/>
    <xf numFmtId="223" fontId="19" fillId="0" borderId="0"/>
    <xf numFmtId="0" fontId="50" fillId="0" borderId="0"/>
    <xf numFmtId="38" fontId="48" fillId="0" borderId="0" applyFont="0" applyFill="0" applyBorder="0" applyAlignment="0"/>
    <xf numFmtId="193" fontId="36" fillId="0" borderId="0" applyFont="0" applyFill="0" applyBorder="0" applyAlignment="0"/>
    <xf numFmtId="40" fontId="48" fillId="0" borderId="0" applyFont="0" applyFill="0" applyBorder="0" applyAlignment="0"/>
    <xf numFmtId="224" fontId="48" fillId="0" borderId="0" applyFont="0" applyFill="0" applyBorder="0" applyAlignment="0"/>
    <xf numFmtId="193" fontId="90" fillId="0" borderId="0" applyNumberFormat="0" applyFill="0" applyBorder="0" applyAlignment="0" applyProtection="0"/>
    <xf numFmtId="225" fontId="48" fillId="0" borderId="0" applyFont="0" applyFill="0" applyBorder="0" applyAlignment="0" applyProtection="0"/>
    <xf numFmtId="226" fontId="47" fillId="0" borderId="0" applyFont="0" applyFill="0" applyBorder="0" applyAlignment="0" applyProtection="0">
      <alignment horizontal="centerContinuous"/>
    </xf>
    <xf numFmtId="37" fontId="47" fillId="0" borderId="0" applyFont="0" applyFill="0" applyBorder="0" applyAlignment="0" applyProtection="0">
      <alignment horizontal="centerContinuous"/>
    </xf>
    <xf numFmtId="201" fontId="18" fillId="0" borderId="0" applyFont="0" applyFill="0" applyBorder="0" applyAlignment="0" applyProtection="0">
      <alignment horizontal="centerContinuous"/>
    </xf>
    <xf numFmtId="199" fontId="18" fillId="0" borderId="0" applyFont="0" applyFill="0" applyBorder="0" applyAlignment="0" applyProtection="0">
      <alignment horizontal="centerContinuous"/>
    </xf>
    <xf numFmtId="227" fontId="19" fillId="0" borderId="0"/>
    <xf numFmtId="228" fontId="48" fillId="0" borderId="0" applyFont="0" applyFill="0" applyBorder="0" applyAlignment="0" applyProtection="0"/>
    <xf numFmtId="229" fontId="48" fillId="0" borderId="0" applyFont="0" applyFill="0" applyBorder="0" applyAlignment="0" applyProtection="0"/>
    <xf numFmtId="0" fontId="36" fillId="0" borderId="38" applyNumberFormat="0" applyFont="0" applyFill="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39" applyNumberFormat="0" applyFont="0" applyFill="0" applyAlignment="0" applyProtection="0"/>
    <xf numFmtId="0" fontId="36" fillId="0" borderId="40" applyNumberFormat="0" applyFont="0" applyFill="0" applyAlignment="0" applyProtection="0"/>
    <xf numFmtId="230" fontId="64" fillId="0" borderId="32" applyBorder="0"/>
    <xf numFmtId="231" fontId="48" fillId="0" borderId="0"/>
    <xf numFmtId="232" fontId="88" fillId="0" borderId="0">
      <protection locked="0"/>
    </xf>
    <xf numFmtId="233" fontId="36" fillId="0" borderId="0" applyFont="0" applyFill="0" applyBorder="0" applyAlignment="0"/>
    <xf numFmtId="218" fontId="48" fillId="0" borderId="0" applyFont="0" applyFill="0" applyBorder="0" applyAlignment="0"/>
    <xf numFmtId="234" fontId="48" fillId="0" borderId="0" applyFont="0" applyFill="0" applyBorder="0" applyAlignment="0" applyProtection="0"/>
    <xf numFmtId="0" fontId="31" fillId="0" borderId="0" applyFont="0" applyFill="0" applyBorder="0" applyAlignment="0" applyProtection="0"/>
    <xf numFmtId="193" fontId="110" fillId="0" borderId="0" applyNumberFormat="0" applyFill="0" applyBorder="0" applyAlignment="0" applyProtection="0">
      <alignment horizontal="left"/>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235" fontId="36" fillId="0" borderId="0" applyNumberFormat="0" applyFill="0" applyBorder="0" applyAlignment="0" applyProtection="0">
      <alignment horizontal="left"/>
    </xf>
    <xf numFmtId="0" fontId="36" fillId="10" borderId="0" applyNumberFormat="0" applyBorder="0" applyProtection="0">
      <alignment horizontal="center"/>
    </xf>
    <xf numFmtId="193" fontId="48" fillId="8" borderId="0" applyNumberFormat="0" applyFont="0" applyBorder="0" applyAlignment="0">
      <protection hidden="1"/>
    </xf>
    <xf numFmtId="0" fontId="111" fillId="0" borderId="0">
      <alignment horizontal="left"/>
    </xf>
    <xf numFmtId="0" fontId="87" fillId="0" borderId="0">
      <alignment horizontal="left"/>
    </xf>
    <xf numFmtId="49" fontId="64" fillId="0" borderId="0"/>
    <xf numFmtId="0" fontId="36" fillId="0" borderId="0" applyBorder="0"/>
    <xf numFmtId="0" fontId="36" fillId="0" borderId="0" applyBorder="0"/>
    <xf numFmtId="193" fontId="36" fillId="25" borderId="0" applyNumberFormat="0" applyFont="0" applyBorder="0" applyAlignment="0" applyProtection="0"/>
    <xf numFmtId="236" fontId="112" fillId="0" borderId="0" applyFill="0" applyBorder="0" applyAlignment="0" applyProtection="0">
      <alignment horizontal="right"/>
    </xf>
    <xf numFmtId="18" fontId="64" fillId="0" borderId="0" applyFill="0" applyProtection="0">
      <alignment horizontal="center"/>
    </xf>
    <xf numFmtId="0" fontId="113" fillId="0" borderId="0">
      <alignment wrapText="1"/>
    </xf>
    <xf numFmtId="0" fontId="114" fillId="0" borderId="0" applyFill="0" applyBorder="0" applyProtection="0">
      <alignment horizontal="centerContinuous" vertical="center"/>
    </xf>
    <xf numFmtId="0" fontId="34" fillId="7" borderId="0" applyFill="0" applyBorder="0" applyProtection="0">
      <alignment horizontal="center" vertical="center"/>
    </xf>
    <xf numFmtId="0" fontId="115" fillId="0" borderId="0">
      <alignment horizontal="center"/>
    </xf>
    <xf numFmtId="0" fontId="97" fillId="0" borderId="0">
      <alignment horizontal="center"/>
    </xf>
    <xf numFmtId="192" fontId="88" fillId="0" borderId="40">
      <protection locked="0"/>
    </xf>
    <xf numFmtId="0" fontId="116" fillId="0" borderId="0" applyNumberFormat="0" applyFill="0" applyBorder="0" applyAlignment="0" applyProtection="0">
      <alignment horizontal="left"/>
    </xf>
    <xf numFmtId="0" fontId="117" fillId="0" borderId="0" applyNumberFormat="0" applyFill="0" applyBorder="0" applyAlignment="0" applyProtection="0">
      <alignment horizontal="left"/>
    </xf>
    <xf numFmtId="0" fontId="118" fillId="0" borderId="0" applyNumberFormat="0" applyFill="0" applyBorder="0" applyAlignment="0" applyProtection="0">
      <alignment horizontal="left"/>
    </xf>
    <xf numFmtId="0" fontId="119" fillId="0" borderId="0" applyNumberFormat="0" applyFill="0" applyBorder="0" applyAlignment="0" applyProtection="0">
      <alignment horizontal="left"/>
    </xf>
    <xf numFmtId="0" fontId="120" fillId="0" borderId="0" applyNumberFormat="0" applyFill="0" applyBorder="0" applyAlignment="0" applyProtection="0">
      <alignment horizontal="left"/>
    </xf>
    <xf numFmtId="0" fontId="119" fillId="0" borderId="0" applyNumberFormat="0" applyFill="0" applyBorder="0" applyAlignment="0" applyProtection="0">
      <alignment horizontal="left"/>
    </xf>
    <xf numFmtId="0" fontId="120" fillId="0" borderId="0" applyNumberFormat="0" applyFill="0" applyBorder="0" applyAlignment="0" applyProtection="0">
      <alignment horizontal="left"/>
    </xf>
    <xf numFmtId="0" fontId="121" fillId="0" borderId="0">
      <alignment horizontal="left"/>
    </xf>
    <xf numFmtId="0" fontId="64" fillId="0" borderId="0" applyNumberFormat="0" applyFill="0" applyBorder="0" applyAlignment="0" applyProtection="0">
      <alignment horizontal="left"/>
    </xf>
    <xf numFmtId="0" fontId="36" fillId="10" borderId="0" applyNumberFormat="0" applyFont="0" applyBorder="0" applyAlignment="0" applyProtection="0"/>
    <xf numFmtId="0" fontId="36" fillId="0" borderId="32" applyNumberFormat="0" applyFont="0" applyFill="0" applyAlignment="0" applyProtection="0"/>
    <xf numFmtId="193" fontId="122" fillId="0" borderId="0" applyNumberFormat="0" applyFill="0" applyBorder="0" applyAlignment="0" applyProtection="0"/>
    <xf numFmtId="0" fontId="108" fillId="0" borderId="0" applyNumberFormat="0" applyFont="0" applyFill="0" applyBorder="0" applyProtection="0">
      <alignment horizontal="center" vertical="center" wrapText="1"/>
    </xf>
    <xf numFmtId="0" fontId="123" fillId="0" borderId="0" applyNumberFormat="0" applyFill="0" applyBorder="0" applyAlignment="0" applyProtection="0">
      <alignment vertical="top"/>
      <protection locked="0"/>
    </xf>
    <xf numFmtId="0" fontId="124" fillId="0" borderId="0" applyNumberFormat="0" applyFill="0" applyBorder="0" applyAlignment="0" applyProtection="0">
      <alignment vertical="top"/>
      <protection locked="0"/>
    </xf>
    <xf numFmtId="0" fontId="63" fillId="26" borderId="0" applyNumberFormat="0" applyBorder="0" applyAlignment="0" applyProtection="0">
      <alignment vertical="center"/>
    </xf>
    <xf numFmtId="0" fontId="63" fillId="26"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7"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8" borderId="0" applyNumberFormat="0" applyBorder="0" applyAlignment="0" applyProtection="0">
      <alignment vertical="center"/>
    </xf>
    <xf numFmtId="0" fontId="63" fillId="28" borderId="0" applyNumberFormat="0" applyBorder="0" applyAlignment="0" applyProtection="0">
      <alignment vertical="center"/>
    </xf>
    <xf numFmtId="0" fontId="63" fillId="22" borderId="0" applyNumberFormat="0" applyBorder="0" applyAlignment="0" applyProtection="0">
      <alignment vertical="center"/>
    </xf>
    <xf numFmtId="0" fontId="63" fillId="22" borderId="0" applyNumberFormat="0" applyBorder="0" applyAlignment="0" applyProtection="0">
      <alignment vertical="center"/>
    </xf>
    <xf numFmtId="0" fontId="63" fillId="22" borderId="0" applyNumberFormat="0" applyBorder="0" applyAlignment="0" applyProtection="0">
      <alignment vertical="center"/>
    </xf>
    <xf numFmtId="0" fontId="63" fillId="23" borderId="0" applyNumberFormat="0" applyBorder="0" applyAlignment="0" applyProtection="0">
      <alignment vertical="center"/>
    </xf>
    <xf numFmtId="0" fontId="63" fillId="23" borderId="0" applyNumberFormat="0" applyBorder="0" applyAlignment="0" applyProtection="0">
      <alignment vertical="center"/>
    </xf>
    <xf numFmtId="0" fontId="63" fillId="23" borderId="0" applyNumberFormat="0" applyBorder="0" applyAlignment="0" applyProtection="0">
      <alignment vertical="center"/>
    </xf>
    <xf numFmtId="0" fontId="63" fillId="29" borderId="0" applyNumberFormat="0" applyBorder="0" applyAlignment="0" applyProtection="0">
      <alignment vertical="center"/>
    </xf>
    <xf numFmtId="0" fontId="63" fillId="29" borderId="0" applyNumberFormat="0" applyBorder="0" applyAlignment="0" applyProtection="0">
      <alignment vertical="center"/>
    </xf>
    <xf numFmtId="0" fontId="63" fillId="29" borderId="0" applyNumberFormat="0" applyBorder="0" applyAlignment="0" applyProtection="0">
      <alignment vertical="center"/>
    </xf>
    <xf numFmtId="204" fontId="18" fillId="0" borderId="0"/>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6" fillId="30" borderId="41" applyNumberFormat="0" applyAlignment="0" applyProtection="0">
      <alignment vertical="center"/>
    </xf>
    <xf numFmtId="0" fontId="126" fillId="30" borderId="41" applyNumberFormat="0" applyAlignment="0" applyProtection="0">
      <alignment vertical="center"/>
    </xf>
    <xf numFmtId="0" fontId="126" fillId="30" borderId="41" applyNumberFormat="0" applyAlignment="0" applyProtection="0">
      <alignment vertical="center"/>
    </xf>
    <xf numFmtId="237" fontId="18" fillId="0" borderId="0">
      <protection locked="0"/>
    </xf>
    <xf numFmtId="0" fontId="96" fillId="0" borderId="0">
      <protection locked="0"/>
    </xf>
    <xf numFmtId="0" fontId="96" fillId="0" borderId="0">
      <protection locked="0"/>
    </xf>
    <xf numFmtId="203" fontId="18" fillId="0" borderId="0"/>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0" fontId="127" fillId="12" borderId="0" applyNumberFormat="0" applyBorder="0" applyAlignment="0" applyProtection="0">
      <alignment vertical="center"/>
    </xf>
    <xf numFmtId="238" fontId="18" fillId="0" borderId="0" applyFont="0" applyFill="0" applyBorder="0" applyAlignment="0" applyProtection="0">
      <alignment vertical="center"/>
    </xf>
    <xf numFmtId="3" fontId="45" fillId="0" borderId="34">
      <alignment horizontal="center"/>
    </xf>
    <xf numFmtId="0" fontId="88" fillId="0" borderId="0">
      <protection locked="0"/>
    </xf>
    <xf numFmtId="40" fontId="128" fillId="0" borderId="0" applyFont="0" applyFill="0" applyBorder="0" applyAlignment="0" applyProtection="0"/>
    <xf numFmtId="38" fontId="128" fillId="0" borderId="0" applyFont="0" applyFill="0" applyBorder="0" applyAlignment="0" applyProtection="0"/>
    <xf numFmtId="0" fontId="19" fillId="31" borderId="42" applyNumberFormat="0" applyFont="0" applyAlignment="0" applyProtection="0">
      <alignment vertical="center"/>
    </xf>
    <xf numFmtId="0" fontId="19" fillId="31" borderId="42" applyNumberFormat="0" applyFont="0" applyAlignment="0" applyProtection="0">
      <alignment vertical="center"/>
    </xf>
    <xf numFmtId="0" fontId="19" fillId="31" borderId="42" applyNumberFormat="0" applyFont="0" applyAlignment="0" applyProtection="0">
      <alignment vertical="center"/>
    </xf>
    <xf numFmtId="0" fontId="128" fillId="0" borderId="0" applyFont="0" applyFill="0" applyBorder="0" applyAlignment="0" applyProtection="0"/>
    <xf numFmtId="0" fontId="128" fillId="0" borderId="0" applyFont="0" applyFill="0" applyBorder="0" applyAlignment="0" applyProtection="0"/>
    <xf numFmtId="9" fontId="31" fillId="7" borderId="0" applyFill="0" applyBorder="0" applyProtection="0">
      <alignment horizontal="right"/>
    </xf>
    <xf numFmtId="10" fontId="31" fillId="0" borderId="0" applyFill="0" applyBorder="0" applyProtection="0">
      <alignment horizontal="right"/>
    </xf>
    <xf numFmtId="9" fontId="129" fillId="0" borderId="0" applyFont="0" applyFill="0" applyBorder="0" applyAlignment="0" applyProtection="0">
      <alignment vertical="top" wrapText="1"/>
      <protection locked="0"/>
    </xf>
    <xf numFmtId="9" fontId="19" fillId="0" borderId="0" applyFont="0" applyFill="0" applyBorder="0" applyAlignment="0" applyProtection="0">
      <alignment vertical="center"/>
    </xf>
    <xf numFmtId="9" fontId="19" fillId="0" borderId="0" applyFont="0" applyFill="0" applyBorder="0" applyAlignment="0" applyProtection="0"/>
    <xf numFmtId="9" fontId="19" fillId="0" borderId="0" applyFont="0" applyFill="0" applyBorder="0" applyAlignment="0" applyProtection="0"/>
    <xf numFmtId="0" fontId="130" fillId="32" borderId="0" applyNumberFormat="0" applyBorder="0" applyAlignment="0" applyProtection="0">
      <alignment vertical="center"/>
    </xf>
    <xf numFmtId="0" fontId="130" fillId="32" borderId="0" applyNumberFormat="0" applyBorder="0" applyAlignment="0" applyProtection="0">
      <alignment vertical="center"/>
    </xf>
    <xf numFmtId="0" fontId="130" fillId="32" borderId="0" applyNumberFormat="0" applyBorder="0" applyAlignment="0" applyProtection="0">
      <alignment vertical="center"/>
    </xf>
    <xf numFmtId="0" fontId="18" fillId="0" borderId="0"/>
    <xf numFmtId="0" fontId="131" fillId="0" borderId="0" applyNumberFormat="0" applyFill="0" applyBorder="0" applyAlignment="0" applyProtection="0">
      <alignment vertical="center"/>
    </xf>
    <xf numFmtId="0" fontId="131" fillId="0" borderId="0" applyNumberFormat="0" applyFill="0" applyBorder="0" applyAlignment="0" applyProtection="0">
      <alignment vertical="center"/>
    </xf>
    <xf numFmtId="0" fontId="131" fillId="0" borderId="0" applyNumberFormat="0" applyFill="0" applyBorder="0" applyAlignment="0" applyProtection="0">
      <alignment vertical="center"/>
    </xf>
    <xf numFmtId="0" fontId="132" fillId="33" borderId="43" applyNumberFormat="0" applyAlignment="0" applyProtection="0">
      <alignment vertical="center"/>
    </xf>
    <xf numFmtId="0" fontId="132" fillId="33" borderId="43" applyNumberFormat="0" applyAlignment="0" applyProtection="0">
      <alignment vertical="center"/>
    </xf>
    <xf numFmtId="0" fontId="132" fillId="33" borderId="43" applyNumberFormat="0" applyAlignment="0" applyProtection="0">
      <alignment vertical="center"/>
    </xf>
    <xf numFmtId="239" fontId="133" fillId="0" borderId="0">
      <alignment vertical="center"/>
    </xf>
    <xf numFmtId="41" fontId="38" fillId="0" borderId="0" applyFont="0" applyFill="0" applyBorder="0" applyAlignment="0" applyProtection="0"/>
    <xf numFmtId="41" fontId="19" fillId="0" borderId="0" applyFont="0" applyFill="0" applyBorder="0" applyAlignment="0" applyProtection="0">
      <alignment vertical="center"/>
    </xf>
    <xf numFmtId="41" fontId="129" fillId="0" borderId="0" applyFont="0" applyFill="0" applyBorder="0" applyAlignment="0" applyProtection="0">
      <alignment vertical="top" wrapText="1"/>
      <protection locked="0"/>
    </xf>
    <xf numFmtId="41" fontId="19" fillId="0" borderId="0" applyFont="0" applyFill="0" applyBorder="0" applyAlignment="0" applyProtection="0"/>
    <xf numFmtId="191" fontId="18" fillId="0" borderId="0" applyFont="0" applyFill="0" applyBorder="0" applyAlignment="0" applyProtection="0"/>
    <xf numFmtId="41" fontId="19" fillId="0" borderId="0" applyFont="0" applyFill="0" applyBorder="0" applyAlignment="0" applyProtection="0">
      <alignment vertical="center"/>
    </xf>
    <xf numFmtId="41" fontId="19" fillId="0" borderId="0" applyFont="0" applyFill="0" applyBorder="0" applyAlignment="0" applyProtection="0"/>
    <xf numFmtId="41" fontId="19" fillId="0" borderId="0" applyFont="0" applyFill="0" applyBorder="0" applyAlignment="0" applyProtection="0">
      <alignment vertical="center"/>
    </xf>
    <xf numFmtId="240" fontId="18" fillId="0" borderId="0" applyFont="0" applyFill="0" applyBorder="0" applyAlignment="0" applyProtection="0"/>
    <xf numFmtId="41" fontId="62" fillId="0" borderId="0" applyFont="0" applyFill="0" applyBorder="0" applyAlignment="0" applyProtection="0">
      <alignment vertical="center"/>
    </xf>
    <xf numFmtId="41" fontId="62" fillId="0" borderId="0" applyFont="0" applyFill="0" applyBorder="0" applyAlignment="0" applyProtection="0">
      <alignment vertical="center"/>
    </xf>
    <xf numFmtId="0" fontId="43" fillId="0" borderId="0"/>
    <xf numFmtId="0" fontId="44" fillId="0" borderId="0">
      <protection locked="0"/>
    </xf>
    <xf numFmtId="0" fontId="45" fillId="0" borderId="0"/>
    <xf numFmtId="0" fontId="45" fillId="0" borderId="0"/>
    <xf numFmtId="0" fontId="43" fillId="0" borderId="0"/>
    <xf numFmtId="0" fontId="47" fillId="0" borderId="0"/>
    <xf numFmtId="0" fontId="45" fillId="0" borderId="0"/>
    <xf numFmtId="0" fontId="45" fillId="0" borderId="0"/>
    <xf numFmtId="0" fontId="44" fillId="0" borderId="0">
      <protection locked="0"/>
    </xf>
    <xf numFmtId="0" fontId="43" fillId="0" borderId="0"/>
    <xf numFmtId="0" fontId="36" fillId="0" borderId="0"/>
    <xf numFmtId="0" fontId="48" fillId="0" borderId="0"/>
    <xf numFmtId="0" fontId="48" fillId="0" borderId="0"/>
    <xf numFmtId="0" fontId="18" fillId="0" borderId="0" applyFont="0" applyFill="0" applyBorder="0" applyAlignment="0" applyProtection="0"/>
    <xf numFmtId="0" fontId="44" fillId="0" borderId="0">
      <protection locked="0"/>
    </xf>
    <xf numFmtId="0" fontId="43" fillId="0" borderId="0"/>
    <xf numFmtId="0" fontId="36" fillId="0" borderId="0"/>
    <xf numFmtId="0" fontId="45" fillId="0" borderId="0"/>
    <xf numFmtId="0" fontId="45" fillId="0" borderId="0"/>
    <xf numFmtId="0" fontId="47" fillId="0" borderId="0"/>
    <xf numFmtId="0" fontId="36" fillId="0" borderId="0"/>
    <xf numFmtId="0" fontId="44" fillId="0" borderId="0">
      <protection locked="0"/>
    </xf>
    <xf numFmtId="0" fontId="45" fillId="0" borderId="0"/>
    <xf numFmtId="0" fontId="45" fillId="0" borderId="0"/>
    <xf numFmtId="0" fontId="43" fillId="0" borderId="0"/>
    <xf numFmtId="0" fontId="47" fillId="0" borderId="0"/>
    <xf numFmtId="0" fontId="36" fillId="0" borderId="0"/>
    <xf numFmtId="0" fontId="47" fillId="0" borderId="0"/>
    <xf numFmtId="0" fontId="36" fillId="0" borderId="0"/>
    <xf numFmtId="0" fontId="134" fillId="0" borderId="44" applyNumberFormat="0" applyFill="0" applyAlignment="0" applyProtection="0">
      <alignment vertical="center"/>
    </xf>
    <xf numFmtId="0" fontId="134" fillId="0" borderId="44" applyNumberFormat="0" applyFill="0" applyAlignment="0" applyProtection="0">
      <alignment vertical="center"/>
    </xf>
    <xf numFmtId="0" fontId="134" fillId="0" borderId="44" applyNumberFormat="0" applyFill="0" applyAlignment="0" applyProtection="0">
      <alignment vertical="center"/>
    </xf>
    <xf numFmtId="0" fontId="135" fillId="0" borderId="0"/>
    <xf numFmtId="0" fontId="136" fillId="0" borderId="45" applyNumberFormat="0" applyFill="0" applyAlignment="0" applyProtection="0">
      <alignment vertical="center"/>
    </xf>
    <xf numFmtId="0" fontId="136" fillId="0" borderId="45" applyNumberFormat="0" applyFill="0" applyAlignment="0" applyProtection="0">
      <alignment vertical="center"/>
    </xf>
    <xf numFmtId="0" fontId="136" fillId="0" borderId="45" applyNumberFormat="0" applyFill="0" applyAlignment="0" applyProtection="0">
      <alignment vertical="center"/>
    </xf>
    <xf numFmtId="0" fontId="54" fillId="0" borderId="0">
      <alignment vertical="center"/>
    </xf>
    <xf numFmtId="0" fontId="137" fillId="16" borderId="41" applyNumberFormat="0" applyAlignment="0" applyProtection="0">
      <alignment vertical="center"/>
    </xf>
    <xf numFmtId="0" fontId="137" fillId="16" borderId="41" applyNumberFormat="0" applyAlignment="0" applyProtection="0">
      <alignment vertical="center"/>
    </xf>
    <xf numFmtId="0" fontId="137" fillId="16" borderId="41" applyNumberFormat="0" applyAlignment="0" applyProtection="0">
      <alignment vertical="center"/>
    </xf>
    <xf numFmtId="4" fontId="88" fillId="0" borderId="0">
      <protection locked="0"/>
    </xf>
    <xf numFmtId="0" fontId="138" fillId="0" borderId="0"/>
    <xf numFmtId="0" fontId="138" fillId="0" borderId="0"/>
    <xf numFmtId="4" fontId="139" fillId="0" borderId="0" applyFont="0" applyFill="0" applyBorder="0" applyAlignment="0" applyProtection="0"/>
    <xf numFmtId="241" fontId="18" fillId="0" borderId="0">
      <protection locked="0"/>
    </xf>
    <xf numFmtId="0" fontId="140" fillId="0" borderId="46" applyNumberFormat="0" applyFill="0" applyAlignment="0" applyProtection="0">
      <alignment vertical="center"/>
    </xf>
    <xf numFmtId="0" fontId="140" fillId="0" borderId="46" applyNumberFormat="0" applyFill="0" applyAlignment="0" applyProtection="0">
      <alignment vertical="center"/>
    </xf>
    <xf numFmtId="0" fontId="140" fillId="0" borderId="46" applyNumberFormat="0" applyFill="0" applyAlignment="0" applyProtection="0">
      <alignment vertical="center"/>
    </xf>
    <xf numFmtId="0" fontId="18" fillId="0" borderId="0">
      <alignment vertical="center"/>
    </xf>
    <xf numFmtId="0" fontId="141" fillId="0" borderId="0">
      <alignment horizontal="centerContinuous" vertical="center"/>
    </xf>
    <xf numFmtId="0" fontId="142" fillId="0" borderId="47" applyNumberFormat="0" applyFill="0" applyAlignment="0" applyProtection="0">
      <alignment vertical="center"/>
    </xf>
    <xf numFmtId="0" fontId="142" fillId="0" borderId="47" applyNumberFormat="0" applyFill="0" applyAlignment="0" applyProtection="0">
      <alignment vertical="center"/>
    </xf>
    <xf numFmtId="0" fontId="142" fillId="0" borderId="47"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0" applyNumberFormat="0" applyFill="0" applyBorder="0" applyAlignment="0" applyProtection="0">
      <alignment vertical="center"/>
    </xf>
    <xf numFmtId="0" fontId="143" fillId="0" borderId="0" applyNumberFormat="0" applyFill="0" applyBorder="0" applyAlignment="0" applyProtection="0">
      <alignment vertical="center"/>
    </xf>
    <xf numFmtId="0" fontId="143"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8" fillId="0" borderId="21">
      <alignment horizontal="distributed" vertical="center" justifyLastLine="1"/>
    </xf>
    <xf numFmtId="0" fontId="18" fillId="0" borderId="12">
      <alignment horizontal="distributed" vertical="top" justifyLastLine="1"/>
    </xf>
    <xf numFmtId="0" fontId="18" fillId="0" borderId="22">
      <alignment horizontal="distributed" justifyLastLine="1"/>
    </xf>
    <xf numFmtId="191" fontId="145" fillId="0" borderId="0">
      <alignment vertical="center"/>
    </xf>
    <xf numFmtId="0" fontId="146" fillId="13" borderId="0" applyNumberFormat="0" applyBorder="0" applyAlignment="0" applyProtection="0">
      <alignment vertical="center"/>
    </xf>
    <xf numFmtId="0" fontId="146" fillId="13" borderId="0" applyNumberFormat="0" applyBorder="0" applyAlignment="0" applyProtection="0">
      <alignment vertical="center"/>
    </xf>
    <xf numFmtId="0" fontId="146" fillId="13" borderId="0" applyNumberFormat="0" applyBorder="0" applyAlignment="0" applyProtection="0">
      <alignment vertical="center"/>
    </xf>
    <xf numFmtId="0" fontId="147" fillId="30" borderId="49" applyNumberFormat="0" applyAlignment="0" applyProtection="0">
      <alignment vertical="center"/>
    </xf>
    <xf numFmtId="0" fontId="147" fillId="30" borderId="49" applyNumberFormat="0" applyAlignment="0" applyProtection="0">
      <alignment vertical="center"/>
    </xf>
    <xf numFmtId="0" fontId="147" fillId="30" borderId="49" applyNumberFormat="0" applyAlignment="0" applyProtection="0">
      <alignment vertical="center"/>
    </xf>
    <xf numFmtId="242" fontId="19" fillId="7" borderId="0" applyFill="0" applyBorder="0" applyProtection="0">
      <alignment horizontal="right"/>
    </xf>
    <xf numFmtId="191" fontId="55" fillId="0" borderId="3" applyFont="0" applyFill="0" applyBorder="0" applyAlignment="0" applyProtection="0">
      <alignment vertical="center"/>
    </xf>
    <xf numFmtId="209" fontId="47" fillId="0" borderId="0" applyFont="0" applyFill="0" applyBorder="0" applyAlignment="0" applyProtection="0"/>
    <xf numFmtId="42" fontId="19" fillId="0" borderId="0" applyFont="0" applyFill="0" applyBorder="0" applyAlignment="0" applyProtection="0"/>
    <xf numFmtId="42" fontId="19" fillId="0" borderId="0" applyFont="0" applyFill="0" applyBorder="0" applyAlignment="0" applyProtection="0"/>
    <xf numFmtId="42" fontId="19" fillId="0" borderId="0" applyFont="0" applyFill="0" applyBorder="0" applyAlignment="0" applyProtection="0"/>
    <xf numFmtId="242" fontId="148" fillId="0" borderId="0" applyFont="0" applyFill="0" applyBorder="0" applyAlignment="0" applyProtection="0"/>
    <xf numFmtId="243" fontId="18" fillId="0" borderId="0">
      <protection locked="0"/>
    </xf>
    <xf numFmtId="0" fontId="138" fillId="0" borderId="0"/>
    <xf numFmtId="10" fontId="149" fillId="0" borderId="0" applyFont="0" applyFill="0" applyBorder="0" applyAlignment="0" applyProtection="0"/>
    <xf numFmtId="0" fontId="55" fillId="0" borderId="22">
      <alignment horizontal="distributed" justifyLastLine="1"/>
    </xf>
    <xf numFmtId="0" fontId="55" fillId="0" borderId="50">
      <alignment horizontal="distributed" vertical="center" justifyLastLine="1"/>
    </xf>
    <xf numFmtId="0" fontId="55" fillId="0" borderId="51">
      <alignment horizontal="distributed" vertical="top" justifyLastLine="1"/>
    </xf>
    <xf numFmtId="0" fontId="150" fillId="0" borderId="0" applyNumberFormat="0" applyFill="0" applyBorder="0" applyAlignment="0" applyProtection="0">
      <alignment vertical="top"/>
      <protection locked="0"/>
    </xf>
    <xf numFmtId="0" fontId="19"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51" fillId="0" borderId="0">
      <alignment vertical="center"/>
    </xf>
    <xf numFmtId="0" fontId="151"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19" fillId="0" borderId="0"/>
    <xf numFmtId="0" fontId="38"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9" fillId="0" borderId="0">
      <alignment vertical="center"/>
    </xf>
    <xf numFmtId="0" fontId="19" fillId="0" borderId="0"/>
    <xf numFmtId="0" fontId="19" fillId="0" borderId="0">
      <alignment vertical="center"/>
    </xf>
    <xf numFmtId="0" fontId="152"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9"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8"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62"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9"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9"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9" fillId="0" borderId="0">
      <alignment vertical="center"/>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53" fillId="0" borderId="0"/>
    <xf numFmtId="0" fontId="88" fillId="0" borderId="52">
      <protection locked="0"/>
    </xf>
    <xf numFmtId="43" fontId="47" fillId="0" borderId="0" applyFont="0" applyFill="0" applyBorder="0" applyAlignment="0" applyProtection="0"/>
    <xf numFmtId="38" fontId="148" fillId="0" borderId="0" applyFont="0" applyFill="0" applyBorder="0" applyAlignment="0" applyProtection="0"/>
    <xf numFmtId="246" fontId="18" fillId="0" borderId="0">
      <protection locked="0"/>
    </xf>
    <xf numFmtId="247" fontId="18" fillId="0" borderId="0">
      <protection locked="0"/>
    </xf>
    <xf numFmtId="0" fontId="36" fillId="0" borderId="0"/>
    <xf numFmtId="0" fontId="36" fillId="0" borderId="0"/>
    <xf numFmtId="0" fontId="36" fillId="0" borderId="0"/>
    <xf numFmtId="0" fontId="36" fillId="0" borderId="0"/>
    <xf numFmtId="44" fontId="55" fillId="0" borderId="0" applyFont="0" applyFill="0" applyBorder="0" applyAlignment="0" applyProtection="0"/>
    <xf numFmtId="24" fontId="45" fillId="0" borderId="0" applyFont="0" applyFill="0" applyBorder="0" applyAlignment="0" applyProtection="0"/>
    <xf numFmtId="185" fontId="19" fillId="0" borderId="0" applyNumberFormat="0" applyFont="0" applyFill="0" applyBorder="0" applyAlignment="0" applyProtection="0"/>
    <xf numFmtId="185" fontId="19" fillId="0" borderId="0" applyNumberFormat="0" applyFont="0" applyFill="0" applyBorder="0" applyAlignment="0" applyProtection="0"/>
    <xf numFmtId="185" fontId="19" fillId="0" borderId="0" applyNumberFormat="0" applyFont="0" applyFill="0" applyBorder="0" applyAlignment="0" applyProtection="0"/>
    <xf numFmtId="185" fontId="19" fillId="0" borderId="0" applyNumberFormat="0" applyFont="0" applyFill="0" applyBorder="0" applyAlignment="0" applyProtection="0"/>
    <xf numFmtId="248" fontId="19" fillId="0" borderId="0" applyNumberFormat="0" applyFont="0" applyFill="0" applyBorder="0" applyAlignment="0" applyProtection="0"/>
    <xf numFmtId="248" fontId="19" fillId="0" borderId="0" applyNumberFormat="0" applyFont="0" applyFill="0" applyBorder="0" applyAlignment="0" applyProtection="0"/>
    <xf numFmtId="0" fontId="18" fillId="0" borderId="0"/>
    <xf numFmtId="0" fontId="18" fillId="0" borderId="0"/>
    <xf numFmtId="0" fontId="154" fillId="0" borderId="0" applyNumberFormat="0" applyFill="0" applyBorder="0" applyAlignment="0" applyProtection="0"/>
    <xf numFmtId="0" fontId="36" fillId="0" borderId="0" applyFont="0" applyFill="0" applyBorder="0" applyAlignment="0" applyProtection="0"/>
    <xf numFmtId="0" fontId="34" fillId="0" borderId="0"/>
    <xf numFmtId="0" fontId="155" fillId="0" borderId="0"/>
    <xf numFmtId="37" fontId="156" fillId="0" borderId="0"/>
    <xf numFmtId="0" fontId="155" fillId="0" borderId="0"/>
    <xf numFmtId="0" fontId="18" fillId="0" borderId="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0" fontId="18" fillId="0" borderId="0"/>
    <xf numFmtId="0" fontId="18" fillId="0" borderId="0"/>
    <xf numFmtId="0" fontId="18"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8" fillId="0" borderId="0"/>
    <xf numFmtId="0" fontId="18" fillId="0" borderId="0"/>
    <xf numFmtId="0" fontId="36" fillId="0" borderId="0"/>
    <xf numFmtId="0" fontId="18" fillId="0" borderId="0"/>
    <xf numFmtId="0" fontId="18" fillId="0" borderId="0"/>
    <xf numFmtId="0" fontId="18" fillId="0" borderId="0"/>
    <xf numFmtId="0" fontId="36" fillId="0" borderId="0"/>
    <xf numFmtId="0" fontId="135" fillId="0" borderId="0"/>
    <xf numFmtId="0" fontId="135" fillId="0" borderId="0"/>
    <xf numFmtId="0" fontId="135" fillId="0" borderId="0"/>
    <xf numFmtId="0" fontId="135" fillId="0" borderId="0"/>
    <xf numFmtId="0" fontId="47" fillId="0" borderId="0"/>
    <xf numFmtId="0" fontId="18" fillId="0" borderId="0"/>
    <xf numFmtId="249" fontId="19" fillId="0" borderId="0" applyFont="0" applyFill="0" applyBorder="0" applyAlignment="0" applyProtection="0"/>
    <xf numFmtId="249"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0" fontId="138" fillId="0" borderId="0" applyFont="0" applyFill="0" applyBorder="0" applyAlignment="0" applyProtection="0"/>
    <xf numFmtId="0" fontId="47" fillId="0" borderId="0"/>
    <xf numFmtId="0" fontId="32" fillId="0" borderId="0" applyFont="0" applyFill="0" applyBorder="0" applyAlignment="0" applyProtection="0"/>
    <xf numFmtId="0" fontId="32" fillId="0" borderId="0" applyFont="0" applyFill="0" applyBorder="0" applyAlignment="0" applyProtection="0"/>
    <xf numFmtId="0" fontId="36" fillId="0" borderId="0"/>
    <xf numFmtId="0" fontId="19" fillId="0" borderId="0" applyFont="0" applyFill="0" applyBorder="0" applyAlignment="0" applyProtection="0"/>
    <xf numFmtId="0" fontId="19" fillId="0" borderId="0" applyFont="0" applyFill="0" applyBorder="0" applyAlignment="0" applyProtection="0"/>
    <xf numFmtId="0" fontId="36" fillId="0" borderId="0"/>
    <xf numFmtId="0" fontId="55"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8" fillId="0" borderId="0"/>
    <xf numFmtId="0" fontId="36" fillId="0" borderId="0"/>
    <xf numFmtId="0" fontId="36" fillId="0" borderId="0"/>
    <xf numFmtId="0" fontId="157" fillId="0" borderId="0" applyFont="0" applyFill="0" applyBorder="0" applyAlignment="0" applyProtection="0"/>
    <xf numFmtId="0" fontId="34" fillId="0" borderId="0"/>
    <xf numFmtId="2" fontId="157" fillId="0" borderId="0" applyFont="0" applyFill="0" applyBorder="0" applyAlignment="0" applyProtection="0"/>
    <xf numFmtId="0" fontId="158" fillId="0" borderId="0" applyNumberFormat="0" applyFill="0" applyBorder="0" applyAlignment="0" applyProtection="0"/>
    <xf numFmtId="0" fontId="159" fillId="0" borderId="0" applyNumberFormat="0" applyFill="0" applyBorder="0" applyAlignment="0" applyProtection="0"/>
    <xf numFmtId="192" fontId="160" fillId="0" borderId="0">
      <protection locked="0"/>
    </xf>
    <xf numFmtId="192" fontId="160" fillId="0" borderId="0">
      <protection locked="0"/>
    </xf>
    <xf numFmtId="192" fontId="160" fillId="0" borderId="0">
      <protection locked="0"/>
    </xf>
    <xf numFmtId="192" fontId="160" fillId="0" borderId="0">
      <protection locked="0"/>
    </xf>
    <xf numFmtId="192" fontId="160" fillId="0" borderId="0">
      <protection locked="0"/>
    </xf>
    <xf numFmtId="1" fontId="39" fillId="0" borderId="12">
      <alignment horizontal="center" vertical="center"/>
    </xf>
    <xf numFmtId="0" fontId="19" fillId="0" borderId="0"/>
    <xf numFmtId="0" fontId="19" fillId="0" borderId="0"/>
    <xf numFmtId="49" fontId="161" fillId="0" borderId="11" applyBorder="0">
      <alignment vertical="center"/>
    </xf>
    <xf numFmtId="4" fontId="162" fillId="0" borderId="53">
      <alignment vertical="center"/>
    </xf>
    <xf numFmtId="192" fontId="160" fillId="0" borderId="0">
      <protection locked="0"/>
    </xf>
    <xf numFmtId="9" fontId="40" fillId="0" borderId="0" applyFont="0" applyFill="0" applyBorder="0" applyAlignment="0" applyProtection="0"/>
    <xf numFmtId="192" fontId="160" fillId="0" borderId="0">
      <protection locked="0"/>
    </xf>
    <xf numFmtId="0" fontId="55" fillId="0" borderId="0" applyFont="0" applyFill="0" applyBorder="0" applyAlignment="0" applyProtection="0"/>
    <xf numFmtId="0" fontId="138" fillId="0" borderId="0" applyFont="0" applyFill="0" applyBorder="0" applyAlignment="0" applyProtection="0"/>
    <xf numFmtId="0" fontId="18" fillId="0" borderId="0"/>
    <xf numFmtId="0" fontId="157" fillId="0" borderId="0" applyFont="0" applyFill="0" applyBorder="0" applyAlignment="0" applyProtection="0"/>
    <xf numFmtId="9" fontId="69" fillId="0" borderId="0">
      <protection locked="0"/>
    </xf>
    <xf numFmtId="0" fontId="18" fillId="0" borderId="0" applyFont="0" applyFill="0" applyBorder="0" applyAlignment="0" applyProtection="0"/>
    <xf numFmtId="0" fontId="163" fillId="0" borderId="0"/>
    <xf numFmtId="191" fontId="164" fillId="0" borderId="0" applyFont="0" applyFill="0" applyBorder="0" applyAlignment="0" applyProtection="0"/>
    <xf numFmtId="240" fontId="164" fillId="0" borderId="0" applyFont="0" applyFill="0" applyBorder="0" applyAlignment="0" applyProtection="0"/>
    <xf numFmtId="191" fontId="67" fillId="0" borderId="0" applyFont="0" applyFill="0" applyBorder="0" applyAlignment="0" applyProtection="0"/>
    <xf numFmtId="240" fontId="67" fillId="0" borderId="0" applyFont="0" applyFill="0" applyBorder="0" applyAlignment="0" applyProtection="0"/>
    <xf numFmtId="3" fontId="39" fillId="0" borderId="0"/>
    <xf numFmtId="0" fontId="165" fillId="34" borderId="0" applyNumberFormat="0" applyBorder="0" applyAlignment="0" applyProtection="0"/>
    <xf numFmtId="0" fontId="166" fillId="35" borderId="0" applyNumberFormat="0" applyBorder="0" applyAlignment="0" applyProtection="0"/>
    <xf numFmtId="0" fontId="166" fillId="35" borderId="0" applyNumberFormat="0" applyBorder="0" applyAlignment="0" applyProtection="0"/>
    <xf numFmtId="0" fontId="165" fillId="36" borderId="0" applyNumberFormat="0" applyBorder="0" applyAlignment="0" applyProtection="0"/>
    <xf numFmtId="0" fontId="165" fillId="37" borderId="0" applyNumberFormat="0" applyBorder="0" applyAlignment="0" applyProtection="0"/>
    <xf numFmtId="0" fontId="166" fillId="38" borderId="0" applyNumberFormat="0" applyBorder="0" applyAlignment="0" applyProtection="0"/>
    <xf numFmtId="0" fontId="166" fillId="39" borderId="0" applyNumberFormat="0" applyBorder="0" applyAlignment="0" applyProtection="0"/>
    <xf numFmtId="0" fontId="165" fillId="40" borderId="0" applyNumberFormat="0" applyBorder="0" applyAlignment="0" applyProtection="0"/>
    <xf numFmtId="0" fontId="165" fillId="40" borderId="0" applyNumberFormat="0" applyBorder="0" applyAlignment="0" applyProtection="0"/>
    <xf numFmtId="0" fontId="166" fillId="38" borderId="0" applyNumberFormat="0" applyBorder="0" applyAlignment="0" applyProtection="0"/>
    <xf numFmtId="0" fontId="166" fillId="41" borderId="0" applyNumberFormat="0" applyBorder="0" applyAlignment="0" applyProtection="0"/>
    <xf numFmtId="0" fontId="165" fillId="39" borderId="0" applyNumberFormat="0" applyBorder="0" applyAlignment="0" applyProtection="0"/>
    <xf numFmtId="0" fontId="165" fillId="34" borderId="0" applyNumberFormat="0" applyBorder="0" applyAlignment="0" applyProtection="0"/>
    <xf numFmtId="0" fontId="166" fillId="35" borderId="0" applyNumberFormat="0" applyBorder="0" applyAlignment="0" applyProtection="0"/>
    <xf numFmtId="0" fontId="166" fillId="39" borderId="0" applyNumberFormat="0" applyBorder="0" applyAlignment="0" applyProtection="0"/>
    <xf numFmtId="0" fontId="165" fillId="39" borderId="0" applyNumberFormat="0" applyBorder="0" applyAlignment="0" applyProtection="0"/>
    <xf numFmtId="0" fontId="165" fillId="42" borderId="0" applyNumberFormat="0" applyBorder="0" applyAlignment="0" applyProtection="0"/>
    <xf numFmtId="0" fontId="166" fillId="43" borderId="0" applyNumberFormat="0" applyBorder="0" applyAlignment="0" applyProtection="0"/>
    <xf numFmtId="0" fontId="166" fillId="35" borderId="0" applyNumberFormat="0" applyBorder="0" applyAlignment="0" applyProtection="0"/>
    <xf numFmtId="0" fontId="165" fillId="36" borderId="0" applyNumberFormat="0" applyBorder="0" applyAlignment="0" applyProtection="0"/>
    <xf numFmtId="0" fontId="165" fillId="44" borderId="0" applyNumberFormat="0" applyBorder="0" applyAlignment="0" applyProtection="0"/>
    <xf numFmtId="0" fontId="166" fillId="38" borderId="0" applyNumberFormat="0" applyBorder="0" applyAlignment="0" applyProtection="0"/>
    <xf numFmtId="0" fontId="166" fillId="45" borderId="0" applyNumberFormat="0" applyBorder="0" applyAlignment="0" applyProtection="0"/>
    <xf numFmtId="0" fontId="165" fillId="45" borderId="0" applyNumberFormat="0" applyBorder="0" applyAlignment="0" applyProtection="0"/>
    <xf numFmtId="192" fontId="160" fillId="0" borderId="0">
      <protection locked="0"/>
    </xf>
    <xf numFmtId="192" fontId="160" fillId="0" borderId="0">
      <protection locked="0"/>
    </xf>
    <xf numFmtId="0" fontId="70" fillId="0" borderId="0" applyFont="0" applyFill="0" applyBorder="0" applyAlignment="0" applyProtection="0"/>
    <xf numFmtId="195" fontId="40" fillId="0" borderId="0" applyFont="0" applyFill="0" applyBorder="0" applyAlignment="0" applyProtection="0"/>
    <xf numFmtId="0" fontId="69" fillId="0" borderId="0" applyFont="0" applyFill="0" applyBorder="0" applyAlignment="0" applyProtection="0"/>
    <xf numFmtId="0" fontId="40" fillId="0" borderId="0" applyFont="0" applyFill="0" applyBorder="0" applyAlignment="0" applyProtection="0"/>
    <xf numFmtId="195" fontId="69" fillId="0" borderId="0" applyFont="0" applyFill="0" applyBorder="0" applyAlignment="0" applyProtection="0"/>
    <xf numFmtId="252" fontId="36" fillId="0" borderId="0" applyFont="0" applyFill="0" applyBorder="0" applyAlignment="0" applyProtection="0"/>
    <xf numFmtId="0" fontId="40" fillId="0" borderId="0" applyFont="0" applyFill="0" applyBorder="0" applyAlignment="0" applyProtection="0"/>
    <xf numFmtId="249" fontId="60" fillId="0" borderId="0" applyFont="0" applyFill="0" applyBorder="0" applyAlignment="0" applyProtection="0"/>
    <xf numFmtId="253" fontId="36" fillId="0" borderId="0" applyFont="0" applyFill="0" applyBorder="0" applyAlignment="0" applyProtection="0"/>
    <xf numFmtId="253" fontId="36" fillId="0" borderId="0" applyFont="0" applyFill="0" applyBorder="0" applyAlignment="0" applyProtection="0"/>
    <xf numFmtId="198" fontId="36" fillId="0" borderId="0" applyFont="0" applyFill="0" applyBorder="0" applyAlignment="0" applyProtection="0"/>
    <xf numFmtId="198" fontId="36" fillId="0" borderId="0" applyFont="0" applyFill="0" applyBorder="0" applyAlignment="0" applyProtection="0"/>
    <xf numFmtId="254" fontId="36" fillId="0" borderId="0" applyFont="0" applyFill="0" applyBorder="0" applyAlignment="0" applyProtection="0"/>
    <xf numFmtId="254" fontId="36" fillId="0" borderId="0" applyFont="0" applyFill="0" applyBorder="0" applyAlignment="0" applyProtection="0"/>
    <xf numFmtId="254" fontId="36" fillId="0" borderId="0" applyFont="0" applyFill="0" applyBorder="0" applyAlignment="0" applyProtection="0"/>
    <xf numFmtId="254" fontId="36" fillId="0" borderId="0" applyFont="0" applyFill="0" applyBorder="0" applyAlignment="0" applyProtection="0"/>
    <xf numFmtId="253" fontId="36" fillId="0" borderId="0" applyFont="0" applyFill="0" applyBorder="0" applyAlignment="0" applyProtection="0"/>
    <xf numFmtId="253" fontId="36" fillId="0" borderId="0" applyFont="0" applyFill="0" applyBorder="0" applyAlignment="0" applyProtection="0"/>
    <xf numFmtId="254" fontId="36" fillId="0" borderId="0" applyFont="0" applyFill="0" applyBorder="0" applyAlignment="0" applyProtection="0"/>
    <xf numFmtId="254" fontId="36" fillId="0" borderId="0" applyFont="0" applyFill="0" applyBorder="0" applyAlignment="0" applyProtection="0"/>
    <xf numFmtId="254" fontId="36" fillId="0" borderId="0" applyFont="0" applyFill="0" applyBorder="0" applyAlignment="0" applyProtection="0"/>
    <xf numFmtId="254" fontId="36" fillId="0" borderId="0" applyFont="0" applyFill="0" applyBorder="0" applyAlignment="0" applyProtection="0"/>
    <xf numFmtId="198" fontId="36" fillId="0" borderId="0" applyFont="0" applyFill="0" applyBorder="0" applyAlignment="0" applyProtection="0"/>
    <xf numFmtId="198" fontId="36" fillId="0" borderId="0" applyFont="0" applyFill="0" applyBorder="0" applyAlignment="0" applyProtection="0"/>
    <xf numFmtId="198" fontId="36" fillId="0" borderId="0" applyFont="0" applyFill="0" applyBorder="0" applyAlignment="0" applyProtection="0"/>
    <xf numFmtId="198" fontId="36" fillId="0" borderId="0" applyFont="0" applyFill="0" applyBorder="0" applyAlignment="0" applyProtection="0"/>
    <xf numFmtId="249" fontId="40" fillId="0" borderId="0" applyFont="0" applyFill="0" applyBorder="0" applyAlignment="0" applyProtection="0"/>
    <xf numFmtId="249" fontId="69" fillId="0" borderId="0" applyFont="0" applyFill="0" applyBorder="0" applyAlignment="0" applyProtection="0"/>
    <xf numFmtId="255" fontId="36" fillId="0" borderId="0" applyFont="0" applyFill="0" applyBorder="0" applyAlignment="0" applyProtection="0"/>
    <xf numFmtId="255"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7" fontId="40" fillId="0" borderId="0" applyFont="0" applyFill="0" applyBorder="0" applyAlignment="0" applyProtection="0"/>
    <xf numFmtId="257" fontId="69" fillId="0" borderId="0" applyFont="0" applyFill="0" applyBorder="0" applyAlignment="0" applyProtection="0"/>
    <xf numFmtId="257" fontId="40" fillId="0" borderId="0" applyFont="0" applyFill="0" applyBorder="0" applyAlignment="0" applyProtection="0"/>
    <xf numFmtId="257" fontId="69" fillId="0" borderId="0" applyFont="0" applyFill="0" applyBorder="0" applyAlignment="0" applyProtection="0"/>
    <xf numFmtId="249" fontId="40" fillId="0" borderId="0" applyFont="0" applyFill="0" applyBorder="0" applyAlignment="0" applyProtection="0"/>
    <xf numFmtId="249" fontId="69" fillId="0" borderId="0" applyFont="0" applyFill="0" applyBorder="0" applyAlignment="0" applyProtection="0"/>
    <xf numFmtId="257" fontId="40" fillId="0" borderId="0" applyFont="0" applyFill="0" applyBorder="0" applyAlignment="0" applyProtection="0"/>
    <xf numFmtId="257" fontId="69" fillId="0" borderId="0" applyFont="0" applyFill="0" applyBorder="0" applyAlignment="0" applyProtection="0"/>
    <xf numFmtId="257" fontId="40" fillId="0" borderId="0" applyFont="0" applyFill="0" applyBorder="0" applyAlignment="0" applyProtection="0"/>
    <xf numFmtId="257" fontId="69" fillId="0" borderId="0" applyFont="0" applyFill="0" applyBorder="0" applyAlignment="0" applyProtection="0"/>
    <xf numFmtId="255" fontId="36" fillId="0" borderId="0" applyFont="0" applyFill="0" applyBorder="0" applyAlignment="0" applyProtection="0"/>
    <xf numFmtId="255"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5" fontId="36" fillId="0" borderId="0" applyFont="0" applyFill="0" applyBorder="0" applyAlignment="0" applyProtection="0"/>
    <xf numFmtId="255"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256" fontId="36" fillId="0" borderId="0" applyFont="0" applyFill="0" applyBorder="0" applyAlignment="0" applyProtection="0"/>
    <xf numFmtId="0" fontId="70" fillId="0" borderId="0" applyFont="0" applyFill="0" applyBorder="0" applyAlignment="0" applyProtection="0"/>
    <xf numFmtId="196" fontId="40" fillId="0" borderId="0" applyFont="0" applyFill="0" applyBorder="0" applyAlignment="0" applyProtection="0"/>
    <xf numFmtId="192" fontId="160" fillId="0" borderId="0">
      <protection locked="0"/>
    </xf>
    <xf numFmtId="0" fontId="40" fillId="0" borderId="0" applyFont="0" applyFill="0" applyBorder="0" applyAlignment="0" applyProtection="0"/>
    <xf numFmtId="196" fontId="69" fillId="0" borderId="0" applyFont="0" applyFill="0" applyBorder="0" applyAlignment="0" applyProtection="0"/>
    <xf numFmtId="258" fontId="36" fillId="0" borderId="0" applyFont="0" applyFill="0" applyBorder="0" applyAlignment="0" applyProtection="0"/>
    <xf numFmtId="0" fontId="40" fillId="0" borderId="0" applyFont="0" applyFill="0" applyBorder="0" applyAlignment="0" applyProtection="0"/>
    <xf numFmtId="0" fontId="60" fillId="0" borderId="0" applyFont="0" applyFill="0" applyBorder="0" applyAlignment="0" applyProtection="0"/>
    <xf numFmtId="259" fontId="36" fillId="0" borderId="0" applyFont="0" applyFill="0" applyBorder="0" applyAlignment="0" applyProtection="0"/>
    <xf numFmtId="259" fontId="36" fillId="0" borderId="0" applyFont="0" applyFill="0" applyBorder="0" applyAlignment="0" applyProtection="0"/>
    <xf numFmtId="189" fontId="36" fillId="0" borderId="0" applyFont="0" applyFill="0" applyBorder="0" applyAlignment="0" applyProtection="0"/>
    <xf numFmtId="189"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1" fontId="36" fillId="0" borderId="0" applyFont="0" applyFill="0" applyBorder="0" applyAlignment="0" applyProtection="0"/>
    <xf numFmtId="261" fontId="36" fillId="0" borderId="0" applyFont="0" applyFill="0" applyBorder="0" applyAlignment="0" applyProtection="0"/>
    <xf numFmtId="261" fontId="36" fillId="0" borderId="0" applyFont="0" applyFill="0" applyBorder="0" applyAlignment="0" applyProtection="0"/>
    <xf numFmtId="261" fontId="36" fillId="0" borderId="0" applyFont="0" applyFill="0" applyBorder="0" applyAlignment="0" applyProtection="0"/>
    <xf numFmtId="259" fontId="36" fillId="0" borderId="0" applyFont="0" applyFill="0" applyBorder="0" applyAlignment="0" applyProtection="0"/>
    <xf numFmtId="259" fontId="36" fillId="0" borderId="0" applyFont="0" applyFill="0" applyBorder="0" applyAlignment="0" applyProtection="0"/>
    <xf numFmtId="261" fontId="36" fillId="0" borderId="0" applyFont="0" applyFill="0" applyBorder="0" applyAlignment="0" applyProtection="0"/>
    <xf numFmtId="261" fontId="36" fillId="0" borderId="0" applyFont="0" applyFill="0" applyBorder="0" applyAlignment="0" applyProtection="0"/>
    <xf numFmtId="261" fontId="36" fillId="0" borderId="0" applyFont="0" applyFill="0" applyBorder="0" applyAlignment="0" applyProtection="0"/>
    <xf numFmtId="261" fontId="36" fillId="0" borderId="0" applyFont="0" applyFill="0" applyBorder="0" applyAlignment="0" applyProtection="0"/>
    <xf numFmtId="189" fontId="36" fillId="0" borderId="0" applyFont="0" applyFill="0" applyBorder="0" applyAlignment="0" applyProtection="0"/>
    <xf numFmtId="189"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189" fontId="36" fillId="0" borderId="0" applyFont="0" applyFill="0" applyBorder="0" applyAlignment="0" applyProtection="0"/>
    <xf numFmtId="189"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0" fontId="36"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190" fontId="36" fillId="0" borderId="0" applyFont="0" applyFill="0" applyBorder="0" applyAlignment="0" applyProtection="0"/>
    <xf numFmtId="190"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190" fontId="36" fillId="0" borderId="0" applyFont="0" applyFill="0" applyBorder="0" applyAlignment="0" applyProtection="0"/>
    <xf numFmtId="190"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190" fontId="36" fillId="0" borderId="0" applyFont="0" applyFill="0" applyBorder="0" applyAlignment="0" applyProtection="0"/>
    <xf numFmtId="190"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0" fontId="40" fillId="0" borderId="0" applyFont="0" applyFill="0" applyBorder="0" applyAlignment="0" applyProtection="0"/>
    <xf numFmtId="0" fontId="6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190" fontId="36" fillId="0" borderId="0" applyFont="0" applyFill="0" applyBorder="0" applyAlignment="0" applyProtection="0"/>
    <xf numFmtId="190"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190" fontId="36" fillId="0" borderId="0" applyFont="0" applyFill="0" applyBorder="0" applyAlignment="0" applyProtection="0"/>
    <xf numFmtId="190"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190" fontId="36" fillId="0" borderId="0" applyFont="0" applyFill="0" applyBorder="0" applyAlignment="0" applyProtection="0"/>
    <xf numFmtId="190"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263" fontId="36" fillId="0" borderId="0" applyFont="0" applyFill="0" applyBorder="0" applyAlignment="0" applyProtection="0"/>
    <xf numFmtId="195" fontId="67" fillId="0" borderId="0" applyFont="0" applyFill="0" applyBorder="0" applyAlignment="0" applyProtection="0"/>
    <xf numFmtId="196" fontId="67" fillId="0" borderId="0" applyFont="0" applyFill="0" applyBorder="0" applyAlignment="0" applyProtection="0"/>
    <xf numFmtId="195" fontId="164" fillId="0" borderId="0" applyFont="0" applyFill="0" applyBorder="0" applyAlignment="0" applyProtection="0"/>
    <xf numFmtId="196" fontId="164" fillId="0" borderId="0" applyFont="0" applyFill="0" applyBorder="0" applyAlignment="0" applyProtection="0"/>
    <xf numFmtId="10" fontId="157" fillId="0" borderId="0" applyFont="0" applyFill="0" applyBorder="0" applyAlignment="0" applyProtection="0"/>
    <xf numFmtId="192" fontId="160" fillId="0" borderId="0">
      <protection locked="0"/>
    </xf>
    <xf numFmtId="192" fontId="160" fillId="0" borderId="0">
      <protection locked="0"/>
    </xf>
    <xf numFmtId="0" fontId="70" fillId="0" borderId="0" applyFont="0" applyFill="0" applyBorder="0" applyAlignment="0" applyProtection="0"/>
    <xf numFmtId="200" fontId="60" fillId="0" borderId="0" applyFont="0" applyFill="0" applyBorder="0" applyAlignment="0" applyProtection="0"/>
    <xf numFmtId="191" fontId="40"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40" fillId="0" borderId="0" applyFont="0" applyFill="0" applyBorder="0" applyAlignment="0" applyProtection="0"/>
    <xf numFmtId="265" fontId="36" fillId="0" borderId="0" applyFont="0" applyFill="0" applyBorder="0" applyAlignment="0" applyProtection="0"/>
    <xf numFmtId="0" fontId="40" fillId="0" borderId="0" applyFont="0" applyFill="0" applyBorder="0" applyAlignment="0" applyProtection="0"/>
    <xf numFmtId="266" fontId="60" fillId="0" borderId="0" applyFont="0" applyFill="0" applyBorder="0" applyAlignment="0" applyProtection="0"/>
    <xf numFmtId="266" fontId="40" fillId="0" borderId="0" applyFont="0" applyFill="0" applyBorder="0" applyAlignment="0" applyProtection="0"/>
    <xf numFmtId="266" fontId="69" fillId="0" borderId="0" applyFont="0" applyFill="0" applyBorder="0" applyAlignment="0" applyProtection="0"/>
    <xf numFmtId="191" fontId="36" fillId="0" borderId="0" applyFont="0" applyFill="0" applyBorder="0" applyAlignment="0" applyProtection="0"/>
    <xf numFmtId="191"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267" fontId="40" fillId="0" borderId="0" applyFont="0" applyFill="0" applyBorder="0" applyAlignment="0" applyProtection="0"/>
    <xf numFmtId="267" fontId="69" fillId="0" borderId="0" applyFont="0" applyFill="0" applyBorder="0" applyAlignment="0" applyProtection="0"/>
    <xf numFmtId="267" fontId="40" fillId="0" borderId="0" applyFont="0" applyFill="0" applyBorder="0" applyAlignment="0" applyProtection="0"/>
    <xf numFmtId="267" fontId="69" fillId="0" borderId="0" applyFont="0" applyFill="0" applyBorder="0" applyAlignment="0" applyProtection="0"/>
    <xf numFmtId="266" fontId="40" fillId="0" borderId="0" applyFont="0" applyFill="0" applyBorder="0" applyAlignment="0" applyProtection="0"/>
    <xf numFmtId="266" fontId="69" fillId="0" borderId="0" applyFont="0" applyFill="0" applyBorder="0" applyAlignment="0" applyProtection="0"/>
    <xf numFmtId="267" fontId="40" fillId="0" borderId="0" applyFont="0" applyFill="0" applyBorder="0" applyAlignment="0" applyProtection="0"/>
    <xf numFmtId="267" fontId="69" fillId="0" borderId="0" applyFont="0" applyFill="0" applyBorder="0" applyAlignment="0" applyProtection="0"/>
    <xf numFmtId="267" fontId="40" fillId="0" borderId="0" applyFont="0" applyFill="0" applyBorder="0" applyAlignment="0" applyProtection="0"/>
    <xf numFmtId="267" fontId="69" fillId="0" borderId="0" applyFont="0" applyFill="0" applyBorder="0" applyAlignment="0" applyProtection="0"/>
    <xf numFmtId="191" fontId="36" fillId="0" borderId="0" applyFont="0" applyFill="0" applyBorder="0" applyAlignment="0" applyProtection="0"/>
    <xf numFmtId="191"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191" fontId="36" fillId="0" borderId="0" applyFont="0" applyFill="0" applyBorder="0" applyAlignment="0" applyProtection="0"/>
    <xf numFmtId="191"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266" fontId="36" fillId="0" borderId="0" applyFont="0" applyFill="0" applyBorder="0" applyAlignment="0" applyProtection="0"/>
    <xf numFmtId="0" fontId="70" fillId="0" borderId="0" applyFont="0" applyFill="0" applyBorder="0" applyAlignment="0" applyProtection="0"/>
    <xf numFmtId="192" fontId="160" fillId="0" borderId="0">
      <protection locked="0"/>
    </xf>
    <xf numFmtId="240" fontId="40" fillId="0" borderId="0" applyFont="0" applyFill="0" applyBorder="0" applyAlignment="0" applyProtection="0"/>
    <xf numFmtId="192" fontId="160" fillId="0" borderId="0">
      <protection locked="0"/>
    </xf>
    <xf numFmtId="0" fontId="40" fillId="0" borderId="0" applyFont="0" applyFill="0" applyBorder="0" applyAlignment="0" applyProtection="0"/>
    <xf numFmtId="240" fontId="69" fillId="0" borderId="0" applyFont="0" applyFill="0" applyBorder="0" applyAlignment="0" applyProtection="0"/>
    <xf numFmtId="268" fontId="36" fillId="0" borderId="0" applyFont="0" applyFill="0" applyBorder="0" applyAlignment="0" applyProtection="0"/>
    <xf numFmtId="0" fontId="40" fillId="0" borderId="0" applyFont="0" applyFill="0" applyBorder="0" applyAlignment="0" applyProtection="0"/>
    <xf numFmtId="269" fontId="60" fillId="0" borderId="0" applyFont="0" applyFill="0" applyBorder="0" applyAlignment="0" applyProtection="0"/>
    <xf numFmtId="269" fontId="40" fillId="0" borderId="0" applyFont="0" applyFill="0" applyBorder="0" applyAlignment="0" applyProtection="0"/>
    <xf numFmtId="269" fontId="69" fillId="0" borderId="0" applyFont="0" applyFill="0" applyBorder="0" applyAlignment="0" applyProtection="0"/>
    <xf numFmtId="270" fontId="36" fillId="0" borderId="0" applyFont="0" applyFill="0" applyBorder="0" applyAlignment="0" applyProtection="0"/>
    <xf numFmtId="270"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2" fontId="40" fillId="0" borderId="0" applyFont="0" applyFill="0" applyBorder="0" applyAlignment="0" applyProtection="0"/>
    <xf numFmtId="272" fontId="69" fillId="0" borderId="0" applyFont="0" applyFill="0" applyBorder="0" applyAlignment="0" applyProtection="0"/>
    <xf numFmtId="272" fontId="40" fillId="0" borderId="0" applyFont="0" applyFill="0" applyBorder="0" applyAlignment="0" applyProtection="0"/>
    <xf numFmtId="272" fontId="69" fillId="0" borderId="0" applyFont="0" applyFill="0" applyBorder="0" applyAlignment="0" applyProtection="0"/>
    <xf numFmtId="269" fontId="40" fillId="0" borderId="0" applyFont="0" applyFill="0" applyBorder="0" applyAlignment="0" applyProtection="0"/>
    <xf numFmtId="269" fontId="69" fillId="0" borderId="0" applyFont="0" applyFill="0" applyBorder="0" applyAlignment="0" applyProtection="0"/>
    <xf numFmtId="272" fontId="40" fillId="0" borderId="0" applyFont="0" applyFill="0" applyBorder="0" applyAlignment="0" applyProtection="0"/>
    <xf numFmtId="272" fontId="69" fillId="0" borderId="0" applyFont="0" applyFill="0" applyBorder="0" applyAlignment="0" applyProtection="0"/>
    <xf numFmtId="272" fontId="40" fillId="0" borderId="0" applyFont="0" applyFill="0" applyBorder="0" applyAlignment="0" applyProtection="0"/>
    <xf numFmtId="272" fontId="69" fillId="0" borderId="0" applyFont="0" applyFill="0" applyBorder="0" applyAlignment="0" applyProtection="0"/>
    <xf numFmtId="270" fontId="36" fillId="0" borderId="0" applyFont="0" applyFill="0" applyBorder="0" applyAlignment="0" applyProtection="0"/>
    <xf numFmtId="270"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0" fontId="36" fillId="0" borderId="0" applyFont="0" applyFill="0" applyBorder="0" applyAlignment="0" applyProtection="0"/>
    <xf numFmtId="270"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271" fontId="36" fillId="0" borderId="0" applyFont="0" applyFill="0" applyBorder="0" applyAlignment="0" applyProtection="0"/>
    <xf numFmtId="4" fontId="157" fillId="0" borderId="0" applyFont="0" applyFill="0" applyBorder="0" applyAlignment="0" applyProtection="0"/>
    <xf numFmtId="3" fontId="157" fillId="0" borderId="0" applyFont="0" applyFill="0" applyBorder="0" applyAlignment="0" applyProtection="0"/>
    <xf numFmtId="0" fontId="42" fillId="46" borderId="0" applyNumberFormat="0" applyBorder="0" applyAlignment="0" applyProtection="0"/>
    <xf numFmtId="0" fontId="67" fillId="0" borderId="0"/>
    <xf numFmtId="0" fontId="167" fillId="0" borderId="0"/>
    <xf numFmtId="192" fontId="160" fillId="0" borderId="0">
      <protection locked="0"/>
    </xf>
    <xf numFmtId="0" fontId="168" fillId="0" borderId="0"/>
    <xf numFmtId="0" fontId="169" fillId="0" borderId="0"/>
    <xf numFmtId="0" fontId="170" fillId="0" borderId="0"/>
    <xf numFmtId="0" fontId="73" fillId="0" borderId="0"/>
    <xf numFmtId="0" fontId="40" fillId="0" borderId="0"/>
    <xf numFmtId="37" fontId="40" fillId="0" borderId="0" applyFill="0" applyBorder="0"/>
    <xf numFmtId="192" fontId="160" fillId="0" borderId="0">
      <protection locked="0"/>
    </xf>
    <xf numFmtId="0" fontId="40" fillId="0" borderId="0"/>
    <xf numFmtId="0" fontId="171" fillId="0" borderId="0"/>
    <xf numFmtId="0" fontId="172" fillId="0" borderId="0"/>
    <xf numFmtId="0" fontId="81" fillId="0" borderId="0"/>
    <xf numFmtId="0" fontId="73" fillId="0" borderId="0"/>
    <xf numFmtId="0" fontId="70" fillId="0" borderId="0"/>
    <xf numFmtId="0" fontId="60" fillId="0" borderId="0"/>
    <xf numFmtId="0" fontId="173" fillId="0" borderId="0"/>
    <xf numFmtId="0" fontId="174"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0" fillId="0" borderId="0"/>
    <xf numFmtId="0" fontId="69" fillId="0" borderId="0"/>
    <xf numFmtId="0" fontId="40" fillId="0" borderId="0"/>
    <xf numFmtId="0" fontId="69" fillId="0" borderId="0"/>
    <xf numFmtId="0" fontId="19" fillId="0" borderId="0" applyFill="0" applyBorder="0" applyAlignment="0"/>
    <xf numFmtId="273" fontId="19" fillId="0" borderId="0" applyFill="0" applyBorder="0" applyAlignment="0"/>
    <xf numFmtId="273" fontId="19" fillId="0" borderId="0" applyFill="0" applyBorder="0" applyAlignment="0"/>
    <xf numFmtId="274" fontId="19" fillId="0" borderId="0" applyFill="0" applyBorder="0" applyAlignment="0"/>
    <xf numFmtId="274" fontId="19" fillId="0" borderId="0" applyFill="0" applyBorder="0" applyAlignment="0"/>
    <xf numFmtId="275" fontId="19" fillId="0" borderId="0" applyFill="0" applyBorder="0" applyAlignment="0"/>
    <xf numFmtId="275" fontId="19" fillId="0" borderId="0" applyFill="0" applyBorder="0" applyAlignment="0"/>
    <xf numFmtId="276" fontId="19" fillId="0" borderId="0" applyFill="0" applyBorder="0" applyAlignment="0"/>
    <xf numFmtId="276" fontId="19" fillId="0" borderId="0" applyFill="0" applyBorder="0" applyAlignment="0"/>
    <xf numFmtId="277" fontId="19" fillId="0" borderId="0" applyFill="0" applyBorder="0" applyAlignment="0"/>
    <xf numFmtId="277" fontId="19" fillId="0" borderId="0" applyFill="0" applyBorder="0" applyAlignment="0"/>
    <xf numFmtId="278" fontId="19" fillId="0" borderId="0" applyFill="0" applyBorder="0" applyAlignment="0"/>
    <xf numFmtId="278" fontId="19" fillId="0" borderId="0" applyFill="0" applyBorder="0" applyAlignment="0"/>
    <xf numFmtId="273" fontId="19" fillId="0" borderId="0" applyFill="0" applyBorder="0" applyAlignment="0"/>
    <xf numFmtId="273" fontId="19" fillId="0" borderId="0" applyFill="0" applyBorder="0" applyAlignment="0"/>
    <xf numFmtId="0" fontId="175" fillId="17" borderId="54" applyNumberFormat="0" applyAlignment="0" applyProtection="0"/>
    <xf numFmtId="0" fontId="41" fillId="0" borderId="0" applyNumberFormat="0" applyFill="0" applyBorder="0" applyAlignment="0" applyProtection="0"/>
    <xf numFmtId="0" fontId="157" fillId="0" borderId="52" applyNumberFormat="0" applyFont="0" applyFill="0" applyAlignment="0" applyProtection="0"/>
    <xf numFmtId="0" fontId="90" fillId="0" borderId="22">
      <alignment horizontal="center"/>
    </xf>
    <xf numFmtId="279" fontId="108" fillId="0" borderId="0" applyFont="0" applyFill="0" applyBorder="0" applyAlignment="0"/>
    <xf numFmtId="280" fontId="47" fillId="0" borderId="0" applyFont="0" applyFill="0" applyBorder="0" applyAlignment="0" applyProtection="0"/>
    <xf numFmtId="38" fontId="45" fillId="0" borderId="0" applyFont="0" applyFill="0" applyBorder="0" applyAlignment="0" applyProtection="0"/>
    <xf numFmtId="277" fontId="19" fillId="0" borderId="0" applyFont="0" applyFill="0" applyBorder="0" applyAlignment="0" applyProtection="0"/>
    <xf numFmtId="277" fontId="19" fillId="0" borderId="0" applyFont="0" applyFill="0" applyBorder="0" applyAlignment="0" applyProtection="0"/>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0" fontId="31"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281" fontId="19" fillId="0" borderId="0"/>
    <xf numFmtId="282" fontId="47" fillId="0" borderId="0" applyFont="0" applyFill="0" applyBorder="0" applyAlignment="0" applyProtection="0"/>
    <xf numFmtId="209" fontId="47" fillId="0" borderId="0" applyFont="0" applyFill="0" applyBorder="0" applyAlignment="0" applyProtection="0"/>
    <xf numFmtId="283" fontId="47" fillId="0" borderId="0" applyFont="0" applyFill="0" applyBorder="0" applyAlignment="0"/>
    <xf numFmtId="284" fontId="18" fillId="0" borderId="0" applyFont="0" applyFill="0" applyBorder="0" applyAlignment="0" applyProtection="0"/>
    <xf numFmtId="273" fontId="19" fillId="0" borderId="0" applyFont="0" applyFill="0" applyBorder="0" applyAlignment="0" applyProtection="0"/>
    <xf numFmtId="273" fontId="19" fillId="0" borderId="0" applyFont="0" applyFill="0" applyBorder="0" applyAlignment="0" applyProtection="0"/>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0" fontId="31"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285" fontId="47" fillId="0" borderId="0" applyFont="0" applyFill="0" applyBorder="0" applyAlignment="0" applyProtection="0"/>
    <xf numFmtId="286" fontId="47" fillId="0" borderId="0" applyFont="0" applyFill="0" applyBorder="0" applyAlignment="0" applyProtection="0"/>
    <xf numFmtId="208" fontId="19" fillId="0" borderId="0" applyFont="0" applyFill="0" applyBorder="0" applyAlignment="0" applyProtection="0"/>
    <xf numFmtId="0" fontId="19" fillId="0" borderId="0"/>
    <xf numFmtId="0" fontId="36" fillId="0" borderId="0"/>
    <xf numFmtId="0" fontId="45" fillId="0" borderId="0"/>
    <xf numFmtId="287" fontId="19" fillId="0" borderId="0"/>
    <xf numFmtId="199" fontId="19" fillId="0" borderId="0" applyFont="0" applyFill="0" applyBorder="0" applyAlignment="0" applyProtection="0"/>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14" fontId="176" fillId="0" borderId="0" applyFill="0" applyBorder="0" applyAlignment="0"/>
    <xf numFmtId="210" fontId="88" fillId="0" borderId="0">
      <protection locked="0"/>
    </xf>
    <xf numFmtId="38" fontId="45" fillId="0" borderId="0" applyFont="0" applyFill="0" applyBorder="0" applyAlignment="0" applyProtection="0"/>
    <xf numFmtId="40" fontId="45" fillId="0" borderId="0" applyFont="0" applyFill="0" applyBorder="0" applyAlignment="0" applyProtection="0"/>
    <xf numFmtId="0" fontId="19" fillId="0" borderId="0"/>
    <xf numFmtId="288" fontId="19" fillId="0" borderId="0"/>
    <xf numFmtId="289" fontId="157" fillId="0" borderId="0" applyFont="0" applyFill="0" applyBorder="0" applyAlignment="0" applyProtection="0"/>
    <xf numFmtId="290" fontId="157" fillId="0" borderId="0" applyFont="0" applyFill="0" applyBorder="0" applyAlignment="0" applyProtection="0"/>
    <xf numFmtId="0" fontId="177" fillId="47" borderId="0" applyNumberFormat="0" applyBorder="0" applyAlignment="0" applyProtection="0"/>
    <xf numFmtId="0" fontId="177" fillId="48" borderId="0" applyNumberFormat="0" applyBorder="0" applyAlignment="0" applyProtection="0"/>
    <xf numFmtId="0" fontId="177" fillId="48" borderId="0" applyNumberFormat="0" applyBorder="0" applyAlignment="0" applyProtection="0"/>
    <xf numFmtId="277" fontId="19" fillId="0" borderId="0" applyFill="0" applyBorder="0" applyAlignment="0"/>
    <xf numFmtId="277" fontId="19" fillId="0" borderId="0" applyFill="0" applyBorder="0" applyAlignment="0"/>
    <xf numFmtId="273" fontId="19" fillId="0" borderId="0" applyFill="0" applyBorder="0" applyAlignment="0"/>
    <xf numFmtId="273" fontId="19" fillId="0" borderId="0" applyFill="0" applyBorder="0" applyAlignment="0"/>
    <xf numFmtId="277" fontId="19" fillId="0" borderId="0" applyFill="0" applyBorder="0" applyAlignment="0"/>
    <xf numFmtId="277" fontId="19" fillId="0" borderId="0" applyFill="0" applyBorder="0" applyAlignment="0"/>
    <xf numFmtId="278" fontId="19" fillId="0" borderId="0" applyFill="0" applyBorder="0" applyAlignment="0"/>
    <xf numFmtId="278" fontId="19" fillId="0" borderId="0" applyFill="0" applyBorder="0" applyAlignment="0"/>
    <xf numFmtId="273" fontId="19" fillId="0" borderId="0" applyFill="0" applyBorder="0" applyAlignment="0"/>
    <xf numFmtId="273" fontId="19" fillId="0" borderId="0" applyFill="0" applyBorder="0" applyAlignment="0"/>
    <xf numFmtId="194" fontId="19" fillId="0" borderId="0" applyFont="0" applyFill="0" applyBorder="0" applyAlignment="0" applyProtection="0"/>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0" fontId="178" fillId="0" borderId="0" applyNumberFormat="0" applyFill="0" applyBorder="0" applyAlignment="0" applyProtection="0"/>
    <xf numFmtId="0" fontId="179" fillId="41" borderId="0" applyNumberFormat="0" applyBorder="0" applyAlignment="0" applyProtection="0"/>
    <xf numFmtId="38" fontId="48" fillId="7" borderId="0" applyNumberFormat="0" applyBorder="0" applyAlignment="0" applyProtection="0"/>
    <xf numFmtId="14" fontId="180" fillId="49" borderId="32">
      <alignment horizontal="center" vertical="center" wrapText="1"/>
    </xf>
    <xf numFmtId="0" fontId="177" fillId="0" borderId="55" applyNumberFormat="0" applyFill="0" applyAlignment="0" applyProtection="0"/>
    <xf numFmtId="0" fontId="177" fillId="0" borderId="0" applyNumberFormat="0" applyFill="0" applyBorder="0" applyAlignment="0" applyProtection="0"/>
    <xf numFmtId="14" fontId="180" fillId="49" borderId="32">
      <alignment horizontal="center" vertical="center" wrapText="1"/>
    </xf>
    <xf numFmtId="38" fontId="19" fillId="0" borderId="0">
      <protection locked="0"/>
    </xf>
    <xf numFmtId="38" fontId="19" fillId="0" borderId="0">
      <protection locked="0"/>
    </xf>
    <xf numFmtId="0" fontId="181" fillId="0" borderId="56" applyNumberFormat="0" applyFill="0" applyBorder="0" applyAlignment="0" applyProtection="0">
      <alignment horizontal="left"/>
    </xf>
    <xf numFmtId="0" fontId="106" fillId="0" borderId="0" applyNumberFormat="0" applyFill="0" applyBorder="0" applyAlignment="0" applyProtection="0"/>
    <xf numFmtId="196" fontId="18" fillId="0" borderId="0" applyFont="0" applyFill="0" applyBorder="0" applyAlignment="0" applyProtection="0"/>
    <xf numFmtId="0" fontId="182" fillId="50" borderId="1" applyNumberFormat="0" applyFont="0" applyBorder="0" applyAlignment="0">
      <alignment horizontal="center"/>
      <protection locked="0"/>
    </xf>
    <xf numFmtId="10" fontId="48" fillId="7" borderId="21" applyNumberFormat="0" applyBorder="0" applyAlignment="0" applyProtection="0"/>
    <xf numFmtId="0" fontId="183" fillId="15" borderId="57" applyNumberFormat="0" applyAlignment="0" applyProtection="0"/>
    <xf numFmtId="291" fontId="18" fillId="0" borderId="0">
      <alignment vertical="center"/>
    </xf>
    <xf numFmtId="251" fontId="18" fillId="0" borderId="0" applyFont="0" applyFill="0" applyBorder="0" applyAlignment="0" applyProtection="0"/>
    <xf numFmtId="277" fontId="19" fillId="0" borderId="0" applyFill="0" applyBorder="0" applyAlignment="0"/>
    <xf numFmtId="277" fontId="19" fillId="0" borderId="0" applyFill="0" applyBorder="0" applyAlignment="0"/>
    <xf numFmtId="273" fontId="19" fillId="0" borderId="0" applyFill="0" applyBorder="0" applyAlignment="0"/>
    <xf numFmtId="273" fontId="19" fillId="0" borderId="0" applyFill="0" applyBorder="0" applyAlignment="0"/>
    <xf numFmtId="277" fontId="19" fillId="0" borderId="0" applyFill="0" applyBorder="0" applyAlignment="0"/>
    <xf numFmtId="277" fontId="19" fillId="0" borderId="0" applyFill="0" applyBorder="0" applyAlignment="0"/>
    <xf numFmtId="278" fontId="19" fillId="0" borderId="0" applyFill="0" applyBorder="0" applyAlignment="0"/>
    <xf numFmtId="278" fontId="19" fillId="0" borderId="0" applyFill="0" applyBorder="0" applyAlignment="0"/>
    <xf numFmtId="273" fontId="19" fillId="0" borderId="0" applyFill="0" applyBorder="0" applyAlignment="0"/>
    <xf numFmtId="273" fontId="19" fillId="0" borderId="0" applyFill="0" applyBorder="0" applyAlignment="0"/>
    <xf numFmtId="0" fontId="31" fillId="51" borderId="58" applyNumberFormat="0" applyFont="0" applyAlignment="0" applyProtection="0"/>
    <xf numFmtId="38" fontId="45" fillId="0" borderId="0" applyFont="0" applyFill="0" applyBorder="0" applyAlignment="0" applyProtection="0"/>
    <xf numFmtId="40" fontId="45" fillId="0" borderId="0" applyFont="0" applyFill="0" applyBorder="0" applyAlignment="0" applyProtection="0"/>
    <xf numFmtId="292" fontId="19" fillId="0" borderId="0" applyFont="0" applyFill="0" applyBorder="0" applyAlignment="0" applyProtection="0"/>
    <xf numFmtId="255" fontId="36" fillId="0" borderId="0" applyFont="0" applyFill="0" applyBorder="0" applyAlignment="0" applyProtection="0"/>
    <xf numFmtId="293" fontId="18" fillId="0" borderId="0"/>
    <xf numFmtId="37" fontId="184" fillId="0" borderId="0"/>
    <xf numFmtId="0" fontId="185" fillId="38" borderId="0" applyNumberFormat="0" applyBorder="0" applyAlignment="0" applyProtection="0"/>
    <xf numFmtId="0" fontId="186" fillId="9" borderId="21" applyNumberFormat="0" applyFont="0" applyBorder="0" applyAlignment="0" applyProtection="0">
      <alignment vertical="center"/>
    </xf>
    <xf numFmtId="223" fontId="19" fillId="0" borderId="0"/>
    <xf numFmtId="223" fontId="19" fillId="0" borderId="0"/>
    <xf numFmtId="223" fontId="19" fillId="0" borderId="0"/>
    <xf numFmtId="294" fontId="36" fillId="0" borderId="0"/>
    <xf numFmtId="0" fontId="36" fillId="0" borderId="0"/>
    <xf numFmtId="0" fontId="19" fillId="0" borderId="0" applyFont="0" applyFill="0" applyBorder="0" applyAlignment="0" applyProtection="0">
      <alignment horizontal="centerContinuous"/>
    </xf>
    <xf numFmtId="0" fontId="31" fillId="38" borderId="42" applyNumberFormat="0" applyFont="0" applyAlignment="0" applyProtection="0"/>
    <xf numFmtId="0" fontId="36" fillId="0" borderId="0"/>
    <xf numFmtId="0" fontId="187" fillId="52" borderId="59" applyNumberFormat="0" applyAlignment="0" applyProtection="0"/>
    <xf numFmtId="40" fontId="184" fillId="7" borderId="0">
      <alignment horizontal="right"/>
    </xf>
    <xf numFmtId="0" fontId="188" fillId="7" borderId="0">
      <alignment horizontal="right"/>
    </xf>
    <xf numFmtId="0" fontId="189" fillId="7" borderId="10"/>
    <xf numFmtId="0" fontId="189" fillId="0" borderId="0" applyBorder="0">
      <alignment horizontal="centerContinuous"/>
    </xf>
    <xf numFmtId="0" fontId="190" fillId="0" borderId="0" applyBorder="0">
      <alignment horizontal="centerContinuous"/>
    </xf>
    <xf numFmtId="0" fontId="187" fillId="52" borderId="59" applyNumberFormat="0" applyAlignment="0" applyProtection="0"/>
    <xf numFmtId="239" fontId="39" fillId="0" borderId="0"/>
    <xf numFmtId="0" fontId="34" fillId="0" borderId="0" applyFont="0" applyFill="0" applyBorder="0" applyAlignment="0" applyProtection="0"/>
    <xf numFmtId="295" fontId="36" fillId="0" borderId="0" applyFont="0" applyFill="0" applyBorder="0" applyAlignment="0" applyProtection="0"/>
    <xf numFmtId="296" fontId="108" fillId="0" borderId="0" applyFont="0" applyFill="0" applyBorder="0" applyAlignment="0">
      <protection locked="0"/>
    </xf>
    <xf numFmtId="276" fontId="19" fillId="0" borderId="0" applyFont="0" applyFill="0" applyBorder="0" applyAlignment="0" applyProtection="0"/>
    <xf numFmtId="297" fontId="19" fillId="0" borderId="0" applyFont="0" applyFill="0" applyBorder="0" applyAlignment="0" applyProtection="0"/>
    <xf numFmtId="297" fontId="19" fillId="0" borderId="0" applyFont="0" applyFill="0" applyBorder="0" applyAlignment="0" applyProtection="0"/>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0" fontId="31"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38" fontId="19" fillId="0" borderId="0">
      <protection locked="0"/>
    </xf>
    <xf numFmtId="0" fontId="36" fillId="0" borderId="0" applyFont="0" applyFill="0" applyBorder="0" applyAlignment="0" applyProtection="0"/>
    <xf numFmtId="9" fontId="45" fillId="0" borderId="36" applyNumberFormat="0" applyBorder="0"/>
    <xf numFmtId="277" fontId="19" fillId="0" borderId="0" applyFill="0" applyBorder="0" applyAlignment="0"/>
    <xf numFmtId="277" fontId="19" fillId="0" borderId="0" applyFill="0" applyBorder="0" applyAlignment="0"/>
    <xf numFmtId="273" fontId="19" fillId="0" borderId="0" applyFill="0" applyBorder="0" applyAlignment="0"/>
    <xf numFmtId="273" fontId="19" fillId="0" borderId="0" applyFill="0" applyBorder="0" applyAlignment="0"/>
    <xf numFmtId="277" fontId="19" fillId="0" borderId="0" applyFill="0" applyBorder="0" applyAlignment="0"/>
    <xf numFmtId="277" fontId="19" fillId="0" borderId="0" applyFill="0" applyBorder="0" applyAlignment="0"/>
    <xf numFmtId="278" fontId="19" fillId="0" borderId="0" applyFill="0" applyBorder="0" applyAlignment="0"/>
    <xf numFmtId="278" fontId="19" fillId="0" borderId="0" applyFill="0" applyBorder="0" applyAlignment="0"/>
    <xf numFmtId="273" fontId="19" fillId="0" borderId="0" applyFill="0" applyBorder="0" applyAlignment="0"/>
    <xf numFmtId="273" fontId="19" fillId="0" borderId="0" applyFill="0" applyBorder="0" applyAlignment="0"/>
    <xf numFmtId="0" fontId="50" fillId="0" borderId="0"/>
    <xf numFmtId="0" fontId="45" fillId="0" borderId="0" applyNumberFormat="0" applyFont="0" applyFill="0" applyBorder="0" applyAlignment="0" applyProtection="0">
      <alignment horizontal="left"/>
    </xf>
    <xf numFmtId="0" fontId="191" fillId="0" borderId="32">
      <alignment horizontal="center"/>
    </xf>
    <xf numFmtId="0" fontId="18" fillId="0" borderId="0"/>
    <xf numFmtId="0" fontId="18" fillId="0" borderId="0"/>
    <xf numFmtId="298" fontId="18" fillId="0" borderId="0" applyFont="0" applyFill="0" applyBorder="0" applyAlignment="0" applyProtection="0"/>
    <xf numFmtId="0" fontId="39" fillId="0" borderId="0" applyNumberFormat="0" applyBorder="0" applyAlignment="0">
      <alignment horizontal="right"/>
    </xf>
    <xf numFmtId="255" fontId="36" fillId="0" borderId="0" applyFont="0" applyFill="0" applyBorder="0" applyAlignment="0" applyProtection="0"/>
    <xf numFmtId="44" fontId="18" fillId="0" borderId="0" applyFont="0" applyFill="0" applyBorder="0" applyAlignment="0" applyProtection="0"/>
    <xf numFmtId="299" fontId="18" fillId="0" borderId="0" applyBorder="0" applyAlignment="0">
      <alignment horizontal="centerContinuous" vertical="center"/>
    </xf>
    <xf numFmtId="4" fontId="192" fillId="53" borderId="0" applyNumberFormat="0" applyProtection="0">
      <alignment horizontal="left" vertical="center" indent="1"/>
    </xf>
    <xf numFmtId="4" fontId="193" fillId="10" borderId="60" applyNumberFormat="0" applyProtection="0">
      <alignment horizontal="left" vertical="center" indent="1"/>
    </xf>
    <xf numFmtId="251" fontId="34" fillId="0" borderId="0" applyFont="0" applyFill="0" applyBorder="0" applyAlignment="0" applyProtection="0"/>
    <xf numFmtId="0" fontId="194" fillId="0" borderId="0" applyNumberFormat="0" applyFill="0" applyBorder="0" applyAlignment="0" applyProtection="0"/>
    <xf numFmtId="0" fontId="45" fillId="0" borderId="0"/>
    <xf numFmtId="0" fontId="163" fillId="0" borderId="0"/>
    <xf numFmtId="0" fontId="163" fillId="0" borderId="0"/>
    <xf numFmtId="0" fontId="163" fillId="0" borderId="0"/>
    <xf numFmtId="0" fontId="163" fillId="0" borderId="0"/>
    <xf numFmtId="0" fontId="18" fillId="0" borderId="0"/>
    <xf numFmtId="0" fontId="18" fillId="0" borderId="0"/>
    <xf numFmtId="49" fontId="176" fillId="0" borderId="0" applyFill="0" applyBorder="0" applyAlignment="0"/>
    <xf numFmtId="0" fontId="176" fillId="0" borderId="0" applyFill="0" applyBorder="0" applyAlignment="0"/>
    <xf numFmtId="300" fontId="19" fillId="0" borderId="0" applyFill="0" applyBorder="0" applyAlignment="0"/>
    <xf numFmtId="300" fontId="19" fillId="0" borderId="0" applyFill="0" applyBorder="0" applyAlignment="0"/>
    <xf numFmtId="0" fontId="40" fillId="0" borderId="0"/>
    <xf numFmtId="0" fontId="195" fillId="0" borderId="0" applyFill="0" applyBorder="0" applyProtection="0">
      <alignment horizontal="left" vertical="top"/>
    </xf>
    <xf numFmtId="38" fontId="19" fillId="0" borderId="40">
      <protection locked="0"/>
    </xf>
    <xf numFmtId="214" fontId="47" fillId="0" borderId="0" applyFont="0" applyFill="0" applyBorder="0" applyAlignment="0" applyProtection="0"/>
    <xf numFmtId="39" fontId="108" fillId="0" borderId="0" applyFont="0" applyFill="0" applyBorder="0" applyAlignment="0" applyProtection="0"/>
    <xf numFmtId="301" fontId="45" fillId="0" borderId="0" applyFont="0" applyFill="0" applyBorder="0" applyAlignment="0" applyProtection="0"/>
    <xf numFmtId="255" fontId="18" fillId="0" borderId="0" applyFont="0" applyFill="0" applyBorder="0" applyAlignment="0" applyProtection="0"/>
    <xf numFmtId="0" fontId="42" fillId="0" borderId="0" applyNumberFormat="0" applyFill="0" applyBorder="0" applyAlignment="0" applyProtection="0"/>
    <xf numFmtId="302" fontId="18"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3" fontId="38" fillId="0" borderId="0">
      <alignment horizontal="left" wrapText="1"/>
    </xf>
    <xf numFmtId="303" fontId="18" fillId="0" borderId="0"/>
    <xf numFmtId="0" fontId="18" fillId="0" borderId="0"/>
    <xf numFmtId="304" fontId="38" fillId="0" borderId="0">
      <alignment horizontal="right"/>
    </xf>
    <xf numFmtId="305" fontId="135" fillId="0" borderId="0"/>
    <xf numFmtId="305" fontId="135" fillId="0" borderId="0"/>
    <xf numFmtId="305" fontId="135" fillId="0" borderId="0"/>
    <xf numFmtId="305" fontId="135" fillId="0" borderId="0"/>
    <xf numFmtId="305" fontId="135" fillId="0" borderId="0"/>
    <xf numFmtId="305" fontId="135" fillId="0" borderId="0"/>
    <xf numFmtId="305" fontId="135" fillId="0" borderId="0"/>
    <xf numFmtId="305" fontId="135" fillId="0" borderId="0"/>
    <xf numFmtId="305" fontId="135" fillId="0" borderId="0"/>
    <xf numFmtId="305" fontId="135" fillId="0" borderId="0"/>
    <xf numFmtId="305" fontId="135" fillId="0" borderId="0"/>
    <xf numFmtId="0" fontId="18" fillId="0" borderId="0"/>
    <xf numFmtId="208" fontId="31" fillId="0" borderId="21">
      <alignment horizontal="right" vertical="center" shrinkToFit="1"/>
    </xf>
    <xf numFmtId="3" fontId="38" fillId="0" borderId="0">
      <alignment horizontal="left"/>
    </xf>
    <xf numFmtId="0" fontId="196" fillId="0" borderId="0" applyFill="0" applyBorder="0" applyProtection="0">
      <alignment vertical="center"/>
    </xf>
    <xf numFmtId="0" fontId="197" fillId="0" borderId="0" applyNumberFormat="0" applyFill="0" applyBorder="0" applyAlignment="0" applyProtection="0">
      <alignment vertical="top"/>
      <protection locked="0"/>
    </xf>
    <xf numFmtId="0" fontId="19" fillId="31" borderId="42" applyNumberFormat="0" applyFont="0" applyAlignment="0" applyProtection="0">
      <alignment vertical="center"/>
    </xf>
    <xf numFmtId="0" fontId="19" fillId="31" borderId="42" applyNumberFormat="0" applyFont="0" applyAlignment="0" applyProtection="0">
      <alignment vertical="center"/>
    </xf>
    <xf numFmtId="0" fontId="19" fillId="31" borderId="42" applyNumberFormat="0" applyFont="0" applyAlignment="0" applyProtection="0">
      <alignment vertical="center"/>
    </xf>
    <xf numFmtId="0" fontId="62" fillId="31" borderId="42" applyNumberFormat="0" applyFont="0" applyAlignment="0" applyProtection="0">
      <alignment vertical="center"/>
    </xf>
    <xf numFmtId="306" fontId="19" fillId="0" borderId="0">
      <alignment vertical="center"/>
    </xf>
    <xf numFmtId="306" fontId="19" fillId="0" borderId="0">
      <alignment vertical="center"/>
    </xf>
    <xf numFmtId="307" fontId="18" fillId="0" borderId="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62" fillId="0" borderId="0" applyFont="0" applyFill="0" applyBorder="0" applyAlignment="0" applyProtection="0">
      <alignment vertical="center"/>
    </xf>
    <xf numFmtId="9" fontId="19" fillId="0" borderId="0" applyFont="0" applyFill="0" applyBorder="0" applyAlignment="0" applyProtection="0"/>
    <xf numFmtId="9" fontId="19" fillId="0" borderId="0" applyFont="0" applyFill="0" applyBorder="0" applyAlignment="0" applyProtection="0">
      <alignment vertical="center"/>
    </xf>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62" fillId="0" borderId="0" applyFont="0" applyFill="0" applyBorder="0" applyAlignment="0" applyProtection="0">
      <alignment vertical="center"/>
    </xf>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alignment vertical="center"/>
    </xf>
    <xf numFmtId="0" fontId="198" fillId="0" borderId="0"/>
    <xf numFmtId="37" fontId="39" fillId="0" borderId="8" applyAlignment="0"/>
    <xf numFmtId="195" fontId="19" fillId="0" borderId="0" applyFont="0" applyFill="0" applyBorder="0" applyAlignment="0" applyProtection="0"/>
    <xf numFmtId="0" fontId="33" fillId="0" borderId="0" applyFill="0" applyBorder="0" applyProtection="0">
      <alignment vertical="center"/>
    </xf>
    <xf numFmtId="308" fontId="39" fillId="0" borderId="37" applyFill="0" applyBorder="0" applyAlignment="0" applyProtection="0">
      <alignment vertical="center"/>
    </xf>
    <xf numFmtId="38" fontId="199" fillId="0" borderId="33">
      <alignment vertical="center"/>
    </xf>
    <xf numFmtId="309" fontId="161" fillId="0" borderId="0"/>
    <xf numFmtId="38" fontId="39" fillId="0" borderId="0" applyFont="0" applyFill="0" applyBorder="0" applyProtection="0">
      <alignment vertical="center"/>
    </xf>
    <xf numFmtId="41" fontId="19" fillId="0" borderId="0" applyFont="0" applyFill="0" applyBorder="0" applyAlignment="0" applyProtection="0">
      <alignment vertical="center"/>
    </xf>
    <xf numFmtId="41" fontId="19"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51" fillId="0" borderId="0" applyFont="0" applyFill="0" applyBorder="0" applyAlignment="0" applyProtection="0">
      <alignment vertical="center"/>
    </xf>
    <xf numFmtId="41" fontId="19" fillId="0" borderId="0" applyFont="0" applyFill="0" applyBorder="0" applyAlignment="0" applyProtection="0"/>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51" fillId="0" borderId="0" applyFont="0" applyFill="0" applyBorder="0" applyAlignment="0" applyProtection="0">
      <alignment vertical="center"/>
    </xf>
    <xf numFmtId="41" fontId="19" fillId="0" borderId="0" applyFont="0" applyFill="0" applyBorder="0" applyAlignment="0" applyProtection="0"/>
    <xf numFmtId="41" fontId="19" fillId="0" borderId="0" applyFont="0" applyFill="0" applyBorder="0" applyAlignment="0" applyProtection="0">
      <alignment vertical="center"/>
    </xf>
    <xf numFmtId="41" fontId="19" fillId="0" borderId="0" applyFont="0" applyFill="0" applyBorder="0" applyAlignment="0" applyProtection="0"/>
    <xf numFmtId="41" fontId="62"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5" fillId="0" borderId="0" applyFont="0" applyFill="0" applyBorder="0" applyAlignment="0" applyProtection="0">
      <alignment vertical="center"/>
    </xf>
    <xf numFmtId="41" fontId="35" fillId="0" borderId="0" applyFont="0" applyFill="0" applyBorder="0" applyAlignment="0" applyProtection="0">
      <alignment vertical="center"/>
    </xf>
    <xf numFmtId="41" fontId="19" fillId="0" borderId="0" applyFont="0" applyFill="0" applyBorder="0" applyAlignment="0" applyProtection="0">
      <alignment vertical="center"/>
    </xf>
    <xf numFmtId="41" fontId="62" fillId="0" borderId="0" applyFont="0" applyFill="0" applyBorder="0" applyAlignment="0" applyProtection="0">
      <alignment vertical="center"/>
    </xf>
    <xf numFmtId="41" fontId="200" fillId="0" borderId="0" applyFont="0" applyFill="0" applyBorder="0" applyAlignment="0" applyProtection="0">
      <alignment vertical="center"/>
    </xf>
    <xf numFmtId="41" fontId="200" fillId="0" borderId="0" applyFont="0" applyFill="0" applyBorder="0" applyAlignment="0" applyProtection="0">
      <alignment vertical="center"/>
    </xf>
    <xf numFmtId="41" fontId="19" fillId="0" borderId="0" applyFont="0" applyFill="0" applyBorder="0" applyAlignment="0" applyProtection="0"/>
    <xf numFmtId="41" fontId="19" fillId="0" borderId="0" applyFont="0" applyFill="0" applyBorder="0" applyAlignment="0" applyProtection="0">
      <alignment vertical="center"/>
    </xf>
    <xf numFmtId="41" fontId="19" fillId="0" borderId="0" applyFont="0" applyFill="0" applyBorder="0" applyAlignment="0" applyProtection="0"/>
    <xf numFmtId="41" fontId="19" fillId="0" borderId="0" applyFont="0" applyFill="0" applyBorder="0" applyAlignment="0" applyProtection="0">
      <alignment vertical="center"/>
    </xf>
    <xf numFmtId="41" fontId="62" fillId="0" borderId="0" applyFont="0" applyFill="0" applyBorder="0" applyAlignment="0" applyProtection="0">
      <alignment vertical="center"/>
    </xf>
    <xf numFmtId="0" fontId="32" fillId="0" borderId="0" applyFont="0" applyFill="0" applyBorder="0" applyAlignment="0" applyProtection="0"/>
    <xf numFmtId="0" fontId="45" fillId="0" borderId="0"/>
    <xf numFmtId="0" fontId="43" fillId="0" borderId="0"/>
    <xf numFmtId="0" fontId="47" fillId="0" borderId="0"/>
    <xf numFmtId="0" fontId="45" fillId="0" borderId="0"/>
    <xf numFmtId="0" fontId="44" fillId="0" borderId="0">
      <protection locked="0"/>
    </xf>
    <xf numFmtId="0" fontId="43" fillId="0" borderId="0"/>
    <xf numFmtId="0" fontId="36" fillId="0" borderId="0"/>
    <xf numFmtId="0" fontId="48" fillId="0" borderId="0"/>
    <xf numFmtId="0" fontId="44" fillId="0" borderId="0">
      <protection locked="0"/>
    </xf>
    <xf numFmtId="0" fontId="43" fillId="0" borderId="0"/>
    <xf numFmtId="0" fontId="43" fillId="0" borderId="0"/>
    <xf numFmtId="0" fontId="36" fillId="0" borderId="0"/>
    <xf numFmtId="0" fontId="36" fillId="0" borderId="0"/>
    <xf numFmtId="0" fontId="45" fillId="0" borderId="0"/>
    <xf numFmtId="0" fontId="45" fillId="0" borderId="0"/>
    <xf numFmtId="0" fontId="45" fillId="0" borderId="0"/>
    <xf numFmtId="0" fontId="47" fillId="0" borderId="0"/>
    <xf numFmtId="0" fontId="47" fillId="0" borderId="0"/>
    <xf numFmtId="0" fontId="36" fillId="0" borderId="0"/>
    <xf numFmtId="0" fontId="36" fillId="0" borderId="0"/>
    <xf numFmtId="0" fontId="44" fillId="0" borderId="0">
      <protection locked="0"/>
    </xf>
    <xf numFmtId="0" fontId="44" fillId="0" borderId="0">
      <protection locked="0"/>
    </xf>
    <xf numFmtId="0" fontId="45" fillId="0" borderId="0"/>
    <xf numFmtId="0" fontId="45" fillId="0" borderId="0"/>
    <xf numFmtId="0" fontId="45" fillId="0" borderId="0"/>
    <xf numFmtId="0" fontId="43" fillId="0" borderId="0"/>
    <xf numFmtId="0" fontId="43" fillId="0" borderId="0"/>
    <xf numFmtId="0" fontId="47" fillId="0" borderId="0"/>
    <xf numFmtId="0" fontId="47" fillId="0" borderId="0"/>
    <xf numFmtId="0" fontId="36" fillId="0" borderId="0"/>
    <xf numFmtId="0" fontId="36" fillId="0" borderId="0"/>
    <xf numFmtId="0" fontId="47" fillId="0" borderId="0"/>
    <xf numFmtId="0" fontId="47" fillId="0" borderId="0"/>
    <xf numFmtId="0" fontId="36" fillId="0" borderId="0"/>
    <xf numFmtId="0" fontId="36" fillId="0" borderId="0"/>
    <xf numFmtId="0" fontId="43" fillId="0" borderId="0"/>
    <xf numFmtId="0" fontId="43" fillId="0" borderId="0"/>
    <xf numFmtId="0" fontId="44" fillId="0" borderId="0">
      <protection locked="0"/>
    </xf>
    <xf numFmtId="0" fontId="44" fillId="0" borderId="0">
      <protection locked="0"/>
    </xf>
    <xf numFmtId="0" fontId="45" fillId="0" borderId="0"/>
    <xf numFmtId="0" fontId="45" fillId="0" borderId="0"/>
    <xf numFmtId="0" fontId="45" fillId="0" borderId="0"/>
    <xf numFmtId="0" fontId="43" fillId="0" borderId="0"/>
    <xf numFmtId="0" fontId="43" fillId="0" borderId="0"/>
    <xf numFmtId="0" fontId="47" fillId="0" borderId="0"/>
    <xf numFmtId="0" fontId="47" fillId="0" borderId="0"/>
    <xf numFmtId="0" fontId="45" fillId="0" borderId="0"/>
    <xf numFmtId="0" fontId="45" fillId="0" borderId="0"/>
    <xf numFmtId="0" fontId="45" fillId="0" borderId="0"/>
    <xf numFmtId="0" fontId="44" fillId="0" borderId="0">
      <protection locked="0"/>
    </xf>
    <xf numFmtId="0" fontId="44" fillId="0" borderId="0">
      <protection locked="0"/>
    </xf>
    <xf numFmtId="0" fontId="43" fillId="0" borderId="0"/>
    <xf numFmtId="0" fontId="43" fillId="0" borderId="0"/>
    <xf numFmtId="0" fontId="36" fillId="0" borderId="0"/>
    <xf numFmtId="0" fontId="36" fillId="0" borderId="0"/>
    <xf numFmtId="0" fontId="48" fillId="0" borderId="0"/>
    <xf numFmtId="0" fontId="48" fillId="0" borderId="0"/>
    <xf numFmtId="0" fontId="18" fillId="0" borderId="0" applyFont="0" applyFill="0" applyBorder="0" applyAlignment="0" applyProtection="0"/>
    <xf numFmtId="0" fontId="44" fillId="0" borderId="0">
      <protection locked="0"/>
    </xf>
    <xf numFmtId="0" fontId="43" fillId="0" borderId="0"/>
    <xf numFmtId="0" fontId="36" fillId="0" borderId="0"/>
    <xf numFmtId="0" fontId="45" fillId="0" borderId="0"/>
    <xf numFmtId="0" fontId="45" fillId="0" borderId="0"/>
    <xf numFmtId="0" fontId="47" fillId="0" borderId="0"/>
    <xf numFmtId="0" fontId="36" fillId="0" borderId="0"/>
    <xf numFmtId="0" fontId="44" fillId="0" borderId="0">
      <protection locked="0"/>
    </xf>
    <xf numFmtId="0" fontId="45" fillId="0" borderId="0"/>
    <xf numFmtId="0" fontId="45" fillId="0" borderId="0"/>
    <xf numFmtId="0" fontId="43" fillId="0" borderId="0"/>
    <xf numFmtId="0" fontId="47" fillId="0" borderId="0"/>
    <xf numFmtId="0" fontId="36" fillId="0" borderId="0"/>
    <xf numFmtId="0" fontId="47" fillId="0" borderId="0"/>
    <xf numFmtId="0" fontId="36" fillId="0" borderId="0"/>
    <xf numFmtId="0" fontId="43" fillId="0" borderId="0"/>
    <xf numFmtId="0" fontId="44" fillId="0" borderId="0">
      <protection locked="0"/>
    </xf>
    <xf numFmtId="0" fontId="45" fillId="0" borderId="0"/>
    <xf numFmtId="0" fontId="45" fillId="0" borderId="0"/>
    <xf numFmtId="0" fontId="43" fillId="0" borderId="0"/>
    <xf numFmtId="0" fontId="47" fillId="0" borderId="0"/>
    <xf numFmtId="0" fontId="45" fillId="0" borderId="0"/>
    <xf numFmtId="0" fontId="45" fillId="0" borderId="0"/>
    <xf numFmtId="0" fontId="44" fillId="0" borderId="0">
      <protection locked="0"/>
    </xf>
    <xf numFmtId="0" fontId="43" fillId="0" borderId="0"/>
    <xf numFmtId="0" fontId="36" fillId="0" borderId="0"/>
    <xf numFmtId="0" fontId="48" fillId="0" borderId="0"/>
    <xf numFmtId="0" fontId="18" fillId="0" borderId="0" applyFont="0" applyFill="0" applyBorder="0" applyAlignment="0" applyProtection="0"/>
    <xf numFmtId="0" fontId="44" fillId="0" borderId="0">
      <protection locked="0"/>
    </xf>
    <xf numFmtId="0" fontId="43" fillId="0" borderId="0"/>
    <xf numFmtId="0" fontId="36" fillId="0" borderId="0"/>
    <xf numFmtId="0" fontId="45" fillId="0" borderId="0"/>
    <xf numFmtId="0" fontId="45" fillId="0" borderId="0"/>
    <xf numFmtId="0" fontId="47" fillId="0" borderId="0"/>
    <xf numFmtId="0" fontId="36" fillId="0" borderId="0"/>
    <xf numFmtId="0" fontId="44" fillId="0" borderId="0">
      <protection locked="0"/>
    </xf>
    <xf numFmtId="0" fontId="45" fillId="0" borderId="0"/>
    <xf numFmtId="0" fontId="45" fillId="0" borderId="0"/>
    <xf numFmtId="0" fontId="43" fillId="0" borderId="0"/>
    <xf numFmtId="0" fontId="47" fillId="0" borderId="0"/>
    <xf numFmtId="0" fontId="36" fillId="0" borderId="0"/>
    <xf numFmtId="0" fontId="47" fillId="0" borderId="0"/>
    <xf numFmtId="0" fontId="36" fillId="0" borderId="0"/>
    <xf numFmtId="0" fontId="43" fillId="0" borderId="0"/>
    <xf numFmtId="0" fontId="44" fillId="0" borderId="0">
      <protection locked="0"/>
    </xf>
    <xf numFmtId="0" fontId="45" fillId="0" borderId="0"/>
    <xf numFmtId="0" fontId="45" fillId="0" borderId="0"/>
    <xf numFmtId="0" fontId="43" fillId="0" borderId="0"/>
    <xf numFmtId="0" fontId="47" fillId="0" borderId="0"/>
    <xf numFmtId="0" fontId="45" fillId="0" borderId="0"/>
    <xf numFmtId="0" fontId="45" fillId="0" borderId="0"/>
    <xf numFmtId="0" fontId="44" fillId="0" borderId="0">
      <protection locked="0"/>
    </xf>
    <xf numFmtId="0" fontId="43" fillId="0" borderId="0"/>
    <xf numFmtId="0" fontId="36" fillId="0" borderId="0"/>
    <xf numFmtId="0" fontId="48" fillId="0" borderId="0"/>
    <xf numFmtId="0" fontId="44" fillId="0" borderId="0">
      <protection locked="0"/>
    </xf>
    <xf numFmtId="0" fontId="48" fillId="0" borderId="0"/>
    <xf numFmtId="0" fontId="43" fillId="0" borderId="0"/>
    <xf numFmtId="0" fontId="36" fillId="0" borderId="0"/>
    <xf numFmtId="0" fontId="45" fillId="0" borderId="0"/>
    <xf numFmtId="0" fontId="47" fillId="0" borderId="0"/>
    <xf numFmtId="0" fontId="36" fillId="0" borderId="0"/>
    <xf numFmtId="0" fontId="44" fillId="0" borderId="0">
      <protection locked="0"/>
    </xf>
    <xf numFmtId="0" fontId="45" fillId="0" borderId="0"/>
    <xf numFmtId="0" fontId="43" fillId="0" borderId="0"/>
    <xf numFmtId="0" fontId="47" fillId="0" borderId="0"/>
    <xf numFmtId="0" fontId="36" fillId="0" borderId="0"/>
    <xf numFmtId="0" fontId="47" fillId="0" borderId="0"/>
    <xf numFmtId="0" fontId="36" fillId="0" borderId="0"/>
    <xf numFmtId="0" fontId="43" fillId="0" borderId="0"/>
    <xf numFmtId="0" fontId="44" fillId="0" borderId="0">
      <protection locked="0"/>
    </xf>
    <xf numFmtId="310" fontId="18" fillId="0" borderId="0"/>
    <xf numFmtId="311" fontId="18" fillId="0" borderId="0"/>
    <xf numFmtId="312" fontId="18" fillId="0" borderId="0"/>
    <xf numFmtId="0" fontId="36" fillId="0" borderId="0"/>
    <xf numFmtId="0" fontId="201" fillId="0" borderId="0" applyNumberFormat="0" applyFill="0" applyBorder="0" applyAlignment="0" applyProtection="0">
      <alignment vertical="top"/>
      <protection locked="0"/>
    </xf>
    <xf numFmtId="313" fontId="18" fillId="0" borderId="0" applyFont="0" applyFill="0" applyBorder="0" applyAlignment="0" applyProtection="0"/>
    <xf numFmtId="314" fontId="19" fillId="0" borderId="0" applyFont="0" applyFill="0" applyBorder="0" applyAlignment="0" applyProtection="0"/>
    <xf numFmtId="314" fontId="19" fillId="0" borderId="0" applyFont="0" applyFill="0" applyBorder="0" applyAlignment="0" applyProtection="0"/>
    <xf numFmtId="0" fontId="18" fillId="0" borderId="0" applyFont="0" applyFill="0" applyBorder="0" applyAlignment="0" applyProtection="0"/>
    <xf numFmtId="0" fontId="202" fillId="0" borderId="0"/>
    <xf numFmtId="315" fontId="18" fillId="0" borderId="0" applyFill="0" applyBorder="0" applyAlignment="0" applyProtection="0"/>
    <xf numFmtId="316" fontId="18" fillId="0" borderId="0">
      <alignment horizontal="center" vertical="center"/>
    </xf>
    <xf numFmtId="0" fontId="203" fillId="0" borderId="0" applyFill="0" applyBorder="0" applyProtection="0">
      <alignment horizontal="centerContinuous" vertical="center"/>
    </xf>
    <xf numFmtId="317" fontId="18" fillId="0" borderId="0"/>
    <xf numFmtId="0" fontId="204" fillId="8" borderId="0" applyBorder="0">
      <alignment horizontal="center" vertical="center"/>
    </xf>
    <xf numFmtId="318" fontId="18" fillId="0" borderId="0"/>
    <xf numFmtId="0" fontId="144" fillId="0" borderId="0" applyNumberFormat="0" applyFill="0" applyBorder="0" applyAlignment="0" applyProtection="0">
      <alignment vertical="center"/>
    </xf>
    <xf numFmtId="306" fontId="19" fillId="0" borderId="0">
      <alignment vertical="center"/>
    </xf>
    <xf numFmtId="306" fontId="19" fillId="0" borderId="0">
      <alignment vertical="center"/>
    </xf>
    <xf numFmtId="306" fontId="19" fillId="0" borderId="0">
      <alignment vertical="center"/>
    </xf>
    <xf numFmtId="319" fontId="18" fillId="0" borderId="21">
      <alignment horizontal="left" vertical="center"/>
    </xf>
    <xf numFmtId="320" fontId="36" fillId="0" borderId="0" applyFill="0" applyBorder="0" applyProtection="0">
      <alignment vertical="center"/>
    </xf>
    <xf numFmtId="321" fontId="55" fillId="0" borderId="0">
      <alignment horizontal="right" vertical="center"/>
    </xf>
    <xf numFmtId="41" fontId="155" fillId="0" borderId="0" applyFont="0" applyFill="0" applyBorder="0" applyAlignment="0" applyProtection="0"/>
    <xf numFmtId="43" fontId="155" fillId="0" borderId="0" applyFont="0" applyFill="0" applyBorder="0" applyAlignment="0" applyProtection="0"/>
    <xf numFmtId="40" fontId="45" fillId="0" borderId="0" applyFont="0" applyFill="0" applyBorder="0" applyAlignment="0" applyProtection="0"/>
    <xf numFmtId="43" fontId="155" fillId="0" borderId="0" applyFont="0" applyFill="0" applyBorder="0" applyAlignment="0" applyProtection="0"/>
    <xf numFmtId="41" fontId="202" fillId="0" borderId="0" applyFont="0" applyFill="0" applyBorder="0" applyAlignment="0" applyProtection="0"/>
    <xf numFmtId="43" fontId="202" fillId="0" borderId="0" applyFont="0" applyFill="0" applyBorder="0" applyAlignment="0" applyProtection="0"/>
    <xf numFmtId="0" fontId="34" fillId="0" borderId="0" applyFont="0" applyFill="0" applyBorder="0" applyAlignment="0" applyProtection="0"/>
    <xf numFmtId="322" fontId="18" fillId="0" borderId="0"/>
    <xf numFmtId="0" fontId="18" fillId="0" borderId="0" applyFont="0" applyFill="0" applyBorder="0" applyAlignment="0" applyProtection="0"/>
    <xf numFmtId="191" fontId="18" fillId="0" borderId="0" applyFont="0" applyFill="0" applyBorder="0" applyAlignment="0" applyProtection="0"/>
    <xf numFmtId="191" fontId="18" fillId="0" borderId="0" applyFont="0" applyFill="0" applyBorder="0" applyAlignment="0" applyProtection="0"/>
    <xf numFmtId="298" fontId="34" fillId="0" borderId="0" applyFont="0" applyFill="0" applyBorder="0" applyAlignment="0" applyProtection="0"/>
    <xf numFmtId="245" fontId="155" fillId="0" borderId="0" applyFont="0" applyFill="0" applyBorder="0" applyAlignment="0" applyProtection="0"/>
    <xf numFmtId="244" fontId="155" fillId="0" borderId="0" applyFont="0" applyFill="0" applyBorder="0" applyAlignment="0" applyProtection="0"/>
    <xf numFmtId="0" fontId="205" fillId="0" borderId="0" applyFill="0" applyBorder="0" applyProtection="0">
      <alignment horizontal="centerContinuous" vertical="center"/>
    </xf>
    <xf numFmtId="0" fontId="206" fillId="0" borderId="0" applyNumberFormat="0" applyFill="0" applyBorder="0" applyAlignment="0" applyProtection="0">
      <alignment vertical="top"/>
      <protection locked="0"/>
    </xf>
    <xf numFmtId="0" fontId="30" fillId="0" borderId="33" applyNumberFormat="0" applyFont="0" applyFill="0" applyAlignment="0" applyProtection="0">
      <alignment vertical="center"/>
    </xf>
    <xf numFmtId="42" fontId="19" fillId="0" borderId="0" applyFont="0" applyFill="0" applyBorder="0" applyAlignment="0" applyProtection="0"/>
    <xf numFmtId="42" fontId="19" fillId="0" borderId="0" applyFont="0" applyFill="0" applyBorder="0" applyAlignment="0" applyProtection="0"/>
    <xf numFmtId="42" fontId="59" fillId="0" borderId="0" applyFont="0" applyFill="0" applyBorder="0" applyAlignment="0" applyProtection="0"/>
    <xf numFmtId="42" fontId="19" fillId="0" borderId="0" applyFont="0" applyFill="0" applyBorder="0" applyAlignment="0" applyProtection="0"/>
    <xf numFmtId="42" fontId="19" fillId="0" borderId="0" applyFont="0" applyFill="0" applyBorder="0" applyAlignment="0" applyProtection="0"/>
    <xf numFmtId="323" fontId="169" fillId="0" borderId="0" applyFill="0" applyBorder="0" applyProtection="0">
      <alignment vertical="center"/>
    </xf>
    <xf numFmtId="324" fontId="169" fillId="0" borderId="0" applyFill="0" applyBorder="0" applyProtection="0">
      <alignment vertical="center"/>
      <protection locked="0"/>
    </xf>
    <xf numFmtId="0" fontId="207" fillId="8" borderId="9" applyBorder="0">
      <alignment horizontal="center" vertical="center"/>
    </xf>
    <xf numFmtId="0" fontId="208" fillId="8" borderId="21">
      <alignment horizontal="center"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1" fillId="0" borderId="0">
      <alignment vertical="center"/>
    </xf>
    <xf numFmtId="0" fontId="209" fillId="0" borderId="0">
      <alignment vertical="center"/>
    </xf>
    <xf numFmtId="0" fontId="19" fillId="0" borderId="0"/>
    <xf numFmtId="0" fontId="32" fillId="0" borderId="0">
      <alignment vertical="center"/>
    </xf>
    <xf numFmtId="0" fontId="151" fillId="0" borderId="0">
      <alignment vertical="center"/>
    </xf>
    <xf numFmtId="0" fontId="32" fillId="0" borderId="0">
      <alignment vertical="center"/>
    </xf>
    <xf numFmtId="0" fontId="19" fillId="0" borderId="0">
      <alignment vertical="center"/>
    </xf>
    <xf numFmtId="0" fontId="210" fillId="0" borderId="0"/>
    <xf numFmtId="0" fontId="211" fillId="0" borderId="0"/>
    <xf numFmtId="0" fontId="19" fillId="0" borderId="0">
      <alignment vertical="center"/>
    </xf>
    <xf numFmtId="0" fontId="15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00" fillId="0" borderId="0">
      <alignment vertical="center"/>
    </xf>
    <xf numFmtId="0" fontId="15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2" fillId="0" borderId="0">
      <alignment vertical="center"/>
    </xf>
    <xf numFmtId="0" fontId="200" fillId="0" borderId="0">
      <alignment vertical="center"/>
    </xf>
    <xf numFmtId="0" fontId="200" fillId="0" borderId="0">
      <alignment vertical="center"/>
    </xf>
    <xf numFmtId="0" fontId="212" fillId="0" borderId="0">
      <alignment vertical="center"/>
    </xf>
    <xf numFmtId="0" fontId="213" fillId="0" borderId="0">
      <alignment vertical="center"/>
    </xf>
    <xf numFmtId="0" fontId="214" fillId="0" borderId="0"/>
    <xf numFmtId="0" fontId="212" fillId="0" borderId="0">
      <alignment vertical="center"/>
    </xf>
    <xf numFmtId="0" fontId="15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00" fillId="0" borderId="0">
      <alignment vertical="center"/>
    </xf>
    <xf numFmtId="0" fontId="15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2" fillId="0" borderId="0">
      <alignment vertical="center"/>
    </xf>
    <xf numFmtId="0" fontId="212" fillId="0" borderId="0">
      <alignment vertical="center"/>
    </xf>
    <xf numFmtId="0" fontId="15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00" fillId="0" borderId="0">
      <alignment vertical="center"/>
    </xf>
    <xf numFmtId="0" fontId="15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9" fillId="0" borderId="0">
      <alignment vertical="center"/>
    </xf>
    <xf numFmtId="40" fontId="215" fillId="6" borderId="61" applyBorder="0">
      <alignment vertical="center"/>
    </xf>
    <xf numFmtId="0" fontId="18" fillId="0" borderId="0" applyFont="0" applyFill="0" applyBorder="0" applyAlignment="0" applyProtection="0"/>
    <xf numFmtId="244" fontId="202" fillId="0" borderId="0" applyFont="0" applyFill="0" applyBorder="0" applyAlignment="0" applyProtection="0"/>
    <xf numFmtId="245" fontId="202"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0" fontId="19" fillId="0" borderId="0" applyFont="0" applyFill="0" applyBorder="0" applyAlignment="0" applyProtection="0"/>
    <xf numFmtId="251" fontId="19" fillId="0" borderId="0" applyFont="0" applyFill="0" applyBorder="0" applyAlignment="0" applyProtection="0"/>
    <xf numFmtId="251"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2"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0" fontId="36" fillId="0" borderId="0" applyFont="0" applyFill="0" applyBorder="0" applyAlignment="0" applyProtection="0"/>
    <xf numFmtId="325" fontId="36" fillId="0" borderId="0" applyFont="0" applyFill="0" applyBorder="0" applyAlignment="0" applyProtection="0"/>
    <xf numFmtId="0" fontId="36" fillId="0" borderId="0"/>
    <xf numFmtId="9" fontId="36" fillId="0" borderId="0" applyFont="0" applyFill="0" applyBorder="0" applyAlignment="0" applyProtection="0">
      <alignment vertical="center"/>
    </xf>
    <xf numFmtId="41" fontId="36" fillId="0" borderId="0" applyFont="0" applyFill="0" applyBorder="0" applyAlignment="0" applyProtection="0">
      <alignment vertical="center"/>
    </xf>
    <xf numFmtId="0" fontId="16" fillId="0" borderId="0">
      <alignment vertical="center"/>
    </xf>
    <xf numFmtId="0" fontId="36" fillId="0" borderId="0"/>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9" fontId="19" fillId="0" borderId="0" applyFont="0" applyFill="0" applyBorder="0" applyAlignment="0" applyProtection="0">
      <alignment vertical="center"/>
    </xf>
    <xf numFmtId="199" fontId="216" fillId="0" borderId="0" applyFont="0" applyFill="0" applyBorder="0" applyAlignment="0" applyProtection="0"/>
    <xf numFmtId="0" fontId="69" fillId="0" borderId="0" applyFont="0" applyFill="0" applyBorder="0" applyAlignment="0" applyProtection="0"/>
    <xf numFmtId="0" fontId="19" fillId="0" borderId="0" applyFont="0" applyFill="0" applyBorder="0" applyAlignment="0" applyProtection="0"/>
    <xf numFmtId="198" fontId="216" fillId="0" borderId="0" applyFont="0" applyFill="0" applyBorder="0" applyAlignment="0" applyProtection="0"/>
    <xf numFmtId="0" fontId="69" fillId="0" borderId="0" applyFont="0" applyFill="0" applyBorder="0" applyAlignment="0" applyProtection="0"/>
    <xf numFmtId="0" fontId="216" fillId="0" borderId="0" applyFont="0" applyFill="0" applyBorder="0" applyAlignment="0" applyProtection="0"/>
    <xf numFmtId="326" fontId="18" fillId="0" borderId="0" applyFont="0" applyFill="0" applyBorder="0" applyAlignment="0" applyProtection="0"/>
    <xf numFmtId="0" fontId="60" fillId="0" borderId="0" applyFont="0" applyFill="0" applyBorder="0" applyAlignment="0" applyProtection="0"/>
    <xf numFmtId="0" fontId="216" fillId="0" borderId="0" applyFont="0" applyFill="0" applyBorder="0" applyAlignment="0" applyProtection="0"/>
    <xf numFmtId="327" fontId="18" fillId="0" borderId="0" applyFont="0" applyFill="0" applyBorder="0" applyAlignment="0" applyProtection="0"/>
    <xf numFmtId="0" fontId="60" fillId="0" borderId="0" applyFont="0" applyFill="0" applyBorder="0" applyAlignment="0" applyProtection="0"/>
    <xf numFmtId="0" fontId="21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45" fillId="0" borderId="0" applyNumberFormat="0" applyFont="0" applyBorder="0" applyAlignment="0"/>
    <xf numFmtId="0" fontId="36" fillId="0" borderId="0"/>
    <xf numFmtId="0" fontId="63" fillId="54" borderId="0" applyNumberFormat="0" applyBorder="0" applyAlignment="0" applyProtection="0">
      <alignment vertical="center"/>
    </xf>
    <xf numFmtId="0" fontId="63" fillId="16" borderId="0" applyNumberFormat="0" applyBorder="0" applyAlignment="0" applyProtection="0">
      <alignment vertical="center"/>
    </xf>
    <xf numFmtId="0" fontId="63" fillId="31" borderId="0" applyNumberFormat="0" applyBorder="0" applyAlignment="0" applyProtection="0">
      <alignment vertical="center"/>
    </xf>
    <xf numFmtId="0" fontId="63" fillId="54" borderId="0" applyNumberFormat="0" applyBorder="0" applyAlignment="0" applyProtection="0">
      <alignment vertical="center"/>
    </xf>
    <xf numFmtId="0" fontId="63" fillId="15" borderId="0" applyNumberFormat="0" applyBorder="0" applyAlignment="0" applyProtection="0">
      <alignment vertical="center"/>
    </xf>
    <xf numFmtId="0" fontId="63" fillId="16" borderId="0" applyNumberFormat="0" applyBorder="0" applyAlignment="0" applyProtection="0">
      <alignment vertical="center"/>
    </xf>
    <xf numFmtId="0" fontId="63" fillId="30" borderId="0" applyNumberFormat="0" applyBorder="0" applyAlignment="0" applyProtection="0">
      <alignment vertical="center"/>
    </xf>
    <xf numFmtId="0" fontId="63" fillId="18" borderId="0" applyNumberFormat="0" applyBorder="0" applyAlignment="0" applyProtection="0">
      <alignment vertical="center"/>
    </xf>
    <xf numFmtId="0" fontId="63" fillId="32" borderId="0" applyNumberFormat="0" applyBorder="0" applyAlignment="0" applyProtection="0">
      <alignment vertical="center"/>
    </xf>
    <xf numFmtId="0" fontId="63" fillId="30" borderId="0" applyNumberFormat="0" applyBorder="0" applyAlignment="0" applyProtection="0">
      <alignment vertical="center"/>
    </xf>
    <xf numFmtId="0" fontId="63" fillId="17" borderId="0" applyNumberFormat="0" applyBorder="0" applyAlignment="0" applyProtection="0">
      <alignment vertical="center"/>
    </xf>
    <xf numFmtId="0" fontId="63" fillId="16" borderId="0" applyNumberFormat="0" applyBorder="0" applyAlignment="0" applyProtection="0">
      <alignment vertical="center"/>
    </xf>
    <xf numFmtId="0" fontId="62" fillId="23" borderId="0" applyNumberFormat="0" applyBorder="0" applyAlignment="0" applyProtection="0">
      <alignment vertical="center"/>
    </xf>
    <xf numFmtId="0" fontId="62" fillId="18" borderId="0" applyNumberFormat="0" applyBorder="0" applyAlignment="0" applyProtection="0">
      <alignment vertical="center"/>
    </xf>
    <xf numFmtId="0" fontId="62" fillId="32" borderId="0" applyNumberFormat="0" applyBorder="0" applyAlignment="0" applyProtection="0">
      <alignment vertical="center"/>
    </xf>
    <xf numFmtId="0" fontId="62" fillId="30" borderId="0" applyNumberFormat="0" applyBorder="0" applyAlignment="0" applyProtection="0">
      <alignment vertical="center"/>
    </xf>
    <xf numFmtId="0" fontId="62" fillId="23" borderId="0" applyNumberFormat="0" applyBorder="0" applyAlignment="0" applyProtection="0">
      <alignment vertical="center"/>
    </xf>
    <xf numFmtId="0" fontId="62" fillId="16" borderId="0" applyNumberFormat="0" applyBorder="0" applyAlignment="0" applyProtection="0">
      <alignment vertical="center"/>
    </xf>
    <xf numFmtId="0" fontId="62" fillId="23" borderId="0" applyNumberFormat="0" applyBorder="0" applyAlignment="0" applyProtection="0">
      <alignment vertical="center"/>
    </xf>
    <xf numFmtId="38" fontId="19" fillId="0" borderId="0">
      <protection locked="0"/>
    </xf>
    <xf numFmtId="0" fontId="62" fillId="29" borderId="0" applyNumberFormat="0" applyBorder="0" applyAlignment="0" applyProtection="0">
      <alignment vertical="center"/>
    </xf>
    <xf numFmtId="0" fontId="62" fillId="28" borderId="0" applyNumberFormat="0" applyBorder="0" applyAlignment="0" applyProtection="0">
      <alignment vertical="center"/>
    </xf>
    <xf numFmtId="0" fontId="62" fillId="55" borderId="0" applyNumberFormat="0" applyBorder="0" applyAlignment="0" applyProtection="0">
      <alignment vertical="center"/>
    </xf>
    <xf numFmtId="0" fontId="62" fillId="23" borderId="0" applyNumberFormat="0" applyBorder="0" applyAlignment="0" applyProtection="0">
      <alignment vertical="center"/>
    </xf>
    <xf numFmtId="0" fontId="62" fillId="24" borderId="0" applyNumberFormat="0" applyBorder="0" applyAlignment="0" applyProtection="0">
      <alignment vertical="center"/>
    </xf>
    <xf numFmtId="0" fontId="217" fillId="0" borderId="0" applyNumberFormat="0" applyFill="0" applyBorder="0" applyAlignment="0" applyProtection="0">
      <alignment vertical="center"/>
    </xf>
    <xf numFmtId="0" fontId="126" fillId="54" borderId="62" applyNumberFormat="0" applyAlignment="0" applyProtection="0">
      <alignment vertical="center"/>
    </xf>
    <xf numFmtId="0" fontId="126" fillId="30" borderId="62" applyNumberFormat="0" applyAlignment="0" applyProtection="0">
      <alignment vertical="center"/>
    </xf>
    <xf numFmtId="0" fontId="126" fillId="30" borderId="62" applyNumberFormat="0" applyAlignment="0" applyProtection="0">
      <alignment vertical="center"/>
    </xf>
    <xf numFmtId="0" fontId="126" fillId="30" borderId="62" applyNumberFormat="0" applyAlignment="0" applyProtection="0">
      <alignment vertical="center"/>
    </xf>
    <xf numFmtId="2" fontId="222" fillId="0" borderId="0" applyFont="0" applyFill="0" applyBorder="0" applyAlignment="0" applyProtection="0"/>
    <xf numFmtId="0" fontId="223" fillId="0" borderId="0" applyNumberFormat="0" applyFill="0" applyBorder="0" applyAlignment="0" applyProtection="0"/>
    <xf numFmtId="0" fontId="224" fillId="0" borderId="0" applyNumberFormat="0" applyFill="0" applyBorder="0" applyAlignment="0" applyProtection="0"/>
    <xf numFmtId="202" fontId="36" fillId="0" borderId="21">
      <alignment horizontal="right" vertical="center" shrinkToFit="1"/>
    </xf>
    <xf numFmtId="38" fontId="19" fillId="0" borderId="0">
      <protection locked="0"/>
    </xf>
    <xf numFmtId="0" fontId="222" fillId="0" borderId="0" applyFont="0" applyFill="0" applyBorder="0" applyAlignment="0" applyProtection="0"/>
    <xf numFmtId="38" fontId="19" fillId="0" borderId="0">
      <protection locked="0"/>
    </xf>
    <xf numFmtId="0" fontId="222" fillId="0" borderId="0" applyFont="0" applyFill="0" applyBorder="0" applyAlignment="0" applyProtection="0"/>
    <xf numFmtId="0" fontId="36" fillId="31" borderId="42" applyNumberFormat="0" applyFont="0" applyAlignment="0" applyProtection="0">
      <alignment vertical="center"/>
    </xf>
    <xf numFmtId="38" fontId="19" fillId="0" borderId="0">
      <protection locked="0"/>
    </xf>
    <xf numFmtId="0" fontId="136" fillId="33" borderId="43" applyNumberFormat="0" applyAlignment="0" applyProtection="0">
      <alignment vertical="center"/>
    </xf>
    <xf numFmtId="41" fontId="212" fillId="0" borderId="0" applyFont="0" applyFill="0" applyBorder="0" applyAlignment="0" applyProtection="0">
      <alignment vertical="center"/>
    </xf>
    <xf numFmtId="10" fontId="222" fillId="0" borderId="0" applyFont="0" applyFill="0" applyBorder="0" applyAlignment="0" applyProtection="0"/>
    <xf numFmtId="0" fontId="218" fillId="0" borderId="0" applyNumberFormat="0" applyFill="0" applyBorder="0" applyAlignment="0" applyProtection="0">
      <alignment vertical="center"/>
    </xf>
    <xf numFmtId="4" fontId="222" fillId="0" borderId="0" applyFont="0" applyFill="0" applyBorder="0" applyAlignment="0" applyProtection="0"/>
    <xf numFmtId="0" fontId="48" fillId="0" borderId="0"/>
    <xf numFmtId="10" fontId="222" fillId="0" borderId="0" applyFont="0" applyFill="0" applyBorder="0" applyAlignment="0" applyProtection="0"/>
    <xf numFmtId="0" fontId="132" fillId="0" borderId="63" applyNumberFormat="0" applyFill="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4" fontId="222" fillId="0" borderId="0" applyFont="0" applyFill="0" applyBorder="0" applyAlignment="0" applyProtection="0"/>
    <xf numFmtId="3" fontId="222" fillId="0" borderId="0" applyFont="0" applyFill="0" applyBorder="0" applyAlignment="0" applyProtection="0"/>
    <xf numFmtId="0" fontId="218" fillId="0" borderId="0" applyNumberFormat="0" applyFill="0" applyBorder="0" applyAlignment="0" applyProtection="0">
      <alignment vertical="center"/>
    </xf>
    <xf numFmtId="0" fontId="219" fillId="0" borderId="64" applyNumberFormat="0" applyFill="0" applyAlignment="0" applyProtection="0">
      <alignment vertical="center"/>
    </xf>
    <xf numFmtId="38" fontId="19" fillId="0" borderId="0">
      <protection locked="0"/>
    </xf>
    <xf numFmtId="0" fontId="220" fillId="0" borderId="47" applyNumberFormat="0" applyFill="0" applyAlignment="0" applyProtection="0">
      <alignment vertical="center"/>
    </xf>
    <xf numFmtId="0" fontId="221" fillId="0" borderId="65" applyNumberFormat="0" applyFill="0" applyAlignment="0" applyProtection="0">
      <alignment vertical="center"/>
    </xf>
    <xf numFmtId="0" fontId="221" fillId="0" borderId="0" applyNumberFormat="0" applyFill="0" applyBorder="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47" fillId="54" borderId="49" applyNumberFormat="0" applyAlignment="0" applyProtection="0">
      <alignment vertical="center"/>
    </xf>
    <xf numFmtId="328" fontId="18" fillId="7" borderId="0" applyFill="0" applyBorder="0" applyProtection="0">
      <alignment horizontal="right"/>
    </xf>
    <xf numFmtId="10" fontId="222" fillId="0" borderId="0" applyFont="0" applyFill="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22" fillId="0" borderId="52" applyNumberFormat="0" applyFont="0" applyFill="0" applyAlignment="0" applyProtection="0"/>
    <xf numFmtId="289" fontId="222" fillId="0" borderId="0" applyFont="0" applyFill="0" applyBorder="0" applyAlignment="0" applyProtection="0"/>
    <xf numFmtId="290" fontId="222" fillId="0" borderId="0" applyFont="0" applyFill="0" applyBorder="0" applyAlignment="0" applyProtection="0"/>
    <xf numFmtId="38" fontId="19" fillId="0" borderId="0">
      <protection locked="0"/>
    </xf>
    <xf numFmtId="38" fontId="19" fillId="0" borderId="0">
      <protection locked="0"/>
    </xf>
    <xf numFmtId="0" fontId="18" fillId="0" borderId="0" applyFont="0" applyFill="0" applyBorder="0" applyAlignment="0" applyProtection="0"/>
    <xf numFmtId="38" fontId="19" fillId="0" borderId="0">
      <protection locked="0"/>
    </xf>
    <xf numFmtId="0" fontId="88" fillId="0" borderId="0">
      <protection locked="0"/>
    </xf>
    <xf numFmtId="0" fontId="225" fillId="0" borderId="0">
      <protection locked="0"/>
    </xf>
    <xf numFmtId="0" fontId="88" fillId="0" borderId="0">
      <protection locked="0"/>
    </xf>
    <xf numFmtId="0" fontId="225" fillId="0" borderId="0">
      <protection locked="0"/>
    </xf>
    <xf numFmtId="38" fontId="19" fillId="0" borderId="0">
      <protection locked="0"/>
    </xf>
    <xf numFmtId="0" fontId="62" fillId="31" borderId="66" applyNumberFormat="0" applyFont="0" applyAlignment="0" applyProtection="0">
      <alignment vertical="center"/>
    </xf>
    <xf numFmtId="0" fontId="44" fillId="0" borderId="0">
      <protection locked="0"/>
    </xf>
    <xf numFmtId="0" fontId="43" fillId="0" borderId="0"/>
    <xf numFmtId="0" fontId="36" fillId="0" borderId="0"/>
    <xf numFmtId="0" fontId="45" fillId="0" borderId="0"/>
    <xf numFmtId="0" fontId="47" fillId="0" borderId="0"/>
    <xf numFmtId="0" fontId="36" fillId="0" borderId="0"/>
    <xf numFmtId="0" fontId="44" fillId="0" borderId="0">
      <protection locked="0"/>
    </xf>
    <xf numFmtId="0" fontId="45" fillId="0" borderId="0"/>
    <xf numFmtId="0" fontId="43" fillId="0" borderId="0"/>
    <xf numFmtId="0" fontId="47" fillId="0" borderId="0"/>
    <xf numFmtId="0" fontId="36" fillId="0" borderId="0"/>
    <xf numFmtId="0" fontId="47" fillId="0" borderId="0"/>
    <xf numFmtId="0" fontId="36" fillId="0" borderId="0"/>
    <xf numFmtId="0" fontId="43" fillId="0" borderId="0"/>
    <xf numFmtId="0" fontId="44" fillId="0" borderId="0">
      <protection locked="0"/>
    </xf>
    <xf numFmtId="0" fontId="45" fillId="0" borderId="0"/>
    <xf numFmtId="0" fontId="43" fillId="0" borderId="0"/>
    <xf numFmtId="0" fontId="47" fillId="0" borderId="0"/>
    <xf numFmtId="0" fontId="45" fillId="0" borderId="0"/>
    <xf numFmtId="0" fontId="44" fillId="0" borderId="0">
      <protection locked="0"/>
    </xf>
    <xf numFmtId="0" fontId="43" fillId="0" borderId="0"/>
    <xf numFmtId="0" fontId="36" fillId="0" borderId="0"/>
    <xf numFmtId="0" fontId="48" fillId="0" borderId="0"/>
    <xf numFmtId="10" fontId="48" fillId="6" borderId="21" applyNumberFormat="0" applyBorder="0" applyAlignment="0" applyProtection="0"/>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38" fontId="19" fillId="0" borderId="0">
      <protection locked="0"/>
    </xf>
    <xf numFmtId="40" fontId="226" fillId="0" borderId="0" applyBorder="0">
      <alignment horizontal="right"/>
    </xf>
    <xf numFmtId="0" fontId="44" fillId="0" borderId="0">
      <protection locked="0"/>
    </xf>
    <xf numFmtId="0" fontId="19" fillId="0" borderId="0">
      <alignment vertical="center"/>
    </xf>
    <xf numFmtId="0" fontId="16" fillId="0" borderId="0">
      <alignment vertical="center"/>
    </xf>
    <xf numFmtId="3" fontId="55" fillId="0" borderId="21"/>
    <xf numFmtId="3" fontId="55" fillId="0" borderId="21"/>
    <xf numFmtId="3" fontId="55" fillId="0" borderId="21"/>
    <xf numFmtId="0" fontId="18" fillId="0" borderId="21">
      <alignment horizontal="distributed" vertical="center" justifyLastLine="1"/>
    </xf>
    <xf numFmtId="0" fontId="16" fillId="0" borderId="0">
      <alignment vertical="center"/>
    </xf>
    <xf numFmtId="208" fontId="31" fillId="0" borderId="21">
      <alignment horizontal="right" vertical="center" shrinkToFit="1"/>
    </xf>
    <xf numFmtId="10" fontId="48" fillId="7" borderId="21" applyNumberFormat="0" applyBorder="0" applyAlignment="0" applyProtection="0"/>
    <xf numFmtId="0" fontId="16" fillId="0" borderId="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38" fontId="19" fillId="0" borderId="0">
      <protection locked="0"/>
    </xf>
    <xf numFmtId="38" fontId="19" fillId="0" borderId="0">
      <protection locked="0"/>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16" fillId="0" borderId="0">
      <alignment vertical="center"/>
    </xf>
    <xf numFmtId="38" fontId="19" fillId="0" borderId="0">
      <protection locked="0"/>
    </xf>
    <xf numFmtId="38" fontId="19" fillId="0" borderId="0">
      <protection locked="0"/>
    </xf>
    <xf numFmtId="38" fontId="19" fillId="0" borderId="0">
      <protection locked="0"/>
    </xf>
    <xf numFmtId="319" fontId="18" fillId="0" borderId="21">
      <alignment horizontal="left" vertical="center"/>
    </xf>
    <xf numFmtId="0" fontId="36" fillId="31" borderId="66" applyNumberFormat="0" applyFont="0" applyAlignment="0" applyProtection="0">
      <alignment vertical="center"/>
    </xf>
    <xf numFmtId="0" fontId="208" fillId="8" borderId="21">
      <alignment horizontal="center" vertical="center"/>
    </xf>
    <xf numFmtId="10" fontId="222" fillId="0" borderId="0" applyFont="0" applyFill="0" applyBorder="0" applyAlignment="0" applyProtection="0"/>
    <xf numFmtId="38" fontId="19" fillId="0" borderId="0">
      <protection locked="0"/>
    </xf>
    <xf numFmtId="38" fontId="19" fillId="0" borderId="0">
      <protection locked="0"/>
    </xf>
    <xf numFmtId="38" fontId="19" fillId="0" borderId="0">
      <protection locked="0"/>
    </xf>
    <xf numFmtId="0" fontId="186" fillId="9" borderId="21" applyNumberFormat="0" applyFont="0" applyBorder="0" applyAlignment="0" applyProtection="0">
      <alignment vertical="center"/>
    </xf>
    <xf numFmtId="4" fontId="222" fillId="0" borderId="0" applyFont="0" applyFill="0" applyBorder="0" applyAlignment="0" applyProtection="0"/>
    <xf numFmtId="38" fontId="19" fillId="0" borderId="0">
      <protection locked="0"/>
    </xf>
    <xf numFmtId="0" fontId="31" fillId="38" borderId="66" applyNumberFormat="0" applyFont="0" applyAlignment="0" applyProtection="0"/>
    <xf numFmtId="38" fontId="19" fillId="0" borderId="0">
      <protection locked="0"/>
    </xf>
    <xf numFmtId="4" fontId="222" fillId="0" borderId="0" applyFont="0" applyFill="0" applyBorder="0" applyAlignment="0" applyProtection="0"/>
    <xf numFmtId="0" fontId="132" fillId="0" borderId="63" applyNumberFormat="0" applyFill="0" applyAlignment="0" applyProtection="0">
      <alignment vertical="center"/>
    </xf>
    <xf numFmtId="0" fontId="19" fillId="31" borderId="66" applyNumberFormat="0" applyFont="0" applyAlignment="0" applyProtection="0">
      <alignment vertical="center"/>
    </xf>
    <xf numFmtId="0" fontId="37" fillId="0" borderId="2">
      <alignment horizontal="left" vertical="center"/>
    </xf>
    <xf numFmtId="0" fontId="137" fillId="16" borderId="62" applyNumberFormat="0" applyAlignment="0" applyProtection="0">
      <alignment vertical="center"/>
    </xf>
    <xf numFmtId="10" fontId="48" fillId="6" borderId="74" applyNumberFormat="0" applyBorder="0" applyAlignment="0" applyProtection="0"/>
    <xf numFmtId="0" fontId="147" fillId="30" borderId="49" applyNumberFormat="0" applyAlignment="0" applyProtection="0">
      <alignment vertical="center"/>
    </xf>
    <xf numFmtId="0" fontId="19" fillId="31" borderId="66" applyNumberFormat="0" applyFont="0" applyAlignment="0" applyProtection="0">
      <alignment vertical="center"/>
    </xf>
    <xf numFmtId="0" fontId="62" fillId="31" borderId="66" applyNumberFormat="0" applyFont="0" applyAlignment="0" applyProtection="0">
      <alignment vertical="center"/>
    </xf>
    <xf numFmtId="319" fontId="18" fillId="0" borderId="74">
      <alignment horizontal="left" vertical="center"/>
    </xf>
    <xf numFmtId="0" fontId="147" fillId="30" borderId="70" applyNumberFormat="0" applyAlignment="0" applyProtection="0">
      <alignment vertical="center"/>
    </xf>
    <xf numFmtId="0" fontId="36" fillId="31" borderId="66" applyNumberFormat="0" applyFont="0" applyAlignment="0" applyProtection="0">
      <alignment vertical="center"/>
    </xf>
    <xf numFmtId="0" fontId="19" fillId="31" borderId="68" applyNumberFormat="0" applyFont="0" applyAlignment="0" applyProtection="0">
      <alignment vertical="center"/>
    </xf>
    <xf numFmtId="3" fontId="55" fillId="0" borderId="74"/>
    <xf numFmtId="0" fontId="19" fillId="31" borderId="66" applyNumberFormat="0" applyFont="0" applyAlignment="0" applyProtection="0">
      <alignment vertical="center"/>
    </xf>
    <xf numFmtId="3" fontId="55" fillId="0" borderId="80"/>
    <xf numFmtId="3" fontId="55" fillId="0" borderId="74"/>
    <xf numFmtId="0" fontId="126" fillId="30" borderId="62" applyNumberFormat="0" applyAlignment="0" applyProtection="0">
      <alignment vertical="center"/>
    </xf>
    <xf numFmtId="0" fontId="126" fillId="30" borderId="67" applyNumberFormat="0" applyAlignment="0" applyProtection="0">
      <alignment vertical="center"/>
    </xf>
    <xf numFmtId="0" fontId="126" fillId="54" borderId="62" applyNumberForma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47" fillId="54" borderId="49" applyNumberFormat="0" applyAlignment="0" applyProtection="0">
      <alignment vertical="center"/>
    </xf>
    <xf numFmtId="0" fontId="126" fillId="30" borderId="62" applyNumberFormat="0" applyAlignment="0" applyProtection="0">
      <alignment vertical="center"/>
    </xf>
    <xf numFmtId="0" fontId="19" fillId="31" borderId="66"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36" fillId="0" borderId="69" applyNumberFormat="0" applyFill="0" applyAlignment="0" applyProtection="0">
      <alignment vertical="center"/>
    </xf>
    <xf numFmtId="0" fontId="136" fillId="0" borderId="69" applyNumberFormat="0" applyFill="0" applyAlignment="0" applyProtection="0">
      <alignment vertical="center"/>
    </xf>
    <xf numFmtId="0" fontId="136" fillId="0" borderId="69" applyNumberFormat="0" applyFill="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47" fillId="30" borderId="49" applyNumberFormat="0" applyAlignment="0" applyProtection="0">
      <alignment vertical="center"/>
    </xf>
    <xf numFmtId="0" fontId="18" fillId="0" borderId="22">
      <alignment horizontal="distributed" justifyLastLine="1"/>
    </xf>
    <xf numFmtId="0" fontId="147" fillId="30" borderId="70" applyNumberFormat="0" applyAlignment="0" applyProtection="0">
      <alignment vertical="center"/>
    </xf>
    <xf numFmtId="0" fontId="147" fillId="30" borderId="70" applyNumberFormat="0" applyAlignment="0" applyProtection="0">
      <alignment vertical="center"/>
    </xf>
    <xf numFmtId="0" fontId="147" fillId="30" borderId="70" applyNumberFormat="0" applyAlignment="0" applyProtection="0">
      <alignment vertical="center"/>
    </xf>
    <xf numFmtId="191" fontId="55" fillId="0" borderId="3" applyFont="0" applyFill="0" applyBorder="0" applyAlignment="0" applyProtection="0">
      <alignment vertical="center"/>
    </xf>
    <xf numFmtId="0" fontId="55" fillId="0" borderId="22">
      <alignment horizontal="distributed" justifyLastLine="1"/>
    </xf>
    <xf numFmtId="0" fontId="136" fillId="0" borderId="69" applyNumberFormat="0" applyFill="0" applyAlignment="0" applyProtection="0">
      <alignment vertical="center"/>
    </xf>
    <xf numFmtId="3" fontId="55" fillId="0" borderId="74"/>
    <xf numFmtId="10" fontId="48" fillId="6" borderId="74" applyNumberFormat="0" applyBorder="0" applyAlignment="0" applyProtection="0"/>
    <xf numFmtId="0" fontId="19" fillId="31" borderId="66" applyNumberFormat="0" applyFont="0" applyAlignment="0" applyProtection="0">
      <alignment vertical="center"/>
    </xf>
    <xf numFmtId="0" fontId="147" fillId="54" borderId="49" applyNumberFormat="0" applyAlignment="0" applyProtection="0">
      <alignment vertical="center"/>
    </xf>
    <xf numFmtId="0" fontId="37" fillId="0" borderId="2">
      <alignment horizontal="left" vertical="center"/>
    </xf>
    <xf numFmtId="0" fontId="36" fillId="31" borderId="68" applyNumberFormat="0" applyFont="0" applyAlignment="0" applyProtection="0">
      <alignment vertical="center"/>
    </xf>
    <xf numFmtId="0" fontId="126" fillId="30" borderId="62" applyNumberFormat="0" applyAlignment="0" applyProtection="0">
      <alignment vertical="center"/>
    </xf>
    <xf numFmtId="0" fontId="126" fillId="30" borderId="67" applyNumberFormat="0" applyAlignment="0" applyProtection="0">
      <alignment vertical="center"/>
    </xf>
    <xf numFmtId="0" fontId="126" fillId="54" borderId="67" applyNumberFormat="0" applyAlignment="0" applyProtection="0">
      <alignment vertical="center"/>
    </xf>
    <xf numFmtId="208" fontId="31" fillId="0" borderId="80">
      <alignment horizontal="right" vertical="center" shrinkToFit="1"/>
    </xf>
    <xf numFmtId="0" fontId="19" fillId="31" borderId="68" applyNumberFormat="0" applyFont="0" applyAlignment="0" applyProtection="0">
      <alignment vertical="center"/>
    </xf>
    <xf numFmtId="0" fontId="126" fillId="30" borderId="62" applyNumberFormat="0" applyAlignment="0" applyProtection="0">
      <alignment vertical="center"/>
    </xf>
    <xf numFmtId="0" fontId="126" fillId="30" borderId="62" applyNumberFormat="0" applyAlignment="0" applyProtection="0">
      <alignment vertical="center"/>
    </xf>
    <xf numFmtId="0" fontId="137" fillId="16" borderId="62" applyNumberForma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47" fillId="30" borderId="49" applyNumberFormat="0" applyAlignment="0" applyProtection="0">
      <alignment vertical="center"/>
    </xf>
    <xf numFmtId="0" fontId="137" fillId="16" borderId="62" applyNumberFormat="0" applyAlignment="0" applyProtection="0">
      <alignment vertical="center"/>
    </xf>
    <xf numFmtId="0" fontId="36" fillId="31" borderId="66" applyNumberFormat="0" applyFont="0" applyAlignment="0" applyProtection="0">
      <alignment vertical="center"/>
    </xf>
    <xf numFmtId="0" fontId="36" fillId="31" borderId="66" applyNumberFormat="0" applyFont="0" applyAlignment="0" applyProtection="0">
      <alignment vertical="center"/>
    </xf>
    <xf numFmtId="0" fontId="126" fillId="30" borderId="62" applyNumberFormat="0" applyAlignment="0" applyProtection="0">
      <alignment vertical="center"/>
    </xf>
    <xf numFmtId="0" fontId="19" fillId="31" borderId="68" applyNumberFormat="0" applyFont="0" applyAlignment="0" applyProtection="0">
      <alignment vertical="center"/>
    </xf>
    <xf numFmtId="0" fontId="132" fillId="0" borderId="63" applyNumberFormat="0" applyFill="0" applyAlignment="0" applyProtection="0">
      <alignment vertical="center"/>
    </xf>
    <xf numFmtId="0" fontId="136" fillId="0" borderId="45" applyNumberFormat="0" applyFill="0" applyAlignment="0" applyProtection="0">
      <alignment vertical="center"/>
    </xf>
    <xf numFmtId="0" fontId="147" fillId="30" borderId="49" applyNumberFormat="0" applyAlignment="0" applyProtection="0">
      <alignment vertical="center"/>
    </xf>
    <xf numFmtId="0" fontId="208" fillId="8" borderId="74">
      <alignment horizontal="center" vertical="center"/>
    </xf>
    <xf numFmtId="0" fontId="207" fillId="8" borderId="75" applyBorder="0">
      <alignment horizontal="center" vertical="center"/>
    </xf>
    <xf numFmtId="0" fontId="147" fillId="30" borderId="49" applyNumberFormat="0" applyAlignment="0" applyProtection="0">
      <alignment vertical="center"/>
    </xf>
    <xf numFmtId="0" fontId="147" fillId="30" borderId="49" applyNumberFormat="0" applyAlignment="0" applyProtection="0">
      <alignment vertical="center"/>
    </xf>
    <xf numFmtId="0" fontId="147" fillId="30" borderId="49" applyNumberFormat="0" applyAlignment="0" applyProtection="0">
      <alignment vertical="center"/>
    </xf>
    <xf numFmtId="191" fontId="55" fillId="0" borderId="3" applyFont="0" applyFill="0" applyBorder="0" applyAlignment="0" applyProtection="0">
      <alignment vertical="center"/>
    </xf>
    <xf numFmtId="0" fontId="147" fillId="30" borderId="70" applyNumberFormat="0" applyAlignment="0" applyProtection="0">
      <alignment vertical="center"/>
    </xf>
    <xf numFmtId="0" fontId="18" fillId="0" borderId="80">
      <alignment horizontal="distributed" vertical="center" justifyLastLine="1"/>
    </xf>
    <xf numFmtId="0" fontId="18" fillId="0" borderId="22">
      <alignment horizontal="distributed" justifyLastLine="1"/>
    </xf>
    <xf numFmtId="3" fontId="55" fillId="0" borderId="74"/>
    <xf numFmtId="37" fontId="39" fillId="0" borderId="76" applyAlignment="0"/>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62" fillId="31" borderId="66" applyNumberFormat="0" applyFont="0" applyAlignment="0" applyProtection="0">
      <alignment vertical="center"/>
    </xf>
    <xf numFmtId="0" fontId="147" fillId="54" borderId="49" applyNumberFormat="0" applyAlignment="0" applyProtection="0">
      <alignment vertical="center"/>
    </xf>
    <xf numFmtId="0" fontId="19" fillId="31" borderId="66" applyNumberFormat="0" applyFont="0" applyAlignment="0" applyProtection="0">
      <alignment vertical="center"/>
    </xf>
    <xf numFmtId="0" fontId="137" fillId="16" borderId="62" applyNumberFormat="0" applyAlignment="0" applyProtection="0">
      <alignment vertical="center"/>
    </xf>
    <xf numFmtId="208" fontId="31" fillId="0" borderId="74">
      <alignment horizontal="right" vertical="center" shrinkToFit="1"/>
    </xf>
    <xf numFmtId="0" fontId="126" fillId="30" borderId="62" applyNumberFormat="0" applyAlignment="0" applyProtection="0">
      <alignment vertical="center"/>
    </xf>
    <xf numFmtId="0" fontId="126" fillId="54" borderId="62" applyNumberForma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0" fontId="136" fillId="0" borderId="45" applyNumberFormat="0" applyFill="0" applyAlignment="0" applyProtection="0">
      <alignment vertical="center"/>
    </xf>
    <xf numFmtId="0" fontId="136" fillId="0" borderId="45" applyNumberFormat="0" applyFill="0" applyAlignment="0" applyProtection="0">
      <alignment vertical="center"/>
    </xf>
    <xf numFmtId="0" fontId="136" fillId="0" borderId="45" applyNumberFormat="0" applyFill="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8" fillId="0" borderId="74">
      <alignment horizontal="distributed" vertical="center" justifyLastLine="1"/>
    </xf>
    <xf numFmtId="0" fontId="186" fillId="9" borderId="74" applyNumberFormat="0" applyFont="0" applyBorder="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62" fillId="31" borderId="66" applyNumberFormat="0" applyFon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37" fillId="16" borderId="67" applyNumberFormat="0" applyAlignment="0" applyProtection="0">
      <alignment vertical="center"/>
    </xf>
    <xf numFmtId="0" fontId="132" fillId="0" borderId="81" applyNumberFormat="0" applyFill="0" applyAlignment="0" applyProtection="0">
      <alignment vertical="center"/>
    </xf>
    <xf numFmtId="4" fontId="193" fillId="10" borderId="78" applyNumberFormat="0" applyProtection="0">
      <alignment horizontal="left" vertical="center" indent="1"/>
    </xf>
    <xf numFmtId="0" fontId="207" fillId="8" borderId="75" applyBorder="0">
      <alignment horizontal="center" vertical="center"/>
    </xf>
    <xf numFmtId="0" fontId="187" fillId="52" borderId="77" applyNumberFormat="0" applyAlignment="0" applyProtection="0"/>
    <xf numFmtId="0" fontId="31" fillId="38" borderId="66" applyNumberFormat="0" applyFont="0" applyAlignment="0" applyProtection="0"/>
    <xf numFmtId="37" fontId="39" fillId="0" borderId="76" applyAlignment="0"/>
    <xf numFmtId="0" fontId="62"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4" fontId="193" fillId="10" borderId="73" applyNumberFormat="0" applyProtection="0">
      <alignment horizontal="left" vertical="center" indent="1"/>
    </xf>
    <xf numFmtId="0" fontId="175" fillId="17" borderId="71" applyNumberFormat="0" applyAlignment="0" applyProtection="0"/>
    <xf numFmtId="0" fontId="175" fillId="17" borderId="54" applyNumberFormat="0" applyAlignment="0" applyProtection="0"/>
    <xf numFmtId="0" fontId="175" fillId="17" borderId="54" applyNumberFormat="0" applyAlignment="0" applyProtection="0"/>
    <xf numFmtId="0" fontId="175" fillId="17" borderId="71" applyNumberFormat="0" applyAlignment="0" applyProtection="0"/>
    <xf numFmtId="10" fontId="48" fillId="7" borderId="74" applyNumberFormat="0" applyBorder="0" applyAlignment="0" applyProtection="0"/>
    <xf numFmtId="0" fontId="186" fillId="9" borderId="74" applyNumberFormat="0" applyFont="0" applyBorder="0" applyAlignment="0" applyProtection="0">
      <alignment vertical="center"/>
    </xf>
    <xf numFmtId="4" fontId="193" fillId="10" borderId="78" applyNumberFormat="0" applyProtection="0">
      <alignment horizontal="left" vertical="center" indent="1"/>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55" fillId="0" borderId="22">
      <alignment horizontal="distributed" justifyLastLine="1"/>
    </xf>
    <xf numFmtId="0" fontId="147" fillId="30" borderId="70" applyNumberFormat="0" applyAlignment="0" applyProtection="0">
      <alignment vertical="center"/>
    </xf>
    <xf numFmtId="0" fontId="126" fillId="54" borderId="62" applyNumberFormat="0" applyAlignment="0" applyProtection="0">
      <alignment vertical="center"/>
    </xf>
    <xf numFmtId="0" fontId="126" fillId="30" borderId="62" applyNumberFormat="0" applyAlignment="0" applyProtection="0">
      <alignment vertical="center"/>
    </xf>
    <xf numFmtId="0" fontId="126" fillId="30" borderId="62" applyNumberFormat="0" applyAlignment="0" applyProtection="0">
      <alignment vertical="center"/>
    </xf>
    <xf numFmtId="202" fontId="36" fillId="0" borderId="80">
      <alignment horizontal="right" vertical="center" shrinkToFit="1"/>
    </xf>
    <xf numFmtId="0" fontId="137" fillId="16" borderId="62" applyNumberFormat="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9" fillId="31" borderId="66" applyNumberFormat="0" applyFont="0" applyAlignment="0" applyProtection="0">
      <alignment vertical="center"/>
    </xf>
    <xf numFmtId="0" fontId="62" fillId="31" borderId="66" applyNumberFormat="0" applyFon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3" fontId="55" fillId="0" borderId="80"/>
    <xf numFmtId="3" fontId="55" fillId="0" borderId="80"/>
    <xf numFmtId="0" fontId="31" fillId="38" borderId="68" applyNumberFormat="0" applyFont="0" applyAlignment="0" applyProtection="0"/>
    <xf numFmtId="0" fontId="187" fillId="52" borderId="72" applyNumberFormat="0" applyAlignment="0" applyProtection="0"/>
    <xf numFmtId="0" fontId="147" fillId="30" borderId="49" applyNumberFormat="0" applyAlignment="0" applyProtection="0">
      <alignment vertical="center"/>
    </xf>
    <xf numFmtId="0" fontId="147" fillId="30" borderId="49" applyNumberFormat="0" applyAlignment="0" applyProtection="0">
      <alignment vertical="center"/>
    </xf>
    <xf numFmtId="0" fontId="62" fillId="31" borderId="68" applyNumberFormat="0" applyFont="0" applyAlignment="0" applyProtection="0">
      <alignment vertical="center"/>
    </xf>
    <xf numFmtId="0" fontId="19" fillId="31" borderId="66" applyNumberFormat="0" applyFont="0" applyAlignment="0" applyProtection="0">
      <alignment vertical="center"/>
    </xf>
    <xf numFmtId="0" fontId="147" fillId="54" borderId="70" applyNumberFormat="0" applyAlignment="0" applyProtection="0">
      <alignment vertical="center"/>
    </xf>
    <xf numFmtId="0" fontId="126" fillId="30" borderId="62" applyNumberFormat="0" applyAlignment="0" applyProtection="0">
      <alignment vertical="center"/>
    </xf>
    <xf numFmtId="0" fontId="126" fillId="30"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6" fillId="0" borderId="69" applyNumberFormat="0" applyFill="0" applyAlignment="0" applyProtection="0">
      <alignment vertical="center"/>
    </xf>
    <xf numFmtId="0" fontId="31" fillId="38" borderId="68" applyNumberFormat="0" applyFont="0" applyAlignment="0" applyProtection="0"/>
    <xf numFmtId="4" fontId="193" fillId="10" borderId="73" applyNumberFormat="0" applyProtection="0">
      <alignment horizontal="left" vertical="center" indent="1"/>
    </xf>
    <xf numFmtId="0" fontId="126" fillId="30" borderId="67" applyNumberFormat="0" applyAlignment="0" applyProtection="0">
      <alignment vertical="center"/>
    </xf>
    <xf numFmtId="0" fontId="132" fillId="0" borderId="63" applyNumberFormat="0" applyFill="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9" fillId="31" borderId="66"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62" fillId="31" borderId="68" applyNumberFormat="0" applyFont="0" applyAlignment="0" applyProtection="0">
      <alignment vertical="center"/>
    </xf>
    <xf numFmtId="0" fontId="19" fillId="31" borderId="66" applyNumberFormat="0" applyFont="0" applyAlignment="0" applyProtection="0">
      <alignment vertical="center"/>
    </xf>
    <xf numFmtId="0" fontId="126" fillId="30" borderId="62" applyNumberForma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0" fontId="19" fillId="31" borderId="66" applyNumberFormat="0" applyFont="0" applyAlignment="0" applyProtection="0">
      <alignment vertical="center"/>
    </xf>
    <xf numFmtId="10" fontId="48" fillId="7" borderId="80" applyNumberFormat="0" applyBorder="0" applyAlignment="0" applyProtection="0"/>
    <xf numFmtId="37" fontId="39" fillId="0" borderId="8" applyAlignment="0"/>
    <xf numFmtId="0" fontId="136" fillId="0" borderId="69" applyNumberFormat="0" applyFill="0" applyAlignment="0" applyProtection="0">
      <alignment vertical="center"/>
    </xf>
    <xf numFmtId="0" fontId="126" fillId="30" borderId="62" applyNumberFormat="0" applyAlignment="0" applyProtection="0">
      <alignment vertical="center"/>
    </xf>
    <xf numFmtId="0" fontId="19" fillId="31" borderId="66" applyNumberFormat="0" applyFont="0" applyAlignment="0" applyProtection="0">
      <alignment vertical="center"/>
    </xf>
    <xf numFmtId="0" fontId="137" fillId="16" borderId="62" applyNumberFormat="0" applyAlignment="0" applyProtection="0">
      <alignment vertical="center"/>
    </xf>
    <xf numFmtId="0" fontId="137" fillId="16" borderId="62" applyNumberFormat="0" applyAlignment="0" applyProtection="0">
      <alignment vertical="center"/>
    </xf>
    <xf numFmtId="0" fontId="136" fillId="0" borderId="45" applyNumberFormat="0" applyFill="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55" fillId="0" borderId="22">
      <alignment horizontal="distributed" justifyLastLine="1"/>
    </xf>
    <xf numFmtId="191" fontId="55" fillId="0" borderId="3" applyFont="0" applyFill="0" applyBorder="0" applyAlignment="0" applyProtection="0">
      <alignment vertical="center"/>
    </xf>
    <xf numFmtId="0" fontId="18" fillId="0" borderId="22">
      <alignment horizontal="distributed" justifyLastLine="1"/>
    </xf>
    <xf numFmtId="0" fontId="18" fillId="0" borderId="74">
      <alignment horizontal="distributed" vertical="center" justifyLastLine="1"/>
    </xf>
    <xf numFmtId="0" fontId="207" fillId="8" borderId="9" applyBorder="0">
      <alignment horizontal="center" vertical="center"/>
    </xf>
    <xf numFmtId="0" fontId="175" fillId="17" borderId="54" applyNumberFormat="0" applyAlignment="0" applyProtection="0"/>
    <xf numFmtId="0" fontId="187" fillId="52" borderId="77" applyNumberFormat="0" applyAlignment="0" applyProtection="0"/>
    <xf numFmtId="3" fontId="55" fillId="0" borderId="74"/>
    <xf numFmtId="0" fontId="19" fillId="31" borderId="68" applyNumberFormat="0" applyFont="0" applyAlignment="0" applyProtection="0">
      <alignment vertical="center"/>
    </xf>
    <xf numFmtId="10" fontId="48" fillId="6" borderId="80" applyNumberFormat="0" applyBorder="0" applyAlignment="0" applyProtection="0"/>
    <xf numFmtId="0" fontId="187" fillId="52" borderId="72" applyNumberFormat="0" applyAlignment="0" applyProtection="0"/>
    <xf numFmtId="202" fontId="36" fillId="0" borderId="74">
      <alignment horizontal="right" vertical="center" shrinkToFit="1"/>
    </xf>
    <xf numFmtId="191" fontId="55" fillId="0" borderId="79" applyFont="0" applyFill="0" applyBorder="0" applyAlignment="0" applyProtection="0">
      <alignment vertical="center"/>
    </xf>
    <xf numFmtId="10" fontId="48" fillId="7" borderId="74" applyNumberFormat="0" applyBorder="0" applyAlignment="0" applyProtection="0"/>
    <xf numFmtId="0" fontId="62" fillId="31" borderId="66" applyNumberFormat="0" applyFont="0" applyAlignment="0" applyProtection="0">
      <alignment vertical="center"/>
    </xf>
    <xf numFmtId="0" fontId="126" fillId="30" borderId="62" applyNumberFormat="0" applyAlignment="0" applyProtection="0">
      <alignment vertical="center"/>
    </xf>
    <xf numFmtId="0" fontId="126" fillId="30" borderId="62" applyNumberFormat="0" applyAlignment="0" applyProtection="0">
      <alignment vertical="center"/>
    </xf>
    <xf numFmtId="0" fontId="126" fillId="30" borderId="62" applyNumberFormat="0" applyAlignment="0" applyProtection="0">
      <alignment vertical="center"/>
    </xf>
    <xf numFmtId="202" fontId="36" fillId="0" borderId="21">
      <alignment horizontal="right" vertical="center" shrinkToFit="1"/>
    </xf>
    <xf numFmtId="0" fontId="31" fillId="38" borderId="66" applyNumberFormat="0" applyFont="0" applyAlignment="0" applyProtection="0"/>
    <xf numFmtId="0" fontId="36" fillId="31" borderId="68" applyNumberFormat="0" applyFont="0" applyAlignment="0" applyProtection="0">
      <alignment vertical="center"/>
    </xf>
    <xf numFmtId="0" fontId="136" fillId="0" borderId="45" applyNumberFormat="0" applyFill="0" applyAlignment="0" applyProtection="0">
      <alignment vertical="center"/>
    </xf>
    <xf numFmtId="0" fontId="147" fillId="54" borderId="70" applyNumberFormat="0" applyAlignment="0" applyProtection="0">
      <alignment vertical="center"/>
    </xf>
    <xf numFmtId="0" fontId="19" fillId="31" borderId="66" applyNumberFormat="0" applyFont="0" applyAlignment="0" applyProtection="0">
      <alignment vertical="center"/>
    </xf>
    <xf numFmtId="0" fontId="137" fillId="16" borderId="62" applyNumberFormat="0" applyAlignment="0" applyProtection="0">
      <alignment vertical="center"/>
    </xf>
    <xf numFmtId="10" fontId="48" fillId="6" borderId="21" applyNumberFormat="0" applyBorder="0" applyAlignment="0" applyProtection="0"/>
    <xf numFmtId="0" fontId="19" fillId="31" borderId="68" applyNumberFormat="0" applyFont="0" applyAlignment="0" applyProtection="0">
      <alignment vertical="center"/>
    </xf>
    <xf numFmtId="3" fontId="55" fillId="0" borderId="21"/>
    <xf numFmtId="3" fontId="55" fillId="0" borderId="21"/>
    <xf numFmtId="3" fontId="55" fillId="0" borderId="21"/>
    <xf numFmtId="0" fontId="18" fillId="0" borderId="21">
      <alignment horizontal="distributed" vertical="center" justifyLastLine="1"/>
    </xf>
    <xf numFmtId="208" fontId="31" fillId="0" borderId="21">
      <alignment horizontal="right" vertical="center" shrinkToFit="1"/>
    </xf>
    <xf numFmtId="10" fontId="48" fillId="7" borderId="21" applyNumberFormat="0" applyBorder="0" applyAlignment="0" applyProtection="0"/>
    <xf numFmtId="319" fontId="18" fillId="0" borderId="74">
      <alignment horizontal="left" vertical="center"/>
    </xf>
    <xf numFmtId="0" fontId="208" fillId="8" borderId="74">
      <alignment horizontal="center" vertical="center"/>
    </xf>
    <xf numFmtId="3" fontId="55" fillId="0" borderId="74"/>
    <xf numFmtId="4" fontId="193" fillId="10" borderId="78" applyNumberFormat="0" applyProtection="0">
      <alignment horizontal="left" vertical="center" indent="1"/>
    </xf>
    <xf numFmtId="0" fontId="19" fillId="31" borderId="68" applyNumberFormat="0" applyFont="0" applyAlignment="0" applyProtection="0">
      <alignment vertical="center"/>
    </xf>
    <xf numFmtId="208" fontId="31" fillId="0" borderId="74">
      <alignment horizontal="right" vertical="center" shrinkToFit="1"/>
    </xf>
    <xf numFmtId="319" fontId="18" fillId="0" borderId="21">
      <alignment horizontal="left" vertical="center"/>
    </xf>
    <xf numFmtId="0" fontId="208" fillId="8" borderId="21">
      <alignment horizontal="center" vertical="center"/>
    </xf>
    <xf numFmtId="0" fontId="186" fillId="9" borderId="21" applyNumberFormat="0" applyFont="0" applyBorder="0" applyAlignment="0" applyProtection="0">
      <alignment vertical="center"/>
    </xf>
    <xf numFmtId="0" fontId="187" fillId="52" borderId="77" applyNumberFormat="0" applyAlignment="0" applyProtection="0"/>
    <xf numFmtId="202" fontId="36" fillId="0" borderId="74">
      <alignment horizontal="right" vertical="center" shrinkToFit="1"/>
    </xf>
    <xf numFmtId="0" fontId="19" fillId="31" borderId="66" applyNumberFormat="0" applyFont="0" applyAlignment="0" applyProtection="0">
      <alignment vertical="center"/>
    </xf>
    <xf numFmtId="0" fontId="36" fillId="31" borderId="66" applyNumberFormat="0" applyFont="0" applyAlignment="0" applyProtection="0">
      <alignment vertical="center"/>
    </xf>
    <xf numFmtId="0" fontId="31" fillId="38" borderId="66" applyNumberFormat="0" applyFont="0" applyAlignment="0" applyProtection="0"/>
    <xf numFmtId="0" fontId="36" fillId="31" borderId="66" applyNumberFormat="0" applyFont="0" applyAlignment="0" applyProtection="0">
      <alignment vertical="center"/>
    </xf>
    <xf numFmtId="0" fontId="31" fillId="38" borderId="66" applyNumberFormat="0" applyFont="0" applyAlignment="0" applyProtection="0"/>
    <xf numFmtId="0" fontId="37" fillId="0" borderId="2">
      <alignment horizontal="left" vertical="center"/>
    </xf>
    <xf numFmtId="319" fontId="18" fillId="0" borderId="80">
      <alignment horizontal="left" vertical="center"/>
    </xf>
    <xf numFmtId="0" fontId="36" fillId="31" borderId="66" applyNumberFormat="0" applyFont="0" applyAlignment="0" applyProtection="0">
      <alignment vertical="center"/>
    </xf>
    <xf numFmtId="0" fontId="208" fillId="8" borderId="80">
      <alignment horizontal="center" vertical="center"/>
    </xf>
    <xf numFmtId="0" fontId="186" fillId="9" borderId="80" applyNumberFormat="0" applyFont="0" applyBorder="0" applyAlignment="0" applyProtection="0">
      <alignment vertical="center"/>
    </xf>
    <xf numFmtId="0" fontId="31" fillId="38" borderId="66" applyNumberFormat="0" applyFont="0" applyAlignment="0" applyProtection="0"/>
    <xf numFmtId="0" fontId="36" fillId="31" borderId="68" applyNumberFormat="0" applyFont="0" applyAlignment="0" applyProtection="0">
      <alignment vertical="center"/>
    </xf>
    <xf numFmtId="0" fontId="31" fillId="38" borderId="68" applyNumberFormat="0" applyFont="0" applyAlignment="0" applyProtection="0"/>
    <xf numFmtId="41" fontId="16" fillId="0" borderId="0" applyFont="0" applyFill="0" applyBorder="0" applyAlignment="0" applyProtection="0">
      <alignment vertical="center"/>
    </xf>
    <xf numFmtId="202" fontId="36" fillId="0" borderId="80">
      <alignment horizontal="right" vertical="center" shrinkToFit="1"/>
    </xf>
    <xf numFmtId="0" fontId="37" fillId="0" borderId="2">
      <alignment horizontal="left" vertical="center"/>
    </xf>
    <xf numFmtId="10" fontId="48" fillId="6" borderId="80" applyNumberFormat="0" applyBorder="0" applyAlignment="0" applyProtection="0"/>
    <xf numFmtId="3" fontId="55" fillId="0" borderId="80"/>
    <xf numFmtId="0" fontId="191" fillId="0" borderId="32">
      <alignment horizontal="center"/>
    </xf>
    <xf numFmtId="3" fontId="55" fillId="0" borderId="80"/>
    <xf numFmtId="3" fontId="55" fillId="0" borderId="80"/>
    <xf numFmtId="0" fontId="36" fillId="0" borderId="32" applyNumberFormat="0" applyFont="0" applyFill="0" applyAlignment="0" applyProtection="0"/>
    <xf numFmtId="0" fontId="18" fillId="0" borderId="80">
      <alignment horizontal="distributed" vertical="center" justifyLastLine="1"/>
    </xf>
    <xf numFmtId="191" fontId="55" fillId="0" borderId="3" applyFont="0" applyFill="0" applyBorder="0" applyAlignment="0" applyProtection="0">
      <alignment vertical="center"/>
    </xf>
    <xf numFmtId="10" fontId="48" fillId="7" borderId="94" applyNumberFormat="0" applyBorder="0" applyAlignment="0" applyProtection="0"/>
    <xf numFmtId="208" fontId="31" fillId="0" borderId="94">
      <alignment horizontal="right" vertical="center" shrinkToFit="1"/>
    </xf>
    <xf numFmtId="0" fontId="18" fillId="0" borderId="94">
      <alignment horizontal="distributed" vertical="center" justifyLastLine="1"/>
    </xf>
    <xf numFmtId="3" fontId="55" fillId="0" borderId="94"/>
    <xf numFmtId="3" fontId="55" fillId="0" borderId="94"/>
    <xf numFmtId="3" fontId="55" fillId="0" borderId="94"/>
    <xf numFmtId="10" fontId="48" fillId="6" borderId="94" applyNumberFormat="0" applyBorder="0" applyAlignment="0" applyProtection="0"/>
    <xf numFmtId="0" fontId="221" fillId="0" borderId="65" applyNumberFormat="0" applyFill="0" applyAlignment="0" applyProtection="0">
      <alignment vertical="center"/>
    </xf>
    <xf numFmtId="202" fontId="36" fillId="0" borderId="94">
      <alignment horizontal="right" vertical="center" shrinkToFit="1"/>
    </xf>
    <xf numFmtId="0" fontId="207" fillId="8" borderId="9" applyBorder="0">
      <alignment horizontal="center" vertical="center"/>
    </xf>
    <xf numFmtId="37" fontId="39" fillId="0" borderId="8" applyAlignment="0"/>
    <xf numFmtId="0" fontId="177" fillId="0" borderId="55" applyNumberFormat="0" applyFill="0" applyAlignment="0" applyProtection="0"/>
    <xf numFmtId="14" fontId="180" fillId="49" borderId="32">
      <alignment horizontal="center" vertical="center" wrapText="1"/>
    </xf>
    <xf numFmtId="10" fontId="48" fillId="7" borderId="80" applyNumberFormat="0" applyBorder="0" applyAlignment="0" applyProtection="0"/>
    <xf numFmtId="0" fontId="186" fillId="9" borderId="80" applyNumberFormat="0" applyFont="0" applyBorder="0" applyAlignment="0" applyProtection="0">
      <alignment vertical="center"/>
    </xf>
    <xf numFmtId="208" fontId="31" fillId="0" borderId="80">
      <alignment horizontal="right" vertical="center" shrinkToFit="1"/>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319" fontId="18" fillId="0" borderId="80">
      <alignment horizontal="left" vertical="center"/>
    </xf>
    <xf numFmtId="0" fontId="208" fillId="8" borderId="80">
      <alignment horizontal="center" vertical="center"/>
    </xf>
    <xf numFmtId="202" fontId="36" fillId="0" borderId="80">
      <alignment horizontal="right" vertical="center" shrinkToFit="1"/>
    </xf>
    <xf numFmtId="230" fontId="64" fillId="0" borderId="32" applyBorder="0"/>
    <xf numFmtId="10" fontId="48" fillId="6" borderId="80" applyNumberFormat="0" applyBorder="0" applyAlignment="0" applyProtection="0"/>
    <xf numFmtId="3" fontId="55" fillId="0" borderId="80"/>
    <xf numFmtId="3" fontId="55" fillId="0" borderId="80"/>
    <xf numFmtId="3" fontId="55" fillId="0" borderId="80"/>
    <xf numFmtId="0" fontId="18" fillId="0" borderId="80">
      <alignment horizontal="distributed" vertical="center" justifyLastLine="1"/>
    </xf>
    <xf numFmtId="208" fontId="31" fillId="0" borderId="80">
      <alignment horizontal="right" vertical="center" shrinkToFit="1"/>
    </xf>
    <xf numFmtId="10" fontId="48" fillId="7" borderId="80" applyNumberFormat="0" applyBorder="0" applyAlignment="0" applyProtection="0"/>
    <xf numFmtId="0" fontId="53" fillId="0" borderId="32"/>
    <xf numFmtId="319" fontId="18" fillId="0" borderId="80">
      <alignment horizontal="left" vertical="center"/>
    </xf>
    <xf numFmtId="0" fontId="208" fillId="8" borderId="80">
      <alignment horizontal="center" vertical="center"/>
    </xf>
    <xf numFmtId="0" fontId="186" fillId="9" borderId="80" applyNumberFormat="0" applyFont="0" applyBorder="0" applyAlignment="0" applyProtection="0">
      <alignment vertical="center"/>
    </xf>
    <xf numFmtId="0" fontId="132" fillId="0" borderId="81" applyNumberFormat="0" applyFill="0" applyAlignment="0" applyProtection="0">
      <alignment vertical="center"/>
    </xf>
    <xf numFmtId="0" fontId="19" fillId="31" borderId="68" applyNumberFormat="0" applyFont="0" applyAlignment="0" applyProtection="0">
      <alignment vertical="center"/>
    </xf>
    <xf numFmtId="0" fontId="37" fillId="0" borderId="2">
      <alignment horizontal="left" vertical="center"/>
    </xf>
    <xf numFmtId="0" fontId="137" fillId="16" borderId="67" applyNumberFormat="0" applyAlignment="0" applyProtection="0">
      <alignment vertical="center"/>
    </xf>
    <xf numFmtId="10" fontId="48" fillId="6" borderId="80" applyNumberFormat="0" applyBorder="0" applyAlignment="0" applyProtection="0"/>
    <xf numFmtId="0" fontId="147" fillId="30" borderId="70" applyNumberFormat="0" applyAlignment="0" applyProtection="0">
      <alignment vertical="center"/>
    </xf>
    <xf numFmtId="0" fontId="19" fillId="31" borderId="68" applyNumberFormat="0" applyFont="0" applyAlignment="0" applyProtection="0">
      <alignment vertical="center"/>
    </xf>
    <xf numFmtId="0" fontId="62" fillId="31" borderId="68" applyNumberFormat="0" applyFont="0" applyAlignment="0" applyProtection="0">
      <alignment vertical="center"/>
    </xf>
    <xf numFmtId="319" fontId="18" fillId="0" borderId="80">
      <alignment horizontal="left" vertical="center"/>
    </xf>
    <xf numFmtId="0" fontId="147" fillId="30" borderId="89" applyNumberFormat="0" applyAlignment="0" applyProtection="0">
      <alignment vertical="center"/>
    </xf>
    <xf numFmtId="0" fontId="36" fillId="31" borderId="68" applyNumberFormat="0" applyFont="0" applyAlignment="0" applyProtection="0">
      <alignment vertical="center"/>
    </xf>
    <xf numFmtId="0" fontId="19" fillId="31" borderId="87" applyNumberFormat="0" applyFont="0" applyAlignment="0" applyProtection="0">
      <alignment vertical="center"/>
    </xf>
    <xf numFmtId="3" fontId="55" fillId="0" borderId="80"/>
    <xf numFmtId="0" fontId="19" fillId="31" borderId="68" applyNumberFormat="0" applyFont="0" applyAlignment="0" applyProtection="0">
      <alignment vertical="center"/>
    </xf>
    <xf numFmtId="3" fontId="55" fillId="0" borderId="82"/>
    <xf numFmtId="3" fontId="55" fillId="0" borderId="80"/>
    <xf numFmtId="0" fontId="126" fillId="30" borderId="67" applyNumberFormat="0" applyAlignment="0" applyProtection="0">
      <alignment vertical="center"/>
    </xf>
    <xf numFmtId="0" fontId="126" fillId="30" borderId="86" applyNumberFormat="0" applyAlignment="0" applyProtection="0">
      <alignment vertical="center"/>
    </xf>
    <xf numFmtId="0" fontId="126" fillId="54" borderId="67" applyNumberForma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47" fillId="54" borderId="70" applyNumberFormat="0" applyAlignment="0" applyProtection="0">
      <alignment vertical="center"/>
    </xf>
    <xf numFmtId="0" fontId="126" fillId="30" borderId="67" applyNumberForma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87" applyNumberFormat="0" applyFont="0" applyAlignment="0" applyProtection="0">
      <alignment vertical="center"/>
    </xf>
    <xf numFmtId="0" fontId="136" fillId="0" borderId="69" applyNumberFormat="0" applyFill="0" applyAlignment="0" applyProtection="0">
      <alignment vertical="center"/>
    </xf>
    <xf numFmtId="0" fontId="136" fillId="0" borderId="69" applyNumberFormat="0" applyFill="0" applyAlignment="0" applyProtection="0">
      <alignment vertical="center"/>
    </xf>
    <xf numFmtId="0" fontId="136" fillId="0" borderId="69" applyNumberFormat="0" applyFill="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47" fillId="30" borderId="70" applyNumberFormat="0" applyAlignment="0" applyProtection="0">
      <alignment vertical="center"/>
    </xf>
    <xf numFmtId="0" fontId="18" fillId="0" borderId="22">
      <alignment horizontal="distributed" justifyLastLine="1"/>
    </xf>
    <xf numFmtId="0" fontId="147" fillId="30" borderId="70" applyNumberFormat="0" applyAlignment="0" applyProtection="0">
      <alignment vertical="center"/>
    </xf>
    <xf numFmtId="0" fontId="147" fillId="30" borderId="70" applyNumberFormat="0" applyAlignment="0" applyProtection="0">
      <alignment vertical="center"/>
    </xf>
    <xf numFmtId="0" fontId="147" fillId="30" borderId="70" applyNumberFormat="0" applyAlignment="0" applyProtection="0">
      <alignment vertical="center"/>
    </xf>
    <xf numFmtId="191" fontId="55" fillId="0" borderId="3" applyFont="0" applyFill="0" applyBorder="0" applyAlignment="0" applyProtection="0">
      <alignment vertical="center"/>
    </xf>
    <xf numFmtId="0" fontId="55" fillId="0" borderId="22">
      <alignment horizontal="distributed" justifyLastLine="1"/>
    </xf>
    <xf numFmtId="0" fontId="136" fillId="0" borderId="88" applyNumberFormat="0" applyFill="0" applyAlignment="0" applyProtection="0">
      <alignment vertical="center"/>
    </xf>
    <xf numFmtId="3" fontId="55" fillId="0" borderId="80"/>
    <xf numFmtId="10" fontId="48" fillId="6" borderId="80" applyNumberFormat="0" applyBorder="0" applyAlignment="0" applyProtection="0"/>
    <xf numFmtId="0" fontId="19" fillId="31" borderId="68" applyNumberFormat="0" applyFont="0" applyAlignment="0" applyProtection="0">
      <alignment vertical="center"/>
    </xf>
    <xf numFmtId="0" fontId="147" fillId="54" borderId="70" applyNumberFormat="0" applyAlignment="0" applyProtection="0">
      <alignment vertical="center"/>
    </xf>
    <xf numFmtId="0" fontId="37" fillId="0" borderId="2">
      <alignment horizontal="left" vertical="center"/>
    </xf>
    <xf numFmtId="0" fontId="36" fillId="31" borderId="87" applyNumberFormat="0" applyFont="0" applyAlignment="0" applyProtection="0">
      <alignment vertical="center"/>
    </xf>
    <xf numFmtId="0" fontId="126" fillId="30" borderId="67" applyNumberFormat="0" applyAlignment="0" applyProtection="0">
      <alignment vertical="center"/>
    </xf>
    <xf numFmtId="0" fontId="126" fillId="30" borderId="86" applyNumberFormat="0" applyAlignment="0" applyProtection="0">
      <alignment vertical="center"/>
    </xf>
    <xf numFmtId="0" fontId="126" fillId="54" borderId="86" applyNumberFormat="0" applyAlignment="0" applyProtection="0">
      <alignment vertical="center"/>
    </xf>
    <xf numFmtId="208" fontId="31" fillId="0" borderId="82">
      <alignment horizontal="right" vertical="center" shrinkToFit="1"/>
    </xf>
    <xf numFmtId="0" fontId="19" fillId="31" borderId="87" applyNumberFormat="0" applyFon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0" fontId="137" fillId="16" borderId="67" applyNumberForma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47" fillId="30" borderId="70" applyNumberFormat="0" applyAlignment="0" applyProtection="0">
      <alignment vertical="center"/>
    </xf>
    <xf numFmtId="0" fontId="137" fillId="16" borderId="67" applyNumberFormat="0" applyAlignment="0" applyProtection="0">
      <alignment vertical="center"/>
    </xf>
    <xf numFmtId="0" fontId="36" fillId="31" borderId="68" applyNumberFormat="0" applyFont="0" applyAlignment="0" applyProtection="0">
      <alignment vertical="center"/>
    </xf>
    <xf numFmtId="0" fontId="36" fillId="31" borderId="68" applyNumberFormat="0" applyFont="0" applyAlignment="0" applyProtection="0">
      <alignment vertical="center"/>
    </xf>
    <xf numFmtId="0" fontId="126" fillId="30" borderId="67" applyNumberFormat="0" applyAlignment="0" applyProtection="0">
      <alignment vertical="center"/>
    </xf>
    <xf numFmtId="0" fontId="19" fillId="31" borderId="87" applyNumberFormat="0" applyFont="0" applyAlignment="0" applyProtection="0">
      <alignment vertical="center"/>
    </xf>
    <xf numFmtId="0" fontId="132" fillId="0" borderId="81" applyNumberFormat="0" applyFill="0" applyAlignment="0" applyProtection="0">
      <alignment vertical="center"/>
    </xf>
    <xf numFmtId="0" fontId="136" fillId="0" borderId="69" applyNumberFormat="0" applyFill="0" applyAlignment="0" applyProtection="0">
      <alignment vertical="center"/>
    </xf>
    <xf numFmtId="0" fontId="147" fillId="30" borderId="70" applyNumberFormat="0" applyAlignment="0" applyProtection="0">
      <alignment vertical="center"/>
    </xf>
    <xf numFmtId="0" fontId="208" fillId="8" borderId="80">
      <alignment horizontal="center" vertical="center"/>
    </xf>
    <xf numFmtId="0" fontId="207" fillId="8" borderId="75" applyBorder="0">
      <alignment horizontal="center" vertical="center"/>
    </xf>
    <xf numFmtId="0" fontId="147" fillId="30" borderId="70" applyNumberFormat="0" applyAlignment="0" applyProtection="0">
      <alignment vertical="center"/>
    </xf>
    <xf numFmtId="0" fontId="147" fillId="30" borderId="70" applyNumberFormat="0" applyAlignment="0" applyProtection="0">
      <alignment vertical="center"/>
    </xf>
    <xf numFmtId="0" fontId="147" fillId="30" borderId="70" applyNumberFormat="0" applyAlignment="0" applyProtection="0">
      <alignment vertical="center"/>
    </xf>
    <xf numFmtId="191" fontId="55" fillId="0" borderId="83" applyFont="0" applyFill="0" applyBorder="0" applyAlignment="0" applyProtection="0">
      <alignment vertical="center"/>
    </xf>
    <xf numFmtId="0" fontId="147" fillId="30" borderId="89" applyNumberFormat="0" applyAlignment="0" applyProtection="0">
      <alignment vertical="center"/>
    </xf>
    <xf numFmtId="0" fontId="18" fillId="0" borderId="82">
      <alignment horizontal="distributed" vertical="center" justifyLastLine="1"/>
    </xf>
    <xf numFmtId="0" fontId="18" fillId="0" borderId="85">
      <alignment horizontal="distributed" justifyLastLine="1"/>
    </xf>
    <xf numFmtId="3" fontId="55" fillId="0" borderId="80"/>
    <xf numFmtId="37" fontId="39" fillId="0" borderId="76" applyAlignment="0"/>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62" fillId="31" borderId="68" applyNumberFormat="0" applyFont="0" applyAlignment="0" applyProtection="0">
      <alignment vertical="center"/>
    </xf>
    <xf numFmtId="0" fontId="147" fillId="54" borderId="70" applyNumberFormat="0" applyAlignment="0" applyProtection="0">
      <alignment vertical="center"/>
    </xf>
    <xf numFmtId="0" fontId="19" fillId="31" borderId="68" applyNumberFormat="0" applyFont="0" applyAlignment="0" applyProtection="0">
      <alignment vertical="center"/>
    </xf>
    <xf numFmtId="0" fontId="137" fillId="16" borderId="67" applyNumberFormat="0" applyAlignment="0" applyProtection="0">
      <alignment vertical="center"/>
    </xf>
    <xf numFmtId="208" fontId="31" fillId="0" borderId="80">
      <alignment horizontal="right" vertical="center" shrinkToFit="1"/>
    </xf>
    <xf numFmtId="0" fontId="126" fillId="30" borderId="67" applyNumberFormat="0" applyAlignment="0" applyProtection="0">
      <alignment vertical="center"/>
    </xf>
    <xf numFmtId="0" fontId="126" fillId="54" borderId="67" applyNumberFormat="0" applyAlignment="0" applyProtection="0">
      <alignment vertical="center"/>
    </xf>
    <xf numFmtId="0" fontId="126" fillId="30" borderId="86" applyNumberFormat="0" applyAlignment="0" applyProtection="0">
      <alignment vertical="center"/>
    </xf>
    <xf numFmtId="0" fontId="126" fillId="30" borderId="86" applyNumberFormat="0" applyAlignment="0" applyProtection="0">
      <alignment vertical="center"/>
    </xf>
    <xf numFmtId="0" fontId="136" fillId="0" borderId="69" applyNumberFormat="0" applyFill="0" applyAlignment="0" applyProtection="0">
      <alignment vertical="center"/>
    </xf>
    <xf numFmtId="0" fontId="136" fillId="0" borderId="69" applyNumberFormat="0" applyFill="0" applyAlignment="0" applyProtection="0">
      <alignment vertical="center"/>
    </xf>
    <xf numFmtId="0" fontId="136" fillId="0" borderId="69" applyNumberFormat="0" applyFill="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8" fillId="0" borderId="80">
      <alignment horizontal="distributed" vertical="center" justifyLastLine="1"/>
    </xf>
    <xf numFmtId="0" fontId="186" fillId="9" borderId="80" applyNumberFormat="0" applyFont="0" applyBorder="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62"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37" fillId="16" borderId="86" applyNumberFormat="0" applyAlignment="0" applyProtection="0">
      <alignment vertical="center"/>
    </xf>
    <xf numFmtId="0" fontId="132" fillId="0" borderId="93" applyNumberFormat="0" applyFill="0" applyAlignment="0" applyProtection="0">
      <alignment vertical="center"/>
    </xf>
    <xf numFmtId="4" fontId="193" fillId="10" borderId="73" applyNumberFormat="0" applyProtection="0">
      <alignment horizontal="left" vertical="center" indent="1"/>
    </xf>
    <xf numFmtId="0" fontId="207" fillId="8" borderId="9" applyBorder="0">
      <alignment horizontal="center" vertical="center"/>
    </xf>
    <xf numFmtId="0" fontId="187" fillId="52" borderId="72" applyNumberFormat="0" applyAlignment="0" applyProtection="0"/>
    <xf numFmtId="0" fontId="31" fillId="38" borderId="68" applyNumberFormat="0" applyFont="0" applyAlignment="0" applyProtection="0"/>
    <xf numFmtId="37" fontId="39" fillId="0" borderId="8" applyAlignment="0"/>
    <xf numFmtId="0" fontId="62" fillId="31" borderId="87" applyNumberFormat="0" applyFon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4" fontId="193" fillId="10" borderId="92" applyNumberFormat="0" applyProtection="0">
      <alignment horizontal="left" vertical="center" indent="1"/>
    </xf>
    <xf numFmtId="0" fontId="175" fillId="17" borderId="90"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10" fontId="48" fillId="7" borderId="80" applyNumberFormat="0" applyBorder="0" applyAlignment="0" applyProtection="0"/>
    <xf numFmtId="0" fontId="186" fillId="9" borderId="80" applyNumberFormat="0" applyFont="0" applyBorder="0" applyAlignment="0" applyProtection="0">
      <alignment vertical="center"/>
    </xf>
    <xf numFmtId="4" fontId="193" fillId="10" borderId="73" applyNumberFormat="0" applyProtection="0">
      <alignment horizontal="left" vertical="center" indent="1"/>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55" fillId="0" borderId="85">
      <alignment horizontal="distributed" justifyLastLine="1"/>
    </xf>
    <xf numFmtId="0" fontId="147" fillId="30" borderId="89" applyNumberFormat="0" applyAlignment="0" applyProtection="0">
      <alignment vertical="center"/>
    </xf>
    <xf numFmtId="0" fontId="126" fillId="54" borderId="67" applyNumberForma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202" fontId="36" fillId="0" borderId="82">
      <alignment horizontal="right" vertical="center" shrinkToFit="1"/>
    </xf>
    <xf numFmtId="0" fontId="137" fillId="16"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9" fillId="31" borderId="68" applyNumberFormat="0" applyFont="0" applyAlignment="0" applyProtection="0">
      <alignment vertical="center"/>
    </xf>
    <xf numFmtId="0" fontId="62"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3" fontId="55" fillId="0" borderId="82"/>
    <xf numFmtId="3" fontId="55" fillId="0" borderId="82"/>
    <xf numFmtId="0" fontId="31" fillId="38" borderId="68" applyNumberFormat="0" applyFont="0" applyAlignment="0" applyProtection="0"/>
    <xf numFmtId="0" fontId="187" fillId="52" borderId="72" applyNumberFormat="0" applyAlignment="0" applyProtection="0"/>
    <xf numFmtId="0" fontId="147" fillId="30" borderId="70" applyNumberFormat="0" applyAlignment="0" applyProtection="0">
      <alignment vertical="center"/>
    </xf>
    <xf numFmtId="0" fontId="147" fillId="30" borderId="70" applyNumberFormat="0" applyAlignment="0" applyProtection="0">
      <alignment vertical="center"/>
    </xf>
    <xf numFmtId="0" fontId="62" fillId="31" borderId="87" applyNumberFormat="0" applyFont="0" applyAlignment="0" applyProtection="0">
      <alignment vertical="center"/>
    </xf>
    <xf numFmtId="0" fontId="19" fillId="31" borderId="68" applyNumberFormat="0" applyFont="0" applyAlignment="0" applyProtection="0">
      <alignment vertical="center"/>
    </xf>
    <xf numFmtId="0" fontId="147" fillId="54" borderId="89" applyNumberFormat="0" applyAlignment="0" applyProtection="0">
      <alignment vertical="center"/>
    </xf>
    <xf numFmtId="0" fontId="126" fillId="30" borderId="67" applyNumberFormat="0" applyAlignment="0" applyProtection="0">
      <alignment vertical="center"/>
    </xf>
    <xf numFmtId="0" fontId="126" fillId="30" borderId="86"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36" fillId="0" borderId="88" applyNumberFormat="0" applyFill="0" applyAlignment="0" applyProtection="0">
      <alignment vertical="center"/>
    </xf>
    <xf numFmtId="0" fontId="31" fillId="38" borderId="87" applyNumberFormat="0" applyFont="0" applyAlignment="0" applyProtection="0"/>
    <xf numFmtId="4" fontId="193" fillId="10" borderId="73" applyNumberFormat="0" applyProtection="0">
      <alignment horizontal="left" vertical="center" indent="1"/>
    </xf>
    <xf numFmtId="0" fontId="126" fillId="30" borderId="86" applyNumberFormat="0" applyAlignment="0" applyProtection="0">
      <alignment vertical="center"/>
    </xf>
    <xf numFmtId="0" fontId="132" fillId="0" borderId="81" applyNumberFormat="0" applyFill="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62" fillId="31" borderId="68" applyNumberFormat="0" applyFont="0" applyAlignment="0" applyProtection="0">
      <alignment vertical="center"/>
    </xf>
    <xf numFmtId="0" fontId="19" fillId="31" borderId="68" applyNumberFormat="0" applyFont="0" applyAlignment="0" applyProtection="0">
      <alignment vertical="center"/>
    </xf>
    <xf numFmtId="0" fontId="126" fillId="30" borderId="67" applyNumberForma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0" fontId="19" fillId="31" borderId="68" applyNumberFormat="0" applyFont="0" applyAlignment="0" applyProtection="0">
      <alignment vertical="center"/>
    </xf>
    <xf numFmtId="10" fontId="48" fillId="7" borderId="82" applyNumberFormat="0" applyBorder="0" applyAlignment="0" applyProtection="0"/>
    <xf numFmtId="37" fontId="39" fillId="0" borderId="76" applyAlignment="0"/>
    <xf numFmtId="0" fontId="136" fillId="0" borderId="88" applyNumberFormat="0" applyFill="0" applyAlignment="0" applyProtection="0">
      <alignment vertical="center"/>
    </xf>
    <xf numFmtId="0" fontId="126" fillId="30" borderId="67" applyNumberFormat="0" applyAlignment="0" applyProtection="0">
      <alignment vertical="center"/>
    </xf>
    <xf numFmtId="0" fontId="19" fillId="31" borderId="68" applyNumberFormat="0" applyFont="0" applyAlignment="0" applyProtection="0">
      <alignment vertical="center"/>
    </xf>
    <xf numFmtId="0" fontId="137" fillId="16" borderId="67" applyNumberFormat="0" applyAlignment="0" applyProtection="0">
      <alignment vertical="center"/>
    </xf>
    <xf numFmtId="0" fontId="137" fillId="16" borderId="67" applyNumberFormat="0" applyAlignment="0" applyProtection="0">
      <alignment vertical="center"/>
    </xf>
    <xf numFmtId="0" fontId="136" fillId="0" borderId="69" applyNumberFormat="0" applyFill="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55" fillId="0" borderId="22">
      <alignment horizontal="distributed" justifyLastLine="1"/>
    </xf>
    <xf numFmtId="191" fontId="55" fillId="0" borderId="3" applyFont="0" applyFill="0" applyBorder="0" applyAlignment="0" applyProtection="0">
      <alignment vertical="center"/>
    </xf>
    <xf numFmtId="0" fontId="18" fillId="0" borderId="22">
      <alignment horizontal="distributed" justifyLastLine="1"/>
    </xf>
    <xf numFmtId="0" fontId="18" fillId="0" borderId="80">
      <alignment horizontal="distributed" vertical="center" justifyLastLine="1"/>
    </xf>
    <xf numFmtId="0" fontId="207" fillId="8" borderId="75" applyBorder="0">
      <alignment horizontal="center" vertical="center"/>
    </xf>
    <xf numFmtId="0" fontId="175" fillId="17" borderId="71" applyNumberFormat="0" applyAlignment="0" applyProtection="0"/>
    <xf numFmtId="0" fontId="187" fillId="52" borderId="72" applyNumberFormat="0" applyAlignment="0" applyProtection="0"/>
    <xf numFmtId="3" fontId="55" fillId="0" borderId="80"/>
    <xf numFmtId="0" fontId="19" fillId="31" borderId="87" applyNumberFormat="0" applyFont="0" applyAlignment="0" applyProtection="0">
      <alignment vertical="center"/>
    </xf>
    <xf numFmtId="10" fontId="48" fillId="6" borderId="82" applyNumberFormat="0" applyBorder="0" applyAlignment="0" applyProtection="0"/>
    <xf numFmtId="0" fontId="187" fillId="52" borderId="91" applyNumberFormat="0" applyAlignment="0" applyProtection="0"/>
    <xf numFmtId="202" fontId="36" fillId="0" borderId="80">
      <alignment horizontal="right" vertical="center" shrinkToFit="1"/>
    </xf>
    <xf numFmtId="191" fontId="55" fillId="0" borderId="3" applyFont="0" applyFill="0" applyBorder="0" applyAlignment="0" applyProtection="0">
      <alignment vertical="center"/>
    </xf>
    <xf numFmtId="10" fontId="48" fillId="7" borderId="80" applyNumberFormat="0" applyBorder="0" applyAlignment="0" applyProtection="0"/>
    <xf numFmtId="0" fontId="62" fillId="31" borderId="68" applyNumberFormat="0" applyFon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0" fontId="126" fillId="30" borderId="67" applyNumberFormat="0" applyAlignment="0" applyProtection="0">
      <alignment vertical="center"/>
    </xf>
    <xf numFmtId="202" fontId="36" fillId="0" borderId="80">
      <alignment horizontal="right" vertical="center" shrinkToFit="1"/>
    </xf>
    <xf numFmtId="0" fontId="31" fillId="38" borderId="68" applyNumberFormat="0" applyFont="0" applyAlignment="0" applyProtection="0"/>
    <xf numFmtId="0" fontId="36" fillId="31" borderId="68" applyNumberFormat="0" applyFont="0" applyAlignment="0" applyProtection="0">
      <alignment vertical="center"/>
    </xf>
    <xf numFmtId="0" fontId="136" fillId="0" borderId="69" applyNumberFormat="0" applyFill="0" applyAlignment="0" applyProtection="0">
      <alignment vertical="center"/>
    </xf>
    <xf numFmtId="0" fontId="147" fillId="54" borderId="70" applyNumberFormat="0" applyAlignment="0" applyProtection="0">
      <alignment vertical="center"/>
    </xf>
    <xf numFmtId="0" fontId="19" fillId="31" borderId="68" applyNumberFormat="0" applyFont="0" applyAlignment="0" applyProtection="0">
      <alignment vertical="center"/>
    </xf>
    <xf numFmtId="0" fontId="137" fillId="16" borderId="67" applyNumberFormat="0" applyAlignment="0" applyProtection="0">
      <alignment vertical="center"/>
    </xf>
    <xf numFmtId="10" fontId="48" fillId="6" borderId="80" applyNumberFormat="0" applyBorder="0" applyAlignment="0" applyProtection="0"/>
    <xf numFmtId="0" fontId="19" fillId="31" borderId="87" applyNumberFormat="0" applyFont="0" applyAlignment="0" applyProtection="0">
      <alignment vertical="center"/>
    </xf>
    <xf numFmtId="3" fontId="55" fillId="0" borderId="80"/>
    <xf numFmtId="3" fontId="55" fillId="0" borderId="80"/>
    <xf numFmtId="3" fontId="55" fillId="0" borderId="80"/>
    <xf numFmtId="0" fontId="18" fillId="0" borderId="80">
      <alignment horizontal="distributed" vertical="center" justifyLastLine="1"/>
    </xf>
    <xf numFmtId="208" fontId="31" fillId="0" borderId="80">
      <alignment horizontal="right" vertical="center" shrinkToFit="1"/>
    </xf>
    <xf numFmtId="10" fontId="48" fillId="7" borderId="80" applyNumberFormat="0" applyBorder="0" applyAlignment="0" applyProtection="0"/>
    <xf numFmtId="319" fontId="18" fillId="0" borderId="80">
      <alignment horizontal="left" vertical="center"/>
    </xf>
    <xf numFmtId="0" fontId="208" fillId="8" borderId="80">
      <alignment horizontal="center" vertical="center"/>
    </xf>
    <xf numFmtId="3" fontId="55" fillId="0" borderId="80"/>
    <xf numFmtId="4" fontId="193" fillId="10" borderId="73" applyNumberFormat="0" applyProtection="0">
      <alignment horizontal="left" vertical="center" indent="1"/>
    </xf>
    <xf numFmtId="0" fontId="19" fillId="31" borderId="87" applyNumberFormat="0" applyFont="0" applyAlignment="0" applyProtection="0">
      <alignment vertical="center"/>
    </xf>
    <xf numFmtId="208" fontId="31" fillId="0" borderId="80">
      <alignment horizontal="right" vertical="center" shrinkToFit="1"/>
    </xf>
    <xf numFmtId="319" fontId="18" fillId="0" borderId="80">
      <alignment horizontal="left" vertical="center"/>
    </xf>
    <xf numFmtId="0" fontId="208" fillId="8" borderId="80">
      <alignment horizontal="center" vertical="center"/>
    </xf>
    <xf numFmtId="0" fontId="186" fillId="9" borderId="80" applyNumberFormat="0" applyFont="0" applyBorder="0" applyAlignment="0" applyProtection="0">
      <alignment vertical="center"/>
    </xf>
    <xf numFmtId="0" fontId="187" fillId="52" borderId="72" applyNumberFormat="0" applyAlignment="0" applyProtection="0"/>
    <xf numFmtId="202" fontId="36" fillId="0" borderId="80">
      <alignment horizontal="right" vertical="center" shrinkToFit="1"/>
    </xf>
    <xf numFmtId="0" fontId="19" fillId="31" borderId="68" applyNumberFormat="0" applyFont="0" applyAlignment="0" applyProtection="0">
      <alignment vertical="center"/>
    </xf>
    <xf numFmtId="0" fontId="36" fillId="31" borderId="68" applyNumberFormat="0" applyFont="0" applyAlignment="0" applyProtection="0">
      <alignment vertical="center"/>
    </xf>
    <xf numFmtId="0" fontId="31" fillId="38" borderId="68" applyNumberFormat="0" applyFont="0" applyAlignment="0" applyProtection="0"/>
    <xf numFmtId="0" fontId="36" fillId="31" borderId="68" applyNumberFormat="0" applyFont="0" applyAlignment="0" applyProtection="0">
      <alignment vertical="center"/>
    </xf>
    <xf numFmtId="0" fontId="31" fillId="38" borderId="68" applyNumberFormat="0" applyFont="0" applyAlignment="0" applyProtection="0"/>
    <xf numFmtId="0" fontId="37" fillId="0" borderId="84">
      <alignment horizontal="left" vertical="center"/>
    </xf>
    <xf numFmtId="319" fontId="18" fillId="0" borderId="82">
      <alignment horizontal="left" vertical="center"/>
    </xf>
    <xf numFmtId="0" fontId="36" fillId="31" borderId="68" applyNumberFormat="0" applyFont="0" applyAlignment="0" applyProtection="0">
      <alignment vertical="center"/>
    </xf>
    <xf numFmtId="0" fontId="208" fillId="8" borderId="82">
      <alignment horizontal="center" vertical="center"/>
    </xf>
    <xf numFmtId="0" fontId="186" fillId="9" borderId="82" applyNumberFormat="0" applyFont="0" applyBorder="0" applyAlignment="0" applyProtection="0">
      <alignment vertical="center"/>
    </xf>
    <xf numFmtId="0" fontId="31" fillId="38" borderId="68" applyNumberFormat="0" applyFont="0" applyAlignment="0" applyProtection="0"/>
    <xf numFmtId="0" fontId="36" fillId="31" borderId="87" applyNumberFormat="0" applyFont="0" applyAlignment="0" applyProtection="0">
      <alignment vertical="center"/>
    </xf>
    <xf numFmtId="0" fontId="31" fillId="38" borderId="87" applyNumberFormat="0" applyFont="0" applyAlignment="0" applyProtection="0"/>
    <xf numFmtId="319" fontId="18" fillId="0" borderId="94">
      <alignment horizontal="left" vertical="center"/>
    </xf>
    <xf numFmtId="0" fontId="208" fillId="8" borderId="94">
      <alignment horizontal="center" vertical="center"/>
    </xf>
    <xf numFmtId="0" fontId="186" fillId="9" borderId="94" applyNumberFormat="0" applyFont="0" applyBorder="0" applyAlignment="0" applyProtection="0">
      <alignment vertical="center"/>
    </xf>
    <xf numFmtId="0" fontId="132" fillId="0" borderId="93" applyNumberFormat="0" applyFill="0" applyAlignment="0" applyProtection="0">
      <alignment vertical="center"/>
    </xf>
    <xf numFmtId="0" fontId="19" fillId="31" borderId="87" applyNumberFormat="0" applyFont="0" applyAlignment="0" applyProtection="0">
      <alignment vertical="center"/>
    </xf>
    <xf numFmtId="0" fontId="37" fillId="0" borderId="96">
      <alignment horizontal="left" vertical="center"/>
    </xf>
    <xf numFmtId="0" fontId="137" fillId="16" borderId="86" applyNumberFormat="0" applyAlignment="0" applyProtection="0">
      <alignment vertical="center"/>
    </xf>
    <xf numFmtId="0" fontId="19" fillId="31" borderId="87" applyNumberFormat="0" applyFont="0" applyAlignment="0" applyProtection="0">
      <alignment vertical="center"/>
    </xf>
    <xf numFmtId="0" fontId="62" fillId="31" borderId="87" applyNumberFormat="0" applyFont="0" applyAlignment="0" applyProtection="0">
      <alignment vertical="center"/>
    </xf>
    <xf numFmtId="319" fontId="18" fillId="0" borderId="94">
      <alignment horizontal="left" vertical="center"/>
    </xf>
    <xf numFmtId="0" fontId="147" fillId="30" borderId="101" applyNumberFormat="0" applyAlignment="0" applyProtection="0">
      <alignment vertical="center"/>
    </xf>
    <xf numFmtId="0" fontId="36" fillId="31" borderId="87" applyNumberFormat="0" applyFont="0" applyAlignment="0" applyProtection="0">
      <alignment vertical="center"/>
    </xf>
    <xf numFmtId="0" fontId="19" fillId="31" borderId="99" applyNumberFormat="0" applyFont="0" applyAlignment="0" applyProtection="0">
      <alignment vertical="center"/>
    </xf>
    <xf numFmtId="0" fontId="19" fillId="31" borderId="87" applyNumberFormat="0" applyFont="0" applyAlignment="0" applyProtection="0">
      <alignment vertical="center"/>
    </xf>
    <xf numFmtId="3" fontId="55" fillId="0" borderId="94"/>
    <xf numFmtId="0" fontId="126" fillId="30" borderId="86" applyNumberFormat="0" applyAlignment="0" applyProtection="0">
      <alignment vertical="center"/>
    </xf>
    <xf numFmtId="0" fontId="126" fillId="30" borderId="98" applyNumberFormat="0" applyAlignment="0" applyProtection="0">
      <alignment vertical="center"/>
    </xf>
    <xf numFmtId="0" fontId="126" fillId="54" borderId="86"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126" fillId="30" borderId="86" applyNumberFormat="0" applyAlignment="0" applyProtection="0">
      <alignment vertical="center"/>
    </xf>
    <xf numFmtId="0" fontId="19" fillId="31" borderId="87"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8" fillId="0" borderId="97">
      <alignment horizontal="distributed" justifyLastLine="1"/>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191" fontId="55" fillId="0" borderId="95" applyFont="0" applyFill="0" applyBorder="0" applyAlignment="0" applyProtection="0">
      <alignment vertical="center"/>
    </xf>
    <xf numFmtId="0" fontId="55" fillId="0" borderId="97">
      <alignment horizontal="distributed" justifyLastLine="1"/>
    </xf>
    <xf numFmtId="0" fontId="136" fillId="0" borderId="100" applyNumberFormat="0" applyFill="0" applyAlignment="0" applyProtection="0">
      <alignment vertical="center"/>
    </xf>
    <xf numFmtId="3" fontId="55" fillId="0" borderId="94"/>
    <xf numFmtId="10" fontId="48" fillId="6" borderId="94" applyNumberFormat="0" applyBorder="0" applyAlignment="0" applyProtection="0"/>
    <xf numFmtId="0" fontId="19" fillId="31" borderId="87" applyNumberFormat="0" applyFont="0" applyAlignment="0" applyProtection="0">
      <alignment vertical="center"/>
    </xf>
    <xf numFmtId="0" fontId="37" fillId="0" borderId="96">
      <alignment horizontal="left" vertical="center"/>
    </xf>
    <xf numFmtId="0" fontId="36" fillId="31" borderId="99" applyNumberFormat="0" applyFont="0" applyAlignment="0" applyProtection="0">
      <alignment vertical="center"/>
    </xf>
    <xf numFmtId="0" fontId="126" fillId="30" borderId="86" applyNumberFormat="0" applyAlignment="0" applyProtection="0">
      <alignment vertical="center"/>
    </xf>
    <xf numFmtId="0" fontId="126" fillId="30" borderId="98" applyNumberFormat="0" applyAlignment="0" applyProtection="0">
      <alignment vertical="center"/>
    </xf>
    <xf numFmtId="0" fontId="126" fillId="54" borderId="98" applyNumberFormat="0" applyAlignment="0" applyProtection="0">
      <alignment vertical="center"/>
    </xf>
    <xf numFmtId="208" fontId="31" fillId="0" borderId="94">
      <alignment horizontal="right" vertical="center" shrinkToFit="1"/>
    </xf>
    <xf numFmtId="0" fontId="19" fillId="31" borderId="99" applyNumberFormat="0" applyFont="0" applyAlignment="0" applyProtection="0">
      <alignment vertical="center"/>
    </xf>
    <xf numFmtId="0" fontId="126" fillId="30" borderId="86" applyNumberFormat="0" applyAlignment="0" applyProtection="0">
      <alignment vertical="center"/>
    </xf>
    <xf numFmtId="0" fontId="126" fillId="30" borderId="86" applyNumberFormat="0" applyAlignment="0" applyProtection="0">
      <alignment vertical="center"/>
    </xf>
    <xf numFmtId="0" fontId="137" fillId="16" borderId="86" applyNumberForma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36" fillId="31" borderId="87" applyNumberFormat="0" applyFont="0" applyAlignment="0" applyProtection="0">
      <alignment vertical="center"/>
    </xf>
    <xf numFmtId="0" fontId="36" fillId="31" borderId="87" applyNumberFormat="0" applyFont="0" applyAlignment="0" applyProtection="0">
      <alignment vertical="center"/>
    </xf>
    <xf numFmtId="0" fontId="126" fillId="30" borderId="86" applyNumberFormat="0" applyAlignment="0" applyProtection="0">
      <alignment vertical="center"/>
    </xf>
    <xf numFmtId="0" fontId="19" fillId="31" borderId="99" applyNumberFormat="0" applyFont="0" applyAlignment="0" applyProtection="0">
      <alignment vertical="center"/>
    </xf>
    <xf numFmtId="0" fontId="132" fillId="0" borderId="93" applyNumberFormat="0" applyFill="0" applyAlignment="0" applyProtection="0">
      <alignment vertical="center"/>
    </xf>
    <xf numFmtId="0" fontId="208" fillId="8" borderId="94">
      <alignment horizontal="center" vertical="center"/>
    </xf>
    <xf numFmtId="0" fontId="207" fillId="8" borderId="105" applyBorder="0">
      <alignment horizontal="center" vertical="center"/>
    </xf>
    <xf numFmtId="191" fontId="55" fillId="0" borderId="95" applyFont="0" applyFill="0" applyBorder="0" applyAlignment="0" applyProtection="0">
      <alignment vertical="center"/>
    </xf>
    <xf numFmtId="0" fontId="147" fillId="30" borderId="101" applyNumberFormat="0" applyAlignment="0" applyProtection="0">
      <alignment vertical="center"/>
    </xf>
    <xf numFmtId="0" fontId="18" fillId="0" borderId="94">
      <alignment horizontal="distributed" vertical="center" justifyLastLine="1"/>
    </xf>
    <xf numFmtId="0" fontId="18" fillId="0" borderId="97">
      <alignment horizontal="distributed" justifyLastLine="1"/>
    </xf>
    <xf numFmtId="37" fontId="39" fillId="0" borderId="106" applyAlignment="0"/>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62" fillId="31" borderId="87" applyNumberFormat="0" applyFont="0" applyAlignment="0" applyProtection="0">
      <alignment vertical="center"/>
    </xf>
    <xf numFmtId="0" fontId="19" fillId="31" borderId="87" applyNumberFormat="0" applyFont="0" applyAlignment="0" applyProtection="0">
      <alignment vertical="center"/>
    </xf>
    <xf numFmtId="0" fontId="137" fillId="16" borderId="86" applyNumberFormat="0" applyAlignment="0" applyProtection="0">
      <alignment vertical="center"/>
    </xf>
    <xf numFmtId="208" fontId="31" fillId="0" borderId="94">
      <alignment horizontal="right" vertical="center" shrinkToFit="1"/>
    </xf>
    <xf numFmtId="0" fontId="126" fillId="30" borderId="86" applyNumberFormat="0" applyAlignment="0" applyProtection="0">
      <alignment vertical="center"/>
    </xf>
    <xf numFmtId="0" fontId="126" fillId="54" borderId="86"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86" fillId="9" borderId="94" applyNumberFormat="0" applyFont="0" applyBorder="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62" fillId="31" borderId="87" applyNumberFormat="0" applyFon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137" fillId="16" borderId="98" applyNumberFormat="0" applyAlignment="0" applyProtection="0">
      <alignment vertical="center"/>
    </xf>
    <xf numFmtId="0" fontId="132" fillId="0" borderId="107" applyNumberFormat="0" applyFill="0" applyAlignment="0" applyProtection="0">
      <alignment vertical="center"/>
    </xf>
    <xf numFmtId="4" fontId="193" fillId="10" borderId="92" applyNumberFormat="0" applyProtection="0">
      <alignment horizontal="left" vertical="center" indent="1"/>
    </xf>
    <xf numFmtId="0" fontId="207" fillId="8" borderId="105" applyBorder="0">
      <alignment horizontal="center" vertical="center"/>
    </xf>
    <xf numFmtId="0" fontId="187" fillId="52" borderId="91" applyNumberFormat="0" applyAlignment="0" applyProtection="0"/>
    <xf numFmtId="0" fontId="31" fillId="38" borderId="87" applyNumberFormat="0" applyFont="0" applyAlignment="0" applyProtection="0"/>
    <xf numFmtId="37" fontId="39" fillId="0" borderId="106" applyAlignment="0"/>
    <xf numFmtId="0" fontId="62"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4" fontId="193" fillId="10" borderId="104" applyNumberFormat="0" applyProtection="0">
      <alignment horizontal="left" vertical="center" indent="1"/>
    </xf>
    <xf numFmtId="0" fontId="175" fillId="17" borderId="102" applyNumberFormat="0" applyAlignment="0" applyProtection="0"/>
    <xf numFmtId="0" fontId="175" fillId="17" borderId="90" applyNumberFormat="0" applyAlignment="0" applyProtection="0"/>
    <xf numFmtId="0" fontId="175" fillId="17" borderId="90" applyNumberFormat="0" applyAlignment="0" applyProtection="0"/>
    <xf numFmtId="0" fontId="175" fillId="17" borderId="102" applyNumberFormat="0" applyAlignment="0" applyProtection="0"/>
    <xf numFmtId="4" fontId="193" fillId="10" borderId="92" applyNumberFormat="0" applyProtection="0">
      <alignment horizontal="left" vertical="center" indent="1"/>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55" fillId="0" borderId="97">
      <alignment horizontal="distributed" justifyLastLine="1"/>
    </xf>
    <xf numFmtId="0" fontId="147" fillId="30" borderId="101" applyNumberFormat="0" applyAlignment="0" applyProtection="0">
      <alignment vertical="center"/>
    </xf>
    <xf numFmtId="0" fontId="126" fillId="54" borderId="86" applyNumberFormat="0" applyAlignment="0" applyProtection="0">
      <alignment vertical="center"/>
    </xf>
    <xf numFmtId="0" fontId="126" fillId="30" borderId="86" applyNumberFormat="0" applyAlignment="0" applyProtection="0">
      <alignment vertical="center"/>
    </xf>
    <xf numFmtId="0" fontId="126" fillId="30" borderId="86" applyNumberFormat="0" applyAlignment="0" applyProtection="0">
      <alignment vertical="center"/>
    </xf>
    <xf numFmtId="202" fontId="36" fillId="0" borderId="94">
      <alignment horizontal="right" vertical="center" shrinkToFit="1"/>
    </xf>
    <xf numFmtId="0" fontId="137" fillId="16" borderId="86"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9" fillId="31" borderId="87" applyNumberFormat="0" applyFont="0" applyAlignment="0" applyProtection="0">
      <alignment vertical="center"/>
    </xf>
    <xf numFmtId="0" fontId="62" fillId="31" borderId="87" applyNumberFormat="0" applyFon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3" fontId="55" fillId="0" borderId="94"/>
    <xf numFmtId="3" fontId="55" fillId="0" borderId="94"/>
    <xf numFmtId="0" fontId="31" fillId="38" borderId="99" applyNumberFormat="0" applyFont="0" applyAlignment="0" applyProtection="0"/>
    <xf numFmtId="0" fontId="187" fillId="52" borderId="103" applyNumberFormat="0" applyAlignment="0" applyProtection="0"/>
    <xf numFmtId="0" fontId="62" fillId="31" borderId="99" applyNumberFormat="0" applyFont="0" applyAlignment="0" applyProtection="0">
      <alignment vertical="center"/>
    </xf>
    <xf numFmtId="0" fontId="19" fillId="31" borderId="87" applyNumberFormat="0" applyFont="0" applyAlignment="0" applyProtection="0">
      <alignment vertical="center"/>
    </xf>
    <xf numFmtId="0" fontId="147" fillId="54" borderId="101" applyNumberFormat="0" applyAlignment="0" applyProtection="0">
      <alignment vertical="center"/>
    </xf>
    <xf numFmtId="0" fontId="126" fillId="30" borderId="86" applyNumberFormat="0" applyAlignment="0" applyProtection="0">
      <alignment vertical="center"/>
    </xf>
    <xf numFmtId="0" fontId="126" fillId="30"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6" fillId="0" borderId="100" applyNumberFormat="0" applyFill="0" applyAlignment="0" applyProtection="0">
      <alignment vertical="center"/>
    </xf>
    <xf numFmtId="0" fontId="31" fillId="38" borderId="99" applyNumberFormat="0" applyFont="0" applyAlignment="0" applyProtection="0"/>
    <xf numFmtId="4" fontId="193" fillId="10" borderId="104" applyNumberFormat="0" applyProtection="0">
      <alignment horizontal="left" vertical="center" indent="1"/>
    </xf>
    <xf numFmtId="0" fontId="126" fillId="30" borderId="98" applyNumberFormat="0" applyAlignment="0" applyProtection="0">
      <alignment vertical="center"/>
    </xf>
    <xf numFmtId="0" fontId="132" fillId="0" borderId="93" applyNumberFormat="0" applyFill="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9" fillId="31" borderId="87"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62" fillId="31" borderId="99" applyNumberFormat="0" applyFont="0" applyAlignment="0" applyProtection="0">
      <alignment vertical="center"/>
    </xf>
    <xf numFmtId="0" fontId="19" fillId="31" borderId="87" applyNumberFormat="0" applyFont="0" applyAlignment="0" applyProtection="0">
      <alignment vertical="center"/>
    </xf>
    <xf numFmtId="0" fontId="126" fillId="30" borderId="86" applyNumberForma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0" fontId="19" fillId="31" borderId="87" applyNumberFormat="0" applyFont="0" applyAlignment="0" applyProtection="0">
      <alignment vertical="center"/>
    </xf>
    <xf numFmtId="10" fontId="48" fillId="7" borderId="94" applyNumberFormat="0" applyBorder="0" applyAlignment="0" applyProtection="0"/>
    <xf numFmtId="37" fontId="39" fillId="0" borderId="8" applyAlignment="0"/>
    <xf numFmtId="0" fontId="136" fillId="0" borderId="100" applyNumberFormat="0" applyFill="0" applyAlignment="0" applyProtection="0">
      <alignment vertical="center"/>
    </xf>
    <xf numFmtId="0" fontId="126" fillId="30" borderId="86" applyNumberFormat="0" applyAlignment="0" applyProtection="0">
      <alignment vertical="center"/>
    </xf>
    <xf numFmtId="0" fontId="19" fillId="31" borderId="87" applyNumberFormat="0" applyFont="0" applyAlignment="0" applyProtection="0">
      <alignment vertical="center"/>
    </xf>
    <xf numFmtId="0" fontId="137" fillId="16" borderId="86" applyNumberFormat="0" applyAlignment="0" applyProtection="0">
      <alignment vertical="center"/>
    </xf>
    <xf numFmtId="0" fontId="137" fillId="16" borderId="86"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55" fillId="0" borderId="97">
      <alignment horizontal="distributed" justifyLastLine="1"/>
    </xf>
    <xf numFmtId="191" fontId="55" fillId="0" borderId="95" applyFont="0" applyFill="0" applyBorder="0" applyAlignment="0" applyProtection="0">
      <alignment vertical="center"/>
    </xf>
    <xf numFmtId="0" fontId="18" fillId="0" borderId="97">
      <alignment horizontal="distributed" justifyLastLine="1"/>
    </xf>
    <xf numFmtId="0" fontId="18" fillId="0" borderId="94">
      <alignment horizontal="distributed" vertical="center" justifyLastLine="1"/>
    </xf>
    <xf numFmtId="0" fontId="207" fillId="8" borderId="9" applyBorder="0">
      <alignment horizontal="center" vertical="center"/>
    </xf>
    <xf numFmtId="0" fontId="175" fillId="17" borderId="90" applyNumberFormat="0" applyAlignment="0" applyProtection="0"/>
    <xf numFmtId="0" fontId="187" fillId="52" borderId="91" applyNumberFormat="0" applyAlignment="0" applyProtection="0"/>
    <xf numFmtId="3" fontId="55" fillId="0" borderId="94"/>
    <xf numFmtId="0" fontId="19" fillId="31" borderId="99" applyNumberFormat="0" applyFont="0" applyAlignment="0" applyProtection="0">
      <alignment vertical="center"/>
    </xf>
    <xf numFmtId="10" fontId="48" fillId="6" borderId="94" applyNumberFormat="0" applyBorder="0" applyAlignment="0" applyProtection="0"/>
    <xf numFmtId="0" fontId="187" fillId="52" borderId="103" applyNumberFormat="0" applyAlignment="0" applyProtection="0"/>
    <xf numFmtId="202" fontId="36" fillId="0" borderId="94">
      <alignment horizontal="right" vertical="center" shrinkToFit="1"/>
    </xf>
    <xf numFmtId="10" fontId="48" fillId="7" borderId="94" applyNumberFormat="0" applyBorder="0" applyAlignment="0" applyProtection="0"/>
    <xf numFmtId="0" fontId="62" fillId="31" borderId="87" applyNumberFormat="0" applyFont="0" applyAlignment="0" applyProtection="0">
      <alignment vertical="center"/>
    </xf>
    <xf numFmtId="0" fontId="126" fillId="30" borderId="86" applyNumberFormat="0" applyAlignment="0" applyProtection="0">
      <alignment vertical="center"/>
    </xf>
    <xf numFmtId="0" fontId="126" fillId="30" borderId="86" applyNumberFormat="0" applyAlignment="0" applyProtection="0">
      <alignment vertical="center"/>
    </xf>
    <xf numFmtId="0" fontId="126" fillId="30" borderId="86" applyNumberFormat="0" applyAlignment="0" applyProtection="0">
      <alignment vertical="center"/>
    </xf>
    <xf numFmtId="0" fontId="31" fillId="38" borderId="87" applyNumberFormat="0" applyFont="0" applyAlignment="0" applyProtection="0"/>
    <xf numFmtId="0" fontId="36" fillId="31" borderId="99" applyNumberFormat="0" applyFont="0" applyAlignment="0" applyProtection="0">
      <alignment vertical="center"/>
    </xf>
    <xf numFmtId="0" fontId="147" fillId="54" borderId="101" applyNumberFormat="0" applyAlignment="0" applyProtection="0">
      <alignment vertical="center"/>
    </xf>
    <xf numFmtId="0" fontId="19" fillId="31" borderId="87" applyNumberFormat="0" applyFont="0" applyAlignment="0" applyProtection="0">
      <alignment vertical="center"/>
    </xf>
    <xf numFmtId="0" fontId="137" fillId="16" borderId="86" applyNumberFormat="0" applyAlignment="0" applyProtection="0">
      <alignment vertical="center"/>
    </xf>
    <xf numFmtId="0" fontId="19" fillId="31" borderId="99" applyNumberFormat="0" applyFont="0" applyAlignment="0" applyProtection="0">
      <alignment vertical="center"/>
    </xf>
    <xf numFmtId="3" fontId="55" fillId="0" borderId="94"/>
    <xf numFmtId="4" fontId="193" fillId="10" borderId="92" applyNumberFormat="0" applyProtection="0">
      <alignment horizontal="left" vertical="center" indent="1"/>
    </xf>
    <xf numFmtId="0" fontId="19" fillId="31" borderId="99" applyNumberFormat="0" applyFont="0" applyAlignment="0" applyProtection="0">
      <alignment vertical="center"/>
    </xf>
    <xf numFmtId="0" fontId="187" fillId="52" borderId="91" applyNumberFormat="0" applyAlignment="0" applyProtection="0"/>
    <xf numFmtId="0" fontId="19" fillId="31" borderId="87" applyNumberFormat="0" applyFont="0" applyAlignment="0" applyProtection="0">
      <alignment vertical="center"/>
    </xf>
    <xf numFmtId="0" fontId="36" fillId="31" borderId="87" applyNumberFormat="0" applyFont="0" applyAlignment="0" applyProtection="0">
      <alignment vertical="center"/>
    </xf>
    <xf numFmtId="0" fontId="31" fillId="38" borderId="87" applyNumberFormat="0" applyFont="0" applyAlignment="0" applyProtection="0"/>
    <xf numFmtId="0" fontId="36" fillId="31" borderId="87" applyNumberFormat="0" applyFont="0" applyAlignment="0" applyProtection="0">
      <alignment vertical="center"/>
    </xf>
    <xf numFmtId="0" fontId="31" fillId="38" borderId="87" applyNumberFormat="0" applyFont="0" applyAlignment="0" applyProtection="0"/>
    <xf numFmtId="0" fontId="37" fillId="0" borderId="96">
      <alignment horizontal="left" vertical="center"/>
    </xf>
    <xf numFmtId="319" fontId="18" fillId="0" borderId="94">
      <alignment horizontal="left" vertical="center"/>
    </xf>
    <xf numFmtId="0" fontId="36" fillId="31" borderId="87" applyNumberFormat="0" applyFont="0" applyAlignment="0" applyProtection="0">
      <alignment vertical="center"/>
    </xf>
    <xf numFmtId="0" fontId="208" fillId="8" borderId="94">
      <alignment horizontal="center" vertical="center"/>
    </xf>
    <xf numFmtId="0" fontId="186" fillId="9" borderId="94" applyNumberFormat="0" applyFont="0" applyBorder="0" applyAlignment="0" applyProtection="0">
      <alignment vertical="center"/>
    </xf>
    <xf numFmtId="0" fontId="31" fillId="38" borderId="87" applyNumberFormat="0" applyFont="0" applyAlignment="0" applyProtection="0"/>
    <xf numFmtId="0" fontId="36" fillId="31" borderId="99" applyNumberFormat="0" applyFont="0" applyAlignment="0" applyProtection="0">
      <alignment vertical="center"/>
    </xf>
    <xf numFmtId="0" fontId="31" fillId="38" borderId="99" applyNumberFormat="0" applyFont="0" applyAlignment="0" applyProtection="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3" fontId="55" fillId="0" borderId="11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175" fillId="17" borderId="71" applyNumberFormat="0" applyAlignment="0" applyProtection="0"/>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37" fillId="0" borderId="109">
      <alignment horizontal="left" vertical="center"/>
    </xf>
    <xf numFmtId="0" fontId="177" fillId="0" borderId="55" applyNumberFormat="0" applyFill="0" applyAlignment="0" applyProtection="0"/>
    <xf numFmtId="0" fontId="177" fillId="0" borderId="55" applyNumberFormat="0" applyFill="0" applyAlignment="0" applyProtection="0"/>
    <xf numFmtId="0" fontId="177" fillId="0" borderId="55" applyNumberFormat="0" applyFill="0" applyAlignment="0" applyProtection="0"/>
    <xf numFmtId="0" fontId="177" fillId="0" borderId="55" applyNumberFormat="0" applyFill="0" applyAlignment="0" applyProtection="0"/>
    <xf numFmtId="0" fontId="177" fillId="0" borderId="55" applyNumberFormat="0" applyFill="0" applyAlignment="0" applyProtection="0"/>
    <xf numFmtId="0" fontId="177" fillId="0" borderId="55" applyNumberFormat="0" applyFill="0" applyAlignment="0" applyProtection="0"/>
    <xf numFmtId="14" fontId="180" fillId="49" borderId="32">
      <alignment horizontal="center" vertical="center" wrapText="1"/>
    </xf>
    <xf numFmtId="14" fontId="180" fillId="49" borderId="32">
      <alignment horizontal="center" vertical="center" wrapText="1"/>
    </xf>
    <xf numFmtId="14" fontId="180" fillId="49" borderId="32">
      <alignment horizontal="center" vertical="center" wrapText="1"/>
    </xf>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7"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10" fontId="48" fillId="6" borderId="110" applyNumberFormat="0" applyBorder="0" applyAlignment="0" applyProtection="0"/>
    <xf numFmtId="0" fontId="53" fillId="0" borderId="32"/>
    <xf numFmtId="0" fontId="53" fillId="0" borderId="32"/>
    <xf numFmtId="0" fontId="53" fillId="0" borderId="32"/>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186" fillId="9" borderId="110" applyNumberFormat="0" applyFont="0" applyBorder="0" applyAlignment="0" applyProtection="0">
      <alignment vertical="center"/>
    </xf>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31" fillId="38" borderId="99" applyNumberFormat="0" applyFon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0" fontId="187" fillId="52" borderId="103" applyNumberFormat="0" applyAlignment="0" applyProtection="0"/>
    <xf numFmtId="230" fontId="64" fillId="0" borderId="32" applyBorder="0"/>
    <xf numFmtId="230" fontId="64" fillId="0" borderId="32" applyBorder="0"/>
    <xf numFmtId="230" fontId="64" fillId="0" borderId="32" applyBorder="0"/>
    <xf numFmtId="0" fontId="191" fillId="0" borderId="32">
      <alignment horizontal="center"/>
    </xf>
    <xf numFmtId="0" fontId="191" fillId="0" borderId="32">
      <alignment horizontal="center"/>
    </xf>
    <xf numFmtId="0" fontId="191" fillId="0" borderId="32">
      <alignment horizontal="center"/>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4" fontId="193" fillId="10" borderId="104" applyNumberFormat="0" applyProtection="0">
      <alignment horizontal="left" vertical="center" indent="1"/>
    </xf>
    <xf numFmtId="0" fontId="36" fillId="0" borderId="32" applyNumberFormat="0" applyFont="0" applyFill="0" applyAlignment="0" applyProtection="0"/>
    <xf numFmtId="0" fontId="36" fillId="0" borderId="32" applyNumberFormat="0" applyFont="0" applyFill="0" applyAlignment="0" applyProtection="0"/>
    <xf numFmtId="0" fontId="36" fillId="0" borderId="32" applyNumberFormat="0" applyFont="0" applyFill="0" applyAlignment="0" applyProtection="0"/>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30"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0" fontId="126" fillId="54" borderId="98" applyNumberFormat="0" applyAlignment="0" applyProtection="0">
      <alignment vertical="center"/>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8" fontId="31"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202" fontId="36" fillId="0" borderId="110">
      <alignment horizontal="right" vertical="center" shrinkToFit="1"/>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19"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62"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0" fontId="36" fillId="31" borderId="99" applyNumberFormat="0" applyFont="0" applyAlignment="0" applyProtection="0">
      <alignment vertical="center"/>
    </xf>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37" fontId="39" fillId="0" borderId="106" applyAlignment="0"/>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6" fillId="0" borderId="100"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2" fillId="0" borderId="107" applyNumberFormat="0" applyFill="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37" fillId="16" borderId="98" applyNumberFormat="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143" fillId="0" borderId="48" applyNumberFormat="0" applyFill="0" applyAlignment="0" applyProtection="0">
      <alignment vertical="center"/>
    </xf>
    <xf numFmtId="0" fontId="221" fillId="0" borderId="65" applyNumberFormat="0" applyFill="0" applyAlignment="0" applyProtection="0">
      <alignment vertical="center"/>
    </xf>
    <xf numFmtId="0" fontId="221" fillId="0" borderId="65" applyNumberFormat="0" applyFill="0" applyAlignment="0" applyProtection="0">
      <alignment vertical="center"/>
    </xf>
    <xf numFmtId="0" fontId="221" fillId="0" borderId="65" applyNumberFormat="0" applyFill="0" applyAlignment="0" applyProtection="0">
      <alignment vertical="center"/>
    </xf>
    <xf numFmtId="0" fontId="221" fillId="0" borderId="65" applyNumberFormat="0" applyFill="0" applyAlignment="0" applyProtection="0">
      <alignment vertical="center"/>
    </xf>
    <xf numFmtId="0" fontId="221" fillId="0" borderId="65" applyNumberFormat="0" applyFill="0" applyAlignment="0" applyProtection="0">
      <alignment vertical="center"/>
    </xf>
    <xf numFmtId="0" fontId="221" fillId="0" borderId="65" applyNumberFormat="0" applyFill="0" applyAlignment="0" applyProtection="0">
      <alignment vertical="center"/>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110">
      <alignment horizontal="distributed" vertical="center"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0" fontId="18" fillId="0" borderId="97">
      <alignment horizontal="distributed" justifyLastLine="1"/>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319" fontId="18" fillId="0" borderId="110">
      <alignment horizontal="lef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30"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0" fontId="147" fillId="54" borderId="101" applyNumberFormat="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191" fontId="55" fillId="0" borderId="108" applyFont="0" applyFill="0" applyBorder="0" applyAlignment="0" applyProtection="0">
      <alignment vertical="center"/>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55" fillId="0" borderId="111">
      <alignment horizontal="distributed" justifyLastLine="1"/>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208" fillId="8" borderId="110">
      <alignment horizontal="center" vertical="center"/>
    </xf>
    <xf numFmtId="0" fontId="19" fillId="31" borderId="162" applyNumberFormat="0" applyFon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8" fillId="0" borderId="160">
      <alignment horizontal="distributed" justifyLastLine="1"/>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37" fillId="0" borderId="109">
      <alignment horizontal="lef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8" fillId="0" borderId="160">
      <alignment horizontal="distributed" justifyLastLine="1"/>
    </xf>
    <xf numFmtId="3" fontId="55" fillId="0" borderId="110"/>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3" fontId="55" fillId="0" borderId="110"/>
    <xf numFmtId="3" fontId="55" fillId="0" borderId="110"/>
    <xf numFmtId="4" fontId="193" fillId="10" borderId="167" applyNumberFormat="0" applyProtection="0">
      <alignment horizontal="left" vertical="center" indent="1"/>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6" fillId="0" borderId="112" applyNumberFormat="0" applyFill="0" applyAlignment="0" applyProtection="0">
      <alignment vertical="center"/>
    </xf>
    <xf numFmtId="0" fontId="136" fillId="0" borderId="112" applyNumberFormat="0" applyFill="0" applyAlignment="0" applyProtection="0">
      <alignment vertical="center"/>
    </xf>
    <xf numFmtId="0" fontId="136" fillId="0" borderId="112" applyNumberFormat="0" applyFill="0" applyAlignment="0" applyProtection="0">
      <alignment vertical="center"/>
    </xf>
    <xf numFmtId="0" fontId="18" fillId="0" borderId="111">
      <alignment horizontal="distributed" justifyLastLine="1"/>
    </xf>
    <xf numFmtId="0" fontId="147" fillId="30" borderId="113" applyNumberFormat="0" applyAlignment="0" applyProtection="0">
      <alignment vertical="center"/>
    </xf>
    <xf numFmtId="0" fontId="147" fillId="30" borderId="113" applyNumberFormat="0" applyAlignment="0" applyProtection="0">
      <alignment vertical="center"/>
    </xf>
    <xf numFmtId="0" fontId="147" fillId="30" borderId="113" applyNumberFormat="0" applyAlignment="0" applyProtection="0">
      <alignment vertical="center"/>
    </xf>
    <xf numFmtId="0" fontId="207" fillId="8" borderId="168" applyBorder="0">
      <alignment horizontal="center" vertical="center"/>
    </xf>
    <xf numFmtId="0" fontId="147" fillId="30" borderId="164" applyNumberFormat="0" applyAlignment="0" applyProtection="0">
      <alignment vertical="center"/>
    </xf>
    <xf numFmtId="0" fontId="19" fillId="31" borderId="162" applyNumberFormat="0" applyFont="0" applyAlignment="0" applyProtection="0">
      <alignment vertical="center"/>
    </xf>
    <xf numFmtId="3" fontId="55" fillId="0" borderId="157"/>
    <xf numFmtId="0" fontId="36" fillId="31" borderId="162" applyNumberFormat="0" applyFont="0" applyAlignment="0" applyProtection="0">
      <alignment vertical="center"/>
    </xf>
    <xf numFmtId="0" fontId="147" fillId="30" borderId="164" applyNumberForma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47" fillId="30" borderId="164" applyNumberFormat="0" applyAlignment="0" applyProtection="0">
      <alignment vertical="center"/>
    </xf>
    <xf numFmtId="10" fontId="48" fillId="6" borderId="157" applyNumberFormat="0" applyBorder="0" applyAlignment="0" applyProtection="0"/>
    <xf numFmtId="0" fontId="137" fillId="16" borderId="161" applyNumberFormat="0" applyAlignment="0" applyProtection="0">
      <alignment vertical="center"/>
    </xf>
    <xf numFmtId="0" fontId="19" fillId="31" borderId="162" applyNumberFormat="0" applyFont="0" applyAlignment="0" applyProtection="0">
      <alignment vertical="center"/>
    </xf>
    <xf numFmtId="0" fontId="132" fillId="0" borderId="170" applyNumberFormat="0" applyFill="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47" fillId="54" borderId="164"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2" fillId="0" borderId="170" applyNumberFormat="0" applyFill="0" applyAlignment="0" applyProtection="0">
      <alignmen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62" fillId="31" borderId="162" applyNumberFormat="0" applyFont="0" applyAlignment="0" applyProtection="0">
      <alignment vertical="center"/>
    </xf>
    <xf numFmtId="0" fontId="187" fillId="52" borderId="166" applyNumberFormat="0" applyAlignment="0" applyProtection="0"/>
    <xf numFmtId="0" fontId="31" fillId="38" borderId="162" applyNumberFormat="0" applyFont="0" applyAlignment="0" applyProtection="0"/>
    <xf numFmtId="0" fontId="175" fillId="17" borderId="165" applyNumberFormat="0" applyAlignment="0" applyProtection="0"/>
    <xf numFmtId="0" fontId="175" fillId="17" borderId="114" applyNumberFormat="0" applyAlignment="0" applyProtection="0"/>
    <xf numFmtId="0" fontId="187" fillId="52" borderId="115" applyNumberFormat="0" applyAlignment="0" applyProtection="0"/>
    <xf numFmtId="4" fontId="193" fillId="10" borderId="116" applyNumberFormat="0" applyProtection="0">
      <alignment horizontal="left" vertical="center" indent="1"/>
    </xf>
    <xf numFmtId="37" fontId="39" fillId="0" borderId="8" applyAlignment="0"/>
    <xf numFmtId="0" fontId="147" fillId="30" borderId="164" applyNumberForma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 fillId="0" borderId="160">
      <alignment horizontal="distributed" justifyLastLine="1"/>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36" fillId="0" borderId="163" applyNumberFormat="0" applyFill="0" applyAlignment="0" applyProtection="0">
      <alignmen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8" fillId="0" borderId="160">
      <alignment horizontal="distributed" justifyLastLine="1"/>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37" fontId="39" fillId="0" borderId="169" applyAlignment="0"/>
    <xf numFmtId="0" fontId="126" fillId="54" borderId="117" applyNumberFormat="0" applyAlignment="0" applyProtection="0">
      <alignment vertical="center"/>
    </xf>
    <xf numFmtId="0" fontId="126" fillId="30" borderId="117" applyNumberFormat="0" applyAlignment="0" applyProtection="0">
      <alignment vertical="center"/>
    </xf>
    <xf numFmtId="0" fontId="126" fillId="30" borderId="117" applyNumberFormat="0" applyAlignment="0" applyProtection="0">
      <alignment vertical="center"/>
    </xf>
    <xf numFmtId="0" fontId="126" fillId="30" borderId="117" applyNumberFormat="0" applyAlignment="0" applyProtection="0">
      <alignment vertical="center"/>
    </xf>
    <xf numFmtId="0" fontId="132" fillId="0" borderId="118" applyNumberFormat="0" applyFill="0" applyAlignment="0" applyProtection="0">
      <alignment vertical="center"/>
    </xf>
    <xf numFmtId="0" fontId="137" fillId="16" borderId="117" applyNumberFormat="0" applyAlignment="0" applyProtection="0">
      <alignment vertical="center"/>
    </xf>
    <xf numFmtId="0" fontId="137" fillId="16" borderId="117" applyNumberFormat="0" applyAlignment="0" applyProtection="0">
      <alignment vertical="center"/>
    </xf>
    <xf numFmtId="0" fontId="137" fillId="16" borderId="117" applyNumberFormat="0" applyAlignment="0" applyProtection="0">
      <alignment vertical="center"/>
    </xf>
    <xf numFmtId="0" fontId="137" fillId="16" borderId="117" applyNumberForma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47" fillId="54" borderId="113" applyNumberFormat="0" applyAlignment="0" applyProtection="0">
      <alignment vertical="center"/>
    </xf>
    <xf numFmtId="0" fontId="62" fillId="31" borderId="119" applyNumberFormat="0" applyFont="0" applyAlignment="0" applyProtection="0">
      <alignment vertical="center"/>
    </xf>
    <xf numFmtId="0" fontId="19" fillId="31" borderId="162" applyNumberFormat="0" applyFon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3" fontId="55" fillId="0" borderId="110"/>
    <xf numFmtId="3" fontId="55" fillId="0" borderId="110"/>
    <xf numFmtId="3" fontId="55" fillId="0" borderId="110"/>
    <xf numFmtId="0" fontId="36" fillId="31" borderId="119" applyNumberFormat="0" applyFont="0" applyAlignment="0" applyProtection="0">
      <alignment vertical="center"/>
    </xf>
    <xf numFmtId="0" fontId="31" fillId="38" borderId="119" applyNumberFormat="0" applyFont="0" applyAlignment="0" applyProtection="0"/>
    <xf numFmtId="0" fontId="132" fillId="0" borderId="118" applyNumberFormat="0" applyFill="0" applyAlignment="0" applyProtection="0">
      <alignment vertical="center"/>
    </xf>
    <xf numFmtId="0" fontId="19" fillId="31" borderId="121" applyNumberFormat="0" applyFont="0" applyAlignment="0" applyProtection="0">
      <alignment vertical="center"/>
    </xf>
    <xf numFmtId="0" fontId="37" fillId="0" borderId="109">
      <alignment horizontal="left" vertical="center"/>
    </xf>
    <xf numFmtId="0" fontId="137" fillId="16" borderId="120" applyNumberFormat="0" applyAlignment="0" applyProtection="0">
      <alignment vertical="center"/>
    </xf>
    <xf numFmtId="10" fontId="48" fillId="6" borderId="127" applyNumberFormat="0" applyBorder="0" applyAlignment="0" applyProtection="0"/>
    <xf numFmtId="0" fontId="147" fillId="30" borderId="113" applyNumberFormat="0" applyAlignment="0" applyProtection="0">
      <alignment vertical="center"/>
    </xf>
    <xf numFmtId="0" fontId="19" fillId="31" borderId="121" applyNumberFormat="0" applyFont="0" applyAlignment="0" applyProtection="0">
      <alignment vertical="center"/>
    </xf>
    <xf numFmtId="0" fontId="62" fillId="31" borderId="121" applyNumberFormat="0" applyFont="0" applyAlignment="0" applyProtection="0">
      <alignment vertical="center"/>
    </xf>
    <xf numFmtId="319" fontId="18" fillId="0" borderId="127">
      <alignment horizontal="left" vertical="center"/>
    </xf>
    <xf numFmtId="0" fontId="147" fillId="30" borderId="140" applyNumberFormat="0" applyAlignment="0" applyProtection="0">
      <alignment vertical="center"/>
    </xf>
    <xf numFmtId="0" fontId="36" fillId="31" borderId="121" applyNumberFormat="0" applyFont="0" applyAlignment="0" applyProtection="0">
      <alignment vertical="center"/>
    </xf>
    <xf numFmtId="0" fontId="19" fillId="31" borderId="138" applyNumberFormat="0" applyFont="0" applyAlignment="0" applyProtection="0">
      <alignment vertical="center"/>
    </xf>
    <xf numFmtId="3" fontId="55" fillId="0" borderId="127"/>
    <xf numFmtId="0" fontId="19" fillId="31" borderId="121" applyNumberFormat="0" applyFont="0" applyAlignment="0" applyProtection="0">
      <alignment vertical="center"/>
    </xf>
    <xf numFmtId="3" fontId="55" fillId="0" borderId="133"/>
    <xf numFmtId="3" fontId="55" fillId="0" borderId="127"/>
    <xf numFmtId="0" fontId="126" fillId="30" borderId="120" applyNumberFormat="0" applyAlignment="0" applyProtection="0">
      <alignment vertical="center"/>
    </xf>
    <xf numFmtId="0" fontId="126" fillId="30" borderId="137" applyNumberFormat="0" applyAlignment="0" applyProtection="0">
      <alignment vertical="center"/>
    </xf>
    <xf numFmtId="0" fontId="126" fillId="54" borderId="117" applyNumberFormat="0" applyAlignment="0" applyProtection="0">
      <alignment vertical="center"/>
    </xf>
    <xf numFmtId="0" fontId="126" fillId="30" borderId="120" applyNumberFormat="0" applyAlignment="0" applyProtection="0">
      <alignment vertical="center"/>
    </xf>
    <xf numFmtId="0" fontId="126" fillId="30" borderId="120" applyNumberFormat="0" applyAlignment="0" applyProtection="0">
      <alignment vertical="center"/>
    </xf>
    <xf numFmtId="0" fontId="126" fillId="30" borderId="120" applyNumberForma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47" fillId="54" borderId="113" applyNumberFormat="0" applyAlignment="0" applyProtection="0">
      <alignment vertical="center"/>
    </xf>
    <xf numFmtId="0" fontId="126" fillId="30" borderId="120" applyNumberFormat="0" applyAlignment="0" applyProtection="0">
      <alignment vertical="center"/>
    </xf>
    <xf numFmtId="0" fontId="19" fillId="31" borderId="121" applyNumberFormat="0" applyFont="0" applyAlignment="0" applyProtection="0">
      <alignment vertical="center"/>
    </xf>
    <xf numFmtId="0" fontId="19" fillId="31" borderId="121" applyNumberFormat="0" applyFont="0" applyAlignment="0" applyProtection="0">
      <alignment vertical="center"/>
    </xf>
    <xf numFmtId="0" fontId="19" fillId="31" borderId="121" applyNumberFormat="0" applyFont="0" applyAlignment="0" applyProtection="0">
      <alignment vertical="center"/>
    </xf>
    <xf numFmtId="0" fontId="19" fillId="31" borderId="121" applyNumberFormat="0" applyFont="0" applyAlignment="0" applyProtection="0">
      <alignment vertical="center"/>
    </xf>
    <xf numFmtId="0" fontId="19" fillId="31" borderId="138" applyNumberFormat="0" applyFont="0" applyAlignment="0" applyProtection="0">
      <alignment vertical="center"/>
    </xf>
    <xf numFmtId="0" fontId="136" fillId="0" borderId="122" applyNumberFormat="0" applyFill="0" applyAlignment="0" applyProtection="0">
      <alignment vertical="center"/>
    </xf>
    <xf numFmtId="0" fontId="136" fillId="0" borderId="122" applyNumberFormat="0" applyFill="0" applyAlignment="0" applyProtection="0">
      <alignment vertical="center"/>
    </xf>
    <xf numFmtId="0" fontId="136" fillId="0" borderId="122" applyNumberFormat="0" applyFill="0" applyAlignment="0" applyProtection="0">
      <alignment vertical="center"/>
    </xf>
    <xf numFmtId="0" fontId="137" fillId="16" borderId="120" applyNumberFormat="0" applyAlignment="0" applyProtection="0">
      <alignment vertical="center"/>
    </xf>
    <xf numFmtId="0" fontId="137" fillId="16" borderId="120" applyNumberFormat="0" applyAlignment="0" applyProtection="0">
      <alignment vertical="center"/>
    </xf>
    <xf numFmtId="0" fontId="137" fillId="16" borderId="120" applyNumberFormat="0" applyAlignment="0" applyProtection="0">
      <alignment vertical="center"/>
    </xf>
    <xf numFmtId="0" fontId="147" fillId="30" borderId="113" applyNumberFormat="0" applyAlignment="0" applyProtection="0">
      <alignment vertical="center"/>
    </xf>
    <xf numFmtId="0" fontId="18" fillId="0" borderId="111">
      <alignment horizontal="distributed" justifyLastLine="1"/>
    </xf>
    <xf numFmtId="0" fontId="147" fillId="30" borderId="123" applyNumberFormat="0" applyAlignment="0" applyProtection="0">
      <alignment vertical="center"/>
    </xf>
    <xf numFmtId="0" fontId="147" fillId="30" borderId="123" applyNumberFormat="0" applyAlignment="0" applyProtection="0">
      <alignment vertical="center"/>
    </xf>
    <xf numFmtId="0" fontId="147" fillId="30" borderId="123" applyNumberFormat="0" applyAlignment="0" applyProtection="0">
      <alignment vertical="center"/>
    </xf>
    <xf numFmtId="191" fontId="55" fillId="0" borderId="108" applyFont="0" applyFill="0" applyBorder="0" applyAlignment="0" applyProtection="0">
      <alignment vertical="center"/>
    </xf>
    <xf numFmtId="0" fontId="55" fillId="0" borderId="111">
      <alignment horizontal="distributed" justifyLastLine="1"/>
    </xf>
    <xf numFmtId="0" fontId="136" fillId="0" borderId="139" applyNumberFormat="0" applyFill="0" applyAlignment="0" applyProtection="0">
      <alignment vertical="center"/>
    </xf>
    <xf numFmtId="3" fontId="55" fillId="0" borderId="127"/>
    <xf numFmtId="10" fontId="48" fillId="6" borderId="127" applyNumberFormat="0" applyBorder="0" applyAlignment="0" applyProtection="0"/>
    <xf numFmtId="0" fontId="19" fillId="31" borderId="121" applyNumberFormat="0" applyFont="0" applyAlignment="0" applyProtection="0">
      <alignment vertical="center"/>
    </xf>
    <xf numFmtId="0" fontId="147" fillId="54" borderId="113" applyNumberFormat="0" applyAlignment="0" applyProtection="0">
      <alignment vertical="center"/>
    </xf>
    <xf numFmtId="0" fontId="37" fillId="0" borderId="128">
      <alignment horizontal="left" vertical="center"/>
    </xf>
    <xf numFmtId="0" fontId="36" fillId="31" borderId="138" applyNumberFormat="0" applyFont="0" applyAlignment="0" applyProtection="0">
      <alignment vertical="center"/>
    </xf>
    <xf numFmtId="0" fontId="126" fillId="30" borderId="117" applyNumberFormat="0" applyAlignment="0" applyProtection="0">
      <alignment vertical="center"/>
    </xf>
    <xf numFmtId="0" fontId="126" fillId="30" borderId="137" applyNumberFormat="0" applyAlignment="0" applyProtection="0">
      <alignment vertical="center"/>
    </xf>
    <xf numFmtId="0" fontId="126" fillId="54" borderId="137" applyNumberFormat="0" applyAlignment="0" applyProtection="0">
      <alignment vertical="center"/>
    </xf>
    <xf numFmtId="208" fontId="31" fillId="0" borderId="133">
      <alignment horizontal="right" vertical="center" shrinkToFit="1"/>
    </xf>
    <xf numFmtId="0" fontId="19" fillId="31" borderId="138" applyNumberFormat="0" applyFont="0" applyAlignment="0" applyProtection="0">
      <alignment vertical="center"/>
    </xf>
    <xf numFmtId="0" fontId="126" fillId="30" borderId="117" applyNumberFormat="0" applyAlignment="0" applyProtection="0">
      <alignment vertical="center"/>
    </xf>
    <xf numFmtId="0" fontId="126" fillId="30" borderId="120" applyNumberFormat="0" applyAlignment="0" applyProtection="0">
      <alignment vertical="center"/>
    </xf>
    <xf numFmtId="0" fontId="137" fillId="16" borderId="117" applyNumberFormat="0" applyAlignment="0" applyProtection="0">
      <alignment vertical="center"/>
    </xf>
    <xf numFmtId="0" fontId="19" fillId="31" borderId="121" applyNumberFormat="0" applyFont="0" applyAlignment="0" applyProtection="0">
      <alignment vertical="center"/>
    </xf>
    <xf numFmtId="0" fontId="19" fillId="31" borderId="119" applyNumberFormat="0" applyFont="0" applyAlignment="0" applyProtection="0">
      <alignment vertical="center"/>
    </xf>
    <xf numFmtId="0" fontId="137" fillId="16" borderId="120" applyNumberFormat="0" applyAlignment="0" applyProtection="0">
      <alignment vertical="center"/>
    </xf>
    <xf numFmtId="0" fontId="137" fillId="16" borderId="117" applyNumberFormat="0" applyAlignment="0" applyProtection="0">
      <alignment vertical="center"/>
    </xf>
    <xf numFmtId="0" fontId="147" fillId="30" borderId="113" applyNumberFormat="0" applyAlignment="0" applyProtection="0">
      <alignment vertical="center"/>
    </xf>
    <xf numFmtId="0" fontId="137" fillId="16" borderId="117" applyNumberFormat="0" applyAlignment="0" applyProtection="0">
      <alignment vertical="center"/>
    </xf>
    <xf numFmtId="0" fontId="36" fillId="31" borderId="119" applyNumberFormat="0" applyFont="0" applyAlignment="0" applyProtection="0">
      <alignment vertical="center"/>
    </xf>
    <xf numFmtId="0" fontId="36" fillId="31" borderId="119" applyNumberFormat="0" applyFont="0" applyAlignment="0" applyProtection="0">
      <alignment vertical="center"/>
    </xf>
    <xf numFmtId="0" fontId="126" fillId="30" borderId="117" applyNumberFormat="0" applyAlignment="0" applyProtection="0">
      <alignment vertical="center"/>
    </xf>
    <xf numFmtId="0" fontId="19" fillId="31" borderId="138" applyNumberFormat="0" applyFont="0" applyAlignment="0" applyProtection="0">
      <alignment vertical="center"/>
    </xf>
    <xf numFmtId="0" fontId="132" fillId="0" borderId="118" applyNumberFormat="0" applyFill="0" applyAlignment="0" applyProtection="0">
      <alignment vertical="center"/>
    </xf>
    <xf numFmtId="0" fontId="136" fillId="0" borderId="112" applyNumberFormat="0" applyFill="0" applyAlignment="0" applyProtection="0">
      <alignment vertical="center"/>
    </xf>
    <xf numFmtId="0" fontId="147" fillId="30" borderId="113" applyNumberFormat="0" applyAlignment="0" applyProtection="0">
      <alignment vertical="center"/>
    </xf>
    <xf numFmtId="0" fontId="208" fillId="8" borderId="127">
      <alignment horizontal="center" vertical="center"/>
    </xf>
    <xf numFmtId="0" fontId="207" fillId="8" borderId="129" applyBorder="0">
      <alignment horizontal="center" vertical="center"/>
    </xf>
    <xf numFmtId="0" fontId="147" fillId="30" borderId="113" applyNumberFormat="0" applyAlignment="0" applyProtection="0">
      <alignment vertical="center"/>
    </xf>
    <xf numFmtId="0" fontId="147" fillId="30" borderId="113" applyNumberFormat="0" applyAlignment="0" applyProtection="0">
      <alignment vertical="center"/>
    </xf>
    <xf numFmtId="0" fontId="147" fillId="30" borderId="113" applyNumberFormat="0" applyAlignment="0" applyProtection="0">
      <alignment vertical="center"/>
    </xf>
    <xf numFmtId="191" fontId="55" fillId="0" borderId="134" applyFont="0" applyFill="0" applyBorder="0" applyAlignment="0" applyProtection="0">
      <alignment vertical="center"/>
    </xf>
    <xf numFmtId="0" fontId="147" fillId="30" borderId="140" applyNumberFormat="0" applyAlignment="0" applyProtection="0">
      <alignment vertical="center"/>
    </xf>
    <xf numFmtId="0" fontId="18" fillId="0" borderId="133">
      <alignment horizontal="distributed" vertical="center" justifyLastLine="1"/>
    </xf>
    <xf numFmtId="0" fontId="18" fillId="0" borderId="136">
      <alignment horizontal="distributed" justifyLastLine="1"/>
    </xf>
    <xf numFmtId="3" fontId="55" fillId="0" borderId="127"/>
    <xf numFmtId="37" fontId="39" fillId="0" borderId="130" applyAlignment="0"/>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62" fillId="31" borderId="119" applyNumberFormat="0" applyFont="0" applyAlignment="0" applyProtection="0">
      <alignment vertical="center"/>
    </xf>
    <xf numFmtId="0" fontId="147" fillId="54" borderId="113" applyNumberFormat="0" applyAlignment="0" applyProtection="0">
      <alignment vertical="center"/>
    </xf>
    <xf numFmtId="0" fontId="19" fillId="31" borderId="119" applyNumberFormat="0" applyFont="0" applyAlignment="0" applyProtection="0">
      <alignment vertical="center"/>
    </xf>
    <xf numFmtId="0" fontId="137" fillId="16" borderId="117" applyNumberFormat="0" applyAlignment="0" applyProtection="0">
      <alignment vertical="center"/>
    </xf>
    <xf numFmtId="208" fontId="31" fillId="0" borderId="127">
      <alignment horizontal="right" vertical="center" shrinkToFit="1"/>
    </xf>
    <xf numFmtId="0" fontId="126" fillId="30" borderId="117" applyNumberFormat="0" applyAlignment="0" applyProtection="0">
      <alignment vertical="center"/>
    </xf>
    <xf numFmtId="0" fontId="126" fillId="54" borderId="117" applyNumberFormat="0" applyAlignment="0" applyProtection="0">
      <alignment vertical="center"/>
    </xf>
    <xf numFmtId="0" fontId="126" fillId="30" borderId="137" applyNumberFormat="0" applyAlignment="0" applyProtection="0">
      <alignment vertical="center"/>
    </xf>
    <xf numFmtId="0" fontId="126" fillId="30" borderId="137" applyNumberFormat="0" applyAlignment="0" applyProtection="0">
      <alignment vertical="center"/>
    </xf>
    <xf numFmtId="0" fontId="136" fillId="0" borderId="112" applyNumberFormat="0" applyFill="0" applyAlignment="0" applyProtection="0">
      <alignment vertical="center"/>
    </xf>
    <xf numFmtId="0" fontId="136" fillId="0" borderId="112" applyNumberFormat="0" applyFill="0" applyAlignment="0" applyProtection="0">
      <alignment vertical="center"/>
    </xf>
    <xf numFmtId="0" fontId="136" fillId="0" borderId="112" applyNumberFormat="0" applyFill="0" applyAlignment="0" applyProtection="0">
      <alignment vertical="center"/>
    </xf>
    <xf numFmtId="0" fontId="137" fillId="16" borderId="120" applyNumberFormat="0" applyAlignment="0" applyProtection="0">
      <alignment vertical="center"/>
    </xf>
    <xf numFmtId="0" fontId="137" fillId="16" borderId="120" applyNumberFormat="0" applyAlignment="0" applyProtection="0">
      <alignment vertical="center"/>
    </xf>
    <xf numFmtId="0" fontId="18" fillId="0" borderId="127">
      <alignment horizontal="distributed" vertical="center" justifyLastLine="1"/>
    </xf>
    <xf numFmtId="0" fontId="186" fillId="9" borderId="127" applyNumberFormat="0" applyFont="0" applyBorder="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62" fillId="31" borderId="119" applyNumberFormat="0" applyFon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37" fillId="16" borderId="137" applyNumberFormat="0" applyAlignment="0" applyProtection="0">
      <alignment vertical="center"/>
    </xf>
    <xf numFmtId="0" fontId="132" fillId="0" borderId="144" applyNumberFormat="0" applyFill="0" applyAlignment="0" applyProtection="0">
      <alignment vertical="center"/>
    </xf>
    <xf numFmtId="4" fontId="193" fillId="10" borderId="126" applyNumberFormat="0" applyProtection="0">
      <alignment horizontal="left" vertical="center" indent="1"/>
    </xf>
    <xf numFmtId="0" fontId="207" fillId="8" borderId="9" applyBorder="0">
      <alignment horizontal="center" vertical="center"/>
    </xf>
    <xf numFmtId="0" fontId="187" fillId="52" borderId="125" applyNumberFormat="0" applyAlignment="0" applyProtection="0"/>
    <xf numFmtId="0" fontId="31" fillId="38" borderId="119" applyNumberFormat="0" applyFont="0" applyAlignment="0" applyProtection="0"/>
    <xf numFmtId="37" fontId="39" fillId="0" borderId="8" applyAlignment="0"/>
    <xf numFmtId="0" fontId="62"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4" fontId="193" fillId="10" borderId="143" applyNumberFormat="0" applyProtection="0">
      <alignment horizontal="left" vertical="center" indent="1"/>
    </xf>
    <xf numFmtId="0" fontId="175" fillId="17" borderId="141" applyNumberFormat="0" applyAlignment="0" applyProtection="0"/>
    <xf numFmtId="0" fontId="175" fillId="17" borderId="114" applyNumberFormat="0" applyAlignment="0" applyProtection="0"/>
    <xf numFmtId="0" fontId="175" fillId="17" borderId="114" applyNumberFormat="0" applyAlignment="0" applyProtection="0"/>
    <xf numFmtId="0" fontId="175" fillId="17" borderId="124" applyNumberFormat="0" applyAlignment="0" applyProtection="0"/>
    <xf numFmtId="10" fontId="48" fillId="7" borderId="127" applyNumberFormat="0" applyBorder="0" applyAlignment="0" applyProtection="0"/>
    <xf numFmtId="0" fontId="186" fillId="9" borderId="127" applyNumberFormat="0" applyFont="0" applyBorder="0" applyAlignment="0" applyProtection="0">
      <alignment vertical="center"/>
    </xf>
    <xf numFmtId="4" fontId="193" fillId="10" borderId="126" applyNumberFormat="0" applyProtection="0">
      <alignment horizontal="left" vertical="center" indent="1"/>
    </xf>
    <xf numFmtId="0" fontId="19" fillId="31" borderId="121" applyNumberFormat="0" applyFont="0" applyAlignment="0" applyProtection="0">
      <alignment vertical="center"/>
    </xf>
    <xf numFmtId="0" fontId="19" fillId="31" borderId="121" applyNumberFormat="0" applyFont="0" applyAlignment="0" applyProtection="0">
      <alignment vertical="center"/>
    </xf>
    <xf numFmtId="0" fontId="55" fillId="0" borderId="136">
      <alignment horizontal="distributed" justifyLastLine="1"/>
    </xf>
    <xf numFmtId="0" fontId="147" fillId="30" borderId="140" applyNumberFormat="0" applyAlignment="0" applyProtection="0">
      <alignment vertical="center"/>
    </xf>
    <xf numFmtId="0" fontId="126" fillId="54" borderId="120" applyNumberFormat="0" applyAlignment="0" applyProtection="0">
      <alignment vertical="center"/>
    </xf>
    <xf numFmtId="0" fontId="126" fillId="30" borderId="120" applyNumberFormat="0" applyAlignment="0" applyProtection="0">
      <alignment vertical="center"/>
    </xf>
    <xf numFmtId="0" fontId="126" fillId="30" borderId="120" applyNumberFormat="0" applyAlignment="0" applyProtection="0">
      <alignment vertical="center"/>
    </xf>
    <xf numFmtId="202" fontId="36" fillId="0" borderId="133">
      <alignment horizontal="right" vertical="center" shrinkToFit="1"/>
    </xf>
    <xf numFmtId="0" fontId="137" fillId="16" borderId="120" applyNumberFormat="0" applyAlignment="0" applyProtection="0">
      <alignment vertical="center"/>
    </xf>
    <xf numFmtId="0" fontId="137" fillId="16" borderId="120" applyNumberFormat="0" applyAlignment="0" applyProtection="0">
      <alignment vertical="center"/>
    </xf>
    <xf numFmtId="0" fontId="137" fillId="16" borderId="120" applyNumberFormat="0" applyAlignment="0" applyProtection="0">
      <alignment vertical="center"/>
    </xf>
    <xf numFmtId="0" fontId="19" fillId="31" borderId="121" applyNumberFormat="0" applyFont="0" applyAlignment="0" applyProtection="0">
      <alignment vertical="center"/>
    </xf>
    <xf numFmtId="0" fontId="62" fillId="31" borderId="121" applyNumberFormat="0" applyFont="0" applyAlignment="0" applyProtection="0">
      <alignment vertical="center"/>
    </xf>
    <xf numFmtId="0" fontId="19" fillId="31" borderId="121" applyNumberFormat="0" applyFont="0" applyAlignment="0" applyProtection="0">
      <alignment vertical="center"/>
    </xf>
    <xf numFmtId="0" fontId="19" fillId="31" borderId="121" applyNumberFormat="0" applyFont="0" applyAlignment="0" applyProtection="0">
      <alignment vertical="center"/>
    </xf>
    <xf numFmtId="3" fontId="55" fillId="0" borderId="133"/>
    <xf numFmtId="3" fontId="55" fillId="0" borderId="133"/>
    <xf numFmtId="0" fontId="31" fillId="38" borderId="121" applyNumberFormat="0" applyFont="0" applyAlignment="0" applyProtection="0"/>
    <xf numFmtId="0" fontId="187" fillId="52" borderId="125" applyNumberFormat="0" applyAlignment="0" applyProtection="0"/>
    <xf numFmtId="0" fontId="147" fillId="30" borderId="113" applyNumberFormat="0" applyAlignment="0" applyProtection="0">
      <alignment vertical="center"/>
    </xf>
    <xf numFmtId="0" fontId="147" fillId="30" borderId="113" applyNumberFormat="0" applyAlignment="0" applyProtection="0">
      <alignment vertical="center"/>
    </xf>
    <xf numFmtId="0" fontId="62" fillId="31" borderId="138" applyNumberFormat="0" applyFont="0" applyAlignment="0" applyProtection="0">
      <alignment vertical="center"/>
    </xf>
    <xf numFmtId="0" fontId="19" fillId="31" borderId="119" applyNumberFormat="0" applyFont="0" applyAlignment="0" applyProtection="0">
      <alignment vertical="center"/>
    </xf>
    <xf numFmtId="0" fontId="147" fillId="54" borderId="140" applyNumberFormat="0" applyAlignment="0" applyProtection="0">
      <alignment vertical="center"/>
    </xf>
    <xf numFmtId="0" fontId="126" fillId="30" borderId="117" applyNumberFormat="0" applyAlignment="0" applyProtection="0">
      <alignment vertical="center"/>
    </xf>
    <xf numFmtId="0" fontId="126" fillId="30" borderId="137" applyNumberForma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36" fillId="0" borderId="139" applyNumberFormat="0" applyFill="0" applyAlignment="0" applyProtection="0">
      <alignment vertical="center"/>
    </xf>
    <xf numFmtId="0" fontId="31" fillId="38" borderId="138" applyNumberFormat="0" applyFont="0" applyAlignment="0" applyProtection="0"/>
    <xf numFmtId="4" fontId="193" fillId="10" borderId="126" applyNumberFormat="0" applyProtection="0">
      <alignment horizontal="left" vertical="center" indent="1"/>
    </xf>
    <xf numFmtId="0" fontId="126" fillId="30" borderId="137" applyNumberFormat="0" applyAlignment="0" applyProtection="0">
      <alignment vertical="center"/>
    </xf>
    <xf numFmtId="0" fontId="132" fillId="0" borderId="118" applyNumberFormat="0" applyFill="0" applyAlignment="0" applyProtection="0">
      <alignment vertical="center"/>
    </xf>
    <xf numFmtId="0" fontId="137" fillId="16" borderId="117" applyNumberFormat="0" applyAlignment="0" applyProtection="0">
      <alignment vertical="center"/>
    </xf>
    <xf numFmtId="0" fontId="137" fillId="16" borderId="117" applyNumberFormat="0" applyAlignment="0" applyProtection="0">
      <alignment vertical="center"/>
    </xf>
    <xf numFmtId="0" fontId="137" fillId="16" borderId="117" applyNumberFormat="0" applyAlignment="0" applyProtection="0">
      <alignment vertical="center"/>
    </xf>
    <xf numFmtId="0" fontId="137" fillId="16" borderId="117" applyNumberFormat="0" applyAlignment="0" applyProtection="0">
      <alignment vertical="center"/>
    </xf>
    <xf numFmtId="0" fontId="19" fillId="31" borderId="119" applyNumberFormat="0" applyFont="0" applyAlignment="0" applyProtection="0">
      <alignment vertical="center"/>
    </xf>
    <xf numFmtId="0" fontId="19" fillId="31" borderId="121" applyNumberFormat="0" applyFont="0" applyAlignment="0" applyProtection="0">
      <alignment vertical="center"/>
    </xf>
    <xf numFmtId="0" fontId="19" fillId="31" borderId="121" applyNumberFormat="0" applyFont="0" applyAlignment="0" applyProtection="0">
      <alignment vertical="center"/>
    </xf>
    <xf numFmtId="0" fontId="19" fillId="31" borderId="121" applyNumberFormat="0" applyFont="0" applyAlignment="0" applyProtection="0">
      <alignment vertical="center"/>
    </xf>
    <xf numFmtId="0" fontId="62" fillId="31" borderId="121" applyNumberFormat="0" applyFont="0" applyAlignment="0" applyProtection="0">
      <alignment vertical="center"/>
    </xf>
    <xf numFmtId="0" fontId="19" fillId="31" borderId="119" applyNumberFormat="0" applyFont="0" applyAlignment="0" applyProtection="0">
      <alignment vertical="center"/>
    </xf>
    <xf numFmtId="0" fontId="126" fillId="30" borderId="117" applyNumberForma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0" fontId="19" fillId="31" borderId="119" applyNumberFormat="0" applyFont="0" applyAlignment="0" applyProtection="0">
      <alignment vertical="center"/>
    </xf>
    <xf numFmtId="10" fontId="48" fillId="7" borderId="133" applyNumberFormat="0" applyBorder="0" applyAlignment="0" applyProtection="0"/>
    <xf numFmtId="0" fontId="136" fillId="0" borderId="139" applyNumberFormat="0" applyFill="0" applyAlignment="0" applyProtection="0">
      <alignment vertical="center"/>
    </xf>
    <xf numFmtId="0" fontId="126" fillId="30" borderId="120" applyNumberFormat="0" applyAlignment="0" applyProtection="0">
      <alignment vertical="center"/>
    </xf>
    <xf numFmtId="0" fontId="19" fillId="31" borderId="121" applyNumberFormat="0" applyFont="0" applyAlignment="0" applyProtection="0">
      <alignment vertical="center"/>
    </xf>
    <xf numFmtId="0" fontId="137" fillId="16" borderId="117" applyNumberFormat="0" applyAlignment="0" applyProtection="0">
      <alignment vertical="center"/>
    </xf>
    <xf numFmtId="0" fontId="137" fillId="16" borderId="117" applyNumberFormat="0" applyAlignment="0" applyProtection="0">
      <alignment vertical="center"/>
    </xf>
    <xf numFmtId="0" fontId="136" fillId="0" borderId="112" applyNumberFormat="0" applyFill="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55" fillId="0" borderId="131">
      <alignment horizontal="distributed" justifyLastLine="1"/>
    </xf>
    <xf numFmtId="191" fontId="55" fillId="0" borderId="132" applyFont="0" applyFill="0" applyBorder="0" applyAlignment="0" applyProtection="0">
      <alignment vertical="center"/>
    </xf>
    <xf numFmtId="0" fontId="18" fillId="0" borderId="131">
      <alignment horizontal="distributed" justifyLastLine="1"/>
    </xf>
    <xf numFmtId="0" fontId="18" fillId="0" borderId="127">
      <alignment horizontal="distributed" vertical="center" justifyLastLine="1"/>
    </xf>
    <xf numFmtId="0" fontId="207" fillId="8" borderId="9" applyBorder="0">
      <alignment horizontal="center" vertical="center"/>
    </xf>
    <xf numFmtId="0" fontId="175" fillId="17" borderId="114" applyNumberFormat="0" applyAlignment="0" applyProtection="0"/>
    <xf numFmtId="0" fontId="187" fillId="52" borderId="125" applyNumberFormat="0" applyAlignment="0" applyProtection="0"/>
    <xf numFmtId="3" fontId="55" fillId="0" borderId="127"/>
    <xf numFmtId="0" fontId="19" fillId="31" borderId="138" applyNumberFormat="0" applyFont="0" applyAlignment="0" applyProtection="0">
      <alignment vertical="center"/>
    </xf>
    <xf numFmtId="10" fontId="48" fillId="6" borderId="133" applyNumberFormat="0" applyBorder="0" applyAlignment="0" applyProtection="0"/>
    <xf numFmtId="0" fontId="187" fillId="52" borderId="142" applyNumberFormat="0" applyAlignment="0" applyProtection="0"/>
    <xf numFmtId="202" fontId="36" fillId="0" borderId="127">
      <alignment horizontal="right" vertical="center" shrinkToFit="1"/>
    </xf>
    <xf numFmtId="191" fontId="55" fillId="0" borderId="132" applyFont="0" applyFill="0" applyBorder="0" applyAlignment="0" applyProtection="0">
      <alignment vertical="center"/>
    </xf>
    <xf numFmtId="10" fontId="48" fillId="7" borderId="127" applyNumberFormat="0" applyBorder="0" applyAlignment="0" applyProtection="0"/>
    <xf numFmtId="0" fontId="62" fillId="31" borderId="119" applyNumberFormat="0" applyFont="0" applyAlignment="0" applyProtection="0">
      <alignment vertical="center"/>
    </xf>
    <xf numFmtId="0" fontId="126" fillId="30" borderId="117" applyNumberFormat="0" applyAlignment="0" applyProtection="0">
      <alignment vertical="center"/>
    </xf>
    <xf numFmtId="0" fontId="126" fillId="30" borderId="117" applyNumberFormat="0" applyAlignment="0" applyProtection="0">
      <alignment vertical="center"/>
    </xf>
    <xf numFmtId="0" fontId="126" fillId="30" borderId="117" applyNumberFormat="0" applyAlignment="0" applyProtection="0">
      <alignment vertical="center"/>
    </xf>
    <xf numFmtId="0" fontId="31" fillId="38" borderId="121" applyNumberFormat="0" applyFont="0" applyAlignment="0" applyProtection="0"/>
    <xf numFmtId="0" fontId="36" fillId="31" borderId="121" applyNumberFormat="0" applyFont="0" applyAlignment="0" applyProtection="0">
      <alignment vertical="center"/>
    </xf>
    <xf numFmtId="0" fontId="136" fillId="0" borderId="112" applyNumberFormat="0" applyFill="0" applyAlignment="0" applyProtection="0">
      <alignment vertical="center"/>
    </xf>
    <xf numFmtId="0" fontId="147" fillId="54" borderId="123" applyNumberFormat="0" applyAlignment="0" applyProtection="0">
      <alignment vertical="center"/>
    </xf>
    <xf numFmtId="0" fontId="19" fillId="31" borderId="119" applyNumberFormat="0" applyFont="0" applyAlignment="0" applyProtection="0">
      <alignment vertical="center"/>
    </xf>
    <xf numFmtId="0" fontId="137" fillId="16" borderId="117" applyNumberFormat="0" applyAlignment="0" applyProtection="0">
      <alignment vertical="center"/>
    </xf>
    <xf numFmtId="0" fontId="19" fillId="31" borderId="138" applyNumberFormat="0" applyFont="0" applyAlignment="0" applyProtection="0">
      <alignment vertical="center"/>
    </xf>
    <xf numFmtId="3" fontId="55" fillId="0" borderId="110"/>
    <xf numFmtId="3" fontId="55" fillId="0" borderId="110"/>
    <xf numFmtId="3" fontId="55" fillId="0" borderId="110"/>
    <xf numFmtId="319" fontId="18" fillId="0" borderId="127">
      <alignment horizontal="left" vertical="center"/>
    </xf>
    <xf numFmtId="0" fontId="208" fillId="8" borderId="127">
      <alignment horizontal="center" vertical="center"/>
    </xf>
    <xf numFmtId="3" fontId="55" fillId="0" borderId="127"/>
    <xf numFmtId="4" fontId="193" fillId="10" borderId="126" applyNumberFormat="0" applyProtection="0">
      <alignment horizontal="left" vertical="center" indent="1"/>
    </xf>
    <xf numFmtId="0" fontId="19" fillId="31" borderId="138" applyNumberFormat="0" applyFont="0" applyAlignment="0" applyProtection="0">
      <alignment vertical="center"/>
    </xf>
    <xf numFmtId="208" fontId="31" fillId="0" borderId="127">
      <alignment horizontal="right" vertical="center" shrinkToFit="1"/>
    </xf>
    <xf numFmtId="0" fontId="187" fillId="52" borderId="125" applyNumberFormat="0" applyAlignment="0" applyProtection="0"/>
    <xf numFmtId="202" fontId="36" fillId="0" borderId="127">
      <alignment horizontal="right" vertical="center" shrinkToFit="1"/>
    </xf>
    <xf numFmtId="0" fontId="19" fillId="31" borderId="119" applyNumberFormat="0" applyFont="0" applyAlignment="0" applyProtection="0">
      <alignment vertical="center"/>
    </xf>
    <xf numFmtId="0" fontId="36" fillId="31" borderId="119" applyNumberFormat="0" applyFont="0" applyAlignment="0" applyProtection="0">
      <alignment vertical="center"/>
    </xf>
    <xf numFmtId="0" fontId="31" fillId="38" borderId="119" applyNumberFormat="0" applyFont="0" applyAlignment="0" applyProtection="0"/>
    <xf numFmtId="0" fontId="36" fillId="31" borderId="119" applyNumberFormat="0" applyFont="0" applyAlignment="0" applyProtection="0">
      <alignment vertical="center"/>
    </xf>
    <xf numFmtId="0" fontId="31" fillId="38" borderId="119" applyNumberFormat="0" applyFont="0" applyAlignment="0" applyProtection="0"/>
    <xf numFmtId="0" fontId="37" fillId="0" borderId="135">
      <alignment horizontal="left" vertical="center"/>
    </xf>
    <xf numFmtId="319" fontId="18" fillId="0" borderId="133">
      <alignment horizontal="left" vertical="center"/>
    </xf>
    <xf numFmtId="0" fontId="36" fillId="31" borderId="121" applyNumberFormat="0" applyFont="0" applyAlignment="0" applyProtection="0">
      <alignment vertical="center"/>
    </xf>
    <xf numFmtId="0" fontId="208" fillId="8" borderId="133">
      <alignment horizontal="center" vertical="center"/>
    </xf>
    <xf numFmtId="0" fontId="186" fillId="9" borderId="133" applyNumberFormat="0" applyFont="0" applyBorder="0" applyAlignment="0" applyProtection="0">
      <alignment vertical="center"/>
    </xf>
    <xf numFmtId="0" fontId="31" fillId="38" borderId="121" applyNumberFormat="0" applyFont="0" applyAlignment="0" applyProtection="0"/>
    <xf numFmtId="0" fontId="36" fillId="31" borderId="138" applyNumberFormat="0" applyFont="0" applyAlignment="0" applyProtection="0">
      <alignment vertical="center"/>
    </xf>
    <xf numFmtId="0" fontId="31" fillId="38" borderId="138" applyNumberFormat="0" applyFont="0" applyAlignment="0" applyProtection="0"/>
    <xf numFmtId="202" fontId="36" fillId="0" borderId="127">
      <alignment horizontal="right" vertical="center" shrinkToFit="1"/>
    </xf>
    <xf numFmtId="0" fontId="37" fillId="0" borderId="128">
      <alignment horizontal="left" vertical="center"/>
    </xf>
    <xf numFmtId="10" fontId="48" fillId="6" borderId="127" applyNumberFormat="0" applyBorder="0" applyAlignment="0" applyProtection="0"/>
    <xf numFmtId="3" fontId="55" fillId="0" borderId="127"/>
    <xf numFmtId="3" fontId="55" fillId="0" borderId="127"/>
    <xf numFmtId="3" fontId="55" fillId="0" borderId="127"/>
    <xf numFmtId="0" fontId="18" fillId="0" borderId="127">
      <alignment horizontal="distributed" vertical="center" justifyLastLine="1"/>
    </xf>
    <xf numFmtId="191" fontId="55" fillId="0" borderId="132" applyFont="0" applyFill="0" applyBorder="0" applyAlignment="0" applyProtection="0">
      <alignment vertical="center"/>
    </xf>
    <xf numFmtId="10" fontId="48" fillId="7" borderId="157" applyNumberFormat="0" applyBorder="0" applyAlignment="0" applyProtection="0"/>
    <xf numFmtId="208" fontId="31" fillId="0" borderId="157">
      <alignment horizontal="right" vertical="center" shrinkToFit="1"/>
    </xf>
    <xf numFmtId="0" fontId="18" fillId="0" borderId="157">
      <alignment horizontal="distributed" vertical="center" justifyLastLine="1"/>
    </xf>
    <xf numFmtId="3" fontId="55" fillId="0" borderId="157"/>
    <xf numFmtId="3" fontId="55" fillId="0" borderId="157"/>
    <xf numFmtId="3" fontId="55" fillId="0" borderId="157"/>
    <xf numFmtId="10" fontId="48" fillId="6" borderId="157" applyNumberFormat="0" applyBorder="0" applyAlignment="0" applyProtection="0"/>
    <xf numFmtId="202" fontId="36" fillId="0" borderId="157">
      <alignment horizontal="right" vertical="center" shrinkToFit="1"/>
    </xf>
    <xf numFmtId="0" fontId="207" fillId="8" borderId="9" applyBorder="0">
      <alignment horizontal="center" vertical="center"/>
    </xf>
    <xf numFmtId="10" fontId="48" fillId="7" borderId="127" applyNumberFormat="0" applyBorder="0" applyAlignment="0" applyProtection="0"/>
    <xf numFmtId="0" fontId="186" fillId="9" borderId="127" applyNumberFormat="0" applyFont="0" applyBorder="0" applyAlignment="0" applyProtection="0">
      <alignment vertical="center"/>
    </xf>
    <xf numFmtId="208" fontId="31" fillId="0" borderId="127">
      <alignment horizontal="right" vertical="center" shrinkToFit="1"/>
    </xf>
    <xf numFmtId="319" fontId="18" fillId="0" borderId="127">
      <alignment horizontal="left" vertical="center"/>
    </xf>
    <xf numFmtId="0" fontId="208" fillId="8" borderId="127">
      <alignment horizontal="center" vertical="center"/>
    </xf>
    <xf numFmtId="202" fontId="36" fillId="0" borderId="127">
      <alignment horizontal="right" vertical="center" shrinkToFit="1"/>
    </xf>
    <xf numFmtId="10" fontId="48" fillId="6" borderId="127" applyNumberFormat="0" applyBorder="0" applyAlignment="0" applyProtection="0"/>
    <xf numFmtId="3" fontId="55" fillId="0" borderId="127"/>
    <xf numFmtId="3" fontId="55" fillId="0" borderId="127"/>
    <xf numFmtId="3" fontId="55" fillId="0" borderId="127"/>
    <xf numFmtId="0" fontId="18" fillId="0" borderId="127">
      <alignment horizontal="distributed" vertical="center" justifyLastLine="1"/>
    </xf>
    <xf numFmtId="208" fontId="31" fillId="0" borderId="127">
      <alignment horizontal="right" vertical="center" shrinkToFit="1"/>
    </xf>
    <xf numFmtId="10" fontId="48" fillId="7" borderId="127" applyNumberFormat="0" applyBorder="0" applyAlignment="0" applyProtection="0"/>
    <xf numFmtId="319" fontId="18" fillId="0" borderId="127">
      <alignment horizontal="left" vertical="center"/>
    </xf>
    <xf numFmtId="0" fontId="208" fillId="8" borderId="127">
      <alignment horizontal="center" vertical="center"/>
    </xf>
    <xf numFmtId="0" fontId="186" fillId="9" borderId="127" applyNumberFormat="0" applyFont="0" applyBorder="0" applyAlignment="0" applyProtection="0">
      <alignment vertical="center"/>
    </xf>
    <xf numFmtId="0" fontId="132" fillId="0" borderId="144" applyNumberFormat="0" applyFill="0" applyAlignment="0" applyProtection="0">
      <alignment vertical="center"/>
    </xf>
    <xf numFmtId="0" fontId="19" fillId="31" borderId="138" applyNumberFormat="0" applyFont="0" applyAlignment="0" applyProtection="0">
      <alignment vertical="center"/>
    </xf>
    <xf numFmtId="0" fontId="37" fillId="0" borderId="128">
      <alignment horizontal="left" vertical="center"/>
    </xf>
    <xf numFmtId="0" fontId="137" fillId="16" borderId="137" applyNumberFormat="0" applyAlignment="0" applyProtection="0">
      <alignment vertical="center"/>
    </xf>
    <xf numFmtId="10" fontId="48" fillId="6" borderId="127" applyNumberFormat="0" applyBorder="0" applyAlignment="0" applyProtection="0"/>
    <xf numFmtId="0" fontId="147" fillId="30" borderId="140" applyNumberFormat="0" applyAlignment="0" applyProtection="0">
      <alignment vertical="center"/>
    </xf>
    <xf numFmtId="0" fontId="19" fillId="31" borderId="138" applyNumberFormat="0" applyFont="0" applyAlignment="0" applyProtection="0">
      <alignment vertical="center"/>
    </xf>
    <xf numFmtId="0" fontId="62" fillId="31" borderId="138" applyNumberFormat="0" applyFont="0" applyAlignment="0" applyProtection="0">
      <alignment vertical="center"/>
    </xf>
    <xf numFmtId="319" fontId="18" fillId="0" borderId="127">
      <alignment horizontal="left" vertical="center"/>
    </xf>
    <xf numFmtId="0" fontId="147" fillId="30" borderId="152" applyNumberFormat="0" applyAlignment="0" applyProtection="0">
      <alignment vertical="center"/>
    </xf>
    <xf numFmtId="0" fontId="36" fillId="31" borderId="138" applyNumberFormat="0" applyFont="0" applyAlignment="0" applyProtection="0">
      <alignment vertical="center"/>
    </xf>
    <xf numFmtId="0" fontId="19" fillId="31" borderId="150" applyNumberFormat="0" applyFont="0" applyAlignment="0" applyProtection="0">
      <alignment vertical="center"/>
    </xf>
    <xf numFmtId="3" fontId="55" fillId="0" borderId="127"/>
    <xf numFmtId="0" fontId="19" fillId="31" borderId="138" applyNumberFormat="0" applyFont="0" applyAlignment="0" applyProtection="0">
      <alignment vertical="center"/>
    </xf>
    <xf numFmtId="3" fontId="55" fillId="0" borderId="145"/>
    <xf numFmtId="3" fontId="55" fillId="0" borderId="127"/>
    <xf numFmtId="0" fontId="126" fillId="30" borderId="137" applyNumberFormat="0" applyAlignment="0" applyProtection="0">
      <alignment vertical="center"/>
    </xf>
    <xf numFmtId="0" fontId="126" fillId="30" borderId="149" applyNumberFormat="0" applyAlignment="0" applyProtection="0">
      <alignment vertical="center"/>
    </xf>
    <xf numFmtId="0" fontId="126" fillId="54" borderId="137" applyNumberFormat="0" applyAlignment="0" applyProtection="0">
      <alignment vertical="center"/>
    </xf>
    <xf numFmtId="0" fontId="126" fillId="30" borderId="137" applyNumberFormat="0" applyAlignment="0" applyProtection="0">
      <alignment vertical="center"/>
    </xf>
    <xf numFmtId="0" fontId="126" fillId="30" borderId="137" applyNumberFormat="0" applyAlignment="0" applyProtection="0">
      <alignment vertical="center"/>
    </xf>
    <xf numFmtId="0" fontId="126" fillId="30" borderId="137" applyNumberForma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47" fillId="54" borderId="140" applyNumberFormat="0" applyAlignment="0" applyProtection="0">
      <alignment vertical="center"/>
    </xf>
    <xf numFmtId="0" fontId="126" fillId="30" borderId="137" applyNumberForma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50" applyNumberFormat="0" applyFont="0" applyAlignment="0" applyProtection="0">
      <alignment vertical="center"/>
    </xf>
    <xf numFmtId="0" fontId="136" fillId="0" borderId="112" applyNumberFormat="0" applyFill="0" applyAlignment="0" applyProtection="0">
      <alignment vertical="center"/>
    </xf>
    <xf numFmtId="0" fontId="136" fillId="0" borderId="112" applyNumberFormat="0" applyFill="0" applyAlignment="0" applyProtection="0">
      <alignment vertical="center"/>
    </xf>
    <xf numFmtId="0" fontId="136" fillId="0" borderId="112" applyNumberFormat="0" applyFill="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47" fillId="30" borderId="140" applyNumberFormat="0" applyAlignment="0" applyProtection="0">
      <alignment vertical="center"/>
    </xf>
    <xf numFmtId="0" fontId="18" fillId="0" borderId="131">
      <alignment horizontal="distributed" justifyLastLine="1"/>
    </xf>
    <xf numFmtId="0" fontId="147" fillId="30" borderId="113" applyNumberFormat="0" applyAlignment="0" applyProtection="0">
      <alignment vertical="center"/>
    </xf>
    <xf numFmtId="0" fontId="147" fillId="30" borderId="113" applyNumberFormat="0" applyAlignment="0" applyProtection="0">
      <alignment vertical="center"/>
    </xf>
    <xf numFmtId="0" fontId="147" fillId="30" borderId="113" applyNumberFormat="0" applyAlignment="0" applyProtection="0">
      <alignment vertical="center"/>
    </xf>
    <xf numFmtId="191" fontId="55" fillId="0" borderId="132" applyFont="0" applyFill="0" applyBorder="0" applyAlignment="0" applyProtection="0">
      <alignment vertical="center"/>
    </xf>
    <xf numFmtId="0" fontId="55" fillId="0" borderId="131">
      <alignment horizontal="distributed" justifyLastLine="1"/>
    </xf>
    <xf numFmtId="0" fontId="136" fillId="0" borderId="151" applyNumberFormat="0" applyFill="0" applyAlignment="0" applyProtection="0">
      <alignment vertical="center"/>
    </xf>
    <xf numFmtId="3" fontId="55" fillId="0" borderId="127"/>
    <xf numFmtId="10" fontId="48" fillId="6" borderId="127" applyNumberFormat="0" applyBorder="0" applyAlignment="0" applyProtection="0"/>
    <xf numFmtId="0" fontId="19" fillId="31" borderId="138" applyNumberFormat="0" applyFont="0" applyAlignment="0" applyProtection="0">
      <alignment vertical="center"/>
    </xf>
    <xf numFmtId="0" fontId="147" fillId="54" borderId="140" applyNumberFormat="0" applyAlignment="0" applyProtection="0">
      <alignment vertical="center"/>
    </xf>
    <xf numFmtId="0" fontId="37" fillId="0" borderId="128">
      <alignment horizontal="left" vertical="center"/>
    </xf>
    <xf numFmtId="0" fontId="36" fillId="31" borderId="150" applyNumberFormat="0" applyFont="0" applyAlignment="0" applyProtection="0">
      <alignment vertical="center"/>
    </xf>
    <xf numFmtId="0" fontId="126" fillId="30" borderId="137" applyNumberFormat="0" applyAlignment="0" applyProtection="0">
      <alignment vertical="center"/>
    </xf>
    <xf numFmtId="0" fontId="126" fillId="30" borderId="149" applyNumberFormat="0" applyAlignment="0" applyProtection="0">
      <alignment vertical="center"/>
    </xf>
    <xf numFmtId="0" fontId="126" fillId="54" borderId="149" applyNumberFormat="0" applyAlignment="0" applyProtection="0">
      <alignment vertical="center"/>
    </xf>
    <xf numFmtId="208" fontId="31" fillId="0" borderId="145">
      <alignment horizontal="right" vertical="center" shrinkToFit="1"/>
    </xf>
    <xf numFmtId="0" fontId="19" fillId="31" borderId="150" applyNumberFormat="0" applyFont="0" applyAlignment="0" applyProtection="0">
      <alignment vertical="center"/>
    </xf>
    <xf numFmtId="0" fontId="126" fillId="30" borderId="137" applyNumberFormat="0" applyAlignment="0" applyProtection="0">
      <alignment vertical="center"/>
    </xf>
    <xf numFmtId="0" fontId="126" fillId="30" borderId="137" applyNumberFormat="0" applyAlignment="0" applyProtection="0">
      <alignment vertical="center"/>
    </xf>
    <xf numFmtId="0" fontId="137" fillId="16" borderId="137" applyNumberForma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47" fillId="30" borderId="140" applyNumberFormat="0" applyAlignment="0" applyProtection="0">
      <alignment vertical="center"/>
    </xf>
    <xf numFmtId="0" fontId="137" fillId="16" borderId="137" applyNumberFormat="0" applyAlignment="0" applyProtection="0">
      <alignment vertical="center"/>
    </xf>
    <xf numFmtId="0" fontId="36" fillId="31" borderId="138" applyNumberFormat="0" applyFont="0" applyAlignment="0" applyProtection="0">
      <alignment vertical="center"/>
    </xf>
    <xf numFmtId="0" fontId="36" fillId="31" borderId="138" applyNumberFormat="0" applyFont="0" applyAlignment="0" applyProtection="0">
      <alignment vertical="center"/>
    </xf>
    <xf numFmtId="0" fontId="126" fillId="30" borderId="137" applyNumberFormat="0" applyAlignment="0" applyProtection="0">
      <alignment vertical="center"/>
    </xf>
    <xf numFmtId="0" fontId="19" fillId="31" borderId="150" applyNumberFormat="0" applyFont="0" applyAlignment="0" applyProtection="0">
      <alignment vertical="center"/>
    </xf>
    <xf numFmtId="0" fontId="132" fillId="0" borderId="144" applyNumberFormat="0" applyFill="0" applyAlignment="0" applyProtection="0">
      <alignment vertical="center"/>
    </xf>
    <xf numFmtId="0" fontId="136" fillId="0" borderId="139" applyNumberFormat="0" applyFill="0" applyAlignment="0" applyProtection="0">
      <alignment vertical="center"/>
    </xf>
    <xf numFmtId="0" fontId="147" fillId="30" borderId="140" applyNumberFormat="0" applyAlignment="0" applyProtection="0">
      <alignment vertical="center"/>
    </xf>
    <xf numFmtId="0" fontId="208" fillId="8" borderId="127">
      <alignment horizontal="center" vertical="center"/>
    </xf>
    <xf numFmtId="0" fontId="207" fillId="8" borderId="9" applyBorder="0">
      <alignment horizontal="center" vertical="center"/>
    </xf>
    <xf numFmtId="0" fontId="147" fillId="30" borderId="140" applyNumberFormat="0" applyAlignment="0" applyProtection="0">
      <alignment vertical="center"/>
    </xf>
    <xf numFmtId="0" fontId="147" fillId="30" borderId="140" applyNumberFormat="0" applyAlignment="0" applyProtection="0">
      <alignment vertical="center"/>
    </xf>
    <xf numFmtId="0" fontId="147" fillId="30" borderId="140" applyNumberFormat="0" applyAlignment="0" applyProtection="0">
      <alignment vertical="center"/>
    </xf>
    <xf numFmtId="191" fontId="55" fillId="0" borderId="146" applyFont="0" applyFill="0" applyBorder="0" applyAlignment="0" applyProtection="0">
      <alignment vertical="center"/>
    </xf>
    <xf numFmtId="0" fontId="147" fillId="30" borderId="152" applyNumberFormat="0" applyAlignment="0" applyProtection="0">
      <alignment vertical="center"/>
    </xf>
    <xf numFmtId="0" fontId="18" fillId="0" borderId="145">
      <alignment horizontal="distributed" vertical="center" justifyLastLine="1"/>
    </xf>
    <xf numFmtId="0" fontId="18" fillId="0" borderId="148">
      <alignment horizontal="distributed" justifyLastLine="1"/>
    </xf>
    <xf numFmtId="3" fontId="55" fillId="0" borderId="127"/>
    <xf numFmtId="37" fontId="39" fillId="0" borderId="8" applyAlignment="0"/>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62" fillId="31" borderId="138" applyNumberFormat="0" applyFont="0" applyAlignment="0" applyProtection="0">
      <alignment vertical="center"/>
    </xf>
    <xf numFmtId="0" fontId="147" fillId="54" borderId="140" applyNumberFormat="0" applyAlignment="0" applyProtection="0">
      <alignment vertical="center"/>
    </xf>
    <xf numFmtId="0" fontId="19" fillId="31" borderId="138" applyNumberFormat="0" applyFont="0" applyAlignment="0" applyProtection="0">
      <alignment vertical="center"/>
    </xf>
    <xf numFmtId="0" fontId="137" fillId="16" borderId="137" applyNumberFormat="0" applyAlignment="0" applyProtection="0">
      <alignment vertical="center"/>
    </xf>
    <xf numFmtId="208" fontId="31" fillId="0" borderId="127">
      <alignment horizontal="right" vertical="center" shrinkToFit="1"/>
    </xf>
    <xf numFmtId="0" fontId="126" fillId="30" borderId="137" applyNumberFormat="0" applyAlignment="0" applyProtection="0">
      <alignment vertical="center"/>
    </xf>
    <xf numFmtId="0" fontId="126" fillId="54" borderId="137"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36" fillId="0" borderId="139" applyNumberFormat="0" applyFill="0" applyAlignment="0" applyProtection="0">
      <alignment vertical="center"/>
    </xf>
    <xf numFmtId="0" fontId="136" fillId="0" borderId="139" applyNumberFormat="0" applyFill="0" applyAlignment="0" applyProtection="0">
      <alignment vertical="center"/>
    </xf>
    <xf numFmtId="0" fontId="136" fillId="0" borderId="139" applyNumberFormat="0" applyFill="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8" fillId="0" borderId="127">
      <alignment horizontal="distributed" vertical="center" justifyLastLine="1"/>
    </xf>
    <xf numFmtId="0" fontId="186" fillId="9" borderId="127" applyNumberFormat="0" applyFont="0" applyBorder="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62"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37" fillId="16" borderId="149" applyNumberFormat="0" applyAlignment="0" applyProtection="0">
      <alignment vertical="center"/>
    </xf>
    <xf numFmtId="0" fontId="132" fillId="0" borderId="156" applyNumberFormat="0" applyFill="0" applyAlignment="0" applyProtection="0">
      <alignment vertical="center"/>
    </xf>
    <xf numFmtId="4" fontId="193" fillId="10" borderId="143" applyNumberFormat="0" applyProtection="0">
      <alignment horizontal="left" vertical="center" indent="1"/>
    </xf>
    <xf numFmtId="0" fontId="207" fillId="8" borderId="9" applyBorder="0">
      <alignment horizontal="center" vertical="center"/>
    </xf>
    <xf numFmtId="0" fontId="187" fillId="52" borderId="142" applyNumberFormat="0" applyAlignment="0" applyProtection="0"/>
    <xf numFmtId="0" fontId="31" fillId="38" borderId="138" applyNumberFormat="0" applyFont="0" applyAlignment="0" applyProtection="0"/>
    <xf numFmtId="37" fontId="39" fillId="0" borderId="8" applyAlignment="0"/>
    <xf numFmtId="0" fontId="62"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4" fontId="193" fillId="10" borderId="155" applyNumberFormat="0" applyProtection="0">
      <alignment horizontal="left" vertical="center" indent="1"/>
    </xf>
    <xf numFmtId="0" fontId="175" fillId="17" borderId="153" applyNumberFormat="0" applyAlignment="0" applyProtection="0"/>
    <xf numFmtId="0" fontId="175" fillId="17" borderId="141" applyNumberFormat="0" applyAlignment="0" applyProtection="0"/>
    <xf numFmtId="0" fontId="175" fillId="17" borderId="141" applyNumberFormat="0" applyAlignment="0" applyProtection="0"/>
    <xf numFmtId="0" fontId="175" fillId="17" borderId="141" applyNumberFormat="0" applyAlignment="0" applyProtection="0"/>
    <xf numFmtId="10" fontId="48" fillId="7" borderId="127" applyNumberFormat="0" applyBorder="0" applyAlignment="0" applyProtection="0"/>
    <xf numFmtId="0" fontId="186" fillId="9" borderId="127" applyNumberFormat="0" applyFont="0" applyBorder="0" applyAlignment="0" applyProtection="0">
      <alignment vertical="center"/>
    </xf>
    <xf numFmtId="4" fontId="193" fillId="10" borderId="143" applyNumberFormat="0" applyProtection="0">
      <alignment horizontal="left" vertical="center" indent="1"/>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55" fillId="0" borderId="148">
      <alignment horizontal="distributed" justifyLastLine="1"/>
    </xf>
    <xf numFmtId="0" fontId="147" fillId="30" borderId="152" applyNumberFormat="0" applyAlignment="0" applyProtection="0">
      <alignment vertical="center"/>
    </xf>
    <xf numFmtId="0" fontId="126" fillId="54" borderId="137" applyNumberFormat="0" applyAlignment="0" applyProtection="0">
      <alignment vertical="center"/>
    </xf>
    <xf numFmtId="0" fontId="126" fillId="30" borderId="137" applyNumberFormat="0" applyAlignment="0" applyProtection="0">
      <alignment vertical="center"/>
    </xf>
    <xf numFmtId="0" fontId="126" fillId="30" borderId="137" applyNumberFormat="0" applyAlignment="0" applyProtection="0">
      <alignment vertical="center"/>
    </xf>
    <xf numFmtId="202" fontId="36" fillId="0" borderId="145">
      <alignment horizontal="right" vertical="center" shrinkToFit="1"/>
    </xf>
    <xf numFmtId="0" fontId="137" fillId="16" borderId="137" applyNumberForma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9" fillId="31" borderId="138" applyNumberFormat="0" applyFont="0" applyAlignment="0" applyProtection="0">
      <alignment vertical="center"/>
    </xf>
    <xf numFmtId="0" fontId="62"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3" fontId="55" fillId="0" borderId="145"/>
    <xf numFmtId="3" fontId="55" fillId="0" borderId="145"/>
    <xf numFmtId="0" fontId="31" fillId="38" borderId="138" applyNumberFormat="0" applyFont="0" applyAlignment="0" applyProtection="0"/>
    <xf numFmtId="0" fontId="187" fillId="52" borderId="142" applyNumberFormat="0" applyAlignment="0" applyProtection="0"/>
    <xf numFmtId="0" fontId="147" fillId="30" borderId="140" applyNumberFormat="0" applyAlignment="0" applyProtection="0">
      <alignment vertical="center"/>
    </xf>
    <xf numFmtId="0" fontId="147" fillId="30" borderId="140" applyNumberFormat="0" applyAlignment="0" applyProtection="0">
      <alignment vertical="center"/>
    </xf>
    <xf numFmtId="0" fontId="62" fillId="31" borderId="150" applyNumberFormat="0" applyFont="0" applyAlignment="0" applyProtection="0">
      <alignment vertical="center"/>
    </xf>
    <xf numFmtId="0" fontId="19" fillId="31" borderId="138" applyNumberFormat="0" applyFont="0" applyAlignment="0" applyProtection="0">
      <alignment vertical="center"/>
    </xf>
    <xf numFmtId="0" fontId="147" fillId="54" borderId="152" applyNumberFormat="0" applyAlignment="0" applyProtection="0">
      <alignment vertical="center"/>
    </xf>
    <xf numFmtId="0" fontId="126" fillId="30" borderId="137" applyNumberFormat="0" applyAlignment="0" applyProtection="0">
      <alignment vertical="center"/>
    </xf>
    <xf numFmtId="0" fontId="126" fillId="30"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6" fillId="0" borderId="151" applyNumberFormat="0" applyFill="0" applyAlignment="0" applyProtection="0">
      <alignment vertical="center"/>
    </xf>
    <xf numFmtId="0" fontId="31" fillId="38" borderId="150" applyNumberFormat="0" applyFont="0" applyAlignment="0" applyProtection="0"/>
    <xf numFmtId="4" fontId="193" fillId="10" borderId="143" applyNumberFormat="0" applyProtection="0">
      <alignment horizontal="left" vertical="center" indent="1"/>
    </xf>
    <xf numFmtId="0" fontId="126" fillId="30" borderId="149" applyNumberFormat="0" applyAlignment="0" applyProtection="0">
      <alignment vertical="center"/>
    </xf>
    <xf numFmtId="0" fontId="132" fillId="0" borderId="144" applyNumberFormat="0" applyFill="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62" fillId="31" borderId="138" applyNumberFormat="0" applyFont="0" applyAlignment="0" applyProtection="0">
      <alignment vertical="center"/>
    </xf>
    <xf numFmtId="0" fontId="19" fillId="31" borderId="138" applyNumberFormat="0" applyFont="0" applyAlignment="0" applyProtection="0">
      <alignment vertical="center"/>
    </xf>
    <xf numFmtId="0" fontId="126" fillId="30" borderId="137" applyNumberForma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0" fontId="19" fillId="31" borderId="138" applyNumberFormat="0" applyFont="0" applyAlignment="0" applyProtection="0">
      <alignment vertical="center"/>
    </xf>
    <xf numFmtId="10" fontId="48" fillId="7" borderId="145" applyNumberFormat="0" applyBorder="0" applyAlignment="0" applyProtection="0"/>
    <xf numFmtId="37" fontId="39" fillId="0" borderId="130" applyAlignment="0"/>
    <xf numFmtId="0" fontId="136" fillId="0" borderId="151" applyNumberFormat="0" applyFill="0" applyAlignment="0" applyProtection="0">
      <alignment vertical="center"/>
    </xf>
    <xf numFmtId="0" fontId="126" fillId="30" borderId="137" applyNumberFormat="0" applyAlignment="0" applyProtection="0">
      <alignment vertical="center"/>
    </xf>
    <xf numFmtId="0" fontId="19" fillId="31" borderId="138" applyNumberFormat="0" applyFont="0" applyAlignment="0" applyProtection="0">
      <alignment vertical="center"/>
    </xf>
    <xf numFmtId="0" fontId="137" fillId="16" borderId="137" applyNumberFormat="0" applyAlignment="0" applyProtection="0">
      <alignment vertical="center"/>
    </xf>
    <xf numFmtId="0" fontId="137" fillId="16" borderId="137" applyNumberFormat="0" applyAlignment="0" applyProtection="0">
      <alignment vertical="center"/>
    </xf>
    <xf numFmtId="0" fontId="136" fillId="0" borderId="139" applyNumberFormat="0" applyFill="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55" fillId="0" borderId="136">
      <alignment horizontal="distributed" justifyLastLine="1"/>
    </xf>
    <xf numFmtId="191" fontId="55" fillId="0" borderId="132" applyFont="0" applyFill="0" applyBorder="0" applyAlignment="0" applyProtection="0">
      <alignment vertical="center"/>
    </xf>
    <xf numFmtId="0" fontId="18" fillId="0" borderId="136">
      <alignment horizontal="distributed" justifyLastLine="1"/>
    </xf>
    <xf numFmtId="0" fontId="18" fillId="0" borderId="127">
      <alignment horizontal="distributed" vertical="center" justifyLastLine="1"/>
    </xf>
    <xf numFmtId="0" fontId="207" fillId="8" borderId="129" applyBorder="0">
      <alignment horizontal="center" vertical="center"/>
    </xf>
    <xf numFmtId="0" fontId="175" fillId="17" borderId="141" applyNumberFormat="0" applyAlignment="0" applyProtection="0"/>
    <xf numFmtId="0" fontId="187" fillId="52" borderId="142" applyNumberFormat="0" applyAlignment="0" applyProtection="0"/>
    <xf numFmtId="3" fontId="55" fillId="0" borderId="127"/>
    <xf numFmtId="0" fontId="19" fillId="31" borderId="150" applyNumberFormat="0" applyFont="0" applyAlignment="0" applyProtection="0">
      <alignment vertical="center"/>
    </xf>
    <xf numFmtId="10" fontId="48" fillId="6" borderId="145" applyNumberFormat="0" applyBorder="0" applyAlignment="0" applyProtection="0"/>
    <xf numFmtId="0" fontId="187" fillId="52" borderId="154" applyNumberFormat="0" applyAlignment="0" applyProtection="0"/>
    <xf numFmtId="202" fontId="36" fillId="0" borderId="127">
      <alignment horizontal="right" vertical="center" shrinkToFit="1"/>
    </xf>
    <xf numFmtId="191" fontId="55" fillId="0" borderId="132" applyFont="0" applyFill="0" applyBorder="0" applyAlignment="0" applyProtection="0">
      <alignment vertical="center"/>
    </xf>
    <xf numFmtId="10" fontId="48" fillId="7" borderId="127" applyNumberFormat="0" applyBorder="0" applyAlignment="0" applyProtection="0"/>
    <xf numFmtId="0" fontId="62" fillId="31" borderId="138" applyNumberFormat="0" applyFont="0" applyAlignment="0" applyProtection="0">
      <alignment vertical="center"/>
    </xf>
    <xf numFmtId="0" fontId="126" fillId="30" borderId="137" applyNumberFormat="0" applyAlignment="0" applyProtection="0">
      <alignment vertical="center"/>
    </xf>
    <xf numFmtId="0" fontId="126" fillId="30" borderId="137" applyNumberFormat="0" applyAlignment="0" applyProtection="0">
      <alignment vertical="center"/>
    </xf>
    <xf numFmtId="0" fontId="126" fillId="30" borderId="137" applyNumberFormat="0" applyAlignment="0" applyProtection="0">
      <alignment vertical="center"/>
    </xf>
    <xf numFmtId="202" fontId="36" fillId="0" borderId="127">
      <alignment horizontal="right" vertical="center" shrinkToFit="1"/>
    </xf>
    <xf numFmtId="0" fontId="31" fillId="38" borderId="138" applyNumberFormat="0" applyFont="0" applyAlignment="0" applyProtection="0"/>
    <xf numFmtId="0" fontId="36" fillId="31" borderId="138" applyNumberFormat="0" applyFont="0" applyAlignment="0" applyProtection="0">
      <alignment vertical="center"/>
    </xf>
    <xf numFmtId="0" fontId="136" fillId="0" borderId="139" applyNumberFormat="0" applyFill="0" applyAlignment="0" applyProtection="0">
      <alignment vertical="center"/>
    </xf>
    <xf numFmtId="0" fontId="147" fillId="54" borderId="113" applyNumberFormat="0" applyAlignment="0" applyProtection="0">
      <alignment vertical="center"/>
    </xf>
    <xf numFmtId="0" fontId="19" fillId="31" borderId="138" applyNumberFormat="0" applyFont="0" applyAlignment="0" applyProtection="0">
      <alignment vertical="center"/>
    </xf>
    <xf numFmtId="0" fontId="137" fillId="16" borderId="137" applyNumberFormat="0" applyAlignment="0" applyProtection="0">
      <alignment vertical="center"/>
    </xf>
    <xf numFmtId="10" fontId="48" fillId="6" borderId="127" applyNumberFormat="0" applyBorder="0" applyAlignment="0" applyProtection="0"/>
    <xf numFmtId="0" fontId="19" fillId="31" borderId="150" applyNumberFormat="0" applyFont="0" applyAlignment="0" applyProtection="0">
      <alignment vertical="center"/>
    </xf>
    <xf numFmtId="3" fontId="55" fillId="0" borderId="127"/>
    <xf numFmtId="3" fontId="55" fillId="0" borderId="127"/>
    <xf numFmtId="3" fontId="55" fillId="0" borderId="127"/>
    <xf numFmtId="0" fontId="18" fillId="0" borderId="127">
      <alignment horizontal="distributed" vertical="center" justifyLastLine="1"/>
    </xf>
    <xf numFmtId="208" fontId="31" fillId="0" borderId="127">
      <alignment horizontal="right" vertical="center" shrinkToFit="1"/>
    </xf>
    <xf numFmtId="10" fontId="48" fillId="7" borderId="127" applyNumberFormat="0" applyBorder="0" applyAlignment="0" applyProtection="0"/>
    <xf numFmtId="319" fontId="18" fillId="0" borderId="127">
      <alignment horizontal="left" vertical="center"/>
    </xf>
    <xf numFmtId="0" fontId="208" fillId="8" borderId="127">
      <alignment horizontal="center" vertical="center"/>
    </xf>
    <xf numFmtId="3" fontId="55" fillId="0" borderId="127"/>
    <xf numFmtId="4" fontId="193" fillId="10" borderId="143" applyNumberFormat="0" applyProtection="0">
      <alignment horizontal="left" vertical="center" indent="1"/>
    </xf>
    <xf numFmtId="0" fontId="19" fillId="31" borderId="150" applyNumberFormat="0" applyFont="0" applyAlignment="0" applyProtection="0">
      <alignment vertical="center"/>
    </xf>
    <xf numFmtId="208" fontId="31" fillId="0" borderId="127">
      <alignment horizontal="right" vertical="center" shrinkToFit="1"/>
    </xf>
    <xf numFmtId="319" fontId="18" fillId="0" borderId="127">
      <alignment horizontal="left" vertical="center"/>
    </xf>
    <xf numFmtId="0" fontId="208" fillId="8" borderId="127">
      <alignment horizontal="center" vertical="center"/>
    </xf>
    <xf numFmtId="0" fontId="186" fillId="9" borderId="127" applyNumberFormat="0" applyFont="0" applyBorder="0" applyAlignment="0" applyProtection="0">
      <alignment vertical="center"/>
    </xf>
    <xf numFmtId="0" fontId="187" fillId="52" borderId="142" applyNumberFormat="0" applyAlignment="0" applyProtection="0"/>
    <xf numFmtId="202" fontId="36" fillId="0" borderId="127">
      <alignment horizontal="right" vertical="center" shrinkToFit="1"/>
    </xf>
    <xf numFmtId="0" fontId="19" fillId="31" borderId="138" applyNumberFormat="0" applyFont="0" applyAlignment="0" applyProtection="0">
      <alignment vertical="center"/>
    </xf>
    <xf numFmtId="0" fontId="36" fillId="31" borderId="138" applyNumberFormat="0" applyFont="0" applyAlignment="0" applyProtection="0">
      <alignment vertical="center"/>
    </xf>
    <xf numFmtId="0" fontId="31" fillId="38" borderId="138" applyNumberFormat="0" applyFont="0" applyAlignment="0" applyProtection="0"/>
    <xf numFmtId="0" fontId="36" fillId="31" borderId="138" applyNumberFormat="0" applyFont="0" applyAlignment="0" applyProtection="0">
      <alignment vertical="center"/>
    </xf>
    <xf numFmtId="0" fontId="31" fillId="38" borderId="138" applyNumberFormat="0" applyFont="0" applyAlignment="0" applyProtection="0"/>
    <xf numFmtId="0" fontId="37" fillId="0" borderId="147">
      <alignment horizontal="left" vertical="center"/>
    </xf>
    <xf numFmtId="319" fontId="18" fillId="0" borderId="145">
      <alignment horizontal="left" vertical="center"/>
    </xf>
    <xf numFmtId="0" fontId="36" fillId="31" borderId="138" applyNumberFormat="0" applyFont="0" applyAlignment="0" applyProtection="0">
      <alignment vertical="center"/>
    </xf>
    <xf numFmtId="0" fontId="208" fillId="8" borderId="145">
      <alignment horizontal="center" vertical="center"/>
    </xf>
    <xf numFmtId="0" fontId="186" fillId="9" borderId="145" applyNumberFormat="0" applyFont="0" applyBorder="0" applyAlignment="0" applyProtection="0">
      <alignment vertical="center"/>
    </xf>
    <xf numFmtId="0" fontId="31" fillId="38" borderId="138" applyNumberFormat="0" applyFont="0" applyAlignment="0" applyProtection="0"/>
    <xf numFmtId="0" fontId="36" fillId="31" borderId="150" applyNumberFormat="0" applyFont="0" applyAlignment="0" applyProtection="0">
      <alignment vertical="center"/>
    </xf>
    <xf numFmtId="0" fontId="31" fillId="38" borderId="150" applyNumberFormat="0" applyFont="0" applyAlignment="0" applyProtection="0"/>
    <xf numFmtId="319" fontId="18" fillId="0" borderId="157">
      <alignment horizontal="left" vertical="center"/>
    </xf>
    <xf numFmtId="0" fontId="208" fillId="8" borderId="157">
      <alignment horizontal="center" vertical="center"/>
    </xf>
    <xf numFmtId="0" fontId="186" fillId="9" borderId="157" applyNumberFormat="0" applyFont="0" applyBorder="0" applyAlignment="0" applyProtection="0">
      <alignment vertical="center"/>
    </xf>
    <xf numFmtId="0" fontId="132" fillId="0" borderId="156" applyNumberFormat="0" applyFill="0" applyAlignment="0" applyProtection="0">
      <alignment vertical="center"/>
    </xf>
    <xf numFmtId="0" fontId="19" fillId="31" borderId="150" applyNumberFormat="0" applyFont="0" applyAlignment="0" applyProtection="0">
      <alignment vertical="center"/>
    </xf>
    <xf numFmtId="0" fontId="37" fillId="0" borderId="159">
      <alignment horizontal="left" vertical="center"/>
    </xf>
    <xf numFmtId="0" fontId="137" fillId="16" borderId="149" applyNumberFormat="0" applyAlignment="0" applyProtection="0">
      <alignment vertical="center"/>
    </xf>
    <xf numFmtId="0" fontId="19" fillId="31" borderId="150" applyNumberFormat="0" applyFont="0" applyAlignment="0" applyProtection="0">
      <alignment vertical="center"/>
    </xf>
    <xf numFmtId="0" fontId="62" fillId="31" borderId="150" applyNumberFormat="0" applyFont="0" applyAlignment="0" applyProtection="0">
      <alignment vertical="center"/>
    </xf>
    <xf numFmtId="319" fontId="18" fillId="0" borderId="157">
      <alignment horizontal="left" vertical="center"/>
    </xf>
    <xf numFmtId="0" fontId="147" fillId="30" borderId="164" applyNumberFormat="0" applyAlignment="0" applyProtection="0">
      <alignment vertical="center"/>
    </xf>
    <xf numFmtId="0" fontId="36" fillId="31" borderId="150" applyNumberFormat="0" applyFont="0" applyAlignment="0" applyProtection="0">
      <alignment vertical="center"/>
    </xf>
    <xf numFmtId="0" fontId="19" fillId="31" borderId="162" applyNumberFormat="0" applyFont="0" applyAlignment="0" applyProtection="0">
      <alignment vertical="center"/>
    </xf>
    <xf numFmtId="0" fontId="19" fillId="31" borderId="150" applyNumberFormat="0" applyFont="0" applyAlignment="0" applyProtection="0">
      <alignment vertical="center"/>
    </xf>
    <xf numFmtId="3" fontId="55" fillId="0" borderId="157"/>
    <xf numFmtId="0" fontId="126" fillId="30" borderId="149" applyNumberFormat="0" applyAlignment="0" applyProtection="0">
      <alignment vertical="center"/>
    </xf>
    <xf numFmtId="0" fontId="126" fillId="30" borderId="161" applyNumberFormat="0" applyAlignment="0" applyProtection="0">
      <alignment vertical="center"/>
    </xf>
    <xf numFmtId="0" fontId="126" fillId="54" borderId="149"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26" fillId="30" borderId="149" applyNumberFormat="0" applyAlignment="0" applyProtection="0">
      <alignment vertical="center"/>
    </xf>
    <xf numFmtId="0" fontId="19" fillId="31" borderId="150"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 fillId="0" borderId="160">
      <alignment horizontal="distributed" justifyLastLine="1"/>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191" fontId="55" fillId="0" borderId="158" applyFont="0" applyFill="0" applyBorder="0" applyAlignment="0" applyProtection="0">
      <alignment vertical="center"/>
    </xf>
    <xf numFmtId="0" fontId="55" fillId="0" borderId="160">
      <alignment horizontal="distributed" justifyLastLine="1"/>
    </xf>
    <xf numFmtId="0" fontId="136" fillId="0" borderId="163" applyNumberFormat="0" applyFill="0" applyAlignment="0" applyProtection="0">
      <alignment vertical="center"/>
    </xf>
    <xf numFmtId="3" fontId="55" fillId="0" borderId="157"/>
    <xf numFmtId="10" fontId="48" fillId="6" borderId="157" applyNumberFormat="0" applyBorder="0" applyAlignment="0" applyProtection="0"/>
    <xf numFmtId="0" fontId="19" fillId="31" borderId="150" applyNumberFormat="0" applyFont="0" applyAlignment="0" applyProtection="0">
      <alignment vertical="center"/>
    </xf>
    <xf numFmtId="0" fontId="37" fillId="0" borderId="159">
      <alignment horizontal="left" vertical="center"/>
    </xf>
    <xf numFmtId="0" fontId="36" fillId="31" borderId="162" applyNumberFormat="0" applyFont="0" applyAlignment="0" applyProtection="0">
      <alignment vertical="center"/>
    </xf>
    <xf numFmtId="0" fontId="126" fillId="30" borderId="149"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208" fontId="31" fillId="0" borderId="157">
      <alignment horizontal="right" vertical="center" shrinkToFit="1"/>
    </xf>
    <xf numFmtId="0" fontId="19" fillId="31" borderId="162" applyNumberFormat="0" applyFon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37" fillId="16" borderId="149" applyNumberForma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126" fillId="30" borderId="149" applyNumberFormat="0" applyAlignment="0" applyProtection="0">
      <alignment vertical="center"/>
    </xf>
    <xf numFmtId="0" fontId="19" fillId="31" borderId="162" applyNumberFormat="0" applyFont="0" applyAlignment="0" applyProtection="0">
      <alignment vertical="center"/>
    </xf>
    <xf numFmtId="0" fontId="132" fillId="0" borderId="156" applyNumberFormat="0" applyFill="0" applyAlignment="0" applyProtection="0">
      <alignment vertical="center"/>
    </xf>
    <xf numFmtId="0" fontId="208" fillId="8" borderId="157">
      <alignment horizontal="center" vertical="center"/>
    </xf>
    <xf numFmtId="0" fontId="207" fillId="8" borderId="168" applyBorder="0">
      <alignment horizontal="center" vertical="center"/>
    </xf>
    <xf numFmtId="191" fontId="55" fillId="0" borderId="158" applyFont="0" applyFill="0" applyBorder="0" applyAlignment="0" applyProtection="0">
      <alignment vertical="center"/>
    </xf>
    <xf numFmtId="0" fontId="147" fillId="30" borderId="164" applyNumberFormat="0" applyAlignment="0" applyProtection="0">
      <alignment vertical="center"/>
    </xf>
    <xf numFmtId="0" fontId="18" fillId="0" borderId="157">
      <alignment horizontal="distributed" vertical="center" justifyLastLine="1"/>
    </xf>
    <xf numFmtId="0" fontId="18" fillId="0" borderId="160">
      <alignment horizontal="distributed" justifyLastLine="1"/>
    </xf>
    <xf numFmtId="37" fontId="39" fillId="0" borderId="169" applyAlignment="0"/>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62" fillId="31" borderId="150" applyNumberFormat="0" applyFont="0" applyAlignment="0" applyProtection="0">
      <alignment vertical="center"/>
    </xf>
    <xf numFmtId="0" fontId="19" fillId="31" borderId="150" applyNumberFormat="0" applyFont="0" applyAlignment="0" applyProtection="0">
      <alignment vertical="center"/>
    </xf>
    <xf numFmtId="0" fontId="137" fillId="16" borderId="149" applyNumberFormat="0" applyAlignment="0" applyProtection="0">
      <alignment vertical="center"/>
    </xf>
    <xf numFmtId="208" fontId="31" fillId="0" borderId="157">
      <alignment horizontal="right" vertical="center" shrinkToFit="1"/>
    </xf>
    <xf numFmtId="0" fontId="126" fillId="30" borderId="149" applyNumberFormat="0" applyAlignment="0" applyProtection="0">
      <alignment vertical="center"/>
    </xf>
    <xf numFmtId="0" fontId="126" fillId="54" borderId="149"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86" fillId="9" borderId="157" applyNumberFormat="0" applyFont="0" applyBorder="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37" fillId="16" borderId="161" applyNumberFormat="0" applyAlignment="0" applyProtection="0">
      <alignment vertical="center"/>
    </xf>
    <xf numFmtId="0" fontId="132" fillId="0" borderId="170" applyNumberFormat="0" applyFill="0" applyAlignment="0" applyProtection="0">
      <alignment vertical="center"/>
    </xf>
    <xf numFmtId="4" fontId="193" fillId="10" borderId="155" applyNumberFormat="0" applyProtection="0">
      <alignment horizontal="left" vertical="center" indent="1"/>
    </xf>
    <xf numFmtId="0" fontId="207" fillId="8" borderId="168" applyBorder="0">
      <alignment horizontal="center" vertical="center"/>
    </xf>
    <xf numFmtId="0" fontId="187" fillId="52" borderId="154" applyNumberFormat="0" applyAlignment="0" applyProtection="0"/>
    <xf numFmtId="0" fontId="31" fillId="38" borderId="150" applyNumberFormat="0" applyFont="0" applyAlignment="0" applyProtection="0"/>
    <xf numFmtId="37" fontId="39" fillId="0" borderId="169" applyAlignment="0"/>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4" fontId="193" fillId="10" borderId="167" applyNumberFormat="0" applyProtection="0">
      <alignment horizontal="left" vertical="center" indent="1"/>
    </xf>
    <xf numFmtId="0" fontId="175" fillId="17" borderId="165"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65" applyNumberFormat="0" applyAlignment="0" applyProtection="0"/>
    <xf numFmtId="4" fontId="193" fillId="10" borderId="155" applyNumberFormat="0" applyProtection="0">
      <alignment horizontal="left" vertical="center" indent="1"/>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55" fillId="0" borderId="160">
      <alignment horizontal="distributed" justifyLastLine="1"/>
    </xf>
    <xf numFmtId="0" fontId="147" fillId="30" borderId="164" applyNumberFormat="0" applyAlignment="0" applyProtection="0">
      <alignment vertical="center"/>
    </xf>
    <xf numFmtId="0" fontId="126" fillId="54"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202" fontId="36" fillId="0" borderId="157">
      <alignment horizontal="right" vertical="center" shrinkToFit="1"/>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9" fillId="31" borderId="150" applyNumberFormat="0" applyFont="0" applyAlignment="0" applyProtection="0">
      <alignment vertical="center"/>
    </xf>
    <xf numFmtId="0" fontId="62"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3" fontId="55" fillId="0" borderId="157"/>
    <xf numFmtId="3" fontId="55" fillId="0" borderId="157"/>
    <xf numFmtId="0" fontId="31" fillId="38" borderId="162" applyNumberFormat="0" applyFont="0" applyAlignment="0" applyProtection="0"/>
    <xf numFmtId="0" fontId="187" fillId="52" borderId="166" applyNumberFormat="0" applyAlignment="0" applyProtection="0"/>
    <xf numFmtId="0" fontId="62" fillId="31" borderId="162" applyNumberFormat="0" applyFont="0" applyAlignment="0" applyProtection="0">
      <alignment vertical="center"/>
    </xf>
    <xf numFmtId="0" fontId="19" fillId="31" borderId="150" applyNumberFormat="0" applyFont="0" applyAlignment="0" applyProtection="0">
      <alignment vertical="center"/>
    </xf>
    <xf numFmtId="0" fontId="147" fillId="54" borderId="164" applyNumberFormat="0" applyAlignment="0" applyProtection="0">
      <alignment vertical="center"/>
    </xf>
    <xf numFmtId="0" fontId="126" fillId="30" borderId="149"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6" fillId="0" borderId="163" applyNumberFormat="0" applyFill="0" applyAlignment="0" applyProtection="0">
      <alignment vertical="center"/>
    </xf>
    <xf numFmtId="0" fontId="31" fillId="38" borderId="162" applyNumberFormat="0" applyFont="0" applyAlignment="0" applyProtection="0"/>
    <xf numFmtId="4" fontId="193" fillId="10" borderId="167" applyNumberFormat="0" applyProtection="0">
      <alignment horizontal="left" vertical="center" indent="1"/>
    </xf>
    <xf numFmtId="0" fontId="126" fillId="30" borderId="161" applyNumberFormat="0" applyAlignment="0" applyProtection="0">
      <alignment vertical="center"/>
    </xf>
    <xf numFmtId="0" fontId="132" fillId="0" borderId="156" applyNumberFormat="0" applyFill="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9" fillId="31" borderId="150"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50" applyNumberFormat="0" applyFont="0" applyAlignment="0" applyProtection="0">
      <alignment vertical="center"/>
    </xf>
    <xf numFmtId="0" fontId="126" fillId="30" borderId="149" applyNumberForma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10" fontId="48" fillId="7" borderId="157" applyNumberFormat="0" applyBorder="0" applyAlignment="0" applyProtection="0"/>
    <xf numFmtId="0" fontId="136" fillId="0" borderId="163" applyNumberFormat="0" applyFill="0" applyAlignment="0" applyProtection="0">
      <alignment vertical="center"/>
    </xf>
    <xf numFmtId="0" fontId="126" fillId="30" borderId="149" applyNumberFormat="0" applyAlignment="0" applyProtection="0">
      <alignment vertical="center"/>
    </xf>
    <xf numFmtId="0" fontId="19" fillId="31" borderId="150" applyNumberFormat="0" applyFon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55" fillId="0" borderId="160">
      <alignment horizontal="distributed" justifyLastLine="1"/>
    </xf>
    <xf numFmtId="191" fontId="55" fillId="0" borderId="158" applyFont="0" applyFill="0" applyBorder="0" applyAlignment="0" applyProtection="0">
      <alignment vertical="center"/>
    </xf>
    <xf numFmtId="0" fontId="18" fillId="0" borderId="160">
      <alignment horizontal="distributed" justifyLastLine="1"/>
    </xf>
    <xf numFmtId="0" fontId="18" fillId="0" borderId="157">
      <alignment horizontal="distributed" vertical="center" justifyLastLine="1"/>
    </xf>
    <xf numFmtId="0" fontId="207" fillId="8" borderId="9" applyBorder="0">
      <alignment horizontal="center" vertical="center"/>
    </xf>
    <xf numFmtId="0" fontId="175" fillId="17" borderId="153" applyNumberFormat="0" applyAlignment="0" applyProtection="0"/>
    <xf numFmtId="0" fontId="187" fillId="52" borderId="154" applyNumberFormat="0" applyAlignment="0" applyProtection="0"/>
    <xf numFmtId="3" fontId="55" fillId="0" borderId="157"/>
    <xf numFmtId="0" fontId="19" fillId="31" borderId="162" applyNumberFormat="0" applyFont="0" applyAlignment="0" applyProtection="0">
      <alignment vertical="center"/>
    </xf>
    <xf numFmtId="10" fontId="48" fillId="6" borderId="157" applyNumberFormat="0" applyBorder="0" applyAlignment="0" applyProtection="0"/>
    <xf numFmtId="0" fontId="187" fillId="52" borderId="166" applyNumberFormat="0" applyAlignment="0" applyProtection="0"/>
    <xf numFmtId="202" fontId="36" fillId="0" borderId="157">
      <alignment horizontal="right" vertical="center" shrinkToFit="1"/>
    </xf>
    <xf numFmtId="10" fontId="48" fillId="7" borderId="157" applyNumberFormat="0" applyBorder="0" applyAlignment="0" applyProtection="0"/>
    <xf numFmtId="0" fontId="62" fillId="31" borderId="150" applyNumberFormat="0" applyFon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31" fillId="38" borderId="150" applyNumberFormat="0" applyFont="0" applyAlignment="0" applyProtection="0"/>
    <xf numFmtId="0" fontId="36" fillId="31" borderId="162" applyNumberFormat="0" applyFont="0" applyAlignment="0" applyProtection="0">
      <alignment vertical="center"/>
    </xf>
    <xf numFmtId="0" fontId="147" fillId="54" borderId="164" applyNumberFormat="0" applyAlignment="0" applyProtection="0">
      <alignment vertical="center"/>
    </xf>
    <xf numFmtId="0" fontId="19" fillId="31" borderId="150" applyNumberFormat="0" applyFont="0" applyAlignment="0" applyProtection="0">
      <alignment vertical="center"/>
    </xf>
    <xf numFmtId="0" fontId="137" fillId="16" borderId="149" applyNumberFormat="0" applyAlignment="0" applyProtection="0">
      <alignment vertical="center"/>
    </xf>
    <xf numFmtId="0" fontId="19" fillId="31" borderId="162" applyNumberFormat="0" applyFont="0" applyAlignment="0" applyProtection="0">
      <alignment vertical="center"/>
    </xf>
    <xf numFmtId="3" fontId="55" fillId="0" borderId="157"/>
    <xf numFmtId="4" fontId="193" fillId="10" borderId="155" applyNumberFormat="0" applyProtection="0">
      <alignment horizontal="left" vertical="center" indent="1"/>
    </xf>
    <xf numFmtId="0" fontId="19" fillId="31" borderId="162" applyNumberFormat="0" applyFont="0" applyAlignment="0" applyProtection="0">
      <alignment vertical="center"/>
    </xf>
    <xf numFmtId="0" fontId="187" fillId="52" borderId="154" applyNumberFormat="0" applyAlignment="0" applyProtection="0"/>
    <xf numFmtId="0" fontId="19" fillId="31" borderId="150" applyNumberFormat="0" applyFont="0" applyAlignment="0" applyProtection="0">
      <alignment vertical="center"/>
    </xf>
    <xf numFmtId="0" fontId="36" fillId="31" borderId="150" applyNumberFormat="0" applyFont="0" applyAlignment="0" applyProtection="0">
      <alignment vertical="center"/>
    </xf>
    <xf numFmtId="0" fontId="31" fillId="38" borderId="150" applyNumberFormat="0" applyFont="0" applyAlignment="0" applyProtection="0"/>
    <xf numFmtId="0" fontId="36" fillId="31" borderId="150" applyNumberFormat="0" applyFont="0" applyAlignment="0" applyProtection="0">
      <alignment vertical="center"/>
    </xf>
    <xf numFmtId="0" fontId="31" fillId="38" borderId="150" applyNumberFormat="0" applyFont="0" applyAlignment="0" applyProtection="0"/>
    <xf numFmtId="0" fontId="37" fillId="0" borderId="159">
      <alignment horizontal="left" vertical="center"/>
    </xf>
    <xf numFmtId="319" fontId="18" fillId="0" borderId="157">
      <alignment horizontal="left" vertical="center"/>
    </xf>
    <xf numFmtId="0" fontId="36" fillId="31" borderId="150" applyNumberFormat="0" applyFont="0" applyAlignment="0" applyProtection="0">
      <alignment vertical="center"/>
    </xf>
    <xf numFmtId="0" fontId="208" fillId="8" borderId="157">
      <alignment horizontal="center" vertical="center"/>
    </xf>
    <xf numFmtId="0" fontId="186" fillId="9" borderId="157" applyNumberFormat="0" applyFont="0" applyBorder="0" applyAlignment="0" applyProtection="0">
      <alignment vertical="center"/>
    </xf>
    <xf numFmtId="0" fontId="31" fillId="38" borderId="150"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14" fontId="180" fillId="49" borderId="32">
      <alignment horizontal="center" vertical="center" wrapText="1"/>
    </xf>
    <xf numFmtId="14" fontId="180" fillId="49" borderId="32">
      <alignment horizontal="center" vertical="center" wrapText="1"/>
    </xf>
    <xf numFmtId="14" fontId="180" fillId="49" borderId="32">
      <alignment horizontal="center" vertical="center" wrapText="1"/>
    </xf>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0" fontId="53" fillId="0" borderId="32"/>
    <xf numFmtId="0" fontId="53" fillId="0" borderId="32"/>
    <xf numFmtId="0" fontId="53" fillId="0" borderId="32"/>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31" fillId="38" borderId="162" applyNumberFormat="0" applyFon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0" fontId="187" fillId="52" borderId="166" applyNumberFormat="0" applyAlignment="0" applyProtection="0"/>
    <xf numFmtId="230" fontId="64" fillId="0" borderId="32" applyBorder="0"/>
    <xf numFmtId="230" fontId="64" fillId="0" borderId="32" applyBorder="0"/>
    <xf numFmtId="230" fontId="64" fillId="0" borderId="32" applyBorder="0"/>
    <xf numFmtId="0" fontId="191" fillId="0" borderId="32">
      <alignment horizontal="center"/>
    </xf>
    <xf numFmtId="0" fontId="191" fillId="0" borderId="32">
      <alignment horizontal="center"/>
    </xf>
    <xf numFmtId="0" fontId="191" fillId="0" borderId="32">
      <alignment horizontal="center"/>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4" fontId="193" fillId="10" borderId="167" applyNumberFormat="0" applyProtection="0">
      <alignment horizontal="left" vertical="center" indent="1"/>
    </xf>
    <xf numFmtId="0" fontId="36" fillId="0" borderId="32" applyNumberFormat="0" applyFont="0" applyFill="0" applyAlignment="0" applyProtection="0"/>
    <xf numFmtId="0" fontId="36" fillId="0" borderId="32" applyNumberFormat="0" applyFont="0" applyFill="0" applyAlignment="0" applyProtection="0"/>
    <xf numFmtId="0" fontId="36" fillId="0" borderId="32" applyNumberFormat="0" applyFont="0" applyFill="0" applyAlignment="0" applyProtection="0"/>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0" fontId="126" fillId="54" borderId="161" applyNumberFormat="0" applyAlignment="0" applyProtection="0">
      <alignment vertical="center"/>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62"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37" fontId="39" fillId="0" borderId="169" applyAlignment="0"/>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2" fillId="0" borderId="170"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0" fontId="18" fillId="0" borderId="160">
      <alignment horizontal="distributed" justifyLastLine="1"/>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0" fontId="147" fillId="54" borderId="164" applyNumberFormat="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7" fillId="8" borderId="9" applyBorder="0">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19" fillId="31" borderId="162" applyNumberFormat="0" applyFont="0" applyAlignment="0" applyProtection="0">
      <alignment vertical="center"/>
    </xf>
    <xf numFmtId="3" fontId="55" fillId="0" borderId="157"/>
    <xf numFmtId="0" fontId="126" fillId="30"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47" fillId="54" borderId="164" applyNumberForma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47" fillId="30" borderId="164" applyNumberFormat="0" applyAlignment="0" applyProtection="0">
      <alignment vertical="center"/>
    </xf>
    <xf numFmtId="0" fontId="18" fillId="0" borderId="160">
      <alignment horizontal="distributed" justifyLastLine="1"/>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36" fillId="0" borderId="163" applyNumberFormat="0" applyFill="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47" fillId="54" borderId="164" applyNumberFormat="0" applyAlignment="0" applyProtection="0">
      <alignmen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47" fillId="30" borderId="164" applyNumberFormat="0" applyAlignment="0" applyProtection="0">
      <alignment vertical="center"/>
    </xf>
    <xf numFmtId="0" fontId="137" fillId="16" borderId="161" applyNumberForma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32" fillId="0" borderId="170" applyNumberFormat="0" applyFill="0" applyAlignment="0" applyProtection="0">
      <alignment vertical="center"/>
    </xf>
    <xf numFmtId="0" fontId="136" fillId="0" borderId="163" applyNumberFormat="0" applyFill="0" applyAlignment="0" applyProtection="0">
      <alignment vertical="center"/>
    </xf>
    <xf numFmtId="0" fontId="147" fillId="30" borderId="164" applyNumberFormat="0" applyAlignment="0" applyProtection="0">
      <alignment vertical="center"/>
    </xf>
    <xf numFmtId="0" fontId="207" fillId="8" borderId="168" applyBorder="0">
      <alignment horizontal="center"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8" fillId="0" borderId="160">
      <alignment horizontal="distributed" justifyLastLine="1"/>
    </xf>
    <xf numFmtId="3" fontId="55" fillId="0" borderId="157"/>
    <xf numFmtId="37" fontId="39" fillId="0" borderId="169" applyAlignment="0"/>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47" fillId="54" borderId="164"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 fillId="0" borderId="157">
      <alignment horizontal="distributed" vertical="center" justifyLastLine="1"/>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2" fillId="0" borderId="156" applyNumberFormat="0" applyFill="0" applyAlignment="0" applyProtection="0">
      <alignment vertical="center"/>
    </xf>
    <xf numFmtId="4" fontId="193" fillId="10" borderId="167" applyNumberFormat="0" applyProtection="0">
      <alignment horizontal="left" vertical="center" indent="1"/>
    </xf>
    <xf numFmtId="0" fontId="207" fillId="8" borderId="168" applyBorder="0">
      <alignment horizontal="center" vertical="center"/>
    </xf>
    <xf numFmtId="0" fontId="187" fillId="52" borderId="166" applyNumberFormat="0" applyAlignment="0" applyProtection="0"/>
    <xf numFmtId="0" fontId="31" fillId="38" borderId="162" applyNumberFormat="0" applyFont="0" applyAlignment="0" applyProtection="0"/>
    <xf numFmtId="37" fontId="39" fillId="0" borderId="169" applyAlignment="0"/>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4" fontId="193" fillId="10" borderId="167" applyNumberFormat="0" applyProtection="0">
      <alignment horizontal="left" vertical="center" indent="1"/>
    </xf>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10" fontId="48" fillId="7" borderId="157" applyNumberFormat="0" applyBorder="0" applyAlignment="0" applyProtection="0"/>
    <xf numFmtId="0" fontId="186" fillId="9" borderId="157" applyNumberFormat="0" applyFont="0" applyBorder="0" applyAlignment="0" applyProtection="0">
      <alignment vertical="center"/>
    </xf>
    <xf numFmtId="4" fontId="193" fillId="10" borderId="167" applyNumberFormat="0" applyProtection="0">
      <alignment horizontal="left" vertical="center" indent="1"/>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47" fillId="30" borderId="164"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31" fillId="38" borderId="162" applyNumberFormat="0" applyFont="0" applyAlignment="0" applyProtection="0"/>
    <xf numFmtId="0" fontId="187" fillId="52" borderId="166" applyNumberFormat="0" applyAlignment="0" applyProtection="0"/>
    <xf numFmtId="0" fontId="147" fillId="30" borderId="164" applyNumberFormat="0" applyAlignment="0" applyProtection="0">
      <alignment vertical="center"/>
    </xf>
    <xf numFmtId="0" fontId="147" fillId="30" borderId="164" applyNumberForma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47" fillId="54" borderId="164"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6" fillId="0" borderId="163" applyNumberFormat="0" applyFill="0" applyAlignment="0" applyProtection="0">
      <alignment vertical="center"/>
    </xf>
    <xf numFmtId="0" fontId="31" fillId="38" borderId="162" applyNumberFormat="0" applyFont="0" applyAlignment="0" applyProtection="0"/>
    <xf numFmtId="4" fontId="193" fillId="10" borderId="167" applyNumberFormat="0" applyProtection="0">
      <alignment horizontal="left" vertical="center" indent="1"/>
    </xf>
    <xf numFmtId="0" fontId="126" fillId="30" borderId="161" applyNumberFormat="0" applyAlignment="0" applyProtection="0">
      <alignment vertical="center"/>
    </xf>
    <xf numFmtId="0" fontId="132" fillId="0" borderId="170"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6" fillId="0" borderId="163" applyNumberFormat="0" applyFill="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 fillId="0" borderId="160">
      <alignment horizontal="distributed" justifyLastLine="1"/>
    </xf>
    <xf numFmtId="0" fontId="175" fillId="17" borderId="165" applyNumberFormat="0" applyAlignment="0" applyProtection="0"/>
    <xf numFmtId="0" fontId="187" fillId="52" borderId="166" applyNumberFormat="0" applyAlignment="0" applyProtection="0"/>
    <xf numFmtId="0" fontId="19" fillId="31" borderId="162" applyNumberFormat="0" applyFont="0" applyAlignment="0" applyProtection="0">
      <alignment vertical="center"/>
    </xf>
    <xf numFmtId="0" fontId="187" fillId="52" borderId="166" applyNumberFormat="0" applyAlignment="0" applyProtection="0"/>
    <xf numFmtId="191" fontId="55" fillId="0" borderId="158" applyFont="0" applyFill="0" applyBorder="0" applyAlignment="0" applyProtection="0">
      <alignment vertical="center"/>
    </xf>
    <xf numFmtId="0" fontId="62"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136" fillId="0" borderId="163" applyNumberFormat="0" applyFill="0" applyAlignment="0" applyProtection="0">
      <alignment vertical="center"/>
    </xf>
    <xf numFmtId="0" fontId="147" fillId="54" borderId="164"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319" fontId="18" fillId="0" borderId="157">
      <alignment horizontal="left" vertical="center"/>
    </xf>
    <xf numFmtId="0" fontId="208" fillId="8" borderId="157">
      <alignment horizontal="center" vertical="center"/>
    </xf>
    <xf numFmtId="4" fontId="193" fillId="10" borderId="167" applyNumberFormat="0" applyProtection="0">
      <alignment horizontal="left" vertical="center" indent="1"/>
    </xf>
    <xf numFmtId="0" fontId="19" fillId="31" borderId="162" applyNumberFormat="0" applyFont="0" applyAlignment="0" applyProtection="0">
      <alignment vertical="center"/>
    </xf>
    <xf numFmtId="208" fontId="31" fillId="0" borderId="157">
      <alignment horizontal="right" vertical="center" shrinkToFit="1"/>
    </xf>
    <xf numFmtId="0" fontId="187" fillId="52" borderId="166" applyNumberFormat="0" applyAlignment="0" applyProtection="0"/>
    <xf numFmtId="202" fontId="36" fillId="0" borderId="157">
      <alignment horizontal="right" vertical="center" shrinkToFit="1"/>
    </xf>
    <xf numFmtId="0" fontId="19" fillId="31" borderId="162" applyNumberFormat="0" applyFont="0" applyAlignment="0" applyProtection="0">
      <alignment vertical="center"/>
    </xf>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202" fontId="36" fillId="0" borderId="157">
      <alignment horizontal="right" vertical="center" shrinkToFit="1"/>
    </xf>
    <xf numFmtId="0" fontId="37" fillId="0" borderId="147">
      <alignment horizontal="left" vertical="center"/>
    </xf>
    <xf numFmtId="10" fontId="48" fillId="6" borderId="157" applyNumberFormat="0" applyBorder="0" applyAlignment="0" applyProtection="0"/>
    <xf numFmtId="3" fontId="55" fillId="0" borderId="157"/>
    <xf numFmtId="3" fontId="55" fillId="0" borderId="157"/>
    <xf numFmtId="3" fontId="55" fillId="0" borderId="157"/>
    <xf numFmtId="0" fontId="18" fillId="0" borderId="157">
      <alignment horizontal="distributed" vertical="center" justifyLastLine="1"/>
    </xf>
    <xf numFmtId="191" fontId="55" fillId="0" borderId="158" applyFont="0" applyFill="0" applyBorder="0" applyAlignment="0" applyProtection="0">
      <alignment vertical="center"/>
    </xf>
    <xf numFmtId="10" fontId="48" fillId="7" borderId="145" applyNumberFormat="0" applyBorder="0" applyAlignment="0" applyProtection="0"/>
    <xf numFmtId="208" fontId="31" fillId="0" borderId="145">
      <alignment horizontal="right" vertical="center" shrinkToFit="1"/>
    </xf>
    <xf numFmtId="0" fontId="18" fillId="0" borderId="145">
      <alignment horizontal="distributed" vertical="center" justifyLastLine="1"/>
    </xf>
    <xf numFmtId="3" fontId="55" fillId="0" borderId="145"/>
    <xf numFmtId="3" fontId="55" fillId="0" borderId="145"/>
    <xf numFmtId="3" fontId="55" fillId="0" borderId="145"/>
    <xf numFmtId="10" fontId="48" fillId="6" borderId="145" applyNumberFormat="0" applyBorder="0" applyAlignment="0" applyProtection="0"/>
    <xf numFmtId="202" fontId="36" fillId="0" borderId="145">
      <alignment horizontal="right" vertical="center" shrinkToFit="1"/>
    </xf>
    <xf numFmtId="10" fontId="48" fillId="7" borderId="157" applyNumberFormat="0" applyBorder="0" applyAlignment="0" applyProtection="0"/>
    <xf numFmtId="0" fontId="186" fillId="9" borderId="157" applyNumberFormat="0" applyFont="0" applyBorder="0" applyAlignment="0" applyProtection="0">
      <alignment vertical="center"/>
    </xf>
    <xf numFmtId="208" fontId="31" fillId="0" borderId="157">
      <alignment horizontal="right" vertical="center" shrinkToFit="1"/>
    </xf>
    <xf numFmtId="319" fontId="18" fillId="0" borderId="157">
      <alignment horizontal="left" vertical="center"/>
    </xf>
    <xf numFmtId="0" fontId="208" fillId="8" borderId="157">
      <alignment horizontal="center" vertical="center"/>
    </xf>
    <xf numFmtId="202" fontId="36" fillId="0" borderId="157">
      <alignment horizontal="right" vertical="center" shrinkToFit="1"/>
    </xf>
    <xf numFmtId="10" fontId="48" fillId="6" borderId="157" applyNumberFormat="0" applyBorder="0" applyAlignment="0" applyProtection="0"/>
    <xf numFmtId="3" fontId="55" fillId="0" borderId="157"/>
    <xf numFmtId="3" fontId="55" fillId="0" borderId="157"/>
    <xf numFmtId="3" fontId="55" fillId="0" borderId="157"/>
    <xf numFmtId="0" fontId="18" fillId="0" borderId="157">
      <alignment horizontal="distributed" vertical="center" justifyLastLine="1"/>
    </xf>
    <xf numFmtId="208" fontId="31" fillId="0" borderId="157">
      <alignment horizontal="right" vertical="center" shrinkToFit="1"/>
    </xf>
    <xf numFmtId="10" fontId="48" fillId="7" borderId="157" applyNumberFormat="0" applyBorder="0" applyAlignment="0" applyProtection="0"/>
    <xf numFmtId="319" fontId="18" fillId="0" borderId="157">
      <alignment horizontal="left" vertical="center"/>
    </xf>
    <xf numFmtId="0" fontId="208" fillId="8" borderId="157">
      <alignment horizontal="center" vertical="center"/>
    </xf>
    <xf numFmtId="0" fontId="186" fillId="9" borderId="157" applyNumberFormat="0" applyFont="0" applyBorder="0" applyAlignment="0" applyProtection="0">
      <alignment vertical="center"/>
    </xf>
    <xf numFmtId="0" fontId="132" fillId="0" borderId="156" applyNumberFormat="0" applyFill="0" applyAlignment="0" applyProtection="0">
      <alignment vertical="center"/>
    </xf>
    <xf numFmtId="0" fontId="19" fillId="31" borderId="162" applyNumberFormat="0" applyFont="0" applyAlignment="0" applyProtection="0">
      <alignment vertical="center"/>
    </xf>
    <xf numFmtId="0" fontId="37" fillId="0" borderId="147">
      <alignment horizontal="left" vertical="center"/>
    </xf>
    <xf numFmtId="0" fontId="137" fillId="16" borderId="161" applyNumberFormat="0" applyAlignment="0" applyProtection="0">
      <alignment vertical="center"/>
    </xf>
    <xf numFmtId="10" fontId="48" fillId="6" borderId="157" applyNumberFormat="0" applyBorder="0" applyAlignment="0" applyProtection="0"/>
    <xf numFmtId="0" fontId="147" fillId="30" borderId="164" applyNumberForma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319" fontId="18" fillId="0" borderId="157">
      <alignment horizontal="left" vertical="center"/>
    </xf>
    <xf numFmtId="0" fontId="147" fillId="30" borderId="164" applyNumberFormat="0" applyAlignment="0" applyProtection="0">
      <alignment vertical="center"/>
    </xf>
    <xf numFmtId="0" fontId="36" fillId="31" borderId="162" applyNumberFormat="0" applyFont="0" applyAlignment="0" applyProtection="0">
      <alignment vertical="center"/>
    </xf>
    <xf numFmtId="0" fontId="19" fillId="31" borderId="162" applyNumberFormat="0" applyFont="0" applyAlignment="0" applyProtection="0">
      <alignment vertical="center"/>
    </xf>
    <xf numFmtId="3" fontId="55" fillId="0" borderId="157"/>
    <xf numFmtId="0" fontId="19" fillId="31" borderId="162" applyNumberFormat="0" applyFont="0" applyAlignment="0" applyProtection="0">
      <alignment vertical="center"/>
    </xf>
    <xf numFmtId="3" fontId="55" fillId="0" borderId="157"/>
    <xf numFmtId="0" fontId="126" fillId="30"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47" fillId="54" borderId="164" applyNumberForma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47" fillId="30" borderId="164" applyNumberFormat="0" applyAlignment="0" applyProtection="0">
      <alignment vertical="center"/>
    </xf>
    <xf numFmtId="0" fontId="18" fillId="0" borderId="148">
      <alignment horizontal="distributed" justifyLastLine="1"/>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191" fontId="55" fillId="0" borderId="158" applyFont="0" applyFill="0" applyBorder="0" applyAlignment="0" applyProtection="0">
      <alignment vertical="center"/>
    </xf>
    <xf numFmtId="0" fontId="55" fillId="0" borderId="148">
      <alignment horizontal="distributed" justifyLastLine="1"/>
    </xf>
    <xf numFmtId="0" fontId="136" fillId="0" borderId="163" applyNumberFormat="0" applyFill="0" applyAlignment="0" applyProtection="0">
      <alignment vertical="center"/>
    </xf>
    <xf numFmtId="3" fontId="55" fillId="0" borderId="157"/>
    <xf numFmtId="10" fontId="48" fillId="6" borderId="157" applyNumberFormat="0" applyBorder="0" applyAlignment="0" applyProtection="0"/>
    <xf numFmtId="0" fontId="19" fillId="31" borderId="162" applyNumberFormat="0" applyFont="0" applyAlignment="0" applyProtection="0">
      <alignment vertical="center"/>
    </xf>
    <xf numFmtId="0" fontId="147" fillId="54" borderId="164" applyNumberFormat="0" applyAlignment="0" applyProtection="0">
      <alignment vertical="center"/>
    </xf>
    <xf numFmtId="0" fontId="37" fillId="0" borderId="147">
      <alignment horizontal="lef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47" fillId="30" borderId="164" applyNumberFormat="0" applyAlignment="0" applyProtection="0">
      <alignment vertical="center"/>
    </xf>
    <xf numFmtId="0" fontId="137" fillId="16" borderId="161" applyNumberForma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32" fillId="0" borderId="156" applyNumberFormat="0" applyFill="0" applyAlignment="0" applyProtection="0">
      <alignment vertical="center"/>
    </xf>
    <xf numFmtId="0" fontId="136" fillId="0" borderId="163" applyNumberFormat="0" applyFill="0" applyAlignment="0" applyProtection="0">
      <alignment vertical="center"/>
    </xf>
    <xf numFmtId="0" fontId="147" fillId="30" borderId="164" applyNumberFormat="0" applyAlignment="0" applyProtection="0">
      <alignment vertical="center"/>
    </xf>
    <xf numFmtId="0" fontId="208" fillId="8" borderId="157">
      <alignment horizontal="center" vertical="center"/>
    </xf>
    <xf numFmtId="0" fontId="207" fillId="8" borderId="168" applyBorder="0">
      <alignment horizontal="center"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8" fillId="0" borderId="160">
      <alignment horizontal="distributed" justifyLastLine="1"/>
    </xf>
    <xf numFmtId="3" fontId="55" fillId="0" borderId="157"/>
    <xf numFmtId="37" fontId="39" fillId="0" borderId="169" applyAlignment="0"/>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47" fillId="54" borderId="164"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208" fontId="31" fillId="0" borderId="157">
      <alignment horizontal="right" vertical="center" shrinkToFit="1"/>
    </xf>
    <xf numFmtId="0" fontId="126" fillId="30" borderId="161"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 fillId="0" borderId="157">
      <alignment horizontal="distributed" vertical="center" justifyLastLine="1"/>
    </xf>
    <xf numFmtId="0" fontId="186" fillId="9" borderId="157" applyNumberFormat="0" applyFont="0" applyBorder="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2" fillId="0" borderId="156" applyNumberFormat="0" applyFill="0" applyAlignment="0" applyProtection="0">
      <alignment vertical="center"/>
    </xf>
    <xf numFmtId="4" fontId="193" fillId="10" borderId="167" applyNumberFormat="0" applyProtection="0">
      <alignment horizontal="left" vertical="center" indent="1"/>
    </xf>
    <xf numFmtId="0" fontId="207" fillId="8" borderId="168" applyBorder="0">
      <alignment horizontal="center" vertical="center"/>
    </xf>
    <xf numFmtId="0" fontId="187" fillId="52" borderId="166" applyNumberFormat="0" applyAlignment="0" applyProtection="0"/>
    <xf numFmtId="0" fontId="31" fillId="38" borderId="162" applyNumberFormat="0" applyFont="0" applyAlignment="0" applyProtection="0"/>
    <xf numFmtId="37" fontId="39" fillId="0" borderId="169" applyAlignment="0"/>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4" fontId="193" fillId="10" borderId="167" applyNumberFormat="0" applyProtection="0">
      <alignment horizontal="left" vertical="center" indent="1"/>
    </xf>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65" applyNumberFormat="0" applyAlignment="0" applyProtection="0"/>
    <xf numFmtId="10" fontId="48" fillId="7" borderId="157" applyNumberFormat="0" applyBorder="0" applyAlignment="0" applyProtection="0"/>
    <xf numFmtId="0" fontId="186" fillId="9" borderId="157" applyNumberFormat="0" applyFont="0" applyBorder="0" applyAlignment="0" applyProtection="0">
      <alignment vertical="center"/>
    </xf>
    <xf numFmtId="4" fontId="193" fillId="10" borderId="167" applyNumberFormat="0" applyProtection="0">
      <alignment horizontal="left" vertical="center" indent="1"/>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47" fillId="30" borderId="164"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31" fillId="38" borderId="162" applyNumberFormat="0" applyFont="0" applyAlignment="0" applyProtection="0"/>
    <xf numFmtId="0" fontId="187" fillId="52" borderId="166" applyNumberFormat="0" applyAlignment="0" applyProtection="0"/>
    <xf numFmtId="0" fontId="147" fillId="30" borderId="164" applyNumberFormat="0" applyAlignment="0" applyProtection="0">
      <alignment vertical="center"/>
    </xf>
    <xf numFmtId="0" fontId="147" fillId="30" borderId="164" applyNumberForma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47" fillId="54" borderId="164"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6" fillId="0" borderId="163" applyNumberFormat="0" applyFill="0" applyAlignment="0" applyProtection="0">
      <alignment vertical="center"/>
    </xf>
    <xf numFmtId="0" fontId="31" fillId="38" borderId="162" applyNumberFormat="0" applyFont="0" applyAlignment="0" applyProtection="0"/>
    <xf numFmtId="4" fontId="193" fillId="10" borderId="167" applyNumberFormat="0" applyProtection="0">
      <alignment horizontal="left" vertical="center" indent="1"/>
    </xf>
    <xf numFmtId="0" fontId="126" fillId="30" borderId="161" applyNumberFormat="0" applyAlignment="0" applyProtection="0">
      <alignment vertical="center"/>
    </xf>
    <xf numFmtId="0" fontId="132" fillId="0" borderId="156"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37" fontId="39" fillId="0" borderId="173" applyAlignment="0"/>
    <xf numFmtId="0" fontId="136" fillId="0" borderId="163" applyNumberFormat="0" applyFill="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191" fontId="55" fillId="0" borderId="158" applyFont="0" applyFill="0" applyBorder="0" applyAlignment="0" applyProtection="0">
      <alignment vertical="center"/>
    </xf>
    <xf numFmtId="0" fontId="18" fillId="0" borderId="160">
      <alignment horizontal="distributed" justifyLastLine="1"/>
    </xf>
    <xf numFmtId="0" fontId="18" fillId="0" borderId="157">
      <alignment horizontal="distributed" vertical="center" justifyLastLine="1"/>
    </xf>
    <xf numFmtId="0" fontId="207" fillId="8" borderId="172" applyBorder="0">
      <alignment horizontal="center" vertical="center"/>
    </xf>
    <xf numFmtId="0" fontId="175" fillId="17" borderId="165" applyNumberFormat="0" applyAlignment="0" applyProtection="0"/>
    <xf numFmtId="0" fontId="187" fillId="52" borderId="166" applyNumberFormat="0" applyAlignment="0" applyProtection="0"/>
    <xf numFmtId="3" fontId="55" fillId="0" borderId="157"/>
    <xf numFmtId="0" fontId="19" fillId="31" borderId="162" applyNumberFormat="0" applyFont="0" applyAlignment="0" applyProtection="0">
      <alignment vertical="center"/>
    </xf>
    <xf numFmtId="0" fontId="187" fillId="52" borderId="166" applyNumberFormat="0" applyAlignment="0" applyProtection="0"/>
    <xf numFmtId="202" fontId="36" fillId="0" borderId="157">
      <alignment horizontal="right" vertical="center" shrinkToFit="1"/>
    </xf>
    <xf numFmtId="191" fontId="55" fillId="0" borderId="158" applyFont="0" applyFill="0" applyBorder="0" applyAlignment="0" applyProtection="0">
      <alignment vertical="center"/>
    </xf>
    <xf numFmtId="10" fontId="48" fillId="7" borderId="157" applyNumberFormat="0" applyBorder="0" applyAlignment="0" applyProtection="0"/>
    <xf numFmtId="0" fontId="62"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202" fontId="36" fillId="0" borderId="157">
      <alignment horizontal="right" vertical="center" shrinkToFit="1"/>
    </xf>
    <xf numFmtId="0" fontId="31" fillId="38" borderId="162" applyNumberFormat="0" applyFont="0" applyAlignment="0" applyProtection="0"/>
    <xf numFmtId="0" fontId="36" fillId="31" borderId="162" applyNumberFormat="0" applyFont="0" applyAlignment="0" applyProtection="0">
      <alignment vertical="center"/>
    </xf>
    <xf numFmtId="0" fontId="136" fillId="0" borderId="163" applyNumberFormat="0" applyFill="0" applyAlignment="0" applyProtection="0">
      <alignment vertical="center"/>
    </xf>
    <xf numFmtId="0" fontId="147" fillId="54" borderId="164"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10" fontId="48" fillId="6" borderId="157" applyNumberFormat="0" applyBorder="0" applyAlignment="0" applyProtection="0"/>
    <xf numFmtId="0" fontId="19" fillId="31" borderId="162" applyNumberFormat="0" applyFont="0" applyAlignment="0" applyProtection="0">
      <alignment vertical="center"/>
    </xf>
    <xf numFmtId="3" fontId="55" fillId="0" borderId="157"/>
    <xf numFmtId="3" fontId="55" fillId="0" borderId="157"/>
    <xf numFmtId="3" fontId="55" fillId="0" borderId="157"/>
    <xf numFmtId="0" fontId="18" fillId="0" borderId="157">
      <alignment horizontal="distributed" vertical="center" justifyLastLine="1"/>
    </xf>
    <xf numFmtId="208" fontId="31" fillId="0" borderId="157">
      <alignment horizontal="right" vertical="center" shrinkToFit="1"/>
    </xf>
    <xf numFmtId="10" fontId="48" fillId="7" borderId="157" applyNumberFormat="0" applyBorder="0" applyAlignment="0" applyProtection="0"/>
    <xf numFmtId="319" fontId="18" fillId="0" borderId="157">
      <alignment horizontal="left" vertical="center"/>
    </xf>
    <xf numFmtId="0" fontId="208" fillId="8" borderId="157">
      <alignment horizontal="center" vertical="center"/>
    </xf>
    <xf numFmtId="3" fontId="55" fillId="0" borderId="157"/>
    <xf numFmtId="4" fontId="193" fillId="10" borderId="167" applyNumberFormat="0" applyProtection="0">
      <alignment horizontal="left" vertical="center" indent="1"/>
    </xf>
    <xf numFmtId="0" fontId="19" fillId="31" borderId="162" applyNumberFormat="0" applyFont="0" applyAlignment="0" applyProtection="0">
      <alignment vertical="center"/>
    </xf>
    <xf numFmtId="208" fontId="31" fillId="0" borderId="157">
      <alignment horizontal="right" vertical="center" shrinkToFit="1"/>
    </xf>
    <xf numFmtId="319" fontId="18" fillId="0" borderId="157">
      <alignment horizontal="left" vertical="center"/>
    </xf>
    <xf numFmtId="0" fontId="208" fillId="8" borderId="157">
      <alignment horizontal="center" vertical="center"/>
    </xf>
    <xf numFmtId="0" fontId="186" fillId="9" borderId="157" applyNumberFormat="0" applyFont="0" applyBorder="0" applyAlignment="0" applyProtection="0">
      <alignment vertical="center"/>
    </xf>
    <xf numFmtId="0" fontId="187" fillId="52" borderId="166" applyNumberFormat="0" applyAlignment="0" applyProtection="0"/>
    <xf numFmtId="202" fontId="36" fillId="0" borderId="157">
      <alignment horizontal="right" vertical="center" shrinkToFit="1"/>
    </xf>
    <xf numFmtId="0" fontId="19" fillId="31" borderId="162" applyNumberFormat="0" applyFont="0" applyAlignment="0" applyProtection="0">
      <alignment vertical="center"/>
    </xf>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319" fontId="18" fillId="0" borderId="145">
      <alignment horizontal="left" vertical="center"/>
    </xf>
    <xf numFmtId="0" fontId="208" fillId="8" borderId="145">
      <alignment horizontal="center" vertical="center"/>
    </xf>
    <xf numFmtId="0" fontId="186" fillId="9" borderId="145" applyNumberFormat="0" applyFont="0" applyBorder="0" applyAlignment="0" applyProtection="0">
      <alignment vertical="center"/>
    </xf>
    <xf numFmtId="0" fontId="132" fillId="0" borderId="156" applyNumberFormat="0" applyFill="0" applyAlignment="0" applyProtection="0">
      <alignment vertical="center"/>
    </xf>
    <xf numFmtId="0" fontId="19" fillId="31" borderId="162" applyNumberFormat="0" applyFont="0" applyAlignment="0" applyProtection="0">
      <alignment vertical="center"/>
    </xf>
    <xf numFmtId="0" fontId="37" fillId="0" borderId="147">
      <alignment horizontal="lef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319" fontId="18" fillId="0" borderId="145">
      <alignment horizontal="left" vertical="center"/>
    </xf>
    <xf numFmtId="0" fontId="147" fillId="30" borderId="152" applyNumberFormat="0" applyAlignment="0" applyProtection="0">
      <alignment vertical="center"/>
    </xf>
    <xf numFmtId="0" fontId="36" fillId="31" borderId="162" applyNumberFormat="0" applyFont="0" applyAlignment="0" applyProtection="0">
      <alignment vertical="center"/>
    </xf>
    <xf numFmtId="0" fontId="19" fillId="31" borderId="150" applyNumberFormat="0" applyFont="0" applyAlignment="0" applyProtection="0">
      <alignment vertical="center"/>
    </xf>
    <xf numFmtId="0" fontId="19" fillId="31" borderId="162" applyNumberFormat="0" applyFont="0" applyAlignment="0" applyProtection="0">
      <alignment vertical="center"/>
    </xf>
    <xf numFmtId="3" fontId="55" fillId="0" borderId="145"/>
    <xf numFmtId="0" fontId="126" fillId="30" borderId="161" applyNumberFormat="0" applyAlignment="0" applyProtection="0">
      <alignment vertical="center"/>
    </xf>
    <xf numFmtId="0" fontId="126" fillId="30" borderId="149" applyNumberFormat="0" applyAlignment="0" applyProtection="0">
      <alignment vertical="center"/>
    </xf>
    <xf numFmtId="0" fontId="126" fillId="54" borderId="161"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8" fillId="0" borderId="148">
      <alignment horizontal="distributed" justifyLastLine="1"/>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191" fontId="55" fillId="0" borderId="146" applyFont="0" applyFill="0" applyBorder="0" applyAlignment="0" applyProtection="0">
      <alignment vertical="center"/>
    </xf>
    <xf numFmtId="0" fontId="55" fillId="0" borderId="148">
      <alignment horizontal="distributed" justifyLastLine="1"/>
    </xf>
    <xf numFmtId="0" fontId="136" fillId="0" borderId="151" applyNumberFormat="0" applyFill="0" applyAlignment="0" applyProtection="0">
      <alignment vertical="center"/>
    </xf>
    <xf numFmtId="3" fontId="55" fillId="0" borderId="145"/>
    <xf numFmtId="10" fontId="48" fillId="6" borderId="145" applyNumberFormat="0" applyBorder="0" applyAlignment="0" applyProtection="0"/>
    <xf numFmtId="0" fontId="19" fillId="31" borderId="162" applyNumberFormat="0" applyFont="0" applyAlignment="0" applyProtection="0">
      <alignment vertical="center"/>
    </xf>
    <xf numFmtId="0" fontId="37" fillId="0" borderId="147">
      <alignment horizontal="left" vertical="center"/>
    </xf>
    <xf numFmtId="0" fontId="36" fillId="31" borderId="150" applyNumberFormat="0" applyFont="0" applyAlignment="0" applyProtection="0">
      <alignment vertical="center"/>
    </xf>
    <xf numFmtId="0" fontId="126" fillId="30" borderId="161" applyNumberFormat="0" applyAlignment="0" applyProtection="0">
      <alignment vertical="center"/>
    </xf>
    <xf numFmtId="0" fontId="126" fillId="30" borderId="149" applyNumberFormat="0" applyAlignment="0" applyProtection="0">
      <alignment vertical="center"/>
    </xf>
    <xf numFmtId="0" fontId="126" fillId="54" borderId="149" applyNumberFormat="0" applyAlignment="0" applyProtection="0">
      <alignment vertical="center"/>
    </xf>
    <xf numFmtId="208" fontId="31" fillId="0" borderId="145">
      <alignment horizontal="right" vertical="center" shrinkToFit="1"/>
    </xf>
    <xf numFmtId="0" fontId="19" fillId="31" borderId="150"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9" fillId="31" borderId="150" applyNumberFormat="0" applyFont="0" applyAlignment="0" applyProtection="0">
      <alignment vertical="center"/>
    </xf>
    <xf numFmtId="0" fontId="132" fillId="0" borderId="156" applyNumberFormat="0" applyFill="0" applyAlignment="0" applyProtection="0">
      <alignment vertical="center"/>
    </xf>
    <xf numFmtId="0" fontId="208" fillId="8" borderId="145">
      <alignment horizontal="center" vertical="center"/>
    </xf>
    <xf numFmtId="0" fontId="207" fillId="8" borderId="172" applyBorder="0">
      <alignment horizontal="center" vertical="center"/>
    </xf>
    <xf numFmtId="191" fontId="55" fillId="0" borderId="146" applyFont="0" applyFill="0" applyBorder="0" applyAlignment="0" applyProtection="0">
      <alignment vertical="center"/>
    </xf>
    <xf numFmtId="0" fontId="147" fillId="30" borderId="152" applyNumberFormat="0" applyAlignment="0" applyProtection="0">
      <alignment vertical="center"/>
    </xf>
    <xf numFmtId="0" fontId="18" fillId="0" borderId="145">
      <alignment horizontal="distributed" vertical="center" justifyLastLine="1"/>
    </xf>
    <xf numFmtId="0" fontId="18" fillId="0" borderId="148">
      <alignment horizontal="distributed" justifyLastLine="1"/>
    </xf>
    <xf numFmtId="37" fontId="39" fillId="0" borderId="173" applyAlignment="0"/>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208" fontId="31" fillId="0" borderId="145">
      <alignment horizontal="right" vertical="center" shrinkToFit="1"/>
    </xf>
    <xf numFmtId="0" fontId="126" fillId="30" borderId="161" applyNumberFormat="0" applyAlignment="0" applyProtection="0">
      <alignment vertical="center"/>
    </xf>
    <xf numFmtId="0" fontId="126" fillId="54" borderId="161"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6" fillId="9" borderId="145" applyNumberFormat="0" applyFont="0" applyBorder="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49" applyNumberFormat="0" applyAlignment="0" applyProtection="0">
      <alignment vertical="center"/>
    </xf>
    <xf numFmtId="0" fontId="132" fillId="0" borderId="156" applyNumberFormat="0" applyFill="0" applyAlignment="0" applyProtection="0">
      <alignment vertical="center"/>
    </xf>
    <xf numFmtId="4" fontId="193" fillId="10" borderId="167" applyNumberFormat="0" applyProtection="0">
      <alignment horizontal="left" vertical="center" indent="1"/>
    </xf>
    <xf numFmtId="0" fontId="207" fillId="8" borderId="172" applyBorder="0">
      <alignment horizontal="center" vertical="center"/>
    </xf>
    <xf numFmtId="0" fontId="187" fillId="52" borderId="166" applyNumberFormat="0" applyAlignment="0" applyProtection="0"/>
    <xf numFmtId="0" fontId="31" fillId="38" borderId="162" applyNumberFormat="0" applyFont="0" applyAlignment="0" applyProtection="0"/>
    <xf numFmtId="37" fontId="39" fillId="0" borderId="173" applyAlignment="0"/>
    <xf numFmtId="0" fontId="62"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4" fontId="193" fillId="10" borderId="155" applyNumberFormat="0" applyProtection="0">
      <alignment horizontal="left" vertical="center" indent="1"/>
    </xf>
    <xf numFmtId="0" fontId="175" fillId="17" borderId="153" applyNumberFormat="0" applyAlignment="0" applyProtection="0"/>
    <xf numFmtId="0" fontId="175" fillId="17" borderId="165" applyNumberFormat="0" applyAlignment="0" applyProtection="0"/>
    <xf numFmtId="0" fontId="175" fillId="17" borderId="165" applyNumberFormat="0" applyAlignment="0" applyProtection="0"/>
    <xf numFmtId="0" fontId="175" fillId="17" borderId="153" applyNumberFormat="0" applyAlignment="0" applyProtection="0"/>
    <xf numFmtId="4" fontId="193" fillId="10" borderId="167" applyNumberFormat="0" applyProtection="0">
      <alignment horizontal="left" vertical="center" indent="1"/>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55" fillId="0" borderId="148">
      <alignment horizontal="distributed" justifyLastLine="1"/>
    </xf>
    <xf numFmtId="0" fontId="147" fillId="30" borderId="152"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202" fontId="36" fillId="0" borderId="145">
      <alignment horizontal="right" vertical="center" shrinkToFit="1"/>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3" fontId="55" fillId="0" borderId="145"/>
    <xf numFmtId="3" fontId="55" fillId="0" borderId="145"/>
    <xf numFmtId="0" fontId="31" fillId="38" borderId="150" applyNumberFormat="0" applyFont="0" applyAlignment="0" applyProtection="0"/>
    <xf numFmtId="0" fontId="187" fillId="52" borderId="154" applyNumberFormat="0" applyAlignment="0" applyProtection="0"/>
    <xf numFmtId="0" fontId="62" fillId="31" borderId="150" applyNumberFormat="0" applyFont="0" applyAlignment="0" applyProtection="0">
      <alignment vertical="center"/>
    </xf>
    <xf numFmtId="0" fontId="19" fillId="31" borderId="162" applyNumberFormat="0" applyFont="0" applyAlignment="0" applyProtection="0">
      <alignment vertical="center"/>
    </xf>
    <xf numFmtId="0" fontId="147" fillId="54" borderId="152" applyNumberFormat="0" applyAlignment="0" applyProtection="0">
      <alignment vertical="center"/>
    </xf>
    <xf numFmtId="0" fontId="126" fillId="30" borderId="161" applyNumberFormat="0" applyAlignment="0" applyProtection="0">
      <alignment vertical="center"/>
    </xf>
    <xf numFmtId="0" fontId="126" fillId="30"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6" fillId="0" borderId="151" applyNumberFormat="0" applyFill="0" applyAlignment="0" applyProtection="0">
      <alignment vertical="center"/>
    </xf>
    <xf numFmtId="0" fontId="31" fillId="38" borderId="150" applyNumberFormat="0" applyFont="0" applyAlignment="0" applyProtection="0"/>
    <xf numFmtId="4" fontId="193" fillId="10" borderId="155" applyNumberFormat="0" applyProtection="0">
      <alignment horizontal="left" vertical="center" indent="1"/>
    </xf>
    <xf numFmtId="0" fontId="126" fillId="30" borderId="149" applyNumberFormat="0" applyAlignment="0" applyProtection="0">
      <alignment vertical="center"/>
    </xf>
    <xf numFmtId="0" fontId="132" fillId="0" borderId="156"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62" fillId="31" borderId="150" applyNumberFormat="0" applyFon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10" fontId="48" fillId="7" borderId="145" applyNumberFormat="0" applyBorder="0" applyAlignment="0" applyProtection="0"/>
    <xf numFmtId="0" fontId="136" fillId="0" borderId="151" applyNumberFormat="0" applyFill="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55" fillId="0" borderId="148">
      <alignment horizontal="distributed" justifyLastLine="1"/>
    </xf>
    <xf numFmtId="191" fontId="55" fillId="0" borderId="146" applyFont="0" applyFill="0" applyBorder="0" applyAlignment="0" applyProtection="0">
      <alignment vertical="center"/>
    </xf>
    <xf numFmtId="0" fontId="18" fillId="0" borderId="148">
      <alignment horizontal="distributed" justifyLastLine="1"/>
    </xf>
    <xf numFmtId="0" fontId="18" fillId="0" borderId="145">
      <alignment horizontal="distributed" vertical="center" justifyLastLine="1"/>
    </xf>
    <xf numFmtId="0" fontId="175" fillId="17" borderId="165" applyNumberFormat="0" applyAlignment="0" applyProtection="0"/>
    <xf numFmtId="0" fontId="187" fillId="52" borderId="166" applyNumberFormat="0" applyAlignment="0" applyProtection="0"/>
    <xf numFmtId="3" fontId="55" fillId="0" borderId="145"/>
    <xf numFmtId="0" fontId="19" fillId="31" borderId="150" applyNumberFormat="0" applyFont="0" applyAlignment="0" applyProtection="0">
      <alignment vertical="center"/>
    </xf>
    <xf numFmtId="10" fontId="48" fillId="6" borderId="145" applyNumberFormat="0" applyBorder="0" applyAlignment="0" applyProtection="0"/>
    <xf numFmtId="0" fontId="187" fillId="52" borderId="154" applyNumberFormat="0" applyAlignment="0" applyProtection="0"/>
    <xf numFmtId="202" fontId="36" fillId="0" borderId="145">
      <alignment horizontal="right" vertical="center" shrinkToFit="1"/>
    </xf>
    <xf numFmtId="10" fontId="48" fillId="7" borderId="145" applyNumberFormat="0" applyBorder="0" applyAlignment="0" applyProtection="0"/>
    <xf numFmtId="0" fontId="62"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31" fillId="38" borderId="162" applyNumberFormat="0" applyFont="0" applyAlignment="0" applyProtection="0"/>
    <xf numFmtId="0" fontId="36" fillId="31" borderId="150" applyNumberFormat="0" applyFont="0" applyAlignment="0" applyProtection="0">
      <alignment vertical="center"/>
    </xf>
    <xf numFmtId="0" fontId="147" fillId="54" borderId="152"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9" fillId="31" borderId="150" applyNumberFormat="0" applyFont="0" applyAlignment="0" applyProtection="0">
      <alignment vertical="center"/>
    </xf>
    <xf numFmtId="3" fontId="55" fillId="0" borderId="145"/>
    <xf numFmtId="4" fontId="193" fillId="10" borderId="167" applyNumberFormat="0" applyProtection="0">
      <alignment horizontal="left" vertical="center" indent="1"/>
    </xf>
    <xf numFmtId="0" fontId="19" fillId="31" borderId="150" applyNumberFormat="0" applyFont="0" applyAlignment="0" applyProtection="0">
      <alignment vertical="center"/>
    </xf>
    <xf numFmtId="0" fontId="187" fillId="52" borderId="166" applyNumberFormat="0" applyAlignment="0" applyProtection="0"/>
    <xf numFmtId="0" fontId="19" fillId="31" borderId="162" applyNumberFormat="0" applyFont="0" applyAlignment="0" applyProtection="0">
      <alignment vertical="center"/>
    </xf>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0" fontId="37" fillId="0" borderId="147">
      <alignment horizontal="left" vertical="center"/>
    </xf>
    <xf numFmtId="319" fontId="18" fillId="0" borderId="145">
      <alignment horizontal="left" vertical="center"/>
    </xf>
    <xf numFmtId="0" fontId="36" fillId="31" borderId="162" applyNumberFormat="0" applyFont="0" applyAlignment="0" applyProtection="0">
      <alignment vertical="center"/>
    </xf>
    <xf numFmtId="0" fontId="208" fillId="8" borderId="145">
      <alignment horizontal="center" vertical="center"/>
    </xf>
    <xf numFmtId="0" fontId="186" fillId="9" borderId="145" applyNumberFormat="0" applyFont="0" applyBorder="0" applyAlignment="0" applyProtection="0">
      <alignment vertical="center"/>
    </xf>
    <xf numFmtId="0" fontId="31" fillId="38" borderId="162" applyNumberFormat="0" applyFont="0" applyAlignment="0" applyProtection="0"/>
    <xf numFmtId="0" fontId="36" fillId="31" borderId="150" applyNumberFormat="0" applyFont="0" applyAlignment="0" applyProtection="0">
      <alignment vertical="center"/>
    </xf>
    <xf numFmtId="0" fontId="31" fillId="38" borderId="150" applyNumberFormat="0" applyFont="0" applyAlignment="0" applyProtection="0"/>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3" fontId="55" fillId="0" borderId="145"/>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175" fillId="17" borderId="153" applyNumberFormat="0" applyAlignment="0" applyProtection="0"/>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0" fontId="37" fillId="0" borderId="159">
      <alignment horizontal="left" vertical="center"/>
    </xf>
    <xf numFmtId="14" fontId="180" fillId="49" borderId="32">
      <alignment horizontal="center" vertical="center" wrapText="1"/>
    </xf>
    <xf numFmtId="14" fontId="180" fillId="49" borderId="32">
      <alignment horizontal="center" vertical="center" wrapText="1"/>
    </xf>
    <xf numFmtId="14" fontId="180" fillId="49" borderId="32">
      <alignment horizontal="center" vertical="center" wrapText="1"/>
    </xf>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7"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10" fontId="48" fillId="6" borderId="145" applyNumberFormat="0" applyBorder="0" applyAlignment="0" applyProtection="0"/>
    <xf numFmtId="0" fontId="53" fillId="0" borderId="32"/>
    <xf numFmtId="0" fontId="53" fillId="0" borderId="32"/>
    <xf numFmtId="0" fontId="53" fillId="0" borderId="32"/>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186" fillId="9" borderId="145" applyNumberFormat="0" applyFont="0" applyBorder="0" applyAlignment="0" applyProtection="0">
      <alignment vertical="center"/>
    </xf>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31" fillId="38" borderId="150" applyNumberFormat="0" applyFon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0" fontId="187" fillId="52" borderId="154" applyNumberFormat="0" applyAlignment="0" applyProtection="0"/>
    <xf numFmtId="230" fontId="64" fillId="0" borderId="32" applyBorder="0"/>
    <xf numFmtId="230" fontId="64" fillId="0" borderId="32" applyBorder="0"/>
    <xf numFmtId="230" fontId="64" fillId="0" borderId="32" applyBorder="0"/>
    <xf numFmtId="0" fontId="191" fillId="0" borderId="32">
      <alignment horizontal="center"/>
    </xf>
    <xf numFmtId="0" fontId="191" fillId="0" borderId="32">
      <alignment horizontal="center"/>
    </xf>
    <xf numFmtId="0" fontId="191" fillId="0" borderId="32">
      <alignment horizontal="center"/>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4" fontId="193" fillId="10" borderId="155" applyNumberFormat="0" applyProtection="0">
      <alignment horizontal="left" vertical="center" indent="1"/>
    </xf>
    <xf numFmtId="0" fontId="36" fillId="0" borderId="32" applyNumberFormat="0" applyFont="0" applyFill="0" applyAlignment="0" applyProtection="0"/>
    <xf numFmtId="0" fontId="36" fillId="0" borderId="32" applyNumberFormat="0" applyFont="0" applyFill="0" applyAlignment="0" applyProtection="0"/>
    <xf numFmtId="0" fontId="36" fillId="0" borderId="32" applyNumberFormat="0" applyFont="0" applyFill="0" applyAlignment="0" applyProtection="0"/>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30"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0" fontId="126" fillId="54" borderId="149" applyNumberFormat="0" applyAlignment="0" applyProtection="0">
      <alignment vertical="center"/>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8" fontId="31"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202" fontId="36" fillId="0" borderId="145">
      <alignment horizontal="right" vertical="center" shrinkToFit="1"/>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19"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62"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0" fontId="36" fillId="31" borderId="150" applyNumberFormat="0" applyFont="0" applyAlignment="0" applyProtection="0">
      <alignment vertical="center"/>
    </xf>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37" fontId="39" fillId="0" borderId="173" applyAlignment="0"/>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6" fillId="0" borderId="151"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2" fillId="0" borderId="156" applyNumberFormat="0" applyFill="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37" fillId="16" borderId="149" applyNumberFormat="0" applyAlignment="0" applyProtection="0">
      <alignment vertical="center"/>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5">
      <alignment horizontal="distributed" vertical="center"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0" fontId="18" fillId="0" borderId="148">
      <alignment horizontal="distributed" justifyLastLine="1"/>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319" fontId="18" fillId="0" borderId="145">
      <alignment horizontal="lef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30"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0" fontId="147" fillId="54" borderId="152" applyNumberFormat="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191" fontId="55" fillId="0" borderId="146" applyFont="0" applyFill="0" applyBorder="0" applyAlignment="0" applyProtection="0">
      <alignment vertical="center"/>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55" fillId="0" borderId="160">
      <alignment horizontal="distributed" justifyLastLine="1"/>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208" fillId="8" borderId="145">
      <alignment horizontal="center" vertical="center"/>
    </xf>
    <xf numFmtId="0" fontId="137" fillId="16" borderId="161" applyNumberFormat="0" applyAlignment="0" applyProtection="0">
      <alignment vertical="center"/>
    </xf>
    <xf numFmtId="0" fontId="132" fillId="0" borderId="170" applyNumberFormat="0" applyFill="0" applyAlignment="0" applyProtection="0">
      <alignment vertical="center"/>
    </xf>
    <xf numFmtId="0" fontId="207" fillId="8" borderId="168" applyBorder="0">
      <alignment horizontal="center" vertical="center"/>
    </xf>
    <xf numFmtId="37" fontId="39" fillId="0" borderId="169" applyAlignment="0"/>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4" fontId="193" fillId="10" borderId="167" applyNumberFormat="0" applyProtection="0">
      <alignment horizontal="left" vertical="center" indent="1"/>
    </xf>
    <xf numFmtId="0" fontId="175" fillId="17" borderId="165" applyNumberFormat="0" applyAlignment="0" applyProtection="0"/>
    <xf numFmtId="0" fontId="175" fillId="17" borderId="165" applyNumberFormat="0" applyAlignment="0" applyProtection="0"/>
    <xf numFmtId="0" fontId="147" fillId="30" borderId="164" applyNumberFormat="0" applyAlignment="0" applyProtection="0">
      <alignment vertical="center"/>
    </xf>
    <xf numFmtId="0" fontId="31" fillId="38" borderId="162" applyNumberFormat="0" applyFont="0" applyAlignment="0" applyProtection="0"/>
    <xf numFmtId="0" fontId="187" fillId="52" borderId="166" applyNumberFormat="0" applyAlignment="0" applyProtection="0"/>
    <xf numFmtId="0" fontId="62" fillId="31" borderId="162" applyNumberFormat="0" applyFont="0" applyAlignment="0" applyProtection="0">
      <alignment vertical="center"/>
    </xf>
    <xf numFmtId="0" fontId="147" fillId="54" borderId="164"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6" fillId="0" borderId="163" applyNumberFormat="0" applyFill="0" applyAlignment="0" applyProtection="0">
      <alignment vertical="center"/>
    </xf>
    <xf numFmtId="0" fontId="31" fillId="38" borderId="162" applyNumberFormat="0" applyFont="0" applyAlignment="0" applyProtection="0"/>
    <xf numFmtId="4" fontId="193" fillId="10" borderId="167" applyNumberFormat="0" applyProtection="0">
      <alignment horizontal="left" vertical="center" indent="1"/>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8" fillId="0" borderId="160">
      <alignment horizontal="distributed" justifyLastLine="1"/>
    </xf>
    <xf numFmtId="0" fontId="19" fillId="31" borderId="162" applyNumberFormat="0" applyFont="0" applyAlignment="0" applyProtection="0">
      <alignment vertical="center"/>
    </xf>
    <xf numFmtId="0" fontId="187" fillId="52" borderId="166" applyNumberFormat="0" applyAlignment="0" applyProtection="0"/>
    <xf numFmtId="0" fontId="36" fillId="31" borderId="162" applyNumberFormat="0" applyFont="0" applyAlignment="0" applyProtection="0">
      <alignment vertical="center"/>
    </xf>
    <xf numFmtId="0" fontId="147" fillId="54" borderId="164"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36" fillId="31" borderId="162" applyNumberFormat="0" applyFont="0" applyAlignment="0" applyProtection="0">
      <alignment vertical="center"/>
    </xf>
    <xf numFmtId="0" fontId="31" fillId="38" borderId="162" applyNumberFormat="0" applyFont="0" applyAlignment="0" applyProtection="0"/>
    <xf numFmtId="10" fontId="48" fillId="7" borderId="185" applyNumberFormat="0" applyBorder="0" applyAlignment="0" applyProtection="0"/>
    <xf numFmtId="208" fontId="31" fillId="0" borderId="185">
      <alignment horizontal="right" vertical="center" shrinkToFit="1"/>
    </xf>
    <xf numFmtId="0" fontId="18" fillId="0" borderId="185">
      <alignment horizontal="distributed" vertical="center" justifyLastLine="1"/>
    </xf>
    <xf numFmtId="3" fontId="55" fillId="0" borderId="185"/>
    <xf numFmtId="3" fontId="55" fillId="0" borderId="185"/>
    <xf numFmtId="3" fontId="55" fillId="0" borderId="185"/>
    <xf numFmtId="10" fontId="48" fillId="6" borderId="185" applyNumberFormat="0" applyBorder="0" applyAlignment="0" applyProtection="0"/>
    <xf numFmtId="202" fontId="36" fillId="0" borderId="185">
      <alignment horizontal="right" vertical="center" shrinkToFit="1"/>
    </xf>
    <xf numFmtId="0" fontId="132" fillId="0" borderId="170" applyNumberFormat="0" applyFill="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47" fillId="30" borderId="164" applyNumberForma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47" fillId="30" borderId="180" applyNumberFormat="0" applyAlignment="0" applyProtection="0">
      <alignment vertical="center"/>
    </xf>
    <xf numFmtId="0" fontId="36" fillId="31" borderId="162" applyNumberFormat="0" applyFont="0" applyAlignment="0" applyProtection="0">
      <alignment vertical="center"/>
    </xf>
    <xf numFmtId="0" fontId="19" fillId="31" borderId="178" applyNumberFormat="0" applyFont="0" applyAlignment="0" applyProtection="0">
      <alignment vertical="center"/>
    </xf>
    <xf numFmtId="0" fontId="19" fillId="31" borderId="162" applyNumberFormat="0" applyFont="0" applyAlignment="0" applyProtection="0">
      <alignment vertical="center"/>
    </xf>
    <xf numFmtId="3" fontId="55" fillId="0" borderId="174"/>
    <xf numFmtId="0" fontId="126" fillId="30" borderId="161" applyNumberFormat="0" applyAlignment="0" applyProtection="0">
      <alignment vertical="center"/>
    </xf>
    <xf numFmtId="0" fontId="126" fillId="30" borderId="177"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47" fillId="54" borderId="164" applyNumberForma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78"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47" fillId="30" borderId="164" applyNumberFormat="0" applyAlignment="0" applyProtection="0">
      <alignment vertical="center"/>
    </xf>
    <xf numFmtId="0" fontId="136" fillId="0" borderId="179" applyNumberFormat="0" applyFill="0" applyAlignment="0" applyProtection="0">
      <alignment vertical="center"/>
    </xf>
    <xf numFmtId="0" fontId="19" fillId="31" borderId="162" applyNumberFormat="0" applyFont="0" applyAlignment="0" applyProtection="0">
      <alignment vertical="center"/>
    </xf>
    <xf numFmtId="0" fontId="147" fillId="54" borderId="164" applyNumberFormat="0" applyAlignment="0" applyProtection="0">
      <alignment vertical="center"/>
    </xf>
    <xf numFmtId="0" fontId="36" fillId="31" borderId="178" applyNumberFormat="0" applyFont="0" applyAlignment="0" applyProtection="0">
      <alignment vertical="center"/>
    </xf>
    <xf numFmtId="0" fontId="126" fillId="30" borderId="161" applyNumberFormat="0" applyAlignment="0" applyProtection="0">
      <alignment vertical="center"/>
    </xf>
    <xf numFmtId="0" fontId="126" fillId="30" borderId="177" applyNumberFormat="0" applyAlignment="0" applyProtection="0">
      <alignment vertical="center"/>
    </xf>
    <xf numFmtId="0" fontId="126" fillId="54" borderId="177" applyNumberFormat="0" applyAlignment="0" applyProtection="0">
      <alignment vertical="center"/>
    </xf>
    <xf numFmtId="208" fontId="31" fillId="0" borderId="174">
      <alignment horizontal="right" vertical="center" shrinkToFit="1"/>
    </xf>
    <xf numFmtId="0" fontId="19" fillId="31" borderId="178"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47" fillId="30" borderId="164" applyNumberFormat="0" applyAlignment="0" applyProtection="0">
      <alignment vertical="center"/>
    </xf>
    <xf numFmtId="0" fontId="137" fillId="16" borderId="161" applyNumberFormat="0" applyAlignment="0" applyProtection="0">
      <alignment vertical="center"/>
    </xf>
    <xf numFmtId="0" fontId="36" fillId="31" borderId="162" applyNumberFormat="0" applyFont="0" applyAlignment="0" applyProtection="0">
      <alignment vertical="center"/>
    </xf>
    <xf numFmtId="0" fontId="36" fillId="31" borderId="162" applyNumberFormat="0" applyFont="0" applyAlignment="0" applyProtection="0">
      <alignment vertical="center"/>
    </xf>
    <xf numFmtId="0" fontId="126" fillId="30" borderId="161" applyNumberFormat="0" applyAlignment="0" applyProtection="0">
      <alignment vertical="center"/>
    </xf>
    <xf numFmtId="0" fontId="19" fillId="31" borderId="178" applyNumberFormat="0" applyFont="0" applyAlignment="0" applyProtection="0">
      <alignment vertical="center"/>
    </xf>
    <xf numFmtId="0" fontId="132" fillId="0" borderId="170" applyNumberFormat="0" applyFill="0" applyAlignment="0" applyProtection="0">
      <alignment vertical="center"/>
    </xf>
    <xf numFmtId="0" fontId="136" fillId="0" borderId="163" applyNumberFormat="0" applyFill="0" applyAlignment="0" applyProtection="0">
      <alignment vertical="center"/>
    </xf>
    <xf numFmtId="0" fontId="147" fillId="30" borderId="164" applyNumberFormat="0" applyAlignment="0" applyProtection="0">
      <alignment vertical="center"/>
    </xf>
    <xf numFmtId="0" fontId="207" fillId="8" borderId="168" applyBorder="0">
      <alignment horizontal="center" vertical="center"/>
    </xf>
    <xf numFmtId="0" fontId="147" fillId="30" borderId="164" applyNumberFormat="0" applyAlignment="0" applyProtection="0">
      <alignment vertical="center"/>
    </xf>
    <xf numFmtId="0" fontId="147" fillId="30" borderId="164" applyNumberFormat="0" applyAlignment="0" applyProtection="0">
      <alignment vertical="center"/>
    </xf>
    <xf numFmtId="0" fontId="147" fillId="30" borderId="164" applyNumberFormat="0" applyAlignment="0" applyProtection="0">
      <alignment vertical="center"/>
    </xf>
    <xf numFmtId="191" fontId="55" fillId="0" borderId="175" applyFont="0" applyFill="0" applyBorder="0" applyAlignment="0" applyProtection="0">
      <alignment vertical="center"/>
    </xf>
    <xf numFmtId="0" fontId="147" fillId="30" borderId="180" applyNumberFormat="0" applyAlignment="0" applyProtection="0">
      <alignment vertical="center"/>
    </xf>
    <xf numFmtId="0" fontId="18" fillId="0" borderId="174">
      <alignment horizontal="distributed" vertical="center" justifyLastLine="1"/>
    </xf>
    <xf numFmtId="0" fontId="18" fillId="0" borderId="176">
      <alignment horizontal="distributed" justifyLastLine="1"/>
    </xf>
    <xf numFmtId="37" fontId="39" fillId="0" borderId="169" applyAlignment="0"/>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47" fillId="54" borderId="164"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26" fillId="30" borderId="161" applyNumberFormat="0" applyAlignment="0" applyProtection="0">
      <alignment vertical="center"/>
    </xf>
    <xf numFmtId="0" fontId="126" fillId="54" borderId="161" applyNumberFormat="0" applyAlignment="0" applyProtection="0">
      <alignment vertical="center"/>
    </xf>
    <xf numFmtId="0" fontId="126" fillId="30" borderId="177" applyNumberFormat="0" applyAlignment="0" applyProtection="0">
      <alignment vertical="center"/>
    </xf>
    <xf numFmtId="0" fontId="126" fillId="30" borderId="177" applyNumberFormat="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6" fillId="0" borderId="163"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37" fillId="16" borderId="177" applyNumberFormat="0" applyAlignment="0" applyProtection="0">
      <alignment vertical="center"/>
    </xf>
    <xf numFmtId="0" fontId="132" fillId="0" borderId="184" applyNumberFormat="0" applyFill="0" applyAlignment="0" applyProtection="0">
      <alignment vertical="center"/>
    </xf>
    <xf numFmtId="4" fontId="193" fillId="10" borderId="167" applyNumberFormat="0" applyProtection="0">
      <alignment horizontal="left" vertical="center" indent="1"/>
    </xf>
    <xf numFmtId="0" fontId="187" fillId="52" borderId="166" applyNumberFormat="0" applyAlignment="0" applyProtection="0"/>
    <xf numFmtId="0" fontId="31" fillId="38" borderId="162" applyNumberFormat="0" applyFont="0" applyAlignment="0" applyProtection="0"/>
    <xf numFmtId="0" fontId="62" fillId="31" borderId="178" applyNumberFormat="0" applyFon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4" fontId="193" fillId="10" borderId="183" applyNumberFormat="0" applyProtection="0">
      <alignment horizontal="left" vertical="center" indent="1"/>
    </xf>
    <xf numFmtId="0" fontId="175" fillId="17" borderId="181" applyNumberFormat="0" applyAlignment="0" applyProtection="0"/>
    <xf numFmtId="0" fontId="175" fillId="17" borderId="165" applyNumberFormat="0" applyAlignment="0" applyProtection="0"/>
    <xf numFmtId="0" fontId="175" fillId="17" borderId="165" applyNumberFormat="0" applyAlignment="0" applyProtection="0"/>
    <xf numFmtId="4" fontId="193" fillId="10" borderId="167" applyNumberFormat="0" applyProtection="0">
      <alignment horizontal="left" vertical="center" indent="1"/>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55" fillId="0" borderId="176">
      <alignment horizontal="distributed" justifyLastLine="1"/>
    </xf>
    <xf numFmtId="0" fontId="147" fillId="30" borderId="180" applyNumberFormat="0" applyAlignment="0" applyProtection="0">
      <alignment vertical="center"/>
    </xf>
    <xf numFmtId="0" fontId="126" fillId="54"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202" fontId="36" fillId="0" borderId="174">
      <alignment horizontal="right" vertical="center" shrinkToFit="1"/>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3" fontId="55" fillId="0" borderId="174"/>
    <xf numFmtId="3" fontId="55" fillId="0" borderId="174"/>
    <xf numFmtId="0" fontId="31" fillId="38" borderId="162" applyNumberFormat="0" applyFont="0" applyAlignment="0" applyProtection="0"/>
    <xf numFmtId="0" fontId="187" fillId="52" borderId="166" applyNumberFormat="0" applyAlignment="0" applyProtection="0"/>
    <xf numFmtId="0" fontId="147" fillId="30" borderId="164" applyNumberFormat="0" applyAlignment="0" applyProtection="0">
      <alignment vertical="center"/>
    </xf>
    <xf numFmtId="0" fontId="147" fillId="30" borderId="164" applyNumberFormat="0" applyAlignment="0" applyProtection="0">
      <alignment vertical="center"/>
    </xf>
    <xf numFmtId="0" fontId="62" fillId="31" borderId="178" applyNumberFormat="0" applyFont="0" applyAlignment="0" applyProtection="0">
      <alignment vertical="center"/>
    </xf>
    <xf numFmtId="0" fontId="19" fillId="31" borderId="162" applyNumberFormat="0" applyFont="0" applyAlignment="0" applyProtection="0">
      <alignment vertical="center"/>
    </xf>
    <xf numFmtId="0" fontId="147" fillId="54" borderId="180" applyNumberFormat="0" applyAlignment="0" applyProtection="0">
      <alignment vertical="center"/>
    </xf>
    <xf numFmtId="0" fontId="126" fillId="30" borderId="161" applyNumberFormat="0" applyAlignment="0" applyProtection="0">
      <alignment vertical="center"/>
    </xf>
    <xf numFmtId="0" fontId="126" fillId="30" borderId="177"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36" fillId="0" borderId="179" applyNumberFormat="0" applyFill="0" applyAlignment="0" applyProtection="0">
      <alignment vertical="center"/>
    </xf>
    <xf numFmtId="0" fontId="31" fillId="38" borderId="178" applyNumberFormat="0" applyFont="0" applyAlignment="0" applyProtection="0"/>
    <xf numFmtId="4" fontId="193" fillId="10" borderId="167" applyNumberFormat="0" applyProtection="0">
      <alignment horizontal="left" vertical="center" indent="1"/>
    </xf>
    <xf numFmtId="0" fontId="126" fillId="30" borderId="177" applyNumberFormat="0" applyAlignment="0" applyProtection="0">
      <alignment vertical="center"/>
    </xf>
    <xf numFmtId="0" fontId="132" fillId="0" borderId="170" applyNumberFormat="0" applyFill="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62" fillId="31" borderId="162" applyNumberFormat="0" applyFont="0" applyAlignment="0" applyProtection="0">
      <alignment vertical="center"/>
    </xf>
    <xf numFmtId="0" fontId="19" fillId="31" borderId="162" applyNumberFormat="0" applyFont="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0" fontId="19" fillId="31" borderId="162" applyNumberFormat="0" applyFont="0" applyAlignment="0" applyProtection="0">
      <alignment vertical="center"/>
    </xf>
    <xf numFmtId="10" fontId="48" fillId="7" borderId="174" applyNumberFormat="0" applyBorder="0" applyAlignment="0" applyProtection="0"/>
    <xf numFmtId="0" fontId="136" fillId="0" borderId="179" applyNumberFormat="0" applyFill="0" applyAlignment="0" applyProtection="0">
      <alignment vertical="center"/>
    </xf>
    <xf numFmtId="0" fontId="126" fillId="30" borderId="161" applyNumberFormat="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37" fillId="16" borderId="161" applyNumberFormat="0" applyAlignment="0" applyProtection="0">
      <alignment vertical="center"/>
    </xf>
    <xf numFmtId="0" fontId="136" fillId="0" borderId="163" applyNumberFormat="0" applyFill="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8" fillId="0" borderId="160">
      <alignment horizontal="distributed" justifyLastLine="1"/>
    </xf>
    <xf numFmtId="0" fontId="175" fillId="17" borderId="165" applyNumberFormat="0" applyAlignment="0" applyProtection="0"/>
    <xf numFmtId="0" fontId="187" fillId="52" borderId="166" applyNumberFormat="0" applyAlignment="0" applyProtection="0"/>
    <xf numFmtId="0" fontId="19" fillId="31" borderId="178" applyNumberFormat="0" applyFont="0" applyAlignment="0" applyProtection="0">
      <alignment vertical="center"/>
    </xf>
    <xf numFmtId="10" fontId="48" fillId="6" borderId="174" applyNumberFormat="0" applyBorder="0" applyAlignment="0" applyProtection="0"/>
    <xf numFmtId="0" fontId="187" fillId="52" borderId="182" applyNumberFormat="0" applyAlignment="0" applyProtection="0"/>
    <xf numFmtId="0" fontId="62" fillId="31" borderId="162" applyNumberFormat="0" applyFon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126" fillId="30" borderId="161" applyNumberForma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136" fillId="0" borderId="163" applyNumberFormat="0" applyFill="0" applyAlignment="0" applyProtection="0">
      <alignment vertical="center"/>
    </xf>
    <xf numFmtId="0" fontId="19" fillId="31" borderId="162" applyNumberFormat="0" applyFont="0" applyAlignment="0" applyProtection="0">
      <alignment vertical="center"/>
    </xf>
    <xf numFmtId="0" fontId="137" fillId="16" borderId="161" applyNumberFormat="0" applyAlignment="0" applyProtection="0">
      <alignment vertical="center"/>
    </xf>
    <xf numFmtId="0" fontId="19" fillId="31" borderId="178" applyNumberFormat="0" applyFont="0" applyAlignment="0" applyProtection="0">
      <alignment vertical="center"/>
    </xf>
    <xf numFmtId="4" fontId="193" fillId="10" borderId="167" applyNumberFormat="0" applyProtection="0">
      <alignment horizontal="left" vertical="center" indent="1"/>
    </xf>
    <xf numFmtId="0" fontId="19" fillId="31" borderId="178" applyNumberFormat="0" applyFont="0" applyAlignment="0" applyProtection="0">
      <alignment vertical="center"/>
    </xf>
    <xf numFmtId="0" fontId="187" fillId="52" borderId="166" applyNumberFormat="0" applyAlignment="0" applyProtection="0"/>
    <xf numFmtId="0" fontId="19" fillId="31" borderId="162" applyNumberFormat="0" applyFont="0" applyAlignment="0" applyProtection="0">
      <alignment vertical="center"/>
    </xf>
    <xf numFmtId="0" fontId="36" fillId="31" borderId="162" applyNumberFormat="0" applyFont="0" applyAlignment="0" applyProtection="0">
      <alignment vertical="center"/>
    </xf>
    <xf numFmtId="0" fontId="31" fillId="38" borderId="162" applyNumberFormat="0" applyFont="0" applyAlignment="0" applyProtection="0"/>
    <xf numFmtId="0" fontId="36" fillId="31" borderId="162" applyNumberFormat="0" applyFont="0" applyAlignment="0" applyProtection="0">
      <alignment vertical="center"/>
    </xf>
    <xf numFmtId="0" fontId="31" fillId="38" borderId="162" applyNumberFormat="0" applyFont="0" applyAlignment="0" applyProtection="0"/>
    <xf numFmtId="0" fontId="37" fillId="0" borderId="171">
      <alignment horizontal="left" vertical="center"/>
    </xf>
    <xf numFmtId="319" fontId="18" fillId="0" borderId="174">
      <alignment horizontal="left" vertical="center"/>
    </xf>
    <xf numFmtId="0" fontId="36" fillId="31" borderId="162" applyNumberFormat="0" applyFont="0" applyAlignment="0" applyProtection="0">
      <alignment vertical="center"/>
    </xf>
    <xf numFmtId="0" fontId="208" fillId="8" borderId="174">
      <alignment horizontal="center" vertical="center"/>
    </xf>
    <xf numFmtId="0" fontId="186" fillId="9" borderId="174" applyNumberFormat="0" applyFont="0" applyBorder="0" applyAlignment="0" applyProtection="0">
      <alignment vertical="center"/>
    </xf>
    <xf numFmtId="0" fontId="31" fillId="38" borderId="162" applyNumberFormat="0" applyFont="0" applyAlignment="0" applyProtection="0"/>
    <xf numFmtId="0" fontId="36" fillId="31" borderId="178" applyNumberFormat="0" applyFont="0" applyAlignment="0" applyProtection="0">
      <alignment vertical="center"/>
    </xf>
    <xf numFmtId="0" fontId="31" fillId="38" borderId="178" applyNumberFormat="0" applyFont="0" applyAlignment="0" applyProtection="0"/>
    <xf numFmtId="319" fontId="18" fillId="0" borderId="185">
      <alignment horizontal="left" vertical="center"/>
    </xf>
    <xf numFmtId="0" fontId="208" fillId="8" borderId="185">
      <alignment horizontal="center" vertical="center"/>
    </xf>
    <xf numFmtId="0" fontId="186" fillId="9" borderId="185" applyNumberFormat="0" applyFont="0" applyBorder="0" applyAlignment="0" applyProtection="0">
      <alignment vertical="center"/>
    </xf>
    <xf numFmtId="0" fontId="132" fillId="0" borderId="184" applyNumberFormat="0" applyFill="0" applyAlignment="0" applyProtection="0">
      <alignment vertical="center"/>
    </xf>
    <xf numFmtId="0" fontId="19" fillId="31" borderId="178" applyNumberFormat="0" applyFont="0" applyAlignment="0" applyProtection="0">
      <alignment vertical="center"/>
    </xf>
    <xf numFmtId="0" fontId="37" fillId="0" borderId="187">
      <alignment horizontal="left" vertical="center"/>
    </xf>
    <xf numFmtId="0" fontId="137" fillId="16" borderId="177" applyNumberFormat="0" applyAlignment="0" applyProtection="0">
      <alignment vertical="center"/>
    </xf>
    <xf numFmtId="0" fontId="19" fillId="31" borderId="178" applyNumberFormat="0" applyFont="0" applyAlignment="0" applyProtection="0">
      <alignment vertical="center"/>
    </xf>
    <xf numFmtId="0" fontId="62" fillId="31" borderId="178" applyNumberFormat="0" applyFont="0" applyAlignment="0" applyProtection="0">
      <alignment vertical="center"/>
    </xf>
    <xf numFmtId="319" fontId="18" fillId="0" borderId="185">
      <alignment horizontal="left" vertical="center"/>
    </xf>
    <xf numFmtId="0" fontId="147" fillId="30" borderId="192" applyNumberFormat="0" applyAlignment="0" applyProtection="0">
      <alignment vertical="center"/>
    </xf>
    <xf numFmtId="0" fontId="36" fillId="31" borderId="178" applyNumberFormat="0" applyFont="0" applyAlignment="0" applyProtection="0">
      <alignment vertical="center"/>
    </xf>
    <xf numFmtId="0" fontId="19" fillId="31" borderId="190" applyNumberFormat="0" applyFont="0" applyAlignment="0" applyProtection="0">
      <alignment vertical="center"/>
    </xf>
    <xf numFmtId="0" fontId="19" fillId="31" borderId="178" applyNumberFormat="0" applyFont="0" applyAlignment="0" applyProtection="0">
      <alignment vertical="center"/>
    </xf>
    <xf numFmtId="3" fontId="55" fillId="0" borderId="185"/>
    <xf numFmtId="0" fontId="126" fillId="30" borderId="177" applyNumberFormat="0" applyAlignment="0" applyProtection="0">
      <alignment vertical="center"/>
    </xf>
    <xf numFmtId="0" fontId="126" fillId="30" borderId="189" applyNumberFormat="0" applyAlignment="0" applyProtection="0">
      <alignment vertical="center"/>
    </xf>
    <xf numFmtId="0" fontId="126" fillId="54" borderId="177"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126" fillId="30" borderId="177" applyNumberFormat="0" applyAlignment="0" applyProtection="0">
      <alignment vertical="center"/>
    </xf>
    <xf numFmtId="0" fontId="19" fillId="31" borderId="178"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8" fillId="0" borderId="188">
      <alignment horizontal="distributed" justifyLastLine="1"/>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191" fontId="55" fillId="0" borderId="186" applyFont="0" applyFill="0" applyBorder="0" applyAlignment="0" applyProtection="0">
      <alignment vertical="center"/>
    </xf>
    <xf numFmtId="0" fontId="55" fillId="0" borderId="188">
      <alignment horizontal="distributed" justifyLastLine="1"/>
    </xf>
    <xf numFmtId="0" fontId="136" fillId="0" borderId="191" applyNumberFormat="0" applyFill="0" applyAlignment="0" applyProtection="0">
      <alignment vertical="center"/>
    </xf>
    <xf numFmtId="3" fontId="55" fillId="0" borderId="185"/>
    <xf numFmtId="10" fontId="48" fillId="6" borderId="185" applyNumberFormat="0" applyBorder="0" applyAlignment="0" applyProtection="0"/>
    <xf numFmtId="0" fontId="19" fillId="31" borderId="178" applyNumberFormat="0" applyFont="0" applyAlignment="0" applyProtection="0">
      <alignment vertical="center"/>
    </xf>
    <xf numFmtId="0" fontId="37" fillId="0" borderId="187">
      <alignment horizontal="left" vertical="center"/>
    </xf>
    <xf numFmtId="0" fontId="36" fillId="31" borderId="190" applyNumberFormat="0" applyFont="0" applyAlignment="0" applyProtection="0">
      <alignment vertical="center"/>
    </xf>
    <xf numFmtId="0" fontId="126" fillId="30" borderId="177" applyNumberFormat="0" applyAlignment="0" applyProtection="0">
      <alignment vertical="center"/>
    </xf>
    <xf numFmtId="0" fontId="126" fillId="30" borderId="189" applyNumberFormat="0" applyAlignment="0" applyProtection="0">
      <alignment vertical="center"/>
    </xf>
    <xf numFmtId="0" fontId="126" fillId="54" borderId="189" applyNumberFormat="0" applyAlignment="0" applyProtection="0">
      <alignment vertical="center"/>
    </xf>
    <xf numFmtId="208" fontId="31" fillId="0" borderId="185">
      <alignment horizontal="right" vertical="center" shrinkToFit="1"/>
    </xf>
    <xf numFmtId="0" fontId="19" fillId="31" borderId="190" applyNumberFormat="0" applyFont="0" applyAlignment="0" applyProtection="0">
      <alignment vertical="center"/>
    </xf>
    <xf numFmtId="0" fontId="126" fillId="30" borderId="177" applyNumberFormat="0" applyAlignment="0" applyProtection="0">
      <alignment vertical="center"/>
    </xf>
    <xf numFmtId="0" fontId="126" fillId="30" borderId="177" applyNumberFormat="0" applyAlignment="0" applyProtection="0">
      <alignment vertical="center"/>
    </xf>
    <xf numFmtId="0" fontId="137" fillId="16" borderId="177" applyNumberForma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36" fillId="31" borderId="178" applyNumberFormat="0" applyFont="0" applyAlignment="0" applyProtection="0">
      <alignment vertical="center"/>
    </xf>
    <xf numFmtId="0" fontId="36" fillId="31" borderId="178" applyNumberFormat="0" applyFont="0" applyAlignment="0" applyProtection="0">
      <alignment vertical="center"/>
    </xf>
    <xf numFmtId="0" fontId="126" fillId="30" borderId="177" applyNumberFormat="0" applyAlignment="0" applyProtection="0">
      <alignment vertical="center"/>
    </xf>
    <xf numFmtId="0" fontId="19" fillId="31" borderId="190" applyNumberFormat="0" applyFont="0" applyAlignment="0" applyProtection="0">
      <alignment vertical="center"/>
    </xf>
    <xf numFmtId="0" fontId="132" fillId="0" borderId="184" applyNumberFormat="0" applyFill="0" applyAlignment="0" applyProtection="0">
      <alignment vertical="center"/>
    </xf>
    <xf numFmtId="0" fontId="208" fillId="8" borderId="185">
      <alignment horizontal="center" vertical="center"/>
    </xf>
    <xf numFmtId="0" fontId="207" fillId="8" borderId="196" applyBorder="0">
      <alignment horizontal="center" vertical="center"/>
    </xf>
    <xf numFmtId="191" fontId="55" fillId="0" borderId="186" applyFont="0" applyFill="0" applyBorder="0" applyAlignment="0" applyProtection="0">
      <alignment vertical="center"/>
    </xf>
    <xf numFmtId="0" fontId="147" fillId="30" borderId="192" applyNumberFormat="0" applyAlignment="0" applyProtection="0">
      <alignment vertical="center"/>
    </xf>
    <xf numFmtId="0" fontId="18" fillId="0" borderId="185">
      <alignment horizontal="distributed" vertical="center" justifyLastLine="1"/>
    </xf>
    <xf numFmtId="0" fontId="18" fillId="0" borderId="188">
      <alignment horizontal="distributed" justifyLastLine="1"/>
    </xf>
    <xf numFmtId="37" fontId="39" fillId="0" borderId="197" applyAlignment="0"/>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62" fillId="31" borderId="178" applyNumberFormat="0" applyFont="0" applyAlignment="0" applyProtection="0">
      <alignment vertical="center"/>
    </xf>
    <xf numFmtId="0" fontId="19" fillId="31" borderId="178" applyNumberFormat="0" applyFont="0" applyAlignment="0" applyProtection="0">
      <alignment vertical="center"/>
    </xf>
    <xf numFmtId="0" fontId="137" fillId="16" borderId="177" applyNumberFormat="0" applyAlignment="0" applyProtection="0">
      <alignment vertical="center"/>
    </xf>
    <xf numFmtId="208" fontId="31" fillId="0" borderId="185">
      <alignment horizontal="right" vertical="center" shrinkToFit="1"/>
    </xf>
    <xf numFmtId="0" fontId="126" fillId="30" borderId="177" applyNumberFormat="0" applyAlignment="0" applyProtection="0">
      <alignment vertical="center"/>
    </xf>
    <xf numFmtId="0" fontId="126" fillId="54" borderId="177"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86" fillId="9" borderId="185" applyNumberFormat="0" applyFont="0" applyBorder="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62" fillId="31" borderId="178" applyNumberFormat="0" applyFon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137" fillId="16" borderId="189" applyNumberFormat="0" applyAlignment="0" applyProtection="0">
      <alignment vertical="center"/>
    </xf>
    <xf numFmtId="0" fontId="132" fillId="0" borderId="198" applyNumberFormat="0" applyFill="0" applyAlignment="0" applyProtection="0">
      <alignment vertical="center"/>
    </xf>
    <xf numFmtId="4" fontId="193" fillId="10" borderId="183" applyNumberFormat="0" applyProtection="0">
      <alignment horizontal="left" vertical="center" indent="1"/>
    </xf>
    <xf numFmtId="0" fontId="207" fillId="8" borderId="196" applyBorder="0">
      <alignment horizontal="center" vertical="center"/>
    </xf>
    <xf numFmtId="0" fontId="187" fillId="52" borderId="182" applyNumberFormat="0" applyAlignment="0" applyProtection="0"/>
    <xf numFmtId="0" fontId="31" fillId="38" borderId="178" applyNumberFormat="0" applyFont="0" applyAlignment="0" applyProtection="0"/>
    <xf numFmtId="37" fontId="39" fillId="0" borderId="197" applyAlignment="0"/>
    <xf numFmtId="0" fontId="62"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4" fontId="193" fillId="10" borderId="195" applyNumberFormat="0" applyProtection="0">
      <alignment horizontal="left" vertical="center" indent="1"/>
    </xf>
    <xf numFmtId="0" fontId="175" fillId="17" borderId="193" applyNumberFormat="0" applyAlignment="0" applyProtection="0"/>
    <xf numFmtId="0" fontId="175" fillId="17" borderId="181" applyNumberFormat="0" applyAlignment="0" applyProtection="0"/>
    <xf numFmtId="0" fontId="175" fillId="17" borderId="181" applyNumberFormat="0" applyAlignment="0" applyProtection="0"/>
    <xf numFmtId="0" fontId="175" fillId="17" borderId="193" applyNumberFormat="0" applyAlignment="0" applyProtection="0"/>
    <xf numFmtId="4" fontId="193" fillId="10" borderId="183" applyNumberFormat="0" applyProtection="0">
      <alignment horizontal="left" vertical="center" indent="1"/>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55" fillId="0" borderId="188">
      <alignment horizontal="distributed" justifyLastLine="1"/>
    </xf>
    <xf numFmtId="0" fontId="147" fillId="30" borderId="192" applyNumberFormat="0" applyAlignment="0" applyProtection="0">
      <alignment vertical="center"/>
    </xf>
    <xf numFmtId="0" fontId="126" fillId="54" borderId="177" applyNumberFormat="0" applyAlignment="0" applyProtection="0">
      <alignment vertical="center"/>
    </xf>
    <xf numFmtId="0" fontId="126" fillId="30" borderId="177" applyNumberFormat="0" applyAlignment="0" applyProtection="0">
      <alignment vertical="center"/>
    </xf>
    <xf numFmtId="0" fontId="126" fillId="30" borderId="177" applyNumberFormat="0" applyAlignment="0" applyProtection="0">
      <alignment vertical="center"/>
    </xf>
    <xf numFmtId="202" fontId="36" fillId="0" borderId="185">
      <alignment horizontal="right" vertical="center" shrinkToFit="1"/>
    </xf>
    <xf numFmtId="0" fontId="137" fillId="16" borderId="177"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9" fillId="31" borderId="178" applyNumberFormat="0" applyFont="0" applyAlignment="0" applyProtection="0">
      <alignment vertical="center"/>
    </xf>
    <xf numFmtId="0" fontId="62" fillId="31" borderId="178" applyNumberFormat="0" applyFon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3" fontId="55" fillId="0" borderId="185"/>
    <xf numFmtId="3" fontId="55" fillId="0" borderId="185"/>
    <xf numFmtId="0" fontId="31" fillId="38" borderId="190" applyNumberFormat="0" applyFont="0" applyAlignment="0" applyProtection="0"/>
    <xf numFmtId="0" fontId="187" fillId="52" borderId="194" applyNumberFormat="0" applyAlignment="0" applyProtection="0"/>
    <xf numFmtId="0" fontId="62" fillId="31" borderId="190" applyNumberFormat="0" applyFont="0" applyAlignment="0" applyProtection="0">
      <alignment vertical="center"/>
    </xf>
    <xf numFmtId="0" fontId="19" fillId="31" borderId="178" applyNumberFormat="0" applyFont="0" applyAlignment="0" applyProtection="0">
      <alignment vertical="center"/>
    </xf>
    <xf numFmtId="0" fontId="147" fillId="54" borderId="192" applyNumberFormat="0" applyAlignment="0" applyProtection="0">
      <alignment vertical="center"/>
    </xf>
    <xf numFmtId="0" fontId="126" fillId="30" borderId="177" applyNumberFormat="0" applyAlignment="0" applyProtection="0">
      <alignment vertical="center"/>
    </xf>
    <xf numFmtId="0" fontId="126" fillId="30"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6" fillId="0" borderId="191" applyNumberFormat="0" applyFill="0" applyAlignment="0" applyProtection="0">
      <alignment vertical="center"/>
    </xf>
    <xf numFmtId="0" fontId="31" fillId="38" borderId="190" applyNumberFormat="0" applyFont="0" applyAlignment="0" applyProtection="0"/>
    <xf numFmtId="4" fontId="193" fillId="10" borderId="195" applyNumberFormat="0" applyProtection="0">
      <alignment horizontal="left" vertical="center" indent="1"/>
    </xf>
    <xf numFmtId="0" fontId="126" fillId="30" borderId="189" applyNumberFormat="0" applyAlignment="0" applyProtection="0">
      <alignment vertical="center"/>
    </xf>
    <xf numFmtId="0" fontId="132" fillId="0" borderId="184" applyNumberFormat="0" applyFill="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9" fillId="31" borderId="178"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62" fillId="31" borderId="190" applyNumberFormat="0" applyFont="0" applyAlignment="0" applyProtection="0">
      <alignment vertical="center"/>
    </xf>
    <xf numFmtId="0" fontId="19" fillId="31" borderId="178" applyNumberFormat="0" applyFont="0" applyAlignment="0" applyProtection="0">
      <alignment vertical="center"/>
    </xf>
    <xf numFmtId="0" fontId="126" fillId="30" borderId="177" applyNumberForma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0" fontId="19" fillId="31" borderId="178" applyNumberFormat="0" applyFont="0" applyAlignment="0" applyProtection="0">
      <alignment vertical="center"/>
    </xf>
    <xf numFmtId="10" fontId="48" fillId="7" borderId="185" applyNumberFormat="0" applyBorder="0" applyAlignment="0" applyProtection="0"/>
    <xf numFmtId="0" fontId="136" fillId="0" borderId="191" applyNumberFormat="0" applyFill="0" applyAlignment="0" applyProtection="0">
      <alignment vertical="center"/>
    </xf>
    <xf numFmtId="0" fontId="126" fillId="30" borderId="177" applyNumberFormat="0" applyAlignment="0" applyProtection="0">
      <alignment vertical="center"/>
    </xf>
    <xf numFmtId="0" fontId="19" fillId="31" borderId="178" applyNumberFormat="0" applyFont="0" applyAlignment="0" applyProtection="0">
      <alignment vertical="center"/>
    </xf>
    <xf numFmtId="0" fontId="137" fillId="16" borderId="177" applyNumberFormat="0" applyAlignment="0" applyProtection="0">
      <alignment vertical="center"/>
    </xf>
    <xf numFmtId="0" fontId="137" fillId="16" borderId="177"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55" fillId="0" borderId="188">
      <alignment horizontal="distributed" justifyLastLine="1"/>
    </xf>
    <xf numFmtId="191" fontId="55" fillId="0" borderId="186" applyFont="0" applyFill="0" applyBorder="0" applyAlignment="0" applyProtection="0">
      <alignment vertical="center"/>
    </xf>
    <xf numFmtId="0" fontId="18" fillId="0" borderId="188">
      <alignment horizontal="distributed" justifyLastLine="1"/>
    </xf>
    <xf numFmtId="0" fontId="18" fillId="0" borderId="185">
      <alignment horizontal="distributed" vertical="center" justifyLastLine="1"/>
    </xf>
    <xf numFmtId="0" fontId="175" fillId="17" borderId="181" applyNumberFormat="0" applyAlignment="0" applyProtection="0"/>
    <xf numFmtId="0" fontId="187" fillId="52" borderId="182" applyNumberFormat="0" applyAlignment="0" applyProtection="0"/>
    <xf numFmtId="3" fontId="55" fillId="0" borderId="185"/>
    <xf numFmtId="0" fontId="19" fillId="31" borderId="190" applyNumberFormat="0" applyFont="0" applyAlignment="0" applyProtection="0">
      <alignment vertical="center"/>
    </xf>
    <xf numFmtId="10" fontId="48" fillId="6" borderId="185" applyNumberFormat="0" applyBorder="0" applyAlignment="0" applyProtection="0"/>
    <xf numFmtId="0" fontId="187" fillId="52" borderId="194" applyNumberFormat="0" applyAlignment="0" applyProtection="0"/>
    <xf numFmtId="202" fontId="36" fillId="0" borderId="185">
      <alignment horizontal="right" vertical="center" shrinkToFit="1"/>
    </xf>
    <xf numFmtId="10" fontId="48" fillId="7" borderId="185" applyNumberFormat="0" applyBorder="0" applyAlignment="0" applyProtection="0"/>
    <xf numFmtId="0" fontId="62" fillId="31" borderId="178" applyNumberFormat="0" applyFont="0" applyAlignment="0" applyProtection="0">
      <alignment vertical="center"/>
    </xf>
    <xf numFmtId="0" fontId="126" fillId="30" borderId="177" applyNumberFormat="0" applyAlignment="0" applyProtection="0">
      <alignment vertical="center"/>
    </xf>
    <xf numFmtId="0" fontId="126" fillId="30" borderId="177" applyNumberFormat="0" applyAlignment="0" applyProtection="0">
      <alignment vertical="center"/>
    </xf>
    <xf numFmtId="0" fontId="126" fillId="30" borderId="177" applyNumberFormat="0" applyAlignment="0" applyProtection="0">
      <alignment vertical="center"/>
    </xf>
    <xf numFmtId="0" fontId="31" fillId="38" borderId="178" applyNumberFormat="0" applyFont="0" applyAlignment="0" applyProtection="0"/>
    <xf numFmtId="0" fontId="36" fillId="31" borderId="190" applyNumberFormat="0" applyFont="0" applyAlignment="0" applyProtection="0">
      <alignment vertical="center"/>
    </xf>
    <xf numFmtId="0" fontId="147" fillId="54" borderId="192" applyNumberFormat="0" applyAlignment="0" applyProtection="0">
      <alignment vertical="center"/>
    </xf>
    <xf numFmtId="0" fontId="19" fillId="31" borderId="178" applyNumberFormat="0" applyFont="0" applyAlignment="0" applyProtection="0">
      <alignment vertical="center"/>
    </xf>
    <xf numFmtId="0" fontId="137" fillId="16" borderId="177" applyNumberFormat="0" applyAlignment="0" applyProtection="0">
      <alignment vertical="center"/>
    </xf>
    <xf numFmtId="0" fontId="19" fillId="31" borderId="190" applyNumberFormat="0" applyFont="0" applyAlignment="0" applyProtection="0">
      <alignment vertical="center"/>
    </xf>
    <xf numFmtId="3" fontId="55" fillId="0" borderId="185"/>
    <xf numFmtId="4" fontId="193" fillId="10" borderId="183" applyNumberFormat="0" applyProtection="0">
      <alignment horizontal="left" vertical="center" indent="1"/>
    </xf>
    <xf numFmtId="0" fontId="19" fillId="31" borderId="190" applyNumberFormat="0" applyFont="0" applyAlignment="0" applyProtection="0">
      <alignment vertical="center"/>
    </xf>
    <xf numFmtId="0" fontId="187" fillId="52" borderId="182" applyNumberFormat="0" applyAlignment="0" applyProtection="0"/>
    <xf numFmtId="0" fontId="19" fillId="31" borderId="178" applyNumberFormat="0" applyFont="0" applyAlignment="0" applyProtection="0">
      <alignment vertical="center"/>
    </xf>
    <xf numFmtId="0" fontId="36" fillId="31" borderId="178" applyNumberFormat="0" applyFont="0" applyAlignment="0" applyProtection="0">
      <alignment vertical="center"/>
    </xf>
    <xf numFmtId="0" fontId="31" fillId="38" borderId="178" applyNumberFormat="0" applyFont="0" applyAlignment="0" applyProtection="0"/>
    <xf numFmtId="0" fontId="36" fillId="31" borderId="178" applyNumberFormat="0" applyFont="0" applyAlignment="0" applyProtection="0">
      <alignment vertical="center"/>
    </xf>
    <xf numFmtId="0" fontId="31" fillId="38" borderId="178" applyNumberFormat="0" applyFont="0" applyAlignment="0" applyProtection="0"/>
    <xf numFmtId="0" fontId="37" fillId="0" borderId="187">
      <alignment horizontal="left" vertical="center"/>
    </xf>
    <xf numFmtId="319" fontId="18" fillId="0" borderId="185">
      <alignment horizontal="left" vertical="center"/>
    </xf>
    <xf numFmtId="0" fontId="36" fillId="31" borderId="178" applyNumberFormat="0" applyFont="0" applyAlignment="0" applyProtection="0">
      <alignment vertical="center"/>
    </xf>
    <xf numFmtId="0" fontId="208" fillId="8" borderId="185">
      <alignment horizontal="center" vertical="center"/>
    </xf>
    <xf numFmtId="0" fontId="186" fillId="9" borderId="185" applyNumberFormat="0" applyFont="0" applyBorder="0" applyAlignment="0" applyProtection="0">
      <alignment vertical="center"/>
    </xf>
    <xf numFmtId="0" fontId="31" fillId="38" borderId="178" applyNumberFormat="0" applyFont="0" applyAlignment="0" applyProtection="0"/>
    <xf numFmtId="0" fontId="36" fillId="31" borderId="190" applyNumberFormat="0" applyFont="0" applyAlignment="0" applyProtection="0">
      <alignment vertical="center"/>
    </xf>
    <xf numFmtId="0" fontId="31" fillId="38" borderId="190" applyNumberFormat="0" applyFont="0" applyAlignment="0" applyProtection="0"/>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3" fontId="55" fillId="0" borderId="174"/>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175" fillId="17" borderId="193" applyNumberFormat="0" applyAlignment="0" applyProtection="0"/>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0" fontId="37" fillId="0" borderId="171">
      <alignment horizontal="left" vertical="center"/>
    </xf>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7"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10" fontId="48" fillId="6" borderId="174" applyNumberFormat="0" applyBorder="0" applyAlignment="0" applyProtection="0"/>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186" fillId="9" borderId="174" applyNumberFormat="0" applyFont="0" applyBorder="0" applyAlignment="0" applyProtection="0">
      <alignment vertical="center"/>
    </xf>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31" fillId="38" borderId="190" applyNumberFormat="0" applyFon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0" fontId="187" fillId="52" borderId="194" applyNumberFormat="0" applyAlignment="0" applyProtection="0"/>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4" fontId="193" fillId="10" borderId="195" applyNumberFormat="0" applyProtection="0">
      <alignment horizontal="left" vertical="center" indent="1"/>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30"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0" fontId="126" fillId="54" borderId="189" applyNumberFormat="0" applyAlignment="0" applyProtection="0">
      <alignment vertical="center"/>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8" fontId="31"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202" fontId="36" fillId="0" borderId="174">
      <alignment horizontal="right" vertical="center" shrinkToFit="1"/>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19"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62"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0" fontId="36" fillId="31" borderId="190" applyNumberFormat="0" applyFont="0" applyAlignment="0" applyProtection="0">
      <alignment vertical="center"/>
    </xf>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37" fontId="39" fillId="0" borderId="197" applyAlignment="0"/>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6" fillId="0" borderId="191"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2" fillId="0" borderId="198" applyNumberFormat="0" applyFill="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37" fillId="16" borderId="189" applyNumberFormat="0" applyAlignment="0" applyProtection="0">
      <alignment vertical="center"/>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74">
      <alignment horizontal="distributed" vertical="center"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0" fontId="18" fillId="0" borderId="188">
      <alignment horizontal="distributed" justifyLastLine="1"/>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319" fontId="18" fillId="0" borderId="174">
      <alignment horizontal="lef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30"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0" fontId="147" fillId="54" borderId="192" applyNumberFormat="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191" fontId="55" fillId="0" borderId="175" applyFont="0" applyFill="0" applyBorder="0" applyAlignment="0" applyProtection="0">
      <alignment vertical="center"/>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55" fillId="0" borderId="188">
      <alignment horizontal="distributed" justifyLastLine="1"/>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7" fillId="8" borderId="196" applyBorder="0">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xf numFmtId="0" fontId="208" fillId="8" borderId="174">
      <alignment horizontal="center" vertical="center"/>
    </xf>
  </cellStyleXfs>
  <cellXfs count="818">
    <xf numFmtId="0" fontId="0" fillId="0" borderId="0" xfId="0">
      <alignment vertical="center"/>
    </xf>
    <xf numFmtId="0" fontId="1" fillId="0" borderId="0" xfId="0" applyFont="1">
      <alignment vertical="center"/>
    </xf>
    <xf numFmtId="0" fontId="3" fillId="0" borderId="0" xfId="0" applyFont="1" applyAlignment="1">
      <alignment horizontal="center" vertical="center"/>
    </xf>
    <xf numFmtId="176" fontId="4" fillId="0" borderId="0" xfId="0" applyNumberFormat="1" applyFont="1" applyFill="1" applyAlignment="1">
      <alignment horizontal="right" vertical="center"/>
    </xf>
    <xf numFmtId="176" fontId="4" fillId="0" borderId="0" xfId="0" applyNumberFormat="1" applyFont="1" applyFill="1" applyAlignment="1">
      <alignment horizontal="left" vertical="center"/>
    </xf>
    <xf numFmtId="0" fontId="4" fillId="0" borderId="0" xfId="0" applyNumberFormat="1" applyFont="1" applyFill="1" applyAlignment="1">
      <alignment horizontal="center" vertical="center"/>
    </xf>
    <xf numFmtId="0" fontId="4" fillId="0" borderId="0" xfId="0" applyFont="1" applyAlignment="1">
      <alignment horizontal="right" vertical="center"/>
    </xf>
    <xf numFmtId="0" fontId="1" fillId="0" borderId="0" xfId="0" applyFont="1" applyAlignment="1">
      <alignment horizontal="left" vertical="center"/>
    </xf>
    <xf numFmtId="0" fontId="4"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shrinkToFit="1"/>
    </xf>
    <xf numFmtId="0" fontId="10" fillId="0" borderId="0" xfId="2" applyFont="1" applyFill="1" applyBorder="1" applyAlignment="1">
      <alignment horizontal="left" vertical="top" wrapText="1"/>
    </xf>
    <xf numFmtId="0" fontId="11" fillId="0" borderId="0" xfId="2" applyFont="1" applyBorder="1" applyAlignment="1">
      <alignment vertical="center" wrapText="1"/>
    </xf>
    <xf numFmtId="0" fontId="11" fillId="0" borderId="0" xfId="2" applyFont="1" applyBorder="1" applyAlignment="1">
      <alignment horizontal="left" vertical="center" wrapText="1"/>
    </xf>
    <xf numFmtId="0" fontId="12" fillId="0" borderId="0" xfId="2" applyFont="1" applyBorder="1" applyAlignment="1">
      <alignment horizontal="left" vertical="top" wrapText="1"/>
    </xf>
    <xf numFmtId="0" fontId="10" fillId="0" borderId="0" xfId="2" applyFont="1" applyFill="1" applyBorder="1" applyAlignment="1">
      <alignment horizontal="left" vertical="center" wrapText="1"/>
    </xf>
    <xf numFmtId="0" fontId="10" fillId="0" borderId="0" xfId="2" applyFont="1" applyFill="1" applyBorder="1" applyAlignment="1">
      <alignment horizontal="center" vertical="center" wrapText="1"/>
    </xf>
    <xf numFmtId="0" fontId="13" fillId="0" borderId="0" xfId="2" applyFont="1" applyBorder="1" applyAlignment="1">
      <alignment horizontal="left" vertical="center" wrapText="1"/>
    </xf>
    <xf numFmtId="0" fontId="10" fillId="0" borderId="0" xfId="2" applyFont="1" applyBorder="1" applyAlignment="1">
      <alignment vertical="center" wrapText="1"/>
    </xf>
    <xf numFmtId="0" fontId="10" fillId="0" borderId="0" xfId="2" applyFont="1" applyBorder="1" applyAlignment="1">
      <alignment horizontal="center" vertical="center" wrapText="1"/>
    </xf>
    <xf numFmtId="0" fontId="10" fillId="0" borderId="0" xfId="2" applyFont="1" applyAlignment="1">
      <alignment horizontal="center" vertical="center" wrapText="1"/>
    </xf>
    <xf numFmtId="0" fontId="14" fillId="0" borderId="0" xfId="0" applyFont="1">
      <alignment vertical="center"/>
    </xf>
    <xf numFmtId="0" fontId="13" fillId="0" borderId="0" xfId="2" applyFont="1" applyBorder="1" applyAlignment="1">
      <alignment horizontal="left" vertical="center" wrapText="1"/>
    </xf>
    <xf numFmtId="0" fontId="0" fillId="0" borderId="0" xfId="0" applyAlignment="1">
      <alignment vertical="center"/>
    </xf>
    <xf numFmtId="0" fontId="1" fillId="0" borderId="0" xfId="0" applyFont="1" applyAlignment="1">
      <alignment vertical="center"/>
    </xf>
    <xf numFmtId="0" fontId="10" fillId="0" borderId="0" xfId="2" applyFont="1" applyFill="1" applyBorder="1" applyAlignment="1">
      <alignment vertical="top" wrapText="1"/>
    </xf>
    <xf numFmtId="14" fontId="10" fillId="0" borderId="0" xfId="2" applyNumberFormat="1" applyFont="1" applyBorder="1" applyAlignment="1">
      <alignment vertical="top" wrapText="1"/>
    </xf>
    <xf numFmtId="0" fontId="12" fillId="0" borderId="0" xfId="2" applyFont="1" applyBorder="1" applyAlignment="1">
      <alignment vertical="top" wrapText="1"/>
    </xf>
    <xf numFmtId="0" fontId="10" fillId="0" borderId="21" xfId="2" applyFont="1" applyFill="1" applyBorder="1" applyAlignment="1">
      <alignment horizontal="center" vertical="center" wrapText="1"/>
    </xf>
    <xf numFmtId="0" fontId="10" fillId="0" borderId="4" xfId="2" applyNumberFormat="1" applyFont="1" applyFill="1" applyBorder="1" applyAlignment="1">
      <alignment horizontal="left" vertical="center" shrinkToFit="1"/>
    </xf>
    <xf numFmtId="0" fontId="10" fillId="0" borderId="2" xfId="2" applyNumberFormat="1" applyFont="1" applyFill="1" applyBorder="1" applyAlignment="1">
      <alignment horizontal="right" vertical="center" wrapText="1" shrinkToFit="1"/>
    </xf>
    <xf numFmtId="0" fontId="10" fillId="0" borderId="21" xfId="2" applyFont="1" applyFill="1" applyBorder="1" applyAlignment="1">
      <alignment horizontal="center" vertical="top" wrapText="1"/>
    </xf>
    <xf numFmtId="0" fontId="10" fillId="0" borderId="0" xfId="2" applyFont="1" applyBorder="1" applyAlignment="1">
      <alignment horizontal="left" vertical="top" wrapText="1"/>
    </xf>
    <xf numFmtId="0" fontId="11" fillId="0" borderId="0" xfId="1" applyFont="1" applyBorder="1" applyAlignment="1">
      <alignment horizontal="left" vertical="center" wrapText="1"/>
    </xf>
    <xf numFmtId="0" fontId="10" fillId="0" borderId="0" xfId="2" applyNumberFormat="1" applyFont="1" applyBorder="1" applyAlignment="1">
      <alignment horizontal="left" vertical="top" wrapText="1"/>
    </xf>
    <xf numFmtId="0" fontId="13" fillId="0" borderId="0" xfId="2" applyFont="1" applyBorder="1" applyAlignment="1">
      <alignment horizontal="left" vertical="center" wrapText="1"/>
    </xf>
    <xf numFmtId="0" fontId="11" fillId="0" borderId="0" xfId="1" applyFont="1" applyBorder="1" applyAlignment="1">
      <alignment horizontal="left" vertical="center" wrapText="1"/>
    </xf>
    <xf numFmtId="0" fontId="13" fillId="0" borderId="0" xfId="2" applyFont="1" applyBorder="1" applyAlignment="1">
      <alignment horizontal="center" vertical="center" wrapText="1"/>
    </xf>
    <xf numFmtId="0" fontId="17" fillId="0" borderId="0" xfId="2" applyFont="1" applyBorder="1" applyAlignment="1">
      <alignment horizontal="right" vertical="center" wrapText="1"/>
    </xf>
    <xf numFmtId="177" fontId="1" fillId="0" borderId="0" xfId="0" applyNumberFormat="1" applyFont="1" applyAlignment="1">
      <alignment horizontal="center" vertical="center"/>
    </xf>
    <xf numFmtId="0" fontId="1" fillId="0" borderId="0" xfId="0" applyFont="1" applyFill="1">
      <alignment vertical="center"/>
    </xf>
    <xf numFmtId="0" fontId="10" fillId="0" borderId="0" xfId="2" applyFont="1" applyFill="1" applyBorder="1" applyAlignment="1">
      <alignment vertical="center" wrapText="1"/>
    </xf>
    <xf numFmtId="0" fontId="1" fillId="0" borderId="0" xfId="0" applyFont="1" applyBorder="1" applyAlignment="1">
      <alignment vertical="center"/>
    </xf>
    <xf numFmtId="0" fontId="18" fillId="0" borderId="0" xfId="2" applyFont="1" applyFill="1" applyBorder="1" applyAlignment="1">
      <alignment horizontal="left" vertical="top" wrapText="1"/>
    </xf>
    <xf numFmtId="0" fontId="17" fillId="0" borderId="0" xfId="4" applyFont="1"/>
    <xf numFmtId="0" fontId="10" fillId="0" borderId="0" xfId="2" applyFont="1" applyFill="1" applyBorder="1" applyAlignment="1">
      <alignment horizontal="left" vertical="center" wrapText="1"/>
    </xf>
    <xf numFmtId="3" fontId="10" fillId="0" borderId="0" xfId="2" applyNumberFormat="1" applyFont="1" applyFill="1" applyBorder="1" applyAlignment="1">
      <alignment horizontal="center" vertical="center" wrapText="1"/>
    </xf>
    <xf numFmtId="0" fontId="17" fillId="0" borderId="0" xfId="2" applyFont="1" applyFill="1" applyBorder="1" applyAlignment="1">
      <alignment vertical="top" wrapText="1"/>
    </xf>
    <xf numFmtId="14" fontId="10" fillId="0" borderId="0" xfId="2" applyNumberFormat="1" applyFont="1" applyBorder="1" applyAlignment="1">
      <alignment horizontal="left" vertical="top" wrapText="1"/>
    </xf>
    <xf numFmtId="0" fontId="10" fillId="0" borderId="0" xfId="2" applyFont="1" applyBorder="1" applyAlignment="1">
      <alignment vertical="top" wrapText="1"/>
    </xf>
    <xf numFmtId="0" fontId="13" fillId="0" borderId="0" xfId="2" applyFont="1" applyBorder="1" applyAlignment="1">
      <alignment vertical="center" wrapText="1"/>
    </xf>
    <xf numFmtId="0" fontId="10" fillId="0" borderId="2" xfId="2" applyFont="1" applyFill="1" applyBorder="1" applyAlignment="1">
      <alignment vertical="center" wrapText="1"/>
    </xf>
    <xf numFmtId="0" fontId="10" fillId="0" borderId="4" xfId="2" applyFont="1" applyFill="1" applyBorder="1" applyAlignment="1">
      <alignment vertical="center" wrapText="1"/>
    </xf>
    <xf numFmtId="0" fontId="12" fillId="0" borderId="0" xfId="2" applyFont="1" applyBorder="1" applyAlignment="1" applyProtection="1">
      <alignment horizontal="left" vertical="top" wrapText="1"/>
    </xf>
    <xf numFmtId="0" fontId="10" fillId="0" borderId="0" xfId="2" applyFont="1" applyFill="1" applyBorder="1" applyAlignment="1" applyProtection="1">
      <alignment horizontal="left" vertical="top" wrapText="1"/>
    </xf>
    <xf numFmtId="0" fontId="1" fillId="0" borderId="0" xfId="0" applyFont="1" applyProtection="1">
      <alignment vertical="center"/>
    </xf>
    <xf numFmtId="0" fontId="11" fillId="0" borderId="0" xfId="2" applyFont="1" applyBorder="1" applyAlignment="1" applyProtection="1">
      <alignment horizontal="left" vertical="center" wrapText="1"/>
    </xf>
    <xf numFmtId="177" fontId="1" fillId="0" borderId="0" xfId="0" applyNumberFormat="1" applyFont="1" applyAlignment="1" applyProtection="1">
      <alignment horizontal="center" vertical="center"/>
    </xf>
    <xf numFmtId="0" fontId="1" fillId="0" borderId="0" xfId="0" applyFont="1" applyAlignment="1" applyProtection="1">
      <alignment horizontal="left" vertical="center"/>
    </xf>
    <xf numFmtId="0" fontId="17" fillId="0" borderId="0" xfId="4" applyFont="1" applyProtection="1"/>
    <xf numFmtId="0" fontId="17" fillId="0" borderId="3" xfId="2" applyFont="1" applyFill="1" applyBorder="1" applyAlignment="1" applyProtection="1">
      <alignment vertical="center" wrapText="1"/>
    </xf>
    <xf numFmtId="0" fontId="17" fillId="0" borderId="2" xfId="2" applyFont="1" applyFill="1" applyBorder="1" applyAlignment="1" applyProtection="1">
      <alignment vertical="center" wrapText="1"/>
    </xf>
    <xf numFmtId="0" fontId="17" fillId="0" borderId="2" xfId="2" applyFont="1" applyFill="1" applyBorder="1" applyAlignment="1" applyProtection="1">
      <alignment horizontal="right" vertical="center" wrapText="1"/>
    </xf>
    <xf numFmtId="0" fontId="17" fillId="0" borderId="2" xfId="2" applyFont="1" applyFill="1" applyBorder="1" applyAlignment="1" applyProtection="1">
      <alignment horizontal="center" vertical="center" wrapText="1"/>
    </xf>
    <xf numFmtId="0" fontId="17" fillId="0" borderId="2" xfId="2" applyFont="1" applyFill="1" applyBorder="1" applyAlignment="1" applyProtection="1">
      <alignment horizontal="left" vertical="center" wrapText="1"/>
    </xf>
    <xf numFmtId="0" fontId="17" fillId="0" borderId="3" xfId="2" applyNumberFormat="1" applyFont="1" applyFill="1" applyBorder="1" applyAlignment="1" applyProtection="1">
      <alignment vertical="center" wrapText="1"/>
    </xf>
    <xf numFmtId="0" fontId="17" fillId="0" borderId="2" xfId="2" applyNumberFormat="1" applyFont="1" applyFill="1" applyBorder="1" applyAlignment="1" applyProtection="1">
      <alignment vertical="center" wrapText="1"/>
    </xf>
    <xf numFmtId="0" fontId="17" fillId="0" borderId="2" xfId="2" applyNumberFormat="1" applyFont="1" applyFill="1" applyBorder="1" applyAlignment="1" applyProtection="1">
      <alignment horizontal="left" vertical="center" wrapText="1"/>
    </xf>
    <xf numFmtId="0" fontId="17" fillId="0" borderId="4" xfId="2" applyNumberFormat="1" applyFont="1" applyFill="1" applyBorder="1" applyAlignment="1" applyProtection="1">
      <alignment vertical="center" wrapText="1"/>
    </xf>
    <xf numFmtId="0" fontId="0" fillId="0" borderId="0" xfId="0" applyProtection="1">
      <alignment vertical="center"/>
    </xf>
    <xf numFmtId="0" fontId="14" fillId="0" borderId="0" xfId="0" applyFont="1" applyFill="1">
      <alignment vertical="center"/>
    </xf>
    <xf numFmtId="0" fontId="1" fillId="0" borderId="0" xfId="0" applyFont="1" applyAlignment="1" applyProtection="1">
      <alignment horizontal="left" vertical="center" wrapText="1"/>
    </xf>
    <xf numFmtId="177" fontId="1" fillId="0" borderId="0" xfId="0" applyNumberFormat="1" applyFont="1" applyProtection="1">
      <alignment vertical="center"/>
    </xf>
    <xf numFmtId="41" fontId="1" fillId="0" borderId="0" xfId="0" applyNumberFormat="1" applyFont="1" applyProtection="1">
      <alignment vertical="center"/>
    </xf>
    <xf numFmtId="0" fontId="17" fillId="0" borderId="0" xfId="4" applyFont="1" applyFill="1" applyProtection="1"/>
    <xf numFmtId="0" fontId="1" fillId="0" borderId="0" xfId="0" applyFont="1" applyFill="1" applyProtection="1">
      <alignment vertical="center"/>
    </xf>
    <xf numFmtId="0" fontId="0" fillId="0" borderId="0" xfId="0" applyFill="1" applyProtection="1">
      <alignment vertical="center"/>
    </xf>
    <xf numFmtId="0" fontId="17" fillId="2" borderId="2" xfId="2" applyNumberFormat="1" applyFont="1" applyFill="1" applyBorder="1" applyAlignment="1" applyProtection="1">
      <alignment horizontal="left" vertical="center" wrapText="1"/>
    </xf>
    <xf numFmtId="0" fontId="22" fillId="0" borderId="0" xfId="0" applyFont="1" applyAlignment="1">
      <alignment horizontal="center" vertical="center"/>
    </xf>
    <xf numFmtId="0" fontId="1" fillId="0" borderId="0" xfId="0" applyFont="1" applyAlignment="1">
      <alignment vertical="top"/>
    </xf>
    <xf numFmtId="0" fontId="6" fillId="0" borderId="0" xfId="0" applyFont="1">
      <alignment vertical="center"/>
    </xf>
    <xf numFmtId="0" fontId="10" fillId="3" borderId="0" xfId="2" applyFont="1" applyFill="1" applyBorder="1" applyAlignment="1">
      <alignment horizontal="center" vertical="center" wrapText="1"/>
    </xf>
    <xf numFmtId="0" fontId="23" fillId="0" borderId="0" xfId="0" applyFont="1">
      <alignment vertical="center"/>
    </xf>
    <xf numFmtId="0" fontId="1" fillId="0" borderId="0" xfId="0" applyFont="1" applyBorder="1" applyAlignment="1">
      <alignment horizontal="left" vertical="top"/>
    </xf>
    <xf numFmtId="0" fontId="20" fillId="0" borderId="0" xfId="4" applyFont="1"/>
    <xf numFmtId="0" fontId="1" fillId="0" borderId="0" xfId="0" applyFont="1" applyAlignment="1">
      <alignment vertical="center" wrapText="1"/>
    </xf>
    <xf numFmtId="0" fontId="25" fillId="0" borderId="0" xfId="0" applyFont="1">
      <alignment vertical="center"/>
    </xf>
    <xf numFmtId="0" fontId="24" fillId="0" borderId="0" xfId="2" applyFont="1" applyBorder="1" applyAlignment="1">
      <alignment vertical="top" wrapText="1"/>
    </xf>
    <xf numFmtId="0" fontId="26" fillId="0" borderId="0" xfId="0" applyFont="1">
      <alignment vertical="center"/>
    </xf>
    <xf numFmtId="184" fontId="1" fillId="0" borderId="0" xfId="0" applyNumberFormat="1" applyFont="1">
      <alignment vertical="center"/>
    </xf>
    <xf numFmtId="177" fontId="1" fillId="0" borderId="0" xfId="0" applyNumberFormat="1" applyFont="1">
      <alignment vertical="center"/>
    </xf>
    <xf numFmtId="0" fontId="17" fillId="0" borderId="0" xfId="2" applyFont="1" applyBorder="1" applyAlignment="1">
      <alignment horizontal="center" vertical="center" wrapText="1"/>
    </xf>
    <xf numFmtId="177" fontId="10" fillId="0" borderId="0" xfId="2" applyNumberFormat="1" applyFont="1" applyFill="1" applyBorder="1" applyAlignment="1">
      <alignment horizontal="center" vertical="center" wrapText="1"/>
    </xf>
    <xf numFmtId="0" fontId="11" fillId="0" borderId="0" xfId="2" applyFont="1" applyBorder="1" applyAlignment="1">
      <alignment horizontal="left" vertical="center" wrapText="1"/>
    </xf>
    <xf numFmtId="0" fontId="11" fillId="0" borderId="0" xfId="1" applyFont="1" applyBorder="1" applyAlignment="1">
      <alignment vertical="top" wrapText="1"/>
    </xf>
    <xf numFmtId="0" fontId="20" fillId="0" borderId="0" xfId="4" applyFont="1" applyFill="1"/>
    <xf numFmtId="0" fontId="17" fillId="0" borderId="0" xfId="2" applyFont="1" applyBorder="1" applyAlignment="1">
      <alignment vertical="center" wrapText="1"/>
    </xf>
    <xf numFmtId="0" fontId="1" fillId="0" borderId="8" xfId="0" applyFont="1" applyBorder="1" applyAlignment="1">
      <alignment vertical="center"/>
    </xf>
    <xf numFmtId="0" fontId="10" fillId="0" borderId="0" xfId="2" applyFont="1" applyFill="1" applyBorder="1" applyAlignment="1">
      <alignment horizontal="center" vertical="center" wrapText="1"/>
    </xf>
    <xf numFmtId="0" fontId="23" fillId="0" borderId="0" xfId="0" applyFont="1" applyFill="1">
      <alignment vertical="center"/>
    </xf>
    <xf numFmtId="0" fontId="24" fillId="0" borderId="0" xfId="2" applyFont="1" applyBorder="1" applyAlignment="1">
      <alignment vertical="center" wrapText="1"/>
    </xf>
    <xf numFmtId="0" fontId="11" fillId="0" borderId="0" xfId="2" applyFont="1" applyBorder="1" applyAlignment="1">
      <alignment horizontal="left" vertical="center" wrapText="1"/>
    </xf>
    <xf numFmtId="0" fontId="13" fillId="0" borderId="0" xfId="2" applyFont="1" applyBorder="1" applyAlignment="1">
      <alignment horizontal="left" vertical="center" wrapText="1"/>
    </xf>
    <xf numFmtId="0" fontId="11" fillId="0" borderId="0" xfId="2" applyFont="1" applyBorder="1" applyAlignment="1">
      <alignment horizontal="left" vertical="center" wrapText="1"/>
    </xf>
    <xf numFmtId="0" fontId="17" fillId="0" borderId="21" xfId="2" applyFont="1" applyFill="1" applyBorder="1" applyAlignment="1">
      <alignment horizontal="center" vertical="center" wrapText="1"/>
    </xf>
    <xf numFmtId="0" fontId="17" fillId="2" borderId="21" xfId="2" applyFont="1" applyFill="1" applyBorder="1" applyAlignment="1">
      <alignment horizontal="center" vertical="center" wrapText="1"/>
    </xf>
    <xf numFmtId="0" fontId="10" fillId="0" borderId="0" xfId="2" applyFont="1" applyFill="1" applyBorder="1" applyAlignment="1">
      <alignment horizontal="left" vertical="center" wrapText="1"/>
    </xf>
    <xf numFmtId="0" fontId="17" fillId="0" borderId="0" xfId="2" applyFont="1" applyBorder="1" applyAlignment="1">
      <alignment horizontal="right" vertical="center" wrapText="1"/>
    </xf>
    <xf numFmtId="0" fontId="10" fillId="0" borderId="0" xfId="2" applyFont="1" applyFill="1" applyBorder="1" applyAlignment="1">
      <alignment horizontal="center" vertical="center" wrapText="1"/>
    </xf>
    <xf numFmtId="0" fontId="17" fillId="0" borderId="0" xfId="4" applyFont="1" applyFill="1" applyBorder="1"/>
    <xf numFmtId="0" fontId="21" fillId="0" borderId="0" xfId="2" applyFont="1" applyFill="1" applyBorder="1" applyAlignment="1">
      <alignment horizontal="center" vertical="center" wrapText="1"/>
    </xf>
    <xf numFmtId="0" fontId="11" fillId="0" borderId="0" xfId="2" applyFont="1" applyBorder="1" applyAlignment="1">
      <alignment horizontal="left" vertical="center" wrapText="1"/>
    </xf>
    <xf numFmtId="181" fontId="17" fillId="2" borderId="21" xfId="2" applyNumberFormat="1" applyFont="1" applyFill="1" applyBorder="1" applyAlignment="1">
      <alignment horizontal="right" vertical="center" wrapText="1"/>
    </xf>
    <xf numFmtId="0" fontId="24" fillId="0" borderId="0" xfId="2" applyFont="1" applyBorder="1" applyAlignment="1">
      <alignment horizontal="left" vertical="top" wrapText="1"/>
    </xf>
    <xf numFmtId="3" fontId="17" fillId="0" borderId="3" xfId="2" applyNumberFormat="1" applyFont="1" applyFill="1" applyBorder="1" applyAlignment="1">
      <alignment vertical="center" shrinkToFit="1"/>
    </xf>
    <xf numFmtId="3" fontId="17" fillId="0" borderId="2" xfId="2" applyNumberFormat="1" applyFont="1" applyFill="1" applyBorder="1" applyAlignment="1">
      <alignment horizontal="left" vertical="center" shrinkToFit="1"/>
    </xf>
    <xf numFmtId="3" fontId="17" fillId="0" borderId="4" xfId="2" applyNumberFormat="1" applyFont="1" applyFill="1" applyBorder="1" applyAlignment="1">
      <alignment horizontal="left" vertical="center" shrinkToFit="1"/>
    </xf>
    <xf numFmtId="0" fontId="12" fillId="0" borderId="0" xfId="1" applyFont="1" applyAlignment="1">
      <alignment vertical="center"/>
    </xf>
    <xf numFmtId="0" fontId="11" fillId="0" borderId="0" xfId="2" applyFont="1" applyBorder="1" applyAlignment="1">
      <alignment horizontal="left" vertical="center" wrapText="1"/>
    </xf>
    <xf numFmtId="0" fontId="13" fillId="0" borderId="0" xfId="2" applyFont="1" applyBorder="1" applyAlignment="1">
      <alignment horizontal="left" vertical="center" wrapText="1"/>
    </xf>
    <xf numFmtId="0" fontId="1" fillId="0" borderId="0" xfId="0" applyFont="1" applyAlignment="1">
      <alignment horizontal="right" vertical="center"/>
    </xf>
    <xf numFmtId="0" fontId="10" fillId="0" borderId="0" xfId="2" applyFont="1" applyFill="1" applyBorder="1" applyAlignment="1">
      <alignment horizontal="left" vertical="center" wrapText="1"/>
    </xf>
    <xf numFmtId="0" fontId="10" fillId="0" borderId="0" xfId="2"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vertical="center"/>
    </xf>
    <xf numFmtId="0" fontId="1" fillId="4" borderId="0" xfId="0" applyFont="1" applyFill="1" applyAlignment="1">
      <alignment vertical="center"/>
    </xf>
    <xf numFmtId="188" fontId="1" fillId="0" borderId="0" xfId="0" applyNumberFormat="1" applyFont="1" applyFill="1" applyAlignment="1">
      <alignment horizontal="center" vertical="center"/>
    </xf>
    <xf numFmtId="0" fontId="17" fillId="0" borderId="0" xfId="4" applyFont="1" applyAlignment="1"/>
    <xf numFmtId="0" fontId="20" fillId="0" borderId="0" xfId="2" applyFont="1" applyBorder="1" applyAlignment="1">
      <alignment vertical="top" wrapText="1"/>
    </xf>
    <xf numFmtId="0" fontId="27" fillId="0" borderId="0" xfId="2" applyFont="1" applyBorder="1" applyAlignment="1">
      <alignment vertical="top" wrapText="1"/>
    </xf>
    <xf numFmtId="0" fontId="28" fillId="0" borderId="3" xfId="0" applyFont="1" applyFill="1" applyBorder="1" applyAlignment="1">
      <alignment horizontal="center" vertical="center"/>
    </xf>
    <xf numFmtId="0" fontId="28" fillId="0" borderId="2" xfId="0" applyFont="1" applyFill="1" applyBorder="1" applyAlignment="1">
      <alignment horizontal="center" vertical="center"/>
    </xf>
    <xf numFmtId="0" fontId="28" fillId="0" borderId="2" xfId="0" applyFont="1" applyFill="1" applyBorder="1" applyAlignment="1">
      <alignment horizontal="left" vertical="center"/>
    </xf>
    <xf numFmtId="41" fontId="28" fillId="0" borderId="3" xfId="3" applyFont="1" applyFill="1" applyBorder="1" applyAlignment="1">
      <alignment horizontal="center" vertical="center"/>
    </xf>
    <xf numFmtId="41" fontId="28" fillId="0" borderId="2" xfId="3" applyFont="1" applyFill="1" applyBorder="1" applyAlignment="1">
      <alignment horizontal="center" vertical="center"/>
    </xf>
    <xf numFmtId="188" fontId="28" fillId="0" borderId="2" xfId="0" applyNumberFormat="1" applyFont="1" applyFill="1" applyBorder="1" applyAlignment="1">
      <alignment horizontal="center" vertical="center"/>
    </xf>
    <xf numFmtId="0" fontId="28" fillId="0" borderId="2" xfId="3" applyNumberFormat="1" applyFont="1" applyFill="1" applyBorder="1" applyAlignment="1">
      <alignment horizontal="center" vertical="center"/>
    </xf>
    <xf numFmtId="41" fontId="28" fillId="0" borderId="4" xfId="3" applyFont="1" applyFill="1" applyBorder="1" applyAlignment="1">
      <alignment horizontal="center" vertical="center"/>
    </xf>
    <xf numFmtId="0" fontId="7" fillId="0" borderId="0" xfId="0" applyFont="1" applyAlignment="1">
      <alignment vertical="center"/>
    </xf>
    <xf numFmtId="0" fontId="5" fillId="0" borderId="0" xfId="0" applyFont="1" applyFill="1" applyAlignment="1">
      <alignment vertical="center"/>
    </xf>
    <xf numFmtId="0" fontId="28" fillId="0" borderId="3" xfId="0" applyFont="1" applyFill="1" applyBorder="1" applyAlignment="1">
      <alignmen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3" xfId="0" applyFont="1" applyFill="1" applyBorder="1" applyAlignment="1">
      <alignment vertical="center"/>
    </xf>
    <xf numFmtId="0" fontId="28" fillId="0" borderId="9" xfId="0" applyFont="1" applyFill="1" applyBorder="1" applyAlignment="1">
      <alignment vertical="center"/>
    </xf>
    <xf numFmtId="0" fontId="5" fillId="0" borderId="8" xfId="0" applyFont="1" applyFill="1" applyBorder="1" applyAlignment="1">
      <alignment vertical="center"/>
    </xf>
    <xf numFmtId="0" fontId="5" fillId="0" borderId="7" xfId="0" applyFont="1" applyFill="1" applyBorder="1" applyAlignment="1">
      <alignment vertical="center"/>
    </xf>
    <xf numFmtId="0" fontId="28" fillId="0" borderId="27" xfId="0" applyFont="1" applyFill="1" applyBorder="1" applyAlignment="1">
      <alignment vertical="center"/>
    </xf>
    <xf numFmtId="0" fontId="5" fillId="0" borderId="28" xfId="0" applyFont="1" applyFill="1" applyBorder="1" applyAlignment="1">
      <alignment vertical="center"/>
    </xf>
    <xf numFmtId="0" fontId="5" fillId="0" borderId="29" xfId="0" applyFont="1" applyFill="1" applyBorder="1" applyAlignment="1">
      <alignment vertical="center"/>
    </xf>
    <xf numFmtId="0" fontId="5" fillId="0" borderId="0" xfId="0" applyFont="1" applyAlignment="1">
      <alignment vertical="center"/>
    </xf>
    <xf numFmtId="0" fontId="5" fillId="0" borderId="1" xfId="0" applyFont="1" applyBorder="1" applyAlignment="1">
      <alignment vertical="center"/>
    </xf>
    <xf numFmtId="0" fontId="1" fillId="0" borderId="0" xfId="0" applyFont="1" applyFill="1" applyAlignment="1">
      <alignment horizontal="right" vertical="center"/>
    </xf>
    <xf numFmtId="0" fontId="1" fillId="4" borderId="0" xfId="0" applyFont="1" applyFill="1" applyAlignment="1">
      <alignment horizontal="right" vertical="center"/>
    </xf>
    <xf numFmtId="0" fontId="28" fillId="0" borderId="2" xfId="0" applyFont="1" applyFill="1" applyBorder="1" applyAlignment="1">
      <alignment vertical="center"/>
    </xf>
    <xf numFmtId="0" fontId="28" fillId="0" borderId="2" xfId="0" applyNumberFormat="1" applyFont="1" applyFill="1" applyBorder="1" applyAlignment="1">
      <alignment horizontal="center" vertical="center"/>
    </xf>
    <xf numFmtId="0" fontId="28" fillId="0" borderId="4" xfId="0" applyFont="1" applyFill="1" applyBorder="1" applyAlignment="1">
      <alignment vertical="center"/>
    </xf>
    <xf numFmtId="0" fontId="7" fillId="0" borderId="0" xfId="0" applyFont="1" applyAlignment="1">
      <alignment horizontal="center" vertical="center"/>
    </xf>
    <xf numFmtId="0" fontId="28" fillId="0" borderId="3" xfId="0" applyFont="1" applyFill="1" applyBorder="1" applyAlignment="1">
      <alignment horizontal="left" vertical="center"/>
    </xf>
    <xf numFmtId="0" fontId="5" fillId="0" borderId="3" xfId="0" applyFont="1" applyFill="1" applyBorder="1" applyAlignment="1">
      <alignment horizontal="left" vertical="center"/>
    </xf>
    <xf numFmtId="0" fontId="1" fillId="0" borderId="0" xfId="0" applyNumberFormat="1" applyFont="1" applyFill="1" applyAlignment="1">
      <alignment horizontal="center" vertical="center"/>
    </xf>
    <xf numFmtId="0" fontId="1" fillId="0" borderId="0" xfId="0" applyNumberFormat="1" applyFont="1" applyFill="1" applyAlignment="1">
      <alignment horizontal="right" vertical="center"/>
    </xf>
    <xf numFmtId="0" fontId="20" fillId="0" borderId="0" xfId="2" applyFont="1" applyFill="1" applyBorder="1" applyAlignment="1">
      <alignment vertical="top" wrapText="1"/>
    </xf>
    <xf numFmtId="0" fontId="28" fillId="0" borderId="3"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5" fillId="0" borderId="1" xfId="0" applyFont="1" applyFill="1" applyBorder="1" applyAlignment="1">
      <alignment vertical="center"/>
    </xf>
    <xf numFmtId="0" fontId="5" fillId="0" borderId="0" xfId="0" applyFont="1" applyBorder="1" applyAlignment="1">
      <alignment vertical="center"/>
    </xf>
    <xf numFmtId="0" fontId="20" fillId="0" borderId="0" xfId="2" applyFont="1" applyBorder="1" applyAlignment="1">
      <alignment vertical="center" wrapText="1"/>
    </xf>
    <xf numFmtId="0" fontId="1" fillId="0" borderId="0" xfId="0" applyFont="1" applyBorder="1" applyAlignment="1">
      <alignment vertical="top"/>
    </xf>
    <xf numFmtId="0" fontId="7" fillId="0" borderId="0" xfId="0" applyFont="1" applyBorder="1" applyAlignment="1">
      <alignment vertical="center"/>
    </xf>
    <xf numFmtId="0" fontId="1" fillId="0" borderId="0" xfId="0" applyFont="1" applyBorder="1" applyAlignment="1">
      <alignment horizontal="right" vertical="center"/>
    </xf>
    <xf numFmtId="0" fontId="1" fillId="0" borderId="0" xfId="0" applyFont="1" applyBorder="1">
      <alignment vertical="center"/>
    </xf>
    <xf numFmtId="0" fontId="1" fillId="0" borderId="0" xfId="0" applyFont="1" applyBorder="1" applyAlignment="1">
      <alignment vertical="center" shrinkToFit="1"/>
    </xf>
    <xf numFmtId="41" fontId="29" fillId="0" borderId="0" xfId="3" applyFont="1" applyBorder="1" applyAlignment="1">
      <alignment vertical="center" shrinkToFit="1"/>
    </xf>
    <xf numFmtId="0" fontId="5" fillId="0" borderId="0" xfId="0" applyFont="1" applyBorder="1" applyAlignment="1">
      <alignment horizontal="left" vertical="center"/>
    </xf>
    <xf numFmtId="0" fontId="17" fillId="0" borderId="0" xfId="4" applyFont="1" applyBorder="1"/>
    <xf numFmtId="41" fontId="28" fillId="0" borderId="0" xfId="3" applyFont="1" applyFill="1" applyBorder="1" applyAlignment="1">
      <alignment vertical="center"/>
    </xf>
    <xf numFmtId="0" fontId="1" fillId="0" borderId="0" xfId="0" applyFont="1" applyFill="1" applyBorder="1" applyAlignment="1">
      <alignment horizontal="center" vertical="center"/>
    </xf>
    <xf numFmtId="0" fontId="13" fillId="0" borderId="0" xfId="2" applyFont="1" applyBorder="1" applyAlignment="1">
      <alignment horizontal="left" vertical="center" wrapText="1"/>
    </xf>
    <xf numFmtId="0" fontId="10" fillId="0" borderId="0" xfId="2" applyFont="1" applyFill="1" applyBorder="1" applyAlignment="1">
      <alignment horizontal="left" vertical="center" wrapText="1"/>
    </xf>
    <xf numFmtId="0" fontId="10" fillId="0" borderId="0" xfId="2" applyFont="1" applyFill="1" applyBorder="1" applyAlignment="1">
      <alignment horizontal="center" vertical="center" wrapText="1"/>
    </xf>
    <xf numFmtId="0" fontId="1" fillId="0" borderId="0" xfId="0" applyFont="1" applyFill="1" applyAlignment="1">
      <alignment vertical="center"/>
    </xf>
    <xf numFmtId="188" fontId="1" fillId="0" borderId="0" xfId="0" applyNumberFormat="1" applyFont="1" applyFill="1" applyAlignment="1">
      <alignment horizontal="center" vertical="center"/>
    </xf>
    <xf numFmtId="0" fontId="5" fillId="0" borderId="3" xfId="0" applyFont="1" applyBorder="1" applyAlignment="1">
      <alignment horizontal="left" vertical="center"/>
    </xf>
    <xf numFmtId="0" fontId="28" fillId="0" borderId="6" xfId="0" applyFont="1" applyBorder="1" applyAlignment="1">
      <alignment vertical="center"/>
    </xf>
    <xf numFmtId="0" fontId="5" fillId="0" borderId="5" xfId="0" applyFont="1" applyBorder="1" applyAlignment="1">
      <alignment vertical="center"/>
    </xf>
    <xf numFmtId="0" fontId="1" fillId="0" borderId="0" xfId="0" applyFont="1" applyFill="1" applyAlignment="1">
      <alignment vertical="center"/>
    </xf>
    <xf numFmtId="0" fontId="1" fillId="0" borderId="0" xfId="0" applyFont="1" applyFill="1" applyAlignment="1">
      <alignment vertical="center"/>
    </xf>
    <xf numFmtId="0" fontId="5" fillId="0" borderId="0" xfId="0" applyFont="1" applyFill="1" applyBorder="1" applyAlignment="1">
      <alignment vertical="center"/>
    </xf>
    <xf numFmtId="3" fontId="17" fillId="0" borderId="2" xfId="2" applyNumberFormat="1" applyFont="1" applyFill="1" applyBorder="1" applyAlignment="1">
      <alignment horizontal="center" vertical="center" shrinkToFit="1"/>
    </xf>
    <xf numFmtId="0" fontId="1" fillId="0" borderId="0" xfId="0" applyFont="1" applyFill="1" applyAlignment="1">
      <alignment horizontal="center" vertical="center"/>
    </xf>
    <xf numFmtId="0" fontId="4" fillId="2" borderId="0" xfId="0" applyFont="1" applyFill="1" applyAlignment="1">
      <alignment horizontal="center" vertical="center"/>
    </xf>
    <xf numFmtId="0" fontId="4" fillId="0" borderId="0" xfId="0" applyFont="1" applyAlignment="1">
      <alignment horizontal="left" vertical="center"/>
    </xf>
    <xf numFmtId="3" fontId="17" fillId="0" borderId="2" xfId="2" applyNumberFormat="1" applyFont="1" applyFill="1" applyBorder="1" applyAlignment="1">
      <alignment vertical="center" shrinkToFit="1"/>
    </xf>
    <xf numFmtId="3" fontId="17" fillId="0" borderId="4" xfId="2" applyNumberFormat="1" applyFont="1" applyFill="1" applyBorder="1" applyAlignment="1">
      <alignment horizontal="center" vertical="center" shrinkToFit="1"/>
    </xf>
    <xf numFmtId="3" fontId="17" fillId="0" borderId="3" xfId="2" applyNumberFormat="1" applyFont="1" applyFill="1" applyBorder="1" applyAlignment="1">
      <alignment horizontal="center" vertical="center" shrinkToFit="1"/>
    </xf>
    <xf numFmtId="177" fontId="17" fillId="2" borderId="2" xfId="2" applyNumberFormat="1" applyFont="1" applyFill="1" applyBorder="1" applyAlignment="1">
      <alignment horizontal="center" vertical="center" shrinkToFit="1"/>
    </xf>
    <xf numFmtId="181" fontId="17" fillId="2" borderId="2" xfId="2" applyNumberFormat="1" applyFont="1" applyFill="1" applyBorder="1" applyAlignment="1">
      <alignment horizontal="center" vertical="center" shrinkToFit="1"/>
    </xf>
    <xf numFmtId="181" fontId="17" fillId="0" borderId="2" xfId="2" applyNumberFormat="1" applyFont="1" applyFill="1" applyBorder="1" applyAlignment="1">
      <alignment horizontal="center" vertical="center" shrinkToFit="1"/>
    </xf>
    <xf numFmtId="0" fontId="11" fillId="0" borderId="0" xfId="2" applyFont="1" applyBorder="1" applyAlignment="1">
      <alignment horizontal="left" vertical="center" wrapText="1"/>
    </xf>
    <xf numFmtId="0" fontId="11" fillId="0" borderId="0" xfId="2" applyFont="1" applyBorder="1" applyAlignment="1">
      <alignment horizontal="left" vertical="center" wrapText="1"/>
    </xf>
    <xf numFmtId="0" fontId="13" fillId="0" borderId="0" xfId="2" applyFont="1" applyBorder="1" applyAlignment="1">
      <alignment horizontal="left" vertical="center" wrapText="1"/>
    </xf>
    <xf numFmtId="0" fontId="17" fillId="0" borderId="185" xfId="2" applyFont="1" applyFill="1" applyBorder="1" applyAlignment="1">
      <alignment horizontal="center" vertical="center" wrapText="1"/>
    </xf>
    <xf numFmtId="0" fontId="1" fillId="0" borderId="185" xfId="0" applyFont="1" applyBorder="1" applyAlignment="1">
      <alignment horizontal="center" vertical="center"/>
    </xf>
    <xf numFmtId="0" fontId="1" fillId="2" borderId="185" xfId="0" applyFont="1" applyFill="1" applyBorder="1" applyAlignment="1">
      <alignment horizontal="center" vertical="center"/>
    </xf>
    <xf numFmtId="184" fontId="1" fillId="2" borderId="185" xfId="0" applyNumberFormat="1" applyFont="1" applyFill="1" applyBorder="1">
      <alignment vertical="center"/>
    </xf>
    <xf numFmtId="0" fontId="21" fillId="0" borderId="185" xfId="2" applyFont="1" applyFill="1" applyBorder="1" applyAlignment="1">
      <alignment horizontal="center" vertical="center" wrapText="1" shrinkToFit="1"/>
    </xf>
    <xf numFmtId="186" fontId="21" fillId="0" borderId="199" xfId="2" applyNumberFormat="1" applyFont="1" applyFill="1" applyBorder="1" applyAlignment="1">
      <alignment horizontal="center" vertical="center" wrapText="1"/>
    </xf>
    <xf numFmtId="0" fontId="17" fillId="0" borderId="199" xfId="2" applyFont="1" applyFill="1" applyBorder="1" applyAlignment="1">
      <alignment horizontal="center" vertical="center" wrapText="1"/>
    </xf>
    <xf numFmtId="0" fontId="21" fillId="4" borderId="199" xfId="2" applyFont="1" applyFill="1" applyBorder="1" applyAlignment="1">
      <alignment horizontal="center" vertical="center" shrinkToFit="1"/>
    </xf>
    <xf numFmtId="0" fontId="21" fillId="0" borderId="199" xfId="2" applyFont="1" applyFill="1" applyBorder="1" applyAlignment="1">
      <alignment horizontal="center" vertical="center" wrapText="1" shrinkToFit="1"/>
    </xf>
    <xf numFmtId="0" fontId="6" fillId="2" borderId="185" xfId="0" applyFont="1" applyFill="1" applyBorder="1">
      <alignment vertical="center"/>
    </xf>
    <xf numFmtId="181" fontId="17" fillId="0" borderId="185" xfId="2" applyNumberFormat="1" applyFont="1" applyFill="1" applyBorder="1" applyAlignment="1">
      <alignment horizontal="center" vertical="center" wrapText="1"/>
    </xf>
    <xf numFmtId="0" fontId="10" fillId="2" borderId="185" xfId="2" applyFont="1" applyFill="1" applyBorder="1" applyAlignment="1">
      <alignment horizontal="center" vertical="top" wrapText="1"/>
    </xf>
    <xf numFmtId="0" fontId="13" fillId="0" borderId="0" xfId="2" applyFont="1" applyBorder="1" applyAlignment="1">
      <alignment horizontal="left" vertical="center" wrapText="1"/>
    </xf>
    <xf numFmtId="0" fontId="10" fillId="0" borderId="0" xfId="2" applyFont="1" applyAlignment="1">
      <alignment vertical="center" wrapText="1"/>
    </xf>
    <xf numFmtId="0" fontId="12" fillId="0" borderId="0" xfId="2" applyFont="1" applyAlignment="1">
      <alignment horizontal="left" vertical="top" wrapText="1"/>
    </xf>
    <xf numFmtId="0" fontId="10" fillId="0" borderId="0" xfId="2" applyFont="1" applyAlignment="1">
      <alignment horizontal="left" vertical="top" wrapText="1"/>
    </xf>
    <xf numFmtId="0" fontId="1" fillId="0" borderId="204" xfId="0" applyFont="1" applyBorder="1">
      <alignment vertical="center"/>
    </xf>
    <xf numFmtId="0" fontId="11" fillId="0" borderId="0" xfId="2" applyFont="1" applyAlignment="1">
      <alignment horizontal="left" vertical="center" wrapText="1"/>
    </xf>
    <xf numFmtId="0" fontId="21" fillId="0" borderId="199" xfId="2" applyFont="1" applyBorder="1" applyAlignment="1">
      <alignment horizontal="center" vertical="center" wrapText="1" shrinkToFit="1"/>
    </xf>
    <xf numFmtId="0" fontId="10" fillId="0" borderId="199" xfId="2" applyFont="1" applyBorder="1" applyAlignment="1">
      <alignment vertical="center" wrapText="1"/>
    </xf>
    <xf numFmtId="0" fontId="230" fillId="0" borderId="0" xfId="2" applyFont="1" applyAlignment="1">
      <alignment vertical="center"/>
    </xf>
    <xf numFmtId="0" fontId="231" fillId="0" borderId="0" xfId="2" applyFont="1" applyAlignment="1">
      <alignment horizontal="center" vertical="center" wrapText="1"/>
    </xf>
    <xf numFmtId="0" fontId="17" fillId="0" borderId="0" xfId="0" applyFont="1">
      <alignment vertical="center"/>
    </xf>
    <xf numFmtId="49" fontId="17" fillId="0" borderId="0" xfId="0" quotePrefix="1" applyNumberFormat="1" applyFont="1">
      <alignment vertical="center"/>
    </xf>
    <xf numFmtId="0" fontId="17" fillId="0" borderId="0" xfId="0" applyFont="1" applyFill="1">
      <alignment vertical="center"/>
    </xf>
    <xf numFmtId="0" fontId="11" fillId="0" borderId="0" xfId="2" applyFont="1" applyFill="1" applyBorder="1" applyAlignment="1">
      <alignment horizontal="left" vertical="center" wrapText="1"/>
    </xf>
    <xf numFmtId="0" fontId="17" fillId="0" borderId="0" xfId="4" applyFont="1" applyFill="1"/>
    <xf numFmtId="0" fontId="4" fillId="2" borderId="0" xfId="0" applyFont="1" applyFill="1" applyAlignment="1">
      <alignment horizontal="right" vertical="center"/>
    </xf>
    <xf numFmtId="0" fontId="6" fillId="0" borderId="187" xfId="0" applyFont="1" applyFill="1" applyBorder="1" applyAlignment="1">
      <alignment horizontal="center" vertical="center" wrapText="1"/>
    </xf>
    <xf numFmtId="0" fontId="1" fillId="2" borderId="187" xfId="0" applyFont="1" applyFill="1" applyBorder="1" applyAlignment="1">
      <alignment horizontal="center" vertical="center" shrinkToFit="1"/>
    </xf>
    <xf numFmtId="0" fontId="1" fillId="0" borderId="187" xfId="0" applyFont="1" applyFill="1" applyBorder="1" applyAlignment="1">
      <alignment horizontal="center" vertical="center"/>
    </xf>
    <xf numFmtId="3" fontId="0" fillId="0" borderId="0" xfId="0" applyNumberFormat="1">
      <alignment vertical="center"/>
    </xf>
    <xf numFmtId="3" fontId="0" fillId="0" borderId="1" xfId="0" applyNumberFormat="1" applyBorder="1">
      <alignment vertical="center"/>
    </xf>
    <xf numFmtId="41" fontId="233" fillId="0" borderId="0" xfId="3" applyFont="1">
      <alignment vertical="center"/>
    </xf>
    <xf numFmtId="0" fontId="6" fillId="0" borderId="0" xfId="0" applyFont="1" applyProtection="1">
      <alignment vertical="center"/>
    </xf>
    <xf numFmtId="0" fontId="213" fillId="0" borderId="0" xfId="0" applyFont="1" applyProtection="1">
      <alignment vertical="center"/>
    </xf>
    <xf numFmtId="0" fontId="21" fillId="0" borderId="0" xfId="2" applyFont="1" applyFill="1" applyBorder="1" applyAlignment="1" applyProtection="1">
      <alignment horizontal="left" vertical="top" wrapText="1"/>
    </xf>
    <xf numFmtId="3" fontId="213" fillId="0" borderId="0" xfId="0" applyNumberFormat="1" applyFont="1" applyProtection="1">
      <alignment vertical="center"/>
    </xf>
    <xf numFmtId="3" fontId="213" fillId="0" borderId="1" xfId="0" applyNumberFormat="1" applyFont="1" applyBorder="1" applyProtection="1">
      <alignment vertical="center"/>
    </xf>
    <xf numFmtId="3" fontId="1" fillId="0" borderId="0" xfId="0" applyNumberFormat="1" applyFont="1">
      <alignment vertical="center"/>
    </xf>
    <xf numFmtId="3" fontId="6" fillId="0" borderId="0" xfId="0" applyNumberFormat="1" applyFont="1">
      <alignment vertical="center"/>
    </xf>
    <xf numFmtId="3" fontId="26" fillId="0" borderId="0" xfId="0" applyNumberFormat="1" applyFont="1">
      <alignment vertical="center"/>
    </xf>
    <xf numFmtId="0" fontId="5" fillId="2" borderId="185" xfId="0" applyFont="1" applyFill="1" applyBorder="1" applyAlignment="1">
      <alignment horizontal="center" vertical="center"/>
    </xf>
    <xf numFmtId="0" fontId="234" fillId="0" borderId="0" xfId="2" applyFont="1" applyFill="1" applyBorder="1" applyAlignment="1">
      <alignment horizontal="left" vertical="center" wrapText="1"/>
    </xf>
    <xf numFmtId="41" fontId="235" fillId="0" borderId="0" xfId="3" applyFont="1" applyFill="1" applyBorder="1" applyAlignment="1">
      <alignment horizontal="left" vertical="center" wrapText="1"/>
    </xf>
    <xf numFmtId="41" fontId="233" fillId="0" borderId="0" xfId="3" applyFont="1" applyAlignment="1">
      <alignment vertical="center"/>
    </xf>
    <xf numFmtId="0" fontId="20" fillId="0" borderId="0" xfId="2" applyFont="1" applyFill="1" applyBorder="1" applyAlignment="1">
      <alignment vertical="center" wrapText="1"/>
    </xf>
    <xf numFmtId="3" fontId="25" fillId="0" borderId="0" xfId="0" applyNumberFormat="1" applyFont="1" applyAlignment="1">
      <alignment horizontal="right" vertical="center"/>
    </xf>
    <xf numFmtId="3" fontId="25" fillId="0" borderId="0" xfId="0" applyNumberFormat="1" applyFont="1">
      <alignment vertical="center"/>
    </xf>
    <xf numFmtId="0" fontId="233" fillId="0" borderId="0" xfId="0" applyFont="1">
      <alignment vertical="center"/>
    </xf>
    <xf numFmtId="41" fontId="233" fillId="0" borderId="1" xfId="3" applyFont="1" applyBorder="1">
      <alignment vertical="center"/>
    </xf>
    <xf numFmtId="41" fontId="233" fillId="0" borderId="0" xfId="3" applyFont="1" applyAlignment="1">
      <alignment horizontal="right" vertical="center"/>
    </xf>
    <xf numFmtId="0" fontId="233" fillId="0" borderId="0" xfId="0" applyFont="1" applyAlignment="1">
      <alignment horizontal="right" vertical="center"/>
    </xf>
    <xf numFmtId="41" fontId="234" fillId="0" borderId="0" xfId="3" applyFont="1">
      <alignment vertical="center"/>
    </xf>
    <xf numFmtId="41" fontId="234" fillId="0" borderId="1" xfId="3" applyFont="1" applyBorder="1">
      <alignment vertical="center"/>
    </xf>
    <xf numFmtId="41" fontId="17" fillId="2" borderId="185" xfId="3" applyFont="1" applyFill="1" applyBorder="1" applyAlignment="1">
      <alignment horizontal="right" vertical="center" wrapText="1"/>
    </xf>
    <xf numFmtId="3" fontId="236" fillId="2" borderId="185" xfId="0" applyNumberFormat="1" applyFont="1" applyFill="1" applyBorder="1" applyAlignment="1">
      <alignment horizontal="center" vertical="center"/>
    </xf>
    <xf numFmtId="0" fontId="7" fillId="0" borderId="3" xfId="0" applyFont="1" applyBorder="1" applyAlignment="1">
      <alignment horizontal="left" vertical="top" wrapText="1"/>
    </xf>
    <xf numFmtId="0" fontId="1" fillId="0" borderId="2" xfId="0" applyFont="1" applyBorder="1" applyAlignment="1">
      <alignment horizontal="left" vertical="top"/>
    </xf>
    <xf numFmtId="0" fontId="1" fillId="0" borderId="4" xfId="0" applyFont="1" applyBorder="1" applyAlignment="1">
      <alignment horizontal="left" vertical="top"/>
    </xf>
    <xf numFmtId="0" fontId="6" fillId="0" borderId="187" xfId="0" applyFont="1" applyFill="1" applyBorder="1" applyAlignment="1">
      <alignment horizontal="center" vertical="center"/>
    </xf>
    <xf numFmtId="0" fontId="1" fillId="2" borderId="187" xfId="0" applyFont="1" applyFill="1" applyBorder="1" applyAlignment="1">
      <alignment horizontal="center" vertical="center" shrinkToFit="1"/>
    </xf>
    <xf numFmtId="0" fontId="7" fillId="0" borderId="3" xfId="0" applyFont="1" applyBorder="1" applyAlignment="1">
      <alignment horizontal="left" vertical="top" wrapText="1"/>
    </xf>
    <xf numFmtId="0" fontId="1" fillId="0" borderId="2" xfId="0" applyFont="1" applyBorder="1" applyAlignment="1">
      <alignment horizontal="left" vertical="top"/>
    </xf>
    <xf numFmtId="0" fontId="1" fillId="0" borderId="4" xfId="0" applyFont="1" applyBorder="1" applyAlignment="1">
      <alignment horizontal="left" vertical="top"/>
    </xf>
    <xf numFmtId="0" fontId="6" fillId="0" borderId="1" xfId="0" applyFont="1" applyFill="1" applyBorder="1" applyAlignment="1">
      <alignment horizontal="center" vertical="center"/>
    </xf>
    <xf numFmtId="0" fontId="1" fillId="2" borderId="1" xfId="0" applyFont="1" applyFill="1" applyBorder="1" applyAlignment="1">
      <alignment horizontal="center" vertical="center" shrinkToFit="1"/>
    </xf>
    <xf numFmtId="0" fontId="3" fillId="0" borderId="0" xfId="0" applyFont="1" applyAlignment="1">
      <alignment horizontal="center" vertical="center"/>
    </xf>
    <xf numFmtId="176" fontId="4" fillId="0" borderId="0" xfId="0" applyNumberFormat="1" applyFont="1" applyFill="1" applyAlignment="1">
      <alignment horizontal="right" vertical="center"/>
    </xf>
    <xf numFmtId="0" fontId="4" fillId="2" borderId="0" xfId="0" applyNumberFormat="1" applyFont="1" applyFill="1" applyAlignment="1">
      <alignment horizontal="center" vertical="center"/>
    </xf>
    <xf numFmtId="0" fontId="1" fillId="0" borderId="0" xfId="0" applyFont="1" applyAlignment="1">
      <alignment horizontal="left" vertical="center"/>
    </xf>
    <xf numFmtId="0" fontId="4" fillId="0" borderId="0" xfId="0" applyFont="1" applyAlignment="1">
      <alignment horizontal="center" vertical="center"/>
    </xf>
    <xf numFmtId="0" fontId="1" fillId="0" borderId="0" xfId="0" applyFont="1" applyAlignment="1">
      <alignment horizontal="left" vertical="center" wrapText="1"/>
    </xf>
    <xf numFmtId="31" fontId="1" fillId="2" borderId="0" xfId="0" applyNumberFormat="1" applyFont="1" applyFill="1" applyAlignment="1">
      <alignment horizontal="center" vertical="center"/>
    </xf>
    <xf numFmtId="0" fontId="1" fillId="2" borderId="0" xfId="0" applyFont="1" applyFill="1" applyAlignment="1">
      <alignment horizontal="center" vertical="center"/>
    </xf>
    <xf numFmtId="0" fontId="10" fillId="3" borderId="0" xfId="2" applyFont="1" applyFill="1" applyBorder="1" applyAlignment="1">
      <alignment horizontal="left" vertical="center" wrapText="1"/>
    </xf>
    <xf numFmtId="0" fontId="13" fillId="0" borderId="9" xfId="2" applyFont="1" applyBorder="1" applyAlignment="1">
      <alignment horizontal="left" vertical="center" wrapText="1"/>
    </xf>
    <xf numFmtId="0" fontId="13" fillId="0" borderId="8" xfId="2" applyFont="1" applyBorder="1" applyAlignment="1">
      <alignment horizontal="left" vertical="center" wrapText="1"/>
    </xf>
    <xf numFmtId="0" fontId="10" fillId="2" borderId="186" xfId="2" applyFont="1" applyFill="1" applyBorder="1" applyAlignment="1">
      <alignment horizontal="left" vertical="center" wrapText="1"/>
    </xf>
    <xf numFmtId="0" fontId="10" fillId="2" borderId="187" xfId="2" applyFont="1" applyFill="1" applyBorder="1" applyAlignment="1">
      <alignment horizontal="left" vertical="center" wrapText="1"/>
    </xf>
    <xf numFmtId="0" fontId="10" fillId="2" borderId="214" xfId="2" applyFont="1" applyFill="1" applyBorder="1" applyAlignment="1">
      <alignment horizontal="left" vertical="center" wrapText="1"/>
    </xf>
    <xf numFmtId="0" fontId="13" fillId="0" borderId="7" xfId="2" applyFont="1" applyBorder="1" applyAlignment="1">
      <alignment horizontal="left" vertical="center" wrapText="1"/>
    </xf>
    <xf numFmtId="0" fontId="13" fillId="0" borderId="11" xfId="2" applyFont="1" applyBorder="1" applyAlignment="1">
      <alignment horizontal="left" vertical="center" wrapText="1"/>
    </xf>
    <xf numFmtId="0" fontId="13" fillId="0" borderId="0" xfId="2" applyFont="1" applyBorder="1" applyAlignment="1">
      <alignment horizontal="left" vertical="center" wrapText="1"/>
    </xf>
    <xf numFmtId="0" fontId="13" fillId="0" borderId="10" xfId="2" applyFont="1" applyBorder="1" applyAlignment="1">
      <alignment horizontal="left" vertical="center" wrapText="1"/>
    </xf>
    <xf numFmtId="0" fontId="13" fillId="0" borderId="6" xfId="2" applyFont="1" applyBorder="1" applyAlignment="1">
      <alignment horizontal="left" vertical="center" wrapText="1"/>
    </xf>
    <xf numFmtId="0" fontId="13" fillId="0" borderId="1" xfId="2" applyFont="1" applyBorder="1" applyAlignment="1">
      <alignment horizontal="left" vertical="center" wrapText="1"/>
    </xf>
    <xf numFmtId="0" fontId="13" fillId="0" borderId="5" xfId="2" applyFont="1" applyBorder="1" applyAlignment="1">
      <alignment horizontal="left" vertical="center" wrapText="1"/>
    </xf>
    <xf numFmtId="0" fontId="10" fillId="0" borderId="9" xfId="2" applyFont="1" applyFill="1" applyBorder="1" applyAlignment="1">
      <alignment horizontal="left" vertical="center" wrapText="1"/>
    </xf>
    <xf numFmtId="0" fontId="10" fillId="0" borderId="8" xfId="2" applyFont="1" applyFill="1" applyBorder="1" applyAlignment="1">
      <alignment horizontal="left" vertical="center" wrapText="1"/>
    </xf>
    <xf numFmtId="0" fontId="10" fillId="0" borderId="7" xfId="2" applyFont="1" applyFill="1" applyBorder="1" applyAlignment="1">
      <alignment horizontal="left" vertical="center" wrapText="1"/>
    </xf>
    <xf numFmtId="0" fontId="17" fillId="2" borderId="6" xfId="2" applyFont="1" applyFill="1" applyBorder="1" applyAlignment="1">
      <alignment horizontal="left" vertical="center" wrapText="1"/>
    </xf>
    <xf numFmtId="0" fontId="17" fillId="2" borderId="1" xfId="2" applyFont="1" applyFill="1" applyBorder="1" applyAlignment="1">
      <alignment horizontal="left" vertical="center" wrapText="1"/>
    </xf>
    <xf numFmtId="0" fontId="17" fillId="2" borderId="5" xfId="2" applyFont="1" applyFill="1" applyBorder="1" applyAlignment="1">
      <alignment horizontal="left" vertical="center" wrapText="1"/>
    </xf>
    <xf numFmtId="0" fontId="10" fillId="2" borderId="6" xfId="2" applyFont="1" applyFill="1" applyBorder="1" applyAlignment="1">
      <alignment horizontal="left" vertical="center" wrapText="1"/>
    </xf>
    <xf numFmtId="0" fontId="10" fillId="2" borderId="1" xfId="2" applyFont="1" applyFill="1" applyBorder="1" applyAlignment="1">
      <alignment horizontal="left" vertical="center" wrapText="1"/>
    </xf>
    <xf numFmtId="0" fontId="10" fillId="2" borderId="5" xfId="2" applyFont="1" applyFill="1" applyBorder="1" applyAlignment="1">
      <alignment horizontal="left" vertical="center" wrapText="1"/>
    </xf>
    <xf numFmtId="0" fontId="10" fillId="0" borderId="20" xfId="2" applyFont="1" applyFill="1" applyBorder="1" applyAlignment="1">
      <alignment horizontal="center" vertical="center" wrapText="1"/>
    </xf>
    <xf numFmtId="41" fontId="10" fillId="0" borderId="19" xfId="3" applyFont="1" applyFill="1" applyBorder="1" applyAlignment="1">
      <alignment horizontal="right" vertical="center" wrapText="1"/>
    </xf>
    <xf numFmtId="41" fontId="10" fillId="0" borderId="18" xfId="3" applyFont="1" applyFill="1" applyBorder="1" applyAlignment="1">
      <alignment horizontal="right" vertical="center" wrapText="1"/>
    </xf>
    <xf numFmtId="0" fontId="10" fillId="0" borderId="18" xfId="2" applyFont="1" applyFill="1" applyBorder="1" applyAlignment="1">
      <alignment horizontal="center" vertical="center" wrapText="1"/>
    </xf>
    <xf numFmtId="0" fontId="10" fillId="0" borderId="17" xfId="2" applyFont="1" applyFill="1" applyBorder="1" applyAlignment="1">
      <alignment horizontal="center" vertical="center" wrapText="1"/>
    </xf>
    <xf numFmtId="0" fontId="10" fillId="0" borderId="206" xfId="2" applyFont="1" applyFill="1" applyBorder="1" applyAlignment="1">
      <alignment horizontal="center" vertical="center" wrapText="1"/>
    </xf>
    <xf numFmtId="41" fontId="10" fillId="0" borderId="207" xfId="3" applyFont="1" applyFill="1" applyBorder="1" applyAlignment="1">
      <alignment horizontal="right" vertical="center" wrapText="1"/>
    </xf>
    <xf numFmtId="41" fontId="10" fillId="0" borderId="30" xfId="3" applyFont="1" applyFill="1" applyBorder="1" applyAlignment="1">
      <alignment horizontal="right" vertical="center" wrapText="1"/>
    </xf>
    <xf numFmtId="0" fontId="10" fillId="0" borderId="30" xfId="2" applyFont="1" applyFill="1" applyBorder="1" applyAlignment="1">
      <alignment horizontal="center" vertical="center" wrapText="1"/>
    </xf>
    <xf numFmtId="0" fontId="10" fillId="0" borderId="208" xfId="2" applyFont="1" applyFill="1" applyBorder="1" applyAlignment="1">
      <alignment horizontal="center" vertical="center" wrapText="1"/>
    </xf>
    <xf numFmtId="0" fontId="10" fillId="0" borderId="209" xfId="2" applyFont="1" applyFill="1" applyBorder="1" applyAlignment="1">
      <alignment horizontal="center" vertical="center" wrapText="1"/>
    </xf>
    <xf numFmtId="41" fontId="10" fillId="0" borderId="210" xfId="3" applyFont="1" applyFill="1" applyBorder="1" applyAlignment="1">
      <alignment horizontal="right" vertical="center" wrapText="1"/>
    </xf>
    <xf numFmtId="41" fontId="10" fillId="0" borderId="211" xfId="3" applyFont="1" applyFill="1" applyBorder="1" applyAlignment="1">
      <alignment horizontal="right" vertical="center" wrapText="1"/>
    </xf>
    <xf numFmtId="0" fontId="10" fillId="0" borderId="211" xfId="2" applyFont="1" applyFill="1" applyBorder="1" applyAlignment="1">
      <alignment horizontal="center" vertical="center" wrapText="1"/>
    </xf>
    <xf numFmtId="0" fontId="10" fillId="0" borderId="212" xfId="2" applyFont="1" applyFill="1" applyBorder="1" applyAlignment="1">
      <alignment horizontal="center" vertical="center" wrapText="1"/>
    </xf>
    <xf numFmtId="0" fontId="10" fillId="0" borderId="16" xfId="2" applyFont="1" applyFill="1" applyBorder="1" applyAlignment="1">
      <alignment horizontal="center" vertical="center" wrapText="1"/>
    </xf>
    <xf numFmtId="41" fontId="10" fillId="0" borderId="15" xfId="3" applyFont="1" applyFill="1" applyBorder="1" applyAlignment="1">
      <alignment horizontal="right" vertical="center" wrapText="1"/>
    </xf>
    <xf numFmtId="41" fontId="10" fillId="0" borderId="14" xfId="3" applyFont="1" applyFill="1" applyBorder="1" applyAlignment="1">
      <alignment horizontal="right" vertical="center" wrapText="1"/>
    </xf>
    <xf numFmtId="0" fontId="10" fillId="0" borderId="14" xfId="2" applyFont="1" applyFill="1" applyBorder="1" applyAlignment="1">
      <alignment horizontal="center" vertical="center" wrapText="1"/>
    </xf>
    <xf numFmtId="0" fontId="10" fillId="0" borderId="13" xfId="2" applyFont="1" applyFill="1" applyBorder="1" applyAlignment="1">
      <alignment horizontal="center" vertical="center" wrapText="1"/>
    </xf>
    <xf numFmtId="0" fontId="227" fillId="0" borderId="0" xfId="0" applyFont="1" applyAlignment="1">
      <alignment horizontal="center" vertical="center"/>
    </xf>
    <xf numFmtId="0" fontId="228" fillId="0" borderId="0" xfId="0" applyFont="1">
      <alignment vertical="center"/>
    </xf>
    <xf numFmtId="0" fontId="11" fillId="0" borderId="0" xfId="2" applyFont="1" applyBorder="1" applyAlignment="1">
      <alignment horizontal="left" vertical="center" wrapText="1"/>
    </xf>
    <xf numFmtId="14" fontId="13" fillId="0" borderId="21" xfId="2" applyNumberFormat="1" applyFont="1" applyBorder="1" applyAlignment="1">
      <alignment horizontal="left" vertical="center" wrapText="1"/>
    </xf>
    <xf numFmtId="0" fontId="10" fillId="0" borderId="3" xfId="2" applyNumberFormat="1" applyFont="1" applyFill="1" applyBorder="1" applyAlignment="1">
      <alignment horizontal="left" vertical="center" wrapText="1" shrinkToFit="1"/>
    </xf>
    <xf numFmtId="0" fontId="10" fillId="0" borderId="2" xfId="2" applyNumberFormat="1" applyFont="1" applyFill="1" applyBorder="1" applyAlignment="1">
      <alignment horizontal="left" vertical="center" wrapText="1" shrinkToFit="1"/>
    </xf>
    <xf numFmtId="0" fontId="10" fillId="0" borderId="2" xfId="2" applyNumberFormat="1" applyFont="1" applyFill="1" applyBorder="1" applyAlignment="1">
      <alignment horizontal="center" vertical="center" wrapText="1" shrinkToFit="1"/>
    </xf>
    <xf numFmtId="0" fontId="10" fillId="0" borderId="2" xfId="2" applyNumberFormat="1" applyFont="1" applyFill="1" applyBorder="1" applyAlignment="1">
      <alignment horizontal="center" vertical="center" shrinkToFit="1"/>
    </xf>
    <xf numFmtId="14" fontId="13" fillId="0" borderId="3" xfId="2" applyNumberFormat="1" applyFont="1" applyBorder="1" applyAlignment="1">
      <alignment horizontal="left" vertical="center" wrapText="1"/>
    </xf>
    <xf numFmtId="14" fontId="13" fillId="0" borderId="2" xfId="2" applyNumberFormat="1" applyFont="1" applyBorder="1" applyAlignment="1">
      <alignment horizontal="left" vertical="center" wrapText="1"/>
    </xf>
    <xf numFmtId="14" fontId="13" fillId="0" borderId="4" xfId="2" applyNumberFormat="1" applyFont="1" applyBorder="1" applyAlignment="1">
      <alignment horizontal="left" vertical="center" wrapText="1"/>
    </xf>
    <xf numFmtId="0" fontId="10" fillId="0" borderId="3" xfId="2" applyFont="1" applyFill="1" applyBorder="1" applyAlignment="1">
      <alignment horizontal="left" vertical="center" shrinkToFit="1"/>
    </xf>
    <xf numFmtId="0" fontId="10" fillId="0" borderId="2" xfId="2" applyFont="1" applyFill="1" applyBorder="1" applyAlignment="1">
      <alignment horizontal="left" vertical="center" shrinkToFit="1"/>
    </xf>
    <xf numFmtId="0" fontId="10" fillId="0" borderId="4" xfId="2" applyFont="1" applyFill="1" applyBorder="1" applyAlignment="1">
      <alignment horizontal="left" vertical="center" shrinkToFit="1"/>
    </xf>
    <xf numFmtId="0" fontId="10" fillId="0" borderId="3" xfId="2" applyFont="1" applyBorder="1" applyAlignment="1">
      <alignment horizontal="center" vertical="center" wrapText="1"/>
    </xf>
    <xf numFmtId="0" fontId="10" fillId="0" borderId="2" xfId="2" applyFont="1" applyBorder="1" applyAlignment="1">
      <alignment horizontal="center" vertical="center" wrapText="1"/>
    </xf>
    <xf numFmtId="0" fontId="10" fillId="0" borderId="2" xfId="2" applyFont="1" applyFill="1" applyBorder="1" applyAlignment="1">
      <alignment horizontal="center" vertical="center" wrapText="1"/>
    </xf>
    <xf numFmtId="0" fontId="10" fillId="0" borderId="2" xfId="2" applyFont="1" applyBorder="1" applyAlignment="1">
      <alignment horizontal="right" vertical="center" wrapText="1"/>
    </xf>
    <xf numFmtId="0" fontId="10" fillId="0" borderId="4" xfId="2" applyFont="1" applyBorder="1" applyAlignment="1">
      <alignment horizontal="right" vertical="center" wrapText="1"/>
    </xf>
    <xf numFmtId="0" fontId="21" fillId="2" borderId="185" xfId="2" applyNumberFormat="1" applyFont="1" applyFill="1" applyBorder="1" applyAlignment="1">
      <alignment horizontal="left" vertical="top" wrapText="1"/>
    </xf>
    <xf numFmtId="0" fontId="10" fillId="0" borderId="185" xfId="2" applyFont="1" applyFill="1" applyBorder="1" applyAlignment="1">
      <alignment horizontal="center" vertical="center" wrapText="1"/>
    </xf>
    <xf numFmtId="0" fontId="4" fillId="0" borderId="185" xfId="0" applyFont="1" applyBorder="1" applyAlignment="1">
      <alignment horizontal="center" vertical="center"/>
    </xf>
    <xf numFmtId="177" fontId="17" fillId="2" borderId="185" xfId="2" applyNumberFormat="1" applyFont="1" applyFill="1" applyBorder="1" applyAlignment="1">
      <alignment horizontal="center" vertical="center" wrapText="1" shrinkToFit="1"/>
    </xf>
    <xf numFmtId="0" fontId="17" fillId="2" borderId="185" xfId="2" applyNumberFormat="1" applyFont="1" applyFill="1" applyBorder="1" applyAlignment="1">
      <alignment horizontal="center" vertical="center" wrapText="1" shrinkToFit="1"/>
    </xf>
    <xf numFmtId="0" fontId="1" fillId="0" borderId="0" xfId="0" applyFont="1" applyAlignment="1" applyProtection="1">
      <alignment horizontal="left" vertical="center" shrinkToFit="1"/>
    </xf>
    <xf numFmtId="0" fontId="1" fillId="0" borderId="0" xfId="0" applyFont="1" applyAlignment="1" applyProtection="1">
      <alignment horizontal="left" vertical="center"/>
    </xf>
    <xf numFmtId="0" fontId="17" fillId="0" borderId="0" xfId="2" applyFont="1" applyFill="1" applyBorder="1" applyAlignment="1">
      <alignment horizontal="center" vertical="center" wrapText="1"/>
    </xf>
    <xf numFmtId="0" fontId="17" fillId="0" borderId="0" xfId="2" applyFont="1" applyBorder="1" applyAlignment="1">
      <alignment horizontal="center" vertical="center" wrapText="1"/>
    </xf>
    <xf numFmtId="0" fontId="1" fillId="0" borderId="0" xfId="0" applyFont="1" applyAlignment="1">
      <alignment horizontal="center" vertical="center"/>
    </xf>
    <xf numFmtId="177" fontId="1" fillId="0" borderId="0" xfId="0" applyNumberFormat="1" applyFont="1" applyFill="1" applyAlignment="1">
      <alignment horizontal="right" vertical="center" shrinkToFit="1"/>
    </xf>
    <xf numFmtId="0" fontId="1" fillId="0" borderId="0" xfId="0" applyFont="1" applyBorder="1" applyAlignment="1">
      <alignment horizontal="right" vertical="center"/>
    </xf>
    <xf numFmtId="0" fontId="1" fillId="2" borderId="185" xfId="0" applyFont="1" applyFill="1" applyBorder="1" applyAlignment="1">
      <alignment horizontal="center" vertical="center" wrapText="1"/>
    </xf>
    <xf numFmtId="0" fontId="17" fillId="2" borderId="185" xfId="0" applyFont="1" applyFill="1" applyBorder="1" applyAlignment="1">
      <alignment horizontal="center" vertical="center" wrapText="1" shrinkToFit="1"/>
    </xf>
    <xf numFmtId="0" fontId="1" fillId="2" borderId="185" xfId="0" applyFont="1" applyFill="1" applyBorder="1" applyAlignment="1">
      <alignment horizontal="center" vertical="center" wrapText="1" shrinkToFit="1"/>
    </xf>
    <xf numFmtId="177" fontId="1" fillId="2" borderId="185" xfId="0" applyNumberFormat="1" applyFont="1" applyFill="1" applyBorder="1" applyAlignment="1">
      <alignment horizontal="right" vertical="center" shrinkToFit="1"/>
    </xf>
    <xf numFmtId="0" fontId="10" fillId="3" borderId="0" xfId="2" applyFont="1" applyFill="1" applyBorder="1" applyAlignment="1">
      <alignment horizontal="center" vertical="center" wrapText="1"/>
    </xf>
    <xf numFmtId="0" fontId="10" fillId="0" borderId="197" xfId="2" applyFont="1" applyFill="1" applyBorder="1" applyAlignment="1">
      <alignment horizontal="left" vertical="center" wrapText="1"/>
    </xf>
    <xf numFmtId="0" fontId="1" fillId="2" borderId="21" xfId="0" applyFont="1" applyFill="1" applyBorder="1" applyAlignment="1">
      <alignment horizontal="left" vertical="center"/>
    </xf>
    <xf numFmtId="0" fontId="1" fillId="2" borderId="185" xfId="0" applyFont="1" applyFill="1" applyBorder="1" applyAlignment="1">
      <alignment horizontal="left" vertical="center" wrapText="1"/>
    </xf>
    <xf numFmtId="0" fontId="1" fillId="2" borderId="185" xfId="0" applyFont="1" applyFill="1" applyBorder="1" applyAlignment="1">
      <alignment horizontal="left" vertical="center"/>
    </xf>
    <xf numFmtId="0" fontId="17" fillId="2" borderId="185" xfId="2" applyFont="1" applyFill="1" applyBorder="1" applyAlignment="1">
      <alignment horizontal="center" vertical="center" wrapText="1"/>
    </xf>
    <xf numFmtId="0" fontId="21" fillId="2" borderId="185" xfId="2" applyFont="1" applyFill="1" applyBorder="1" applyAlignment="1">
      <alignment horizontal="center" vertical="center" wrapText="1"/>
    </xf>
    <xf numFmtId="0" fontId="13" fillId="0" borderId="0" xfId="2" applyFont="1" applyBorder="1" applyAlignment="1">
      <alignment horizontal="left" vertical="top" wrapText="1"/>
    </xf>
    <xf numFmtId="0" fontId="17" fillId="0" borderId="0" xfId="2" applyFont="1" applyBorder="1" applyAlignment="1">
      <alignment horizontal="right" vertical="top" wrapText="1"/>
    </xf>
    <xf numFmtId="0" fontId="17" fillId="0" borderId="185" xfId="2" applyFont="1" applyFill="1" applyBorder="1" applyAlignment="1">
      <alignment horizontal="center" vertical="center" wrapText="1"/>
    </xf>
    <xf numFmtId="0" fontId="17" fillId="0" borderId="185" xfId="2" applyFont="1" applyFill="1" applyBorder="1" applyAlignment="1">
      <alignment horizontal="center" vertical="center" wrapText="1" shrinkToFit="1"/>
    </xf>
    <xf numFmtId="0" fontId="20" fillId="0" borderId="185" xfId="2" applyFont="1" applyFill="1" applyBorder="1" applyAlignment="1">
      <alignment horizontal="center" vertical="center" wrapText="1"/>
    </xf>
    <xf numFmtId="177" fontId="21" fillId="2" borderId="185" xfId="2" applyNumberFormat="1" applyFont="1" applyFill="1" applyBorder="1" applyAlignment="1">
      <alignment horizontal="right" vertical="center" shrinkToFit="1"/>
    </xf>
    <xf numFmtId="177" fontId="21" fillId="2" borderId="185" xfId="2" applyNumberFormat="1" applyFont="1" applyFill="1" applyBorder="1" applyAlignment="1">
      <alignment vertical="center" shrinkToFit="1"/>
    </xf>
    <xf numFmtId="178" fontId="21" fillId="2" borderId="185" xfId="2" applyNumberFormat="1" applyFont="1" applyFill="1" applyBorder="1" applyAlignment="1">
      <alignment vertical="center"/>
    </xf>
    <xf numFmtId="178" fontId="21" fillId="2" borderId="185" xfId="2" applyNumberFormat="1"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0" fillId="0" borderId="0" xfId="2" applyFont="1" applyFill="1" applyBorder="1" applyAlignment="1">
      <alignment horizontal="left" vertical="center" wrapText="1"/>
    </xf>
    <xf numFmtId="0" fontId="20" fillId="2" borderId="185" xfId="2" applyFont="1" applyFill="1" applyBorder="1" applyAlignment="1">
      <alignment horizontal="center" vertical="center" wrapText="1"/>
    </xf>
    <xf numFmtId="0" fontId="17" fillId="2" borderId="0" xfId="2" applyFont="1" applyFill="1" applyBorder="1" applyAlignment="1">
      <alignment horizontal="center" vertical="top" wrapText="1"/>
    </xf>
    <xf numFmtId="0" fontId="17" fillId="0" borderId="0" xfId="2" applyFont="1" applyFill="1" applyBorder="1" applyAlignment="1">
      <alignment horizontal="center" vertical="top" wrapText="1"/>
    </xf>
    <xf numFmtId="41" fontId="21" fillId="2" borderId="185" xfId="3" applyFont="1" applyFill="1" applyBorder="1" applyAlignment="1">
      <alignment horizontal="center" vertical="center" wrapText="1" shrinkToFit="1"/>
    </xf>
    <xf numFmtId="41" fontId="21" fillId="2" borderId="185" xfId="3" applyFont="1" applyFill="1" applyBorder="1" applyAlignment="1">
      <alignment horizontal="center" vertical="center" wrapText="1"/>
    </xf>
    <xf numFmtId="3" fontId="10" fillId="0" borderId="185" xfId="2" applyNumberFormat="1" applyFont="1" applyFill="1" applyBorder="1" applyAlignment="1">
      <alignment horizontal="center" vertical="center" wrapText="1"/>
    </xf>
    <xf numFmtId="41" fontId="21" fillId="2" borderId="185" xfId="3" applyFont="1" applyFill="1" applyBorder="1" applyAlignment="1">
      <alignment horizontal="right" vertical="center" shrinkToFit="1"/>
    </xf>
    <xf numFmtId="179" fontId="17" fillId="2" borderId="185" xfId="2" applyNumberFormat="1" applyFont="1" applyFill="1" applyBorder="1" applyAlignment="1">
      <alignment horizontal="center" vertical="center" shrinkToFit="1"/>
    </xf>
    <xf numFmtId="179" fontId="17" fillId="0" borderId="185" xfId="3" applyNumberFormat="1" applyFont="1" applyFill="1" applyBorder="1" applyAlignment="1">
      <alignment horizontal="center" vertical="center" shrinkToFit="1"/>
    </xf>
    <xf numFmtId="0" fontId="17" fillId="2" borderId="185" xfId="2" applyNumberFormat="1" applyFont="1" applyFill="1" applyBorder="1" applyAlignment="1">
      <alignment horizontal="center" vertical="center" wrapText="1"/>
    </xf>
    <xf numFmtId="180" fontId="17" fillId="2" borderId="185" xfId="2" applyNumberFormat="1" applyFont="1" applyFill="1" applyBorder="1" applyAlignment="1">
      <alignment horizontal="center" vertical="center" shrinkToFit="1"/>
    </xf>
    <xf numFmtId="180" fontId="17" fillId="2" borderId="185" xfId="3" applyNumberFormat="1" applyFont="1" applyFill="1" applyBorder="1" applyAlignment="1">
      <alignment horizontal="center" vertical="center" shrinkToFit="1"/>
    </xf>
    <xf numFmtId="0" fontId="17" fillId="2" borderId="185" xfId="2" applyFont="1" applyFill="1" applyBorder="1" applyAlignment="1">
      <alignment horizontal="center" vertical="center" wrapText="1" shrinkToFit="1"/>
    </xf>
    <xf numFmtId="179" fontId="17" fillId="2" borderId="185" xfId="3" applyNumberFormat="1" applyFont="1" applyFill="1" applyBorder="1" applyAlignment="1">
      <alignment horizontal="center" vertical="center" shrinkToFit="1"/>
    </xf>
    <xf numFmtId="10" fontId="17" fillId="2" borderId="185" xfId="2" applyNumberFormat="1" applyFont="1" applyFill="1" applyBorder="1" applyAlignment="1">
      <alignment horizontal="center" vertical="center" shrinkToFit="1"/>
    </xf>
    <xf numFmtId="3" fontId="17" fillId="2" borderId="185" xfId="2" applyNumberFormat="1" applyFont="1" applyFill="1" applyBorder="1" applyAlignment="1">
      <alignment horizontal="center" vertical="center" shrinkToFit="1"/>
    </xf>
    <xf numFmtId="181" fontId="17" fillId="2" borderId="185" xfId="3" applyNumberFormat="1" applyFont="1" applyFill="1" applyBorder="1" applyAlignment="1">
      <alignment horizontal="center" vertical="center" shrinkToFit="1"/>
    </xf>
    <xf numFmtId="0" fontId="17" fillId="2" borderId="185" xfId="2" applyFont="1" applyFill="1" applyBorder="1" applyAlignment="1">
      <alignment horizontal="center" vertical="center" shrinkToFit="1"/>
    </xf>
    <xf numFmtId="0" fontId="10" fillId="2" borderId="185" xfId="2" applyFont="1" applyFill="1" applyBorder="1" applyAlignment="1">
      <alignment horizontal="center" vertical="center" wrapText="1"/>
    </xf>
    <xf numFmtId="3" fontId="10" fillId="2" borderId="185" xfId="2" applyNumberFormat="1" applyFont="1" applyFill="1" applyBorder="1" applyAlignment="1">
      <alignment horizontal="center" vertical="center" wrapText="1"/>
    </xf>
    <xf numFmtId="181" fontId="10" fillId="2" borderId="185" xfId="2" applyNumberFormat="1" applyFont="1" applyFill="1" applyBorder="1" applyAlignment="1">
      <alignment horizontal="center" vertical="center" shrinkToFit="1"/>
    </xf>
    <xf numFmtId="10" fontId="10" fillId="0" borderId="185" xfId="2" applyNumberFormat="1" applyFont="1" applyFill="1" applyBorder="1" applyAlignment="1">
      <alignment horizontal="center" vertical="center" shrinkToFit="1"/>
    </xf>
    <xf numFmtId="177" fontId="10" fillId="2" borderId="185" xfId="3" applyNumberFormat="1" applyFont="1" applyFill="1" applyBorder="1" applyAlignment="1">
      <alignment horizontal="right" vertical="center" shrinkToFit="1"/>
    </xf>
    <xf numFmtId="181" fontId="10" fillId="2" borderId="185" xfId="3" applyNumberFormat="1" applyFont="1" applyFill="1" applyBorder="1" applyAlignment="1">
      <alignment horizontal="right" vertical="center" shrinkToFit="1"/>
    </xf>
    <xf numFmtId="177" fontId="10" fillId="0" borderId="185" xfId="2" applyNumberFormat="1" applyFont="1" applyFill="1" applyBorder="1" applyAlignment="1">
      <alignment horizontal="center" vertical="center" shrinkToFit="1"/>
    </xf>
    <xf numFmtId="181" fontId="10" fillId="0" borderId="185" xfId="3" applyNumberFormat="1" applyFont="1" applyFill="1" applyBorder="1" applyAlignment="1">
      <alignment horizontal="center" vertical="center" shrinkToFit="1"/>
    </xf>
    <xf numFmtId="0" fontId="10" fillId="0" borderId="21" xfId="2" applyFont="1" applyFill="1" applyBorder="1" applyAlignment="1">
      <alignment horizontal="center" vertical="center" wrapText="1"/>
    </xf>
    <xf numFmtId="0" fontId="10" fillId="0" borderId="3" xfId="2" applyFont="1" applyFill="1" applyBorder="1" applyAlignment="1">
      <alignment horizontal="center" vertical="center" wrapText="1"/>
    </xf>
    <xf numFmtId="0" fontId="10" fillId="2" borderId="3" xfId="2" applyFont="1" applyFill="1" applyBorder="1" applyAlignment="1">
      <alignment horizontal="right" vertical="center" wrapText="1"/>
    </xf>
    <xf numFmtId="0" fontId="10" fillId="2" borderId="2" xfId="2" applyFont="1" applyFill="1" applyBorder="1" applyAlignment="1">
      <alignment horizontal="right" vertical="center" wrapText="1"/>
    </xf>
    <xf numFmtId="181" fontId="10" fillId="2" borderId="21" xfId="2" applyNumberFormat="1" applyFont="1" applyFill="1" applyBorder="1" applyAlignment="1">
      <alignment horizontal="center" vertical="center" shrinkToFit="1"/>
    </xf>
    <xf numFmtId="3" fontId="10" fillId="2" borderId="21" xfId="2" applyNumberFormat="1" applyFont="1" applyFill="1" applyBorder="1" applyAlignment="1">
      <alignment horizontal="center" vertical="center" wrapText="1"/>
    </xf>
    <xf numFmtId="181" fontId="10" fillId="2" borderId="12" xfId="2" applyNumberFormat="1" applyFont="1" applyFill="1" applyBorder="1" applyAlignment="1">
      <alignment horizontal="center" vertical="center" shrinkToFit="1"/>
    </xf>
    <xf numFmtId="0" fontId="17" fillId="0" borderId="21" xfId="2" applyFont="1" applyFill="1" applyBorder="1" applyAlignment="1" applyProtection="1">
      <alignment horizontal="center" vertical="center" wrapText="1"/>
    </xf>
    <xf numFmtId="0" fontId="17" fillId="0" borderId="3" xfId="2" applyFont="1" applyFill="1" applyBorder="1" applyAlignment="1" applyProtection="1">
      <alignment horizontal="center" vertical="center" wrapText="1"/>
    </xf>
    <xf numFmtId="0" fontId="21" fillId="0" borderId="21" xfId="2" applyFont="1" applyFill="1" applyBorder="1" applyAlignment="1" applyProtection="1">
      <alignment horizontal="center" vertical="center" wrapText="1"/>
    </xf>
    <xf numFmtId="182" fontId="21" fillId="2" borderId="12" xfId="3" applyNumberFormat="1" applyFont="1" applyFill="1" applyBorder="1" applyAlignment="1" applyProtection="1">
      <alignment horizontal="right" vertical="center" shrinkToFit="1"/>
    </xf>
    <xf numFmtId="0" fontId="13" fillId="0" borderId="0" xfId="2" applyFont="1" applyBorder="1" applyAlignment="1" applyProtection="1">
      <alignment horizontal="left" vertical="center" wrapText="1"/>
    </xf>
    <xf numFmtId="0" fontId="21" fillId="2" borderId="186" xfId="2" quotePrefix="1" applyFont="1" applyFill="1" applyBorder="1" applyAlignment="1" applyProtection="1">
      <alignment horizontal="left" vertical="top" wrapText="1"/>
    </xf>
    <xf numFmtId="0" fontId="21" fillId="2" borderId="187" xfId="2" applyFont="1" applyFill="1" applyBorder="1" applyAlignment="1" applyProtection="1">
      <alignment horizontal="left" vertical="top" wrapText="1"/>
    </xf>
    <xf numFmtId="0" fontId="1" fillId="0" borderId="0" xfId="0" applyFont="1" applyAlignment="1" applyProtection="1">
      <alignment horizontal="center" vertical="center"/>
    </xf>
    <xf numFmtId="41" fontId="1" fillId="2" borderId="0" xfId="0" applyNumberFormat="1" applyFont="1" applyFill="1" applyAlignment="1" applyProtection="1">
      <alignment horizontal="right" vertical="center" shrinkToFit="1"/>
    </xf>
    <xf numFmtId="0" fontId="1" fillId="0" borderId="1" xfId="0" applyFont="1" applyBorder="1" applyAlignment="1" applyProtection="1">
      <alignment horizontal="right" vertical="center"/>
    </xf>
    <xf numFmtId="0" fontId="21" fillId="0" borderId="3" xfId="2" applyFont="1" applyFill="1" applyBorder="1" applyAlignment="1" applyProtection="1">
      <alignment horizontal="center" vertical="center" wrapText="1" shrinkToFit="1"/>
    </xf>
    <xf numFmtId="0" fontId="21" fillId="0" borderId="2" xfId="2" applyFont="1" applyFill="1" applyBorder="1" applyAlignment="1" applyProtection="1">
      <alignment horizontal="center" vertical="center" shrinkToFit="1"/>
    </xf>
    <xf numFmtId="0" fontId="21" fillId="0" borderId="4" xfId="2" applyFont="1" applyFill="1" applyBorder="1" applyAlignment="1" applyProtection="1">
      <alignment horizontal="center" vertical="center" shrinkToFit="1"/>
    </xf>
    <xf numFmtId="182" fontId="21" fillId="2" borderId="3" xfId="2" applyNumberFormat="1" applyFont="1" applyFill="1" applyBorder="1" applyAlignment="1" applyProtection="1">
      <alignment horizontal="right" vertical="center" shrinkToFit="1"/>
    </xf>
    <xf numFmtId="182" fontId="21" fillId="2" borderId="2" xfId="2" applyNumberFormat="1" applyFont="1" applyFill="1" applyBorder="1" applyAlignment="1" applyProtection="1">
      <alignment horizontal="right" vertical="center" shrinkToFit="1"/>
    </xf>
    <xf numFmtId="182" fontId="21" fillId="2" borderId="4" xfId="2" applyNumberFormat="1" applyFont="1" applyFill="1" applyBorder="1" applyAlignment="1" applyProtection="1">
      <alignment horizontal="right" vertical="center" shrinkToFit="1"/>
    </xf>
    <xf numFmtId="182" fontId="21" fillId="2" borderId="21" xfId="2" applyNumberFormat="1" applyFont="1" applyFill="1" applyBorder="1" applyAlignment="1" applyProtection="1">
      <alignment horizontal="right" vertical="center" shrinkToFit="1"/>
    </xf>
    <xf numFmtId="0" fontId="21" fillId="0" borderId="3" xfId="2" applyFont="1" applyFill="1" applyBorder="1" applyAlignment="1" applyProtection="1">
      <alignment horizontal="center" vertical="center" shrinkToFit="1"/>
    </xf>
    <xf numFmtId="41" fontId="21" fillId="0" borderId="3" xfId="2" applyNumberFormat="1" applyFont="1" applyFill="1" applyBorder="1" applyAlignment="1" applyProtection="1">
      <alignment horizontal="right" vertical="center" shrinkToFit="1"/>
    </xf>
    <xf numFmtId="41" fontId="21" fillId="0" borderId="2" xfId="2" applyNumberFormat="1" applyFont="1" applyFill="1" applyBorder="1" applyAlignment="1" applyProtection="1">
      <alignment horizontal="right" vertical="center" shrinkToFit="1"/>
    </xf>
    <xf numFmtId="41" fontId="21" fillId="0" borderId="4" xfId="2" applyNumberFormat="1" applyFont="1" applyFill="1" applyBorder="1" applyAlignment="1" applyProtection="1">
      <alignment horizontal="right" vertical="center" shrinkToFit="1"/>
    </xf>
    <xf numFmtId="41" fontId="21" fillId="0" borderId="21" xfId="3" applyFont="1" applyFill="1" applyBorder="1" applyAlignment="1" applyProtection="1">
      <alignment horizontal="center" vertical="center" shrinkToFit="1"/>
    </xf>
    <xf numFmtId="182" fontId="21" fillId="2" borderId="3" xfId="3" applyNumberFormat="1" applyFont="1" applyFill="1" applyBorder="1" applyAlignment="1" applyProtection="1">
      <alignment horizontal="right" vertical="center" shrinkToFit="1"/>
    </xf>
    <xf numFmtId="182" fontId="21" fillId="2" borderId="2" xfId="3" applyNumberFormat="1" applyFont="1" applyFill="1" applyBorder="1" applyAlignment="1" applyProtection="1">
      <alignment horizontal="right" vertical="center" shrinkToFit="1"/>
    </xf>
    <xf numFmtId="182" fontId="21" fillId="2" borderId="4" xfId="3" applyNumberFormat="1" applyFont="1" applyFill="1" applyBorder="1" applyAlignment="1" applyProtection="1">
      <alignment horizontal="right" vertical="center" shrinkToFit="1"/>
    </xf>
    <xf numFmtId="182" fontId="21" fillId="2" borderId="21" xfId="3" applyNumberFormat="1" applyFont="1" applyFill="1" applyBorder="1" applyAlignment="1" applyProtection="1">
      <alignment horizontal="right" vertical="center" shrinkToFit="1"/>
    </xf>
    <xf numFmtId="10" fontId="21" fillId="0" borderId="21" xfId="3" applyNumberFormat="1" applyFont="1" applyFill="1" applyBorder="1" applyAlignment="1" applyProtection="1">
      <alignment horizontal="center" vertical="center" shrinkToFit="1"/>
    </xf>
    <xf numFmtId="0" fontId="1" fillId="0" borderId="8" xfId="0" applyFont="1" applyBorder="1" applyAlignment="1" applyProtection="1">
      <alignment horizontal="left" vertical="center" wrapText="1" shrinkToFit="1"/>
    </xf>
    <xf numFmtId="182" fontId="21" fillId="2" borderId="186" xfId="3" applyNumberFormat="1" applyFont="1" applyFill="1" applyBorder="1" applyAlignment="1" applyProtection="1">
      <alignment horizontal="right" vertical="center" shrinkToFit="1"/>
    </xf>
    <xf numFmtId="182" fontId="21" fillId="2" borderId="187" xfId="3" applyNumberFormat="1" applyFont="1" applyFill="1" applyBorder="1" applyAlignment="1" applyProtection="1">
      <alignment horizontal="right" vertical="center" shrinkToFit="1"/>
    </xf>
    <xf numFmtId="182" fontId="21" fillId="2" borderId="214" xfId="3" applyNumberFormat="1" applyFont="1" applyFill="1" applyBorder="1" applyAlignment="1" applyProtection="1">
      <alignment horizontal="right" vertical="center" shrinkToFit="1"/>
    </xf>
    <xf numFmtId="10" fontId="21" fillId="0" borderId="186" xfId="3" applyNumberFormat="1" applyFont="1" applyFill="1" applyBorder="1" applyAlignment="1" applyProtection="1">
      <alignment horizontal="center" vertical="center" shrinkToFit="1"/>
    </xf>
    <xf numFmtId="10" fontId="21" fillId="0" borderId="187" xfId="3" applyNumberFormat="1" applyFont="1" applyFill="1" applyBorder="1" applyAlignment="1" applyProtection="1">
      <alignment horizontal="center" vertical="center" shrinkToFit="1"/>
    </xf>
    <xf numFmtId="10" fontId="21" fillId="0" borderId="214" xfId="3" applyNumberFormat="1" applyFont="1" applyFill="1" applyBorder="1" applyAlignment="1" applyProtection="1">
      <alignment horizontal="center" vertical="center" shrinkToFit="1"/>
    </xf>
    <xf numFmtId="14" fontId="21" fillId="2" borderId="3" xfId="2" applyNumberFormat="1" applyFont="1" applyFill="1" applyBorder="1" applyAlignment="1" applyProtection="1">
      <alignment horizontal="center" vertical="center" shrinkToFit="1"/>
    </xf>
    <xf numFmtId="14" fontId="21" fillId="2" borderId="2" xfId="2" applyNumberFormat="1" applyFont="1" applyFill="1" applyBorder="1" applyAlignment="1" applyProtection="1">
      <alignment horizontal="center" vertical="center" shrinkToFit="1"/>
    </xf>
    <xf numFmtId="14" fontId="21" fillId="2" borderId="4" xfId="2" applyNumberFormat="1" applyFont="1" applyFill="1" applyBorder="1" applyAlignment="1" applyProtection="1">
      <alignment horizontal="center" vertical="center" shrinkToFit="1"/>
    </xf>
    <xf numFmtId="14" fontId="21" fillId="2" borderId="21" xfId="2" applyNumberFormat="1" applyFont="1" applyFill="1" applyBorder="1" applyAlignment="1" applyProtection="1">
      <alignment horizontal="center" vertical="center" shrinkToFit="1"/>
    </xf>
    <xf numFmtId="0" fontId="1" fillId="0" borderId="0" xfId="0" applyFont="1" applyAlignment="1" applyProtection="1">
      <alignment horizontal="left" vertical="center" wrapText="1"/>
    </xf>
    <xf numFmtId="181" fontId="21" fillId="0" borderId="21" xfId="2" applyNumberFormat="1" applyFont="1" applyFill="1" applyBorder="1" applyAlignment="1" applyProtection="1">
      <alignment horizontal="center" vertical="center" shrinkToFit="1"/>
    </xf>
    <xf numFmtId="0" fontId="1" fillId="0" borderId="1" xfId="0" applyFont="1" applyBorder="1" applyAlignment="1">
      <alignment horizontal="right" vertical="center"/>
    </xf>
    <xf numFmtId="0" fontId="17" fillId="0" borderId="22" xfId="2" applyFont="1" applyFill="1" applyBorder="1" applyAlignment="1" applyProtection="1">
      <alignment horizontal="center" vertical="center" wrapText="1"/>
    </xf>
    <xf numFmtId="0" fontId="21" fillId="0" borderId="185" xfId="2" applyFont="1" applyBorder="1" applyAlignment="1">
      <alignment horizontal="center" vertical="center" wrapText="1"/>
    </xf>
    <xf numFmtId="0" fontId="21" fillId="0" borderId="12" xfId="2" applyFont="1" applyBorder="1" applyAlignment="1">
      <alignment horizontal="center" vertical="center" wrapText="1"/>
    </xf>
    <xf numFmtId="10" fontId="21" fillId="0" borderId="12" xfId="3" applyNumberFormat="1" applyFont="1" applyFill="1" applyBorder="1" applyAlignment="1" applyProtection="1">
      <alignment horizontal="center" vertical="center" shrinkToFit="1"/>
    </xf>
    <xf numFmtId="0" fontId="21" fillId="0" borderId="213" xfId="2" applyFont="1" applyBorder="1" applyAlignment="1">
      <alignment horizontal="center" vertical="center" wrapText="1"/>
    </xf>
    <xf numFmtId="10" fontId="21" fillId="0" borderId="23" xfId="3" applyNumberFormat="1" applyFont="1" applyFill="1" applyBorder="1" applyAlignment="1" applyProtection="1">
      <alignment horizontal="center" vertical="center" shrinkToFit="1"/>
    </xf>
    <xf numFmtId="0" fontId="20" fillId="0" borderId="12" xfId="2" applyFont="1" applyBorder="1" applyAlignment="1">
      <alignment horizontal="center" vertical="center" wrapText="1" shrinkToFit="1"/>
    </xf>
    <xf numFmtId="0" fontId="7" fillId="0" borderId="3" xfId="0" applyFont="1" applyBorder="1" applyAlignment="1" applyProtection="1">
      <alignment horizontal="left" vertical="top" wrapText="1"/>
    </xf>
    <xf numFmtId="0" fontId="1" fillId="0" borderId="2" xfId="0" applyFont="1" applyBorder="1" applyAlignment="1" applyProtection="1">
      <alignment horizontal="left" vertical="top"/>
    </xf>
    <xf numFmtId="0" fontId="1" fillId="0" borderId="4" xfId="0" applyFont="1" applyBorder="1" applyAlignment="1" applyProtection="1">
      <alignment horizontal="left" vertical="top"/>
    </xf>
    <xf numFmtId="0" fontId="20" fillId="0" borderId="185" xfId="2" applyFont="1" applyBorder="1" applyAlignment="1">
      <alignment horizontal="center" vertical="center" wrapText="1" shrinkToFit="1"/>
    </xf>
    <xf numFmtId="0" fontId="21" fillId="0" borderId="201" xfId="2" applyFont="1" applyBorder="1" applyAlignment="1">
      <alignment horizontal="center" vertical="center" wrapText="1"/>
    </xf>
    <xf numFmtId="0" fontId="21" fillId="0" borderId="202" xfId="2" applyFont="1" applyBorder="1" applyAlignment="1">
      <alignment horizontal="center" vertical="center" wrapText="1"/>
    </xf>
    <xf numFmtId="0" fontId="21" fillId="0" borderId="203" xfId="2" applyFont="1" applyBorder="1" applyAlignment="1">
      <alignment horizontal="center" vertical="center" wrapText="1"/>
    </xf>
    <xf numFmtId="0" fontId="21" fillId="0" borderId="6" xfId="2" applyFont="1" applyBorder="1" applyAlignment="1">
      <alignment horizontal="center" vertical="center" wrapText="1"/>
    </xf>
    <xf numFmtId="0" fontId="21" fillId="0" borderId="1" xfId="2" applyFont="1" applyBorder="1" applyAlignment="1">
      <alignment horizontal="center" vertical="center" wrapText="1"/>
    </xf>
    <xf numFmtId="0" fontId="21" fillId="0" borderId="5" xfId="2" applyFont="1" applyBorder="1" applyAlignment="1">
      <alignment horizontal="center" vertical="center" wrapText="1"/>
    </xf>
    <xf numFmtId="0" fontId="21" fillId="0" borderId="199" xfId="2" applyFont="1" applyBorder="1" applyAlignment="1">
      <alignment horizontal="center" vertical="center" wrapText="1"/>
    </xf>
    <xf numFmtId="0" fontId="21" fillId="0" borderId="200" xfId="2" applyFont="1" applyBorder="1" applyAlignment="1">
      <alignment horizontal="center" vertical="center" wrapText="1"/>
    </xf>
    <xf numFmtId="0" fontId="1" fillId="0" borderId="0" xfId="0" applyFont="1" applyAlignment="1">
      <alignment horizontal="right" vertical="center"/>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wrapText="1"/>
    </xf>
    <xf numFmtId="0" fontId="1" fillId="0" borderId="6" xfId="0" applyFont="1" applyBorder="1" applyAlignment="1">
      <alignment horizontal="center" vertical="center"/>
    </xf>
    <xf numFmtId="0" fontId="1" fillId="0" borderId="21" xfId="0" applyFont="1" applyBorder="1" applyAlignment="1">
      <alignment horizontal="center" vertical="center"/>
    </xf>
    <xf numFmtId="183" fontId="1" fillId="0" borderId="21" xfId="0" applyNumberFormat="1" applyFont="1" applyFill="1" applyBorder="1" applyAlignment="1">
      <alignment horizontal="center" vertical="center" shrinkToFit="1"/>
    </xf>
    <xf numFmtId="183" fontId="1" fillId="0" borderId="9" xfId="0" applyNumberFormat="1" applyFont="1" applyFill="1" applyBorder="1" applyAlignment="1">
      <alignment horizontal="center" vertical="center" shrinkToFit="1"/>
    </xf>
    <xf numFmtId="183" fontId="1" fillId="0" borderId="8" xfId="0" applyNumberFormat="1" applyFont="1" applyFill="1" applyBorder="1" applyAlignment="1">
      <alignment horizontal="center" vertical="center" shrinkToFit="1"/>
    </xf>
    <xf numFmtId="183" fontId="1" fillId="0" borderId="7" xfId="0" applyNumberFormat="1" applyFont="1" applyFill="1" applyBorder="1" applyAlignment="1">
      <alignment horizontal="center" vertical="center" shrinkToFit="1"/>
    </xf>
    <xf numFmtId="183" fontId="1" fillId="0" borderId="6" xfId="0" applyNumberFormat="1" applyFont="1" applyFill="1" applyBorder="1" applyAlignment="1">
      <alignment horizontal="center" vertical="center" shrinkToFit="1"/>
    </xf>
    <xf numFmtId="183" fontId="1" fillId="0" borderId="1" xfId="0" applyNumberFormat="1" applyFont="1" applyFill="1" applyBorder="1" applyAlignment="1">
      <alignment horizontal="center" vertical="center" shrinkToFit="1"/>
    </xf>
    <xf numFmtId="183" fontId="1" fillId="0" borderId="5" xfId="0" applyNumberFormat="1" applyFont="1" applyFill="1" applyBorder="1" applyAlignment="1">
      <alignment horizontal="center" vertical="center" shrinkToFit="1"/>
    </xf>
    <xf numFmtId="0" fontId="1" fillId="0" borderId="6" xfId="0" applyFont="1" applyBorder="1" applyAlignment="1">
      <alignment horizontal="center" vertical="top" shrinkToFit="1"/>
    </xf>
    <xf numFmtId="0" fontId="1" fillId="0" borderId="1" xfId="0" applyFont="1" applyBorder="1" applyAlignment="1">
      <alignment horizontal="center" vertical="top" shrinkToFit="1"/>
    </xf>
    <xf numFmtId="0" fontId="1" fillId="0" borderId="5" xfId="0" applyFont="1" applyBorder="1" applyAlignment="1">
      <alignment horizontal="center" vertical="top" shrinkToFit="1"/>
    </xf>
    <xf numFmtId="0" fontId="1" fillId="0" borderId="21" xfId="0" applyFont="1" applyBorder="1" applyAlignment="1">
      <alignment vertical="center" wrapText="1"/>
    </xf>
    <xf numFmtId="0" fontId="1" fillId="0" borderId="21" xfId="0" applyFont="1" applyBorder="1" applyAlignment="1">
      <alignment vertical="center"/>
    </xf>
    <xf numFmtId="329" fontId="1" fillId="2" borderId="21" xfId="0" applyNumberFormat="1" applyFont="1" applyFill="1" applyBorder="1" applyAlignment="1">
      <alignment horizontal="center" vertical="center" shrinkToFit="1"/>
    </xf>
    <xf numFmtId="0" fontId="1" fillId="0" borderId="9" xfId="0" applyFont="1" applyBorder="1" applyAlignment="1">
      <alignment horizontal="center" vertical="center" shrinkToFit="1"/>
    </xf>
    <xf numFmtId="0" fontId="1" fillId="0" borderId="8" xfId="0" applyFont="1" applyBorder="1" applyAlignment="1">
      <alignment horizontal="center" vertical="center" shrinkToFit="1"/>
    </xf>
    <xf numFmtId="0" fontId="1" fillId="0" borderId="4" xfId="0" applyFont="1" applyBorder="1" applyAlignment="1">
      <alignment vertical="center"/>
    </xf>
    <xf numFmtId="183" fontId="1" fillId="0" borderId="3" xfId="0" applyNumberFormat="1" applyFont="1" applyFill="1" applyBorder="1" applyAlignment="1">
      <alignment horizontal="center" vertical="center" shrinkToFit="1"/>
    </xf>
    <xf numFmtId="183" fontId="1" fillId="0" borderId="2" xfId="0" applyNumberFormat="1" applyFont="1" applyFill="1" applyBorder="1" applyAlignment="1">
      <alignment horizontal="center" vertical="center" shrinkToFit="1"/>
    </xf>
    <xf numFmtId="183" fontId="1" fillId="0" borderId="4" xfId="0" applyNumberFormat="1" applyFont="1" applyFill="1" applyBorder="1" applyAlignment="1">
      <alignment horizontal="center" vertical="center" shrinkToFit="1"/>
    </xf>
    <xf numFmtId="0" fontId="1" fillId="0" borderId="12" xfId="0" applyFont="1" applyBorder="1">
      <alignment vertical="center"/>
    </xf>
    <xf numFmtId="0" fontId="1" fillId="0" borderId="185" xfId="0" applyFont="1" applyBorder="1">
      <alignment vertical="center"/>
    </xf>
    <xf numFmtId="0" fontId="1" fillId="0" borderId="3"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329" fontId="1" fillId="4" borderId="21" xfId="0" applyNumberFormat="1" applyFont="1" applyFill="1" applyBorder="1" applyAlignment="1">
      <alignment horizontal="center" vertical="center" shrinkToFit="1"/>
    </xf>
    <xf numFmtId="0" fontId="11" fillId="0" borderId="0" xfId="1" applyFont="1" applyBorder="1" applyAlignment="1">
      <alignment horizontal="left" vertical="center" wrapText="1"/>
    </xf>
    <xf numFmtId="0" fontId="13" fillId="0" borderId="0" xfId="2" applyFont="1" applyAlignment="1">
      <alignment horizontal="left" vertical="center" wrapText="1"/>
    </xf>
    <xf numFmtId="0" fontId="17" fillId="0" borderId="199" xfId="2" applyFont="1" applyBorder="1" applyAlignment="1">
      <alignment horizontal="center" vertical="center" wrapText="1"/>
    </xf>
    <xf numFmtId="0" fontId="17" fillId="0" borderId="205" xfId="2" applyFont="1" applyBorder="1" applyAlignment="1">
      <alignment horizontal="center" vertical="center" wrapText="1"/>
    </xf>
    <xf numFmtId="0" fontId="17" fillId="0" borderId="200" xfId="2" applyFont="1" applyBorder="1" applyAlignment="1">
      <alignment horizontal="center" vertical="center" wrapText="1"/>
    </xf>
    <xf numFmtId="0" fontId="17" fillId="0" borderId="199" xfId="2" applyFont="1" applyFill="1" applyBorder="1" applyAlignment="1">
      <alignment horizontal="center" vertical="center" wrapText="1"/>
    </xf>
    <xf numFmtId="0" fontId="17" fillId="0" borderId="205" xfId="2" applyFont="1" applyFill="1" applyBorder="1" applyAlignment="1">
      <alignment horizontal="center" vertical="center" wrapText="1"/>
    </xf>
    <xf numFmtId="0" fontId="17" fillId="0" borderId="200" xfId="2" applyFont="1" applyFill="1" applyBorder="1" applyAlignment="1">
      <alignment horizontal="center" vertical="center" wrapText="1"/>
    </xf>
    <xf numFmtId="3" fontId="17" fillId="0" borderId="199" xfId="2" applyNumberFormat="1" applyFont="1" applyBorder="1" applyAlignment="1">
      <alignment horizontal="center" vertical="center" wrapText="1"/>
    </xf>
    <xf numFmtId="3" fontId="17" fillId="0" borderId="205" xfId="2" applyNumberFormat="1" applyFont="1" applyBorder="1" applyAlignment="1">
      <alignment horizontal="center" vertical="center" wrapText="1"/>
    </xf>
    <xf numFmtId="3" fontId="17" fillId="0" borderId="200" xfId="2" applyNumberFormat="1" applyFont="1" applyBorder="1" applyAlignment="1">
      <alignment horizontal="center" vertical="center" wrapText="1"/>
    </xf>
    <xf numFmtId="0" fontId="21" fillId="2" borderId="205" xfId="2" applyFont="1" applyFill="1" applyBorder="1" applyAlignment="1">
      <alignment horizontal="center" vertical="center" wrapText="1" shrinkToFit="1"/>
    </xf>
    <xf numFmtId="0" fontId="21" fillId="2" borderId="200" xfId="2" applyFont="1" applyFill="1" applyBorder="1" applyAlignment="1">
      <alignment horizontal="center" vertical="center" wrapText="1" shrinkToFit="1"/>
    </xf>
    <xf numFmtId="0" fontId="21" fillId="2" borderId="199" xfId="2" applyFont="1" applyFill="1" applyBorder="1" applyAlignment="1">
      <alignment horizontal="center" vertical="center" wrapText="1" shrinkToFit="1"/>
    </xf>
    <xf numFmtId="14" fontId="21" fillId="2" borderId="199" xfId="2" applyNumberFormat="1" applyFont="1" applyFill="1" applyBorder="1" applyAlignment="1">
      <alignment horizontal="center" vertical="center" wrapText="1"/>
    </xf>
    <xf numFmtId="14" fontId="21" fillId="2" borderId="205" xfId="2" applyNumberFormat="1" applyFont="1" applyFill="1" applyBorder="1" applyAlignment="1">
      <alignment horizontal="center" vertical="center" wrapText="1"/>
    </xf>
    <xf numFmtId="14" fontId="21" fillId="2" borderId="200" xfId="2" applyNumberFormat="1" applyFont="1" applyFill="1" applyBorder="1" applyAlignment="1">
      <alignment horizontal="center" vertical="center" wrapText="1"/>
    </xf>
    <xf numFmtId="3" fontId="21" fillId="2" borderId="199" xfId="2" applyNumberFormat="1" applyFont="1" applyFill="1" applyBorder="1" applyAlignment="1">
      <alignment horizontal="center" vertical="center" wrapText="1"/>
    </xf>
    <xf numFmtId="3" fontId="21" fillId="2" borderId="205" xfId="2" applyNumberFormat="1" applyFont="1" applyFill="1" applyBorder="1" applyAlignment="1">
      <alignment horizontal="center" vertical="center" wrapText="1"/>
    </xf>
    <xf numFmtId="3" fontId="21" fillId="2" borderId="200" xfId="2" applyNumberFormat="1" applyFont="1" applyFill="1" applyBorder="1" applyAlignment="1">
      <alignment horizontal="center" vertical="center" wrapText="1"/>
    </xf>
    <xf numFmtId="0" fontId="21" fillId="2" borderId="214" xfId="2" applyFont="1" applyFill="1" applyBorder="1" applyAlignment="1">
      <alignment horizontal="center" vertical="center" wrapText="1" shrinkToFit="1"/>
    </xf>
    <xf numFmtId="0" fontId="21" fillId="2" borderId="185" xfId="2" applyFont="1" applyFill="1" applyBorder="1" applyAlignment="1">
      <alignment horizontal="center" vertical="center" wrapText="1" shrinkToFit="1"/>
    </xf>
    <xf numFmtId="0" fontId="21" fillId="2" borderId="186" xfId="2" applyFont="1" applyFill="1" applyBorder="1" applyAlignment="1">
      <alignment horizontal="center" vertical="center" wrapText="1" shrinkToFit="1"/>
    </xf>
    <xf numFmtId="0" fontId="21" fillId="2" borderId="187" xfId="2" applyFont="1" applyFill="1" applyBorder="1" applyAlignment="1">
      <alignment horizontal="center" vertical="center" wrapText="1" shrinkToFit="1"/>
    </xf>
    <xf numFmtId="14" fontId="21" fillId="2" borderId="186" xfId="2" applyNumberFormat="1" applyFont="1" applyFill="1" applyBorder="1" applyAlignment="1">
      <alignment horizontal="center" vertical="center" wrapText="1"/>
    </xf>
    <xf numFmtId="14" fontId="21" fillId="2" borderId="187" xfId="2" applyNumberFormat="1" applyFont="1" applyFill="1" applyBorder="1" applyAlignment="1">
      <alignment horizontal="center" vertical="center" wrapText="1"/>
    </xf>
    <xf numFmtId="14" fontId="21" fillId="2" borderId="214" xfId="2" applyNumberFormat="1" applyFont="1" applyFill="1" applyBorder="1" applyAlignment="1">
      <alignment horizontal="center" vertical="center" wrapText="1"/>
    </xf>
    <xf numFmtId="3" fontId="26" fillId="2" borderId="185" xfId="2" applyNumberFormat="1" applyFont="1" applyFill="1" applyBorder="1" applyAlignment="1">
      <alignment horizontal="center" vertical="center" wrapText="1"/>
    </xf>
    <xf numFmtId="0" fontId="1" fillId="0" borderId="202" xfId="0" applyFont="1" applyBorder="1" applyAlignment="1">
      <alignment horizontal="left" vertical="center"/>
    </xf>
    <xf numFmtId="0" fontId="17" fillId="0" borderId="0" xfId="0" applyFont="1" applyAlignment="1">
      <alignment horizontal="left" vertical="center"/>
    </xf>
    <xf numFmtId="0" fontId="10" fillId="3" borderId="0" xfId="2" applyFont="1" applyFill="1" applyAlignment="1">
      <alignment horizontal="left" vertical="center" wrapText="1"/>
    </xf>
    <xf numFmtId="0" fontId="7" fillId="0" borderId="199" xfId="0" applyFont="1" applyBorder="1" applyAlignment="1">
      <alignment horizontal="left" vertical="top" wrapText="1"/>
    </xf>
    <xf numFmtId="0" fontId="7" fillId="0" borderId="205" xfId="0" applyFont="1" applyBorder="1" applyAlignment="1">
      <alignment horizontal="left" vertical="top" wrapText="1"/>
    </xf>
    <xf numFmtId="0" fontId="7" fillId="0" borderId="200" xfId="0" applyFont="1" applyBorder="1" applyAlignment="1">
      <alignment horizontal="left" vertical="top" wrapText="1"/>
    </xf>
    <xf numFmtId="3" fontId="17" fillId="0" borderId="185" xfId="2" applyNumberFormat="1" applyFont="1" applyFill="1" applyBorder="1" applyAlignment="1">
      <alignment horizontal="center" vertical="center" wrapText="1"/>
    </xf>
    <xf numFmtId="0" fontId="17" fillId="0" borderId="185" xfId="2" applyFont="1" applyFill="1" applyBorder="1" applyAlignment="1">
      <alignment horizontal="center" vertical="center" shrinkToFit="1"/>
    </xf>
    <xf numFmtId="0" fontId="21" fillId="0" borderId="185" xfId="2" applyFont="1" applyFill="1" applyBorder="1" applyAlignment="1">
      <alignment horizontal="center" vertical="center" wrapText="1" shrinkToFit="1"/>
    </xf>
    <xf numFmtId="177" fontId="21" fillId="2" borderId="185" xfId="2" applyNumberFormat="1" applyFont="1" applyFill="1" applyBorder="1" applyAlignment="1">
      <alignment horizontal="right" vertical="center"/>
    </xf>
    <xf numFmtId="177" fontId="21" fillId="0" borderId="185" xfId="2" applyNumberFormat="1" applyFont="1" applyFill="1" applyBorder="1" applyAlignment="1">
      <alignment horizontal="right" vertical="center"/>
    </xf>
    <xf numFmtId="41" fontId="17" fillId="0" borderId="185" xfId="3" applyFont="1" applyFill="1" applyBorder="1" applyAlignment="1">
      <alignment horizontal="center" vertical="center" wrapText="1" shrinkToFit="1"/>
    </xf>
    <xf numFmtId="41" fontId="17" fillId="0" borderId="185" xfId="3" applyFont="1" applyFill="1" applyBorder="1" applyAlignment="1">
      <alignment horizontal="center" vertical="center" shrinkToFit="1"/>
    </xf>
    <xf numFmtId="184" fontId="21" fillId="2" borderId="185" xfId="3" applyNumberFormat="1" applyFont="1" applyFill="1" applyBorder="1" applyAlignment="1">
      <alignment horizontal="center" vertical="center" shrinkToFit="1"/>
    </xf>
    <xf numFmtId="10" fontId="21" fillId="0" borderId="185" xfId="2" applyNumberFormat="1" applyFont="1" applyFill="1" applyBorder="1" applyAlignment="1">
      <alignment horizontal="center" vertical="center" shrinkToFit="1"/>
    </xf>
    <xf numFmtId="177" fontId="21" fillId="2" borderId="185" xfId="2" applyNumberFormat="1" applyFont="1" applyFill="1" applyBorder="1" applyAlignment="1">
      <alignment horizontal="center" vertical="center" shrinkToFi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186" fontId="21" fillId="0" borderId="200" xfId="2" applyNumberFormat="1" applyFont="1" applyFill="1" applyBorder="1" applyAlignment="1">
      <alignment horizontal="center" vertical="center" wrapText="1"/>
    </xf>
    <xf numFmtId="186" fontId="21" fillId="0" borderId="185" xfId="2" applyNumberFormat="1" applyFont="1" applyFill="1" applyBorder="1" applyAlignment="1">
      <alignment horizontal="center" vertical="center" wrapText="1"/>
    </xf>
    <xf numFmtId="0" fontId="17" fillId="0" borderId="0" xfId="2" applyFont="1" applyBorder="1" applyAlignment="1">
      <alignment horizontal="right" vertical="center" wrapText="1"/>
    </xf>
    <xf numFmtId="41" fontId="17" fillId="0" borderId="185" xfId="3" applyFont="1" applyFill="1" applyBorder="1" applyAlignment="1">
      <alignment horizontal="center" vertical="center" wrapText="1"/>
    </xf>
    <xf numFmtId="181" fontId="17" fillId="0" borderId="185" xfId="3" applyNumberFormat="1" applyFont="1" applyFill="1" applyBorder="1" applyAlignment="1">
      <alignment horizontal="right" vertical="center" shrinkToFit="1"/>
    </xf>
    <xf numFmtId="181" fontId="17" fillId="2" borderId="185" xfId="2" applyNumberFormat="1" applyFont="1" applyFill="1" applyBorder="1" applyAlignment="1">
      <alignment horizontal="right" vertical="center" shrinkToFit="1"/>
    </xf>
    <xf numFmtId="0" fontId="11" fillId="0" borderId="0" xfId="0" applyFont="1" applyFill="1">
      <alignment vertical="center"/>
    </xf>
    <xf numFmtId="0" fontId="17" fillId="0" borderId="185" xfId="2" applyFont="1" applyBorder="1" applyAlignment="1">
      <alignment horizontal="center" vertical="center" wrapText="1"/>
    </xf>
    <xf numFmtId="49" fontId="17" fillId="2" borderId="185" xfId="2" applyNumberFormat="1" applyFont="1" applyFill="1" applyBorder="1" applyAlignment="1">
      <alignment horizontal="center" vertical="center" shrinkToFit="1"/>
    </xf>
    <xf numFmtId="177" fontId="1" fillId="2" borderId="185" xfId="2" applyNumberFormat="1" applyFont="1" applyFill="1" applyBorder="1" applyAlignment="1">
      <alignment horizontal="right" vertical="center" shrinkToFit="1"/>
    </xf>
    <xf numFmtId="177" fontId="17" fillId="2" borderId="185" xfId="2" applyNumberFormat="1" applyFont="1" applyFill="1" applyBorder="1" applyAlignment="1">
      <alignment horizontal="right" vertical="center" shrinkToFit="1"/>
    </xf>
    <xf numFmtId="41" fontId="17" fillId="2" borderId="185" xfId="2" applyNumberFormat="1" applyFont="1" applyFill="1" applyBorder="1" applyAlignment="1">
      <alignment horizontal="center" vertical="center" shrinkToFit="1"/>
    </xf>
    <xf numFmtId="0" fontId="17" fillId="2" borderId="186" xfId="2" applyFont="1" applyFill="1" applyBorder="1" applyAlignment="1">
      <alignment horizontal="center" vertical="center" wrapText="1"/>
    </xf>
    <xf numFmtId="0" fontId="17" fillId="2" borderId="187" xfId="2" applyFont="1" applyFill="1" applyBorder="1" applyAlignment="1">
      <alignment horizontal="center" vertical="center" wrapText="1"/>
    </xf>
    <xf numFmtId="0" fontId="17" fillId="2" borderId="214" xfId="2" applyFont="1" applyFill="1" applyBorder="1" applyAlignment="1">
      <alignment horizontal="center" vertical="center" wrapText="1"/>
    </xf>
    <xf numFmtId="41" fontId="17" fillId="2" borderId="185" xfId="3" applyFont="1" applyFill="1" applyBorder="1" applyAlignment="1">
      <alignment horizontal="center" vertical="center" wrapText="1"/>
    </xf>
    <xf numFmtId="181" fontId="17" fillId="2" borderId="185" xfId="3" applyNumberFormat="1" applyFont="1" applyFill="1" applyBorder="1" applyAlignment="1">
      <alignment horizontal="right" vertical="center" shrinkToFit="1"/>
    </xf>
    <xf numFmtId="181" fontId="21" fillId="2" borderId="185" xfId="2" applyNumberFormat="1" applyFont="1" applyFill="1" applyBorder="1" applyAlignment="1">
      <alignment horizontal="center" vertical="center" wrapText="1"/>
    </xf>
    <xf numFmtId="0" fontId="1" fillId="0" borderId="0" xfId="0" applyFont="1" applyBorder="1" applyAlignment="1">
      <alignment horizontal="left" vertical="center"/>
    </xf>
    <xf numFmtId="0" fontId="1" fillId="0" borderId="0" xfId="0" quotePrefix="1" applyFont="1" applyBorder="1" applyAlignment="1">
      <alignment horizontal="left" vertical="center" wrapText="1"/>
    </xf>
    <xf numFmtId="0" fontId="1" fillId="0" borderId="0" xfId="0" quotePrefix="1" applyFont="1" applyBorder="1" applyAlignment="1">
      <alignment horizontal="left" vertical="center"/>
    </xf>
    <xf numFmtId="0" fontId="10" fillId="2" borderId="21" xfId="2" applyFont="1" applyFill="1" applyBorder="1" applyAlignment="1">
      <alignment horizontal="center" vertical="center" wrapText="1"/>
    </xf>
    <xf numFmtId="0" fontId="21" fillId="2" borderId="185" xfId="2" applyNumberFormat="1" applyFont="1" applyFill="1" applyBorder="1" applyAlignment="1">
      <alignment horizontal="center" vertical="center" wrapText="1"/>
    </xf>
    <xf numFmtId="0" fontId="21" fillId="2" borderId="185" xfId="2" applyNumberFormat="1" applyFont="1" applyFill="1" applyBorder="1" applyAlignment="1">
      <alignment horizontal="center" vertical="center" shrinkToFit="1"/>
    </xf>
    <xf numFmtId="181" fontId="21" fillId="2" borderId="185" xfId="2" applyNumberFormat="1" applyFont="1" applyFill="1" applyBorder="1" applyAlignment="1">
      <alignment horizontal="right" vertical="center" shrinkToFit="1"/>
    </xf>
    <xf numFmtId="0" fontId="21" fillId="2" borderId="185" xfId="2" applyFont="1" applyFill="1" applyBorder="1" applyAlignment="1">
      <alignment horizontal="left" vertical="center" wrapText="1"/>
    </xf>
    <xf numFmtId="0" fontId="10" fillId="0" borderId="4" xfId="2" applyFont="1" applyFill="1" applyBorder="1" applyAlignment="1">
      <alignment horizontal="center" vertical="center" wrapText="1"/>
    </xf>
    <xf numFmtId="3" fontId="10" fillId="0" borderId="3" xfId="2" applyNumberFormat="1" applyFont="1" applyFill="1" applyBorder="1" applyAlignment="1">
      <alignment horizontal="center" vertical="center" wrapText="1"/>
    </xf>
    <xf numFmtId="3" fontId="10" fillId="0" borderId="2" xfId="2" applyNumberFormat="1" applyFont="1" applyFill="1" applyBorder="1" applyAlignment="1">
      <alignment horizontal="center" vertical="center" wrapText="1"/>
    </xf>
    <xf numFmtId="3" fontId="10" fillId="0" borderId="4" xfId="2" applyNumberFormat="1" applyFont="1" applyFill="1" applyBorder="1" applyAlignment="1">
      <alignment horizontal="center" vertical="center" wrapText="1"/>
    </xf>
    <xf numFmtId="0" fontId="10" fillId="0" borderId="9" xfId="2" applyFont="1" applyFill="1" applyBorder="1" applyAlignment="1">
      <alignment horizontal="center" vertical="center" wrapText="1"/>
    </xf>
    <xf numFmtId="0" fontId="10" fillId="0" borderId="8" xfId="2" applyFont="1" applyFill="1" applyBorder="1" applyAlignment="1">
      <alignment horizontal="center" vertical="center" wrapText="1"/>
    </xf>
    <xf numFmtId="0" fontId="10" fillId="0" borderId="7" xfId="2" applyFont="1" applyFill="1" applyBorder="1" applyAlignment="1">
      <alignment horizontal="center" vertical="center" wrapText="1"/>
    </xf>
    <xf numFmtId="0" fontId="10" fillId="0" borderId="11" xfId="2" applyFont="1" applyFill="1" applyBorder="1" applyAlignment="1">
      <alignment horizontal="center" vertical="center" wrapText="1"/>
    </xf>
    <xf numFmtId="0" fontId="10" fillId="0" borderId="0" xfId="2" applyFont="1" applyFill="1" applyBorder="1" applyAlignment="1">
      <alignment horizontal="center" vertical="center" wrapText="1"/>
    </xf>
    <xf numFmtId="0" fontId="10" fillId="0" borderId="10" xfId="2" applyFont="1" applyFill="1" applyBorder="1" applyAlignment="1">
      <alignment horizontal="center" vertical="center" wrapText="1"/>
    </xf>
    <xf numFmtId="0" fontId="10" fillId="0" borderId="6" xfId="2" applyFont="1" applyFill="1" applyBorder="1" applyAlignment="1">
      <alignment horizontal="center" vertical="center" wrapText="1"/>
    </xf>
    <xf numFmtId="0" fontId="10" fillId="0" borderId="1" xfId="2" applyFont="1" applyFill="1" applyBorder="1" applyAlignment="1">
      <alignment horizontal="center" vertical="center" wrapText="1"/>
    </xf>
    <xf numFmtId="0" fontId="10" fillId="0" borderId="5" xfId="2" applyFont="1" applyFill="1" applyBorder="1" applyAlignment="1">
      <alignment horizontal="center" vertical="center" wrapText="1"/>
    </xf>
    <xf numFmtId="41" fontId="10" fillId="0" borderId="3" xfId="3" applyNumberFormat="1" applyFont="1" applyFill="1" applyBorder="1" applyAlignment="1">
      <alignment horizontal="right" vertical="center" shrinkToFit="1"/>
    </xf>
    <xf numFmtId="41" fontId="10" fillId="0" borderId="2" xfId="3" applyNumberFormat="1" applyFont="1" applyFill="1" applyBorder="1" applyAlignment="1">
      <alignment horizontal="right" vertical="center" shrinkToFit="1"/>
    </xf>
    <xf numFmtId="41" fontId="10" fillId="0" borderId="4" xfId="3" applyNumberFormat="1" applyFont="1" applyFill="1" applyBorder="1" applyAlignment="1">
      <alignment horizontal="right" vertical="center" shrinkToFit="1"/>
    </xf>
    <xf numFmtId="10" fontId="10" fillId="0" borderId="3" xfId="2" applyNumberFormat="1" applyFont="1" applyFill="1" applyBorder="1" applyAlignment="1">
      <alignment horizontal="center" vertical="center" shrinkToFit="1"/>
    </xf>
    <xf numFmtId="10" fontId="10" fillId="0" borderId="2" xfId="2" applyNumberFormat="1" applyFont="1" applyFill="1" applyBorder="1" applyAlignment="1">
      <alignment horizontal="center" vertical="center" shrinkToFit="1"/>
    </xf>
    <xf numFmtId="10" fontId="10" fillId="0" borderId="4" xfId="2" applyNumberFormat="1" applyFont="1" applyFill="1" applyBorder="1" applyAlignment="1">
      <alignment horizontal="center" vertical="center" shrinkToFit="1"/>
    </xf>
    <xf numFmtId="3" fontId="10" fillId="2" borderId="3" xfId="2" applyNumberFormat="1" applyFont="1" applyFill="1" applyBorder="1" applyAlignment="1">
      <alignment horizontal="center" vertical="center" wrapText="1"/>
    </xf>
    <xf numFmtId="3" fontId="10" fillId="2" borderId="2" xfId="2" applyNumberFormat="1" applyFont="1" applyFill="1" applyBorder="1" applyAlignment="1">
      <alignment horizontal="center" vertical="center" wrapText="1"/>
    </xf>
    <xf numFmtId="3" fontId="10" fillId="2" borderId="4" xfId="2" applyNumberFormat="1" applyFont="1" applyFill="1" applyBorder="1" applyAlignment="1">
      <alignment horizontal="center" vertical="center" wrapText="1"/>
    </xf>
    <xf numFmtId="3" fontId="10" fillId="2" borderId="186" xfId="2" applyNumberFormat="1" applyFont="1" applyFill="1" applyBorder="1" applyAlignment="1">
      <alignment horizontal="center" vertical="center" wrapText="1"/>
    </xf>
    <xf numFmtId="3" fontId="10" fillId="2" borderId="187" xfId="2" applyNumberFormat="1" applyFont="1" applyFill="1" applyBorder="1" applyAlignment="1">
      <alignment horizontal="center" vertical="center" wrapText="1"/>
    </xf>
    <xf numFmtId="3" fontId="10" fillId="2" borderId="214" xfId="2" applyNumberFormat="1" applyFont="1" applyFill="1" applyBorder="1" applyAlignment="1">
      <alignment horizontal="center" vertical="center" wrapText="1"/>
    </xf>
    <xf numFmtId="10" fontId="10" fillId="0" borderId="3" xfId="2" applyNumberFormat="1" applyFont="1" applyFill="1" applyBorder="1" applyAlignment="1" applyProtection="1">
      <alignment horizontal="center" vertical="center" shrinkToFit="1"/>
    </xf>
    <xf numFmtId="10" fontId="10" fillId="0" borderId="2" xfId="2" applyNumberFormat="1" applyFont="1" applyFill="1" applyBorder="1" applyAlignment="1" applyProtection="1">
      <alignment horizontal="center" vertical="center" shrinkToFit="1"/>
    </xf>
    <xf numFmtId="10" fontId="10" fillId="0" borderId="4" xfId="2" applyNumberFormat="1" applyFont="1" applyFill="1" applyBorder="1" applyAlignment="1" applyProtection="1">
      <alignment horizontal="center" vertical="center" shrinkToFit="1"/>
    </xf>
    <xf numFmtId="41" fontId="10" fillId="2" borderId="3" xfId="3" applyNumberFormat="1" applyFont="1" applyFill="1" applyBorder="1" applyAlignment="1">
      <alignment horizontal="right" vertical="center" shrinkToFit="1"/>
    </xf>
    <xf numFmtId="41" fontId="10" fillId="2" borderId="2" xfId="3" applyNumberFormat="1" applyFont="1" applyFill="1" applyBorder="1" applyAlignment="1">
      <alignment horizontal="right" vertical="center" shrinkToFit="1"/>
    </xf>
    <xf numFmtId="41" fontId="10" fillId="2" borderId="4" xfId="3" applyNumberFormat="1" applyFont="1" applyFill="1" applyBorder="1" applyAlignment="1">
      <alignment horizontal="right" vertical="center" shrinkToFit="1"/>
    </xf>
    <xf numFmtId="3" fontId="20" fillId="2" borderId="186" xfId="2" applyNumberFormat="1" applyFont="1" applyFill="1" applyBorder="1" applyAlignment="1">
      <alignment horizontal="center" vertical="center" wrapText="1"/>
    </xf>
    <xf numFmtId="3" fontId="20" fillId="2" borderId="187" xfId="2" applyNumberFormat="1" applyFont="1" applyFill="1" applyBorder="1" applyAlignment="1">
      <alignment horizontal="center" vertical="center" wrapText="1"/>
    </xf>
    <xf numFmtId="3" fontId="20" fillId="2" borderId="214" xfId="2" applyNumberFormat="1" applyFont="1" applyFill="1" applyBorder="1" applyAlignment="1">
      <alignment horizontal="center" vertical="center" wrapText="1"/>
    </xf>
    <xf numFmtId="0" fontId="1" fillId="0" borderId="8" xfId="0" applyFont="1" applyBorder="1" applyAlignment="1">
      <alignment horizontal="left" vertical="center"/>
    </xf>
    <xf numFmtId="3" fontId="21" fillId="2" borderId="186" xfId="2" applyNumberFormat="1" applyFont="1" applyFill="1" applyBorder="1" applyAlignment="1">
      <alignment horizontal="center" vertical="center" wrapText="1"/>
    </xf>
    <xf numFmtId="3" fontId="21" fillId="2" borderId="187" xfId="2" applyNumberFormat="1" applyFont="1" applyFill="1" applyBorder="1" applyAlignment="1">
      <alignment horizontal="center" vertical="center" wrapText="1"/>
    </xf>
    <xf numFmtId="3" fontId="21" fillId="2" borderId="214" xfId="2" applyNumberFormat="1" applyFont="1" applyFill="1" applyBorder="1" applyAlignment="1">
      <alignment horizontal="center" vertical="center" wrapText="1"/>
    </xf>
    <xf numFmtId="177" fontId="17" fillId="2" borderId="185" xfId="2" applyNumberFormat="1" applyFont="1" applyFill="1" applyBorder="1" applyAlignment="1">
      <alignment horizontal="right" vertical="center" wrapText="1"/>
    </xf>
    <xf numFmtId="10" fontId="17" fillId="0" borderId="185" xfId="2" applyNumberFormat="1" applyFont="1" applyFill="1" applyBorder="1" applyAlignment="1">
      <alignment horizontal="center" vertical="center" shrinkToFit="1"/>
    </xf>
    <xf numFmtId="0" fontId="232" fillId="0" borderId="3" xfId="0" applyFont="1" applyBorder="1" applyAlignment="1">
      <alignment horizontal="left" vertical="top" wrapText="1"/>
    </xf>
    <xf numFmtId="0" fontId="17" fillId="0" borderId="2" xfId="0" applyFont="1" applyBorder="1" applyAlignment="1">
      <alignment horizontal="left" vertical="top"/>
    </xf>
    <xf numFmtId="0" fontId="17" fillId="0" borderId="4" xfId="0" applyFont="1" applyBorder="1" applyAlignment="1">
      <alignment horizontal="left" vertical="top"/>
    </xf>
    <xf numFmtId="0" fontId="10" fillId="0" borderId="185" xfId="2" applyFont="1" applyBorder="1" applyAlignment="1">
      <alignment horizontal="center" vertical="center" wrapText="1"/>
    </xf>
    <xf numFmtId="0" fontId="10" fillId="2" borderId="205" xfId="2" applyFont="1" applyFill="1" applyBorder="1" applyAlignment="1">
      <alignment horizontal="center" vertical="center" wrapText="1"/>
    </xf>
    <xf numFmtId="0" fontId="10" fillId="2" borderId="200" xfId="2" applyFont="1" applyFill="1" applyBorder="1" applyAlignment="1">
      <alignment horizontal="center" vertical="center" wrapText="1"/>
    </xf>
    <xf numFmtId="0" fontId="10" fillId="2" borderId="199" xfId="2" applyFont="1" applyFill="1" applyBorder="1" applyAlignment="1">
      <alignment horizontal="center" vertical="center" wrapText="1"/>
    </xf>
    <xf numFmtId="0" fontId="10" fillId="0" borderId="199" xfId="2" applyFont="1" applyBorder="1" applyAlignment="1">
      <alignment horizontal="center" vertical="center" wrapText="1"/>
    </xf>
    <xf numFmtId="0" fontId="10" fillId="0" borderId="205" xfId="2" applyFont="1" applyBorder="1" applyAlignment="1">
      <alignment horizontal="center" vertical="center" wrapText="1"/>
    </xf>
    <xf numFmtId="0" fontId="10" fillId="0" borderId="200" xfId="2" applyFont="1" applyBorder="1" applyAlignment="1">
      <alignment horizontal="center" vertical="center" wrapText="1"/>
    </xf>
    <xf numFmtId="0" fontId="10" fillId="3" borderId="0" xfId="2" applyFont="1" applyFill="1" applyAlignment="1">
      <alignment horizontal="center" vertical="center" wrapText="1"/>
    </xf>
    <xf numFmtId="3" fontId="21" fillId="2" borderId="185" xfId="2" applyNumberFormat="1" applyFont="1" applyFill="1" applyBorder="1" applyAlignment="1">
      <alignment horizontal="center" vertical="center" wrapText="1"/>
    </xf>
    <xf numFmtId="177" fontId="21" fillId="2" borderId="185" xfId="3" applyNumberFormat="1" applyFont="1" applyFill="1" applyBorder="1" applyAlignment="1">
      <alignment horizontal="right" vertical="center" shrinkToFit="1"/>
    </xf>
    <xf numFmtId="3" fontId="10" fillId="4" borderId="185" xfId="2" applyNumberFormat="1" applyFont="1" applyFill="1" applyBorder="1" applyAlignment="1">
      <alignment horizontal="center" vertical="center" wrapText="1"/>
    </xf>
    <xf numFmtId="0" fontId="10" fillId="4" borderId="185" xfId="2" applyFont="1" applyFill="1" applyBorder="1" applyAlignment="1">
      <alignment horizontal="center" vertical="center" wrapText="1"/>
    </xf>
    <xf numFmtId="0" fontId="1" fillId="4" borderId="185" xfId="0" applyFont="1" applyFill="1" applyBorder="1">
      <alignment vertical="center"/>
    </xf>
    <xf numFmtId="10" fontId="17" fillId="2" borderId="185" xfId="2" applyNumberFormat="1" applyFont="1" applyFill="1" applyBorder="1" applyAlignment="1">
      <alignment horizontal="center" vertical="center" wrapText="1"/>
    </xf>
    <xf numFmtId="0" fontId="17" fillId="2" borderId="200" xfId="2" applyFont="1" applyFill="1" applyBorder="1" applyAlignment="1">
      <alignment horizontal="center" vertical="center" wrapText="1" shrinkToFit="1"/>
    </xf>
    <xf numFmtId="177" fontId="17" fillId="2" borderId="185" xfId="3" applyNumberFormat="1" applyFont="1" applyFill="1" applyBorder="1" applyAlignment="1">
      <alignment horizontal="right" vertical="center" shrinkToFit="1"/>
    </xf>
    <xf numFmtId="0" fontId="17" fillId="2" borderId="200" xfId="2" applyFont="1" applyFill="1" applyBorder="1" applyAlignment="1">
      <alignment horizontal="center" vertical="center" wrapText="1"/>
    </xf>
    <xf numFmtId="3" fontId="21" fillId="2" borderId="3" xfId="2" applyNumberFormat="1" applyFont="1" applyFill="1" applyBorder="1" applyAlignment="1">
      <alignment horizontal="center" vertical="center" wrapText="1"/>
    </xf>
    <xf numFmtId="3" fontId="21" fillId="2" borderId="2" xfId="2" applyNumberFormat="1" applyFont="1" applyFill="1" applyBorder="1" applyAlignment="1">
      <alignment horizontal="center" vertical="center" wrapText="1"/>
    </xf>
    <xf numFmtId="3" fontId="21" fillId="2" borderId="4" xfId="2" applyNumberFormat="1" applyFont="1" applyFill="1" applyBorder="1" applyAlignment="1">
      <alignment horizontal="center" vertical="center" wrapText="1"/>
    </xf>
    <xf numFmtId="0" fontId="17" fillId="0" borderId="21" xfId="2" applyFont="1" applyFill="1" applyBorder="1" applyAlignment="1">
      <alignment horizontal="center" vertical="center" wrapText="1"/>
    </xf>
    <xf numFmtId="0" fontId="7" fillId="0" borderId="185" xfId="0" applyFont="1" applyBorder="1" applyAlignment="1">
      <alignment horizontal="left" vertical="top" wrapText="1"/>
    </xf>
    <xf numFmtId="0" fontId="17" fillId="0" borderId="3" xfId="2" applyFont="1" applyFill="1" applyBorder="1" applyAlignment="1">
      <alignment horizontal="center" vertical="center" wrapText="1"/>
    </xf>
    <xf numFmtId="0" fontId="17" fillId="0" borderId="2" xfId="2" applyFont="1" applyFill="1" applyBorder="1" applyAlignment="1">
      <alignment horizontal="center" vertical="center" wrapText="1"/>
    </xf>
    <xf numFmtId="0" fontId="17" fillId="0" borderId="4" xfId="2" applyFont="1" applyFill="1" applyBorder="1" applyAlignment="1">
      <alignment horizontal="center" vertical="center" wrapText="1"/>
    </xf>
    <xf numFmtId="0" fontId="1" fillId="0" borderId="8" xfId="0" applyFont="1" applyBorder="1" applyAlignment="1">
      <alignment horizontal="left" vertical="center" wrapText="1"/>
    </xf>
    <xf numFmtId="0" fontId="17" fillId="2" borderId="21" xfId="2" applyFont="1" applyFill="1" applyBorder="1" applyAlignment="1">
      <alignment horizontal="center" vertical="center" wrapText="1"/>
    </xf>
    <xf numFmtId="177" fontId="17" fillId="2" borderId="21" xfId="2" applyNumberFormat="1" applyFont="1" applyFill="1" applyBorder="1" applyAlignment="1">
      <alignment horizontal="right" vertical="center" shrinkToFit="1"/>
    </xf>
    <xf numFmtId="177" fontId="17" fillId="0" borderId="21" xfId="2" applyNumberFormat="1" applyFont="1" applyFill="1" applyBorder="1" applyAlignment="1">
      <alignment horizontal="right" vertical="center" shrinkToFit="1"/>
    </xf>
    <xf numFmtId="0" fontId="17" fillId="2" borderId="21" xfId="2" applyFont="1" applyFill="1" applyBorder="1" applyAlignment="1">
      <alignment horizontal="left" vertical="center" wrapText="1"/>
    </xf>
    <xf numFmtId="0" fontId="6" fillId="2" borderId="185" xfId="2" applyFont="1" applyFill="1" applyBorder="1" applyAlignment="1">
      <alignment horizontal="left" vertical="center" wrapText="1"/>
    </xf>
    <xf numFmtId="0" fontId="17" fillId="2" borderId="185" xfId="2" applyFont="1" applyFill="1" applyBorder="1" applyAlignment="1">
      <alignment horizontal="left" vertical="center" wrapText="1"/>
    </xf>
    <xf numFmtId="0" fontId="17" fillId="0" borderId="9" xfId="2" applyFont="1" applyFill="1" applyBorder="1" applyAlignment="1">
      <alignment horizontal="center" vertical="center" wrapText="1"/>
    </xf>
    <xf numFmtId="0" fontId="17" fillId="0" borderId="8" xfId="2" applyFont="1" applyFill="1" applyBorder="1" applyAlignment="1">
      <alignment horizontal="center" vertical="center" wrapText="1"/>
    </xf>
    <xf numFmtId="0" fontId="17" fillId="0" borderId="7" xfId="2" applyFont="1" applyFill="1" applyBorder="1" applyAlignment="1">
      <alignment horizontal="center" vertical="center" wrapText="1"/>
    </xf>
    <xf numFmtId="0" fontId="17" fillId="0" borderId="11" xfId="2" applyFont="1" applyFill="1" applyBorder="1" applyAlignment="1">
      <alignment horizontal="center" vertical="center" wrapText="1"/>
    </xf>
    <xf numFmtId="0" fontId="17" fillId="0" borderId="10" xfId="2" applyFont="1" applyFill="1" applyBorder="1" applyAlignment="1">
      <alignment horizontal="center" vertical="center" wrapText="1"/>
    </xf>
    <xf numFmtId="0" fontId="17" fillId="0" borderId="6" xfId="2" applyFont="1" applyFill="1" applyBorder="1" applyAlignment="1">
      <alignment horizontal="center" vertical="center" wrapText="1"/>
    </xf>
    <xf numFmtId="0" fontId="17" fillId="0" borderId="1" xfId="2" applyFont="1" applyFill="1" applyBorder="1" applyAlignment="1">
      <alignment horizontal="center" vertical="center" wrapText="1"/>
    </xf>
    <xf numFmtId="0" fontId="17" fillId="0" borderId="5" xfId="2" applyFont="1" applyFill="1" applyBorder="1" applyAlignment="1">
      <alignment horizontal="center" vertical="center" wrapText="1"/>
    </xf>
    <xf numFmtId="0" fontId="21" fillId="2" borderId="196" xfId="2" applyFont="1" applyFill="1" applyBorder="1" applyAlignment="1">
      <alignment horizontal="center" vertical="center" wrapText="1"/>
    </xf>
    <xf numFmtId="0" fontId="21" fillId="2" borderId="215" xfId="2" applyFont="1" applyFill="1" applyBorder="1" applyAlignment="1">
      <alignment horizontal="center" vertical="center" wrapText="1"/>
    </xf>
    <xf numFmtId="0" fontId="21" fillId="2" borderId="11" xfId="2" applyFont="1" applyFill="1" applyBorder="1" applyAlignment="1">
      <alignment horizontal="center" vertical="center" wrapText="1"/>
    </xf>
    <xf numFmtId="0" fontId="21" fillId="2" borderId="10" xfId="2" applyFont="1" applyFill="1" applyBorder="1" applyAlignment="1">
      <alignment horizontal="center" vertical="center" wrapText="1"/>
    </xf>
    <xf numFmtId="0" fontId="21" fillId="2" borderId="6" xfId="2" applyFont="1" applyFill="1" applyBorder="1" applyAlignment="1">
      <alignment horizontal="center" vertical="center" wrapText="1"/>
    </xf>
    <xf numFmtId="0" fontId="21" fillId="2" borderId="5" xfId="2" applyFont="1" applyFill="1" applyBorder="1" applyAlignment="1">
      <alignment horizontal="center" vertical="center" wrapText="1"/>
    </xf>
    <xf numFmtId="181" fontId="17" fillId="0" borderId="21" xfId="2" applyNumberFormat="1" applyFont="1" applyFill="1" applyBorder="1" applyAlignment="1">
      <alignment horizontal="center" vertical="center" shrinkToFit="1"/>
    </xf>
    <xf numFmtId="181" fontId="17" fillId="2" borderId="21" xfId="2" applyNumberFormat="1" applyFont="1" applyFill="1" applyBorder="1" applyAlignment="1">
      <alignment horizontal="center" vertical="center" shrinkToFit="1"/>
    </xf>
    <xf numFmtId="181" fontId="17" fillId="2" borderId="21" xfId="3" applyNumberFormat="1" applyFont="1" applyFill="1" applyBorder="1" applyAlignment="1">
      <alignment horizontal="center" vertical="center" shrinkToFit="1"/>
    </xf>
    <xf numFmtId="0" fontId="7" fillId="0" borderId="24" xfId="0" applyFont="1" applyBorder="1" applyAlignment="1">
      <alignment horizontal="left" vertical="top" wrapText="1"/>
    </xf>
    <xf numFmtId="0" fontId="7" fillId="0" borderId="25" xfId="0" applyFont="1" applyBorder="1" applyAlignment="1">
      <alignment horizontal="left" vertical="top" wrapText="1"/>
    </xf>
    <xf numFmtId="0" fontId="7" fillId="0" borderId="26" xfId="0" applyFont="1" applyBorder="1" applyAlignment="1">
      <alignment horizontal="left" vertical="top" wrapText="1"/>
    </xf>
    <xf numFmtId="187" fontId="17" fillId="0" borderId="21" xfId="5" applyNumberFormat="1" applyFont="1" applyFill="1" applyBorder="1" applyAlignment="1">
      <alignment horizontal="center" vertical="center" shrinkToFit="1"/>
    </xf>
    <xf numFmtId="9" fontId="21" fillId="2" borderId="185" xfId="2" applyNumberFormat="1" applyFont="1" applyFill="1" applyBorder="1" applyAlignment="1">
      <alignment horizontal="center" vertical="center" shrinkToFit="1"/>
    </xf>
    <xf numFmtId="181" fontId="21" fillId="2" borderId="185" xfId="3" applyNumberFormat="1" applyFont="1" applyFill="1" applyBorder="1" applyAlignment="1">
      <alignment horizontal="center" vertical="center" shrinkToFit="1"/>
    </xf>
    <xf numFmtId="0" fontId="229" fillId="0" borderId="0" xfId="0" applyFont="1">
      <alignment vertical="center"/>
    </xf>
    <xf numFmtId="179" fontId="21" fillId="2" borderId="185" xfId="3" applyNumberFormat="1" applyFont="1" applyFill="1" applyBorder="1" applyAlignment="1">
      <alignment horizontal="center" vertical="center" shrinkToFit="1"/>
    </xf>
    <xf numFmtId="14" fontId="21" fillId="2" borderId="185" xfId="2" applyNumberFormat="1" applyFont="1" applyFill="1" applyBorder="1" applyAlignment="1">
      <alignment horizontal="center" vertical="center" shrinkToFit="1"/>
    </xf>
    <xf numFmtId="3" fontId="21" fillId="2" borderId="185" xfId="2" applyNumberFormat="1" applyFont="1" applyFill="1" applyBorder="1" applyAlignment="1">
      <alignment horizontal="center" vertical="center" wrapText="1" shrinkToFit="1"/>
    </xf>
    <xf numFmtId="0" fontId="10" fillId="0" borderId="0" xfId="2" applyFont="1" applyAlignment="1">
      <alignment horizontal="left" vertical="center" wrapText="1"/>
    </xf>
    <xf numFmtId="0" fontId="1" fillId="2" borderId="201" xfId="0" applyFont="1" applyFill="1" applyBorder="1" applyAlignment="1">
      <alignment horizontal="left" vertical="center" wrapText="1"/>
    </xf>
    <xf numFmtId="0" fontId="1" fillId="2" borderId="202" xfId="0" applyFont="1" applyFill="1" applyBorder="1" applyAlignment="1">
      <alignment horizontal="left" vertical="center" wrapText="1"/>
    </xf>
    <xf numFmtId="0" fontId="1" fillId="2" borderId="203"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0" xfId="0" applyFont="1" applyFill="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205" xfId="0" applyFont="1" applyBorder="1" applyAlignment="1">
      <alignment horizontal="left" vertical="top"/>
    </xf>
    <xf numFmtId="0" fontId="1" fillId="0" borderId="200" xfId="0" applyFont="1" applyBorder="1" applyAlignment="1">
      <alignment horizontal="left" vertical="top"/>
    </xf>
    <xf numFmtId="181" fontId="5" fillId="2" borderId="4" xfId="3" applyNumberFormat="1" applyFont="1" applyFill="1" applyBorder="1" applyAlignment="1">
      <alignment vertical="center"/>
    </xf>
    <xf numFmtId="181" fontId="5" fillId="2" borderId="21" xfId="3" applyNumberFormat="1" applyFont="1" applyFill="1" applyBorder="1" applyAlignment="1">
      <alignment vertical="center"/>
    </xf>
    <xf numFmtId="181" fontId="5" fillId="0" borderId="21" xfId="3" applyNumberFormat="1" applyFont="1" applyFill="1" applyBorder="1" applyAlignment="1">
      <alignment vertical="center"/>
    </xf>
    <xf numFmtId="0" fontId="28" fillId="0" borderId="3" xfId="0" applyFont="1" applyBorder="1" applyAlignment="1">
      <alignment horizontal="center" vertical="center"/>
    </xf>
    <xf numFmtId="0" fontId="28" fillId="0" borderId="2" xfId="0" applyFont="1" applyBorder="1" applyAlignment="1">
      <alignment horizontal="center" vertical="center"/>
    </xf>
    <xf numFmtId="0" fontId="28" fillId="0" borderId="4" xfId="0" applyFont="1" applyBorder="1" applyAlignment="1">
      <alignment horizontal="center" vertical="center"/>
    </xf>
    <xf numFmtId="41" fontId="28" fillId="0" borderId="3" xfId="3" applyFont="1" applyFill="1" applyBorder="1" applyAlignment="1">
      <alignment horizontal="center" vertical="center"/>
    </xf>
    <xf numFmtId="41" fontId="28" fillId="0" borderId="2" xfId="3" applyFont="1" applyFill="1" applyBorder="1" applyAlignment="1">
      <alignment horizontal="center" vertical="center"/>
    </xf>
    <xf numFmtId="41" fontId="28" fillId="0" borderId="4" xfId="3" applyFont="1" applyFill="1" applyBorder="1" applyAlignment="1">
      <alignment horizontal="center" vertical="center"/>
    </xf>
    <xf numFmtId="181" fontId="5" fillId="0" borderId="4" xfId="3" applyNumberFormat="1" applyFont="1" applyFill="1" applyBorder="1" applyAlignment="1">
      <alignment vertical="center" shrinkToFit="1"/>
    </xf>
    <xf numFmtId="181" fontId="5" fillId="0" borderId="21" xfId="3" applyNumberFormat="1" applyFont="1" applyFill="1" applyBorder="1" applyAlignment="1">
      <alignment vertical="center" shrinkToFit="1"/>
    </xf>
    <xf numFmtId="181" fontId="5" fillId="2" borderId="4" xfId="3" applyNumberFormat="1" applyFont="1" applyFill="1" applyBorder="1" applyAlignment="1">
      <alignment vertical="center" shrinkToFit="1"/>
    </xf>
    <xf numFmtId="181" fontId="5" fillId="2" borderId="21" xfId="3" applyNumberFormat="1" applyFont="1" applyFill="1" applyBorder="1" applyAlignment="1">
      <alignment vertical="center" shrinkToFit="1"/>
    </xf>
    <xf numFmtId="0" fontId="1" fillId="0" borderId="0" xfId="0" applyFont="1" applyFill="1" applyAlignment="1">
      <alignment vertical="center"/>
    </xf>
    <xf numFmtId="0" fontId="1" fillId="2" borderId="0" xfId="0" applyFont="1" applyFill="1" applyAlignment="1">
      <alignment vertical="center"/>
    </xf>
    <xf numFmtId="0" fontId="20" fillId="0" borderId="0" xfId="2" applyFont="1" applyBorder="1" applyAlignment="1">
      <alignment horizontal="right" vertical="center" wrapText="1"/>
    </xf>
    <xf numFmtId="181" fontId="5" fillId="2" borderId="2" xfId="3" applyNumberFormat="1" applyFont="1" applyFill="1" applyBorder="1" applyAlignment="1">
      <alignment vertical="center" shrinkToFit="1"/>
    </xf>
    <xf numFmtId="181" fontId="5" fillId="0" borderId="3" xfId="3" applyNumberFormat="1" applyFont="1" applyFill="1" applyBorder="1" applyAlignment="1">
      <alignment vertical="center" shrinkToFit="1"/>
    </xf>
    <xf numFmtId="181" fontId="5" fillId="0" borderId="2" xfId="3" applyNumberFormat="1" applyFont="1" applyFill="1" applyBorder="1" applyAlignment="1">
      <alignment vertical="center" shrinkToFit="1"/>
    </xf>
    <xf numFmtId="181" fontId="5" fillId="2" borderId="3" xfId="3" applyNumberFormat="1" applyFont="1" applyFill="1" applyBorder="1" applyAlignment="1">
      <alignment vertical="center" shrinkToFit="1"/>
    </xf>
    <xf numFmtId="181" fontId="5" fillId="2" borderId="4" xfId="3" applyNumberFormat="1" applyFont="1" applyFill="1" applyBorder="1" applyAlignment="1" applyProtection="1">
      <alignment vertical="center" shrinkToFit="1"/>
    </xf>
    <xf numFmtId="181" fontId="5" fillId="2" borderId="21" xfId="3" applyNumberFormat="1" applyFont="1" applyFill="1" applyBorder="1" applyAlignment="1" applyProtection="1">
      <alignment vertical="center" shrinkToFit="1"/>
    </xf>
    <xf numFmtId="181" fontId="5" fillId="0" borderId="4" xfId="3" applyNumberFormat="1" applyFont="1" applyFill="1" applyBorder="1" applyAlignment="1">
      <alignment vertical="center"/>
    </xf>
    <xf numFmtId="181" fontId="5" fillId="2" borderId="3" xfId="3" applyNumberFormat="1" applyFont="1" applyFill="1" applyBorder="1" applyAlignment="1">
      <alignment vertical="center"/>
    </xf>
    <xf numFmtId="181" fontId="5" fillId="2" borderId="2" xfId="3" applyNumberFormat="1" applyFont="1" applyFill="1" applyBorder="1" applyAlignment="1">
      <alignment vertical="center"/>
    </xf>
    <xf numFmtId="181" fontId="5" fillId="0" borderId="3" xfId="3" applyNumberFormat="1" applyFont="1" applyFill="1" applyBorder="1" applyAlignment="1">
      <alignment vertical="center"/>
    </xf>
    <xf numFmtId="181" fontId="5" fillId="0" borderId="2" xfId="3" applyNumberFormat="1" applyFont="1" applyFill="1" applyBorder="1" applyAlignment="1">
      <alignment vertical="center"/>
    </xf>
    <xf numFmtId="0" fontId="7" fillId="0" borderId="3" xfId="0" applyFont="1" applyBorder="1" applyAlignment="1">
      <alignment vertical="top" wrapText="1"/>
    </xf>
    <xf numFmtId="0" fontId="1" fillId="0" borderId="2" xfId="0" applyFont="1" applyBorder="1" applyAlignment="1">
      <alignment vertical="top"/>
    </xf>
    <xf numFmtId="0" fontId="1" fillId="0" borderId="1" xfId="0" applyFont="1" applyBorder="1" applyAlignment="1">
      <alignment vertical="top"/>
    </xf>
    <xf numFmtId="0" fontId="1" fillId="0" borderId="5" xfId="0" applyFont="1" applyBorder="1" applyAlignment="1">
      <alignment vertical="top"/>
    </xf>
    <xf numFmtId="0" fontId="12" fillId="0" borderId="0" xfId="1" applyFont="1" applyAlignment="1">
      <alignment horizontal="center" vertical="center"/>
    </xf>
    <xf numFmtId="0" fontId="11" fillId="0" borderId="0" xfId="1" applyFont="1" applyBorder="1" applyAlignment="1">
      <alignment horizontal="left" vertical="top" wrapText="1"/>
    </xf>
    <xf numFmtId="181" fontId="5" fillId="0" borderId="7" xfId="3" applyNumberFormat="1" applyFont="1" applyFill="1" applyBorder="1" applyAlignment="1">
      <alignment vertical="center"/>
    </xf>
    <xf numFmtId="181" fontId="5" fillId="0" borderId="22" xfId="3" applyNumberFormat="1" applyFont="1" applyFill="1" applyBorder="1" applyAlignment="1">
      <alignment vertical="center"/>
    </xf>
    <xf numFmtId="181" fontId="5" fillId="0" borderId="29" xfId="3" applyNumberFormat="1" applyFont="1" applyFill="1" applyBorder="1" applyAlignment="1">
      <alignment vertical="center"/>
    </xf>
    <xf numFmtId="181" fontId="5" fillId="0" borderId="23" xfId="3" applyNumberFormat="1" applyFont="1" applyFill="1" applyBorder="1" applyAlignment="1">
      <alignment vertical="center"/>
    </xf>
    <xf numFmtId="0" fontId="28" fillId="0" borderId="9" xfId="0" applyFont="1" applyBorder="1" applyAlignment="1">
      <alignment horizontal="center" vertical="center"/>
    </xf>
    <xf numFmtId="0" fontId="28" fillId="0" borderId="8" xfId="0" applyFont="1" applyBorder="1" applyAlignment="1">
      <alignment horizontal="center" vertical="center"/>
    </xf>
    <xf numFmtId="0" fontId="28" fillId="0" borderId="7" xfId="0" applyFont="1" applyBorder="1" applyAlignment="1">
      <alignment horizontal="center" vertical="center"/>
    </xf>
    <xf numFmtId="0" fontId="28" fillId="0" borderId="11" xfId="0" applyFont="1" applyBorder="1" applyAlignment="1">
      <alignment horizontal="center" vertical="center"/>
    </xf>
    <xf numFmtId="0" fontId="28" fillId="0" borderId="0" xfId="0" applyFont="1" applyBorder="1" applyAlignment="1">
      <alignment horizontal="center" vertical="center"/>
    </xf>
    <xf numFmtId="0" fontId="28" fillId="0" borderId="10" xfId="0" applyFont="1" applyBorder="1" applyAlignment="1">
      <alignment horizontal="center" vertical="center"/>
    </xf>
    <xf numFmtId="41" fontId="28" fillId="0" borderId="9" xfId="3" applyFont="1" applyBorder="1" applyAlignment="1">
      <alignment horizontal="center" vertical="center" shrinkToFit="1"/>
    </xf>
    <xf numFmtId="41" fontId="28" fillId="0" borderId="8" xfId="3" applyFont="1" applyBorder="1" applyAlignment="1">
      <alignment horizontal="center" vertical="center" shrinkToFit="1"/>
    </xf>
    <xf numFmtId="41" fontId="28" fillId="0" borderId="7" xfId="3" applyFont="1" applyBorder="1" applyAlignment="1">
      <alignment horizontal="center" vertical="center" shrinkToFit="1"/>
    </xf>
    <xf numFmtId="0" fontId="1" fillId="0" borderId="0" xfId="0" applyFont="1" applyFill="1" applyAlignment="1">
      <alignment horizontal="center" vertical="center"/>
    </xf>
    <xf numFmtId="188" fontId="1" fillId="2" borderId="0" xfId="0" applyNumberFormat="1" applyFont="1" applyFill="1" applyAlignment="1">
      <alignment horizontal="center" vertical="center"/>
    </xf>
    <xf numFmtId="0" fontId="20" fillId="0" borderId="0" xfId="2" applyFont="1" applyBorder="1" applyAlignment="1">
      <alignment horizontal="right" vertical="top" wrapText="1"/>
    </xf>
    <xf numFmtId="181" fontId="5" fillId="2" borderId="21" xfId="3" applyNumberFormat="1" applyFont="1" applyFill="1" applyBorder="1" applyAlignment="1">
      <alignment horizontal="right" vertical="center" shrinkToFit="1"/>
    </xf>
    <xf numFmtId="181" fontId="5" fillId="2" borderId="185" xfId="3" applyNumberFormat="1" applyFont="1" applyFill="1" applyBorder="1" applyAlignment="1">
      <alignment horizontal="right" vertical="center" shrinkToFit="1"/>
    </xf>
    <xf numFmtId="181" fontId="5" fillId="0" borderId="3" xfId="3" applyNumberFormat="1" applyFont="1" applyFill="1" applyBorder="1" applyAlignment="1">
      <alignment horizontal="right" vertical="center" shrinkToFit="1"/>
    </xf>
    <xf numFmtId="181" fontId="5" fillId="0" borderId="2" xfId="3" applyNumberFormat="1" applyFont="1" applyFill="1" applyBorder="1" applyAlignment="1">
      <alignment horizontal="right" vertical="center" shrinkToFit="1"/>
    </xf>
    <xf numFmtId="181" fontId="5" fillId="0" borderId="4" xfId="3" applyNumberFormat="1" applyFont="1" applyFill="1" applyBorder="1" applyAlignment="1">
      <alignment horizontal="right" vertical="center" shrinkToFit="1"/>
    </xf>
    <xf numFmtId="181" fontId="5" fillId="0" borderId="21" xfId="3" applyNumberFormat="1" applyFont="1" applyFill="1" applyBorder="1" applyAlignment="1">
      <alignment horizontal="right" vertical="center" shrinkToFit="1"/>
    </xf>
    <xf numFmtId="181" fontId="5" fillId="0" borderId="22" xfId="3" applyNumberFormat="1" applyFont="1" applyFill="1" applyBorder="1" applyAlignment="1">
      <alignment horizontal="right" vertical="center" shrinkToFit="1"/>
    </xf>
    <xf numFmtId="181" fontId="5" fillId="2" borderId="23" xfId="3" applyNumberFormat="1" applyFont="1" applyFill="1" applyBorder="1" applyAlignment="1">
      <alignment horizontal="right" vertical="center" shrinkToFit="1"/>
    </xf>
    <xf numFmtId="181" fontId="5" fillId="2" borderId="213" xfId="3" applyNumberFormat="1" applyFont="1" applyFill="1" applyBorder="1" applyAlignment="1">
      <alignment horizontal="right" vertical="center" shrinkToFit="1"/>
    </xf>
    <xf numFmtId="188" fontId="1" fillId="0" borderId="0" xfId="0" applyNumberFormat="1" applyFont="1" applyFill="1" applyAlignment="1">
      <alignment horizontal="center" vertical="center"/>
    </xf>
    <xf numFmtId="0" fontId="28" fillId="0" borderId="21" xfId="0" applyFont="1" applyFill="1" applyBorder="1" applyAlignment="1">
      <alignment horizontal="center" vertical="center"/>
    </xf>
    <xf numFmtId="0" fontId="28" fillId="2" borderId="21" xfId="0" applyFont="1" applyFill="1" applyBorder="1" applyAlignment="1">
      <alignment horizontal="center" vertical="center"/>
    </xf>
    <xf numFmtId="41" fontId="28" fillId="0" borderId="21" xfId="3" applyFont="1" applyFill="1" applyBorder="1" applyAlignment="1">
      <alignment horizontal="center" vertical="center"/>
    </xf>
    <xf numFmtId="41" fontId="28" fillId="2" borderId="21" xfId="3" applyFont="1" applyFill="1" applyBorder="1" applyAlignment="1">
      <alignment horizontal="center" vertical="center"/>
    </xf>
    <xf numFmtId="181" fontId="5" fillId="0" borderId="3" xfId="3" applyNumberFormat="1" applyFont="1" applyBorder="1" applyAlignment="1">
      <alignment horizontal="right" vertical="center" shrinkToFit="1"/>
    </xf>
    <xf numFmtId="181" fontId="5" fillId="0" borderId="2" xfId="3" applyNumberFormat="1" applyFont="1" applyBorder="1" applyAlignment="1">
      <alignment horizontal="right" vertical="center" shrinkToFit="1"/>
    </xf>
    <xf numFmtId="181" fontId="5" fillId="0" borderId="4" xfId="3" applyNumberFormat="1" applyFont="1" applyBorder="1" applyAlignment="1">
      <alignment horizontal="right" vertical="center" shrinkToFit="1"/>
    </xf>
    <xf numFmtId="181" fontId="5" fillId="2" borderId="3" xfId="3" applyNumberFormat="1" applyFont="1" applyFill="1" applyBorder="1" applyAlignment="1">
      <alignment horizontal="right" vertical="center" shrinkToFit="1"/>
    </xf>
    <xf numFmtId="181" fontId="5" fillId="2" borderId="2" xfId="3" applyNumberFormat="1" applyFont="1" applyFill="1" applyBorder="1" applyAlignment="1">
      <alignment horizontal="right" vertical="center" shrinkToFit="1"/>
    </xf>
    <xf numFmtId="181" fontId="5" fillId="2" borderId="4" xfId="3" applyNumberFormat="1" applyFont="1" applyFill="1" applyBorder="1" applyAlignment="1">
      <alignment horizontal="right" vertical="center" shrinkToFit="1"/>
    </xf>
    <xf numFmtId="181" fontId="5" fillId="4" borderId="3" xfId="3" applyNumberFormat="1" applyFont="1" applyFill="1" applyBorder="1" applyAlignment="1">
      <alignment horizontal="right" vertical="center" shrinkToFit="1"/>
    </xf>
    <xf numFmtId="181" fontId="5" fillId="4" borderId="2" xfId="3" applyNumberFormat="1" applyFont="1" applyFill="1" applyBorder="1" applyAlignment="1">
      <alignment horizontal="right" vertical="center" shrinkToFit="1"/>
    </xf>
    <xf numFmtId="181" fontId="5" fillId="4" borderId="4" xfId="3" applyNumberFormat="1" applyFont="1" applyFill="1" applyBorder="1" applyAlignment="1">
      <alignment horizontal="right" vertical="center" shrinkToFit="1"/>
    </xf>
    <xf numFmtId="181" fontId="5" fillId="0" borderId="6" xfId="3" applyNumberFormat="1" applyFont="1" applyBorder="1" applyAlignment="1">
      <alignment horizontal="right" vertical="center" shrinkToFit="1"/>
    </xf>
    <xf numFmtId="181" fontId="5" fillId="0" borderId="1" xfId="3" applyNumberFormat="1" applyFont="1" applyBorder="1" applyAlignment="1">
      <alignment horizontal="right" vertical="center" shrinkToFit="1"/>
    </xf>
    <xf numFmtId="181" fontId="5" fillId="0" borderId="5" xfId="3" applyNumberFormat="1" applyFont="1" applyBorder="1" applyAlignment="1">
      <alignment horizontal="right" vertical="center" shrinkToFit="1"/>
    </xf>
    <xf numFmtId="177" fontId="21" fillId="2" borderId="21" xfId="2" applyNumberFormat="1" applyFont="1" applyFill="1" applyBorder="1" applyAlignment="1">
      <alignment horizontal="right" vertical="center" shrinkToFit="1"/>
    </xf>
    <xf numFmtId="177" fontId="21" fillId="0" borderId="21" xfId="2" applyNumberFormat="1" applyFont="1" applyFill="1" applyBorder="1" applyAlignment="1">
      <alignment horizontal="right" vertical="center" shrinkToFit="1"/>
    </xf>
    <xf numFmtId="0" fontId="17" fillId="4" borderId="9" xfId="2" applyFont="1" applyFill="1" applyBorder="1" applyAlignment="1">
      <alignment horizontal="center" vertical="center" wrapText="1"/>
    </xf>
    <xf numFmtId="0" fontId="17" fillId="4" borderId="8" xfId="2" applyFont="1" applyFill="1" applyBorder="1" applyAlignment="1">
      <alignment horizontal="center" vertical="center" wrapText="1"/>
    </xf>
    <xf numFmtId="0" fontId="17" fillId="4" borderId="7" xfId="2" applyFont="1" applyFill="1" applyBorder="1" applyAlignment="1">
      <alignment horizontal="center" vertical="center" wrapText="1"/>
    </xf>
    <xf numFmtId="0" fontId="1" fillId="4" borderId="8" xfId="0" applyFont="1" applyFill="1" applyBorder="1">
      <alignment vertical="center"/>
    </xf>
    <xf numFmtId="0" fontId="1" fillId="4" borderId="7" xfId="0" applyFont="1" applyFill="1" applyBorder="1">
      <alignment vertical="center"/>
    </xf>
    <xf numFmtId="3" fontId="17" fillId="4" borderId="9" xfId="2" applyNumberFormat="1" applyFont="1" applyFill="1" applyBorder="1" applyAlignment="1">
      <alignment horizontal="center" vertical="center" wrapText="1"/>
    </xf>
    <xf numFmtId="3" fontId="17" fillId="4" borderId="8" xfId="2" applyNumberFormat="1" applyFont="1" applyFill="1" applyBorder="1" applyAlignment="1">
      <alignment horizontal="center" vertical="center" wrapText="1"/>
    </xf>
    <xf numFmtId="3" fontId="17" fillId="4" borderId="7" xfId="2" applyNumberFormat="1" applyFont="1" applyFill="1" applyBorder="1" applyAlignment="1">
      <alignment horizontal="center" vertical="center" wrapText="1"/>
    </xf>
    <xf numFmtId="0" fontId="20" fillId="0" borderId="1" xfId="2" applyFont="1" applyBorder="1" applyAlignment="1">
      <alignment horizontal="right" vertical="center" wrapText="1"/>
    </xf>
    <xf numFmtId="177" fontId="21" fillId="2" borderId="21" xfId="3" applyNumberFormat="1" applyFont="1" applyFill="1" applyBorder="1" applyAlignment="1">
      <alignment horizontal="right" vertical="center" shrinkToFit="1"/>
    </xf>
    <xf numFmtId="177" fontId="21" fillId="2" borderId="3" xfId="3" applyNumberFormat="1" applyFont="1" applyFill="1" applyBorder="1" applyAlignment="1">
      <alignment horizontal="right" vertical="center" shrinkToFit="1"/>
    </xf>
    <xf numFmtId="177" fontId="21" fillId="2" borderId="2" xfId="3" applyNumberFormat="1" applyFont="1" applyFill="1" applyBorder="1" applyAlignment="1">
      <alignment horizontal="right" vertical="center" shrinkToFit="1"/>
    </xf>
    <xf numFmtId="177" fontId="21" fillId="2" borderId="4" xfId="3" applyNumberFormat="1" applyFont="1" applyFill="1" applyBorder="1" applyAlignment="1">
      <alignment horizontal="right" vertical="center" shrinkToFit="1"/>
    </xf>
    <xf numFmtId="177" fontId="21" fillId="2" borderId="3" xfId="2" applyNumberFormat="1" applyFont="1" applyFill="1" applyBorder="1" applyAlignment="1">
      <alignment horizontal="right" vertical="center" shrinkToFit="1"/>
    </xf>
    <xf numFmtId="177" fontId="21" fillId="2" borderId="2" xfId="2" applyNumberFormat="1" applyFont="1" applyFill="1" applyBorder="1" applyAlignment="1">
      <alignment horizontal="right" vertical="center" shrinkToFit="1"/>
    </xf>
    <xf numFmtId="177" fontId="21" fillId="2" borderId="4" xfId="2" applyNumberFormat="1" applyFont="1" applyFill="1" applyBorder="1" applyAlignment="1">
      <alignment horizontal="right" vertical="center" shrinkToFit="1"/>
    </xf>
    <xf numFmtId="0" fontId="21" fillId="2" borderId="3" xfId="2" applyFont="1" applyFill="1" applyBorder="1" applyAlignment="1">
      <alignment horizontal="center" vertical="center" shrinkToFit="1"/>
    </xf>
    <xf numFmtId="0" fontId="21" fillId="2" borderId="2" xfId="2" applyFont="1" applyFill="1" applyBorder="1" applyAlignment="1">
      <alignment horizontal="center" vertical="center" shrinkToFit="1"/>
    </xf>
    <xf numFmtId="0" fontId="21" fillId="2" borderId="4" xfId="2" applyFont="1" applyFill="1" applyBorder="1" applyAlignment="1">
      <alignment horizontal="center" vertical="center" shrinkToFit="1"/>
    </xf>
    <xf numFmtId="0" fontId="21" fillId="2" borderId="3" xfId="2" applyFont="1" applyFill="1" applyBorder="1" applyAlignment="1">
      <alignment horizontal="center" vertical="center" wrapText="1" shrinkToFit="1"/>
    </xf>
    <xf numFmtId="0" fontId="21" fillId="2" borderId="2" xfId="2" applyFont="1" applyFill="1" applyBorder="1" applyAlignment="1">
      <alignment horizontal="center" vertical="center" wrapText="1" shrinkToFit="1"/>
    </xf>
    <xf numFmtId="0" fontId="21" fillId="2" borderId="4" xfId="2" applyFont="1" applyFill="1" applyBorder="1" applyAlignment="1">
      <alignment horizontal="center" vertical="center" wrapText="1" shrinkToFit="1"/>
    </xf>
    <xf numFmtId="0" fontId="1" fillId="0" borderId="10" xfId="0" applyFont="1" applyBorder="1" applyAlignment="1">
      <alignment horizontal="center" vertical="center"/>
    </xf>
    <xf numFmtId="0" fontId="4" fillId="2" borderId="186" xfId="0" applyFont="1" applyFill="1" applyBorder="1" applyAlignment="1">
      <alignment horizontal="center" vertical="center"/>
    </xf>
    <xf numFmtId="0" fontId="4" fillId="2" borderId="187" xfId="0" applyFont="1" applyFill="1" applyBorder="1" applyAlignment="1">
      <alignment horizontal="center" vertical="center"/>
    </xf>
    <xf numFmtId="0" fontId="4" fillId="2" borderId="214" xfId="0" applyFont="1" applyFill="1" applyBorder="1" applyAlignment="1">
      <alignment horizontal="center" vertical="center"/>
    </xf>
    <xf numFmtId="0" fontId="4" fillId="2" borderId="9"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29" fillId="0" borderId="0" xfId="0" quotePrefix="1" applyFont="1">
      <alignment vertical="center"/>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5" xfId="0" applyFont="1" applyFill="1" applyBorder="1" applyAlignment="1">
      <alignment horizontal="left" vertical="top" wrapText="1"/>
    </xf>
    <xf numFmtId="0" fontId="8" fillId="2" borderId="1" xfId="1" applyFill="1" applyBorder="1" applyAlignment="1">
      <alignment horizontal="center" vertical="center" shrinkToFit="1"/>
    </xf>
  </cellXfs>
  <cellStyles count="28402">
    <cellStyle name="_x0014_" xfId="820"/>
    <cellStyle name="-" xfId="7"/>
    <cellStyle name="          _x000d__x000a_386grabber=AVGA.3GR_x000d_" xfId="821"/>
    <cellStyle name="          _x000d__x000a_mouse.drv=lmouse.drv" xfId="822"/>
    <cellStyle name="          _x000d__x000a_shell=progman.exe_x000d__x000a_m" xfId="823"/>
    <cellStyle name=" 물류비_실시품의준_4-1실적" xfId="824"/>
    <cellStyle name="#,##0" xfId="139"/>
    <cellStyle name="#,##0 2" xfId="5223"/>
    <cellStyle name="#,##0 2 2" xfId="5566"/>
    <cellStyle name="#,##0 2 2 10" xfId="11557"/>
    <cellStyle name="#,##0 2 2 2" xfId="5854"/>
    <cellStyle name="#,##0 2 2 2 2" xfId="6089"/>
    <cellStyle name="#,##0 2 2 2 2 2" xfId="12061"/>
    <cellStyle name="#,##0 2 2 2 2 3" xfId="17817"/>
    <cellStyle name="#,##0 2 2 2 2 4" xfId="23314"/>
    <cellStyle name="#,##0 2 2 2 3" xfId="6090"/>
    <cellStyle name="#,##0 2 2 2 3 2" xfId="12062"/>
    <cellStyle name="#,##0 2 2 2 3 3" xfId="17818"/>
    <cellStyle name="#,##0 2 2 2 3 4" xfId="23315"/>
    <cellStyle name="#,##0 2 2 2 4" xfId="6091"/>
    <cellStyle name="#,##0 2 2 2 4 2" xfId="12063"/>
    <cellStyle name="#,##0 2 2 2 4 3" xfId="17819"/>
    <cellStyle name="#,##0 2 2 2 4 4" xfId="23316"/>
    <cellStyle name="#,##0 2 2 2 5" xfId="6092"/>
    <cellStyle name="#,##0 2 2 2 5 2" xfId="12064"/>
    <cellStyle name="#,##0 2 2 2 5 3" xfId="17820"/>
    <cellStyle name="#,##0 2 2 2 5 4" xfId="23317"/>
    <cellStyle name="#,##0 2 2 2 6" xfId="6093"/>
    <cellStyle name="#,##0 2 2 2 6 2" xfId="12065"/>
    <cellStyle name="#,##0 2 2 2 6 3" xfId="17821"/>
    <cellStyle name="#,##0 2 2 2 6 4" xfId="23318"/>
    <cellStyle name="#,##0 2 2 2 7" xfId="11827"/>
    <cellStyle name="#,##0 2 2 2 8" xfId="17588"/>
    <cellStyle name="#,##0 2 2 3" xfId="6094"/>
    <cellStyle name="#,##0 2 2 3 2" xfId="12066"/>
    <cellStyle name="#,##0 2 2 3 3" xfId="17822"/>
    <cellStyle name="#,##0 2 2 3 4" xfId="23319"/>
    <cellStyle name="#,##0 2 2 4" xfId="6095"/>
    <cellStyle name="#,##0 2 2 4 2" xfId="12067"/>
    <cellStyle name="#,##0 2 2 4 3" xfId="17823"/>
    <cellStyle name="#,##0 2 2 4 4" xfId="23320"/>
    <cellStyle name="#,##0 2 2 5" xfId="6096"/>
    <cellStyle name="#,##0 2 2 5 2" xfId="12068"/>
    <cellStyle name="#,##0 2 2 5 3" xfId="17824"/>
    <cellStyle name="#,##0 2 2 5 4" xfId="23321"/>
    <cellStyle name="#,##0 2 2 6" xfId="6097"/>
    <cellStyle name="#,##0 2 2 6 2" xfId="12069"/>
    <cellStyle name="#,##0 2 2 6 3" xfId="17825"/>
    <cellStyle name="#,##0 2 2 6 4" xfId="23322"/>
    <cellStyle name="#,##0 2 2 7" xfId="6098"/>
    <cellStyle name="#,##0 2 2 7 2" xfId="12070"/>
    <cellStyle name="#,##0 2 2 7 3" xfId="17826"/>
    <cellStyle name="#,##0 2 2 7 4" xfId="23323"/>
    <cellStyle name="#,##0 2 2 8" xfId="6099"/>
    <cellStyle name="#,##0 2 2 8 2" xfId="12071"/>
    <cellStyle name="#,##0 2 2 8 3" xfId="17827"/>
    <cellStyle name="#,##0 2 2 8 4" xfId="23324"/>
    <cellStyle name="#,##0 2 2 9" xfId="6100"/>
    <cellStyle name="#,##0 2 2 9 2" xfId="12072"/>
    <cellStyle name="#,##0 2 2 9 3" xfId="17828"/>
    <cellStyle name="#,##0 2 2 9 4" xfId="23325"/>
    <cellStyle name="#,##0 2 3" xfId="5495"/>
    <cellStyle name="#,##0 2 3 2" xfId="5783"/>
    <cellStyle name="#,##0 2 3 2 10" xfId="6101"/>
    <cellStyle name="#,##0 2 3 2 10 2" xfId="12073"/>
    <cellStyle name="#,##0 2 3 2 10 3" xfId="17829"/>
    <cellStyle name="#,##0 2 3 2 10 4" xfId="23326"/>
    <cellStyle name="#,##0 2 3 2 11" xfId="11756"/>
    <cellStyle name="#,##0 2 3 2 12" xfId="23036"/>
    <cellStyle name="#,##0 2 3 2 2" xfId="6102"/>
    <cellStyle name="#,##0 2 3 2 2 2" xfId="12074"/>
    <cellStyle name="#,##0 2 3 2 2 3" xfId="17830"/>
    <cellStyle name="#,##0 2 3 2 2 4" xfId="23327"/>
    <cellStyle name="#,##0 2 3 2 3" xfId="6103"/>
    <cellStyle name="#,##0 2 3 2 3 2" xfId="12075"/>
    <cellStyle name="#,##0 2 3 2 3 3" xfId="17831"/>
    <cellStyle name="#,##0 2 3 2 3 4" xfId="23328"/>
    <cellStyle name="#,##0 2 3 2 4" xfId="6104"/>
    <cellStyle name="#,##0 2 3 2 4 2" xfId="12076"/>
    <cellStyle name="#,##0 2 3 2 4 3" xfId="17832"/>
    <cellStyle name="#,##0 2 3 2 4 4" xfId="23329"/>
    <cellStyle name="#,##0 2 3 2 5" xfId="6105"/>
    <cellStyle name="#,##0 2 3 2 5 2" xfId="12077"/>
    <cellStyle name="#,##0 2 3 2 5 3" xfId="17833"/>
    <cellStyle name="#,##0 2 3 2 5 4" xfId="23330"/>
    <cellStyle name="#,##0 2 3 2 6" xfId="6106"/>
    <cellStyle name="#,##0 2 3 2 6 2" xfId="12078"/>
    <cellStyle name="#,##0 2 3 2 6 3" xfId="17834"/>
    <cellStyle name="#,##0 2 3 2 6 4" xfId="23331"/>
    <cellStyle name="#,##0 2 3 2 7" xfId="6107"/>
    <cellStyle name="#,##0 2 3 2 7 2" xfId="12079"/>
    <cellStyle name="#,##0 2 3 2 7 3" xfId="17835"/>
    <cellStyle name="#,##0 2 3 2 7 4" xfId="23332"/>
    <cellStyle name="#,##0 2 3 2 8" xfId="6108"/>
    <cellStyle name="#,##0 2 3 2 8 2" xfId="12080"/>
    <cellStyle name="#,##0 2 3 2 8 3" xfId="17836"/>
    <cellStyle name="#,##0 2 3 2 8 4" xfId="23333"/>
    <cellStyle name="#,##0 2 3 2 9" xfId="6109"/>
    <cellStyle name="#,##0 2 3 2 9 2" xfId="12081"/>
    <cellStyle name="#,##0 2 3 2 9 3" xfId="17837"/>
    <cellStyle name="#,##0 2 3 2 9 4" xfId="23334"/>
    <cellStyle name="#,##0 2 3 3" xfId="6008"/>
    <cellStyle name="#,##0 2 3 3 10" xfId="6110"/>
    <cellStyle name="#,##0 2 3 3 10 2" xfId="12082"/>
    <cellStyle name="#,##0 2 3 3 10 3" xfId="17838"/>
    <cellStyle name="#,##0 2 3 3 10 4" xfId="23335"/>
    <cellStyle name="#,##0 2 3 3 11" xfId="11981"/>
    <cellStyle name="#,##0 2 3 3 12" xfId="17738"/>
    <cellStyle name="#,##0 2 3 3 13" xfId="23235"/>
    <cellStyle name="#,##0 2 3 3 2" xfId="6111"/>
    <cellStyle name="#,##0 2 3 3 2 2" xfId="12083"/>
    <cellStyle name="#,##0 2 3 3 2 3" xfId="17839"/>
    <cellStyle name="#,##0 2 3 3 2 4" xfId="23336"/>
    <cellStyle name="#,##0 2 3 3 3" xfId="6112"/>
    <cellStyle name="#,##0 2 3 3 3 2" xfId="12084"/>
    <cellStyle name="#,##0 2 3 3 3 3" xfId="17840"/>
    <cellStyle name="#,##0 2 3 3 3 4" xfId="23337"/>
    <cellStyle name="#,##0 2 3 3 4" xfId="6113"/>
    <cellStyle name="#,##0 2 3 3 4 2" xfId="12085"/>
    <cellStyle name="#,##0 2 3 3 4 3" xfId="17841"/>
    <cellStyle name="#,##0 2 3 3 4 4" xfId="23338"/>
    <cellStyle name="#,##0 2 3 3 5" xfId="6114"/>
    <cellStyle name="#,##0 2 3 3 5 2" xfId="12086"/>
    <cellStyle name="#,##0 2 3 3 5 3" xfId="17842"/>
    <cellStyle name="#,##0 2 3 3 5 4" xfId="23339"/>
    <cellStyle name="#,##0 2 3 3 6" xfId="6115"/>
    <cellStyle name="#,##0 2 3 3 6 2" xfId="12087"/>
    <cellStyle name="#,##0 2 3 3 6 3" xfId="17843"/>
    <cellStyle name="#,##0 2 3 3 6 4" xfId="23340"/>
    <cellStyle name="#,##0 2 3 3 7" xfId="6116"/>
    <cellStyle name="#,##0 2 3 3 7 2" xfId="12088"/>
    <cellStyle name="#,##0 2 3 3 7 3" xfId="17844"/>
    <cellStyle name="#,##0 2 3 3 7 4" xfId="23341"/>
    <cellStyle name="#,##0 2 3 3 8" xfId="6117"/>
    <cellStyle name="#,##0 2 3 3 8 2" xfId="12089"/>
    <cellStyle name="#,##0 2 3 3 8 3" xfId="17845"/>
    <cellStyle name="#,##0 2 3 3 8 4" xfId="23342"/>
    <cellStyle name="#,##0 2 3 3 9" xfId="6118"/>
    <cellStyle name="#,##0 2 3 3 9 2" xfId="12090"/>
    <cellStyle name="#,##0 2 3 3 9 3" xfId="17846"/>
    <cellStyle name="#,##0 2 3 3 9 4" xfId="23343"/>
    <cellStyle name="#,##0 2 3 4" xfId="6119"/>
    <cellStyle name="#,##0 2 3 4 2" xfId="12091"/>
    <cellStyle name="#,##0 2 3 4 3" xfId="17847"/>
    <cellStyle name="#,##0 2 3 4 4" xfId="23344"/>
    <cellStyle name="#,##0 2 3 5" xfId="6120"/>
    <cellStyle name="#,##0 2 3 5 2" xfId="12092"/>
    <cellStyle name="#,##0 2 3 5 3" xfId="17848"/>
    <cellStyle name="#,##0 2 3 5 4" xfId="23345"/>
    <cellStyle name="#,##0 2 3 6" xfId="6121"/>
    <cellStyle name="#,##0 2 3 6 2" xfId="12093"/>
    <cellStyle name="#,##0 2 3 6 3" xfId="17849"/>
    <cellStyle name="#,##0 2 3 6 4" xfId="23346"/>
    <cellStyle name="#,##0 2 3 7" xfId="11489"/>
    <cellStyle name="#,##0 2 4" xfId="5631"/>
    <cellStyle name="#,##0 2 4 2" xfId="6122"/>
    <cellStyle name="#,##0 2 4 2 2" xfId="12094"/>
    <cellStyle name="#,##0 2 4 2 3" xfId="17850"/>
    <cellStyle name="#,##0 2 4 2 4" xfId="23347"/>
    <cellStyle name="#,##0 2 4 3" xfId="6123"/>
    <cellStyle name="#,##0 2 4 3 2" xfId="12095"/>
    <cellStyle name="#,##0 2 4 3 3" xfId="17851"/>
    <cellStyle name="#,##0 2 4 3 4" xfId="23348"/>
    <cellStyle name="#,##0 2 4 4" xfId="6124"/>
    <cellStyle name="#,##0 2 4 4 2" xfId="12096"/>
    <cellStyle name="#,##0 2 4 4 3" xfId="17852"/>
    <cellStyle name="#,##0 2 4 4 4" xfId="23349"/>
    <cellStyle name="#,##0 2 4 5" xfId="6125"/>
    <cellStyle name="#,##0 2 4 5 2" xfId="12097"/>
    <cellStyle name="#,##0 2 4 5 3" xfId="17853"/>
    <cellStyle name="#,##0 2 4 5 4" xfId="23350"/>
    <cellStyle name="#,##0 2 4 6" xfId="6126"/>
    <cellStyle name="#,##0 2 4 6 2" xfId="12098"/>
    <cellStyle name="#,##0 2 4 6 3" xfId="17854"/>
    <cellStyle name="#,##0 2 4 6 4" xfId="23351"/>
    <cellStyle name="#,##0 2 4 7" xfId="11605"/>
    <cellStyle name="#,##0 2 4 8" xfId="17376"/>
    <cellStyle name="#,##0 2 5" xfId="5612"/>
    <cellStyle name="#,##0 2 5 10" xfId="6127"/>
    <cellStyle name="#,##0 2 5 10 2" xfId="12099"/>
    <cellStyle name="#,##0 2 5 10 3" xfId="17855"/>
    <cellStyle name="#,##0 2 5 10 4" xfId="23352"/>
    <cellStyle name="#,##0 2 5 11" xfId="11594"/>
    <cellStyle name="#,##0 2 5 12" xfId="17366"/>
    <cellStyle name="#,##0 2 5 13" xfId="22918"/>
    <cellStyle name="#,##0 2 5 2" xfId="6128"/>
    <cellStyle name="#,##0 2 5 2 2" xfId="12100"/>
    <cellStyle name="#,##0 2 5 2 3" xfId="17856"/>
    <cellStyle name="#,##0 2 5 2 4" xfId="23353"/>
    <cellStyle name="#,##0 2 5 3" xfId="6129"/>
    <cellStyle name="#,##0 2 5 3 2" xfId="12101"/>
    <cellStyle name="#,##0 2 5 3 3" xfId="17857"/>
    <cellStyle name="#,##0 2 5 3 4" xfId="23354"/>
    <cellStyle name="#,##0 2 5 4" xfId="6130"/>
    <cellStyle name="#,##0 2 5 4 2" xfId="12102"/>
    <cellStyle name="#,##0 2 5 4 3" xfId="17858"/>
    <cellStyle name="#,##0 2 5 4 4" xfId="23355"/>
    <cellStyle name="#,##0 2 5 5" xfId="6131"/>
    <cellStyle name="#,##0 2 5 5 2" xfId="12103"/>
    <cellStyle name="#,##0 2 5 5 3" xfId="17859"/>
    <cellStyle name="#,##0 2 5 5 4" xfId="23356"/>
    <cellStyle name="#,##0 2 5 6" xfId="6132"/>
    <cellStyle name="#,##0 2 5 6 2" xfId="12104"/>
    <cellStyle name="#,##0 2 5 6 3" xfId="17860"/>
    <cellStyle name="#,##0 2 5 6 4" xfId="23357"/>
    <cellStyle name="#,##0 2 5 7" xfId="6133"/>
    <cellStyle name="#,##0 2 5 7 2" xfId="12105"/>
    <cellStyle name="#,##0 2 5 7 3" xfId="17861"/>
    <cellStyle name="#,##0 2 5 7 4" xfId="23358"/>
    <cellStyle name="#,##0 2 5 8" xfId="6134"/>
    <cellStyle name="#,##0 2 5 8 2" xfId="12106"/>
    <cellStyle name="#,##0 2 5 8 3" xfId="17862"/>
    <cellStyle name="#,##0 2 5 8 4" xfId="23359"/>
    <cellStyle name="#,##0 2 5 9" xfId="6135"/>
    <cellStyle name="#,##0 2 5 9 2" xfId="12107"/>
    <cellStyle name="#,##0 2 5 9 3" xfId="17863"/>
    <cellStyle name="#,##0 2 5 9 4" xfId="23360"/>
    <cellStyle name="#,##0 2 6" xfId="6136"/>
    <cellStyle name="#,##0 2 6 2" xfId="12108"/>
    <cellStyle name="#,##0 2 6 3" xfId="17864"/>
    <cellStyle name="#,##0 2 6 4" xfId="23361"/>
    <cellStyle name="#,##0 2 7" xfId="11342"/>
    <cellStyle name="#,##0 3" xfId="5398"/>
    <cellStyle name="#,##0 3 10" xfId="11392"/>
    <cellStyle name="#,##0 3 2" xfId="5686"/>
    <cellStyle name="#,##0 3 2 2" xfId="6137"/>
    <cellStyle name="#,##0 3 2 2 2" xfId="12109"/>
    <cellStyle name="#,##0 3 2 2 3" xfId="17865"/>
    <cellStyle name="#,##0 3 2 2 4" xfId="23362"/>
    <cellStyle name="#,##0 3 2 3" xfId="6138"/>
    <cellStyle name="#,##0 3 2 3 2" xfId="12110"/>
    <cellStyle name="#,##0 3 2 3 3" xfId="17866"/>
    <cellStyle name="#,##0 3 2 3 4" xfId="23363"/>
    <cellStyle name="#,##0 3 2 4" xfId="6139"/>
    <cellStyle name="#,##0 3 2 4 2" xfId="12111"/>
    <cellStyle name="#,##0 3 2 4 3" xfId="17867"/>
    <cellStyle name="#,##0 3 2 4 4" xfId="23364"/>
    <cellStyle name="#,##0 3 2 5" xfId="6140"/>
    <cellStyle name="#,##0 3 2 5 2" xfId="12112"/>
    <cellStyle name="#,##0 3 2 5 3" xfId="17868"/>
    <cellStyle name="#,##0 3 2 5 4" xfId="23365"/>
    <cellStyle name="#,##0 3 2 6" xfId="6141"/>
    <cellStyle name="#,##0 3 2 6 2" xfId="12113"/>
    <cellStyle name="#,##0 3 2 6 3" xfId="17869"/>
    <cellStyle name="#,##0 3 2 6 4" xfId="23366"/>
    <cellStyle name="#,##0 3 2 7" xfId="11659"/>
    <cellStyle name="#,##0 3 2 8" xfId="17429"/>
    <cellStyle name="#,##0 3 3" xfId="5926"/>
    <cellStyle name="#,##0 3 3 10" xfId="6142"/>
    <cellStyle name="#,##0 3 3 10 2" xfId="12114"/>
    <cellStyle name="#,##0 3 3 10 3" xfId="17870"/>
    <cellStyle name="#,##0 3 3 10 4" xfId="23367"/>
    <cellStyle name="#,##0 3 3 11" xfId="11899"/>
    <cellStyle name="#,##0 3 3 12" xfId="17656"/>
    <cellStyle name="#,##0 3 3 13" xfId="23153"/>
    <cellStyle name="#,##0 3 3 2" xfId="6143"/>
    <cellStyle name="#,##0 3 3 2 2" xfId="12115"/>
    <cellStyle name="#,##0 3 3 2 3" xfId="17871"/>
    <cellStyle name="#,##0 3 3 2 4" xfId="23368"/>
    <cellStyle name="#,##0 3 3 3" xfId="6144"/>
    <cellStyle name="#,##0 3 3 3 2" xfId="12116"/>
    <cellStyle name="#,##0 3 3 3 3" xfId="17872"/>
    <cellStyle name="#,##0 3 3 3 4" xfId="23369"/>
    <cellStyle name="#,##0 3 3 4" xfId="6145"/>
    <cellStyle name="#,##0 3 3 4 2" xfId="12117"/>
    <cellStyle name="#,##0 3 3 4 3" xfId="17873"/>
    <cellStyle name="#,##0 3 3 4 4" xfId="23370"/>
    <cellStyle name="#,##0 3 3 5" xfId="6146"/>
    <cellStyle name="#,##0 3 3 5 2" xfId="12118"/>
    <cellStyle name="#,##0 3 3 5 3" xfId="17874"/>
    <cellStyle name="#,##0 3 3 5 4" xfId="23371"/>
    <cellStyle name="#,##0 3 3 6" xfId="6147"/>
    <cellStyle name="#,##0 3 3 6 2" xfId="12119"/>
    <cellStyle name="#,##0 3 3 6 3" xfId="17875"/>
    <cellStyle name="#,##0 3 3 6 4" xfId="23372"/>
    <cellStyle name="#,##0 3 3 7" xfId="6148"/>
    <cellStyle name="#,##0 3 3 7 2" xfId="12120"/>
    <cellStyle name="#,##0 3 3 7 3" xfId="17876"/>
    <cellStyle name="#,##0 3 3 7 4" xfId="23373"/>
    <cellStyle name="#,##0 3 3 8" xfId="6149"/>
    <cellStyle name="#,##0 3 3 8 2" xfId="12121"/>
    <cellStyle name="#,##0 3 3 8 3" xfId="17877"/>
    <cellStyle name="#,##0 3 3 8 4" xfId="23374"/>
    <cellStyle name="#,##0 3 3 9" xfId="6150"/>
    <cellStyle name="#,##0 3 3 9 2" xfId="12122"/>
    <cellStyle name="#,##0 3 3 9 3" xfId="17878"/>
    <cellStyle name="#,##0 3 3 9 4" xfId="23375"/>
    <cellStyle name="#,##0 3 4" xfId="6151"/>
    <cellStyle name="#,##0 3 4 2" xfId="12123"/>
    <cellStyle name="#,##0 3 4 3" xfId="17879"/>
    <cellStyle name="#,##0 3 4 4" xfId="23376"/>
    <cellStyle name="#,##0 3 5" xfId="6152"/>
    <cellStyle name="#,##0 3 5 2" xfId="12124"/>
    <cellStyle name="#,##0 3 5 3" xfId="17880"/>
    <cellStyle name="#,##0 3 5 4" xfId="23377"/>
    <cellStyle name="#,##0 3 6" xfId="6153"/>
    <cellStyle name="#,##0 3 6 2" xfId="12125"/>
    <cellStyle name="#,##0 3 6 3" xfId="17881"/>
    <cellStyle name="#,##0 3 6 4" xfId="23378"/>
    <cellStyle name="#,##0 3 7" xfId="6154"/>
    <cellStyle name="#,##0 3 7 2" xfId="12126"/>
    <cellStyle name="#,##0 3 7 3" xfId="17882"/>
    <cellStyle name="#,##0 3 7 4" xfId="23379"/>
    <cellStyle name="#,##0 3 8" xfId="6155"/>
    <cellStyle name="#,##0 3 8 2" xfId="12127"/>
    <cellStyle name="#,##0 3 8 3" xfId="17883"/>
    <cellStyle name="#,##0 3 8 4" xfId="23380"/>
    <cellStyle name="#,##0 3 9" xfId="6156"/>
    <cellStyle name="#,##0 3 9 2" xfId="12128"/>
    <cellStyle name="#,##0 3 9 3" xfId="17884"/>
    <cellStyle name="#,##0 3 9 4" xfId="23381"/>
    <cellStyle name="#,##0 4" xfId="5368"/>
    <cellStyle name="#,##0 4 2" xfId="5656"/>
    <cellStyle name="#,##0 4 2 2" xfId="6157"/>
    <cellStyle name="#,##0 4 2 2 2" xfId="12129"/>
    <cellStyle name="#,##0 4 2 2 3" xfId="17885"/>
    <cellStyle name="#,##0 4 2 2 4" xfId="23382"/>
    <cellStyle name="#,##0 4 2 3" xfId="6158"/>
    <cellStyle name="#,##0 4 2 3 2" xfId="12130"/>
    <cellStyle name="#,##0 4 2 3 3" xfId="17886"/>
    <cellStyle name="#,##0 4 2 3 4" xfId="23383"/>
    <cellStyle name="#,##0 4 2 4" xfId="6159"/>
    <cellStyle name="#,##0 4 2 4 2" xfId="12131"/>
    <cellStyle name="#,##0 4 2 4 3" xfId="17887"/>
    <cellStyle name="#,##0 4 2 4 4" xfId="23384"/>
    <cellStyle name="#,##0 4 2 5" xfId="6160"/>
    <cellStyle name="#,##0 4 2 5 2" xfId="12132"/>
    <cellStyle name="#,##0 4 2 5 3" xfId="17888"/>
    <cellStyle name="#,##0 4 2 5 4" xfId="23385"/>
    <cellStyle name="#,##0 4 2 6" xfId="6161"/>
    <cellStyle name="#,##0 4 2 6 2" xfId="12133"/>
    <cellStyle name="#,##0 4 2 6 3" xfId="17889"/>
    <cellStyle name="#,##0 4 2 6 4" xfId="23386"/>
    <cellStyle name="#,##0 4 2 7" xfId="11629"/>
    <cellStyle name="#,##0 4 2 8" xfId="17399"/>
    <cellStyle name="#,##0 4 3" xfId="6162"/>
    <cellStyle name="#,##0 4 3 2" xfId="12134"/>
    <cellStyle name="#,##0 4 3 3" xfId="17890"/>
    <cellStyle name="#,##0 4 3 4" xfId="23387"/>
    <cellStyle name="#,##0 4 4" xfId="6163"/>
    <cellStyle name="#,##0 4 4 2" xfId="12135"/>
    <cellStyle name="#,##0 4 4 3" xfId="17891"/>
    <cellStyle name="#,##0 4 4 4" xfId="23388"/>
    <cellStyle name="#,##0 4 5" xfId="6164"/>
    <cellStyle name="#,##0 4 5 2" xfId="12136"/>
    <cellStyle name="#,##0 4 5 3" xfId="17892"/>
    <cellStyle name="#,##0 4 5 4" xfId="23389"/>
    <cellStyle name="#,##0 4 6" xfId="11362"/>
    <cellStyle name="#,##0 4 7" xfId="17165"/>
    <cellStyle name="#,##0 5" xfId="5600"/>
    <cellStyle name="#,##0 5 2" xfId="6165"/>
    <cellStyle name="#,##0 5 2 2" xfId="12137"/>
    <cellStyle name="#,##0 5 2 3" xfId="17893"/>
    <cellStyle name="#,##0 5 2 4" xfId="23390"/>
    <cellStyle name="#,##0 5 3" xfId="6166"/>
    <cellStyle name="#,##0 5 3 2" xfId="12138"/>
    <cellStyle name="#,##0 5 3 3" xfId="17894"/>
    <cellStyle name="#,##0 5 3 4" xfId="23391"/>
    <cellStyle name="#,##0 5 4" xfId="6167"/>
    <cellStyle name="#,##0 5 4 2" xfId="12139"/>
    <cellStyle name="#,##0 5 4 3" xfId="17895"/>
    <cellStyle name="#,##0 5 4 4" xfId="23392"/>
    <cellStyle name="#,##0 5 5" xfId="6168"/>
    <cellStyle name="#,##0 5 5 2" xfId="12140"/>
    <cellStyle name="#,##0 5 5 3" xfId="17896"/>
    <cellStyle name="#,##0 5 5 4" xfId="23393"/>
    <cellStyle name="#,##0 5 6" xfId="6169"/>
    <cellStyle name="#,##0 5 6 2" xfId="12141"/>
    <cellStyle name="#,##0 5 6 3" xfId="17897"/>
    <cellStyle name="#,##0 5 6 4" xfId="23394"/>
    <cellStyle name="#,##0 5 7" xfId="11584"/>
    <cellStyle name="#,##0 5 8" xfId="17356"/>
    <cellStyle name="#,##0 6" xfId="6170"/>
    <cellStyle name="#,##0 6 2" xfId="12142"/>
    <cellStyle name="#,##0 6 3" xfId="17898"/>
    <cellStyle name="#,##0 6 4" xfId="23395"/>
    <cellStyle name="#,##0 7" xfId="11235"/>
    <cellStyle name="$" xfId="825"/>
    <cellStyle name="$_db진흥" xfId="826"/>
    <cellStyle name="$_db진흥 2" xfId="827"/>
    <cellStyle name="$_견적2" xfId="828"/>
    <cellStyle name="$_견적2 2" xfId="829"/>
    <cellStyle name="$_기아" xfId="830"/>
    <cellStyle name="$_기아 2" xfId="831"/>
    <cellStyle name="?" xfId="832"/>
    <cellStyle name="?? [0]_m.7.2" xfId="140"/>
    <cellStyle name="??_x000c_溜_x0012__x000d_肥U_x0001_?_x0006_?_x0007__x0001__x0001_" xfId="833"/>
    <cellStyle name="??&amp;O?&amp;H?_x0008__x000f__x0007_?_x0007__x0001__x0001_" xfId="8"/>
    <cellStyle name="??&amp;O?&amp;H?_x0008_??_x0007__x0001__x0001_" xfId="9"/>
    <cellStyle name="??&amp;O?&amp;H?_x0008_x_x000b_P_x000c__x0007__x0001__x0001_" xfId="834"/>
    <cellStyle name="??&amp;쏗?뷐9_x0008__x0011__x0007_?_x0007__x0001__x0001_" xfId="835"/>
    <cellStyle name="???­ [0]_INQUIRY ¿?¾÷?ß?ø " xfId="141"/>
    <cellStyle name="???­_INQUIRY ¿?¾÷?ß?ø " xfId="142"/>
    <cellStyle name="???Ø_??°???(2¿?) " xfId="143"/>
    <cellStyle name="??_m.7.2.7.3" xfId="144"/>
    <cellStyle name="?_x000f__x0001_?잡_x0002_" xfId="836"/>
    <cellStyle name="?Þ¸¶ [0]_INQUIRY ¿?¾÷?ß?ø " xfId="145"/>
    <cellStyle name="?Þ¸¶_INQUIRY ¿?¾÷?ß?ø " xfId="146"/>
    <cellStyle name="?W?_laroux" xfId="147"/>
    <cellStyle name="?칮E0899intecosch" xfId="837"/>
    <cellStyle name="?칮E0899M1RP" xfId="838"/>
    <cellStyle name="?칮E1999Year End Provision" xfId="839"/>
    <cellStyle name="]_x0004_" xfId="840"/>
    <cellStyle name="_0106고정부속명세" xfId="841"/>
    <cellStyle name="_0106고정부속명세 (1)" xfId="842"/>
    <cellStyle name="_0106고정부속명세 (1) 2" xfId="843"/>
    <cellStyle name="_0106고정부속명세 (1)_결산자료" xfId="844"/>
    <cellStyle name="_0106고정부속명세 (1)_결산자료 2" xfId="845"/>
    <cellStyle name="_0106고정부속명세 (1)_재무제표" xfId="846"/>
    <cellStyle name="_0106고정부속명세 (1)_재무제표 2" xfId="847"/>
    <cellStyle name="_0106고정부속명세 (1)_제9기01월결산명세서" xfId="848"/>
    <cellStyle name="_0106고정부속명세 (1)_제9기01월결산명세서 (1)" xfId="849"/>
    <cellStyle name="_0106고정부속명세 (1)_제9기01월결산명세서 (1) 2" xfId="850"/>
    <cellStyle name="_0106고정부속명세 (1)_제9기01월결산명세서 10" xfId="851"/>
    <cellStyle name="_0106고정부속명세 (1)_제9기01월결산명세서 11" xfId="852"/>
    <cellStyle name="_0106고정부속명세 (1)_제9기01월결산명세서 12" xfId="853"/>
    <cellStyle name="_0106고정부속명세 (1)_제9기01월결산명세서 13" xfId="854"/>
    <cellStyle name="_0106고정부속명세 (1)_제9기01월결산명세서 14" xfId="855"/>
    <cellStyle name="_0106고정부속명세 (1)_제9기01월결산명세서 15" xfId="856"/>
    <cellStyle name="_0106고정부속명세 (1)_제9기01월결산명세서 16" xfId="857"/>
    <cellStyle name="_0106고정부속명세 (1)_제9기01월결산명세서 17" xfId="858"/>
    <cellStyle name="_0106고정부속명세 (1)_제9기01월결산명세서 18" xfId="859"/>
    <cellStyle name="_0106고정부속명세 (1)_제9기01월결산명세서 19" xfId="860"/>
    <cellStyle name="_0106고정부속명세 (1)_제9기01월결산명세서 2" xfId="861"/>
    <cellStyle name="_0106고정부속명세 (1)_제9기01월결산명세서 20" xfId="862"/>
    <cellStyle name="_0106고정부속명세 (1)_제9기01월결산명세서 21" xfId="863"/>
    <cellStyle name="_0106고정부속명세 (1)_제9기01월결산명세서 22" xfId="864"/>
    <cellStyle name="_0106고정부속명세 (1)_제9기01월결산명세서 23" xfId="865"/>
    <cellStyle name="_0106고정부속명세 (1)_제9기01월결산명세서 24" xfId="866"/>
    <cellStyle name="_0106고정부속명세 (1)_제9기01월결산명세서 25" xfId="867"/>
    <cellStyle name="_0106고정부속명세 (1)_제9기01월결산명세서 26" xfId="868"/>
    <cellStyle name="_0106고정부속명세 (1)_제9기01월결산명세서 27" xfId="869"/>
    <cellStyle name="_0106고정부속명세 (1)_제9기01월결산명세서 28" xfId="870"/>
    <cellStyle name="_0106고정부속명세 (1)_제9기01월결산명세서 29" xfId="871"/>
    <cellStyle name="_0106고정부속명세 (1)_제9기01월결산명세서 3" xfId="872"/>
    <cellStyle name="_0106고정부속명세 (1)_제9기01월결산명세서 30" xfId="873"/>
    <cellStyle name="_0106고정부속명세 (1)_제9기01월결산명세서 31" xfId="874"/>
    <cellStyle name="_0106고정부속명세 (1)_제9기01월결산명세서 32" xfId="875"/>
    <cellStyle name="_0106고정부속명세 (1)_제9기01월결산명세서 33" xfId="876"/>
    <cellStyle name="_0106고정부속명세 (1)_제9기01월결산명세서 34" xfId="877"/>
    <cellStyle name="_0106고정부속명세 (1)_제9기01월결산명세서 35" xfId="878"/>
    <cellStyle name="_0106고정부속명세 (1)_제9기01월결산명세서 36" xfId="879"/>
    <cellStyle name="_0106고정부속명세 (1)_제9기01월결산명세서 37" xfId="880"/>
    <cellStyle name="_0106고정부속명세 (1)_제9기01월결산명세서 38" xfId="881"/>
    <cellStyle name="_0106고정부속명세 (1)_제9기01월결산명세서 39" xfId="882"/>
    <cellStyle name="_0106고정부속명세 (1)_제9기01월결산명세서 4" xfId="883"/>
    <cellStyle name="_0106고정부속명세 (1)_제9기01월결산명세서 40" xfId="884"/>
    <cellStyle name="_0106고정부속명세 (1)_제9기01월결산명세서 41" xfId="885"/>
    <cellStyle name="_0106고정부속명세 (1)_제9기01월결산명세서 42" xfId="886"/>
    <cellStyle name="_0106고정부속명세 (1)_제9기01월결산명세서 43" xfId="887"/>
    <cellStyle name="_0106고정부속명세 (1)_제9기01월결산명세서 44" xfId="888"/>
    <cellStyle name="_0106고정부속명세 (1)_제9기01월결산명세서 45" xfId="889"/>
    <cellStyle name="_0106고정부속명세 (1)_제9기01월결산명세서 46" xfId="890"/>
    <cellStyle name="_0106고정부속명세 (1)_제9기01월결산명세서 47" xfId="891"/>
    <cellStyle name="_0106고정부속명세 (1)_제9기01월결산명세서 48" xfId="892"/>
    <cellStyle name="_0106고정부속명세 (1)_제9기01월결산명세서 49" xfId="893"/>
    <cellStyle name="_0106고정부속명세 (1)_제9기01월결산명세서 5" xfId="894"/>
    <cellStyle name="_0106고정부속명세 (1)_제9기01월결산명세서 50" xfId="895"/>
    <cellStyle name="_0106고정부속명세 (1)_제9기01월결산명세서 51" xfId="896"/>
    <cellStyle name="_0106고정부속명세 (1)_제9기01월결산명세서 52" xfId="897"/>
    <cellStyle name="_0106고정부속명세 (1)_제9기01월결산명세서 53" xfId="898"/>
    <cellStyle name="_0106고정부속명세 (1)_제9기01월결산명세서 54" xfId="899"/>
    <cellStyle name="_0106고정부속명세 (1)_제9기01월결산명세서 55" xfId="900"/>
    <cellStyle name="_0106고정부속명세 (1)_제9기01월결산명세서 56" xfId="901"/>
    <cellStyle name="_0106고정부속명세 (1)_제9기01월결산명세서 57" xfId="902"/>
    <cellStyle name="_0106고정부속명세 (1)_제9기01월결산명세서 58" xfId="903"/>
    <cellStyle name="_0106고정부속명세 (1)_제9기01월결산명세서 59" xfId="904"/>
    <cellStyle name="_0106고정부속명세 (1)_제9기01월결산명세서 6" xfId="905"/>
    <cellStyle name="_0106고정부속명세 (1)_제9기01월결산명세서 60" xfId="906"/>
    <cellStyle name="_0106고정부속명세 (1)_제9기01월결산명세서 61" xfId="907"/>
    <cellStyle name="_0106고정부속명세 (1)_제9기01월결산명세서 62" xfId="908"/>
    <cellStyle name="_0106고정부속명세 (1)_제9기01월결산명세서 63" xfId="909"/>
    <cellStyle name="_0106고정부속명세 (1)_제9기01월결산명세서 64" xfId="910"/>
    <cellStyle name="_0106고정부속명세 (1)_제9기01월결산명세서 65" xfId="911"/>
    <cellStyle name="_0106고정부속명세 (1)_제9기01월결산명세서 66" xfId="912"/>
    <cellStyle name="_0106고정부속명세 (1)_제9기01월결산명세서 67" xfId="913"/>
    <cellStyle name="_0106고정부속명세 (1)_제9기01월결산명세서 68" xfId="914"/>
    <cellStyle name="_0106고정부속명세 (1)_제9기01월결산명세서 69" xfId="915"/>
    <cellStyle name="_0106고정부속명세 (1)_제9기01월결산명세서 7" xfId="916"/>
    <cellStyle name="_0106고정부속명세 (1)_제9기01월결산명세서 70" xfId="917"/>
    <cellStyle name="_0106고정부속명세 (1)_제9기01월결산명세서 71" xfId="918"/>
    <cellStyle name="_0106고정부속명세 (1)_제9기01월결산명세서 72" xfId="5011"/>
    <cellStyle name="_0106고정부속명세 (1)_제9기01월결산명세서 73" xfId="5012"/>
    <cellStyle name="_0106고정부속명세 (1)_제9기01월결산명세서 8" xfId="919"/>
    <cellStyle name="_0106고정부속명세 (1)_제9기01월결산명세서 9" xfId="920"/>
    <cellStyle name="_0106고정부속명세 (1)_채권증감내역" xfId="921"/>
    <cellStyle name="_0106고정부속명세 (1)_채권증감내역 2" xfId="922"/>
    <cellStyle name="_0106고정부속명세 10" xfId="923"/>
    <cellStyle name="_0106고정부속명세 11" xfId="924"/>
    <cellStyle name="_0106고정부속명세 12" xfId="925"/>
    <cellStyle name="_0106고정부속명세 13" xfId="926"/>
    <cellStyle name="_0106고정부속명세 14" xfId="927"/>
    <cellStyle name="_0106고정부속명세 15" xfId="928"/>
    <cellStyle name="_0106고정부속명세 16" xfId="929"/>
    <cellStyle name="_0106고정부속명세 17" xfId="930"/>
    <cellStyle name="_0106고정부속명세 18" xfId="931"/>
    <cellStyle name="_0106고정부속명세 19" xfId="932"/>
    <cellStyle name="_0106고정부속명세 2" xfId="933"/>
    <cellStyle name="_0106고정부속명세 20" xfId="934"/>
    <cellStyle name="_0106고정부속명세 21" xfId="935"/>
    <cellStyle name="_0106고정부속명세 22" xfId="936"/>
    <cellStyle name="_0106고정부속명세 23" xfId="937"/>
    <cellStyle name="_0106고정부속명세 24" xfId="938"/>
    <cellStyle name="_0106고정부속명세 25" xfId="939"/>
    <cellStyle name="_0106고정부속명세 26" xfId="940"/>
    <cellStyle name="_0106고정부속명세 27" xfId="941"/>
    <cellStyle name="_0106고정부속명세 28" xfId="942"/>
    <cellStyle name="_0106고정부속명세 29" xfId="943"/>
    <cellStyle name="_0106고정부속명세 3" xfId="944"/>
    <cellStyle name="_0106고정부속명세 30" xfId="945"/>
    <cellStyle name="_0106고정부속명세 31" xfId="946"/>
    <cellStyle name="_0106고정부속명세 32" xfId="947"/>
    <cellStyle name="_0106고정부속명세 33" xfId="948"/>
    <cellStyle name="_0106고정부속명세 34" xfId="949"/>
    <cellStyle name="_0106고정부속명세 35" xfId="950"/>
    <cellStyle name="_0106고정부속명세 36" xfId="951"/>
    <cellStyle name="_0106고정부속명세 37" xfId="952"/>
    <cellStyle name="_0106고정부속명세 38" xfId="953"/>
    <cellStyle name="_0106고정부속명세 39" xfId="954"/>
    <cellStyle name="_0106고정부속명세 4" xfId="955"/>
    <cellStyle name="_0106고정부속명세 40" xfId="956"/>
    <cellStyle name="_0106고정부속명세 41" xfId="957"/>
    <cellStyle name="_0106고정부속명세 42" xfId="958"/>
    <cellStyle name="_0106고정부속명세 43" xfId="959"/>
    <cellStyle name="_0106고정부속명세 44" xfId="960"/>
    <cellStyle name="_0106고정부속명세 45" xfId="961"/>
    <cellStyle name="_0106고정부속명세 46" xfId="962"/>
    <cellStyle name="_0106고정부속명세 47" xfId="963"/>
    <cellStyle name="_0106고정부속명세 48" xfId="964"/>
    <cellStyle name="_0106고정부속명세 49" xfId="965"/>
    <cellStyle name="_0106고정부속명세 5" xfId="966"/>
    <cellStyle name="_0106고정부속명세 50" xfId="967"/>
    <cellStyle name="_0106고정부속명세 51" xfId="968"/>
    <cellStyle name="_0106고정부속명세 52" xfId="969"/>
    <cellStyle name="_0106고정부속명세 53" xfId="970"/>
    <cellStyle name="_0106고정부속명세 54" xfId="971"/>
    <cellStyle name="_0106고정부속명세 55" xfId="972"/>
    <cellStyle name="_0106고정부속명세 56" xfId="973"/>
    <cellStyle name="_0106고정부속명세 57" xfId="974"/>
    <cellStyle name="_0106고정부속명세 58" xfId="975"/>
    <cellStyle name="_0106고정부속명세 59" xfId="976"/>
    <cellStyle name="_0106고정부속명세 6" xfId="977"/>
    <cellStyle name="_0106고정부속명세 60" xfId="978"/>
    <cellStyle name="_0106고정부속명세 61" xfId="979"/>
    <cellStyle name="_0106고정부속명세 62" xfId="980"/>
    <cellStyle name="_0106고정부속명세 63" xfId="981"/>
    <cellStyle name="_0106고정부속명세 64" xfId="982"/>
    <cellStyle name="_0106고정부속명세 65" xfId="983"/>
    <cellStyle name="_0106고정부속명세 66" xfId="984"/>
    <cellStyle name="_0106고정부속명세 67" xfId="985"/>
    <cellStyle name="_0106고정부속명세 68" xfId="986"/>
    <cellStyle name="_0106고정부속명세 69" xfId="987"/>
    <cellStyle name="_0106고정부속명세 7" xfId="988"/>
    <cellStyle name="_0106고정부속명세 70" xfId="989"/>
    <cellStyle name="_0106고정부속명세 71" xfId="990"/>
    <cellStyle name="_0106고정부속명세 72" xfId="5013"/>
    <cellStyle name="_0106고정부속명세 73" xfId="5014"/>
    <cellStyle name="_0106고정부속명세 8" xfId="991"/>
    <cellStyle name="_0106고정부속명세 9" xfId="992"/>
    <cellStyle name="_0106고정부속명세_결산자료" xfId="993"/>
    <cellStyle name="_0106고정부속명세_결산자료 2" xfId="994"/>
    <cellStyle name="_0106고정부속명세_재무제표" xfId="995"/>
    <cellStyle name="_0106고정부속명세_재무제표 2" xfId="996"/>
    <cellStyle name="_0106고정부속명세_제9기01월결산명세서" xfId="997"/>
    <cellStyle name="_0106고정부속명세_제9기01월결산명세서 (1)" xfId="998"/>
    <cellStyle name="_0106고정부속명세_제9기01월결산명세서 (1) 2" xfId="999"/>
    <cellStyle name="_0106고정부속명세_제9기01월결산명세서 10" xfId="1000"/>
    <cellStyle name="_0106고정부속명세_제9기01월결산명세서 11" xfId="1001"/>
    <cellStyle name="_0106고정부속명세_제9기01월결산명세서 12" xfId="1002"/>
    <cellStyle name="_0106고정부속명세_제9기01월결산명세서 13" xfId="1003"/>
    <cellStyle name="_0106고정부속명세_제9기01월결산명세서 14" xfId="1004"/>
    <cellStyle name="_0106고정부속명세_제9기01월결산명세서 15" xfId="1005"/>
    <cellStyle name="_0106고정부속명세_제9기01월결산명세서 16" xfId="1006"/>
    <cellStyle name="_0106고정부속명세_제9기01월결산명세서 17" xfId="1007"/>
    <cellStyle name="_0106고정부속명세_제9기01월결산명세서 18" xfId="1008"/>
    <cellStyle name="_0106고정부속명세_제9기01월결산명세서 19" xfId="1009"/>
    <cellStyle name="_0106고정부속명세_제9기01월결산명세서 2" xfId="1010"/>
    <cellStyle name="_0106고정부속명세_제9기01월결산명세서 20" xfId="1011"/>
    <cellStyle name="_0106고정부속명세_제9기01월결산명세서 21" xfId="1012"/>
    <cellStyle name="_0106고정부속명세_제9기01월결산명세서 22" xfId="1013"/>
    <cellStyle name="_0106고정부속명세_제9기01월결산명세서 23" xfId="1014"/>
    <cellStyle name="_0106고정부속명세_제9기01월결산명세서 24" xfId="1015"/>
    <cellStyle name="_0106고정부속명세_제9기01월결산명세서 25" xfId="1016"/>
    <cellStyle name="_0106고정부속명세_제9기01월결산명세서 26" xfId="1017"/>
    <cellStyle name="_0106고정부속명세_제9기01월결산명세서 27" xfId="1018"/>
    <cellStyle name="_0106고정부속명세_제9기01월결산명세서 28" xfId="1019"/>
    <cellStyle name="_0106고정부속명세_제9기01월결산명세서 29" xfId="1020"/>
    <cellStyle name="_0106고정부속명세_제9기01월결산명세서 3" xfId="1021"/>
    <cellStyle name="_0106고정부속명세_제9기01월결산명세서 30" xfId="1022"/>
    <cellStyle name="_0106고정부속명세_제9기01월결산명세서 31" xfId="1023"/>
    <cellStyle name="_0106고정부속명세_제9기01월결산명세서 32" xfId="1024"/>
    <cellStyle name="_0106고정부속명세_제9기01월결산명세서 33" xfId="1025"/>
    <cellStyle name="_0106고정부속명세_제9기01월결산명세서 34" xfId="1026"/>
    <cellStyle name="_0106고정부속명세_제9기01월결산명세서 35" xfId="1027"/>
    <cellStyle name="_0106고정부속명세_제9기01월결산명세서 36" xfId="1028"/>
    <cellStyle name="_0106고정부속명세_제9기01월결산명세서 37" xfId="1029"/>
    <cellStyle name="_0106고정부속명세_제9기01월결산명세서 38" xfId="1030"/>
    <cellStyle name="_0106고정부속명세_제9기01월결산명세서 39" xfId="1031"/>
    <cellStyle name="_0106고정부속명세_제9기01월결산명세서 4" xfId="1032"/>
    <cellStyle name="_0106고정부속명세_제9기01월결산명세서 40" xfId="1033"/>
    <cellStyle name="_0106고정부속명세_제9기01월결산명세서 41" xfId="1034"/>
    <cellStyle name="_0106고정부속명세_제9기01월결산명세서 42" xfId="1035"/>
    <cellStyle name="_0106고정부속명세_제9기01월결산명세서 43" xfId="1036"/>
    <cellStyle name="_0106고정부속명세_제9기01월결산명세서 44" xfId="1037"/>
    <cellStyle name="_0106고정부속명세_제9기01월결산명세서 45" xfId="1038"/>
    <cellStyle name="_0106고정부속명세_제9기01월결산명세서 46" xfId="1039"/>
    <cellStyle name="_0106고정부속명세_제9기01월결산명세서 47" xfId="1040"/>
    <cellStyle name="_0106고정부속명세_제9기01월결산명세서 48" xfId="1041"/>
    <cellStyle name="_0106고정부속명세_제9기01월결산명세서 49" xfId="1042"/>
    <cellStyle name="_0106고정부속명세_제9기01월결산명세서 5" xfId="1043"/>
    <cellStyle name="_0106고정부속명세_제9기01월결산명세서 50" xfId="1044"/>
    <cellStyle name="_0106고정부속명세_제9기01월결산명세서 51" xfId="1045"/>
    <cellStyle name="_0106고정부속명세_제9기01월결산명세서 52" xfId="1046"/>
    <cellStyle name="_0106고정부속명세_제9기01월결산명세서 53" xfId="1047"/>
    <cellStyle name="_0106고정부속명세_제9기01월결산명세서 54" xfId="1048"/>
    <cellStyle name="_0106고정부속명세_제9기01월결산명세서 55" xfId="1049"/>
    <cellStyle name="_0106고정부속명세_제9기01월결산명세서 56" xfId="1050"/>
    <cellStyle name="_0106고정부속명세_제9기01월결산명세서 57" xfId="1051"/>
    <cellStyle name="_0106고정부속명세_제9기01월결산명세서 58" xfId="1052"/>
    <cellStyle name="_0106고정부속명세_제9기01월결산명세서 59" xfId="1053"/>
    <cellStyle name="_0106고정부속명세_제9기01월결산명세서 6" xfId="1054"/>
    <cellStyle name="_0106고정부속명세_제9기01월결산명세서 60" xfId="1055"/>
    <cellStyle name="_0106고정부속명세_제9기01월결산명세서 61" xfId="1056"/>
    <cellStyle name="_0106고정부속명세_제9기01월결산명세서 62" xfId="1057"/>
    <cellStyle name="_0106고정부속명세_제9기01월결산명세서 63" xfId="1058"/>
    <cellStyle name="_0106고정부속명세_제9기01월결산명세서 64" xfId="1059"/>
    <cellStyle name="_0106고정부속명세_제9기01월결산명세서 65" xfId="1060"/>
    <cellStyle name="_0106고정부속명세_제9기01월결산명세서 66" xfId="1061"/>
    <cellStyle name="_0106고정부속명세_제9기01월결산명세서 67" xfId="1062"/>
    <cellStyle name="_0106고정부속명세_제9기01월결산명세서 68" xfId="1063"/>
    <cellStyle name="_0106고정부속명세_제9기01월결산명세서 69" xfId="1064"/>
    <cellStyle name="_0106고정부속명세_제9기01월결산명세서 7" xfId="1065"/>
    <cellStyle name="_0106고정부속명세_제9기01월결산명세서 70" xfId="1066"/>
    <cellStyle name="_0106고정부속명세_제9기01월결산명세서 71" xfId="1067"/>
    <cellStyle name="_0106고정부속명세_제9기01월결산명세서 72" xfId="5015"/>
    <cellStyle name="_0106고정부속명세_제9기01월결산명세서 73" xfId="5016"/>
    <cellStyle name="_0106고정부속명세_제9기01월결산명세서 8" xfId="1068"/>
    <cellStyle name="_0106고정부속명세_제9기01월결산명세서 9" xfId="1069"/>
    <cellStyle name="_0106고정부속명세_채권증감내역" xfId="1070"/>
    <cellStyle name="_0106고정부속명세_채권증감내역 2" xfId="1071"/>
    <cellStyle name="_0106전사세무자료" xfId="1072"/>
    <cellStyle name="_0106전사세무자료 2" xfId="1073"/>
    <cellStyle name="_0106전사세무자료_결산자료" xfId="1074"/>
    <cellStyle name="_0106전사세무자료_결산자료 2" xfId="1075"/>
    <cellStyle name="_0106전사세무자료_재무제표" xfId="1076"/>
    <cellStyle name="_0106전사세무자료_재무제표 2" xfId="1077"/>
    <cellStyle name="_0106전사세무자료_제9기01월결산명세서" xfId="1078"/>
    <cellStyle name="_0106전사세무자료_제9기01월결산명세서 (1)" xfId="1079"/>
    <cellStyle name="_0106전사세무자료_제9기01월결산명세서 (1) 2" xfId="1080"/>
    <cellStyle name="_0106전사세무자료_제9기01월결산명세서 10" xfId="1081"/>
    <cellStyle name="_0106전사세무자료_제9기01월결산명세서 11" xfId="1082"/>
    <cellStyle name="_0106전사세무자료_제9기01월결산명세서 12" xfId="1083"/>
    <cellStyle name="_0106전사세무자료_제9기01월결산명세서 13" xfId="1084"/>
    <cellStyle name="_0106전사세무자료_제9기01월결산명세서 14" xfId="1085"/>
    <cellStyle name="_0106전사세무자료_제9기01월결산명세서 15" xfId="1086"/>
    <cellStyle name="_0106전사세무자료_제9기01월결산명세서 16" xfId="1087"/>
    <cellStyle name="_0106전사세무자료_제9기01월결산명세서 17" xfId="1088"/>
    <cellStyle name="_0106전사세무자료_제9기01월결산명세서 18" xfId="1089"/>
    <cellStyle name="_0106전사세무자료_제9기01월결산명세서 19" xfId="1090"/>
    <cellStyle name="_0106전사세무자료_제9기01월결산명세서 2" xfId="1091"/>
    <cellStyle name="_0106전사세무자료_제9기01월결산명세서 20" xfId="1092"/>
    <cellStyle name="_0106전사세무자료_제9기01월결산명세서 21" xfId="1093"/>
    <cellStyle name="_0106전사세무자료_제9기01월결산명세서 22" xfId="1094"/>
    <cellStyle name="_0106전사세무자료_제9기01월결산명세서 23" xfId="1095"/>
    <cellStyle name="_0106전사세무자료_제9기01월결산명세서 24" xfId="1096"/>
    <cellStyle name="_0106전사세무자료_제9기01월결산명세서 25" xfId="1097"/>
    <cellStyle name="_0106전사세무자료_제9기01월결산명세서 26" xfId="1098"/>
    <cellStyle name="_0106전사세무자료_제9기01월결산명세서 27" xfId="1099"/>
    <cellStyle name="_0106전사세무자료_제9기01월결산명세서 28" xfId="1100"/>
    <cellStyle name="_0106전사세무자료_제9기01월결산명세서 29" xfId="1101"/>
    <cellStyle name="_0106전사세무자료_제9기01월결산명세서 3" xfId="1102"/>
    <cellStyle name="_0106전사세무자료_제9기01월결산명세서 30" xfId="1103"/>
    <cellStyle name="_0106전사세무자료_제9기01월결산명세서 31" xfId="1104"/>
    <cellStyle name="_0106전사세무자료_제9기01월결산명세서 32" xfId="1105"/>
    <cellStyle name="_0106전사세무자료_제9기01월결산명세서 33" xfId="1106"/>
    <cellStyle name="_0106전사세무자료_제9기01월결산명세서 34" xfId="1107"/>
    <cellStyle name="_0106전사세무자료_제9기01월결산명세서 35" xfId="1108"/>
    <cellStyle name="_0106전사세무자료_제9기01월결산명세서 36" xfId="1109"/>
    <cellStyle name="_0106전사세무자료_제9기01월결산명세서 37" xfId="1110"/>
    <cellStyle name="_0106전사세무자료_제9기01월결산명세서 38" xfId="1111"/>
    <cellStyle name="_0106전사세무자료_제9기01월결산명세서 39" xfId="1112"/>
    <cellStyle name="_0106전사세무자료_제9기01월결산명세서 4" xfId="1113"/>
    <cellStyle name="_0106전사세무자료_제9기01월결산명세서 40" xfId="1114"/>
    <cellStyle name="_0106전사세무자료_제9기01월결산명세서 41" xfId="1115"/>
    <cellStyle name="_0106전사세무자료_제9기01월결산명세서 42" xfId="1116"/>
    <cellStyle name="_0106전사세무자료_제9기01월결산명세서 43" xfId="1117"/>
    <cellStyle name="_0106전사세무자료_제9기01월결산명세서 44" xfId="1118"/>
    <cellStyle name="_0106전사세무자료_제9기01월결산명세서 45" xfId="1119"/>
    <cellStyle name="_0106전사세무자료_제9기01월결산명세서 46" xfId="1120"/>
    <cellStyle name="_0106전사세무자료_제9기01월결산명세서 47" xfId="1121"/>
    <cellStyle name="_0106전사세무자료_제9기01월결산명세서 48" xfId="1122"/>
    <cellStyle name="_0106전사세무자료_제9기01월결산명세서 49" xfId="1123"/>
    <cellStyle name="_0106전사세무자료_제9기01월결산명세서 5" xfId="1124"/>
    <cellStyle name="_0106전사세무자료_제9기01월결산명세서 50" xfId="1125"/>
    <cellStyle name="_0106전사세무자료_제9기01월결산명세서 51" xfId="1126"/>
    <cellStyle name="_0106전사세무자료_제9기01월결산명세서 52" xfId="1127"/>
    <cellStyle name="_0106전사세무자료_제9기01월결산명세서 53" xfId="1128"/>
    <cellStyle name="_0106전사세무자료_제9기01월결산명세서 54" xfId="1129"/>
    <cellStyle name="_0106전사세무자료_제9기01월결산명세서 55" xfId="1130"/>
    <cellStyle name="_0106전사세무자료_제9기01월결산명세서 56" xfId="1131"/>
    <cellStyle name="_0106전사세무자료_제9기01월결산명세서 57" xfId="1132"/>
    <cellStyle name="_0106전사세무자료_제9기01월결산명세서 58" xfId="1133"/>
    <cellStyle name="_0106전사세무자료_제9기01월결산명세서 59" xfId="1134"/>
    <cellStyle name="_0106전사세무자료_제9기01월결산명세서 6" xfId="1135"/>
    <cellStyle name="_0106전사세무자료_제9기01월결산명세서 60" xfId="1136"/>
    <cellStyle name="_0106전사세무자료_제9기01월결산명세서 61" xfId="1137"/>
    <cellStyle name="_0106전사세무자료_제9기01월결산명세서 62" xfId="1138"/>
    <cellStyle name="_0106전사세무자료_제9기01월결산명세서 63" xfId="1139"/>
    <cellStyle name="_0106전사세무자료_제9기01월결산명세서 64" xfId="1140"/>
    <cellStyle name="_0106전사세무자료_제9기01월결산명세서 65" xfId="1141"/>
    <cellStyle name="_0106전사세무자료_제9기01월결산명세서 66" xfId="1142"/>
    <cellStyle name="_0106전사세무자료_제9기01월결산명세서 67" xfId="1143"/>
    <cellStyle name="_0106전사세무자료_제9기01월결산명세서 68" xfId="1144"/>
    <cellStyle name="_0106전사세무자료_제9기01월결산명세서 69" xfId="1145"/>
    <cellStyle name="_0106전사세무자료_제9기01월결산명세서 7" xfId="1146"/>
    <cellStyle name="_0106전사세무자료_제9기01월결산명세서 70" xfId="1147"/>
    <cellStyle name="_0106전사세무자료_제9기01월결산명세서 71" xfId="1148"/>
    <cellStyle name="_0106전사세무자료_제9기01월결산명세서 72" xfId="5017"/>
    <cellStyle name="_0106전사세무자료_제9기01월결산명세서 73" xfId="5018"/>
    <cellStyle name="_0106전사세무자료_제9기01월결산명세서 8" xfId="1149"/>
    <cellStyle name="_0106전사세무자료_제9기01월결산명세서 9" xfId="1150"/>
    <cellStyle name="_0106전사세무자료_채권증감내역" xfId="1151"/>
    <cellStyle name="_0106전사세무자료_채권증감내역 2" xfId="1152"/>
    <cellStyle name="_0112전사세무자료" xfId="1153"/>
    <cellStyle name="_0112전사세무자료 2" xfId="1154"/>
    <cellStyle name="_0112전사세무자료_결산자료" xfId="1155"/>
    <cellStyle name="_0112전사세무자료_결산자료 2" xfId="1156"/>
    <cellStyle name="_0112전사세무자료_재무제표" xfId="1157"/>
    <cellStyle name="_0112전사세무자료_재무제표 2" xfId="1158"/>
    <cellStyle name="_0112전사세무자료_제9기01월결산명세서" xfId="1159"/>
    <cellStyle name="_0112전사세무자료_제9기01월결산명세서 (1)" xfId="1160"/>
    <cellStyle name="_0112전사세무자료_제9기01월결산명세서 (1) 2" xfId="1161"/>
    <cellStyle name="_0112전사세무자료_제9기01월결산명세서 10" xfId="1162"/>
    <cellStyle name="_0112전사세무자료_제9기01월결산명세서 11" xfId="1163"/>
    <cellStyle name="_0112전사세무자료_제9기01월결산명세서 12" xfId="1164"/>
    <cellStyle name="_0112전사세무자료_제9기01월결산명세서 13" xfId="1165"/>
    <cellStyle name="_0112전사세무자료_제9기01월결산명세서 14" xfId="1166"/>
    <cellStyle name="_0112전사세무자료_제9기01월결산명세서 15" xfId="1167"/>
    <cellStyle name="_0112전사세무자료_제9기01월결산명세서 16" xfId="1168"/>
    <cellStyle name="_0112전사세무자료_제9기01월결산명세서 17" xfId="1169"/>
    <cellStyle name="_0112전사세무자료_제9기01월결산명세서 18" xfId="1170"/>
    <cellStyle name="_0112전사세무자료_제9기01월결산명세서 19" xfId="1171"/>
    <cellStyle name="_0112전사세무자료_제9기01월결산명세서 2" xfId="1172"/>
    <cellStyle name="_0112전사세무자료_제9기01월결산명세서 20" xfId="1173"/>
    <cellStyle name="_0112전사세무자료_제9기01월결산명세서 21" xfId="1174"/>
    <cellStyle name="_0112전사세무자료_제9기01월결산명세서 22" xfId="1175"/>
    <cellStyle name="_0112전사세무자료_제9기01월결산명세서 23" xfId="1176"/>
    <cellStyle name="_0112전사세무자료_제9기01월결산명세서 24" xfId="1177"/>
    <cellStyle name="_0112전사세무자료_제9기01월결산명세서 25" xfId="1178"/>
    <cellStyle name="_0112전사세무자료_제9기01월결산명세서 26" xfId="1179"/>
    <cellStyle name="_0112전사세무자료_제9기01월결산명세서 27" xfId="1180"/>
    <cellStyle name="_0112전사세무자료_제9기01월결산명세서 28" xfId="1181"/>
    <cellStyle name="_0112전사세무자료_제9기01월결산명세서 29" xfId="1182"/>
    <cellStyle name="_0112전사세무자료_제9기01월결산명세서 3" xfId="1183"/>
    <cellStyle name="_0112전사세무자료_제9기01월결산명세서 30" xfId="1184"/>
    <cellStyle name="_0112전사세무자료_제9기01월결산명세서 31" xfId="1185"/>
    <cellStyle name="_0112전사세무자료_제9기01월결산명세서 32" xfId="1186"/>
    <cellStyle name="_0112전사세무자료_제9기01월결산명세서 33" xfId="1187"/>
    <cellStyle name="_0112전사세무자료_제9기01월결산명세서 34" xfId="1188"/>
    <cellStyle name="_0112전사세무자료_제9기01월결산명세서 35" xfId="1189"/>
    <cellStyle name="_0112전사세무자료_제9기01월결산명세서 36" xfId="1190"/>
    <cellStyle name="_0112전사세무자료_제9기01월결산명세서 37" xfId="1191"/>
    <cellStyle name="_0112전사세무자료_제9기01월결산명세서 38" xfId="1192"/>
    <cellStyle name="_0112전사세무자료_제9기01월결산명세서 39" xfId="1193"/>
    <cellStyle name="_0112전사세무자료_제9기01월결산명세서 4" xfId="1194"/>
    <cellStyle name="_0112전사세무자료_제9기01월결산명세서 40" xfId="1195"/>
    <cellStyle name="_0112전사세무자료_제9기01월결산명세서 41" xfId="1196"/>
    <cellStyle name="_0112전사세무자료_제9기01월결산명세서 42" xfId="1197"/>
    <cellStyle name="_0112전사세무자료_제9기01월결산명세서 43" xfId="1198"/>
    <cellStyle name="_0112전사세무자료_제9기01월결산명세서 44" xfId="1199"/>
    <cellStyle name="_0112전사세무자료_제9기01월결산명세서 45" xfId="1200"/>
    <cellStyle name="_0112전사세무자료_제9기01월결산명세서 46" xfId="1201"/>
    <cellStyle name="_0112전사세무자료_제9기01월결산명세서 47" xfId="1202"/>
    <cellStyle name="_0112전사세무자료_제9기01월결산명세서 48" xfId="1203"/>
    <cellStyle name="_0112전사세무자료_제9기01월결산명세서 49" xfId="1204"/>
    <cellStyle name="_0112전사세무자료_제9기01월결산명세서 5" xfId="1205"/>
    <cellStyle name="_0112전사세무자료_제9기01월결산명세서 50" xfId="1206"/>
    <cellStyle name="_0112전사세무자료_제9기01월결산명세서 51" xfId="1207"/>
    <cellStyle name="_0112전사세무자료_제9기01월결산명세서 52" xfId="1208"/>
    <cellStyle name="_0112전사세무자료_제9기01월결산명세서 53" xfId="1209"/>
    <cellStyle name="_0112전사세무자료_제9기01월결산명세서 54" xfId="1210"/>
    <cellStyle name="_0112전사세무자료_제9기01월결산명세서 55" xfId="1211"/>
    <cellStyle name="_0112전사세무자료_제9기01월결산명세서 56" xfId="1212"/>
    <cellStyle name="_0112전사세무자료_제9기01월결산명세서 57" xfId="1213"/>
    <cellStyle name="_0112전사세무자료_제9기01월결산명세서 58" xfId="1214"/>
    <cellStyle name="_0112전사세무자료_제9기01월결산명세서 59" xfId="1215"/>
    <cellStyle name="_0112전사세무자료_제9기01월결산명세서 6" xfId="1216"/>
    <cellStyle name="_0112전사세무자료_제9기01월결산명세서 60" xfId="1217"/>
    <cellStyle name="_0112전사세무자료_제9기01월결산명세서 61" xfId="1218"/>
    <cellStyle name="_0112전사세무자료_제9기01월결산명세서 62" xfId="1219"/>
    <cellStyle name="_0112전사세무자료_제9기01월결산명세서 63" xfId="1220"/>
    <cellStyle name="_0112전사세무자료_제9기01월결산명세서 64" xfId="1221"/>
    <cellStyle name="_0112전사세무자료_제9기01월결산명세서 65" xfId="1222"/>
    <cellStyle name="_0112전사세무자료_제9기01월결산명세서 66" xfId="1223"/>
    <cellStyle name="_0112전사세무자료_제9기01월결산명세서 67" xfId="1224"/>
    <cellStyle name="_0112전사세무자료_제9기01월결산명세서 68" xfId="1225"/>
    <cellStyle name="_0112전사세무자료_제9기01월결산명세서 69" xfId="1226"/>
    <cellStyle name="_0112전사세무자료_제9기01월결산명세서 7" xfId="1227"/>
    <cellStyle name="_0112전사세무자료_제9기01월결산명세서 70" xfId="1228"/>
    <cellStyle name="_0112전사세무자료_제9기01월결산명세서 71" xfId="1229"/>
    <cellStyle name="_0112전사세무자료_제9기01월결산명세서 72" xfId="5019"/>
    <cellStyle name="_0112전사세무자료_제9기01월결산명세서 73" xfId="5020"/>
    <cellStyle name="_0112전사세무자료_제9기01월결산명세서 8" xfId="1230"/>
    <cellStyle name="_0112전사세무자료_제9기01월결산명세서 9" xfId="1231"/>
    <cellStyle name="_0112전사세무자료_채권증감내역" xfId="1232"/>
    <cellStyle name="_0112전사세무자료_채권증감내역 2" xfId="1233"/>
    <cellStyle name="_0310 현장현황" xfId="148"/>
    <cellStyle name="_0326진행공사현황(강이사님)" xfId="149"/>
    <cellStyle name="_0326진행공사현황(강이사님)_1" xfId="150"/>
    <cellStyle name="_0326진행공사현황(강이사님)_2" xfId="151"/>
    <cellStyle name="_081-031212,선반-드럼가공 음성,대소,대풍리(에이피씨)" xfId="1234"/>
    <cellStyle name="_08년 전례" xfId="1235"/>
    <cellStyle name="_1020 확대간부 회의 Highlight현황(9월분 총괄)" xfId="152"/>
    <cellStyle name="_1117 확대간부회의자료(총괄)" xfId="153"/>
    <cellStyle name="_1222 중점관리  3개현장" xfId="154"/>
    <cellStyle name="_2003년 사업계획(2002.11.3)임대리님이준것" xfId="155"/>
    <cellStyle name="_2-4.상반기실적부문별요약" xfId="156"/>
    <cellStyle name="_2-4.상반기실적부문별요약(표지및목차포함)" xfId="157"/>
    <cellStyle name="_2-4.상반기실적부문별요약(표지및목차포함)_1" xfId="158"/>
    <cellStyle name="_2-4.상반기실적부문별요약_1" xfId="159"/>
    <cellStyle name="_7" xfId="1236"/>
    <cellStyle name="_'99상반기경영개선활동결과(게시용)" xfId="160"/>
    <cellStyle name="_99서식류" xfId="161"/>
    <cellStyle name="_99서식류_1" xfId="162"/>
    <cellStyle name="_99서식류_1 2" xfId="1237"/>
    <cellStyle name="_99서식류_2" xfId="163"/>
    <cellStyle name="_99서식류_2 2" xfId="1238"/>
    <cellStyle name="_99서식류_3" xfId="164"/>
    <cellStyle name="_da081-02250두곡리" xfId="10"/>
    <cellStyle name="_da081-031212,선반-드럼가공 음성,대소,대풍리(에이피씨)" xfId="1239"/>
    <cellStyle name="_DA081-050203화성 수촌리 선반외-신한 평촌" xfId="165"/>
    <cellStyle name="_DA081-060317 아산 산동리" xfId="166"/>
    <cellStyle name="_DA081-081105 헤드박스" xfId="1240"/>
    <cellStyle name="_DA081-081105-명세타이핑" xfId="1241"/>
    <cellStyle name="_DA081-100713인천 주안동-신협" xfId="167"/>
    <cellStyle name="_DA081-102204서초구 우면동-외환 청담" xfId="11"/>
    <cellStyle name="_DA081-111111강남구신사동-HK" xfId="12"/>
    <cellStyle name="_DA081-112803(방이동 형인타워 - 신한 장한평기업금융지점) - 3방식 서술형 보고서" xfId="1242"/>
    <cellStyle name="_da091-032604신협-공주기 학봉리" xfId="168"/>
    <cellStyle name="_da091-071009,서울구로구로동(신한스타금융,토지,호텔부지,서술형)" xfId="1243"/>
    <cellStyle name="_da101-070913충북 음성군 감곡면 상우리산9-1외-장호원신협" xfId="1244"/>
    <cellStyle name="_foxz" xfId="1245"/>
    <cellStyle name="_MP3자산실사(2차)" xfId="1246"/>
    <cellStyle name="_건축" xfId="169"/>
    <cellStyle name="_견적서 - SK네트웍스 - MP3 DISK 2300" xfId="1247"/>
    <cellStyle name="_견적서 - SK네트웍스 - MP3증설 rx2600(최종)" xfId="1248"/>
    <cellStyle name="_경영개선활동상반기실적(990708)" xfId="170"/>
    <cellStyle name="_경영개선활동상반기실적(990708)_1" xfId="171"/>
    <cellStyle name="_경영개선활동상반기실적(990708)_2" xfId="172"/>
    <cellStyle name="_경영개선활성화방안(990802)" xfId="173"/>
    <cellStyle name="_경영개선활성화방안(990802)_1" xfId="174"/>
    <cellStyle name="_경주" xfId="1249"/>
    <cellStyle name="_구매(매입)-한화국토-WP" xfId="1250"/>
    <cellStyle name="_국발2003사업계획" xfId="175"/>
    <cellStyle name="_기계명세(최종)" xfId="1251"/>
    <cellStyle name="_김석길" xfId="1252"/>
    <cellStyle name="_김석길 2" xfId="1253"/>
    <cellStyle name="_김석길_결산자료" xfId="1254"/>
    <cellStyle name="_김석길_결산자료 2" xfId="1255"/>
    <cellStyle name="_김석길_재무제표" xfId="1256"/>
    <cellStyle name="_김석길_재무제표 2" xfId="1257"/>
    <cellStyle name="_김석길_제9기01월결산명세서" xfId="1258"/>
    <cellStyle name="_김석길_제9기01월결산명세서 (1)" xfId="1259"/>
    <cellStyle name="_김석길_제9기01월결산명세서 (1) 2" xfId="1260"/>
    <cellStyle name="_김석길_제9기01월결산명세서 10" xfId="1261"/>
    <cellStyle name="_김석길_제9기01월결산명세서 11" xfId="1262"/>
    <cellStyle name="_김석길_제9기01월결산명세서 12" xfId="1263"/>
    <cellStyle name="_김석길_제9기01월결산명세서 13" xfId="1264"/>
    <cellStyle name="_김석길_제9기01월결산명세서 14" xfId="1265"/>
    <cellStyle name="_김석길_제9기01월결산명세서 15" xfId="1266"/>
    <cellStyle name="_김석길_제9기01월결산명세서 16" xfId="1267"/>
    <cellStyle name="_김석길_제9기01월결산명세서 17" xfId="1268"/>
    <cellStyle name="_김석길_제9기01월결산명세서 18" xfId="1269"/>
    <cellStyle name="_김석길_제9기01월결산명세서 19" xfId="1270"/>
    <cellStyle name="_김석길_제9기01월결산명세서 2" xfId="1271"/>
    <cellStyle name="_김석길_제9기01월결산명세서 20" xfId="1272"/>
    <cellStyle name="_김석길_제9기01월결산명세서 21" xfId="1273"/>
    <cellStyle name="_김석길_제9기01월결산명세서 22" xfId="1274"/>
    <cellStyle name="_김석길_제9기01월결산명세서 23" xfId="1275"/>
    <cellStyle name="_김석길_제9기01월결산명세서 24" xfId="1276"/>
    <cellStyle name="_김석길_제9기01월결산명세서 25" xfId="1277"/>
    <cellStyle name="_김석길_제9기01월결산명세서 26" xfId="1278"/>
    <cellStyle name="_김석길_제9기01월결산명세서 27" xfId="1279"/>
    <cellStyle name="_김석길_제9기01월결산명세서 28" xfId="1280"/>
    <cellStyle name="_김석길_제9기01월결산명세서 29" xfId="1281"/>
    <cellStyle name="_김석길_제9기01월결산명세서 3" xfId="1282"/>
    <cellStyle name="_김석길_제9기01월결산명세서 30" xfId="1283"/>
    <cellStyle name="_김석길_제9기01월결산명세서 31" xfId="1284"/>
    <cellStyle name="_김석길_제9기01월결산명세서 32" xfId="1285"/>
    <cellStyle name="_김석길_제9기01월결산명세서 33" xfId="1286"/>
    <cellStyle name="_김석길_제9기01월결산명세서 34" xfId="1287"/>
    <cellStyle name="_김석길_제9기01월결산명세서 35" xfId="1288"/>
    <cellStyle name="_김석길_제9기01월결산명세서 36" xfId="1289"/>
    <cellStyle name="_김석길_제9기01월결산명세서 37" xfId="1290"/>
    <cellStyle name="_김석길_제9기01월결산명세서 38" xfId="1291"/>
    <cellStyle name="_김석길_제9기01월결산명세서 39" xfId="1292"/>
    <cellStyle name="_김석길_제9기01월결산명세서 4" xfId="1293"/>
    <cellStyle name="_김석길_제9기01월결산명세서 40" xfId="1294"/>
    <cellStyle name="_김석길_제9기01월결산명세서 41" xfId="1295"/>
    <cellStyle name="_김석길_제9기01월결산명세서 42" xfId="1296"/>
    <cellStyle name="_김석길_제9기01월결산명세서 43" xfId="1297"/>
    <cellStyle name="_김석길_제9기01월결산명세서 44" xfId="1298"/>
    <cellStyle name="_김석길_제9기01월결산명세서 45" xfId="1299"/>
    <cellStyle name="_김석길_제9기01월결산명세서 46" xfId="1300"/>
    <cellStyle name="_김석길_제9기01월결산명세서 47" xfId="1301"/>
    <cellStyle name="_김석길_제9기01월결산명세서 48" xfId="1302"/>
    <cellStyle name="_김석길_제9기01월결산명세서 49" xfId="1303"/>
    <cellStyle name="_김석길_제9기01월결산명세서 5" xfId="1304"/>
    <cellStyle name="_김석길_제9기01월결산명세서 50" xfId="1305"/>
    <cellStyle name="_김석길_제9기01월결산명세서 51" xfId="1306"/>
    <cellStyle name="_김석길_제9기01월결산명세서 52" xfId="1307"/>
    <cellStyle name="_김석길_제9기01월결산명세서 53" xfId="1308"/>
    <cellStyle name="_김석길_제9기01월결산명세서 54" xfId="1309"/>
    <cellStyle name="_김석길_제9기01월결산명세서 55" xfId="1310"/>
    <cellStyle name="_김석길_제9기01월결산명세서 56" xfId="1311"/>
    <cellStyle name="_김석길_제9기01월결산명세서 57" xfId="1312"/>
    <cellStyle name="_김석길_제9기01월결산명세서 58" xfId="1313"/>
    <cellStyle name="_김석길_제9기01월결산명세서 59" xfId="1314"/>
    <cellStyle name="_김석길_제9기01월결산명세서 6" xfId="1315"/>
    <cellStyle name="_김석길_제9기01월결산명세서 60" xfId="1316"/>
    <cellStyle name="_김석길_제9기01월결산명세서 61" xfId="1317"/>
    <cellStyle name="_김석길_제9기01월결산명세서 62" xfId="1318"/>
    <cellStyle name="_김석길_제9기01월결산명세서 63" xfId="1319"/>
    <cellStyle name="_김석길_제9기01월결산명세서 64" xfId="1320"/>
    <cellStyle name="_김석길_제9기01월결산명세서 65" xfId="1321"/>
    <cellStyle name="_김석길_제9기01월결산명세서 66" xfId="1322"/>
    <cellStyle name="_김석길_제9기01월결산명세서 67" xfId="1323"/>
    <cellStyle name="_김석길_제9기01월결산명세서 68" xfId="1324"/>
    <cellStyle name="_김석길_제9기01월결산명세서 69" xfId="1325"/>
    <cellStyle name="_김석길_제9기01월결산명세서 7" xfId="1326"/>
    <cellStyle name="_김석길_제9기01월결산명세서 70" xfId="1327"/>
    <cellStyle name="_김석길_제9기01월결산명세서 71" xfId="1328"/>
    <cellStyle name="_김석길_제9기01월결산명세서 72" xfId="5021"/>
    <cellStyle name="_김석길_제9기01월결산명세서 73" xfId="5022"/>
    <cellStyle name="_김석길_제9기01월결산명세서 8" xfId="1329"/>
    <cellStyle name="_김석길_제9기01월결산명세서 9" xfId="1330"/>
    <cellStyle name="_김석길_채권증감내역" xfId="1331"/>
    <cellStyle name="_김석길_채권증감내역 2" xfId="1332"/>
    <cellStyle name="_리스자산전기수정자료" xfId="1333"/>
    <cellStyle name="_매입-WP(국토02)" xfId="1334"/>
    <cellStyle name="_배수구현" xfId="176"/>
    <cellStyle name="_별첨(계획서및실적서양식)" xfId="177"/>
    <cellStyle name="_별첨(계획서및실적서양식)_1" xfId="178"/>
    <cellStyle name="_비품감정액(06.3.14(10%,년)기능적감가없음)" xfId="1335"/>
    <cellStyle name="_비품감정액(06.3.14(5%,월)기능적감가있음)" xfId="1336"/>
    <cellStyle name="_비품최종" xfId="1337"/>
    <cellStyle name="_사진대지(장지동 189, 189-1)" xfId="179"/>
    <cellStyle name="_서식류" xfId="180"/>
    <cellStyle name="_서식류_1" xfId="181"/>
    <cellStyle name="_서식류_1 2" xfId="1338"/>
    <cellStyle name="_서식류_2" xfId="182"/>
    <cellStyle name="_서식류_2 2" xfId="1339"/>
    <cellStyle name="_서식류_3" xfId="183"/>
    <cellStyle name="_시대양 기감정" xfId="1340"/>
    <cellStyle name="_양식" xfId="184"/>
    <cellStyle name="_양식_1" xfId="185"/>
    <cellStyle name="_양식_2" xfId="186"/>
    <cellStyle name="_월례매출_1_상반기_11월당월 (2)_1월" xfId="1341"/>
    <cellStyle name="_유첨3(서식)" xfId="187"/>
    <cellStyle name="_유첨3(서식)_1" xfId="188"/>
    <cellStyle name="_윤형진(2002.06)" xfId="1342"/>
    <cellStyle name="_윤형진(2002.06) 2" xfId="1343"/>
    <cellStyle name="_윤형진(2002.06)_결산자료" xfId="1344"/>
    <cellStyle name="_윤형진(2002.06)_결산자료 2" xfId="1345"/>
    <cellStyle name="_윤형진(2002.06)_재무제표" xfId="1346"/>
    <cellStyle name="_윤형진(2002.06)_재무제표 2" xfId="1347"/>
    <cellStyle name="_윤형진(2002.06)_제9기01월결산명세서" xfId="1348"/>
    <cellStyle name="_윤형진(2002.06)_제9기01월결산명세서 (1)" xfId="1349"/>
    <cellStyle name="_윤형진(2002.06)_제9기01월결산명세서 (1) 2" xfId="1350"/>
    <cellStyle name="_윤형진(2002.06)_제9기01월결산명세서 10" xfId="1351"/>
    <cellStyle name="_윤형진(2002.06)_제9기01월결산명세서 11" xfId="1352"/>
    <cellStyle name="_윤형진(2002.06)_제9기01월결산명세서 12" xfId="1353"/>
    <cellStyle name="_윤형진(2002.06)_제9기01월결산명세서 13" xfId="1354"/>
    <cellStyle name="_윤형진(2002.06)_제9기01월결산명세서 14" xfId="1355"/>
    <cellStyle name="_윤형진(2002.06)_제9기01월결산명세서 15" xfId="1356"/>
    <cellStyle name="_윤형진(2002.06)_제9기01월결산명세서 16" xfId="1357"/>
    <cellStyle name="_윤형진(2002.06)_제9기01월결산명세서 17" xfId="1358"/>
    <cellStyle name="_윤형진(2002.06)_제9기01월결산명세서 18" xfId="1359"/>
    <cellStyle name="_윤형진(2002.06)_제9기01월결산명세서 19" xfId="1360"/>
    <cellStyle name="_윤형진(2002.06)_제9기01월결산명세서 2" xfId="1361"/>
    <cellStyle name="_윤형진(2002.06)_제9기01월결산명세서 20" xfId="1362"/>
    <cellStyle name="_윤형진(2002.06)_제9기01월결산명세서 21" xfId="1363"/>
    <cellStyle name="_윤형진(2002.06)_제9기01월결산명세서 22" xfId="1364"/>
    <cellStyle name="_윤형진(2002.06)_제9기01월결산명세서 23" xfId="1365"/>
    <cellStyle name="_윤형진(2002.06)_제9기01월결산명세서 24" xfId="1366"/>
    <cellStyle name="_윤형진(2002.06)_제9기01월결산명세서 25" xfId="1367"/>
    <cellStyle name="_윤형진(2002.06)_제9기01월결산명세서 26" xfId="1368"/>
    <cellStyle name="_윤형진(2002.06)_제9기01월결산명세서 27" xfId="1369"/>
    <cellStyle name="_윤형진(2002.06)_제9기01월결산명세서 28" xfId="1370"/>
    <cellStyle name="_윤형진(2002.06)_제9기01월결산명세서 29" xfId="1371"/>
    <cellStyle name="_윤형진(2002.06)_제9기01월결산명세서 3" xfId="1372"/>
    <cellStyle name="_윤형진(2002.06)_제9기01월결산명세서 30" xfId="1373"/>
    <cellStyle name="_윤형진(2002.06)_제9기01월결산명세서 31" xfId="1374"/>
    <cellStyle name="_윤형진(2002.06)_제9기01월결산명세서 32" xfId="1375"/>
    <cellStyle name="_윤형진(2002.06)_제9기01월결산명세서 33" xfId="1376"/>
    <cellStyle name="_윤형진(2002.06)_제9기01월결산명세서 34" xfId="1377"/>
    <cellStyle name="_윤형진(2002.06)_제9기01월결산명세서 35" xfId="1378"/>
    <cellStyle name="_윤형진(2002.06)_제9기01월결산명세서 36" xfId="1379"/>
    <cellStyle name="_윤형진(2002.06)_제9기01월결산명세서 37" xfId="1380"/>
    <cellStyle name="_윤형진(2002.06)_제9기01월결산명세서 38" xfId="1381"/>
    <cellStyle name="_윤형진(2002.06)_제9기01월결산명세서 39" xfId="1382"/>
    <cellStyle name="_윤형진(2002.06)_제9기01월결산명세서 4" xfId="1383"/>
    <cellStyle name="_윤형진(2002.06)_제9기01월결산명세서 40" xfId="1384"/>
    <cellStyle name="_윤형진(2002.06)_제9기01월결산명세서 41" xfId="1385"/>
    <cellStyle name="_윤형진(2002.06)_제9기01월결산명세서 42" xfId="1386"/>
    <cellStyle name="_윤형진(2002.06)_제9기01월결산명세서 43" xfId="1387"/>
    <cellStyle name="_윤형진(2002.06)_제9기01월결산명세서 44" xfId="1388"/>
    <cellStyle name="_윤형진(2002.06)_제9기01월결산명세서 45" xfId="1389"/>
    <cellStyle name="_윤형진(2002.06)_제9기01월결산명세서 46" xfId="1390"/>
    <cellStyle name="_윤형진(2002.06)_제9기01월결산명세서 47" xfId="1391"/>
    <cellStyle name="_윤형진(2002.06)_제9기01월결산명세서 48" xfId="1392"/>
    <cellStyle name="_윤형진(2002.06)_제9기01월결산명세서 49" xfId="1393"/>
    <cellStyle name="_윤형진(2002.06)_제9기01월결산명세서 5" xfId="1394"/>
    <cellStyle name="_윤형진(2002.06)_제9기01월결산명세서 50" xfId="1395"/>
    <cellStyle name="_윤형진(2002.06)_제9기01월결산명세서 51" xfId="1396"/>
    <cellStyle name="_윤형진(2002.06)_제9기01월결산명세서 52" xfId="1397"/>
    <cellStyle name="_윤형진(2002.06)_제9기01월결산명세서 53" xfId="1398"/>
    <cellStyle name="_윤형진(2002.06)_제9기01월결산명세서 54" xfId="1399"/>
    <cellStyle name="_윤형진(2002.06)_제9기01월결산명세서 55" xfId="1400"/>
    <cellStyle name="_윤형진(2002.06)_제9기01월결산명세서 56" xfId="1401"/>
    <cellStyle name="_윤형진(2002.06)_제9기01월결산명세서 57" xfId="1402"/>
    <cellStyle name="_윤형진(2002.06)_제9기01월결산명세서 58" xfId="1403"/>
    <cellStyle name="_윤형진(2002.06)_제9기01월결산명세서 59" xfId="1404"/>
    <cellStyle name="_윤형진(2002.06)_제9기01월결산명세서 6" xfId="1405"/>
    <cellStyle name="_윤형진(2002.06)_제9기01월결산명세서 60" xfId="1406"/>
    <cellStyle name="_윤형진(2002.06)_제9기01월결산명세서 61" xfId="1407"/>
    <cellStyle name="_윤형진(2002.06)_제9기01월결산명세서 62" xfId="1408"/>
    <cellStyle name="_윤형진(2002.06)_제9기01월결산명세서 63" xfId="1409"/>
    <cellStyle name="_윤형진(2002.06)_제9기01월결산명세서 64" xfId="1410"/>
    <cellStyle name="_윤형진(2002.06)_제9기01월결산명세서 65" xfId="1411"/>
    <cellStyle name="_윤형진(2002.06)_제9기01월결산명세서 66" xfId="1412"/>
    <cellStyle name="_윤형진(2002.06)_제9기01월결산명세서 67" xfId="1413"/>
    <cellStyle name="_윤형진(2002.06)_제9기01월결산명세서 68" xfId="1414"/>
    <cellStyle name="_윤형진(2002.06)_제9기01월결산명세서 69" xfId="1415"/>
    <cellStyle name="_윤형진(2002.06)_제9기01월결산명세서 7" xfId="1416"/>
    <cellStyle name="_윤형진(2002.06)_제9기01월결산명세서 70" xfId="1417"/>
    <cellStyle name="_윤형진(2002.06)_제9기01월결산명세서 71" xfId="1418"/>
    <cellStyle name="_윤형진(2002.06)_제9기01월결산명세서 72" xfId="5023"/>
    <cellStyle name="_윤형진(2002.06)_제9기01월결산명세서 73" xfId="5024"/>
    <cellStyle name="_윤형진(2002.06)_제9기01월결산명세서 8" xfId="1419"/>
    <cellStyle name="_윤형진(2002.06)_제9기01월결산명세서 9" xfId="1420"/>
    <cellStyle name="_윤형진(2002.06)_채권증감내역" xfId="1421"/>
    <cellStyle name="_윤형진(2002.06)_채권증감내역 2" xfId="1422"/>
    <cellStyle name="_작업용 - 엠디플렉스 LINE 설비 구성도" xfId="189"/>
    <cellStyle name="_재고" xfId="1423"/>
    <cellStyle name="_재고 2" xfId="1424"/>
    <cellStyle name="_재고_결산자료" xfId="1425"/>
    <cellStyle name="_재고_결산자료 2" xfId="1426"/>
    <cellStyle name="_재고_재무제표" xfId="1427"/>
    <cellStyle name="_재고_재무제표 2" xfId="1428"/>
    <cellStyle name="_재고_제9기01월결산명세서" xfId="1429"/>
    <cellStyle name="_재고_제9기01월결산명세서 (1)" xfId="1430"/>
    <cellStyle name="_재고_제9기01월결산명세서 (1) 2" xfId="1431"/>
    <cellStyle name="_재고_제9기01월결산명세서 10" xfId="1432"/>
    <cellStyle name="_재고_제9기01월결산명세서 11" xfId="1433"/>
    <cellStyle name="_재고_제9기01월결산명세서 12" xfId="1434"/>
    <cellStyle name="_재고_제9기01월결산명세서 13" xfId="1435"/>
    <cellStyle name="_재고_제9기01월결산명세서 14" xfId="1436"/>
    <cellStyle name="_재고_제9기01월결산명세서 15" xfId="1437"/>
    <cellStyle name="_재고_제9기01월결산명세서 16" xfId="1438"/>
    <cellStyle name="_재고_제9기01월결산명세서 17" xfId="1439"/>
    <cellStyle name="_재고_제9기01월결산명세서 18" xfId="1440"/>
    <cellStyle name="_재고_제9기01월결산명세서 19" xfId="1441"/>
    <cellStyle name="_재고_제9기01월결산명세서 2" xfId="1442"/>
    <cellStyle name="_재고_제9기01월결산명세서 20" xfId="1443"/>
    <cellStyle name="_재고_제9기01월결산명세서 21" xfId="1444"/>
    <cellStyle name="_재고_제9기01월결산명세서 22" xfId="1445"/>
    <cellStyle name="_재고_제9기01월결산명세서 23" xfId="1446"/>
    <cellStyle name="_재고_제9기01월결산명세서 24" xfId="1447"/>
    <cellStyle name="_재고_제9기01월결산명세서 25" xfId="1448"/>
    <cellStyle name="_재고_제9기01월결산명세서 26" xfId="1449"/>
    <cellStyle name="_재고_제9기01월결산명세서 27" xfId="1450"/>
    <cellStyle name="_재고_제9기01월결산명세서 28" xfId="1451"/>
    <cellStyle name="_재고_제9기01월결산명세서 29" xfId="1452"/>
    <cellStyle name="_재고_제9기01월결산명세서 3" xfId="1453"/>
    <cellStyle name="_재고_제9기01월결산명세서 30" xfId="1454"/>
    <cellStyle name="_재고_제9기01월결산명세서 31" xfId="1455"/>
    <cellStyle name="_재고_제9기01월결산명세서 32" xfId="1456"/>
    <cellStyle name="_재고_제9기01월결산명세서 33" xfId="1457"/>
    <cellStyle name="_재고_제9기01월결산명세서 34" xfId="1458"/>
    <cellStyle name="_재고_제9기01월결산명세서 35" xfId="1459"/>
    <cellStyle name="_재고_제9기01월결산명세서 36" xfId="1460"/>
    <cellStyle name="_재고_제9기01월결산명세서 37" xfId="1461"/>
    <cellStyle name="_재고_제9기01월결산명세서 38" xfId="1462"/>
    <cellStyle name="_재고_제9기01월결산명세서 39" xfId="1463"/>
    <cellStyle name="_재고_제9기01월결산명세서 4" xfId="1464"/>
    <cellStyle name="_재고_제9기01월결산명세서 40" xfId="1465"/>
    <cellStyle name="_재고_제9기01월결산명세서 41" xfId="1466"/>
    <cellStyle name="_재고_제9기01월결산명세서 42" xfId="1467"/>
    <cellStyle name="_재고_제9기01월결산명세서 43" xfId="1468"/>
    <cellStyle name="_재고_제9기01월결산명세서 44" xfId="1469"/>
    <cellStyle name="_재고_제9기01월결산명세서 45" xfId="1470"/>
    <cellStyle name="_재고_제9기01월결산명세서 46" xfId="1471"/>
    <cellStyle name="_재고_제9기01월결산명세서 47" xfId="1472"/>
    <cellStyle name="_재고_제9기01월결산명세서 48" xfId="1473"/>
    <cellStyle name="_재고_제9기01월결산명세서 49" xfId="1474"/>
    <cellStyle name="_재고_제9기01월결산명세서 5" xfId="1475"/>
    <cellStyle name="_재고_제9기01월결산명세서 50" xfId="1476"/>
    <cellStyle name="_재고_제9기01월결산명세서 51" xfId="1477"/>
    <cellStyle name="_재고_제9기01월결산명세서 52" xfId="1478"/>
    <cellStyle name="_재고_제9기01월결산명세서 53" xfId="1479"/>
    <cellStyle name="_재고_제9기01월결산명세서 54" xfId="1480"/>
    <cellStyle name="_재고_제9기01월결산명세서 55" xfId="1481"/>
    <cellStyle name="_재고_제9기01월결산명세서 56" xfId="1482"/>
    <cellStyle name="_재고_제9기01월결산명세서 57" xfId="1483"/>
    <cellStyle name="_재고_제9기01월결산명세서 58" xfId="1484"/>
    <cellStyle name="_재고_제9기01월결산명세서 59" xfId="1485"/>
    <cellStyle name="_재고_제9기01월결산명세서 6" xfId="1486"/>
    <cellStyle name="_재고_제9기01월결산명세서 60" xfId="1487"/>
    <cellStyle name="_재고_제9기01월결산명세서 61" xfId="1488"/>
    <cellStyle name="_재고_제9기01월결산명세서 62" xfId="1489"/>
    <cellStyle name="_재고_제9기01월결산명세서 63" xfId="1490"/>
    <cellStyle name="_재고_제9기01월결산명세서 64" xfId="1491"/>
    <cellStyle name="_재고_제9기01월결산명세서 65" xfId="1492"/>
    <cellStyle name="_재고_제9기01월결산명세서 66" xfId="1493"/>
    <cellStyle name="_재고_제9기01월결산명세서 67" xfId="1494"/>
    <cellStyle name="_재고_제9기01월결산명세서 68" xfId="1495"/>
    <cellStyle name="_재고_제9기01월결산명세서 69" xfId="1496"/>
    <cellStyle name="_재고_제9기01월결산명세서 7" xfId="1497"/>
    <cellStyle name="_재고_제9기01월결산명세서 70" xfId="1498"/>
    <cellStyle name="_재고_제9기01월결산명세서 71" xfId="1499"/>
    <cellStyle name="_재고_제9기01월결산명세서 72" xfId="5025"/>
    <cellStyle name="_재고_제9기01월결산명세서 73" xfId="5026"/>
    <cellStyle name="_재고_제9기01월결산명세서 8" xfId="1500"/>
    <cellStyle name="_재고_제9기01월결산명세서 9" xfId="1501"/>
    <cellStyle name="_재고_채권증감내역" xfId="1502"/>
    <cellStyle name="_재고_채권증감내역 2" xfId="1503"/>
    <cellStyle name="_전국센터망" xfId="190"/>
    <cellStyle name="_전국센터망_1" xfId="191"/>
    <cellStyle name="_전국센터망_1 2" xfId="1504"/>
    <cellStyle name="_전국센터망_2" xfId="192"/>
    <cellStyle name="_전국센터망_2 2" xfId="1505"/>
    <cellStyle name="_전력목표" xfId="193"/>
    <cellStyle name="_조직유지_총괄표" xfId="1506"/>
    <cellStyle name="_주식매입선택권" xfId="1507"/>
    <cellStyle name="_지정과제1분기실적(확정990408)" xfId="194"/>
    <cellStyle name="_지정과제1분기실적(확정990408)_1" xfId="195"/>
    <cellStyle name="_지정과제2차심의list" xfId="196"/>
    <cellStyle name="_지정과제2차심의list_1" xfId="197"/>
    <cellStyle name="_지정과제2차심의list_2" xfId="198"/>
    <cellStyle name="_지정과제2차심의결과" xfId="199"/>
    <cellStyle name="_지정과제2차심의결과(금액조정후최종)" xfId="200"/>
    <cellStyle name="_지정과제2차심의결과(금액조정후최종)_1" xfId="201"/>
    <cellStyle name="_지정과제2차심의결과(금액조정후최종)_1_경영개선실적보고(전주공장)" xfId="202"/>
    <cellStyle name="_지정과제2차심의결과(금액조정후최종)_1_별첨1_2" xfId="203"/>
    <cellStyle name="_지정과제2차심의결과(금액조정후최종)_1_제안과제집계표(공장전체)" xfId="204"/>
    <cellStyle name="_지정과제2차심의결과(금액조정후최종)_경영개선실적보고(전주공장)" xfId="205"/>
    <cellStyle name="_지정과제2차심의결과(금액조정후최종)_별첨1_2" xfId="206"/>
    <cellStyle name="_지정과제2차심의결과(금액조정후최종)_제안과제집계표(공장전체)" xfId="207"/>
    <cellStyle name="_지정과제2차심의결과_1" xfId="208"/>
    <cellStyle name="_집중관리(981231)" xfId="209"/>
    <cellStyle name="_집중관리(981231)_1" xfId="210"/>
    <cellStyle name="_집중관리(지정과제및 양식)" xfId="211"/>
    <cellStyle name="_집중관리(지정과제및 양식)_1" xfId="212"/>
    <cellStyle name="_최종 총괄da071-081615" xfId="1508"/>
    <cellStyle name="_토지(신정3지구)sh공사" xfId="213"/>
    <cellStyle name="_토지(신정3지구)sh공사-감정원" xfId="214"/>
    <cellStyle name="´Þ·?" xfId="1509"/>
    <cellStyle name="’E‰Y [0.00]_laroux" xfId="215"/>
    <cellStyle name="’E‰Y_laroux" xfId="216"/>
    <cellStyle name="¤@?e_TEST-1 " xfId="217"/>
    <cellStyle name="&gt;걸?슇솛솛?_x000a_龍p=_x000a_?" xfId="13"/>
    <cellStyle name="&gt;슇솛솛?_x000a_龍p=_x000a_?" xfId="14"/>
    <cellStyle name="±a°e" xfId="218"/>
    <cellStyle name="⥜준_제강원가최종_1" xfId="1510"/>
    <cellStyle name="°iA¤¼O¼yA¡" xfId="1511"/>
    <cellStyle name="°iA¤Aa·A1" xfId="1512"/>
    <cellStyle name="°iA¤Aa·A2" xfId="1513"/>
    <cellStyle name="°ßAu" xfId="219"/>
    <cellStyle name="æøè [0.00" xfId="1514"/>
    <cellStyle name="æøè_produ" xfId="1515"/>
    <cellStyle name="êý [0.00]_pr" xfId="1516"/>
    <cellStyle name="êý_product d" xfId="1517"/>
    <cellStyle name="W?_BOOKSHIP_½ÇÀûÇöÈ² " xfId="220"/>
    <cellStyle name="w_bookship" xfId="1518"/>
    <cellStyle name="0" xfId="1519"/>
    <cellStyle name="0,0_x000d__x000a_NA_x000d__x000a_" xfId="1520"/>
    <cellStyle name="0,0_x000d__x000a_NA_x000d__x000a_ 2" xfId="1521"/>
    <cellStyle name="0.0" xfId="221"/>
    <cellStyle name="0.0 2" xfId="5224"/>
    <cellStyle name="0.0 2 2" xfId="5567"/>
    <cellStyle name="0.0 2 2 10" xfId="11558"/>
    <cellStyle name="0.0 2 2 2" xfId="5855"/>
    <cellStyle name="0.0 2 2 2 2" xfId="6171"/>
    <cellStyle name="0.0 2 2 2 2 2" xfId="12143"/>
    <cellStyle name="0.0 2 2 2 2 3" xfId="17899"/>
    <cellStyle name="0.0 2 2 2 2 4" xfId="23396"/>
    <cellStyle name="0.0 2 2 2 3" xfId="6172"/>
    <cellStyle name="0.0 2 2 2 3 2" xfId="12144"/>
    <cellStyle name="0.0 2 2 2 3 3" xfId="17900"/>
    <cellStyle name="0.0 2 2 2 3 4" xfId="23397"/>
    <cellStyle name="0.0 2 2 2 4" xfId="6173"/>
    <cellStyle name="0.0 2 2 2 4 2" xfId="12145"/>
    <cellStyle name="0.0 2 2 2 4 3" xfId="17901"/>
    <cellStyle name="0.0 2 2 2 4 4" xfId="23398"/>
    <cellStyle name="0.0 2 2 2 5" xfId="6174"/>
    <cellStyle name="0.0 2 2 2 5 2" xfId="12146"/>
    <cellStyle name="0.0 2 2 2 5 3" xfId="17902"/>
    <cellStyle name="0.0 2 2 2 5 4" xfId="23399"/>
    <cellStyle name="0.0 2 2 2 6" xfId="6175"/>
    <cellStyle name="0.0 2 2 2 6 2" xfId="12147"/>
    <cellStyle name="0.0 2 2 2 6 3" xfId="17903"/>
    <cellStyle name="0.0 2 2 2 6 4" xfId="23400"/>
    <cellStyle name="0.0 2 2 2 7" xfId="11828"/>
    <cellStyle name="0.0 2 2 2 8" xfId="17589"/>
    <cellStyle name="0.0 2 2 3" xfId="6176"/>
    <cellStyle name="0.0 2 2 3 2" xfId="12148"/>
    <cellStyle name="0.0 2 2 3 3" xfId="17904"/>
    <cellStyle name="0.0 2 2 3 4" xfId="23401"/>
    <cellStyle name="0.0 2 2 4" xfId="6177"/>
    <cellStyle name="0.0 2 2 4 2" xfId="12149"/>
    <cellStyle name="0.0 2 2 4 3" xfId="17905"/>
    <cellStyle name="0.0 2 2 4 4" xfId="23402"/>
    <cellStyle name="0.0 2 2 5" xfId="6178"/>
    <cellStyle name="0.0 2 2 5 2" xfId="12150"/>
    <cellStyle name="0.0 2 2 5 3" xfId="17906"/>
    <cellStyle name="0.0 2 2 5 4" xfId="23403"/>
    <cellStyle name="0.0 2 2 6" xfId="6179"/>
    <cellStyle name="0.0 2 2 6 2" xfId="12151"/>
    <cellStyle name="0.0 2 2 6 3" xfId="17907"/>
    <cellStyle name="0.0 2 2 6 4" xfId="23404"/>
    <cellStyle name="0.0 2 2 7" xfId="6180"/>
    <cellStyle name="0.0 2 2 7 2" xfId="12152"/>
    <cellStyle name="0.0 2 2 7 3" xfId="17908"/>
    <cellStyle name="0.0 2 2 7 4" xfId="23405"/>
    <cellStyle name="0.0 2 2 8" xfId="6181"/>
    <cellStyle name="0.0 2 2 8 2" xfId="12153"/>
    <cellStyle name="0.0 2 2 8 3" xfId="17909"/>
    <cellStyle name="0.0 2 2 8 4" xfId="23406"/>
    <cellStyle name="0.0 2 2 9" xfId="6182"/>
    <cellStyle name="0.0 2 2 9 2" xfId="12154"/>
    <cellStyle name="0.0 2 2 9 3" xfId="17910"/>
    <cellStyle name="0.0 2 2 9 4" xfId="23407"/>
    <cellStyle name="0.0 2 3" xfId="5367"/>
    <cellStyle name="0.0 2 3 2" xfId="5655"/>
    <cellStyle name="0.0 2 3 2 10" xfId="6183"/>
    <cellStyle name="0.0 2 3 2 10 2" xfId="12155"/>
    <cellStyle name="0.0 2 3 2 10 3" xfId="17911"/>
    <cellStyle name="0.0 2 3 2 10 4" xfId="23408"/>
    <cellStyle name="0.0 2 3 2 11" xfId="11628"/>
    <cellStyle name="0.0 2 3 2 12" xfId="22931"/>
    <cellStyle name="0.0 2 3 2 2" xfId="6184"/>
    <cellStyle name="0.0 2 3 2 2 2" xfId="12156"/>
    <cellStyle name="0.0 2 3 2 2 3" xfId="17912"/>
    <cellStyle name="0.0 2 3 2 2 4" xfId="23409"/>
    <cellStyle name="0.0 2 3 2 3" xfId="6185"/>
    <cellStyle name="0.0 2 3 2 3 2" xfId="12157"/>
    <cellStyle name="0.0 2 3 2 3 3" xfId="17913"/>
    <cellStyle name="0.0 2 3 2 3 4" xfId="23410"/>
    <cellStyle name="0.0 2 3 2 4" xfId="6186"/>
    <cellStyle name="0.0 2 3 2 4 2" xfId="12158"/>
    <cellStyle name="0.0 2 3 2 4 3" xfId="17914"/>
    <cellStyle name="0.0 2 3 2 4 4" xfId="23411"/>
    <cellStyle name="0.0 2 3 2 5" xfId="6187"/>
    <cellStyle name="0.0 2 3 2 5 2" xfId="12159"/>
    <cellStyle name="0.0 2 3 2 5 3" xfId="17915"/>
    <cellStyle name="0.0 2 3 2 5 4" xfId="23412"/>
    <cellStyle name="0.0 2 3 2 6" xfId="6188"/>
    <cellStyle name="0.0 2 3 2 6 2" xfId="12160"/>
    <cellStyle name="0.0 2 3 2 6 3" xfId="17916"/>
    <cellStyle name="0.0 2 3 2 6 4" xfId="23413"/>
    <cellStyle name="0.0 2 3 2 7" xfId="6189"/>
    <cellStyle name="0.0 2 3 2 7 2" xfId="12161"/>
    <cellStyle name="0.0 2 3 2 7 3" xfId="17917"/>
    <cellStyle name="0.0 2 3 2 7 4" xfId="23414"/>
    <cellStyle name="0.0 2 3 2 8" xfId="6190"/>
    <cellStyle name="0.0 2 3 2 8 2" xfId="12162"/>
    <cellStyle name="0.0 2 3 2 8 3" xfId="17918"/>
    <cellStyle name="0.0 2 3 2 8 4" xfId="23415"/>
    <cellStyle name="0.0 2 3 2 9" xfId="6191"/>
    <cellStyle name="0.0 2 3 2 9 2" xfId="12163"/>
    <cellStyle name="0.0 2 3 2 9 3" xfId="17919"/>
    <cellStyle name="0.0 2 3 2 9 4" xfId="23416"/>
    <cellStyle name="0.0 2 3 3" xfId="5898"/>
    <cellStyle name="0.0 2 3 3 10" xfId="6192"/>
    <cellStyle name="0.0 2 3 3 10 2" xfId="12164"/>
    <cellStyle name="0.0 2 3 3 10 3" xfId="17920"/>
    <cellStyle name="0.0 2 3 3 10 4" xfId="23417"/>
    <cellStyle name="0.0 2 3 3 11" xfId="11871"/>
    <cellStyle name="0.0 2 3 3 12" xfId="17628"/>
    <cellStyle name="0.0 2 3 3 13" xfId="23125"/>
    <cellStyle name="0.0 2 3 3 2" xfId="6193"/>
    <cellStyle name="0.0 2 3 3 2 2" xfId="12165"/>
    <cellStyle name="0.0 2 3 3 2 3" xfId="17921"/>
    <cellStyle name="0.0 2 3 3 2 4" xfId="23418"/>
    <cellStyle name="0.0 2 3 3 3" xfId="6194"/>
    <cellStyle name="0.0 2 3 3 3 2" xfId="12166"/>
    <cellStyle name="0.0 2 3 3 3 3" xfId="17922"/>
    <cellStyle name="0.0 2 3 3 3 4" xfId="23419"/>
    <cellStyle name="0.0 2 3 3 4" xfId="6195"/>
    <cellStyle name="0.0 2 3 3 4 2" xfId="12167"/>
    <cellStyle name="0.0 2 3 3 4 3" xfId="17923"/>
    <cellStyle name="0.0 2 3 3 4 4" xfId="23420"/>
    <cellStyle name="0.0 2 3 3 5" xfId="6196"/>
    <cellStyle name="0.0 2 3 3 5 2" xfId="12168"/>
    <cellStyle name="0.0 2 3 3 5 3" xfId="17924"/>
    <cellStyle name="0.0 2 3 3 5 4" xfId="23421"/>
    <cellStyle name="0.0 2 3 3 6" xfId="6197"/>
    <cellStyle name="0.0 2 3 3 6 2" xfId="12169"/>
    <cellStyle name="0.0 2 3 3 6 3" xfId="17925"/>
    <cellStyle name="0.0 2 3 3 6 4" xfId="23422"/>
    <cellStyle name="0.0 2 3 3 7" xfId="6198"/>
    <cellStyle name="0.0 2 3 3 7 2" xfId="12170"/>
    <cellStyle name="0.0 2 3 3 7 3" xfId="17926"/>
    <cellStyle name="0.0 2 3 3 7 4" xfId="23423"/>
    <cellStyle name="0.0 2 3 3 8" xfId="6199"/>
    <cellStyle name="0.0 2 3 3 8 2" xfId="12171"/>
    <cellStyle name="0.0 2 3 3 8 3" xfId="17927"/>
    <cellStyle name="0.0 2 3 3 8 4" xfId="23424"/>
    <cellStyle name="0.0 2 3 3 9" xfId="6200"/>
    <cellStyle name="0.0 2 3 3 9 2" xfId="12172"/>
    <cellStyle name="0.0 2 3 3 9 3" xfId="17928"/>
    <cellStyle name="0.0 2 3 3 9 4" xfId="23425"/>
    <cellStyle name="0.0 2 3 4" xfId="6201"/>
    <cellStyle name="0.0 2 3 4 2" xfId="12173"/>
    <cellStyle name="0.0 2 3 4 3" xfId="17929"/>
    <cellStyle name="0.0 2 3 4 4" xfId="23426"/>
    <cellStyle name="0.0 2 3 5" xfId="6202"/>
    <cellStyle name="0.0 2 3 5 2" xfId="12174"/>
    <cellStyle name="0.0 2 3 5 3" xfId="17930"/>
    <cellStyle name="0.0 2 3 5 4" xfId="23427"/>
    <cellStyle name="0.0 2 3 6" xfId="6203"/>
    <cellStyle name="0.0 2 3 6 2" xfId="12175"/>
    <cellStyle name="0.0 2 3 6 3" xfId="17931"/>
    <cellStyle name="0.0 2 3 6 4" xfId="23428"/>
    <cellStyle name="0.0 2 3 7" xfId="11361"/>
    <cellStyle name="0.0 2 4" xfId="5632"/>
    <cellStyle name="0.0 2 4 2" xfId="6204"/>
    <cellStyle name="0.0 2 4 2 2" xfId="12176"/>
    <cellStyle name="0.0 2 4 2 3" xfId="17932"/>
    <cellStyle name="0.0 2 4 2 4" xfId="23429"/>
    <cellStyle name="0.0 2 4 3" xfId="6205"/>
    <cellStyle name="0.0 2 4 3 2" xfId="12177"/>
    <cellStyle name="0.0 2 4 3 3" xfId="17933"/>
    <cellStyle name="0.0 2 4 3 4" xfId="23430"/>
    <cellStyle name="0.0 2 4 4" xfId="6206"/>
    <cellStyle name="0.0 2 4 4 2" xfId="12178"/>
    <cellStyle name="0.0 2 4 4 3" xfId="17934"/>
    <cellStyle name="0.0 2 4 4 4" xfId="23431"/>
    <cellStyle name="0.0 2 4 5" xfId="6207"/>
    <cellStyle name="0.0 2 4 5 2" xfId="12179"/>
    <cellStyle name="0.0 2 4 5 3" xfId="17935"/>
    <cellStyle name="0.0 2 4 5 4" xfId="23432"/>
    <cellStyle name="0.0 2 4 6" xfId="6208"/>
    <cellStyle name="0.0 2 4 6 2" xfId="12180"/>
    <cellStyle name="0.0 2 4 6 3" xfId="17936"/>
    <cellStyle name="0.0 2 4 6 4" xfId="23433"/>
    <cellStyle name="0.0 2 4 7" xfId="11606"/>
    <cellStyle name="0.0 2 4 8" xfId="17377"/>
    <cellStyle name="0.0 2 5" xfId="5611"/>
    <cellStyle name="0.0 2 5 10" xfId="6209"/>
    <cellStyle name="0.0 2 5 10 2" xfId="12181"/>
    <cellStyle name="0.0 2 5 10 3" xfId="17937"/>
    <cellStyle name="0.0 2 5 10 4" xfId="23434"/>
    <cellStyle name="0.0 2 5 11" xfId="11593"/>
    <cellStyle name="0.0 2 5 12" xfId="17365"/>
    <cellStyle name="0.0 2 5 13" xfId="22917"/>
    <cellStyle name="0.0 2 5 2" xfId="6210"/>
    <cellStyle name="0.0 2 5 2 2" xfId="12182"/>
    <cellStyle name="0.0 2 5 2 3" xfId="17938"/>
    <cellStyle name="0.0 2 5 2 4" xfId="23435"/>
    <cellStyle name="0.0 2 5 3" xfId="6211"/>
    <cellStyle name="0.0 2 5 3 2" xfId="12183"/>
    <cellStyle name="0.0 2 5 3 3" xfId="17939"/>
    <cellStyle name="0.0 2 5 3 4" xfId="23436"/>
    <cellStyle name="0.0 2 5 4" xfId="6212"/>
    <cellStyle name="0.0 2 5 4 2" xfId="12184"/>
    <cellStyle name="0.0 2 5 4 3" xfId="17940"/>
    <cellStyle name="0.0 2 5 4 4" xfId="23437"/>
    <cellStyle name="0.0 2 5 5" xfId="6213"/>
    <cellStyle name="0.0 2 5 5 2" xfId="12185"/>
    <cellStyle name="0.0 2 5 5 3" xfId="17941"/>
    <cellStyle name="0.0 2 5 5 4" xfId="23438"/>
    <cellStyle name="0.0 2 5 6" xfId="6214"/>
    <cellStyle name="0.0 2 5 6 2" xfId="12186"/>
    <cellStyle name="0.0 2 5 6 3" xfId="17942"/>
    <cellStyle name="0.0 2 5 6 4" xfId="23439"/>
    <cellStyle name="0.0 2 5 7" xfId="6215"/>
    <cellStyle name="0.0 2 5 7 2" xfId="12187"/>
    <cellStyle name="0.0 2 5 7 3" xfId="17943"/>
    <cellStyle name="0.0 2 5 7 4" xfId="23440"/>
    <cellStyle name="0.0 2 5 8" xfId="6216"/>
    <cellStyle name="0.0 2 5 8 2" xfId="12188"/>
    <cellStyle name="0.0 2 5 8 3" xfId="17944"/>
    <cellStyle name="0.0 2 5 8 4" xfId="23441"/>
    <cellStyle name="0.0 2 5 9" xfId="6217"/>
    <cellStyle name="0.0 2 5 9 2" xfId="12189"/>
    <cellStyle name="0.0 2 5 9 3" xfId="17945"/>
    <cellStyle name="0.0 2 5 9 4" xfId="23442"/>
    <cellStyle name="0.0 2 6" xfId="6218"/>
    <cellStyle name="0.0 2 6 2" xfId="12190"/>
    <cellStyle name="0.0 2 6 3" xfId="17946"/>
    <cellStyle name="0.0 2 6 4" xfId="23443"/>
    <cellStyle name="0.0 2 7" xfId="11343"/>
    <cellStyle name="0.0 3" xfId="5546"/>
    <cellStyle name="0.0 3 10" xfId="11539"/>
    <cellStyle name="0.0 3 2" xfId="5834"/>
    <cellStyle name="0.0 3 2 2" xfId="6219"/>
    <cellStyle name="0.0 3 2 2 2" xfId="12191"/>
    <cellStyle name="0.0 3 2 2 3" xfId="17947"/>
    <cellStyle name="0.0 3 2 2 4" xfId="23444"/>
    <cellStyle name="0.0 3 2 3" xfId="6220"/>
    <cellStyle name="0.0 3 2 3 2" xfId="12192"/>
    <cellStyle name="0.0 3 2 3 3" xfId="17948"/>
    <cellStyle name="0.0 3 2 3 4" xfId="23445"/>
    <cellStyle name="0.0 3 2 4" xfId="6221"/>
    <cellStyle name="0.0 3 2 4 2" xfId="12193"/>
    <cellStyle name="0.0 3 2 4 3" xfId="17949"/>
    <cellStyle name="0.0 3 2 4 4" xfId="23446"/>
    <cellStyle name="0.0 3 2 5" xfId="6222"/>
    <cellStyle name="0.0 3 2 5 2" xfId="12194"/>
    <cellStyle name="0.0 3 2 5 3" xfId="17950"/>
    <cellStyle name="0.0 3 2 5 4" xfId="23447"/>
    <cellStyle name="0.0 3 2 6" xfId="6223"/>
    <cellStyle name="0.0 3 2 6 2" xfId="12195"/>
    <cellStyle name="0.0 3 2 6 3" xfId="17951"/>
    <cellStyle name="0.0 3 2 6 4" xfId="23448"/>
    <cellStyle name="0.0 3 2 7" xfId="11807"/>
    <cellStyle name="0.0 3 2 8" xfId="17569"/>
    <cellStyle name="0.0 3 3" xfId="6056"/>
    <cellStyle name="0.0 3 3 10" xfId="6224"/>
    <cellStyle name="0.0 3 3 10 2" xfId="12196"/>
    <cellStyle name="0.0 3 3 10 3" xfId="17952"/>
    <cellStyle name="0.0 3 3 10 4" xfId="23449"/>
    <cellStyle name="0.0 3 3 11" xfId="12028"/>
    <cellStyle name="0.0 3 3 12" xfId="17784"/>
    <cellStyle name="0.0 3 3 13" xfId="23281"/>
    <cellStyle name="0.0 3 3 2" xfId="6225"/>
    <cellStyle name="0.0 3 3 2 2" xfId="12197"/>
    <cellStyle name="0.0 3 3 2 3" xfId="17953"/>
    <cellStyle name="0.0 3 3 2 4" xfId="23450"/>
    <cellStyle name="0.0 3 3 3" xfId="6226"/>
    <cellStyle name="0.0 3 3 3 2" xfId="12198"/>
    <cellStyle name="0.0 3 3 3 3" xfId="17954"/>
    <cellStyle name="0.0 3 3 3 4" xfId="23451"/>
    <cellStyle name="0.0 3 3 4" xfId="6227"/>
    <cellStyle name="0.0 3 3 4 2" xfId="12199"/>
    <cellStyle name="0.0 3 3 4 3" xfId="17955"/>
    <cellStyle name="0.0 3 3 4 4" xfId="23452"/>
    <cellStyle name="0.0 3 3 5" xfId="6228"/>
    <cellStyle name="0.0 3 3 5 2" xfId="12200"/>
    <cellStyle name="0.0 3 3 5 3" xfId="17956"/>
    <cellStyle name="0.0 3 3 5 4" xfId="23453"/>
    <cellStyle name="0.0 3 3 6" xfId="6229"/>
    <cellStyle name="0.0 3 3 6 2" xfId="12201"/>
    <cellStyle name="0.0 3 3 6 3" xfId="17957"/>
    <cellStyle name="0.0 3 3 6 4" xfId="23454"/>
    <cellStyle name="0.0 3 3 7" xfId="6230"/>
    <cellStyle name="0.0 3 3 7 2" xfId="12202"/>
    <cellStyle name="0.0 3 3 7 3" xfId="17958"/>
    <cellStyle name="0.0 3 3 7 4" xfId="23455"/>
    <cellStyle name="0.0 3 3 8" xfId="6231"/>
    <cellStyle name="0.0 3 3 8 2" xfId="12203"/>
    <cellStyle name="0.0 3 3 8 3" xfId="17959"/>
    <cellStyle name="0.0 3 3 8 4" xfId="23456"/>
    <cellStyle name="0.0 3 3 9" xfId="6232"/>
    <cellStyle name="0.0 3 3 9 2" xfId="12204"/>
    <cellStyle name="0.0 3 3 9 3" xfId="17960"/>
    <cellStyle name="0.0 3 3 9 4" xfId="23457"/>
    <cellStyle name="0.0 3 4" xfId="6233"/>
    <cellStyle name="0.0 3 4 2" xfId="12205"/>
    <cellStyle name="0.0 3 4 3" xfId="17961"/>
    <cellStyle name="0.0 3 4 4" xfId="23458"/>
    <cellStyle name="0.0 3 5" xfId="6234"/>
    <cellStyle name="0.0 3 5 2" xfId="12206"/>
    <cellStyle name="0.0 3 5 3" xfId="17962"/>
    <cellStyle name="0.0 3 5 4" xfId="23459"/>
    <cellStyle name="0.0 3 6" xfId="6235"/>
    <cellStyle name="0.0 3 6 2" xfId="12207"/>
    <cellStyle name="0.0 3 6 3" xfId="17963"/>
    <cellStyle name="0.0 3 6 4" xfId="23460"/>
    <cellStyle name="0.0 3 7" xfId="6236"/>
    <cellStyle name="0.0 3 7 2" xfId="12208"/>
    <cellStyle name="0.0 3 7 3" xfId="17964"/>
    <cellStyle name="0.0 3 7 4" xfId="23461"/>
    <cellStyle name="0.0 3 8" xfId="6237"/>
    <cellStyle name="0.0 3 8 2" xfId="12209"/>
    <cellStyle name="0.0 3 8 3" xfId="17965"/>
    <cellStyle name="0.0 3 8 4" xfId="23462"/>
    <cellStyle name="0.0 3 9" xfId="6238"/>
    <cellStyle name="0.0 3 9 2" xfId="12210"/>
    <cellStyle name="0.0 3 9 3" xfId="17966"/>
    <cellStyle name="0.0 3 9 4" xfId="23463"/>
    <cellStyle name="0.0 4" xfId="5365"/>
    <cellStyle name="0.0 4 2" xfId="5653"/>
    <cellStyle name="0.0 4 2 2" xfId="6239"/>
    <cellStyle name="0.0 4 2 2 2" xfId="12211"/>
    <cellStyle name="0.0 4 2 2 3" xfId="17967"/>
    <cellStyle name="0.0 4 2 2 4" xfId="23464"/>
    <cellStyle name="0.0 4 2 3" xfId="6240"/>
    <cellStyle name="0.0 4 2 3 2" xfId="12212"/>
    <cellStyle name="0.0 4 2 3 3" xfId="17968"/>
    <cellStyle name="0.0 4 2 3 4" xfId="23465"/>
    <cellStyle name="0.0 4 2 4" xfId="6241"/>
    <cellStyle name="0.0 4 2 4 2" xfId="12213"/>
    <cellStyle name="0.0 4 2 4 3" xfId="17969"/>
    <cellStyle name="0.0 4 2 4 4" xfId="23466"/>
    <cellStyle name="0.0 4 2 5" xfId="6242"/>
    <cellStyle name="0.0 4 2 5 2" xfId="12214"/>
    <cellStyle name="0.0 4 2 5 3" xfId="17970"/>
    <cellStyle name="0.0 4 2 5 4" xfId="23467"/>
    <cellStyle name="0.0 4 2 6" xfId="6243"/>
    <cellStyle name="0.0 4 2 6 2" xfId="12215"/>
    <cellStyle name="0.0 4 2 6 3" xfId="17971"/>
    <cellStyle name="0.0 4 2 6 4" xfId="23468"/>
    <cellStyle name="0.0 4 2 7" xfId="11626"/>
    <cellStyle name="0.0 4 2 8" xfId="17397"/>
    <cellStyle name="0.0 4 3" xfId="6244"/>
    <cellStyle name="0.0 4 3 2" xfId="12216"/>
    <cellStyle name="0.0 4 3 3" xfId="17972"/>
    <cellStyle name="0.0 4 3 4" xfId="23469"/>
    <cellStyle name="0.0 4 4" xfId="6245"/>
    <cellStyle name="0.0 4 4 2" xfId="12217"/>
    <cellStyle name="0.0 4 4 3" xfId="17973"/>
    <cellStyle name="0.0 4 4 4" xfId="23470"/>
    <cellStyle name="0.0 4 5" xfId="6246"/>
    <cellStyle name="0.0 4 5 2" xfId="12218"/>
    <cellStyle name="0.0 4 5 3" xfId="17974"/>
    <cellStyle name="0.0 4 5 4" xfId="23471"/>
    <cellStyle name="0.0 4 6" xfId="11359"/>
    <cellStyle name="0.0 4 7" xfId="11257"/>
    <cellStyle name="0.0 5" xfId="5602"/>
    <cellStyle name="0.0 5 2" xfId="6247"/>
    <cellStyle name="0.0 5 2 2" xfId="12219"/>
    <cellStyle name="0.0 5 2 3" xfId="17975"/>
    <cellStyle name="0.0 5 2 4" xfId="23472"/>
    <cellStyle name="0.0 5 3" xfId="6248"/>
    <cellStyle name="0.0 5 3 2" xfId="12220"/>
    <cellStyle name="0.0 5 3 3" xfId="17976"/>
    <cellStyle name="0.0 5 3 4" xfId="23473"/>
    <cellStyle name="0.0 5 4" xfId="6249"/>
    <cellStyle name="0.0 5 4 2" xfId="12221"/>
    <cellStyle name="0.0 5 4 3" xfId="17977"/>
    <cellStyle name="0.0 5 4 4" xfId="23474"/>
    <cellStyle name="0.0 5 5" xfId="6250"/>
    <cellStyle name="0.0 5 5 2" xfId="12222"/>
    <cellStyle name="0.0 5 5 3" xfId="17978"/>
    <cellStyle name="0.0 5 5 4" xfId="23475"/>
    <cellStyle name="0.0 5 6" xfId="6251"/>
    <cellStyle name="0.0 5 6 2" xfId="12223"/>
    <cellStyle name="0.0 5 6 3" xfId="17979"/>
    <cellStyle name="0.0 5 6 4" xfId="23476"/>
    <cellStyle name="0.0 5 7" xfId="11585"/>
    <cellStyle name="0.0 5 8" xfId="17357"/>
    <cellStyle name="0.0 6" xfId="6252"/>
    <cellStyle name="0.0 6 2" xfId="12224"/>
    <cellStyle name="0.0 6 3" xfId="17980"/>
    <cellStyle name="0.0 6 4" xfId="23477"/>
    <cellStyle name="0.0 7" xfId="11239"/>
    <cellStyle name="0.00" xfId="222"/>
    <cellStyle name="0.00 2" xfId="5225"/>
    <cellStyle name="0.00 2 2" xfId="5568"/>
    <cellStyle name="0.00 2 2 10" xfId="11559"/>
    <cellStyle name="0.00 2 2 2" xfId="5856"/>
    <cellStyle name="0.00 2 2 2 2" xfId="6253"/>
    <cellStyle name="0.00 2 2 2 2 2" xfId="12225"/>
    <cellStyle name="0.00 2 2 2 2 3" xfId="17981"/>
    <cellStyle name="0.00 2 2 2 2 4" xfId="23478"/>
    <cellStyle name="0.00 2 2 2 3" xfId="6254"/>
    <cellStyle name="0.00 2 2 2 3 2" xfId="12226"/>
    <cellStyle name="0.00 2 2 2 3 3" xfId="17982"/>
    <cellStyle name="0.00 2 2 2 3 4" xfId="23479"/>
    <cellStyle name="0.00 2 2 2 4" xfId="6255"/>
    <cellStyle name="0.00 2 2 2 4 2" xfId="12227"/>
    <cellStyle name="0.00 2 2 2 4 3" xfId="17983"/>
    <cellStyle name="0.00 2 2 2 4 4" xfId="23480"/>
    <cellStyle name="0.00 2 2 2 5" xfId="6256"/>
    <cellStyle name="0.00 2 2 2 5 2" xfId="12228"/>
    <cellStyle name="0.00 2 2 2 5 3" xfId="17984"/>
    <cellStyle name="0.00 2 2 2 5 4" xfId="23481"/>
    <cellStyle name="0.00 2 2 2 6" xfId="6257"/>
    <cellStyle name="0.00 2 2 2 6 2" xfId="12229"/>
    <cellStyle name="0.00 2 2 2 6 3" xfId="17985"/>
    <cellStyle name="0.00 2 2 2 6 4" xfId="23482"/>
    <cellStyle name="0.00 2 2 2 7" xfId="11829"/>
    <cellStyle name="0.00 2 2 2 8" xfId="17590"/>
    <cellStyle name="0.00 2 2 3" xfId="6258"/>
    <cellStyle name="0.00 2 2 3 2" xfId="12230"/>
    <cellStyle name="0.00 2 2 3 3" xfId="17986"/>
    <cellStyle name="0.00 2 2 3 4" xfId="23483"/>
    <cellStyle name="0.00 2 2 4" xfId="6259"/>
    <cellStyle name="0.00 2 2 4 2" xfId="12231"/>
    <cellStyle name="0.00 2 2 4 3" xfId="17987"/>
    <cellStyle name="0.00 2 2 4 4" xfId="23484"/>
    <cellStyle name="0.00 2 2 5" xfId="6260"/>
    <cellStyle name="0.00 2 2 5 2" xfId="12232"/>
    <cellStyle name="0.00 2 2 5 3" xfId="17988"/>
    <cellStyle name="0.00 2 2 5 4" xfId="23485"/>
    <cellStyle name="0.00 2 2 6" xfId="6261"/>
    <cellStyle name="0.00 2 2 6 2" xfId="12233"/>
    <cellStyle name="0.00 2 2 6 3" xfId="17989"/>
    <cellStyle name="0.00 2 2 6 4" xfId="23486"/>
    <cellStyle name="0.00 2 2 7" xfId="6262"/>
    <cellStyle name="0.00 2 2 7 2" xfId="12234"/>
    <cellStyle name="0.00 2 2 7 3" xfId="17990"/>
    <cellStyle name="0.00 2 2 7 4" xfId="23487"/>
    <cellStyle name="0.00 2 2 8" xfId="6263"/>
    <cellStyle name="0.00 2 2 8 2" xfId="12235"/>
    <cellStyle name="0.00 2 2 8 3" xfId="17991"/>
    <cellStyle name="0.00 2 2 8 4" xfId="23488"/>
    <cellStyle name="0.00 2 2 9" xfId="6264"/>
    <cellStyle name="0.00 2 2 9 2" xfId="12236"/>
    <cellStyle name="0.00 2 2 9 3" xfId="17992"/>
    <cellStyle name="0.00 2 2 9 4" xfId="23489"/>
    <cellStyle name="0.00 2 3" xfId="5496"/>
    <cellStyle name="0.00 2 3 2" xfId="5784"/>
    <cellStyle name="0.00 2 3 2 10" xfId="6265"/>
    <cellStyle name="0.00 2 3 2 10 2" xfId="12237"/>
    <cellStyle name="0.00 2 3 2 10 3" xfId="17993"/>
    <cellStyle name="0.00 2 3 2 10 4" xfId="23490"/>
    <cellStyle name="0.00 2 3 2 11" xfId="11757"/>
    <cellStyle name="0.00 2 3 2 12" xfId="23037"/>
    <cellStyle name="0.00 2 3 2 2" xfId="6266"/>
    <cellStyle name="0.00 2 3 2 2 2" xfId="12238"/>
    <cellStyle name="0.00 2 3 2 2 3" xfId="17994"/>
    <cellStyle name="0.00 2 3 2 2 4" xfId="23491"/>
    <cellStyle name="0.00 2 3 2 3" xfId="6267"/>
    <cellStyle name="0.00 2 3 2 3 2" xfId="12239"/>
    <cellStyle name="0.00 2 3 2 3 3" xfId="17995"/>
    <cellStyle name="0.00 2 3 2 3 4" xfId="23492"/>
    <cellStyle name="0.00 2 3 2 4" xfId="6268"/>
    <cellStyle name="0.00 2 3 2 4 2" xfId="12240"/>
    <cellStyle name="0.00 2 3 2 4 3" xfId="17996"/>
    <cellStyle name="0.00 2 3 2 4 4" xfId="23493"/>
    <cellStyle name="0.00 2 3 2 5" xfId="6269"/>
    <cellStyle name="0.00 2 3 2 5 2" xfId="12241"/>
    <cellStyle name="0.00 2 3 2 5 3" xfId="17997"/>
    <cellStyle name="0.00 2 3 2 5 4" xfId="23494"/>
    <cellStyle name="0.00 2 3 2 6" xfId="6270"/>
    <cellStyle name="0.00 2 3 2 6 2" xfId="12242"/>
    <cellStyle name="0.00 2 3 2 6 3" xfId="17998"/>
    <cellStyle name="0.00 2 3 2 6 4" xfId="23495"/>
    <cellStyle name="0.00 2 3 2 7" xfId="6271"/>
    <cellStyle name="0.00 2 3 2 7 2" xfId="12243"/>
    <cellStyle name="0.00 2 3 2 7 3" xfId="17999"/>
    <cellStyle name="0.00 2 3 2 7 4" xfId="23496"/>
    <cellStyle name="0.00 2 3 2 8" xfId="6272"/>
    <cellStyle name="0.00 2 3 2 8 2" xfId="12244"/>
    <cellStyle name="0.00 2 3 2 8 3" xfId="18000"/>
    <cellStyle name="0.00 2 3 2 8 4" xfId="23497"/>
    <cellStyle name="0.00 2 3 2 9" xfId="6273"/>
    <cellStyle name="0.00 2 3 2 9 2" xfId="12245"/>
    <cellStyle name="0.00 2 3 2 9 3" xfId="18001"/>
    <cellStyle name="0.00 2 3 2 9 4" xfId="23498"/>
    <cellStyle name="0.00 2 3 3" xfId="6009"/>
    <cellStyle name="0.00 2 3 3 10" xfId="6274"/>
    <cellStyle name="0.00 2 3 3 10 2" xfId="12246"/>
    <cellStyle name="0.00 2 3 3 10 3" xfId="18002"/>
    <cellStyle name="0.00 2 3 3 10 4" xfId="23499"/>
    <cellStyle name="0.00 2 3 3 11" xfId="11982"/>
    <cellStyle name="0.00 2 3 3 12" xfId="17739"/>
    <cellStyle name="0.00 2 3 3 13" xfId="23236"/>
    <cellStyle name="0.00 2 3 3 2" xfId="6275"/>
    <cellStyle name="0.00 2 3 3 2 2" xfId="12247"/>
    <cellStyle name="0.00 2 3 3 2 3" xfId="18003"/>
    <cellStyle name="0.00 2 3 3 2 4" xfId="23500"/>
    <cellStyle name="0.00 2 3 3 3" xfId="6276"/>
    <cellStyle name="0.00 2 3 3 3 2" xfId="12248"/>
    <cellStyle name="0.00 2 3 3 3 3" xfId="18004"/>
    <cellStyle name="0.00 2 3 3 3 4" xfId="23501"/>
    <cellStyle name="0.00 2 3 3 4" xfId="6277"/>
    <cellStyle name="0.00 2 3 3 4 2" xfId="12249"/>
    <cellStyle name="0.00 2 3 3 4 3" xfId="18005"/>
    <cellStyle name="0.00 2 3 3 4 4" xfId="23502"/>
    <cellStyle name="0.00 2 3 3 5" xfId="6278"/>
    <cellStyle name="0.00 2 3 3 5 2" xfId="12250"/>
    <cellStyle name="0.00 2 3 3 5 3" xfId="18006"/>
    <cellStyle name="0.00 2 3 3 5 4" xfId="23503"/>
    <cellStyle name="0.00 2 3 3 6" xfId="6279"/>
    <cellStyle name="0.00 2 3 3 6 2" xfId="12251"/>
    <cellStyle name="0.00 2 3 3 6 3" xfId="18007"/>
    <cellStyle name="0.00 2 3 3 6 4" xfId="23504"/>
    <cellStyle name="0.00 2 3 3 7" xfId="6280"/>
    <cellStyle name="0.00 2 3 3 7 2" xfId="12252"/>
    <cellStyle name="0.00 2 3 3 7 3" xfId="18008"/>
    <cellStyle name="0.00 2 3 3 7 4" xfId="23505"/>
    <cellStyle name="0.00 2 3 3 8" xfId="6281"/>
    <cellStyle name="0.00 2 3 3 8 2" xfId="12253"/>
    <cellStyle name="0.00 2 3 3 8 3" xfId="18009"/>
    <cellStyle name="0.00 2 3 3 8 4" xfId="23506"/>
    <cellStyle name="0.00 2 3 3 9" xfId="6282"/>
    <cellStyle name="0.00 2 3 3 9 2" xfId="12254"/>
    <cellStyle name="0.00 2 3 3 9 3" xfId="18010"/>
    <cellStyle name="0.00 2 3 3 9 4" xfId="23507"/>
    <cellStyle name="0.00 2 3 4" xfId="6283"/>
    <cellStyle name="0.00 2 3 4 2" xfId="12255"/>
    <cellStyle name="0.00 2 3 4 3" xfId="18011"/>
    <cellStyle name="0.00 2 3 4 4" xfId="23508"/>
    <cellStyle name="0.00 2 3 5" xfId="6284"/>
    <cellStyle name="0.00 2 3 5 2" xfId="12256"/>
    <cellStyle name="0.00 2 3 5 3" xfId="18012"/>
    <cellStyle name="0.00 2 3 5 4" xfId="23509"/>
    <cellStyle name="0.00 2 3 6" xfId="6285"/>
    <cellStyle name="0.00 2 3 6 2" xfId="12257"/>
    <cellStyle name="0.00 2 3 6 3" xfId="18013"/>
    <cellStyle name="0.00 2 3 6 4" xfId="23510"/>
    <cellStyle name="0.00 2 3 7" xfId="11490"/>
    <cellStyle name="0.00 2 4" xfId="5633"/>
    <cellStyle name="0.00 2 4 2" xfId="6286"/>
    <cellStyle name="0.00 2 4 2 2" xfId="12258"/>
    <cellStyle name="0.00 2 4 2 3" xfId="18014"/>
    <cellStyle name="0.00 2 4 2 4" xfId="23511"/>
    <cellStyle name="0.00 2 4 3" xfId="6287"/>
    <cellStyle name="0.00 2 4 3 2" xfId="12259"/>
    <cellStyle name="0.00 2 4 3 3" xfId="18015"/>
    <cellStyle name="0.00 2 4 3 4" xfId="23512"/>
    <cellStyle name="0.00 2 4 4" xfId="6288"/>
    <cellStyle name="0.00 2 4 4 2" xfId="12260"/>
    <cellStyle name="0.00 2 4 4 3" xfId="18016"/>
    <cellStyle name="0.00 2 4 4 4" xfId="23513"/>
    <cellStyle name="0.00 2 4 5" xfId="6289"/>
    <cellStyle name="0.00 2 4 5 2" xfId="12261"/>
    <cellStyle name="0.00 2 4 5 3" xfId="18017"/>
    <cellStyle name="0.00 2 4 5 4" xfId="23514"/>
    <cellStyle name="0.00 2 4 6" xfId="6290"/>
    <cellStyle name="0.00 2 4 6 2" xfId="12262"/>
    <cellStyle name="0.00 2 4 6 3" xfId="18018"/>
    <cellStyle name="0.00 2 4 6 4" xfId="23515"/>
    <cellStyle name="0.00 2 4 7" xfId="11607"/>
    <cellStyle name="0.00 2 4 8" xfId="17378"/>
    <cellStyle name="0.00 2 5" xfId="5610"/>
    <cellStyle name="0.00 2 5 10" xfId="6291"/>
    <cellStyle name="0.00 2 5 10 2" xfId="12263"/>
    <cellStyle name="0.00 2 5 10 3" xfId="18019"/>
    <cellStyle name="0.00 2 5 10 4" xfId="23516"/>
    <cellStyle name="0.00 2 5 11" xfId="11592"/>
    <cellStyle name="0.00 2 5 12" xfId="17364"/>
    <cellStyle name="0.00 2 5 13" xfId="22916"/>
    <cellStyle name="0.00 2 5 2" xfId="6292"/>
    <cellStyle name="0.00 2 5 2 2" xfId="12264"/>
    <cellStyle name="0.00 2 5 2 3" xfId="18020"/>
    <cellStyle name="0.00 2 5 2 4" xfId="23517"/>
    <cellStyle name="0.00 2 5 3" xfId="6293"/>
    <cellStyle name="0.00 2 5 3 2" xfId="12265"/>
    <cellStyle name="0.00 2 5 3 3" xfId="18021"/>
    <cellStyle name="0.00 2 5 3 4" xfId="23518"/>
    <cellStyle name="0.00 2 5 4" xfId="6294"/>
    <cellStyle name="0.00 2 5 4 2" xfId="12266"/>
    <cellStyle name="0.00 2 5 4 3" xfId="18022"/>
    <cellStyle name="0.00 2 5 4 4" xfId="23519"/>
    <cellStyle name="0.00 2 5 5" xfId="6295"/>
    <cellStyle name="0.00 2 5 5 2" xfId="12267"/>
    <cellStyle name="0.00 2 5 5 3" xfId="18023"/>
    <cellStyle name="0.00 2 5 5 4" xfId="23520"/>
    <cellStyle name="0.00 2 5 6" xfId="6296"/>
    <cellStyle name="0.00 2 5 6 2" xfId="12268"/>
    <cellStyle name="0.00 2 5 6 3" xfId="18024"/>
    <cellStyle name="0.00 2 5 6 4" xfId="23521"/>
    <cellStyle name="0.00 2 5 7" xfId="6297"/>
    <cellStyle name="0.00 2 5 7 2" xfId="12269"/>
    <cellStyle name="0.00 2 5 7 3" xfId="18025"/>
    <cellStyle name="0.00 2 5 7 4" xfId="23522"/>
    <cellStyle name="0.00 2 5 8" xfId="6298"/>
    <cellStyle name="0.00 2 5 8 2" xfId="12270"/>
    <cellStyle name="0.00 2 5 8 3" xfId="18026"/>
    <cellStyle name="0.00 2 5 8 4" xfId="23523"/>
    <cellStyle name="0.00 2 5 9" xfId="6299"/>
    <cellStyle name="0.00 2 5 9 2" xfId="12271"/>
    <cellStyle name="0.00 2 5 9 3" xfId="18027"/>
    <cellStyle name="0.00 2 5 9 4" xfId="23524"/>
    <cellStyle name="0.00 2 6" xfId="6300"/>
    <cellStyle name="0.00 2 6 2" xfId="12272"/>
    <cellStyle name="0.00 2 6 3" xfId="18028"/>
    <cellStyle name="0.00 2 6 4" xfId="23525"/>
    <cellStyle name="0.00 2 7" xfId="11344"/>
    <cellStyle name="0.00 3" xfId="5574"/>
    <cellStyle name="0.00 3 10" xfId="11562"/>
    <cellStyle name="0.00 3 2" xfId="5862"/>
    <cellStyle name="0.00 3 2 2" xfId="6301"/>
    <cellStyle name="0.00 3 2 2 2" xfId="12273"/>
    <cellStyle name="0.00 3 2 2 3" xfId="18029"/>
    <cellStyle name="0.00 3 2 2 4" xfId="23526"/>
    <cellStyle name="0.00 3 2 3" xfId="6302"/>
    <cellStyle name="0.00 3 2 3 2" xfId="12274"/>
    <cellStyle name="0.00 3 2 3 3" xfId="18030"/>
    <cellStyle name="0.00 3 2 3 4" xfId="23527"/>
    <cellStyle name="0.00 3 2 4" xfId="6303"/>
    <cellStyle name="0.00 3 2 4 2" xfId="12275"/>
    <cellStyle name="0.00 3 2 4 3" xfId="18031"/>
    <cellStyle name="0.00 3 2 4 4" xfId="23528"/>
    <cellStyle name="0.00 3 2 5" xfId="6304"/>
    <cellStyle name="0.00 3 2 5 2" xfId="12276"/>
    <cellStyle name="0.00 3 2 5 3" xfId="18032"/>
    <cellStyle name="0.00 3 2 5 4" xfId="23529"/>
    <cellStyle name="0.00 3 2 6" xfId="6305"/>
    <cellStyle name="0.00 3 2 6 2" xfId="12277"/>
    <cellStyle name="0.00 3 2 6 3" xfId="18033"/>
    <cellStyle name="0.00 3 2 6 4" xfId="23530"/>
    <cellStyle name="0.00 3 2 7" xfId="11835"/>
    <cellStyle name="0.00 3 2 8" xfId="17596"/>
    <cellStyle name="0.00 3 3" xfId="6072"/>
    <cellStyle name="0.00 3 3 10" xfId="6306"/>
    <cellStyle name="0.00 3 3 10 2" xfId="12278"/>
    <cellStyle name="0.00 3 3 10 3" xfId="18034"/>
    <cellStyle name="0.00 3 3 10 4" xfId="23531"/>
    <cellStyle name="0.00 3 3 11" xfId="12044"/>
    <cellStyle name="0.00 3 3 12" xfId="17800"/>
    <cellStyle name="0.00 3 3 13" xfId="23297"/>
    <cellStyle name="0.00 3 3 2" xfId="6307"/>
    <cellStyle name="0.00 3 3 2 2" xfId="12279"/>
    <cellStyle name="0.00 3 3 2 3" xfId="18035"/>
    <cellStyle name="0.00 3 3 2 4" xfId="23532"/>
    <cellStyle name="0.00 3 3 3" xfId="6308"/>
    <cellStyle name="0.00 3 3 3 2" xfId="12280"/>
    <cellStyle name="0.00 3 3 3 3" xfId="18036"/>
    <cellStyle name="0.00 3 3 3 4" xfId="23533"/>
    <cellStyle name="0.00 3 3 4" xfId="6309"/>
    <cellStyle name="0.00 3 3 4 2" xfId="12281"/>
    <cellStyle name="0.00 3 3 4 3" xfId="18037"/>
    <cellStyle name="0.00 3 3 4 4" xfId="23534"/>
    <cellStyle name="0.00 3 3 5" xfId="6310"/>
    <cellStyle name="0.00 3 3 5 2" xfId="12282"/>
    <cellStyle name="0.00 3 3 5 3" xfId="18038"/>
    <cellStyle name="0.00 3 3 5 4" xfId="23535"/>
    <cellStyle name="0.00 3 3 6" xfId="6311"/>
    <cellStyle name="0.00 3 3 6 2" xfId="12283"/>
    <cellStyle name="0.00 3 3 6 3" xfId="18039"/>
    <cellStyle name="0.00 3 3 6 4" xfId="23536"/>
    <cellStyle name="0.00 3 3 7" xfId="6312"/>
    <cellStyle name="0.00 3 3 7 2" xfId="12284"/>
    <cellStyle name="0.00 3 3 7 3" xfId="18040"/>
    <cellStyle name="0.00 3 3 7 4" xfId="23537"/>
    <cellStyle name="0.00 3 3 8" xfId="6313"/>
    <cellStyle name="0.00 3 3 8 2" xfId="12285"/>
    <cellStyle name="0.00 3 3 8 3" xfId="18041"/>
    <cellStyle name="0.00 3 3 8 4" xfId="23538"/>
    <cellStyle name="0.00 3 3 9" xfId="6314"/>
    <cellStyle name="0.00 3 3 9 2" xfId="12286"/>
    <cellStyle name="0.00 3 3 9 3" xfId="18042"/>
    <cellStyle name="0.00 3 3 9 4" xfId="23539"/>
    <cellStyle name="0.00 3 4" xfId="6315"/>
    <cellStyle name="0.00 3 4 2" xfId="12287"/>
    <cellStyle name="0.00 3 4 3" xfId="18043"/>
    <cellStyle name="0.00 3 4 4" xfId="23540"/>
    <cellStyle name="0.00 3 5" xfId="6316"/>
    <cellStyle name="0.00 3 5 2" xfId="12288"/>
    <cellStyle name="0.00 3 5 3" xfId="18044"/>
    <cellStyle name="0.00 3 5 4" xfId="23541"/>
    <cellStyle name="0.00 3 6" xfId="6317"/>
    <cellStyle name="0.00 3 6 2" xfId="12289"/>
    <cellStyle name="0.00 3 6 3" xfId="18045"/>
    <cellStyle name="0.00 3 6 4" xfId="23542"/>
    <cellStyle name="0.00 3 7" xfId="6318"/>
    <cellStyle name="0.00 3 7 2" xfId="12290"/>
    <cellStyle name="0.00 3 7 3" xfId="18046"/>
    <cellStyle name="0.00 3 7 4" xfId="23543"/>
    <cellStyle name="0.00 3 8" xfId="6319"/>
    <cellStyle name="0.00 3 8 2" xfId="12291"/>
    <cellStyle name="0.00 3 8 3" xfId="18047"/>
    <cellStyle name="0.00 3 8 4" xfId="23544"/>
    <cellStyle name="0.00 3 9" xfId="6320"/>
    <cellStyle name="0.00 3 9 2" xfId="12292"/>
    <cellStyle name="0.00 3 9 3" xfId="18048"/>
    <cellStyle name="0.00 3 9 4" xfId="23545"/>
    <cellStyle name="0.00 4" xfId="5434"/>
    <cellStyle name="0.00 4 2" xfId="5722"/>
    <cellStyle name="0.00 4 2 2" xfId="6321"/>
    <cellStyle name="0.00 4 2 2 2" xfId="12293"/>
    <cellStyle name="0.00 4 2 2 3" xfId="18049"/>
    <cellStyle name="0.00 4 2 2 4" xfId="23546"/>
    <cellStyle name="0.00 4 2 3" xfId="6322"/>
    <cellStyle name="0.00 4 2 3 2" xfId="12294"/>
    <cellStyle name="0.00 4 2 3 3" xfId="18050"/>
    <cellStyle name="0.00 4 2 3 4" xfId="23547"/>
    <cellStyle name="0.00 4 2 4" xfId="6323"/>
    <cellStyle name="0.00 4 2 4 2" xfId="12295"/>
    <cellStyle name="0.00 4 2 4 3" xfId="18051"/>
    <cellStyle name="0.00 4 2 4 4" xfId="23548"/>
    <cellStyle name="0.00 4 2 5" xfId="6324"/>
    <cellStyle name="0.00 4 2 5 2" xfId="12296"/>
    <cellStyle name="0.00 4 2 5 3" xfId="18052"/>
    <cellStyle name="0.00 4 2 5 4" xfId="23549"/>
    <cellStyle name="0.00 4 2 6" xfId="6325"/>
    <cellStyle name="0.00 4 2 6 2" xfId="12297"/>
    <cellStyle name="0.00 4 2 6 3" xfId="18053"/>
    <cellStyle name="0.00 4 2 6 4" xfId="23550"/>
    <cellStyle name="0.00 4 2 7" xfId="11695"/>
    <cellStyle name="0.00 4 2 8" xfId="17462"/>
    <cellStyle name="0.00 4 3" xfId="6326"/>
    <cellStyle name="0.00 4 3 2" xfId="12298"/>
    <cellStyle name="0.00 4 3 3" xfId="18054"/>
    <cellStyle name="0.00 4 3 4" xfId="23551"/>
    <cellStyle name="0.00 4 4" xfId="6327"/>
    <cellStyle name="0.00 4 4 2" xfId="12299"/>
    <cellStyle name="0.00 4 4 3" xfId="18055"/>
    <cellStyle name="0.00 4 4 4" xfId="23552"/>
    <cellStyle name="0.00 4 5" xfId="6328"/>
    <cellStyle name="0.00 4 5 2" xfId="12300"/>
    <cellStyle name="0.00 4 5 3" xfId="18056"/>
    <cellStyle name="0.00 4 5 4" xfId="23553"/>
    <cellStyle name="0.00 4 6" xfId="11428"/>
    <cellStyle name="0.00 4 7" xfId="17223"/>
    <cellStyle name="0.00 5" xfId="5603"/>
    <cellStyle name="0.00 5 2" xfId="6329"/>
    <cellStyle name="0.00 5 2 2" xfId="12301"/>
    <cellStyle name="0.00 5 2 3" xfId="18057"/>
    <cellStyle name="0.00 5 2 4" xfId="23554"/>
    <cellStyle name="0.00 5 3" xfId="6330"/>
    <cellStyle name="0.00 5 3 2" xfId="12302"/>
    <cellStyle name="0.00 5 3 3" xfId="18058"/>
    <cellStyle name="0.00 5 3 4" xfId="23555"/>
    <cellStyle name="0.00 5 4" xfId="6331"/>
    <cellStyle name="0.00 5 4 2" xfId="12303"/>
    <cellStyle name="0.00 5 4 3" xfId="18059"/>
    <cellStyle name="0.00 5 4 4" xfId="23556"/>
    <cellStyle name="0.00 5 5" xfId="6332"/>
    <cellStyle name="0.00 5 5 2" xfId="12304"/>
    <cellStyle name="0.00 5 5 3" xfId="18060"/>
    <cellStyle name="0.00 5 5 4" xfId="23557"/>
    <cellStyle name="0.00 5 6" xfId="6333"/>
    <cellStyle name="0.00 5 6 2" xfId="12305"/>
    <cellStyle name="0.00 5 6 3" xfId="18061"/>
    <cellStyle name="0.00 5 6 4" xfId="23558"/>
    <cellStyle name="0.00 5 7" xfId="11586"/>
    <cellStyle name="0.00 5 8" xfId="17358"/>
    <cellStyle name="0.00 6" xfId="6334"/>
    <cellStyle name="0.00 6 2" xfId="12306"/>
    <cellStyle name="0.00 6 3" xfId="18062"/>
    <cellStyle name="0.00 6 4" xfId="23559"/>
    <cellStyle name="0.00 7" xfId="11240"/>
    <cellStyle name="1" xfId="1522"/>
    <cellStyle name="120" xfId="1523"/>
    <cellStyle name="¹éºðà²" xfId="1524"/>
    <cellStyle name="¹eºÐA²_±aA¸" xfId="1525"/>
    <cellStyle name="¹éºðà²_07년3분기현금흐름표" xfId="1526"/>
    <cellStyle name="-1실적" xfId="1527"/>
    <cellStyle name="1월당월 (2)_1월" xfId="1528"/>
    <cellStyle name="20% - 강조색1 2" xfId="223"/>
    <cellStyle name="20% - 강조색1 3" xfId="224"/>
    <cellStyle name="20% - 강조색1 4" xfId="225"/>
    <cellStyle name="20% - 강조색1 5" xfId="5104"/>
    <cellStyle name="20% - 강조색2 2" xfId="226"/>
    <cellStyle name="20% - 강조색2 3" xfId="227"/>
    <cellStyle name="20% - 강조색2 4" xfId="228"/>
    <cellStyle name="20% - 강조색2 5" xfId="5105"/>
    <cellStyle name="20% - 강조색3 2" xfId="229"/>
    <cellStyle name="20% - 강조색3 3" xfId="230"/>
    <cellStyle name="20% - 강조색3 4" xfId="231"/>
    <cellStyle name="20% - 강조색3 5" xfId="5106"/>
    <cellStyle name="20% - 강조색4 2" xfId="232"/>
    <cellStyle name="20% - 강조색4 3" xfId="233"/>
    <cellStyle name="20% - 강조색4 4" xfId="234"/>
    <cellStyle name="20% - 강조색4 5" xfId="5107"/>
    <cellStyle name="20% - 강조색5 2" xfId="235"/>
    <cellStyle name="20% - 강조색5 3" xfId="236"/>
    <cellStyle name="20% - 강조색5 4" xfId="237"/>
    <cellStyle name="20% - 강조색5 5" xfId="5108"/>
    <cellStyle name="20% - 강조색6 2" xfId="238"/>
    <cellStyle name="20% - 강조색6 3" xfId="239"/>
    <cellStyle name="20% - 강조색6 4" xfId="240"/>
    <cellStyle name="20% - 강조색6 5" xfId="5109"/>
    <cellStyle name="_x0004_3;_x0018_" xfId="1529"/>
    <cellStyle name="³?A￥" xfId="1530"/>
    <cellStyle name="40% - 강조색1 2" xfId="241"/>
    <cellStyle name="40% - 강조색1 3" xfId="242"/>
    <cellStyle name="40% - 강조색1 4" xfId="243"/>
    <cellStyle name="40% - 강조색1 5" xfId="5110"/>
    <cellStyle name="40% - 강조색2 2" xfId="244"/>
    <cellStyle name="40% - 강조색2 3" xfId="245"/>
    <cellStyle name="40% - 강조색2 4" xfId="246"/>
    <cellStyle name="40% - 강조색2 5" xfId="5111"/>
    <cellStyle name="40% - 강조색3 2" xfId="247"/>
    <cellStyle name="40% - 강조색3 3" xfId="248"/>
    <cellStyle name="40% - 강조색3 4" xfId="249"/>
    <cellStyle name="40% - 강조색3 5" xfId="5112"/>
    <cellStyle name="40% - 강조색4 2" xfId="250"/>
    <cellStyle name="40% - 강조색4 3" xfId="251"/>
    <cellStyle name="40% - 강조색4 4" xfId="252"/>
    <cellStyle name="40% - 강조색4 5" xfId="5113"/>
    <cellStyle name="40% - 강조색5 2" xfId="253"/>
    <cellStyle name="40% - 강조색5 3" xfId="254"/>
    <cellStyle name="40% - 강조색5 4" xfId="255"/>
    <cellStyle name="40% - 강조색5 5" xfId="5114"/>
    <cellStyle name="40% - 강조색6 2" xfId="256"/>
    <cellStyle name="40% - 강조색6 3" xfId="257"/>
    <cellStyle name="40% - 강조색6 4" xfId="258"/>
    <cellStyle name="40% - 강조색6 5" xfId="5115"/>
    <cellStyle name="60" xfId="1531"/>
    <cellStyle name="60% - 강조색1 2" xfId="259"/>
    <cellStyle name="60% - 강조색1 3" xfId="260"/>
    <cellStyle name="60% - 강조색1 4" xfId="261"/>
    <cellStyle name="60% - 강조색1 5" xfId="5116"/>
    <cellStyle name="60% - 강조색2 2" xfId="262"/>
    <cellStyle name="60% - 강조색2 3" xfId="263"/>
    <cellStyle name="60% - 강조색2 4" xfId="264"/>
    <cellStyle name="60% - 강조색2 5" xfId="5117"/>
    <cellStyle name="60% - 강조색3 2" xfId="265"/>
    <cellStyle name="60% - 강조색3 3" xfId="266"/>
    <cellStyle name="60% - 강조색3 4" xfId="267"/>
    <cellStyle name="60% - 강조색3 5" xfId="5118"/>
    <cellStyle name="60% - 강조색4 2" xfId="268"/>
    <cellStyle name="60% - 강조색4 3" xfId="269"/>
    <cellStyle name="60% - 강조색4 4" xfId="270"/>
    <cellStyle name="60% - 강조색4 5" xfId="5119"/>
    <cellStyle name="60% - 강조색5 2" xfId="271"/>
    <cellStyle name="60% - 강조색5 3" xfId="272"/>
    <cellStyle name="60% - 강조색5 4" xfId="273"/>
    <cellStyle name="60% - 강조색5 5" xfId="5120"/>
    <cellStyle name="60% - 강조색6 2" xfId="274"/>
    <cellStyle name="60% - 강조색6 3" xfId="275"/>
    <cellStyle name="60% - 강조색6 4" xfId="276"/>
    <cellStyle name="60% - 강조색6 5" xfId="5121"/>
    <cellStyle name="7_매출" xfId="1532"/>
    <cellStyle name="82" xfId="1533"/>
    <cellStyle name="A" xfId="277"/>
    <cellStyle name="A_NOI-2002-update1107" xfId="278"/>
    <cellStyle name="A_Sheet1" xfId="279"/>
    <cellStyle name="A¡§¡©¡Ë¡þ¡ËO [0]_¨Ï©ª¢®i¡§¡þI¢®¨¡eE¨Ïo¡Ë¡Íe A¨Ï¡þA¡Ë¢¥A¢®AAI " xfId="280"/>
    <cellStyle name="A¡§¡©¡Ë¡þ¡ËO_¨Ï©ª¢®i¡§¡þI¢®¨¡eE¨Ïo¡Ë¡Íe A¨Ï¡þA¡Ë¢¥A¢®AAI " xfId="281"/>
    <cellStyle name="A¡§¡ⓒ¡E¡þ¡EO [0]_¡§￠Ri¡§u¡§¡þ¡§¡þI¡§u￠R¨I" xfId="1534"/>
    <cellStyle name="A¡§¡ⓒ¡E¡þ¡EO_¡§￠Ri¡§u¡§¡þ¡§¡þI¡§u￠R¨I" xfId="1535"/>
    <cellStyle name="A¨­￠￢￠O [0]_¡ÆA¡¤￠R￠￢i¨u¨uC¡I" xfId="1536"/>
    <cellStyle name="A¨­¢¬¢Ò [0]_¨öCAuA¡ÀAI " xfId="282"/>
    <cellStyle name="A¨­￠￢￠O [0]_¨uoAa¨oCAu " xfId="283"/>
    <cellStyle name="A¨­¢¬¢Ò [0]_©ø¡í¨¬I¡ÆeE©ö¢¥e A©¬A¢´A¡ÀAI " xfId="284"/>
    <cellStyle name="A¨­￠￢￠O [0]_ⓒø¡i¨￢I¡ÆeEⓒo￠￥e Aⓒ￢A￠´A¡AAI " xfId="285"/>
    <cellStyle name="A¨­¢¬¢Ò [0]_INQUIRY ¢¯¥ì¨ú¡ÀA©¬A©ª " xfId="286"/>
    <cellStyle name="A¨­￠￢￠O_¡ÆA¡¤￠R￠￢i¨u¨uC¡I" xfId="1537"/>
    <cellStyle name="A¨­¢¬¢Ò_¨öCAuA¡ÀAI " xfId="287"/>
    <cellStyle name="A¨­￠￢￠O_¨uoAa¨oCAu " xfId="288"/>
    <cellStyle name="A¨­¢¬¢Ò_©ø¡í¨¬I¡ÆeE©ö¢¥e A©¬A¢´A¡ÀAI " xfId="289"/>
    <cellStyle name="A¨­￠￢￠O_ⓒø¡i¨￢I¡ÆeEⓒo￠￥e Aⓒ￢A￠´A¡AAI " xfId="290"/>
    <cellStyle name="A¨­¢¬¢Ò_INQUIRY ¢¯¥ì¨ú¡ÀA©¬A©ª " xfId="291"/>
    <cellStyle name="aa" xfId="1538"/>
    <cellStyle name="Accent1" xfId="1539"/>
    <cellStyle name="Accent1 - 20%" xfId="1540"/>
    <cellStyle name="Accent1 - 40%" xfId="1541"/>
    <cellStyle name="Accent1 - 60%" xfId="1542"/>
    <cellStyle name="Accent2" xfId="1543"/>
    <cellStyle name="Accent2 - 20%" xfId="1544"/>
    <cellStyle name="Accent2 - 40%" xfId="1545"/>
    <cellStyle name="Accent2 - 60%" xfId="1546"/>
    <cellStyle name="Accent3" xfId="1547"/>
    <cellStyle name="Accent3 - 20%" xfId="1548"/>
    <cellStyle name="Accent3 - 40%" xfId="1549"/>
    <cellStyle name="Accent3 - 60%" xfId="1550"/>
    <cellStyle name="Accent4" xfId="1551"/>
    <cellStyle name="Accent4 - 20%" xfId="1552"/>
    <cellStyle name="Accent4 - 40%" xfId="1553"/>
    <cellStyle name="Accent4 - 60%" xfId="1554"/>
    <cellStyle name="Accent5" xfId="1555"/>
    <cellStyle name="Accent5 - 20%" xfId="1556"/>
    <cellStyle name="Accent5 - 40%" xfId="1557"/>
    <cellStyle name="Accent5 - 60%" xfId="1558"/>
    <cellStyle name="Accent6" xfId="1559"/>
    <cellStyle name="Accent6 - 20%" xfId="1560"/>
    <cellStyle name="Accent6 - 40%" xfId="1561"/>
    <cellStyle name="Accent6 - 60%" xfId="1562"/>
    <cellStyle name="Åëè­" xfId="1563"/>
    <cellStyle name="Åëè­ [0]" xfId="1564"/>
    <cellStyle name="AeE­ [0]_ ¸n A÷_V100 ºI¹I,³≫¼o 2.2 PILOT " xfId="1565"/>
    <cellStyle name="ÅëÈ­ [0]_ ºñ¸ñº° ¿ùº°±â¼ú " xfId="292"/>
    <cellStyle name="AeE­ [0]_±aA¸" xfId="1566"/>
    <cellStyle name="ÅëÈ­ [0]_±âÅ¸" xfId="1567"/>
    <cellStyle name="AeE­ [0]_°eE¹_11¿a½A " xfId="293"/>
    <cellStyle name="ÅëÈ­ [0]_¼öÃâ½ÇÀû " xfId="294"/>
    <cellStyle name="AeE­ [0]_¼oAI¼º " xfId="5086"/>
    <cellStyle name="ÅëÈ­ [0]_½ÇÀûÇöÈ² " xfId="5087"/>
    <cellStyle name="AeE­ [0]_¾c½A " xfId="5088"/>
    <cellStyle name="ÅëÈ­ [0]_³»ºÎ°èÈ¹´ë ÃßÁ¤Â÷ÀÌ " xfId="295"/>
    <cellStyle name="AeE­ [0]_³≫ºI°eE¹´e AßA¤A÷AI " xfId="296"/>
    <cellStyle name="ÅëÈ­ [0]_³Ã¿¬ 4 " xfId="297"/>
    <cellStyle name="AeE­ [0]_A¾CO½A¼³ " xfId="1568"/>
    <cellStyle name="ÅëÈ­ [0]_ÅðÁ÷º¸Çè±â±Ý¸í¼¼" xfId="1569"/>
    <cellStyle name="AeE­ [0]_AMT " xfId="298"/>
    <cellStyle name="ÅëÈ­ [0]_AMT " xfId="299"/>
    <cellStyle name="AeE­ [0]_AN°y(1.25) " xfId="300"/>
    <cellStyle name="ÅëÈ­ [0]_ÃÑ°ýº¸°í-Ãß°¡Àý°¨ " xfId="301"/>
    <cellStyle name="AeE­ [0]_AU¿ⓒ°øA¾2" xfId="79"/>
    <cellStyle name="ÅëÈ­ [0]_COVER97" xfId="1570"/>
    <cellStyle name="AeE­ [0]_INQUIRY ¿μ¾÷AßAø " xfId="1571"/>
    <cellStyle name="ÅëÈ­ [0]_laroux" xfId="1572"/>
    <cellStyle name="AeE­ [0]_laroux_1" xfId="1573"/>
    <cellStyle name="ÅëÈ­ [0]_laroux_1" xfId="1574"/>
    <cellStyle name="AeE­ [0]_laroux_1_공장별차입금배부(01.1.31)_비교" xfId="1575"/>
    <cellStyle name="ÅëÈ­ [0]_laroux_1_공장별차입금배부(01.1.31)_비교" xfId="1576"/>
    <cellStyle name="AeE­ [0]_laroux_1_미지급 선급(021031)" xfId="1577"/>
    <cellStyle name="ÅëÈ­ [0]_laroux_1_미지급 선급(021031)" xfId="1578"/>
    <cellStyle name="AeE­ [0]_laroux_1_미지급 선급(021231)" xfId="1579"/>
    <cellStyle name="ÅëÈ­ [0]_laroux_1_미지급 선급(021231)" xfId="1580"/>
    <cellStyle name="AeE­ [0]_laroux_1_신용공여액 신고 대사자료" xfId="1581"/>
    <cellStyle name="ÅëÈ­ [0]_laroux_1_신용공여액 신고 대사자료" xfId="1582"/>
    <cellStyle name="AeE­ [0]_laroux_1_신용공여액 신고 대사자료_미지급 선급(021031)" xfId="1583"/>
    <cellStyle name="ÅëÈ­ [0]_laroux_1_신용공여액 신고 대사자료_미지급 선급(021031)" xfId="1584"/>
    <cellStyle name="AeE­ [0]_laroux_1_신용공여액 신고 대사자료_미지급 선급(021231)" xfId="1585"/>
    <cellStyle name="ÅëÈ­ [0]_laroux_1_신용공여액 신고 대사자료_미지급 선급(021231)" xfId="1586"/>
    <cellStyle name="AeE­ [0]_laroux_1_최종배분표(한빛은행)_020614" xfId="1587"/>
    <cellStyle name="ÅëÈ­ [0]_laroux_1_최종배분표(한빛은행)_020614" xfId="1588"/>
    <cellStyle name="AeE­ [0]_laroux_1_최종배분표(한빛은행)_020617" xfId="1589"/>
    <cellStyle name="ÅëÈ­ [0]_laroux_1_최종배분표(한빛은행)_020617" xfId="1590"/>
    <cellStyle name="AeE­ [0]_Sheet2" xfId="1591"/>
    <cellStyle name="ÅëÈ­ [0]_Sheet2" xfId="1592"/>
    <cellStyle name="AeE­ [0]_Sheet2_공장별차입금배부(01.1.31)_비교" xfId="1593"/>
    <cellStyle name="ÅëÈ­ [0]_Sheet2_공장별차입금배부(01.1.31)_비교" xfId="1594"/>
    <cellStyle name="AeE­ [0]_Sheet2_공장별차입금배부(01.1.31)_비교_미지급 선급(021031)" xfId="1595"/>
    <cellStyle name="ÅëÈ­ [0]_Sheet2_공장별차입금배부(01.1.31)_비교_미지급 선급(021031)" xfId="1596"/>
    <cellStyle name="AeE­ [0]_Sheet2_공장별차입금배부(01.1.31)_비교_미지급 선급(021231)" xfId="1597"/>
    <cellStyle name="ÅëÈ­ [0]_Sheet2_공장별차입금배부(01.1.31)_비교_미지급 선급(021231)" xfId="1598"/>
    <cellStyle name="AeE­ [0]_Sheet2_미지급 선급(021031)" xfId="1599"/>
    <cellStyle name="ÅëÈ­ [0]_Sheet2_미지급 선급(021031)" xfId="1600"/>
    <cellStyle name="AeE­ [0]_Sheet2_미지급 선급(021231)" xfId="1601"/>
    <cellStyle name="ÅëÈ­ [0]_Sheet2_미지급 선급(021231)" xfId="1602"/>
    <cellStyle name="AeE­ [0]_Sheet2_신용공여액 신고 대사자료" xfId="1603"/>
    <cellStyle name="ÅëÈ­ [0]_Sheet2_신용공여액 신고 대사자료" xfId="1604"/>
    <cellStyle name="AeE­ [0]_Sheet2_신용공여액 신고 대사자료_미지급 선급(021031)" xfId="1605"/>
    <cellStyle name="ÅëÈ­ [0]_Sheet2_신용공여액 신고 대사자료_미지급 선급(021031)" xfId="1606"/>
    <cellStyle name="AeE­ [0]_Sheet2_신용공여액 신고 대사자료_미지급 선급(021231)" xfId="1607"/>
    <cellStyle name="ÅëÈ­ [0]_Sheet2_신용공여액 신고 대사자료_미지급 선급(021231)" xfId="1608"/>
    <cellStyle name="AeE­ [0]_Sheet2_최종배분표(한빛은행)_020614" xfId="1609"/>
    <cellStyle name="ÅëÈ­ [0]_Sheet2_최종배분표(한빛은행)_020614" xfId="1610"/>
    <cellStyle name="AeE­ [0]_Sheet2_최종배분표(한빛은행)_020614_미지급 선급(021031)" xfId="1611"/>
    <cellStyle name="ÅëÈ­ [0]_Sheet2_최종배분표(한빛은행)_020614_미지급 선급(021031)" xfId="1612"/>
    <cellStyle name="AeE­ [0]_Sheet2_최종배분표(한빛은행)_020614_미지급 선급(021231)" xfId="1613"/>
    <cellStyle name="ÅëÈ­ [0]_Sheet2_최종배분표(한빛은행)_020614_미지급 선급(021231)" xfId="1614"/>
    <cellStyle name="AeE­ [0]_Sheet2_최종배분표(한빛은행)_020617" xfId="1615"/>
    <cellStyle name="ÅëÈ­ [0]_Sheet2_최종배분표(한빛은행)_020617" xfId="1616"/>
    <cellStyle name="AeE­ [0]_Sheet2_최종배분표(한빛은행)_020617_미지급 선급(021031)" xfId="1617"/>
    <cellStyle name="ÅëÈ­ [0]_Sheet2_최종배분표(한빛은행)_020617_미지급 선급(021031)" xfId="1618"/>
    <cellStyle name="AeE­ [0]_Sheet2_최종배분표(한빛은행)_020617_미지급 선급(021231)" xfId="1619"/>
    <cellStyle name="ÅëÈ­ [0]_Sheet2_최종배분표(한빛은행)_020617_미지급 선급(021231)" xfId="1620"/>
    <cellStyle name="AeE­_ ¸n A÷_V100 ºI¹I,³≫¼o 2.2 PILOT " xfId="1621"/>
    <cellStyle name="ÅëÈ­_ ºñ¸ñº° ¿ùº°±â¼ú " xfId="302"/>
    <cellStyle name="AeE­_¿u¸≫≫y≫e°eE¹" xfId="1622"/>
    <cellStyle name="Åëè­_07년3분기현금흐름표" xfId="1623"/>
    <cellStyle name="AeE­_¼oAI¼º " xfId="5089"/>
    <cellStyle name="ÅëÈ­_½ÇÀûÇöÈ² " xfId="5090"/>
    <cellStyle name="AeE­_¾c½A " xfId="5091"/>
    <cellStyle name="ÅëÈ­_³»ºÎ°èÈ¹´ë ÃßÁ¤Â÷ÀÌ " xfId="303"/>
    <cellStyle name="AeE­_³≫ºI°eE¹´e AßA¤A÷AI " xfId="304"/>
    <cellStyle name="ÅëÈ­_³Ã¿¬ 4 " xfId="305"/>
    <cellStyle name="AeE­_A¾CO½A¼³ " xfId="1624"/>
    <cellStyle name="ÅëÈ­_ÅðÁ÷º¸Çè±â±Ý¸í¼¼" xfId="1625"/>
    <cellStyle name="AeE­_AMT " xfId="306"/>
    <cellStyle name="ÅëÈ­_AMT " xfId="307"/>
    <cellStyle name="AeE­_AN°y(1.25) " xfId="308"/>
    <cellStyle name="ÅëÈ­_ÃÑ°ýº¸°í-Ãß°¡Àý°¨ " xfId="309"/>
    <cellStyle name="AeE­_AU¿ⓒ°øA¾2" xfId="80"/>
    <cellStyle name="ÅëÈ­_COVER97" xfId="1626"/>
    <cellStyle name="AeE­_INQUIRY ¿μ¾÷AßAø " xfId="1627"/>
    <cellStyle name="ÅëÈ­_laroux" xfId="1628"/>
    <cellStyle name="AeE­_laroux_1" xfId="1629"/>
    <cellStyle name="ÅëÈ­_laroux_1" xfId="1630"/>
    <cellStyle name="AeE­_laroux_1_공장별차입금배부(01.1.31)_비교" xfId="1631"/>
    <cellStyle name="ÅëÈ­_laroux_1_공장별차입금배부(01.1.31)_비교" xfId="1632"/>
    <cellStyle name="AeE­_laroux_1_공장별차입금배부(01.1.31)_비교_미지급 선급(021031)" xfId="1633"/>
    <cellStyle name="ÅëÈ­_laroux_1_공장별차입금배부(01.1.31)_비교_미지급 선급(021031)" xfId="1634"/>
    <cellStyle name="AeE­_laroux_1_공장별차입금배부(01.1.31)_비교_미지급 선급(021231)" xfId="1635"/>
    <cellStyle name="ÅëÈ­_laroux_1_공장별차입금배부(01.1.31)_비교_미지급 선급(021231)" xfId="1636"/>
    <cellStyle name="AeE­_laroux_1_미지급 선급(021031)" xfId="1637"/>
    <cellStyle name="ÅëÈ­_laroux_1_미지급 선급(021031)" xfId="1638"/>
    <cellStyle name="AeE­_laroux_1_미지급 선급(021231)" xfId="1639"/>
    <cellStyle name="ÅëÈ­_laroux_1_미지급 선급(021231)" xfId="1640"/>
    <cellStyle name="AeE­_laroux_1_신용공여액 신고 대사자료" xfId="1641"/>
    <cellStyle name="ÅëÈ­_laroux_1_신용공여액 신고 대사자료" xfId="1642"/>
    <cellStyle name="AeE­_laroux_1_신용공여액 신고 대사자료_미지급 선급(021031)" xfId="1643"/>
    <cellStyle name="ÅëÈ­_laroux_1_신용공여액 신고 대사자료_미지급 선급(021031)" xfId="1644"/>
    <cellStyle name="AeE­_laroux_1_신용공여액 신고 대사자료_미지급 선급(021231)" xfId="1645"/>
    <cellStyle name="ÅëÈ­_laroux_1_신용공여액 신고 대사자료_미지급 선급(021231)" xfId="1646"/>
    <cellStyle name="AeE­_laroux_1_최종배분표(한빛은행)_020614" xfId="1647"/>
    <cellStyle name="ÅëÈ­_laroux_1_최종배분표(한빛은행)_020614" xfId="1648"/>
    <cellStyle name="AeE­_laroux_1_최종배분표(한빛은행)_020614_미지급 선급(021031)" xfId="1649"/>
    <cellStyle name="ÅëÈ­_laroux_1_최종배분표(한빛은행)_020614_미지급 선급(021031)" xfId="1650"/>
    <cellStyle name="AeE­_laroux_1_최종배분표(한빛은행)_020614_미지급 선급(021231)" xfId="1651"/>
    <cellStyle name="ÅëÈ­_laroux_1_최종배분표(한빛은행)_020614_미지급 선급(021231)" xfId="1652"/>
    <cellStyle name="AeE­_laroux_1_최종배분표(한빛은행)_020617" xfId="1653"/>
    <cellStyle name="ÅëÈ­_laroux_1_최종배분표(한빛은행)_020617" xfId="1654"/>
    <cellStyle name="AeE­_laroux_1_최종배분표(한빛은행)_020617_미지급 선급(021031)" xfId="1655"/>
    <cellStyle name="ÅëÈ­_laroux_1_최종배분표(한빛은행)_020617_미지급 선급(021031)" xfId="1656"/>
    <cellStyle name="AeE­_laroux_1_최종배분표(한빛은행)_020617_미지급 선급(021231)" xfId="1657"/>
    <cellStyle name="ÅëÈ­_laroux_1_최종배분표(한빛은행)_020617_미지급 선급(021231)" xfId="1658"/>
    <cellStyle name="AeE­_laroux_99.08 부채비율" xfId="1659"/>
    <cellStyle name="ÅëÈ­_laroux_99.08 부채비율" xfId="1660"/>
    <cellStyle name="AeE­_laroux_99.08 부채비율 10" xfId="1661"/>
    <cellStyle name="ÅëÈ­_laroux_99.08 부채비율 10" xfId="1662"/>
    <cellStyle name="AeE­_laroux_99.08 부채비율 11" xfId="1663"/>
    <cellStyle name="ÅëÈ­_laroux_99.08 부채비율 11" xfId="1664"/>
    <cellStyle name="AeE­_laroux_99.08 부채비율 12" xfId="1665"/>
    <cellStyle name="ÅëÈ­_laroux_99.08 부채비율 12" xfId="1666"/>
    <cellStyle name="AeE­_laroux_99.08 부채비율 13" xfId="1667"/>
    <cellStyle name="ÅëÈ­_laroux_99.08 부채비율 13" xfId="1668"/>
    <cellStyle name="AeE­_laroux_99.08 부채비율 14" xfId="1669"/>
    <cellStyle name="ÅëÈ­_laroux_99.08 부채비율 14" xfId="1670"/>
    <cellStyle name="AeE­_laroux_99.08 부채비율 15" xfId="1671"/>
    <cellStyle name="ÅëÈ­_laroux_99.08 부채비율 15" xfId="1672"/>
    <cellStyle name="AeE­_laroux_99.08 부채비율 16" xfId="1673"/>
    <cellStyle name="ÅëÈ­_laroux_99.08 부채비율 16" xfId="1674"/>
    <cellStyle name="AeE­_laroux_99.08 부채비율 17" xfId="1675"/>
    <cellStyle name="ÅëÈ­_laroux_99.08 부채비율 17" xfId="1676"/>
    <cellStyle name="AeE­_laroux_99.08 부채비율 18" xfId="1677"/>
    <cellStyle name="ÅëÈ­_laroux_99.08 부채비율 18" xfId="1678"/>
    <cellStyle name="AeE­_laroux_99.08 부채비율 19" xfId="1679"/>
    <cellStyle name="ÅëÈ­_laroux_99.08 부채비율 19" xfId="1680"/>
    <cellStyle name="AeE­_laroux_99.08 부채비율 2" xfId="1681"/>
    <cellStyle name="ÅëÈ­_laroux_99.08 부채비율 2" xfId="1682"/>
    <cellStyle name="AeE­_laroux_99.08 부채비율 20" xfId="1683"/>
    <cellStyle name="ÅëÈ­_laroux_99.08 부채비율 20" xfId="1684"/>
    <cellStyle name="AeE­_laroux_99.08 부채비율 21" xfId="1685"/>
    <cellStyle name="ÅëÈ­_laroux_99.08 부채비율 21" xfId="1686"/>
    <cellStyle name="AeE­_laroux_99.08 부채비율 22" xfId="1687"/>
    <cellStyle name="ÅëÈ­_laroux_99.08 부채비율 22" xfId="1688"/>
    <cellStyle name="AeE­_laroux_99.08 부채비율 23" xfId="1689"/>
    <cellStyle name="ÅëÈ­_laroux_99.08 부채비율 23" xfId="1690"/>
    <cellStyle name="AeE­_laroux_99.08 부채비율 24" xfId="1691"/>
    <cellStyle name="ÅëÈ­_laroux_99.08 부채비율 24" xfId="1692"/>
    <cellStyle name="AeE­_laroux_99.08 부채비율 25" xfId="1693"/>
    <cellStyle name="ÅëÈ­_laroux_99.08 부채비율 25" xfId="1694"/>
    <cellStyle name="AeE­_laroux_99.08 부채비율 26" xfId="1695"/>
    <cellStyle name="ÅëÈ­_laroux_99.08 부채비율 26" xfId="1696"/>
    <cellStyle name="AeE­_laroux_99.08 부채비율 27" xfId="1697"/>
    <cellStyle name="ÅëÈ­_laroux_99.08 부채비율 27" xfId="1698"/>
    <cellStyle name="AeE­_laroux_99.08 부채비율 28" xfId="1699"/>
    <cellStyle name="ÅëÈ­_laroux_99.08 부채비율 28" xfId="1700"/>
    <cellStyle name="AeE­_laroux_99.08 부채비율 29" xfId="1701"/>
    <cellStyle name="ÅëÈ­_laroux_99.08 부채비율 29" xfId="1702"/>
    <cellStyle name="AeE­_laroux_99.08 부채비율 3" xfId="1703"/>
    <cellStyle name="ÅëÈ­_laroux_99.08 부채비율 3" xfId="1704"/>
    <cellStyle name="AeE­_laroux_99.08 부채비율 30" xfId="1705"/>
    <cellStyle name="ÅëÈ­_laroux_99.08 부채비율 30" xfId="1706"/>
    <cellStyle name="AeE­_laroux_99.08 부채비율 31" xfId="1707"/>
    <cellStyle name="ÅëÈ­_laroux_99.08 부채비율 31" xfId="1708"/>
    <cellStyle name="AeE­_laroux_99.08 부채비율 32" xfId="1709"/>
    <cellStyle name="ÅëÈ­_laroux_99.08 부채비율 32" xfId="1710"/>
    <cellStyle name="AeE­_laroux_99.08 부채비율 33" xfId="1711"/>
    <cellStyle name="ÅëÈ­_laroux_99.08 부채비율 33" xfId="1712"/>
    <cellStyle name="AeE­_laroux_99.08 부채비율 34" xfId="1713"/>
    <cellStyle name="ÅëÈ­_laroux_99.08 부채비율 34" xfId="1714"/>
    <cellStyle name="AeE­_laroux_99.08 부채비율 35" xfId="1715"/>
    <cellStyle name="ÅëÈ­_laroux_99.08 부채비율 35" xfId="1716"/>
    <cellStyle name="AeE­_laroux_99.08 부채비율 36" xfId="1717"/>
    <cellStyle name="ÅëÈ­_laroux_99.08 부채비율 36" xfId="1718"/>
    <cellStyle name="AeE­_laroux_99.08 부채비율 37" xfId="1719"/>
    <cellStyle name="ÅëÈ­_laroux_99.08 부채비율 37" xfId="1720"/>
    <cellStyle name="AeE­_laroux_99.08 부채비율 38" xfId="1721"/>
    <cellStyle name="ÅëÈ­_laroux_99.08 부채비율 38" xfId="1722"/>
    <cellStyle name="AeE­_laroux_99.08 부채비율 39" xfId="1723"/>
    <cellStyle name="ÅëÈ­_laroux_99.08 부채비율 39" xfId="1724"/>
    <cellStyle name="AeE­_laroux_99.08 부채비율 4" xfId="1725"/>
    <cellStyle name="ÅëÈ­_laroux_99.08 부채비율 4" xfId="1726"/>
    <cellStyle name="AeE­_laroux_99.08 부채비율 40" xfId="1727"/>
    <cellStyle name="ÅëÈ­_laroux_99.08 부채비율 40" xfId="1728"/>
    <cellStyle name="AeE­_laroux_99.08 부채비율 41" xfId="1729"/>
    <cellStyle name="ÅëÈ­_laroux_99.08 부채비율 41" xfId="1730"/>
    <cellStyle name="AeE­_laroux_99.08 부채비율 42" xfId="1731"/>
    <cellStyle name="ÅëÈ­_laroux_99.08 부채비율 42" xfId="1732"/>
    <cellStyle name="AeE­_laroux_99.08 부채비율 43" xfId="1733"/>
    <cellStyle name="ÅëÈ­_laroux_99.08 부채비율 43" xfId="1734"/>
    <cellStyle name="AeE­_laroux_99.08 부채비율 44" xfId="1735"/>
    <cellStyle name="ÅëÈ­_laroux_99.08 부채비율 44" xfId="1736"/>
    <cellStyle name="AeE­_laroux_99.08 부채비율 45" xfId="1737"/>
    <cellStyle name="ÅëÈ­_laroux_99.08 부채비율 45" xfId="1738"/>
    <cellStyle name="AeE­_laroux_99.08 부채비율 46" xfId="1739"/>
    <cellStyle name="ÅëÈ­_laroux_99.08 부채비율 46" xfId="1740"/>
    <cellStyle name="AeE­_laroux_99.08 부채비율 47" xfId="1741"/>
    <cellStyle name="ÅëÈ­_laroux_99.08 부채비율 47" xfId="1742"/>
    <cellStyle name="AeE­_laroux_99.08 부채비율 48" xfId="1743"/>
    <cellStyle name="ÅëÈ­_laroux_99.08 부채비율 48" xfId="1744"/>
    <cellStyle name="AeE­_laroux_99.08 부채비율 49" xfId="1745"/>
    <cellStyle name="ÅëÈ­_laroux_99.08 부채비율 49" xfId="1746"/>
    <cellStyle name="AeE­_laroux_99.08 부채비율 5" xfId="1747"/>
    <cellStyle name="ÅëÈ­_laroux_99.08 부채비율 5" xfId="1748"/>
    <cellStyle name="AeE­_laroux_99.08 부채비율 50" xfId="1749"/>
    <cellStyle name="ÅëÈ­_laroux_99.08 부채비율 50" xfId="1750"/>
    <cellStyle name="AeE­_laroux_99.08 부채비율 51" xfId="1751"/>
    <cellStyle name="ÅëÈ­_laroux_99.08 부채비율 51" xfId="1752"/>
    <cellStyle name="AeE­_laroux_99.08 부채비율 52" xfId="1753"/>
    <cellStyle name="ÅëÈ­_laroux_99.08 부채비율 52" xfId="1754"/>
    <cellStyle name="AeE­_laroux_99.08 부채비율 53" xfId="1755"/>
    <cellStyle name="ÅëÈ­_laroux_99.08 부채비율 53" xfId="1756"/>
    <cellStyle name="AeE­_laroux_99.08 부채비율 54" xfId="1757"/>
    <cellStyle name="ÅëÈ­_laroux_99.08 부채비율 54" xfId="1758"/>
    <cellStyle name="AeE­_laroux_99.08 부채비율 55" xfId="1759"/>
    <cellStyle name="ÅëÈ­_laroux_99.08 부채비율 55" xfId="1760"/>
    <cellStyle name="AeE­_laroux_99.08 부채비율 56" xfId="1761"/>
    <cellStyle name="ÅëÈ­_laroux_99.08 부채비율 56" xfId="1762"/>
    <cellStyle name="AeE­_laroux_99.08 부채비율 57" xfId="1763"/>
    <cellStyle name="ÅëÈ­_laroux_99.08 부채비율 57" xfId="1764"/>
    <cellStyle name="AeE­_laroux_99.08 부채비율 58" xfId="1765"/>
    <cellStyle name="ÅëÈ­_laroux_99.08 부채비율 58" xfId="1766"/>
    <cellStyle name="AeE­_laroux_99.08 부채비율 59" xfId="1767"/>
    <cellStyle name="ÅëÈ­_laroux_99.08 부채비율 59" xfId="1768"/>
    <cellStyle name="AeE­_laroux_99.08 부채비율 6" xfId="1769"/>
    <cellStyle name="ÅëÈ­_laroux_99.08 부채비율 6" xfId="1770"/>
    <cellStyle name="AeE­_laroux_99.08 부채비율 60" xfId="1771"/>
    <cellStyle name="ÅëÈ­_laroux_99.08 부채비율 60" xfId="1772"/>
    <cellStyle name="AeE­_laroux_99.08 부채비율 61" xfId="1773"/>
    <cellStyle name="ÅëÈ­_laroux_99.08 부채비율 61" xfId="1774"/>
    <cellStyle name="AeE­_laroux_99.08 부채비율 62" xfId="1775"/>
    <cellStyle name="ÅëÈ­_laroux_99.08 부채비율 62" xfId="1776"/>
    <cellStyle name="AeE­_laroux_99.08 부채비율 63" xfId="1777"/>
    <cellStyle name="ÅëÈ­_laroux_99.08 부채비율 63" xfId="1778"/>
    <cellStyle name="AeE­_laroux_99.08 부채비율 64" xfId="1779"/>
    <cellStyle name="ÅëÈ­_laroux_99.08 부채비율 64" xfId="1780"/>
    <cellStyle name="AeE­_laroux_99.08 부채비율 65" xfId="1781"/>
    <cellStyle name="ÅëÈ­_laroux_99.08 부채비율 65" xfId="1782"/>
    <cellStyle name="AeE­_laroux_99.08 부채비율 66" xfId="1783"/>
    <cellStyle name="ÅëÈ­_laroux_99.08 부채비율 66" xfId="1784"/>
    <cellStyle name="AeE­_laroux_99.08 부채비율 67" xfId="1785"/>
    <cellStyle name="ÅëÈ­_laroux_99.08 부채비율 67" xfId="1786"/>
    <cellStyle name="AeE­_laroux_99.08 부채비율 68" xfId="1787"/>
    <cellStyle name="ÅëÈ­_laroux_99.08 부채비율 68" xfId="1788"/>
    <cellStyle name="AeE­_laroux_99.08 부채비율 69" xfId="1789"/>
    <cellStyle name="ÅëÈ­_laroux_99.08 부채비율 69" xfId="1790"/>
    <cellStyle name="AeE­_laroux_99.08 부채비율 7" xfId="1791"/>
    <cellStyle name="ÅëÈ­_laroux_99.08 부채비율 7" xfId="1792"/>
    <cellStyle name="AeE­_laroux_99.08 부채비율 70" xfId="1793"/>
    <cellStyle name="ÅëÈ­_laroux_99.08 부채비율 70" xfId="1794"/>
    <cellStyle name="AeE­_laroux_99.08 부채비율 71" xfId="1795"/>
    <cellStyle name="ÅëÈ­_laroux_99.08 부채비율 71" xfId="1796"/>
    <cellStyle name="AeE­_laroux_99.08 부채비율 72" xfId="5027"/>
    <cellStyle name="ÅëÈ­_laroux_99.08 부채비율 72" xfId="5028"/>
    <cellStyle name="AeE­_laroux_99.08 부채비율 73" xfId="5029"/>
    <cellStyle name="ÅëÈ­_laroux_99.08 부채비율 73" xfId="5030"/>
    <cellStyle name="AeE­_laroux_99.08 부채비율 8" xfId="1797"/>
    <cellStyle name="ÅëÈ­_laroux_99.08 부채비율 8" xfId="1798"/>
    <cellStyle name="AeE­_laroux_99.08 부채비율 9" xfId="1799"/>
    <cellStyle name="ÅëÈ­_laroux_99.08 부채비율 9" xfId="1800"/>
    <cellStyle name="AeE­_laroux_99.08 부채비율_공장별차입금배부(01.1.31)_비교" xfId="1801"/>
    <cellStyle name="ÅëÈ­_laroux_99.08 부채비율_공장별차입금배부(01.1.31)_비교" xfId="1802"/>
    <cellStyle name="AeE­_laroux_99.08 부채비율_공장별차입금배부(01.1.31)_비교_미지급 선급(021031)" xfId="1803"/>
    <cellStyle name="ÅëÈ­_laroux_99.08 부채비율_공장별차입금배부(01.1.31)_비교_미지급 선급(021031)" xfId="1804"/>
    <cellStyle name="AeE­_laroux_99.08 부채비율_공장별차입금배부(01.1.31)_비교_미지급 선급(021231)" xfId="1805"/>
    <cellStyle name="ÅëÈ­_laroux_99.08 부채비율_공장별차입금배부(01.1.31)_비교_미지급 선급(021231)" xfId="1806"/>
    <cellStyle name="AeE­_laroux_99.08 부채비율_미지급 선급(021031)" xfId="1807"/>
    <cellStyle name="ÅëÈ­_laroux_99.08 부채비율_미지급 선급(021031)" xfId="1808"/>
    <cellStyle name="AeE­_laroux_99.08 부채비율_미지급 선급(021031) 10" xfId="1809"/>
    <cellStyle name="ÅëÈ­_laroux_99.08 부채비율_미지급 선급(021031) 10" xfId="1810"/>
    <cellStyle name="AeE­_laroux_99.08 부채비율_미지급 선급(021031) 11" xfId="1811"/>
    <cellStyle name="ÅëÈ­_laroux_99.08 부채비율_미지급 선급(021031) 11" xfId="1812"/>
    <cellStyle name="AeE­_laroux_99.08 부채비율_미지급 선급(021031) 12" xfId="1813"/>
    <cellStyle name="ÅëÈ­_laroux_99.08 부채비율_미지급 선급(021031) 12" xfId="1814"/>
    <cellStyle name="AeE­_laroux_99.08 부채비율_미지급 선급(021031) 13" xfId="1815"/>
    <cellStyle name="ÅëÈ­_laroux_99.08 부채비율_미지급 선급(021031) 13" xfId="1816"/>
    <cellStyle name="AeE­_laroux_99.08 부채비율_미지급 선급(021031) 14" xfId="1817"/>
    <cellStyle name="ÅëÈ­_laroux_99.08 부채비율_미지급 선급(021031) 14" xfId="1818"/>
    <cellStyle name="AeE­_laroux_99.08 부채비율_미지급 선급(021031) 15" xfId="1819"/>
    <cellStyle name="ÅëÈ­_laroux_99.08 부채비율_미지급 선급(021031) 15" xfId="1820"/>
    <cellStyle name="AeE­_laroux_99.08 부채비율_미지급 선급(021031) 16" xfId="1821"/>
    <cellStyle name="ÅëÈ­_laroux_99.08 부채비율_미지급 선급(021031) 16" xfId="1822"/>
    <cellStyle name="AeE­_laroux_99.08 부채비율_미지급 선급(021031) 17" xfId="1823"/>
    <cellStyle name="ÅëÈ­_laroux_99.08 부채비율_미지급 선급(021031) 17" xfId="1824"/>
    <cellStyle name="AeE­_laroux_99.08 부채비율_미지급 선급(021031) 18" xfId="1825"/>
    <cellStyle name="ÅëÈ­_laroux_99.08 부채비율_미지급 선급(021031) 18" xfId="1826"/>
    <cellStyle name="AeE­_laroux_99.08 부채비율_미지급 선급(021031) 19" xfId="1827"/>
    <cellStyle name="ÅëÈ­_laroux_99.08 부채비율_미지급 선급(021031) 19" xfId="1828"/>
    <cellStyle name="AeE­_laroux_99.08 부채비율_미지급 선급(021031) 2" xfId="1829"/>
    <cellStyle name="ÅëÈ­_laroux_99.08 부채비율_미지급 선급(021031) 2" xfId="1830"/>
    <cellStyle name="AeE­_laroux_99.08 부채비율_미지급 선급(021031) 20" xfId="1831"/>
    <cellStyle name="ÅëÈ­_laroux_99.08 부채비율_미지급 선급(021031) 20" xfId="1832"/>
    <cellStyle name="AeE­_laroux_99.08 부채비율_미지급 선급(021031) 21" xfId="1833"/>
    <cellStyle name="ÅëÈ­_laroux_99.08 부채비율_미지급 선급(021031) 21" xfId="1834"/>
    <cellStyle name="AeE­_laroux_99.08 부채비율_미지급 선급(021031) 22" xfId="1835"/>
    <cellStyle name="ÅëÈ­_laroux_99.08 부채비율_미지급 선급(021031) 22" xfId="1836"/>
    <cellStyle name="AeE­_laroux_99.08 부채비율_미지급 선급(021031) 23" xfId="1837"/>
    <cellStyle name="ÅëÈ­_laroux_99.08 부채비율_미지급 선급(021031) 23" xfId="1838"/>
    <cellStyle name="AeE­_laroux_99.08 부채비율_미지급 선급(021031) 24" xfId="1839"/>
    <cellStyle name="ÅëÈ­_laroux_99.08 부채비율_미지급 선급(021031) 24" xfId="1840"/>
    <cellStyle name="AeE­_laroux_99.08 부채비율_미지급 선급(021031) 25" xfId="1841"/>
    <cellStyle name="ÅëÈ­_laroux_99.08 부채비율_미지급 선급(021031) 25" xfId="1842"/>
    <cellStyle name="AeE­_laroux_99.08 부채비율_미지급 선급(021031) 26" xfId="1843"/>
    <cellStyle name="ÅëÈ­_laroux_99.08 부채비율_미지급 선급(021031) 26" xfId="1844"/>
    <cellStyle name="AeE­_laroux_99.08 부채비율_미지급 선급(021031) 27" xfId="1845"/>
    <cellStyle name="ÅëÈ­_laroux_99.08 부채비율_미지급 선급(021031) 27" xfId="1846"/>
    <cellStyle name="AeE­_laroux_99.08 부채비율_미지급 선급(021031) 28" xfId="1847"/>
    <cellStyle name="ÅëÈ­_laroux_99.08 부채비율_미지급 선급(021031) 28" xfId="1848"/>
    <cellStyle name="AeE­_laroux_99.08 부채비율_미지급 선급(021031) 29" xfId="1849"/>
    <cellStyle name="ÅëÈ­_laroux_99.08 부채비율_미지급 선급(021031) 29" xfId="1850"/>
    <cellStyle name="AeE­_laroux_99.08 부채비율_미지급 선급(021031) 3" xfId="1851"/>
    <cellStyle name="ÅëÈ­_laroux_99.08 부채비율_미지급 선급(021031) 3" xfId="1852"/>
    <cellStyle name="AeE­_laroux_99.08 부채비율_미지급 선급(021031) 30" xfId="1853"/>
    <cellStyle name="ÅëÈ­_laroux_99.08 부채비율_미지급 선급(021031) 30" xfId="1854"/>
    <cellStyle name="AeE­_laroux_99.08 부채비율_미지급 선급(021031) 31" xfId="1855"/>
    <cellStyle name="ÅëÈ­_laroux_99.08 부채비율_미지급 선급(021031) 31" xfId="1856"/>
    <cellStyle name="AeE­_laroux_99.08 부채비율_미지급 선급(021031) 32" xfId="1857"/>
    <cellStyle name="ÅëÈ­_laroux_99.08 부채비율_미지급 선급(021031) 32" xfId="1858"/>
    <cellStyle name="AeE­_laroux_99.08 부채비율_미지급 선급(021031) 33" xfId="1859"/>
    <cellStyle name="ÅëÈ­_laroux_99.08 부채비율_미지급 선급(021031) 33" xfId="1860"/>
    <cellStyle name="AeE­_laroux_99.08 부채비율_미지급 선급(021031) 34" xfId="1861"/>
    <cellStyle name="ÅëÈ­_laroux_99.08 부채비율_미지급 선급(021031) 34" xfId="1862"/>
    <cellStyle name="AeE­_laroux_99.08 부채비율_미지급 선급(021031) 35" xfId="1863"/>
    <cellStyle name="ÅëÈ­_laroux_99.08 부채비율_미지급 선급(021031) 35" xfId="1864"/>
    <cellStyle name="AeE­_laroux_99.08 부채비율_미지급 선급(021031) 36" xfId="1865"/>
    <cellStyle name="ÅëÈ­_laroux_99.08 부채비율_미지급 선급(021031) 36" xfId="1866"/>
    <cellStyle name="AeE­_laroux_99.08 부채비율_미지급 선급(021031) 37" xfId="1867"/>
    <cellStyle name="ÅëÈ­_laroux_99.08 부채비율_미지급 선급(021031) 37" xfId="1868"/>
    <cellStyle name="AeE­_laroux_99.08 부채비율_미지급 선급(021031) 38" xfId="1869"/>
    <cellStyle name="ÅëÈ­_laroux_99.08 부채비율_미지급 선급(021031) 38" xfId="1870"/>
    <cellStyle name="AeE­_laroux_99.08 부채비율_미지급 선급(021031) 39" xfId="1871"/>
    <cellStyle name="ÅëÈ­_laroux_99.08 부채비율_미지급 선급(021031) 39" xfId="1872"/>
    <cellStyle name="AeE­_laroux_99.08 부채비율_미지급 선급(021031) 4" xfId="1873"/>
    <cellStyle name="ÅëÈ­_laroux_99.08 부채비율_미지급 선급(021031) 4" xfId="1874"/>
    <cellStyle name="AeE­_laroux_99.08 부채비율_미지급 선급(021031) 40" xfId="1875"/>
    <cellStyle name="ÅëÈ­_laroux_99.08 부채비율_미지급 선급(021031) 40" xfId="1876"/>
    <cellStyle name="AeE­_laroux_99.08 부채비율_미지급 선급(021031) 41" xfId="1877"/>
    <cellStyle name="ÅëÈ­_laroux_99.08 부채비율_미지급 선급(021031) 41" xfId="1878"/>
    <cellStyle name="AeE­_laroux_99.08 부채비율_미지급 선급(021031) 42" xfId="1879"/>
    <cellStyle name="ÅëÈ­_laroux_99.08 부채비율_미지급 선급(021031) 42" xfId="1880"/>
    <cellStyle name="AeE­_laroux_99.08 부채비율_미지급 선급(021031) 43" xfId="1881"/>
    <cellStyle name="ÅëÈ­_laroux_99.08 부채비율_미지급 선급(021031) 43" xfId="1882"/>
    <cellStyle name="AeE­_laroux_99.08 부채비율_미지급 선급(021031) 44" xfId="1883"/>
    <cellStyle name="ÅëÈ­_laroux_99.08 부채비율_미지급 선급(021031) 44" xfId="1884"/>
    <cellStyle name="AeE­_laroux_99.08 부채비율_미지급 선급(021031) 45" xfId="1885"/>
    <cellStyle name="ÅëÈ­_laroux_99.08 부채비율_미지급 선급(021031) 45" xfId="1886"/>
    <cellStyle name="AeE­_laroux_99.08 부채비율_미지급 선급(021031) 46" xfId="1887"/>
    <cellStyle name="ÅëÈ­_laroux_99.08 부채비율_미지급 선급(021031) 46" xfId="1888"/>
    <cellStyle name="AeE­_laroux_99.08 부채비율_미지급 선급(021031) 47" xfId="1889"/>
    <cellStyle name="ÅëÈ­_laroux_99.08 부채비율_미지급 선급(021031) 47" xfId="1890"/>
    <cellStyle name="AeE­_laroux_99.08 부채비율_미지급 선급(021031) 48" xfId="1891"/>
    <cellStyle name="ÅëÈ­_laroux_99.08 부채비율_미지급 선급(021031) 48" xfId="1892"/>
    <cellStyle name="AeE­_laroux_99.08 부채비율_미지급 선급(021031) 49" xfId="1893"/>
    <cellStyle name="ÅëÈ­_laroux_99.08 부채비율_미지급 선급(021031) 49" xfId="1894"/>
    <cellStyle name="AeE­_laroux_99.08 부채비율_미지급 선급(021031) 5" xfId="1895"/>
    <cellStyle name="ÅëÈ­_laroux_99.08 부채비율_미지급 선급(021031) 5" xfId="1896"/>
    <cellStyle name="AeE­_laroux_99.08 부채비율_미지급 선급(021031) 50" xfId="1897"/>
    <cellStyle name="ÅëÈ­_laroux_99.08 부채비율_미지급 선급(021031) 50" xfId="1898"/>
    <cellStyle name="AeE­_laroux_99.08 부채비율_미지급 선급(021031) 51" xfId="1899"/>
    <cellStyle name="ÅëÈ­_laroux_99.08 부채비율_미지급 선급(021031) 51" xfId="1900"/>
    <cellStyle name="AeE­_laroux_99.08 부채비율_미지급 선급(021031) 52" xfId="1901"/>
    <cellStyle name="ÅëÈ­_laroux_99.08 부채비율_미지급 선급(021031) 52" xfId="1902"/>
    <cellStyle name="AeE­_laroux_99.08 부채비율_미지급 선급(021031) 53" xfId="1903"/>
    <cellStyle name="ÅëÈ­_laroux_99.08 부채비율_미지급 선급(021031) 53" xfId="1904"/>
    <cellStyle name="AeE­_laroux_99.08 부채비율_미지급 선급(021031) 54" xfId="1905"/>
    <cellStyle name="ÅëÈ­_laroux_99.08 부채비율_미지급 선급(021031) 54" xfId="1906"/>
    <cellStyle name="AeE­_laroux_99.08 부채비율_미지급 선급(021031) 55" xfId="1907"/>
    <cellStyle name="ÅëÈ­_laroux_99.08 부채비율_미지급 선급(021031) 55" xfId="1908"/>
    <cellStyle name="AeE­_laroux_99.08 부채비율_미지급 선급(021031) 56" xfId="1909"/>
    <cellStyle name="ÅëÈ­_laroux_99.08 부채비율_미지급 선급(021031) 56" xfId="1910"/>
    <cellStyle name="AeE­_laroux_99.08 부채비율_미지급 선급(021031) 57" xfId="1911"/>
    <cellStyle name="ÅëÈ­_laroux_99.08 부채비율_미지급 선급(021031) 57" xfId="1912"/>
    <cellStyle name="AeE­_laroux_99.08 부채비율_미지급 선급(021031) 58" xfId="1913"/>
    <cellStyle name="ÅëÈ­_laroux_99.08 부채비율_미지급 선급(021031) 58" xfId="1914"/>
    <cellStyle name="AeE­_laroux_99.08 부채비율_미지급 선급(021031) 59" xfId="1915"/>
    <cellStyle name="ÅëÈ­_laroux_99.08 부채비율_미지급 선급(021031) 59" xfId="1916"/>
    <cellStyle name="AeE­_laroux_99.08 부채비율_미지급 선급(021031) 6" xfId="1917"/>
    <cellStyle name="ÅëÈ­_laroux_99.08 부채비율_미지급 선급(021031) 6" xfId="1918"/>
    <cellStyle name="AeE­_laroux_99.08 부채비율_미지급 선급(021031) 60" xfId="1919"/>
    <cellStyle name="ÅëÈ­_laroux_99.08 부채비율_미지급 선급(021031) 60" xfId="1920"/>
    <cellStyle name="AeE­_laroux_99.08 부채비율_미지급 선급(021031) 61" xfId="1921"/>
    <cellStyle name="ÅëÈ­_laroux_99.08 부채비율_미지급 선급(021031) 61" xfId="1922"/>
    <cellStyle name="AeE­_laroux_99.08 부채비율_미지급 선급(021031) 62" xfId="1923"/>
    <cellStyle name="ÅëÈ­_laroux_99.08 부채비율_미지급 선급(021031) 62" xfId="1924"/>
    <cellStyle name="AeE­_laroux_99.08 부채비율_미지급 선급(021031) 63" xfId="1925"/>
    <cellStyle name="ÅëÈ­_laroux_99.08 부채비율_미지급 선급(021031) 63" xfId="1926"/>
    <cellStyle name="AeE­_laroux_99.08 부채비율_미지급 선급(021031) 64" xfId="1927"/>
    <cellStyle name="ÅëÈ­_laroux_99.08 부채비율_미지급 선급(021031) 64" xfId="1928"/>
    <cellStyle name="AeE­_laroux_99.08 부채비율_미지급 선급(021031) 65" xfId="1929"/>
    <cellStyle name="ÅëÈ­_laroux_99.08 부채비율_미지급 선급(021031) 65" xfId="1930"/>
    <cellStyle name="AeE­_laroux_99.08 부채비율_미지급 선급(021031) 66" xfId="1931"/>
    <cellStyle name="ÅëÈ­_laroux_99.08 부채비율_미지급 선급(021031) 66" xfId="1932"/>
    <cellStyle name="AeE­_laroux_99.08 부채비율_미지급 선급(021031) 67" xfId="1933"/>
    <cellStyle name="ÅëÈ­_laroux_99.08 부채비율_미지급 선급(021031) 67" xfId="1934"/>
    <cellStyle name="AeE­_laroux_99.08 부채비율_미지급 선급(021031) 68" xfId="1935"/>
    <cellStyle name="ÅëÈ­_laroux_99.08 부채비율_미지급 선급(021031) 68" xfId="1936"/>
    <cellStyle name="AeE­_laroux_99.08 부채비율_미지급 선급(021031) 69" xfId="1937"/>
    <cellStyle name="ÅëÈ­_laroux_99.08 부채비율_미지급 선급(021031) 69" xfId="1938"/>
    <cellStyle name="AeE­_laroux_99.08 부채비율_미지급 선급(021031) 7" xfId="1939"/>
    <cellStyle name="ÅëÈ­_laroux_99.08 부채비율_미지급 선급(021031) 7" xfId="1940"/>
    <cellStyle name="AeE­_laroux_99.08 부채비율_미지급 선급(021031) 70" xfId="1941"/>
    <cellStyle name="ÅëÈ­_laroux_99.08 부채비율_미지급 선급(021031) 70" xfId="1942"/>
    <cellStyle name="AeE­_laroux_99.08 부채비율_미지급 선급(021031) 71" xfId="1943"/>
    <cellStyle name="ÅëÈ­_laroux_99.08 부채비율_미지급 선급(021031) 71" xfId="1944"/>
    <cellStyle name="AeE­_laroux_99.08 부채비율_미지급 선급(021031) 72" xfId="5031"/>
    <cellStyle name="ÅëÈ­_laroux_99.08 부채비율_미지급 선급(021031) 72" xfId="5032"/>
    <cellStyle name="AeE­_laroux_99.08 부채비율_미지급 선급(021031) 73" xfId="5033"/>
    <cellStyle name="ÅëÈ­_laroux_99.08 부채비율_미지급 선급(021031) 73" xfId="5034"/>
    <cellStyle name="AeE­_laroux_99.08 부채비율_미지급 선급(021031) 8" xfId="1945"/>
    <cellStyle name="ÅëÈ­_laroux_99.08 부채비율_미지급 선급(021031) 8" xfId="1946"/>
    <cellStyle name="AeE­_laroux_99.08 부채비율_미지급 선급(021031) 9" xfId="1947"/>
    <cellStyle name="ÅëÈ­_laroux_99.08 부채비율_미지급 선급(021031) 9" xfId="1948"/>
    <cellStyle name="AeE­_laroux_99.08 부채비율_미지급 선급(021231)" xfId="1949"/>
    <cellStyle name="ÅëÈ­_laroux_99.08 부채비율_미지급 선급(021231)" xfId="1950"/>
    <cellStyle name="AeE­_laroux_99.08 부채비율_미지급 선급(021231) 10" xfId="1951"/>
    <cellStyle name="ÅëÈ­_laroux_99.08 부채비율_미지급 선급(021231) 10" xfId="1952"/>
    <cellStyle name="AeE­_laroux_99.08 부채비율_미지급 선급(021231) 11" xfId="1953"/>
    <cellStyle name="ÅëÈ­_laroux_99.08 부채비율_미지급 선급(021231) 11" xfId="1954"/>
    <cellStyle name="AeE­_laroux_99.08 부채비율_미지급 선급(021231) 12" xfId="1955"/>
    <cellStyle name="ÅëÈ­_laroux_99.08 부채비율_미지급 선급(021231) 12" xfId="1956"/>
    <cellStyle name="AeE­_laroux_99.08 부채비율_미지급 선급(021231) 13" xfId="1957"/>
    <cellStyle name="ÅëÈ­_laroux_99.08 부채비율_미지급 선급(021231) 13" xfId="1958"/>
    <cellStyle name="AeE­_laroux_99.08 부채비율_미지급 선급(021231) 14" xfId="1959"/>
    <cellStyle name="ÅëÈ­_laroux_99.08 부채비율_미지급 선급(021231) 14" xfId="1960"/>
    <cellStyle name="AeE­_laroux_99.08 부채비율_미지급 선급(021231) 15" xfId="1961"/>
    <cellStyle name="ÅëÈ­_laroux_99.08 부채비율_미지급 선급(021231) 15" xfId="1962"/>
    <cellStyle name="AeE­_laroux_99.08 부채비율_미지급 선급(021231) 16" xfId="1963"/>
    <cellStyle name="ÅëÈ­_laroux_99.08 부채비율_미지급 선급(021231) 16" xfId="1964"/>
    <cellStyle name="AeE­_laroux_99.08 부채비율_미지급 선급(021231) 17" xfId="1965"/>
    <cellStyle name="ÅëÈ­_laroux_99.08 부채비율_미지급 선급(021231) 17" xfId="1966"/>
    <cellStyle name="AeE­_laroux_99.08 부채비율_미지급 선급(021231) 18" xfId="1967"/>
    <cellStyle name="ÅëÈ­_laroux_99.08 부채비율_미지급 선급(021231) 18" xfId="1968"/>
    <cellStyle name="AeE­_laroux_99.08 부채비율_미지급 선급(021231) 19" xfId="1969"/>
    <cellStyle name="ÅëÈ­_laroux_99.08 부채비율_미지급 선급(021231) 19" xfId="1970"/>
    <cellStyle name="AeE­_laroux_99.08 부채비율_미지급 선급(021231) 2" xfId="1971"/>
    <cellStyle name="ÅëÈ­_laroux_99.08 부채비율_미지급 선급(021231) 2" xfId="1972"/>
    <cellStyle name="AeE­_laroux_99.08 부채비율_미지급 선급(021231) 20" xfId="1973"/>
    <cellStyle name="ÅëÈ­_laroux_99.08 부채비율_미지급 선급(021231) 20" xfId="1974"/>
    <cellStyle name="AeE­_laroux_99.08 부채비율_미지급 선급(021231) 21" xfId="1975"/>
    <cellStyle name="ÅëÈ­_laroux_99.08 부채비율_미지급 선급(021231) 21" xfId="1976"/>
    <cellStyle name="AeE­_laroux_99.08 부채비율_미지급 선급(021231) 22" xfId="1977"/>
    <cellStyle name="ÅëÈ­_laroux_99.08 부채비율_미지급 선급(021231) 22" xfId="1978"/>
    <cellStyle name="AeE­_laroux_99.08 부채비율_미지급 선급(021231) 23" xfId="1979"/>
    <cellStyle name="ÅëÈ­_laroux_99.08 부채비율_미지급 선급(021231) 23" xfId="1980"/>
    <cellStyle name="AeE­_laroux_99.08 부채비율_미지급 선급(021231) 24" xfId="1981"/>
    <cellStyle name="ÅëÈ­_laroux_99.08 부채비율_미지급 선급(021231) 24" xfId="1982"/>
    <cellStyle name="AeE­_laroux_99.08 부채비율_미지급 선급(021231) 25" xfId="1983"/>
    <cellStyle name="ÅëÈ­_laroux_99.08 부채비율_미지급 선급(021231) 25" xfId="1984"/>
    <cellStyle name="AeE­_laroux_99.08 부채비율_미지급 선급(021231) 26" xfId="1985"/>
    <cellStyle name="ÅëÈ­_laroux_99.08 부채비율_미지급 선급(021231) 26" xfId="1986"/>
    <cellStyle name="AeE­_laroux_99.08 부채비율_미지급 선급(021231) 27" xfId="1987"/>
    <cellStyle name="ÅëÈ­_laroux_99.08 부채비율_미지급 선급(021231) 27" xfId="1988"/>
    <cellStyle name="AeE­_laroux_99.08 부채비율_미지급 선급(021231) 28" xfId="1989"/>
    <cellStyle name="ÅëÈ­_laroux_99.08 부채비율_미지급 선급(021231) 28" xfId="1990"/>
    <cellStyle name="AeE­_laroux_99.08 부채비율_미지급 선급(021231) 29" xfId="1991"/>
    <cellStyle name="ÅëÈ­_laroux_99.08 부채비율_미지급 선급(021231) 29" xfId="1992"/>
    <cellStyle name="AeE­_laroux_99.08 부채비율_미지급 선급(021231) 3" xfId="1993"/>
    <cellStyle name="ÅëÈ­_laroux_99.08 부채비율_미지급 선급(021231) 3" xfId="1994"/>
    <cellStyle name="AeE­_laroux_99.08 부채비율_미지급 선급(021231) 30" xfId="1995"/>
    <cellStyle name="ÅëÈ­_laroux_99.08 부채비율_미지급 선급(021231) 30" xfId="1996"/>
    <cellStyle name="AeE­_laroux_99.08 부채비율_미지급 선급(021231) 31" xfId="1997"/>
    <cellStyle name="ÅëÈ­_laroux_99.08 부채비율_미지급 선급(021231) 31" xfId="1998"/>
    <cellStyle name="AeE­_laroux_99.08 부채비율_미지급 선급(021231) 32" xfId="1999"/>
    <cellStyle name="ÅëÈ­_laroux_99.08 부채비율_미지급 선급(021231) 32" xfId="2000"/>
    <cellStyle name="AeE­_laroux_99.08 부채비율_미지급 선급(021231) 33" xfId="2001"/>
    <cellStyle name="ÅëÈ­_laroux_99.08 부채비율_미지급 선급(021231) 33" xfId="2002"/>
    <cellStyle name="AeE­_laroux_99.08 부채비율_미지급 선급(021231) 34" xfId="2003"/>
    <cellStyle name="ÅëÈ­_laroux_99.08 부채비율_미지급 선급(021231) 34" xfId="2004"/>
    <cellStyle name="AeE­_laroux_99.08 부채비율_미지급 선급(021231) 35" xfId="2005"/>
    <cellStyle name="ÅëÈ­_laroux_99.08 부채비율_미지급 선급(021231) 35" xfId="2006"/>
    <cellStyle name="AeE­_laroux_99.08 부채비율_미지급 선급(021231) 36" xfId="2007"/>
    <cellStyle name="ÅëÈ­_laroux_99.08 부채비율_미지급 선급(021231) 36" xfId="2008"/>
    <cellStyle name="AeE­_laroux_99.08 부채비율_미지급 선급(021231) 37" xfId="2009"/>
    <cellStyle name="ÅëÈ­_laroux_99.08 부채비율_미지급 선급(021231) 37" xfId="2010"/>
    <cellStyle name="AeE­_laroux_99.08 부채비율_미지급 선급(021231) 38" xfId="2011"/>
    <cellStyle name="ÅëÈ­_laroux_99.08 부채비율_미지급 선급(021231) 38" xfId="2012"/>
    <cellStyle name="AeE­_laroux_99.08 부채비율_미지급 선급(021231) 39" xfId="2013"/>
    <cellStyle name="ÅëÈ­_laroux_99.08 부채비율_미지급 선급(021231) 39" xfId="2014"/>
    <cellStyle name="AeE­_laroux_99.08 부채비율_미지급 선급(021231) 4" xfId="2015"/>
    <cellStyle name="ÅëÈ­_laroux_99.08 부채비율_미지급 선급(021231) 4" xfId="2016"/>
    <cellStyle name="AeE­_laroux_99.08 부채비율_미지급 선급(021231) 40" xfId="2017"/>
    <cellStyle name="ÅëÈ­_laroux_99.08 부채비율_미지급 선급(021231) 40" xfId="2018"/>
    <cellStyle name="AeE­_laroux_99.08 부채비율_미지급 선급(021231) 41" xfId="2019"/>
    <cellStyle name="ÅëÈ­_laroux_99.08 부채비율_미지급 선급(021231) 41" xfId="2020"/>
    <cellStyle name="AeE­_laroux_99.08 부채비율_미지급 선급(021231) 42" xfId="2021"/>
    <cellStyle name="ÅëÈ­_laroux_99.08 부채비율_미지급 선급(021231) 42" xfId="2022"/>
    <cellStyle name="AeE­_laroux_99.08 부채비율_미지급 선급(021231) 43" xfId="2023"/>
    <cellStyle name="ÅëÈ­_laroux_99.08 부채비율_미지급 선급(021231) 43" xfId="2024"/>
    <cellStyle name="AeE­_laroux_99.08 부채비율_미지급 선급(021231) 44" xfId="2025"/>
    <cellStyle name="ÅëÈ­_laroux_99.08 부채비율_미지급 선급(021231) 44" xfId="2026"/>
    <cellStyle name="AeE­_laroux_99.08 부채비율_미지급 선급(021231) 45" xfId="2027"/>
    <cellStyle name="ÅëÈ­_laroux_99.08 부채비율_미지급 선급(021231) 45" xfId="2028"/>
    <cellStyle name="AeE­_laroux_99.08 부채비율_미지급 선급(021231) 46" xfId="2029"/>
    <cellStyle name="ÅëÈ­_laroux_99.08 부채비율_미지급 선급(021231) 46" xfId="2030"/>
    <cellStyle name="AeE­_laroux_99.08 부채비율_미지급 선급(021231) 47" xfId="2031"/>
    <cellStyle name="ÅëÈ­_laroux_99.08 부채비율_미지급 선급(021231) 47" xfId="2032"/>
    <cellStyle name="AeE­_laroux_99.08 부채비율_미지급 선급(021231) 48" xfId="2033"/>
    <cellStyle name="ÅëÈ­_laroux_99.08 부채비율_미지급 선급(021231) 48" xfId="2034"/>
    <cellStyle name="AeE­_laroux_99.08 부채비율_미지급 선급(021231) 49" xfId="2035"/>
    <cellStyle name="ÅëÈ­_laroux_99.08 부채비율_미지급 선급(021231) 49" xfId="2036"/>
    <cellStyle name="AeE­_laroux_99.08 부채비율_미지급 선급(021231) 5" xfId="2037"/>
    <cellStyle name="ÅëÈ­_laroux_99.08 부채비율_미지급 선급(021231) 5" xfId="2038"/>
    <cellStyle name="AeE­_laroux_99.08 부채비율_미지급 선급(021231) 50" xfId="2039"/>
    <cellStyle name="ÅëÈ­_laroux_99.08 부채비율_미지급 선급(021231) 50" xfId="2040"/>
    <cellStyle name="AeE­_laroux_99.08 부채비율_미지급 선급(021231) 51" xfId="2041"/>
    <cellStyle name="ÅëÈ­_laroux_99.08 부채비율_미지급 선급(021231) 51" xfId="2042"/>
    <cellStyle name="AeE­_laroux_99.08 부채비율_미지급 선급(021231) 52" xfId="2043"/>
    <cellStyle name="ÅëÈ­_laroux_99.08 부채비율_미지급 선급(021231) 52" xfId="2044"/>
    <cellStyle name="AeE­_laroux_99.08 부채비율_미지급 선급(021231) 53" xfId="2045"/>
    <cellStyle name="ÅëÈ­_laroux_99.08 부채비율_미지급 선급(021231) 53" xfId="2046"/>
    <cellStyle name="AeE­_laroux_99.08 부채비율_미지급 선급(021231) 54" xfId="2047"/>
    <cellStyle name="ÅëÈ­_laroux_99.08 부채비율_미지급 선급(021231) 54" xfId="2048"/>
    <cellStyle name="AeE­_laroux_99.08 부채비율_미지급 선급(021231) 55" xfId="2049"/>
    <cellStyle name="ÅëÈ­_laroux_99.08 부채비율_미지급 선급(021231) 55" xfId="2050"/>
    <cellStyle name="AeE­_laroux_99.08 부채비율_미지급 선급(021231) 56" xfId="2051"/>
    <cellStyle name="ÅëÈ­_laroux_99.08 부채비율_미지급 선급(021231) 56" xfId="2052"/>
    <cellStyle name="AeE­_laroux_99.08 부채비율_미지급 선급(021231) 57" xfId="2053"/>
    <cellStyle name="ÅëÈ­_laroux_99.08 부채비율_미지급 선급(021231) 57" xfId="2054"/>
    <cellStyle name="AeE­_laroux_99.08 부채비율_미지급 선급(021231) 58" xfId="2055"/>
    <cellStyle name="ÅëÈ­_laroux_99.08 부채비율_미지급 선급(021231) 58" xfId="2056"/>
    <cellStyle name="AeE­_laroux_99.08 부채비율_미지급 선급(021231) 59" xfId="2057"/>
    <cellStyle name="ÅëÈ­_laroux_99.08 부채비율_미지급 선급(021231) 59" xfId="2058"/>
    <cellStyle name="AeE­_laroux_99.08 부채비율_미지급 선급(021231) 6" xfId="2059"/>
    <cellStyle name="ÅëÈ­_laroux_99.08 부채비율_미지급 선급(021231) 6" xfId="2060"/>
    <cellStyle name="AeE­_laroux_99.08 부채비율_미지급 선급(021231) 60" xfId="2061"/>
    <cellStyle name="ÅëÈ­_laroux_99.08 부채비율_미지급 선급(021231) 60" xfId="2062"/>
    <cellStyle name="AeE­_laroux_99.08 부채비율_미지급 선급(021231) 61" xfId="2063"/>
    <cellStyle name="ÅëÈ­_laroux_99.08 부채비율_미지급 선급(021231) 61" xfId="2064"/>
    <cellStyle name="AeE­_laroux_99.08 부채비율_미지급 선급(021231) 62" xfId="2065"/>
    <cellStyle name="ÅëÈ­_laroux_99.08 부채비율_미지급 선급(021231) 62" xfId="2066"/>
    <cellStyle name="AeE­_laroux_99.08 부채비율_미지급 선급(021231) 63" xfId="2067"/>
    <cellStyle name="ÅëÈ­_laroux_99.08 부채비율_미지급 선급(021231) 63" xfId="2068"/>
    <cellStyle name="AeE­_laroux_99.08 부채비율_미지급 선급(021231) 64" xfId="2069"/>
    <cellStyle name="ÅëÈ­_laroux_99.08 부채비율_미지급 선급(021231) 64" xfId="2070"/>
    <cellStyle name="AeE­_laroux_99.08 부채비율_미지급 선급(021231) 65" xfId="2071"/>
    <cellStyle name="ÅëÈ­_laroux_99.08 부채비율_미지급 선급(021231) 65" xfId="2072"/>
    <cellStyle name="AeE­_laroux_99.08 부채비율_미지급 선급(021231) 66" xfId="2073"/>
    <cellStyle name="ÅëÈ­_laroux_99.08 부채비율_미지급 선급(021231) 66" xfId="2074"/>
    <cellStyle name="AeE­_laroux_99.08 부채비율_미지급 선급(021231) 67" xfId="2075"/>
    <cellStyle name="ÅëÈ­_laroux_99.08 부채비율_미지급 선급(021231) 67" xfId="2076"/>
    <cellStyle name="AeE­_laroux_99.08 부채비율_미지급 선급(021231) 68" xfId="2077"/>
    <cellStyle name="ÅëÈ­_laroux_99.08 부채비율_미지급 선급(021231) 68" xfId="2078"/>
    <cellStyle name="AeE­_laroux_99.08 부채비율_미지급 선급(021231) 69" xfId="2079"/>
    <cellStyle name="ÅëÈ­_laroux_99.08 부채비율_미지급 선급(021231) 69" xfId="2080"/>
    <cellStyle name="AeE­_laroux_99.08 부채비율_미지급 선급(021231) 7" xfId="2081"/>
    <cellStyle name="ÅëÈ­_laroux_99.08 부채비율_미지급 선급(021231) 7" xfId="2082"/>
    <cellStyle name="AeE­_laroux_99.08 부채비율_미지급 선급(021231) 70" xfId="2083"/>
    <cellStyle name="ÅëÈ­_laroux_99.08 부채비율_미지급 선급(021231) 70" xfId="2084"/>
    <cellStyle name="AeE­_laroux_99.08 부채비율_미지급 선급(021231) 71" xfId="2085"/>
    <cellStyle name="ÅëÈ­_laroux_99.08 부채비율_미지급 선급(021231) 71" xfId="2086"/>
    <cellStyle name="AeE­_laroux_99.08 부채비율_미지급 선급(021231) 72" xfId="5035"/>
    <cellStyle name="ÅëÈ­_laroux_99.08 부채비율_미지급 선급(021231) 72" xfId="5036"/>
    <cellStyle name="AeE­_laroux_99.08 부채비율_미지급 선급(021231) 73" xfId="5037"/>
    <cellStyle name="ÅëÈ­_laroux_99.08 부채비율_미지급 선급(021231) 73" xfId="5038"/>
    <cellStyle name="AeE­_laroux_99.08 부채비율_미지급 선급(021231) 8" xfId="2087"/>
    <cellStyle name="ÅëÈ­_laroux_99.08 부채비율_미지급 선급(021231) 8" xfId="2088"/>
    <cellStyle name="AeE­_laroux_99.08 부채비율_미지급 선급(021231) 9" xfId="2089"/>
    <cellStyle name="ÅëÈ­_laroux_99.08 부채비율_미지급 선급(021231) 9" xfId="2090"/>
    <cellStyle name="AeE­_laroux_99.08 부채비율_신용공여액 신고 대사자료" xfId="2091"/>
    <cellStyle name="ÅëÈ­_laroux_99.08 부채비율_신용공여액 신고 대사자료" xfId="2092"/>
    <cellStyle name="AeE­_laroux_99.08 부채비율_신용공여액 신고 대사자료 10" xfId="2093"/>
    <cellStyle name="ÅëÈ­_laroux_99.08 부채비율_신용공여액 신고 대사자료 10" xfId="2094"/>
    <cellStyle name="AeE­_laroux_99.08 부채비율_신용공여액 신고 대사자료 11" xfId="2095"/>
    <cellStyle name="ÅëÈ­_laroux_99.08 부채비율_신용공여액 신고 대사자료 11" xfId="2096"/>
    <cellStyle name="AeE­_laroux_99.08 부채비율_신용공여액 신고 대사자료 12" xfId="2097"/>
    <cellStyle name="ÅëÈ­_laroux_99.08 부채비율_신용공여액 신고 대사자료 12" xfId="2098"/>
    <cellStyle name="AeE­_laroux_99.08 부채비율_신용공여액 신고 대사자료 13" xfId="2099"/>
    <cellStyle name="ÅëÈ­_laroux_99.08 부채비율_신용공여액 신고 대사자료 13" xfId="2100"/>
    <cellStyle name="AeE­_laroux_99.08 부채비율_신용공여액 신고 대사자료 14" xfId="2101"/>
    <cellStyle name="ÅëÈ­_laroux_99.08 부채비율_신용공여액 신고 대사자료 14" xfId="2102"/>
    <cellStyle name="AeE­_laroux_99.08 부채비율_신용공여액 신고 대사자료 15" xfId="2103"/>
    <cellStyle name="ÅëÈ­_laroux_99.08 부채비율_신용공여액 신고 대사자료 15" xfId="2104"/>
    <cellStyle name="AeE­_laroux_99.08 부채비율_신용공여액 신고 대사자료 16" xfId="2105"/>
    <cellStyle name="ÅëÈ­_laroux_99.08 부채비율_신용공여액 신고 대사자료 16" xfId="2106"/>
    <cellStyle name="AeE­_laroux_99.08 부채비율_신용공여액 신고 대사자료 17" xfId="2107"/>
    <cellStyle name="ÅëÈ­_laroux_99.08 부채비율_신용공여액 신고 대사자료 17" xfId="2108"/>
    <cellStyle name="AeE­_laroux_99.08 부채비율_신용공여액 신고 대사자료 18" xfId="2109"/>
    <cellStyle name="ÅëÈ­_laroux_99.08 부채비율_신용공여액 신고 대사자료 18" xfId="2110"/>
    <cellStyle name="AeE­_laroux_99.08 부채비율_신용공여액 신고 대사자료 19" xfId="2111"/>
    <cellStyle name="ÅëÈ­_laroux_99.08 부채비율_신용공여액 신고 대사자료 19" xfId="2112"/>
    <cellStyle name="AeE­_laroux_99.08 부채비율_신용공여액 신고 대사자료 2" xfId="2113"/>
    <cellStyle name="ÅëÈ­_laroux_99.08 부채비율_신용공여액 신고 대사자료 2" xfId="2114"/>
    <cellStyle name="AeE­_laroux_99.08 부채비율_신용공여액 신고 대사자료 20" xfId="2115"/>
    <cellStyle name="ÅëÈ­_laroux_99.08 부채비율_신용공여액 신고 대사자료 20" xfId="2116"/>
    <cellStyle name="AeE­_laroux_99.08 부채비율_신용공여액 신고 대사자료 21" xfId="2117"/>
    <cellStyle name="ÅëÈ­_laroux_99.08 부채비율_신용공여액 신고 대사자료 21" xfId="2118"/>
    <cellStyle name="AeE­_laroux_99.08 부채비율_신용공여액 신고 대사자료 22" xfId="2119"/>
    <cellStyle name="ÅëÈ­_laroux_99.08 부채비율_신용공여액 신고 대사자료 22" xfId="2120"/>
    <cellStyle name="AeE­_laroux_99.08 부채비율_신용공여액 신고 대사자료 23" xfId="2121"/>
    <cellStyle name="ÅëÈ­_laroux_99.08 부채비율_신용공여액 신고 대사자료 23" xfId="2122"/>
    <cellStyle name="AeE­_laroux_99.08 부채비율_신용공여액 신고 대사자료 24" xfId="2123"/>
    <cellStyle name="ÅëÈ­_laroux_99.08 부채비율_신용공여액 신고 대사자료 24" xfId="2124"/>
    <cellStyle name="AeE­_laroux_99.08 부채비율_신용공여액 신고 대사자료 25" xfId="2125"/>
    <cellStyle name="ÅëÈ­_laroux_99.08 부채비율_신용공여액 신고 대사자료 25" xfId="2126"/>
    <cellStyle name="AeE­_laroux_99.08 부채비율_신용공여액 신고 대사자료 26" xfId="2127"/>
    <cellStyle name="ÅëÈ­_laroux_99.08 부채비율_신용공여액 신고 대사자료 26" xfId="2128"/>
    <cellStyle name="AeE­_laroux_99.08 부채비율_신용공여액 신고 대사자료 27" xfId="2129"/>
    <cellStyle name="ÅëÈ­_laroux_99.08 부채비율_신용공여액 신고 대사자료 27" xfId="2130"/>
    <cellStyle name="AeE­_laroux_99.08 부채비율_신용공여액 신고 대사자료 28" xfId="2131"/>
    <cellStyle name="ÅëÈ­_laroux_99.08 부채비율_신용공여액 신고 대사자료 28" xfId="2132"/>
    <cellStyle name="AeE­_laroux_99.08 부채비율_신용공여액 신고 대사자료 29" xfId="2133"/>
    <cellStyle name="ÅëÈ­_laroux_99.08 부채비율_신용공여액 신고 대사자료 29" xfId="2134"/>
    <cellStyle name="AeE­_laroux_99.08 부채비율_신용공여액 신고 대사자료 3" xfId="2135"/>
    <cellStyle name="ÅëÈ­_laroux_99.08 부채비율_신용공여액 신고 대사자료 3" xfId="2136"/>
    <cellStyle name="AeE­_laroux_99.08 부채비율_신용공여액 신고 대사자료 30" xfId="2137"/>
    <cellStyle name="ÅëÈ­_laroux_99.08 부채비율_신용공여액 신고 대사자료 30" xfId="2138"/>
    <cellStyle name="AeE­_laroux_99.08 부채비율_신용공여액 신고 대사자료 31" xfId="2139"/>
    <cellStyle name="ÅëÈ­_laroux_99.08 부채비율_신용공여액 신고 대사자료 31" xfId="2140"/>
    <cellStyle name="AeE­_laroux_99.08 부채비율_신용공여액 신고 대사자료 32" xfId="2141"/>
    <cellStyle name="ÅëÈ­_laroux_99.08 부채비율_신용공여액 신고 대사자료 32" xfId="2142"/>
    <cellStyle name="AeE­_laroux_99.08 부채비율_신용공여액 신고 대사자료 33" xfId="2143"/>
    <cellStyle name="ÅëÈ­_laroux_99.08 부채비율_신용공여액 신고 대사자료 33" xfId="2144"/>
    <cellStyle name="AeE­_laroux_99.08 부채비율_신용공여액 신고 대사자료 34" xfId="2145"/>
    <cellStyle name="ÅëÈ­_laroux_99.08 부채비율_신용공여액 신고 대사자료 34" xfId="2146"/>
    <cellStyle name="AeE­_laroux_99.08 부채비율_신용공여액 신고 대사자료 35" xfId="2147"/>
    <cellStyle name="ÅëÈ­_laroux_99.08 부채비율_신용공여액 신고 대사자료 35" xfId="2148"/>
    <cellStyle name="AeE­_laroux_99.08 부채비율_신용공여액 신고 대사자료 36" xfId="2149"/>
    <cellStyle name="ÅëÈ­_laroux_99.08 부채비율_신용공여액 신고 대사자료 36" xfId="2150"/>
    <cellStyle name="AeE­_laroux_99.08 부채비율_신용공여액 신고 대사자료 37" xfId="2151"/>
    <cellStyle name="ÅëÈ­_laroux_99.08 부채비율_신용공여액 신고 대사자료 37" xfId="2152"/>
    <cellStyle name="AeE­_laroux_99.08 부채비율_신용공여액 신고 대사자료 38" xfId="2153"/>
    <cellStyle name="ÅëÈ­_laroux_99.08 부채비율_신용공여액 신고 대사자료 38" xfId="2154"/>
    <cellStyle name="AeE­_laroux_99.08 부채비율_신용공여액 신고 대사자료 39" xfId="2155"/>
    <cellStyle name="ÅëÈ­_laroux_99.08 부채비율_신용공여액 신고 대사자료 39" xfId="2156"/>
    <cellStyle name="AeE­_laroux_99.08 부채비율_신용공여액 신고 대사자료 4" xfId="2157"/>
    <cellStyle name="ÅëÈ­_laroux_99.08 부채비율_신용공여액 신고 대사자료 4" xfId="2158"/>
    <cellStyle name="AeE­_laroux_99.08 부채비율_신용공여액 신고 대사자료 40" xfId="2159"/>
    <cellStyle name="ÅëÈ­_laroux_99.08 부채비율_신용공여액 신고 대사자료 40" xfId="2160"/>
    <cellStyle name="AeE­_laroux_99.08 부채비율_신용공여액 신고 대사자료 41" xfId="2161"/>
    <cellStyle name="ÅëÈ­_laroux_99.08 부채비율_신용공여액 신고 대사자료 41" xfId="2162"/>
    <cellStyle name="AeE­_laroux_99.08 부채비율_신용공여액 신고 대사자료 42" xfId="2163"/>
    <cellStyle name="ÅëÈ­_laroux_99.08 부채비율_신용공여액 신고 대사자료 42" xfId="2164"/>
    <cellStyle name="AeE­_laroux_99.08 부채비율_신용공여액 신고 대사자료 43" xfId="2165"/>
    <cellStyle name="ÅëÈ­_laroux_99.08 부채비율_신용공여액 신고 대사자료 43" xfId="2166"/>
    <cellStyle name="AeE­_laroux_99.08 부채비율_신용공여액 신고 대사자료 44" xfId="2167"/>
    <cellStyle name="ÅëÈ­_laroux_99.08 부채비율_신용공여액 신고 대사자료 44" xfId="2168"/>
    <cellStyle name="AeE­_laroux_99.08 부채비율_신용공여액 신고 대사자료 45" xfId="2169"/>
    <cellStyle name="ÅëÈ­_laroux_99.08 부채비율_신용공여액 신고 대사자료 45" xfId="2170"/>
    <cellStyle name="AeE­_laroux_99.08 부채비율_신용공여액 신고 대사자료 46" xfId="2171"/>
    <cellStyle name="ÅëÈ­_laroux_99.08 부채비율_신용공여액 신고 대사자료 46" xfId="2172"/>
    <cellStyle name="AeE­_laroux_99.08 부채비율_신용공여액 신고 대사자료 47" xfId="2173"/>
    <cellStyle name="ÅëÈ­_laroux_99.08 부채비율_신용공여액 신고 대사자료 47" xfId="2174"/>
    <cellStyle name="AeE­_laroux_99.08 부채비율_신용공여액 신고 대사자료 48" xfId="2175"/>
    <cellStyle name="ÅëÈ­_laroux_99.08 부채비율_신용공여액 신고 대사자료 48" xfId="2176"/>
    <cellStyle name="AeE­_laroux_99.08 부채비율_신용공여액 신고 대사자료 49" xfId="2177"/>
    <cellStyle name="ÅëÈ­_laroux_99.08 부채비율_신용공여액 신고 대사자료 49" xfId="2178"/>
    <cellStyle name="AeE­_laroux_99.08 부채비율_신용공여액 신고 대사자료 5" xfId="2179"/>
    <cellStyle name="ÅëÈ­_laroux_99.08 부채비율_신용공여액 신고 대사자료 5" xfId="2180"/>
    <cellStyle name="AeE­_laroux_99.08 부채비율_신용공여액 신고 대사자료 50" xfId="2181"/>
    <cellStyle name="ÅëÈ­_laroux_99.08 부채비율_신용공여액 신고 대사자료 50" xfId="2182"/>
    <cellStyle name="AeE­_laroux_99.08 부채비율_신용공여액 신고 대사자료 51" xfId="2183"/>
    <cellStyle name="ÅëÈ­_laroux_99.08 부채비율_신용공여액 신고 대사자료 51" xfId="2184"/>
    <cellStyle name="AeE­_laroux_99.08 부채비율_신용공여액 신고 대사자료 52" xfId="2185"/>
    <cellStyle name="ÅëÈ­_laroux_99.08 부채비율_신용공여액 신고 대사자료 52" xfId="2186"/>
    <cellStyle name="AeE­_laroux_99.08 부채비율_신용공여액 신고 대사자료 53" xfId="2187"/>
    <cellStyle name="ÅëÈ­_laroux_99.08 부채비율_신용공여액 신고 대사자료 53" xfId="2188"/>
    <cellStyle name="AeE­_laroux_99.08 부채비율_신용공여액 신고 대사자료 54" xfId="2189"/>
    <cellStyle name="ÅëÈ­_laroux_99.08 부채비율_신용공여액 신고 대사자료 54" xfId="2190"/>
    <cellStyle name="AeE­_laroux_99.08 부채비율_신용공여액 신고 대사자료 55" xfId="2191"/>
    <cellStyle name="ÅëÈ­_laroux_99.08 부채비율_신용공여액 신고 대사자료 55" xfId="2192"/>
    <cellStyle name="AeE­_laroux_99.08 부채비율_신용공여액 신고 대사자료 56" xfId="2193"/>
    <cellStyle name="ÅëÈ­_laroux_99.08 부채비율_신용공여액 신고 대사자료 56" xfId="2194"/>
    <cellStyle name="AeE­_laroux_99.08 부채비율_신용공여액 신고 대사자료 57" xfId="2195"/>
    <cellStyle name="ÅëÈ­_laroux_99.08 부채비율_신용공여액 신고 대사자료 57" xfId="2196"/>
    <cellStyle name="AeE­_laroux_99.08 부채비율_신용공여액 신고 대사자료 58" xfId="2197"/>
    <cellStyle name="ÅëÈ­_laroux_99.08 부채비율_신용공여액 신고 대사자료 58" xfId="2198"/>
    <cellStyle name="AeE­_laroux_99.08 부채비율_신용공여액 신고 대사자료 59" xfId="2199"/>
    <cellStyle name="ÅëÈ­_laroux_99.08 부채비율_신용공여액 신고 대사자료 59" xfId="2200"/>
    <cellStyle name="AeE­_laroux_99.08 부채비율_신용공여액 신고 대사자료 6" xfId="2201"/>
    <cellStyle name="ÅëÈ­_laroux_99.08 부채비율_신용공여액 신고 대사자료 6" xfId="2202"/>
    <cellStyle name="AeE­_laroux_99.08 부채비율_신용공여액 신고 대사자료 60" xfId="2203"/>
    <cellStyle name="ÅëÈ­_laroux_99.08 부채비율_신용공여액 신고 대사자료 60" xfId="2204"/>
    <cellStyle name="AeE­_laroux_99.08 부채비율_신용공여액 신고 대사자료 61" xfId="2205"/>
    <cellStyle name="ÅëÈ­_laroux_99.08 부채비율_신용공여액 신고 대사자료 61" xfId="2206"/>
    <cellStyle name="AeE­_laroux_99.08 부채비율_신용공여액 신고 대사자료 62" xfId="2207"/>
    <cellStyle name="ÅëÈ­_laroux_99.08 부채비율_신용공여액 신고 대사자료 62" xfId="2208"/>
    <cellStyle name="AeE­_laroux_99.08 부채비율_신용공여액 신고 대사자료 63" xfId="2209"/>
    <cellStyle name="ÅëÈ­_laroux_99.08 부채비율_신용공여액 신고 대사자료 63" xfId="2210"/>
    <cellStyle name="AeE­_laroux_99.08 부채비율_신용공여액 신고 대사자료 64" xfId="2211"/>
    <cellStyle name="ÅëÈ­_laroux_99.08 부채비율_신용공여액 신고 대사자료 64" xfId="2212"/>
    <cellStyle name="AeE­_laroux_99.08 부채비율_신용공여액 신고 대사자료 65" xfId="2213"/>
    <cellStyle name="ÅëÈ­_laroux_99.08 부채비율_신용공여액 신고 대사자료 65" xfId="2214"/>
    <cellStyle name="AeE­_laroux_99.08 부채비율_신용공여액 신고 대사자료 66" xfId="2215"/>
    <cellStyle name="ÅëÈ­_laroux_99.08 부채비율_신용공여액 신고 대사자료 66" xfId="2216"/>
    <cellStyle name="AeE­_laroux_99.08 부채비율_신용공여액 신고 대사자료 67" xfId="2217"/>
    <cellStyle name="ÅëÈ­_laroux_99.08 부채비율_신용공여액 신고 대사자료 67" xfId="2218"/>
    <cellStyle name="AeE­_laroux_99.08 부채비율_신용공여액 신고 대사자료 68" xfId="2219"/>
    <cellStyle name="ÅëÈ­_laroux_99.08 부채비율_신용공여액 신고 대사자료 68" xfId="2220"/>
    <cellStyle name="AeE­_laroux_99.08 부채비율_신용공여액 신고 대사자료 69" xfId="2221"/>
    <cellStyle name="ÅëÈ­_laroux_99.08 부채비율_신용공여액 신고 대사자료 69" xfId="2222"/>
    <cellStyle name="AeE­_laroux_99.08 부채비율_신용공여액 신고 대사자료 7" xfId="2223"/>
    <cellStyle name="ÅëÈ­_laroux_99.08 부채비율_신용공여액 신고 대사자료 7" xfId="2224"/>
    <cellStyle name="AeE­_laroux_99.08 부채비율_신용공여액 신고 대사자료 70" xfId="2225"/>
    <cellStyle name="ÅëÈ­_laroux_99.08 부채비율_신용공여액 신고 대사자료 70" xfId="2226"/>
    <cellStyle name="AeE­_laroux_99.08 부채비율_신용공여액 신고 대사자료 71" xfId="2227"/>
    <cellStyle name="ÅëÈ­_laroux_99.08 부채비율_신용공여액 신고 대사자료 71" xfId="2228"/>
    <cellStyle name="AeE­_laroux_99.08 부채비율_신용공여액 신고 대사자료 72" xfId="5039"/>
    <cellStyle name="ÅëÈ­_laroux_99.08 부채비율_신용공여액 신고 대사자료 72" xfId="5040"/>
    <cellStyle name="AeE­_laroux_99.08 부채비율_신용공여액 신고 대사자료 73" xfId="5041"/>
    <cellStyle name="ÅëÈ­_laroux_99.08 부채비율_신용공여액 신고 대사자료 73" xfId="5042"/>
    <cellStyle name="AeE­_laroux_99.08 부채비율_신용공여액 신고 대사자료 8" xfId="2229"/>
    <cellStyle name="ÅëÈ­_laroux_99.08 부채비율_신용공여액 신고 대사자료 8" xfId="2230"/>
    <cellStyle name="AeE­_laroux_99.08 부채비율_신용공여액 신고 대사자료 9" xfId="2231"/>
    <cellStyle name="ÅëÈ­_laroux_99.08 부채비율_신용공여액 신고 대사자료 9" xfId="2232"/>
    <cellStyle name="AeE­_laroux_99.08 부채비율_신용공여액 신고 대사자료_미지급 선급(021031)" xfId="2233"/>
    <cellStyle name="ÅëÈ­_laroux_99.08 부채비율_신용공여액 신고 대사자료_미지급 선급(021031)" xfId="2234"/>
    <cellStyle name="AeE­_laroux_99.08 부채비율_신용공여액 신고 대사자료_미지급 선급(021031) 10" xfId="2235"/>
    <cellStyle name="ÅëÈ­_laroux_99.08 부채비율_신용공여액 신고 대사자료_미지급 선급(021031) 10" xfId="2236"/>
    <cellStyle name="AeE­_laroux_99.08 부채비율_신용공여액 신고 대사자료_미지급 선급(021031) 11" xfId="2237"/>
    <cellStyle name="ÅëÈ­_laroux_99.08 부채비율_신용공여액 신고 대사자료_미지급 선급(021031) 11" xfId="2238"/>
    <cellStyle name="AeE­_laroux_99.08 부채비율_신용공여액 신고 대사자료_미지급 선급(021031) 12" xfId="2239"/>
    <cellStyle name="ÅëÈ­_laroux_99.08 부채비율_신용공여액 신고 대사자료_미지급 선급(021031) 12" xfId="2240"/>
    <cellStyle name="AeE­_laroux_99.08 부채비율_신용공여액 신고 대사자료_미지급 선급(021031) 13" xfId="2241"/>
    <cellStyle name="ÅëÈ­_laroux_99.08 부채비율_신용공여액 신고 대사자료_미지급 선급(021031) 13" xfId="2242"/>
    <cellStyle name="AeE­_laroux_99.08 부채비율_신용공여액 신고 대사자료_미지급 선급(021031) 14" xfId="2243"/>
    <cellStyle name="ÅëÈ­_laroux_99.08 부채비율_신용공여액 신고 대사자료_미지급 선급(021031) 14" xfId="2244"/>
    <cellStyle name="AeE­_laroux_99.08 부채비율_신용공여액 신고 대사자료_미지급 선급(021031) 15" xfId="2245"/>
    <cellStyle name="ÅëÈ­_laroux_99.08 부채비율_신용공여액 신고 대사자료_미지급 선급(021031) 15" xfId="2246"/>
    <cellStyle name="AeE­_laroux_99.08 부채비율_신용공여액 신고 대사자료_미지급 선급(021031) 16" xfId="2247"/>
    <cellStyle name="ÅëÈ­_laroux_99.08 부채비율_신용공여액 신고 대사자료_미지급 선급(021031) 16" xfId="2248"/>
    <cellStyle name="AeE­_laroux_99.08 부채비율_신용공여액 신고 대사자료_미지급 선급(021031) 17" xfId="2249"/>
    <cellStyle name="ÅëÈ­_laroux_99.08 부채비율_신용공여액 신고 대사자료_미지급 선급(021031) 17" xfId="2250"/>
    <cellStyle name="AeE­_laroux_99.08 부채비율_신용공여액 신고 대사자료_미지급 선급(021031) 18" xfId="2251"/>
    <cellStyle name="ÅëÈ­_laroux_99.08 부채비율_신용공여액 신고 대사자료_미지급 선급(021031) 18" xfId="2252"/>
    <cellStyle name="AeE­_laroux_99.08 부채비율_신용공여액 신고 대사자료_미지급 선급(021031) 19" xfId="2253"/>
    <cellStyle name="ÅëÈ­_laroux_99.08 부채비율_신용공여액 신고 대사자료_미지급 선급(021031) 19" xfId="2254"/>
    <cellStyle name="AeE­_laroux_99.08 부채비율_신용공여액 신고 대사자료_미지급 선급(021031) 2" xfId="2255"/>
    <cellStyle name="ÅëÈ­_laroux_99.08 부채비율_신용공여액 신고 대사자료_미지급 선급(021031) 2" xfId="2256"/>
    <cellStyle name="AeE­_laroux_99.08 부채비율_신용공여액 신고 대사자료_미지급 선급(021031) 20" xfId="2257"/>
    <cellStyle name="ÅëÈ­_laroux_99.08 부채비율_신용공여액 신고 대사자료_미지급 선급(021031) 20" xfId="2258"/>
    <cellStyle name="AeE­_laroux_99.08 부채비율_신용공여액 신고 대사자료_미지급 선급(021031) 21" xfId="2259"/>
    <cellStyle name="ÅëÈ­_laroux_99.08 부채비율_신용공여액 신고 대사자료_미지급 선급(021031) 21" xfId="2260"/>
    <cellStyle name="AeE­_laroux_99.08 부채비율_신용공여액 신고 대사자료_미지급 선급(021031) 22" xfId="2261"/>
    <cellStyle name="ÅëÈ­_laroux_99.08 부채비율_신용공여액 신고 대사자료_미지급 선급(021031) 22" xfId="2262"/>
    <cellStyle name="AeE­_laroux_99.08 부채비율_신용공여액 신고 대사자료_미지급 선급(021031) 23" xfId="2263"/>
    <cellStyle name="ÅëÈ­_laroux_99.08 부채비율_신용공여액 신고 대사자료_미지급 선급(021031) 23" xfId="2264"/>
    <cellStyle name="AeE­_laroux_99.08 부채비율_신용공여액 신고 대사자료_미지급 선급(021031) 24" xfId="2265"/>
    <cellStyle name="ÅëÈ­_laroux_99.08 부채비율_신용공여액 신고 대사자료_미지급 선급(021031) 24" xfId="2266"/>
    <cellStyle name="AeE­_laroux_99.08 부채비율_신용공여액 신고 대사자료_미지급 선급(021031) 25" xfId="2267"/>
    <cellStyle name="ÅëÈ­_laroux_99.08 부채비율_신용공여액 신고 대사자료_미지급 선급(021031) 25" xfId="2268"/>
    <cellStyle name="AeE­_laroux_99.08 부채비율_신용공여액 신고 대사자료_미지급 선급(021031) 26" xfId="2269"/>
    <cellStyle name="ÅëÈ­_laroux_99.08 부채비율_신용공여액 신고 대사자료_미지급 선급(021031) 26" xfId="2270"/>
    <cellStyle name="AeE­_laroux_99.08 부채비율_신용공여액 신고 대사자료_미지급 선급(021031) 27" xfId="2271"/>
    <cellStyle name="ÅëÈ­_laroux_99.08 부채비율_신용공여액 신고 대사자료_미지급 선급(021031) 27" xfId="2272"/>
    <cellStyle name="AeE­_laroux_99.08 부채비율_신용공여액 신고 대사자료_미지급 선급(021031) 28" xfId="2273"/>
    <cellStyle name="ÅëÈ­_laroux_99.08 부채비율_신용공여액 신고 대사자료_미지급 선급(021031) 28" xfId="2274"/>
    <cellStyle name="AeE­_laroux_99.08 부채비율_신용공여액 신고 대사자료_미지급 선급(021031) 29" xfId="2275"/>
    <cellStyle name="ÅëÈ­_laroux_99.08 부채비율_신용공여액 신고 대사자료_미지급 선급(021031) 29" xfId="2276"/>
    <cellStyle name="AeE­_laroux_99.08 부채비율_신용공여액 신고 대사자료_미지급 선급(021031) 3" xfId="2277"/>
    <cellStyle name="ÅëÈ­_laroux_99.08 부채비율_신용공여액 신고 대사자료_미지급 선급(021031) 3" xfId="2278"/>
    <cellStyle name="AeE­_laroux_99.08 부채비율_신용공여액 신고 대사자료_미지급 선급(021031) 30" xfId="2279"/>
    <cellStyle name="ÅëÈ­_laroux_99.08 부채비율_신용공여액 신고 대사자료_미지급 선급(021031) 30" xfId="2280"/>
    <cellStyle name="AeE­_laroux_99.08 부채비율_신용공여액 신고 대사자료_미지급 선급(021031) 31" xfId="2281"/>
    <cellStyle name="ÅëÈ­_laroux_99.08 부채비율_신용공여액 신고 대사자료_미지급 선급(021031) 31" xfId="2282"/>
    <cellStyle name="AeE­_laroux_99.08 부채비율_신용공여액 신고 대사자료_미지급 선급(021031) 32" xfId="2283"/>
    <cellStyle name="ÅëÈ­_laroux_99.08 부채비율_신용공여액 신고 대사자료_미지급 선급(021031) 32" xfId="2284"/>
    <cellStyle name="AeE­_laroux_99.08 부채비율_신용공여액 신고 대사자료_미지급 선급(021031) 33" xfId="2285"/>
    <cellStyle name="ÅëÈ­_laroux_99.08 부채비율_신용공여액 신고 대사자료_미지급 선급(021031) 33" xfId="2286"/>
    <cellStyle name="AeE­_laroux_99.08 부채비율_신용공여액 신고 대사자료_미지급 선급(021031) 34" xfId="2287"/>
    <cellStyle name="ÅëÈ­_laroux_99.08 부채비율_신용공여액 신고 대사자료_미지급 선급(021031) 34" xfId="2288"/>
    <cellStyle name="AeE­_laroux_99.08 부채비율_신용공여액 신고 대사자료_미지급 선급(021031) 35" xfId="2289"/>
    <cellStyle name="ÅëÈ­_laroux_99.08 부채비율_신용공여액 신고 대사자료_미지급 선급(021031) 35" xfId="2290"/>
    <cellStyle name="AeE­_laroux_99.08 부채비율_신용공여액 신고 대사자료_미지급 선급(021031) 36" xfId="2291"/>
    <cellStyle name="ÅëÈ­_laroux_99.08 부채비율_신용공여액 신고 대사자료_미지급 선급(021031) 36" xfId="2292"/>
    <cellStyle name="AeE­_laroux_99.08 부채비율_신용공여액 신고 대사자료_미지급 선급(021031) 37" xfId="2293"/>
    <cellStyle name="ÅëÈ­_laroux_99.08 부채비율_신용공여액 신고 대사자료_미지급 선급(021031) 37" xfId="2294"/>
    <cellStyle name="AeE­_laroux_99.08 부채비율_신용공여액 신고 대사자료_미지급 선급(021031) 38" xfId="2295"/>
    <cellStyle name="ÅëÈ­_laroux_99.08 부채비율_신용공여액 신고 대사자료_미지급 선급(021031) 38" xfId="2296"/>
    <cellStyle name="AeE­_laroux_99.08 부채비율_신용공여액 신고 대사자료_미지급 선급(021031) 39" xfId="2297"/>
    <cellStyle name="ÅëÈ­_laroux_99.08 부채비율_신용공여액 신고 대사자료_미지급 선급(021031) 39" xfId="2298"/>
    <cellStyle name="AeE­_laroux_99.08 부채비율_신용공여액 신고 대사자료_미지급 선급(021031) 4" xfId="2299"/>
    <cellStyle name="ÅëÈ­_laroux_99.08 부채비율_신용공여액 신고 대사자료_미지급 선급(021031) 4" xfId="2300"/>
    <cellStyle name="AeE­_laroux_99.08 부채비율_신용공여액 신고 대사자료_미지급 선급(021031) 40" xfId="2301"/>
    <cellStyle name="ÅëÈ­_laroux_99.08 부채비율_신용공여액 신고 대사자료_미지급 선급(021031) 40" xfId="2302"/>
    <cellStyle name="AeE­_laroux_99.08 부채비율_신용공여액 신고 대사자료_미지급 선급(021031) 41" xfId="2303"/>
    <cellStyle name="ÅëÈ­_laroux_99.08 부채비율_신용공여액 신고 대사자료_미지급 선급(021031) 41" xfId="2304"/>
    <cellStyle name="AeE­_laroux_99.08 부채비율_신용공여액 신고 대사자료_미지급 선급(021031) 42" xfId="2305"/>
    <cellStyle name="ÅëÈ­_laroux_99.08 부채비율_신용공여액 신고 대사자료_미지급 선급(021031) 42" xfId="2306"/>
    <cellStyle name="AeE­_laroux_99.08 부채비율_신용공여액 신고 대사자료_미지급 선급(021031) 43" xfId="2307"/>
    <cellStyle name="ÅëÈ­_laroux_99.08 부채비율_신용공여액 신고 대사자료_미지급 선급(021031) 43" xfId="2308"/>
    <cellStyle name="AeE­_laroux_99.08 부채비율_신용공여액 신고 대사자료_미지급 선급(021031) 44" xfId="2309"/>
    <cellStyle name="ÅëÈ­_laroux_99.08 부채비율_신용공여액 신고 대사자료_미지급 선급(021031) 44" xfId="2310"/>
    <cellStyle name="AeE­_laroux_99.08 부채비율_신용공여액 신고 대사자료_미지급 선급(021031) 45" xfId="2311"/>
    <cellStyle name="ÅëÈ­_laroux_99.08 부채비율_신용공여액 신고 대사자료_미지급 선급(021031) 45" xfId="2312"/>
    <cellStyle name="AeE­_laroux_99.08 부채비율_신용공여액 신고 대사자료_미지급 선급(021031) 46" xfId="2313"/>
    <cellStyle name="ÅëÈ­_laroux_99.08 부채비율_신용공여액 신고 대사자료_미지급 선급(021031) 46" xfId="2314"/>
    <cellStyle name="AeE­_laroux_99.08 부채비율_신용공여액 신고 대사자료_미지급 선급(021031) 47" xfId="2315"/>
    <cellStyle name="ÅëÈ­_laroux_99.08 부채비율_신용공여액 신고 대사자료_미지급 선급(021031) 47" xfId="2316"/>
    <cellStyle name="AeE­_laroux_99.08 부채비율_신용공여액 신고 대사자료_미지급 선급(021031) 48" xfId="2317"/>
    <cellStyle name="ÅëÈ­_laroux_99.08 부채비율_신용공여액 신고 대사자료_미지급 선급(021031) 48" xfId="2318"/>
    <cellStyle name="AeE­_laroux_99.08 부채비율_신용공여액 신고 대사자료_미지급 선급(021031) 49" xfId="2319"/>
    <cellStyle name="ÅëÈ­_laroux_99.08 부채비율_신용공여액 신고 대사자료_미지급 선급(021031) 49" xfId="2320"/>
    <cellStyle name="AeE­_laroux_99.08 부채비율_신용공여액 신고 대사자료_미지급 선급(021031) 5" xfId="2321"/>
    <cellStyle name="ÅëÈ­_laroux_99.08 부채비율_신용공여액 신고 대사자료_미지급 선급(021031) 5" xfId="2322"/>
    <cellStyle name="AeE­_laroux_99.08 부채비율_신용공여액 신고 대사자료_미지급 선급(021031) 50" xfId="2323"/>
    <cellStyle name="ÅëÈ­_laroux_99.08 부채비율_신용공여액 신고 대사자료_미지급 선급(021031) 50" xfId="2324"/>
    <cellStyle name="AeE­_laroux_99.08 부채비율_신용공여액 신고 대사자료_미지급 선급(021031) 51" xfId="2325"/>
    <cellStyle name="ÅëÈ­_laroux_99.08 부채비율_신용공여액 신고 대사자료_미지급 선급(021031) 51" xfId="2326"/>
    <cellStyle name="AeE­_laroux_99.08 부채비율_신용공여액 신고 대사자료_미지급 선급(021031) 52" xfId="2327"/>
    <cellStyle name="ÅëÈ­_laroux_99.08 부채비율_신용공여액 신고 대사자료_미지급 선급(021031) 52" xfId="2328"/>
    <cellStyle name="AeE­_laroux_99.08 부채비율_신용공여액 신고 대사자료_미지급 선급(021031) 53" xfId="2329"/>
    <cellStyle name="ÅëÈ­_laroux_99.08 부채비율_신용공여액 신고 대사자료_미지급 선급(021031) 53" xfId="2330"/>
    <cellStyle name="AeE­_laroux_99.08 부채비율_신용공여액 신고 대사자료_미지급 선급(021031) 54" xfId="2331"/>
    <cellStyle name="ÅëÈ­_laroux_99.08 부채비율_신용공여액 신고 대사자료_미지급 선급(021031) 54" xfId="2332"/>
    <cellStyle name="AeE­_laroux_99.08 부채비율_신용공여액 신고 대사자료_미지급 선급(021031) 55" xfId="2333"/>
    <cellStyle name="ÅëÈ­_laroux_99.08 부채비율_신용공여액 신고 대사자료_미지급 선급(021031) 55" xfId="2334"/>
    <cellStyle name="AeE­_laroux_99.08 부채비율_신용공여액 신고 대사자료_미지급 선급(021031) 56" xfId="2335"/>
    <cellStyle name="ÅëÈ­_laroux_99.08 부채비율_신용공여액 신고 대사자료_미지급 선급(021031) 56" xfId="2336"/>
    <cellStyle name="AeE­_laroux_99.08 부채비율_신용공여액 신고 대사자료_미지급 선급(021031) 57" xfId="2337"/>
    <cellStyle name="ÅëÈ­_laroux_99.08 부채비율_신용공여액 신고 대사자료_미지급 선급(021031) 57" xfId="2338"/>
    <cellStyle name="AeE­_laroux_99.08 부채비율_신용공여액 신고 대사자료_미지급 선급(021031) 58" xfId="2339"/>
    <cellStyle name="ÅëÈ­_laroux_99.08 부채비율_신용공여액 신고 대사자료_미지급 선급(021031) 58" xfId="2340"/>
    <cellStyle name="AeE­_laroux_99.08 부채비율_신용공여액 신고 대사자료_미지급 선급(021031) 59" xfId="2341"/>
    <cellStyle name="ÅëÈ­_laroux_99.08 부채비율_신용공여액 신고 대사자료_미지급 선급(021031) 59" xfId="2342"/>
    <cellStyle name="AeE­_laroux_99.08 부채비율_신용공여액 신고 대사자료_미지급 선급(021031) 6" xfId="2343"/>
    <cellStyle name="ÅëÈ­_laroux_99.08 부채비율_신용공여액 신고 대사자료_미지급 선급(021031) 6" xfId="2344"/>
    <cellStyle name="AeE­_laroux_99.08 부채비율_신용공여액 신고 대사자료_미지급 선급(021031) 60" xfId="2345"/>
    <cellStyle name="ÅëÈ­_laroux_99.08 부채비율_신용공여액 신고 대사자료_미지급 선급(021031) 60" xfId="2346"/>
    <cellStyle name="AeE­_laroux_99.08 부채비율_신용공여액 신고 대사자료_미지급 선급(021031) 61" xfId="2347"/>
    <cellStyle name="ÅëÈ­_laroux_99.08 부채비율_신용공여액 신고 대사자료_미지급 선급(021031) 61" xfId="2348"/>
    <cellStyle name="AeE­_laroux_99.08 부채비율_신용공여액 신고 대사자료_미지급 선급(021031) 62" xfId="2349"/>
    <cellStyle name="ÅëÈ­_laroux_99.08 부채비율_신용공여액 신고 대사자료_미지급 선급(021031) 62" xfId="2350"/>
    <cellStyle name="AeE­_laroux_99.08 부채비율_신용공여액 신고 대사자료_미지급 선급(021031) 63" xfId="2351"/>
    <cellStyle name="ÅëÈ­_laroux_99.08 부채비율_신용공여액 신고 대사자료_미지급 선급(021031) 63" xfId="2352"/>
    <cellStyle name="AeE­_laroux_99.08 부채비율_신용공여액 신고 대사자료_미지급 선급(021031) 64" xfId="2353"/>
    <cellStyle name="ÅëÈ­_laroux_99.08 부채비율_신용공여액 신고 대사자료_미지급 선급(021031) 64" xfId="2354"/>
    <cellStyle name="AeE­_laroux_99.08 부채비율_신용공여액 신고 대사자료_미지급 선급(021031) 65" xfId="2355"/>
    <cellStyle name="ÅëÈ­_laroux_99.08 부채비율_신용공여액 신고 대사자료_미지급 선급(021031) 65" xfId="2356"/>
    <cellStyle name="AeE­_laroux_99.08 부채비율_신용공여액 신고 대사자료_미지급 선급(021031) 66" xfId="2357"/>
    <cellStyle name="ÅëÈ­_laroux_99.08 부채비율_신용공여액 신고 대사자료_미지급 선급(021031) 66" xfId="2358"/>
    <cellStyle name="AeE­_laroux_99.08 부채비율_신용공여액 신고 대사자료_미지급 선급(021031) 67" xfId="2359"/>
    <cellStyle name="ÅëÈ­_laroux_99.08 부채비율_신용공여액 신고 대사자료_미지급 선급(021031) 67" xfId="2360"/>
    <cellStyle name="AeE­_laroux_99.08 부채비율_신용공여액 신고 대사자료_미지급 선급(021031) 68" xfId="2361"/>
    <cellStyle name="ÅëÈ­_laroux_99.08 부채비율_신용공여액 신고 대사자료_미지급 선급(021031) 68" xfId="2362"/>
    <cellStyle name="AeE­_laroux_99.08 부채비율_신용공여액 신고 대사자료_미지급 선급(021031) 69" xfId="2363"/>
    <cellStyle name="ÅëÈ­_laroux_99.08 부채비율_신용공여액 신고 대사자료_미지급 선급(021031) 69" xfId="2364"/>
    <cellStyle name="AeE­_laroux_99.08 부채비율_신용공여액 신고 대사자료_미지급 선급(021031) 7" xfId="2365"/>
    <cellStyle name="ÅëÈ­_laroux_99.08 부채비율_신용공여액 신고 대사자료_미지급 선급(021031) 7" xfId="2366"/>
    <cellStyle name="AeE­_laroux_99.08 부채비율_신용공여액 신고 대사자료_미지급 선급(021031) 70" xfId="2367"/>
    <cellStyle name="ÅëÈ­_laroux_99.08 부채비율_신용공여액 신고 대사자료_미지급 선급(021031) 70" xfId="2368"/>
    <cellStyle name="AeE­_laroux_99.08 부채비율_신용공여액 신고 대사자료_미지급 선급(021031) 71" xfId="2369"/>
    <cellStyle name="ÅëÈ­_laroux_99.08 부채비율_신용공여액 신고 대사자료_미지급 선급(021031) 71" xfId="2370"/>
    <cellStyle name="AeE­_laroux_99.08 부채비율_신용공여액 신고 대사자료_미지급 선급(021031) 72" xfId="5043"/>
    <cellStyle name="ÅëÈ­_laroux_99.08 부채비율_신용공여액 신고 대사자료_미지급 선급(021031) 72" xfId="5044"/>
    <cellStyle name="AeE­_laroux_99.08 부채비율_신용공여액 신고 대사자료_미지급 선급(021031) 73" xfId="5045"/>
    <cellStyle name="ÅëÈ­_laroux_99.08 부채비율_신용공여액 신고 대사자료_미지급 선급(021031) 73" xfId="5046"/>
    <cellStyle name="AeE­_laroux_99.08 부채비율_신용공여액 신고 대사자료_미지급 선급(021031) 8" xfId="2371"/>
    <cellStyle name="ÅëÈ­_laroux_99.08 부채비율_신용공여액 신고 대사자료_미지급 선급(021031) 8" xfId="2372"/>
    <cellStyle name="AeE­_laroux_99.08 부채비율_신용공여액 신고 대사자료_미지급 선급(021031) 9" xfId="2373"/>
    <cellStyle name="ÅëÈ­_laroux_99.08 부채비율_신용공여액 신고 대사자료_미지급 선급(021031) 9" xfId="2374"/>
    <cellStyle name="AeE­_laroux_99.08 부채비율_신용공여액 신고 대사자료_미지급 선급(021231)" xfId="2375"/>
    <cellStyle name="ÅëÈ­_laroux_99.08 부채비율_신용공여액 신고 대사자료_미지급 선급(021231)" xfId="2376"/>
    <cellStyle name="AeE­_laroux_99.08 부채비율_신용공여액 신고 대사자료_미지급 선급(021231) 10" xfId="2377"/>
    <cellStyle name="ÅëÈ­_laroux_99.08 부채비율_신용공여액 신고 대사자료_미지급 선급(021231) 10" xfId="2378"/>
    <cellStyle name="AeE­_laroux_99.08 부채비율_신용공여액 신고 대사자료_미지급 선급(021231) 11" xfId="2379"/>
    <cellStyle name="ÅëÈ­_laroux_99.08 부채비율_신용공여액 신고 대사자료_미지급 선급(021231) 11" xfId="2380"/>
    <cellStyle name="AeE­_laroux_99.08 부채비율_신용공여액 신고 대사자료_미지급 선급(021231) 12" xfId="2381"/>
    <cellStyle name="ÅëÈ­_laroux_99.08 부채비율_신용공여액 신고 대사자료_미지급 선급(021231) 12" xfId="2382"/>
    <cellStyle name="AeE­_laroux_99.08 부채비율_신용공여액 신고 대사자료_미지급 선급(021231) 13" xfId="2383"/>
    <cellStyle name="ÅëÈ­_laroux_99.08 부채비율_신용공여액 신고 대사자료_미지급 선급(021231) 13" xfId="2384"/>
    <cellStyle name="AeE­_laroux_99.08 부채비율_신용공여액 신고 대사자료_미지급 선급(021231) 14" xfId="2385"/>
    <cellStyle name="ÅëÈ­_laroux_99.08 부채비율_신용공여액 신고 대사자료_미지급 선급(021231) 14" xfId="2386"/>
    <cellStyle name="AeE­_laroux_99.08 부채비율_신용공여액 신고 대사자료_미지급 선급(021231) 15" xfId="2387"/>
    <cellStyle name="ÅëÈ­_laroux_99.08 부채비율_신용공여액 신고 대사자료_미지급 선급(021231) 15" xfId="2388"/>
    <cellStyle name="AeE­_laroux_99.08 부채비율_신용공여액 신고 대사자료_미지급 선급(021231) 16" xfId="2389"/>
    <cellStyle name="ÅëÈ­_laroux_99.08 부채비율_신용공여액 신고 대사자료_미지급 선급(021231) 16" xfId="2390"/>
    <cellStyle name="AeE­_laroux_99.08 부채비율_신용공여액 신고 대사자료_미지급 선급(021231) 17" xfId="2391"/>
    <cellStyle name="ÅëÈ­_laroux_99.08 부채비율_신용공여액 신고 대사자료_미지급 선급(021231) 17" xfId="2392"/>
    <cellStyle name="AeE­_laroux_99.08 부채비율_신용공여액 신고 대사자료_미지급 선급(021231) 18" xfId="2393"/>
    <cellStyle name="ÅëÈ­_laroux_99.08 부채비율_신용공여액 신고 대사자료_미지급 선급(021231) 18" xfId="2394"/>
    <cellStyle name="AeE­_laroux_99.08 부채비율_신용공여액 신고 대사자료_미지급 선급(021231) 19" xfId="2395"/>
    <cellStyle name="ÅëÈ­_laroux_99.08 부채비율_신용공여액 신고 대사자료_미지급 선급(021231) 19" xfId="2396"/>
    <cellStyle name="AeE­_laroux_99.08 부채비율_신용공여액 신고 대사자료_미지급 선급(021231) 2" xfId="2397"/>
    <cellStyle name="ÅëÈ­_laroux_99.08 부채비율_신용공여액 신고 대사자료_미지급 선급(021231) 2" xfId="2398"/>
    <cellStyle name="AeE­_laroux_99.08 부채비율_신용공여액 신고 대사자료_미지급 선급(021231) 20" xfId="2399"/>
    <cellStyle name="ÅëÈ­_laroux_99.08 부채비율_신용공여액 신고 대사자료_미지급 선급(021231) 20" xfId="2400"/>
    <cellStyle name="AeE­_laroux_99.08 부채비율_신용공여액 신고 대사자료_미지급 선급(021231) 21" xfId="2401"/>
    <cellStyle name="ÅëÈ­_laroux_99.08 부채비율_신용공여액 신고 대사자료_미지급 선급(021231) 21" xfId="2402"/>
    <cellStyle name="AeE­_laroux_99.08 부채비율_신용공여액 신고 대사자료_미지급 선급(021231) 22" xfId="2403"/>
    <cellStyle name="ÅëÈ­_laroux_99.08 부채비율_신용공여액 신고 대사자료_미지급 선급(021231) 22" xfId="2404"/>
    <cellStyle name="AeE­_laroux_99.08 부채비율_신용공여액 신고 대사자료_미지급 선급(021231) 23" xfId="2405"/>
    <cellStyle name="ÅëÈ­_laroux_99.08 부채비율_신용공여액 신고 대사자료_미지급 선급(021231) 23" xfId="2406"/>
    <cellStyle name="AeE­_laroux_99.08 부채비율_신용공여액 신고 대사자료_미지급 선급(021231) 24" xfId="2407"/>
    <cellStyle name="ÅëÈ­_laroux_99.08 부채비율_신용공여액 신고 대사자료_미지급 선급(021231) 24" xfId="2408"/>
    <cellStyle name="AeE­_laroux_99.08 부채비율_신용공여액 신고 대사자료_미지급 선급(021231) 25" xfId="2409"/>
    <cellStyle name="ÅëÈ­_laroux_99.08 부채비율_신용공여액 신고 대사자료_미지급 선급(021231) 25" xfId="2410"/>
    <cellStyle name="AeE­_laroux_99.08 부채비율_신용공여액 신고 대사자료_미지급 선급(021231) 26" xfId="2411"/>
    <cellStyle name="ÅëÈ­_laroux_99.08 부채비율_신용공여액 신고 대사자료_미지급 선급(021231) 26" xfId="2412"/>
    <cellStyle name="AeE­_laroux_99.08 부채비율_신용공여액 신고 대사자료_미지급 선급(021231) 27" xfId="2413"/>
    <cellStyle name="ÅëÈ­_laroux_99.08 부채비율_신용공여액 신고 대사자료_미지급 선급(021231) 27" xfId="2414"/>
    <cellStyle name="AeE­_laroux_99.08 부채비율_신용공여액 신고 대사자료_미지급 선급(021231) 28" xfId="2415"/>
    <cellStyle name="ÅëÈ­_laroux_99.08 부채비율_신용공여액 신고 대사자료_미지급 선급(021231) 28" xfId="2416"/>
    <cellStyle name="AeE­_laroux_99.08 부채비율_신용공여액 신고 대사자료_미지급 선급(021231) 29" xfId="2417"/>
    <cellStyle name="ÅëÈ­_laroux_99.08 부채비율_신용공여액 신고 대사자료_미지급 선급(021231) 29" xfId="2418"/>
    <cellStyle name="AeE­_laroux_99.08 부채비율_신용공여액 신고 대사자료_미지급 선급(021231) 3" xfId="2419"/>
    <cellStyle name="ÅëÈ­_laroux_99.08 부채비율_신용공여액 신고 대사자료_미지급 선급(021231) 3" xfId="2420"/>
    <cellStyle name="AeE­_laroux_99.08 부채비율_신용공여액 신고 대사자료_미지급 선급(021231) 30" xfId="2421"/>
    <cellStyle name="ÅëÈ­_laroux_99.08 부채비율_신용공여액 신고 대사자료_미지급 선급(021231) 30" xfId="2422"/>
    <cellStyle name="AeE­_laroux_99.08 부채비율_신용공여액 신고 대사자료_미지급 선급(021231) 31" xfId="2423"/>
    <cellStyle name="ÅëÈ­_laroux_99.08 부채비율_신용공여액 신고 대사자료_미지급 선급(021231) 31" xfId="2424"/>
    <cellStyle name="AeE­_laroux_99.08 부채비율_신용공여액 신고 대사자료_미지급 선급(021231) 32" xfId="2425"/>
    <cellStyle name="ÅëÈ­_laroux_99.08 부채비율_신용공여액 신고 대사자료_미지급 선급(021231) 32" xfId="2426"/>
    <cellStyle name="AeE­_laroux_99.08 부채비율_신용공여액 신고 대사자료_미지급 선급(021231) 33" xfId="2427"/>
    <cellStyle name="ÅëÈ­_laroux_99.08 부채비율_신용공여액 신고 대사자료_미지급 선급(021231) 33" xfId="2428"/>
    <cellStyle name="AeE­_laroux_99.08 부채비율_신용공여액 신고 대사자료_미지급 선급(021231) 34" xfId="2429"/>
    <cellStyle name="ÅëÈ­_laroux_99.08 부채비율_신용공여액 신고 대사자료_미지급 선급(021231) 34" xfId="2430"/>
    <cellStyle name="AeE­_laroux_99.08 부채비율_신용공여액 신고 대사자료_미지급 선급(021231) 35" xfId="2431"/>
    <cellStyle name="ÅëÈ­_laroux_99.08 부채비율_신용공여액 신고 대사자료_미지급 선급(021231) 35" xfId="2432"/>
    <cellStyle name="AeE­_laroux_99.08 부채비율_신용공여액 신고 대사자료_미지급 선급(021231) 36" xfId="2433"/>
    <cellStyle name="ÅëÈ­_laroux_99.08 부채비율_신용공여액 신고 대사자료_미지급 선급(021231) 36" xfId="2434"/>
    <cellStyle name="AeE­_laroux_99.08 부채비율_신용공여액 신고 대사자료_미지급 선급(021231) 37" xfId="2435"/>
    <cellStyle name="ÅëÈ­_laroux_99.08 부채비율_신용공여액 신고 대사자료_미지급 선급(021231) 37" xfId="2436"/>
    <cellStyle name="AeE­_laroux_99.08 부채비율_신용공여액 신고 대사자료_미지급 선급(021231) 38" xfId="2437"/>
    <cellStyle name="ÅëÈ­_laroux_99.08 부채비율_신용공여액 신고 대사자료_미지급 선급(021231) 38" xfId="2438"/>
    <cellStyle name="AeE­_laroux_99.08 부채비율_신용공여액 신고 대사자료_미지급 선급(021231) 39" xfId="2439"/>
    <cellStyle name="ÅëÈ­_laroux_99.08 부채비율_신용공여액 신고 대사자료_미지급 선급(021231) 39" xfId="2440"/>
    <cellStyle name="AeE­_laroux_99.08 부채비율_신용공여액 신고 대사자료_미지급 선급(021231) 4" xfId="2441"/>
    <cellStyle name="ÅëÈ­_laroux_99.08 부채비율_신용공여액 신고 대사자료_미지급 선급(021231) 4" xfId="2442"/>
    <cellStyle name="AeE­_laroux_99.08 부채비율_신용공여액 신고 대사자료_미지급 선급(021231) 40" xfId="2443"/>
    <cellStyle name="ÅëÈ­_laroux_99.08 부채비율_신용공여액 신고 대사자료_미지급 선급(021231) 40" xfId="2444"/>
    <cellStyle name="AeE­_laroux_99.08 부채비율_신용공여액 신고 대사자료_미지급 선급(021231) 41" xfId="2445"/>
    <cellStyle name="ÅëÈ­_laroux_99.08 부채비율_신용공여액 신고 대사자료_미지급 선급(021231) 41" xfId="2446"/>
    <cellStyle name="AeE­_laroux_99.08 부채비율_신용공여액 신고 대사자료_미지급 선급(021231) 42" xfId="2447"/>
    <cellStyle name="ÅëÈ­_laroux_99.08 부채비율_신용공여액 신고 대사자료_미지급 선급(021231) 42" xfId="2448"/>
    <cellStyle name="AeE­_laroux_99.08 부채비율_신용공여액 신고 대사자료_미지급 선급(021231) 43" xfId="2449"/>
    <cellStyle name="ÅëÈ­_laroux_99.08 부채비율_신용공여액 신고 대사자료_미지급 선급(021231) 43" xfId="2450"/>
    <cellStyle name="AeE­_laroux_99.08 부채비율_신용공여액 신고 대사자료_미지급 선급(021231) 44" xfId="2451"/>
    <cellStyle name="ÅëÈ­_laroux_99.08 부채비율_신용공여액 신고 대사자료_미지급 선급(021231) 44" xfId="2452"/>
    <cellStyle name="AeE­_laroux_99.08 부채비율_신용공여액 신고 대사자료_미지급 선급(021231) 45" xfId="2453"/>
    <cellStyle name="ÅëÈ­_laroux_99.08 부채비율_신용공여액 신고 대사자료_미지급 선급(021231) 45" xfId="2454"/>
    <cellStyle name="AeE­_laroux_99.08 부채비율_신용공여액 신고 대사자료_미지급 선급(021231) 46" xfId="2455"/>
    <cellStyle name="ÅëÈ­_laroux_99.08 부채비율_신용공여액 신고 대사자료_미지급 선급(021231) 46" xfId="2456"/>
    <cellStyle name="AeE­_laroux_99.08 부채비율_신용공여액 신고 대사자료_미지급 선급(021231) 47" xfId="2457"/>
    <cellStyle name="ÅëÈ­_laroux_99.08 부채비율_신용공여액 신고 대사자료_미지급 선급(021231) 47" xfId="2458"/>
    <cellStyle name="AeE­_laroux_99.08 부채비율_신용공여액 신고 대사자료_미지급 선급(021231) 48" xfId="2459"/>
    <cellStyle name="ÅëÈ­_laroux_99.08 부채비율_신용공여액 신고 대사자료_미지급 선급(021231) 48" xfId="2460"/>
    <cellStyle name="AeE­_laroux_99.08 부채비율_신용공여액 신고 대사자료_미지급 선급(021231) 49" xfId="2461"/>
    <cellStyle name="ÅëÈ­_laroux_99.08 부채비율_신용공여액 신고 대사자료_미지급 선급(021231) 49" xfId="2462"/>
    <cellStyle name="AeE­_laroux_99.08 부채비율_신용공여액 신고 대사자료_미지급 선급(021231) 5" xfId="2463"/>
    <cellStyle name="ÅëÈ­_laroux_99.08 부채비율_신용공여액 신고 대사자료_미지급 선급(021231) 5" xfId="2464"/>
    <cellStyle name="AeE­_laroux_99.08 부채비율_신용공여액 신고 대사자료_미지급 선급(021231) 50" xfId="2465"/>
    <cellStyle name="ÅëÈ­_laroux_99.08 부채비율_신용공여액 신고 대사자료_미지급 선급(021231) 50" xfId="2466"/>
    <cellStyle name="AeE­_laroux_99.08 부채비율_신용공여액 신고 대사자료_미지급 선급(021231) 51" xfId="2467"/>
    <cellStyle name="ÅëÈ­_laroux_99.08 부채비율_신용공여액 신고 대사자료_미지급 선급(021231) 51" xfId="2468"/>
    <cellStyle name="AeE­_laroux_99.08 부채비율_신용공여액 신고 대사자료_미지급 선급(021231) 52" xfId="2469"/>
    <cellStyle name="ÅëÈ­_laroux_99.08 부채비율_신용공여액 신고 대사자료_미지급 선급(021231) 52" xfId="2470"/>
    <cellStyle name="AeE­_laroux_99.08 부채비율_신용공여액 신고 대사자료_미지급 선급(021231) 53" xfId="2471"/>
    <cellStyle name="ÅëÈ­_laroux_99.08 부채비율_신용공여액 신고 대사자료_미지급 선급(021231) 53" xfId="2472"/>
    <cellStyle name="AeE­_laroux_99.08 부채비율_신용공여액 신고 대사자료_미지급 선급(021231) 54" xfId="2473"/>
    <cellStyle name="ÅëÈ­_laroux_99.08 부채비율_신용공여액 신고 대사자료_미지급 선급(021231) 54" xfId="2474"/>
    <cellStyle name="AeE­_laroux_99.08 부채비율_신용공여액 신고 대사자료_미지급 선급(021231) 55" xfId="2475"/>
    <cellStyle name="ÅëÈ­_laroux_99.08 부채비율_신용공여액 신고 대사자료_미지급 선급(021231) 55" xfId="2476"/>
    <cellStyle name="AeE­_laroux_99.08 부채비율_신용공여액 신고 대사자료_미지급 선급(021231) 56" xfId="2477"/>
    <cellStyle name="ÅëÈ­_laroux_99.08 부채비율_신용공여액 신고 대사자료_미지급 선급(021231) 56" xfId="2478"/>
    <cellStyle name="AeE­_laroux_99.08 부채비율_신용공여액 신고 대사자료_미지급 선급(021231) 57" xfId="2479"/>
    <cellStyle name="ÅëÈ­_laroux_99.08 부채비율_신용공여액 신고 대사자료_미지급 선급(021231) 57" xfId="2480"/>
    <cellStyle name="AeE­_laroux_99.08 부채비율_신용공여액 신고 대사자료_미지급 선급(021231) 58" xfId="2481"/>
    <cellStyle name="ÅëÈ­_laroux_99.08 부채비율_신용공여액 신고 대사자료_미지급 선급(021231) 58" xfId="2482"/>
    <cellStyle name="AeE­_laroux_99.08 부채비율_신용공여액 신고 대사자료_미지급 선급(021231) 59" xfId="2483"/>
    <cellStyle name="ÅëÈ­_laroux_99.08 부채비율_신용공여액 신고 대사자료_미지급 선급(021231) 59" xfId="2484"/>
    <cellStyle name="AeE­_laroux_99.08 부채비율_신용공여액 신고 대사자료_미지급 선급(021231) 6" xfId="2485"/>
    <cellStyle name="ÅëÈ­_laroux_99.08 부채비율_신용공여액 신고 대사자료_미지급 선급(021231) 6" xfId="2486"/>
    <cellStyle name="AeE­_laroux_99.08 부채비율_신용공여액 신고 대사자료_미지급 선급(021231) 60" xfId="2487"/>
    <cellStyle name="ÅëÈ­_laroux_99.08 부채비율_신용공여액 신고 대사자료_미지급 선급(021231) 60" xfId="2488"/>
    <cellStyle name="AeE­_laroux_99.08 부채비율_신용공여액 신고 대사자료_미지급 선급(021231) 61" xfId="2489"/>
    <cellStyle name="ÅëÈ­_laroux_99.08 부채비율_신용공여액 신고 대사자료_미지급 선급(021231) 61" xfId="2490"/>
    <cellStyle name="AeE­_laroux_99.08 부채비율_신용공여액 신고 대사자료_미지급 선급(021231) 62" xfId="2491"/>
    <cellStyle name="ÅëÈ­_laroux_99.08 부채비율_신용공여액 신고 대사자료_미지급 선급(021231) 62" xfId="2492"/>
    <cellStyle name="AeE­_laroux_99.08 부채비율_신용공여액 신고 대사자료_미지급 선급(021231) 63" xfId="2493"/>
    <cellStyle name="ÅëÈ­_laroux_99.08 부채비율_신용공여액 신고 대사자료_미지급 선급(021231) 63" xfId="2494"/>
    <cellStyle name="AeE­_laroux_99.08 부채비율_신용공여액 신고 대사자료_미지급 선급(021231) 64" xfId="2495"/>
    <cellStyle name="ÅëÈ­_laroux_99.08 부채비율_신용공여액 신고 대사자료_미지급 선급(021231) 64" xfId="2496"/>
    <cellStyle name="AeE­_laroux_99.08 부채비율_신용공여액 신고 대사자료_미지급 선급(021231) 65" xfId="2497"/>
    <cellStyle name="ÅëÈ­_laroux_99.08 부채비율_신용공여액 신고 대사자료_미지급 선급(021231) 65" xfId="2498"/>
    <cellStyle name="AeE­_laroux_99.08 부채비율_신용공여액 신고 대사자료_미지급 선급(021231) 66" xfId="2499"/>
    <cellStyle name="ÅëÈ­_laroux_99.08 부채비율_신용공여액 신고 대사자료_미지급 선급(021231) 66" xfId="2500"/>
    <cellStyle name="AeE­_laroux_99.08 부채비율_신용공여액 신고 대사자료_미지급 선급(021231) 67" xfId="2501"/>
    <cellStyle name="ÅëÈ­_laroux_99.08 부채비율_신용공여액 신고 대사자료_미지급 선급(021231) 67" xfId="2502"/>
    <cellStyle name="AeE­_laroux_99.08 부채비율_신용공여액 신고 대사자료_미지급 선급(021231) 68" xfId="2503"/>
    <cellStyle name="ÅëÈ­_laroux_99.08 부채비율_신용공여액 신고 대사자료_미지급 선급(021231) 68" xfId="2504"/>
    <cellStyle name="AeE­_laroux_99.08 부채비율_신용공여액 신고 대사자료_미지급 선급(021231) 69" xfId="2505"/>
    <cellStyle name="ÅëÈ­_laroux_99.08 부채비율_신용공여액 신고 대사자료_미지급 선급(021231) 69" xfId="2506"/>
    <cellStyle name="AeE­_laroux_99.08 부채비율_신용공여액 신고 대사자료_미지급 선급(021231) 7" xfId="2507"/>
    <cellStyle name="ÅëÈ­_laroux_99.08 부채비율_신용공여액 신고 대사자료_미지급 선급(021231) 7" xfId="2508"/>
    <cellStyle name="AeE­_laroux_99.08 부채비율_신용공여액 신고 대사자료_미지급 선급(021231) 70" xfId="2509"/>
    <cellStyle name="ÅëÈ­_laroux_99.08 부채비율_신용공여액 신고 대사자료_미지급 선급(021231) 70" xfId="2510"/>
    <cellStyle name="AeE­_laroux_99.08 부채비율_신용공여액 신고 대사자료_미지급 선급(021231) 71" xfId="2511"/>
    <cellStyle name="ÅëÈ­_laroux_99.08 부채비율_신용공여액 신고 대사자료_미지급 선급(021231) 71" xfId="2512"/>
    <cellStyle name="AeE­_laroux_99.08 부채비율_신용공여액 신고 대사자료_미지급 선급(021231) 72" xfId="5047"/>
    <cellStyle name="ÅëÈ­_laroux_99.08 부채비율_신용공여액 신고 대사자료_미지급 선급(021231) 72" xfId="5048"/>
    <cellStyle name="AeE­_laroux_99.08 부채비율_신용공여액 신고 대사자료_미지급 선급(021231) 73" xfId="5049"/>
    <cellStyle name="ÅëÈ­_laroux_99.08 부채비율_신용공여액 신고 대사자료_미지급 선급(021231) 73" xfId="5050"/>
    <cellStyle name="AeE­_laroux_99.08 부채비율_신용공여액 신고 대사자료_미지급 선급(021231) 8" xfId="2513"/>
    <cellStyle name="ÅëÈ­_laroux_99.08 부채비율_신용공여액 신고 대사자료_미지급 선급(021231) 8" xfId="2514"/>
    <cellStyle name="AeE­_laroux_99.08 부채비율_신용공여액 신고 대사자료_미지급 선급(021231) 9" xfId="2515"/>
    <cellStyle name="ÅëÈ­_laroux_99.08 부채비율_신용공여액 신고 대사자료_미지급 선급(021231) 9" xfId="2516"/>
    <cellStyle name="AeE­_laroux_99.08 부채비율_최종배분표(한빛은행)_020614" xfId="2517"/>
    <cellStyle name="ÅëÈ­_laroux_99.08 부채비율_최종배분표(한빛은행)_020614" xfId="2518"/>
    <cellStyle name="AeE­_laroux_99.08 부채비율_최종배분표(한빛은행)_020614_미지급 선급(021031)" xfId="2519"/>
    <cellStyle name="ÅëÈ­_laroux_99.08 부채비율_최종배분표(한빛은행)_020614_미지급 선급(021031)" xfId="2520"/>
    <cellStyle name="AeE­_laroux_99.08 부채비율_최종배분표(한빛은행)_020614_미지급 선급(021231)" xfId="2521"/>
    <cellStyle name="ÅëÈ­_laroux_99.08 부채비율_최종배분표(한빛은행)_020614_미지급 선급(021231)" xfId="2522"/>
    <cellStyle name="AeE­_laroux_99.08 부채비율_최종배분표(한빛은행)_020617" xfId="2523"/>
    <cellStyle name="ÅëÈ­_laroux_99.08 부채비율_최종배분표(한빛은행)_020617" xfId="2524"/>
    <cellStyle name="AeE­_laroux_99.08 부채비율_최종배분표(한빛은행)_020617_미지급 선급(021031)" xfId="2525"/>
    <cellStyle name="ÅëÈ­_laroux_99.08 부채비율_최종배분표(한빛은행)_020617_미지급 선급(021031)" xfId="2526"/>
    <cellStyle name="AeE­_laroux_99.08 부채비율_최종배분표(한빛은행)_020617_미지급 선급(021231)" xfId="2527"/>
    <cellStyle name="ÅëÈ­_laroux_99.08 부채비율_최종배분표(한빛은행)_020617_미지급 선급(021231)" xfId="2528"/>
    <cellStyle name="AeE­_Sheet2" xfId="2529"/>
    <cellStyle name="ÅëÈ­_Sheet2" xfId="2530"/>
    <cellStyle name="AeE­_Sheet2_99.08 부채비율" xfId="2531"/>
    <cellStyle name="ÅëÈ­_Sheet2_99.08 부채비율" xfId="2532"/>
    <cellStyle name="AeE­_Sheet2_99.08 부채비율 10" xfId="2533"/>
    <cellStyle name="ÅëÈ­_Sheet2_99.08 부채비율 10" xfId="2534"/>
    <cellStyle name="AeE­_Sheet2_99.08 부채비율 11" xfId="2535"/>
    <cellStyle name="ÅëÈ­_Sheet2_99.08 부채비율 11" xfId="2536"/>
    <cellStyle name="AeE­_Sheet2_99.08 부채비율 12" xfId="2537"/>
    <cellStyle name="ÅëÈ­_Sheet2_99.08 부채비율 12" xfId="2538"/>
    <cellStyle name="AeE­_Sheet2_99.08 부채비율 13" xfId="2539"/>
    <cellStyle name="ÅëÈ­_Sheet2_99.08 부채비율 13" xfId="2540"/>
    <cellStyle name="AeE­_Sheet2_99.08 부채비율 14" xfId="2541"/>
    <cellStyle name="ÅëÈ­_Sheet2_99.08 부채비율 14" xfId="2542"/>
    <cellStyle name="AeE­_Sheet2_99.08 부채비율 15" xfId="2543"/>
    <cellStyle name="ÅëÈ­_Sheet2_99.08 부채비율 15" xfId="2544"/>
    <cellStyle name="AeE­_Sheet2_99.08 부채비율 16" xfId="2545"/>
    <cellStyle name="ÅëÈ­_Sheet2_99.08 부채비율 16" xfId="2546"/>
    <cellStyle name="AeE­_Sheet2_99.08 부채비율 17" xfId="2547"/>
    <cellStyle name="ÅëÈ­_Sheet2_99.08 부채비율 17" xfId="2548"/>
    <cellStyle name="AeE­_Sheet2_99.08 부채비율 18" xfId="2549"/>
    <cellStyle name="ÅëÈ­_Sheet2_99.08 부채비율 18" xfId="2550"/>
    <cellStyle name="AeE­_Sheet2_99.08 부채비율 19" xfId="2551"/>
    <cellStyle name="ÅëÈ­_Sheet2_99.08 부채비율 19" xfId="2552"/>
    <cellStyle name="AeE­_Sheet2_99.08 부채비율 2" xfId="2553"/>
    <cellStyle name="ÅëÈ­_Sheet2_99.08 부채비율 2" xfId="2554"/>
    <cellStyle name="AeE­_Sheet2_99.08 부채비율 20" xfId="2555"/>
    <cellStyle name="ÅëÈ­_Sheet2_99.08 부채비율 20" xfId="2556"/>
    <cellStyle name="AeE­_Sheet2_99.08 부채비율 21" xfId="2557"/>
    <cellStyle name="ÅëÈ­_Sheet2_99.08 부채비율 21" xfId="2558"/>
    <cellStyle name="AeE­_Sheet2_99.08 부채비율 22" xfId="2559"/>
    <cellStyle name="ÅëÈ­_Sheet2_99.08 부채비율 22" xfId="2560"/>
    <cellStyle name="AeE­_Sheet2_99.08 부채비율 23" xfId="2561"/>
    <cellStyle name="ÅëÈ­_Sheet2_99.08 부채비율 23" xfId="2562"/>
    <cellStyle name="AeE­_Sheet2_99.08 부채비율 24" xfId="2563"/>
    <cellStyle name="ÅëÈ­_Sheet2_99.08 부채비율 24" xfId="2564"/>
    <cellStyle name="AeE­_Sheet2_99.08 부채비율 25" xfId="2565"/>
    <cellStyle name="ÅëÈ­_Sheet2_99.08 부채비율 25" xfId="2566"/>
    <cellStyle name="AeE­_Sheet2_99.08 부채비율 26" xfId="2567"/>
    <cellStyle name="ÅëÈ­_Sheet2_99.08 부채비율 26" xfId="2568"/>
    <cellStyle name="AeE­_Sheet2_99.08 부채비율 27" xfId="2569"/>
    <cellStyle name="ÅëÈ­_Sheet2_99.08 부채비율 27" xfId="2570"/>
    <cellStyle name="AeE­_Sheet2_99.08 부채비율 28" xfId="2571"/>
    <cellStyle name="ÅëÈ­_Sheet2_99.08 부채비율 28" xfId="2572"/>
    <cellStyle name="AeE­_Sheet2_99.08 부채비율 29" xfId="2573"/>
    <cellStyle name="ÅëÈ­_Sheet2_99.08 부채비율 29" xfId="2574"/>
    <cellStyle name="AeE­_Sheet2_99.08 부채비율 3" xfId="2575"/>
    <cellStyle name="ÅëÈ­_Sheet2_99.08 부채비율 3" xfId="2576"/>
    <cellStyle name="AeE­_Sheet2_99.08 부채비율 30" xfId="2577"/>
    <cellStyle name="ÅëÈ­_Sheet2_99.08 부채비율 30" xfId="2578"/>
    <cellStyle name="AeE­_Sheet2_99.08 부채비율 31" xfId="2579"/>
    <cellStyle name="ÅëÈ­_Sheet2_99.08 부채비율 31" xfId="2580"/>
    <cellStyle name="AeE­_Sheet2_99.08 부채비율 32" xfId="2581"/>
    <cellStyle name="ÅëÈ­_Sheet2_99.08 부채비율 32" xfId="2582"/>
    <cellStyle name="AeE­_Sheet2_99.08 부채비율 33" xfId="2583"/>
    <cellStyle name="ÅëÈ­_Sheet2_99.08 부채비율 33" xfId="2584"/>
    <cellStyle name="AeE­_Sheet2_99.08 부채비율 34" xfId="2585"/>
    <cellStyle name="ÅëÈ­_Sheet2_99.08 부채비율 34" xfId="2586"/>
    <cellStyle name="AeE­_Sheet2_99.08 부채비율 35" xfId="2587"/>
    <cellStyle name="ÅëÈ­_Sheet2_99.08 부채비율 35" xfId="2588"/>
    <cellStyle name="AeE­_Sheet2_99.08 부채비율 36" xfId="2589"/>
    <cellStyle name="ÅëÈ­_Sheet2_99.08 부채비율 36" xfId="2590"/>
    <cellStyle name="AeE­_Sheet2_99.08 부채비율 37" xfId="2591"/>
    <cellStyle name="ÅëÈ­_Sheet2_99.08 부채비율 37" xfId="2592"/>
    <cellStyle name="AeE­_Sheet2_99.08 부채비율 38" xfId="2593"/>
    <cellStyle name="ÅëÈ­_Sheet2_99.08 부채비율 38" xfId="2594"/>
    <cellStyle name="AeE­_Sheet2_99.08 부채비율 39" xfId="2595"/>
    <cellStyle name="ÅëÈ­_Sheet2_99.08 부채비율 39" xfId="2596"/>
    <cellStyle name="AeE­_Sheet2_99.08 부채비율 4" xfId="2597"/>
    <cellStyle name="ÅëÈ­_Sheet2_99.08 부채비율 4" xfId="2598"/>
    <cellStyle name="AeE­_Sheet2_99.08 부채비율 40" xfId="2599"/>
    <cellStyle name="ÅëÈ­_Sheet2_99.08 부채비율 40" xfId="2600"/>
    <cellStyle name="AeE­_Sheet2_99.08 부채비율 41" xfId="2601"/>
    <cellStyle name="ÅëÈ­_Sheet2_99.08 부채비율 41" xfId="2602"/>
    <cellStyle name="AeE­_Sheet2_99.08 부채비율 42" xfId="2603"/>
    <cellStyle name="ÅëÈ­_Sheet2_99.08 부채비율 42" xfId="2604"/>
    <cellStyle name="AeE­_Sheet2_99.08 부채비율 43" xfId="2605"/>
    <cellStyle name="ÅëÈ­_Sheet2_99.08 부채비율 43" xfId="2606"/>
    <cellStyle name="AeE­_Sheet2_99.08 부채비율 44" xfId="2607"/>
    <cellStyle name="ÅëÈ­_Sheet2_99.08 부채비율 44" xfId="2608"/>
    <cellStyle name="AeE­_Sheet2_99.08 부채비율 45" xfId="2609"/>
    <cellStyle name="ÅëÈ­_Sheet2_99.08 부채비율 45" xfId="2610"/>
    <cellStyle name="AeE­_Sheet2_99.08 부채비율 46" xfId="2611"/>
    <cellStyle name="ÅëÈ­_Sheet2_99.08 부채비율 46" xfId="2612"/>
    <cellStyle name="AeE­_Sheet2_99.08 부채비율 47" xfId="2613"/>
    <cellStyle name="ÅëÈ­_Sheet2_99.08 부채비율 47" xfId="2614"/>
    <cellStyle name="AeE­_Sheet2_99.08 부채비율 48" xfId="2615"/>
    <cellStyle name="ÅëÈ­_Sheet2_99.08 부채비율 48" xfId="2616"/>
    <cellStyle name="AeE­_Sheet2_99.08 부채비율 49" xfId="2617"/>
    <cellStyle name="ÅëÈ­_Sheet2_99.08 부채비율 49" xfId="2618"/>
    <cellStyle name="AeE­_Sheet2_99.08 부채비율 5" xfId="2619"/>
    <cellStyle name="ÅëÈ­_Sheet2_99.08 부채비율 5" xfId="2620"/>
    <cellStyle name="AeE­_Sheet2_99.08 부채비율 50" xfId="2621"/>
    <cellStyle name="ÅëÈ­_Sheet2_99.08 부채비율 50" xfId="2622"/>
    <cellStyle name="AeE­_Sheet2_99.08 부채비율 51" xfId="2623"/>
    <cellStyle name="ÅëÈ­_Sheet2_99.08 부채비율 51" xfId="2624"/>
    <cellStyle name="AeE­_Sheet2_99.08 부채비율 52" xfId="2625"/>
    <cellStyle name="ÅëÈ­_Sheet2_99.08 부채비율 52" xfId="2626"/>
    <cellStyle name="AeE­_Sheet2_99.08 부채비율 53" xfId="2627"/>
    <cellStyle name="ÅëÈ­_Sheet2_99.08 부채비율 53" xfId="2628"/>
    <cellStyle name="AeE­_Sheet2_99.08 부채비율 54" xfId="2629"/>
    <cellStyle name="ÅëÈ­_Sheet2_99.08 부채비율 54" xfId="2630"/>
    <cellStyle name="AeE­_Sheet2_99.08 부채비율 55" xfId="2631"/>
    <cellStyle name="ÅëÈ­_Sheet2_99.08 부채비율 55" xfId="2632"/>
    <cellStyle name="AeE­_Sheet2_99.08 부채비율 56" xfId="2633"/>
    <cellStyle name="ÅëÈ­_Sheet2_99.08 부채비율 56" xfId="2634"/>
    <cellStyle name="AeE­_Sheet2_99.08 부채비율 57" xfId="2635"/>
    <cellStyle name="ÅëÈ­_Sheet2_99.08 부채비율 57" xfId="2636"/>
    <cellStyle name="AeE­_Sheet2_99.08 부채비율 58" xfId="2637"/>
    <cellStyle name="ÅëÈ­_Sheet2_99.08 부채비율 58" xfId="2638"/>
    <cellStyle name="AeE­_Sheet2_99.08 부채비율 59" xfId="2639"/>
    <cellStyle name="ÅëÈ­_Sheet2_99.08 부채비율 59" xfId="2640"/>
    <cellStyle name="AeE­_Sheet2_99.08 부채비율 6" xfId="2641"/>
    <cellStyle name="ÅëÈ­_Sheet2_99.08 부채비율 6" xfId="2642"/>
    <cellStyle name="AeE­_Sheet2_99.08 부채비율 60" xfId="2643"/>
    <cellStyle name="ÅëÈ­_Sheet2_99.08 부채비율 60" xfId="2644"/>
    <cellStyle name="AeE­_Sheet2_99.08 부채비율 61" xfId="2645"/>
    <cellStyle name="ÅëÈ­_Sheet2_99.08 부채비율 61" xfId="2646"/>
    <cellStyle name="AeE­_Sheet2_99.08 부채비율 62" xfId="2647"/>
    <cellStyle name="ÅëÈ­_Sheet2_99.08 부채비율 62" xfId="2648"/>
    <cellStyle name="AeE­_Sheet2_99.08 부채비율 63" xfId="2649"/>
    <cellStyle name="ÅëÈ­_Sheet2_99.08 부채비율 63" xfId="2650"/>
    <cellStyle name="AeE­_Sheet2_99.08 부채비율 64" xfId="2651"/>
    <cellStyle name="ÅëÈ­_Sheet2_99.08 부채비율 64" xfId="2652"/>
    <cellStyle name="AeE­_Sheet2_99.08 부채비율 65" xfId="2653"/>
    <cellStyle name="ÅëÈ­_Sheet2_99.08 부채비율 65" xfId="2654"/>
    <cellStyle name="AeE­_Sheet2_99.08 부채비율 66" xfId="2655"/>
    <cellStyle name="ÅëÈ­_Sheet2_99.08 부채비율 66" xfId="2656"/>
    <cellStyle name="AeE­_Sheet2_99.08 부채비율 67" xfId="2657"/>
    <cellStyle name="ÅëÈ­_Sheet2_99.08 부채비율 67" xfId="2658"/>
    <cellStyle name="AeE­_Sheet2_99.08 부채비율 68" xfId="2659"/>
    <cellStyle name="ÅëÈ­_Sheet2_99.08 부채비율 68" xfId="2660"/>
    <cellStyle name="AeE­_Sheet2_99.08 부채비율 69" xfId="2661"/>
    <cellStyle name="ÅëÈ­_Sheet2_99.08 부채비율 69" xfId="2662"/>
    <cellStyle name="AeE­_Sheet2_99.08 부채비율 7" xfId="2663"/>
    <cellStyle name="ÅëÈ­_Sheet2_99.08 부채비율 7" xfId="2664"/>
    <cellStyle name="AeE­_Sheet2_99.08 부채비율 70" xfId="2665"/>
    <cellStyle name="ÅëÈ­_Sheet2_99.08 부채비율 70" xfId="2666"/>
    <cellStyle name="AeE­_Sheet2_99.08 부채비율 71" xfId="2667"/>
    <cellStyle name="ÅëÈ­_Sheet2_99.08 부채비율 71" xfId="2668"/>
    <cellStyle name="AeE­_Sheet2_99.08 부채비율 72" xfId="5051"/>
    <cellStyle name="ÅëÈ­_Sheet2_99.08 부채비율 72" xfId="5052"/>
    <cellStyle name="AeE­_Sheet2_99.08 부채비율 73" xfId="5053"/>
    <cellStyle name="ÅëÈ­_Sheet2_99.08 부채비율 73" xfId="5054"/>
    <cellStyle name="AeE­_Sheet2_99.08 부채비율 8" xfId="2669"/>
    <cellStyle name="ÅëÈ­_Sheet2_99.08 부채비율 8" xfId="2670"/>
    <cellStyle name="AeE­_Sheet2_99.08 부채비율 9" xfId="2671"/>
    <cellStyle name="ÅëÈ­_Sheet2_99.08 부채비율 9" xfId="2672"/>
    <cellStyle name="AeE­_Sheet2_99.08 부채비율_공장별차입금배부(01.1.31)_비교" xfId="2673"/>
    <cellStyle name="ÅëÈ­_Sheet2_99.08 부채비율_공장별차입금배부(01.1.31)_비교" xfId="2674"/>
    <cellStyle name="AeE­_Sheet2_99.08 부채비율_공장별차입금배부(01.1.31)_비교_미지급 선급(021031)" xfId="2675"/>
    <cellStyle name="ÅëÈ­_Sheet2_99.08 부채비율_공장별차입금배부(01.1.31)_비교_미지급 선급(021031)" xfId="2676"/>
    <cellStyle name="AeE­_Sheet2_99.08 부채비율_공장별차입금배부(01.1.31)_비교_미지급 선급(021231)" xfId="2677"/>
    <cellStyle name="ÅëÈ­_Sheet2_99.08 부채비율_공장별차입금배부(01.1.31)_비교_미지급 선급(021231)" xfId="2678"/>
    <cellStyle name="AeE­_Sheet2_99.08 부채비율_미지급 선급(021031)" xfId="2679"/>
    <cellStyle name="ÅëÈ­_Sheet2_99.08 부채비율_미지급 선급(021031)" xfId="2680"/>
    <cellStyle name="AeE­_Sheet2_99.08 부채비율_미지급 선급(021031) 10" xfId="2681"/>
    <cellStyle name="ÅëÈ­_Sheet2_99.08 부채비율_미지급 선급(021031) 10" xfId="2682"/>
    <cellStyle name="AeE­_Sheet2_99.08 부채비율_미지급 선급(021031) 11" xfId="2683"/>
    <cellStyle name="ÅëÈ­_Sheet2_99.08 부채비율_미지급 선급(021031) 11" xfId="2684"/>
    <cellStyle name="AeE­_Sheet2_99.08 부채비율_미지급 선급(021031) 12" xfId="2685"/>
    <cellStyle name="ÅëÈ­_Sheet2_99.08 부채비율_미지급 선급(021031) 12" xfId="2686"/>
    <cellStyle name="AeE­_Sheet2_99.08 부채비율_미지급 선급(021031) 13" xfId="2687"/>
    <cellStyle name="ÅëÈ­_Sheet2_99.08 부채비율_미지급 선급(021031) 13" xfId="2688"/>
    <cellStyle name="AeE­_Sheet2_99.08 부채비율_미지급 선급(021031) 14" xfId="2689"/>
    <cellStyle name="ÅëÈ­_Sheet2_99.08 부채비율_미지급 선급(021031) 14" xfId="2690"/>
    <cellStyle name="AeE­_Sheet2_99.08 부채비율_미지급 선급(021031) 15" xfId="2691"/>
    <cellStyle name="ÅëÈ­_Sheet2_99.08 부채비율_미지급 선급(021031) 15" xfId="2692"/>
    <cellStyle name="AeE­_Sheet2_99.08 부채비율_미지급 선급(021031) 16" xfId="2693"/>
    <cellStyle name="ÅëÈ­_Sheet2_99.08 부채비율_미지급 선급(021031) 16" xfId="2694"/>
    <cellStyle name="AeE­_Sheet2_99.08 부채비율_미지급 선급(021031) 17" xfId="2695"/>
    <cellStyle name="ÅëÈ­_Sheet2_99.08 부채비율_미지급 선급(021031) 17" xfId="2696"/>
    <cellStyle name="AeE­_Sheet2_99.08 부채비율_미지급 선급(021031) 18" xfId="2697"/>
    <cellStyle name="ÅëÈ­_Sheet2_99.08 부채비율_미지급 선급(021031) 18" xfId="2698"/>
    <cellStyle name="AeE­_Sheet2_99.08 부채비율_미지급 선급(021031) 19" xfId="2699"/>
    <cellStyle name="ÅëÈ­_Sheet2_99.08 부채비율_미지급 선급(021031) 19" xfId="2700"/>
    <cellStyle name="AeE­_Sheet2_99.08 부채비율_미지급 선급(021031) 2" xfId="2701"/>
    <cellStyle name="ÅëÈ­_Sheet2_99.08 부채비율_미지급 선급(021031) 2" xfId="2702"/>
    <cellStyle name="AeE­_Sheet2_99.08 부채비율_미지급 선급(021031) 20" xfId="2703"/>
    <cellStyle name="ÅëÈ­_Sheet2_99.08 부채비율_미지급 선급(021031) 20" xfId="2704"/>
    <cellStyle name="AeE­_Sheet2_99.08 부채비율_미지급 선급(021031) 21" xfId="2705"/>
    <cellStyle name="ÅëÈ­_Sheet2_99.08 부채비율_미지급 선급(021031) 21" xfId="2706"/>
    <cellStyle name="AeE­_Sheet2_99.08 부채비율_미지급 선급(021031) 22" xfId="2707"/>
    <cellStyle name="ÅëÈ­_Sheet2_99.08 부채비율_미지급 선급(021031) 22" xfId="2708"/>
    <cellStyle name="AeE­_Sheet2_99.08 부채비율_미지급 선급(021031) 23" xfId="2709"/>
    <cellStyle name="ÅëÈ­_Sheet2_99.08 부채비율_미지급 선급(021031) 23" xfId="2710"/>
    <cellStyle name="AeE­_Sheet2_99.08 부채비율_미지급 선급(021031) 24" xfId="2711"/>
    <cellStyle name="ÅëÈ­_Sheet2_99.08 부채비율_미지급 선급(021031) 24" xfId="2712"/>
    <cellStyle name="AeE­_Sheet2_99.08 부채비율_미지급 선급(021031) 25" xfId="2713"/>
    <cellStyle name="ÅëÈ­_Sheet2_99.08 부채비율_미지급 선급(021031) 25" xfId="2714"/>
    <cellStyle name="AeE­_Sheet2_99.08 부채비율_미지급 선급(021031) 26" xfId="2715"/>
    <cellStyle name="ÅëÈ­_Sheet2_99.08 부채비율_미지급 선급(021031) 26" xfId="2716"/>
    <cellStyle name="AeE­_Sheet2_99.08 부채비율_미지급 선급(021031) 27" xfId="2717"/>
    <cellStyle name="ÅëÈ­_Sheet2_99.08 부채비율_미지급 선급(021031) 27" xfId="2718"/>
    <cellStyle name="AeE­_Sheet2_99.08 부채비율_미지급 선급(021031) 28" xfId="2719"/>
    <cellStyle name="ÅëÈ­_Sheet2_99.08 부채비율_미지급 선급(021031) 28" xfId="2720"/>
    <cellStyle name="AeE­_Sheet2_99.08 부채비율_미지급 선급(021031) 29" xfId="2721"/>
    <cellStyle name="ÅëÈ­_Sheet2_99.08 부채비율_미지급 선급(021031) 29" xfId="2722"/>
    <cellStyle name="AeE­_Sheet2_99.08 부채비율_미지급 선급(021031) 3" xfId="2723"/>
    <cellStyle name="ÅëÈ­_Sheet2_99.08 부채비율_미지급 선급(021031) 3" xfId="2724"/>
    <cellStyle name="AeE­_Sheet2_99.08 부채비율_미지급 선급(021031) 30" xfId="2725"/>
    <cellStyle name="ÅëÈ­_Sheet2_99.08 부채비율_미지급 선급(021031) 30" xfId="2726"/>
    <cellStyle name="AeE­_Sheet2_99.08 부채비율_미지급 선급(021031) 31" xfId="2727"/>
    <cellStyle name="ÅëÈ­_Sheet2_99.08 부채비율_미지급 선급(021031) 31" xfId="2728"/>
    <cellStyle name="AeE­_Sheet2_99.08 부채비율_미지급 선급(021031) 32" xfId="2729"/>
    <cellStyle name="ÅëÈ­_Sheet2_99.08 부채비율_미지급 선급(021031) 32" xfId="2730"/>
    <cellStyle name="AeE­_Sheet2_99.08 부채비율_미지급 선급(021031) 33" xfId="2731"/>
    <cellStyle name="ÅëÈ­_Sheet2_99.08 부채비율_미지급 선급(021031) 33" xfId="2732"/>
    <cellStyle name="AeE­_Sheet2_99.08 부채비율_미지급 선급(021031) 34" xfId="2733"/>
    <cellStyle name="ÅëÈ­_Sheet2_99.08 부채비율_미지급 선급(021031) 34" xfId="2734"/>
    <cellStyle name="AeE­_Sheet2_99.08 부채비율_미지급 선급(021031) 35" xfId="2735"/>
    <cellStyle name="ÅëÈ­_Sheet2_99.08 부채비율_미지급 선급(021031) 35" xfId="2736"/>
    <cellStyle name="AeE­_Sheet2_99.08 부채비율_미지급 선급(021031) 36" xfId="2737"/>
    <cellStyle name="ÅëÈ­_Sheet2_99.08 부채비율_미지급 선급(021031) 36" xfId="2738"/>
    <cellStyle name="AeE­_Sheet2_99.08 부채비율_미지급 선급(021031) 37" xfId="2739"/>
    <cellStyle name="ÅëÈ­_Sheet2_99.08 부채비율_미지급 선급(021031) 37" xfId="2740"/>
    <cellStyle name="AeE­_Sheet2_99.08 부채비율_미지급 선급(021031) 38" xfId="2741"/>
    <cellStyle name="ÅëÈ­_Sheet2_99.08 부채비율_미지급 선급(021031) 38" xfId="2742"/>
    <cellStyle name="AeE­_Sheet2_99.08 부채비율_미지급 선급(021031) 39" xfId="2743"/>
    <cellStyle name="ÅëÈ­_Sheet2_99.08 부채비율_미지급 선급(021031) 39" xfId="2744"/>
    <cellStyle name="AeE­_Sheet2_99.08 부채비율_미지급 선급(021031) 4" xfId="2745"/>
    <cellStyle name="ÅëÈ­_Sheet2_99.08 부채비율_미지급 선급(021031) 4" xfId="2746"/>
    <cellStyle name="AeE­_Sheet2_99.08 부채비율_미지급 선급(021031) 40" xfId="2747"/>
    <cellStyle name="ÅëÈ­_Sheet2_99.08 부채비율_미지급 선급(021031) 40" xfId="2748"/>
    <cellStyle name="AeE­_Sheet2_99.08 부채비율_미지급 선급(021031) 41" xfId="2749"/>
    <cellStyle name="ÅëÈ­_Sheet2_99.08 부채비율_미지급 선급(021031) 41" xfId="2750"/>
    <cellStyle name="AeE­_Sheet2_99.08 부채비율_미지급 선급(021031) 42" xfId="2751"/>
    <cellStyle name="ÅëÈ­_Sheet2_99.08 부채비율_미지급 선급(021031) 42" xfId="2752"/>
    <cellStyle name="AeE­_Sheet2_99.08 부채비율_미지급 선급(021031) 43" xfId="2753"/>
    <cellStyle name="ÅëÈ­_Sheet2_99.08 부채비율_미지급 선급(021031) 43" xfId="2754"/>
    <cellStyle name="AeE­_Sheet2_99.08 부채비율_미지급 선급(021031) 44" xfId="2755"/>
    <cellStyle name="ÅëÈ­_Sheet2_99.08 부채비율_미지급 선급(021031) 44" xfId="2756"/>
    <cellStyle name="AeE­_Sheet2_99.08 부채비율_미지급 선급(021031) 45" xfId="2757"/>
    <cellStyle name="ÅëÈ­_Sheet2_99.08 부채비율_미지급 선급(021031) 45" xfId="2758"/>
    <cellStyle name="AeE­_Sheet2_99.08 부채비율_미지급 선급(021031) 46" xfId="2759"/>
    <cellStyle name="ÅëÈ­_Sheet2_99.08 부채비율_미지급 선급(021031) 46" xfId="2760"/>
    <cellStyle name="AeE­_Sheet2_99.08 부채비율_미지급 선급(021031) 47" xfId="2761"/>
    <cellStyle name="ÅëÈ­_Sheet2_99.08 부채비율_미지급 선급(021031) 47" xfId="2762"/>
    <cellStyle name="AeE­_Sheet2_99.08 부채비율_미지급 선급(021031) 48" xfId="2763"/>
    <cellStyle name="ÅëÈ­_Sheet2_99.08 부채비율_미지급 선급(021031) 48" xfId="2764"/>
    <cellStyle name="AeE­_Sheet2_99.08 부채비율_미지급 선급(021031) 49" xfId="2765"/>
    <cellStyle name="ÅëÈ­_Sheet2_99.08 부채비율_미지급 선급(021031) 49" xfId="2766"/>
    <cellStyle name="AeE­_Sheet2_99.08 부채비율_미지급 선급(021031) 5" xfId="2767"/>
    <cellStyle name="ÅëÈ­_Sheet2_99.08 부채비율_미지급 선급(021031) 5" xfId="2768"/>
    <cellStyle name="AeE­_Sheet2_99.08 부채비율_미지급 선급(021031) 50" xfId="2769"/>
    <cellStyle name="ÅëÈ­_Sheet2_99.08 부채비율_미지급 선급(021031) 50" xfId="2770"/>
    <cellStyle name="AeE­_Sheet2_99.08 부채비율_미지급 선급(021031) 51" xfId="2771"/>
    <cellStyle name="ÅëÈ­_Sheet2_99.08 부채비율_미지급 선급(021031) 51" xfId="2772"/>
    <cellStyle name="AeE­_Sheet2_99.08 부채비율_미지급 선급(021031) 52" xfId="2773"/>
    <cellStyle name="ÅëÈ­_Sheet2_99.08 부채비율_미지급 선급(021031) 52" xfId="2774"/>
    <cellStyle name="AeE­_Sheet2_99.08 부채비율_미지급 선급(021031) 53" xfId="2775"/>
    <cellStyle name="ÅëÈ­_Sheet2_99.08 부채비율_미지급 선급(021031) 53" xfId="2776"/>
    <cellStyle name="AeE­_Sheet2_99.08 부채비율_미지급 선급(021031) 54" xfId="2777"/>
    <cellStyle name="ÅëÈ­_Sheet2_99.08 부채비율_미지급 선급(021031) 54" xfId="2778"/>
    <cellStyle name="AeE­_Sheet2_99.08 부채비율_미지급 선급(021031) 55" xfId="2779"/>
    <cellStyle name="ÅëÈ­_Sheet2_99.08 부채비율_미지급 선급(021031) 55" xfId="2780"/>
    <cellStyle name="AeE­_Sheet2_99.08 부채비율_미지급 선급(021031) 56" xfId="2781"/>
    <cellStyle name="ÅëÈ­_Sheet2_99.08 부채비율_미지급 선급(021031) 56" xfId="2782"/>
    <cellStyle name="AeE­_Sheet2_99.08 부채비율_미지급 선급(021031) 57" xfId="2783"/>
    <cellStyle name="ÅëÈ­_Sheet2_99.08 부채비율_미지급 선급(021031) 57" xfId="2784"/>
    <cellStyle name="AeE­_Sheet2_99.08 부채비율_미지급 선급(021031) 58" xfId="2785"/>
    <cellStyle name="ÅëÈ­_Sheet2_99.08 부채비율_미지급 선급(021031) 58" xfId="2786"/>
    <cellStyle name="AeE­_Sheet2_99.08 부채비율_미지급 선급(021031) 59" xfId="2787"/>
    <cellStyle name="ÅëÈ­_Sheet2_99.08 부채비율_미지급 선급(021031) 59" xfId="2788"/>
    <cellStyle name="AeE­_Sheet2_99.08 부채비율_미지급 선급(021031) 6" xfId="2789"/>
    <cellStyle name="ÅëÈ­_Sheet2_99.08 부채비율_미지급 선급(021031) 6" xfId="2790"/>
    <cellStyle name="AeE­_Sheet2_99.08 부채비율_미지급 선급(021031) 60" xfId="2791"/>
    <cellStyle name="ÅëÈ­_Sheet2_99.08 부채비율_미지급 선급(021031) 60" xfId="2792"/>
    <cellStyle name="AeE­_Sheet2_99.08 부채비율_미지급 선급(021031) 61" xfId="2793"/>
    <cellStyle name="ÅëÈ­_Sheet2_99.08 부채비율_미지급 선급(021031) 61" xfId="2794"/>
    <cellStyle name="AeE­_Sheet2_99.08 부채비율_미지급 선급(021031) 62" xfId="2795"/>
    <cellStyle name="ÅëÈ­_Sheet2_99.08 부채비율_미지급 선급(021031) 62" xfId="2796"/>
    <cellStyle name="AeE­_Sheet2_99.08 부채비율_미지급 선급(021031) 63" xfId="2797"/>
    <cellStyle name="ÅëÈ­_Sheet2_99.08 부채비율_미지급 선급(021031) 63" xfId="2798"/>
    <cellStyle name="AeE­_Sheet2_99.08 부채비율_미지급 선급(021031) 64" xfId="2799"/>
    <cellStyle name="ÅëÈ­_Sheet2_99.08 부채비율_미지급 선급(021031) 64" xfId="2800"/>
    <cellStyle name="AeE­_Sheet2_99.08 부채비율_미지급 선급(021031) 65" xfId="2801"/>
    <cellStyle name="ÅëÈ­_Sheet2_99.08 부채비율_미지급 선급(021031) 65" xfId="2802"/>
    <cellStyle name="AeE­_Sheet2_99.08 부채비율_미지급 선급(021031) 66" xfId="2803"/>
    <cellStyle name="ÅëÈ­_Sheet2_99.08 부채비율_미지급 선급(021031) 66" xfId="2804"/>
    <cellStyle name="AeE­_Sheet2_99.08 부채비율_미지급 선급(021031) 67" xfId="2805"/>
    <cellStyle name="ÅëÈ­_Sheet2_99.08 부채비율_미지급 선급(021031) 67" xfId="2806"/>
    <cellStyle name="AeE­_Sheet2_99.08 부채비율_미지급 선급(021031) 68" xfId="2807"/>
    <cellStyle name="ÅëÈ­_Sheet2_99.08 부채비율_미지급 선급(021031) 68" xfId="2808"/>
    <cellStyle name="AeE­_Sheet2_99.08 부채비율_미지급 선급(021031) 69" xfId="2809"/>
    <cellStyle name="ÅëÈ­_Sheet2_99.08 부채비율_미지급 선급(021031) 69" xfId="2810"/>
    <cellStyle name="AeE­_Sheet2_99.08 부채비율_미지급 선급(021031) 7" xfId="2811"/>
    <cellStyle name="ÅëÈ­_Sheet2_99.08 부채비율_미지급 선급(021031) 7" xfId="2812"/>
    <cellStyle name="AeE­_Sheet2_99.08 부채비율_미지급 선급(021031) 70" xfId="2813"/>
    <cellStyle name="ÅëÈ­_Sheet2_99.08 부채비율_미지급 선급(021031) 70" xfId="2814"/>
    <cellStyle name="AeE­_Sheet2_99.08 부채비율_미지급 선급(021031) 71" xfId="2815"/>
    <cellStyle name="ÅëÈ­_Sheet2_99.08 부채비율_미지급 선급(021031) 71" xfId="2816"/>
    <cellStyle name="AeE­_Sheet2_99.08 부채비율_미지급 선급(021031) 72" xfId="5055"/>
    <cellStyle name="ÅëÈ­_Sheet2_99.08 부채비율_미지급 선급(021031) 72" xfId="5056"/>
    <cellStyle name="AeE­_Sheet2_99.08 부채비율_미지급 선급(021031) 73" xfId="5057"/>
    <cellStyle name="ÅëÈ­_Sheet2_99.08 부채비율_미지급 선급(021031) 73" xfId="5058"/>
    <cellStyle name="AeE­_Sheet2_99.08 부채비율_미지급 선급(021031) 8" xfId="2817"/>
    <cellStyle name="ÅëÈ­_Sheet2_99.08 부채비율_미지급 선급(021031) 8" xfId="2818"/>
    <cellStyle name="AeE­_Sheet2_99.08 부채비율_미지급 선급(021031) 9" xfId="2819"/>
    <cellStyle name="ÅëÈ­_Sheet2_99.08 부채비율_미지급 선급(021031) 9" xfId="2820"/>
    <cellStyle name="AeE­_Sheet2_99.08 부채비율_미지급 선급(021231)" xfId="2821"/>
    <cellStyle name="ÅëÈ­_Sheet2_99.08 부채비율_미지급 선급(021231)" xfId="2822"/>
    <cellStyle name="AeE­_Sheet2_99.08 부채비율_미지급 선급(021231) 10" xfId="2823"/>
    <cellStyle name="ÅëÈ­_Sheet2_99.08 부채비율_미지급 선급(021231) 10" xfId="2824"/>
    <cellStyle name="AeE­_Sheet2_99.08 부채비율_미지급 선급(021231) 11" xfId="2825"/>
    <cellStyle name="ÅëÈ­_Sheet2_99.08 부채비율_미지급 선급(021231) 11" xfId="2826"/>
    <cellStyle name="AeE­_Sheet2_99.08 부채비율_미지급 선급(021231) 12" xfId="2827"/>
    <cellStyle name="ÅëÈ­_Sheet2_99.08 부채비율_미지급 선급(021231) 12" xfId="2828"/>
    <cellStyle name="AeE­_Sheet2_99.08 부채비율_미지급 선급(021231) 13" xfId="2829"/>
    <cellStyle name="ÅëÈ­_Sheet2_99.08 부채비율_미지급 선급(021231) 13" xfId="2830"/>
    <cellStyle name="AeE­_Sheet2_99.08 부채비율_미지급 선급(021231) 14" xfId="2831"/>
    <cellStyle name="ÅëÈ­_Sheet2_99.08 부채비율_미지급 선급(021231) 14" xfId="2832"/>
    <cellStyle name="AeE­_Sheet2_99.08 부채비율_미지급 선급(021231) 15" xfId="2833"/>
    <cellStyle name="ÅëÈ­_Sheet2_99.08 부채비율_미지급 선급(021231) 15" xfId="2834"/>
    <cellStyle name="AeE­_Sheet2_99.08 부채비율_미지급 선급(021231) 16" xfId="2835"/>
    <cellStyle name="ÅëÈ­_Sheet2_99.08 부채비율_미지급 선급(021231) 16" xfId="2836"/>
    <cellStyle name="AeE­_Sheet2_99.08 부채비율_미지급 선급(021231) 17" xfId="2837"/>
    <cellStyle name="ÅëÈ­_Sheet2_99.08 부채비율_미지급 선급(021231) 17" xfId="2838"/>
    <cellStyle name="AeE­_Sheet2_99.08 부채비율_미지급 선급(021231) 18" xfId="2839"/>
    <cellStyle name="ÅëÈ­_Sheet2_99.08 부채비율_미지급 선급(021231) 18" xfId="2840"/>
    <cellStyle name="AeE­_Sheet2_99.08 부채비율_미지급 선급(021231) 19" xfId="2841"/>
    <cellStyle name="ÅëÈ­_Sheet2_99.08 부채비율_미지급 선급(021231) 19" xfId="2842"/>
    <cellStyle name="AeE­_Sheet2_99.08 부채비율_미지급 선급(021231) 2" xfId="2843"/>
    <cellStyle name="ÅëÈ­_Sheet2_99.08 부채비율_미지급 선급(021231) 2" xfId="2844"/>
    <cellStyle name="AeE­_Sheet2_99.08 부채비율_미지급 선급(021231) 20" xfId="2845"/>
    <cellStyle name="ÅëÈ­_Sheet2_99.08 부채비율_미지급 선급(021231) 20" xfId="2846"/>
    <cellStyle name="AeE­_Sheet2_99.08 부채비율_미지급 선급(021231) 21" xfId="2847"/>
    <cellStyle name="ÅëÈ­_Sheet2_99.08 부채비율_미지급 선급(021231) 21" xfId="2848"/>
    <cellStyle name="AeE­_Sheet2_99.08 부채비율_미지급 선급(021231) 22" xfId="2849"/>
    <cellStyle name="ÅëÈ­_Sheet2_99.08 부채비율_미지급 선급(021231) 22" xfId="2850"/>
    <cellStyle name="AeE­_Sheet2_99.08 부채비율_미지급 선급(021231) 23" xfId="2851"/>
    <cellStyle name="ÅëÈ­_Sheet2_99.08 부채비율_미지급 선급(021231) 23" xfId="2852"/>
    <cellStyle name="AeE­_Sheet2_99.08 부채비율_미지급 선급(021231) 24" xfId="2853"/>
    <cellStyle name="ÅëÈ­_Sheet2_99.08 부채비율_미지급 선급(021231) 24" xfId="2854"/>
    <cellStyle name="AeE­_Sheet2_99.08 부채비율_미지급 선급(021231) 25" xfId="2855"/>
    <cellStyle name="ÅëÈ­_Sheet2_99.08 부채비율_미지급 선급(021231) 25" xfId="2856"/>
    <cellStyle name="AeE­_Sheet2_99.08 부채비율_미지급 선급(021231) 26" xfId="2857"/>
    <cellStyle name="ÅëÈ­_Sheet2_99.08 부채비율_미지급 선급(021231) 26" xfId="2858"/>
    <cellStyle name="AeE­_Sheet2_99.08 부채비율_미지급 선급(021231) 27" xfId="2859"/>
    <cellStyle name="ÅëÈ­_Sheet2_99.08 부채비율_미지급 선급(021231) 27" xfId="2860"/>
    <cellStyle name="AeE­_Sheet2_99.08 부채비율_미지급 선급(021231) 28" xfId="2861"/>
    <cellStyle name="ÅëÈ­_Sheet2_99.08 부채비율_미지급 선급(021231) 28" xfId="2862"/>
    <cellStyle name="AeE­_Sheet2_99.08 부채비율_미지급 선급(021231) 29" xfId="2863"/>
    <cellStyle name="ÅëÈ­_Sheet2_99.08 부채비율_미지급 선급(021231) 29" xfId="2864"/>
    <cellStyle name="AeE­_Sheet2_99.08 부채비율_미지급 선급(021231) 3" xfId="2865"/>
    <cellStyle name="ÅëÈ­_Sheet2_99.08 부채비율_미지급 선급(021231) 3" xfId="2866"/>
    <cellStyle name="AeE­_Sheet2_99.08 부채비율_미지급 선급(021231) 30" xfId="2867"/>
    <cellStyle name="ÅëÈ­_Sheet2_99.08 부채비율_미지급 선급(021231) 30" xfId="2868"/>
    <cellStyle name="AeE­_Sheet2_99.08 부채비율_미지급 선급(021231) 31" xfId="2869"/>
    <cellStyle name="ÅëÈ­_Sheet2_99.08 부채비율_미지급 선급(021231) 31" xfId="2870"/>
    <cellStyle name="AeE­_Sheet2_99.08 부채비율_미지급 선급(021231) 32" xfId="2871"/>
    <cellStyle name="ÅëÈ­_Sheet2_99.08 부채비율_미지급 선급(021231) 32" xfId="2872"/>
    <cellStyle name="AeE­_Sheet2_99.08 부채비율_미지급 선급(021231) 33" xfId="2873"/>
    <cellStyle name="ÅëÈ­_Sheet2_99.08 부채비율_미지급 선급(021231) 33" xfId="2874"/>
    <cellStyle name="AeE­_Sheet2_99.08 부채비율_미지급 선급(021231) 34" xfId="2875"/>
    <cellStyle name="ÅëÈ­_Sheet2_99.08 부채비율_미지급 선급(021231) 34" xfId="2876"/>
    <cellStyle name="AeE­_Sheet2_99.08 부채비율_미지급 선급(021231) 35" xfId="2877"/>
    <cellStyle name="ÅëÈ­_Sheet2_99.08 부채비율_미지급 선급(021231) 35" xfId="2878"/>
    <cellStyle name="AeE­_Sheet2_99.08 부채비율_미지급 선급(021231) 36" xfId="2879"/>
    <cellStyle name="ÅëÈ­_Sheet2_99.08 부채비율_미지급 선급(021231) 36" xfId="2880"/>
    <cellStyle name="AeE­_Sheet2_99.08 부채비율_미지급 선급(021231) 37" xfId="2881"/>
    <cellStyle name="ÅëÈ­_Sheet2_99.08 부채비율_미지급 선급(021231) 37" xfId="2882"/>
    <cellStyle name="AeE­_Sheet2_99.08 부채비율_미지급 선급(021231) 38" xfId="2883"/>
    <cellStyle name="ÅëÈ­_Sheet2_99.08 부채비율_미지급 선급(021231) 38" xfId="2884"/>
    <cellStyle name="AeE­_Sheet2_99.08 부채비율_미지급 선급(021231) 39" xfId="2885"/>
    <cellStyle name="ÅëÈ­_Sheet2_99.08 부채비율_미지급 선급(021231) 39" xfId="2886"/>
    <cellStyle name="AeE­_Sheet2_99.08 부채비율_미지급 선급(021231) 4" xfId="2887"/>
    <cellStyle name="ÅëÈ­_Sheet2_99.08 부채비율_미지급 선급(021231) 4" xfId="2888"/>
    <cellStyle name="AeE­_Sheet2_99.08 부채비율_미지급 선급(021231) 40" xfId="2889"/>
    <cellStyle name="ÅëÈ­_Sheet2_99.08 부채비율_미지급 선급(021231) 40" xfId="2890"/>
    <cellStyle name="AeE­_Sheet2_99.08 부채비율_미지급 선급(021231) 41" xfId="2891"/>
    <cellStyle name="ÅëÈ­_Sheet2_99.08 부채비율_미지급 선급(021231) 41" xfId="2892"/>
    <cellStyle name="AeE­_Sheet2_99.08 부채비율_미지급 선급(021231) 42" xfId="2893"/>
    <cellStyle name="ÅëÈ­_Sheet2_99.08 부채비율_미지급 선급(021231) 42" xfId="2894"/>
    <cellStyle name="AeE­_Sheet2_99.08 부채비율_미지급 선급(021231) 43" xfId="2895"/>
    <cellStyle name="ÅëÈ­_Sheet2_99.08 부채비율_미지급 선급(021231) 43" xfId="2896"/>
    <cellStyle name="AeE­_Sheet2_99.08 부채비율_미지급 선급(021231) 44" xfId="2897"/>
    <cellStyle name="ÅëÈ­_Sheet2_99.08 부채비율_미지급 선급(021231) 44" xfId="2898"/>
    <cellStyle name="AeE­_Sheet2_99.08 부채비율_미지급 선급(021231) 45" xfId="2899"/>
    <cellStyle name="ÅëÈ­_Sheet2_99.08 부채비율_미지급 선급(021231) 45" xfId="2900"/>
    <cellStyle name="AeE­_Sheet2_99.08 부채비율_미지급 선급(021231) 46" xfId="2901"/>
    <cellStyle name="ÅëÈ­_Sheet2_99.08 부채비율_미지급 선급(021231) 46" xfId="2902"/>
    <cellStyle name="AeE­_Sheet2_99.08 부채비율_미지급 선급(021231) 47" xfId="2903"/>
    <cellStyle name="ÅëÈ­_Sheet2_99.08 부채비율_미지급 선급(021231) 47" xfId="2904"/>
    <cellStyle name="AeE­_Sheet2_99.08 부채비율_미지급 선급(021231) 48" xfId="2905"/>
    <cellStyle name="ÅëÈ­_Sheet2_99.08 부채비율_미지급 선급(021231) 48" xfId="2906"/>
    <cellStyle name="AeE­_Sheet2_99.08 부채비율_미지급 선급(021231) 49" xfId="2907"/>
    <cellStyle name="ÅëÈ­_Sheet2_99.08 부채비율_미지급 선급(021231) 49" xfId="2908"/>
    <cellStyle name="AeE­_Sheet2_99.08 부채비율_미지급 선급(021231) 5" xfId="2909"/>
    <cellStyle name="ÅëÈ­_Sheet2_99.08 부채비율_미지급 선급(021231) 5" xfId="2910"/>
    <cellStyle name="AeE­_Sheet2_99.08 부채비율_미지급 선급(021231) 50" xfId="2911"/>
    <cellStyle name="ÅëÈ­_Sheet2_99.08 부채비율_미지급 선급(021231) 50" xfId="2912"/>
    <cellStyle name="AeE­_Sheet2_99.08 부채비율_미지급 선급(021231) 51" xfId="2913"/>
    <cellStyle name="ÅëÈ­_Sheet2_99.08 부채비율_미지급 선급(021231) 51" xfId="2914"/>
    <cellStyle name="AeE­_Sheet2_99.08 부채비율_미지급 선급(021231) 52" xfId="2915"/>
    <cellStyle name="ÅëÈ­_Sheet2_99.08 부채비율_미지급 선급(021231) 52" xfId="2916"/>
    <cellStyle name="AeE­_Sheet2_99.08 부채비율_미지급 선급(021231) 53" xfId="2917"/>
    <cellStyle name="ÅëÈ­_Sheet2_99.08 부채비율_미지급 선급(021231) 53" xfId="2918"/>
    <cellStyle name="AeE­_Sheet2_99.08 부채비율_미지급 선급(021231) 54" xfId="2919"/>
    <cellStyle name="ÅëÈ­_Sheet2_99.08 부채비율_미지급 선급(021231) 54" xfId="2920"/>
    <cellStyle name="AeE­_Sheet2_99.08 부채비율_미지급 선급(021231) 55" xfId="2921"/>
    <cellStyle name="ÅëÈ­_Sheet2_99.08 부채비율_미지급 선급(021231) 55" xfId="2922"/>
    <cellStyle name="AeE­_Sheet2_99.08 부채비율_미지급 선급(021231) 56" xfId="2923"/>
    <cellStyle name="ÅëÈ­_Sheet2_99.08 부채비율_미지급 선급(021231) 56" xfId="2924"/>
    <cellStyle name="AeE­_Sheet2_99.08 부채비율_미지급 선급(021231) 57" xfId="2925"/>
    <cellStyle name="ÅëÈ­_Sheet2_99.08 부채비율_미지급 선급(021231) 57" xfId="2926"/>
    <cellStyle name="AeE­_Sheet2_99.08 부채비율_미지급 선급(021231) 58" xfId="2927"/>
    <cellStyle name="ÅëÈ­_Sheet2_99.08 부채비율_미지급 선급(021231) 58" xfId="2928"/>
    <cellStyle name="AeE­_Sheet2_99.08 부채비율_미지급 선급(021231) 59" xfId="2929"/>
    <cellStyle name="ÅëÈ­_Sheet2_99.08 부채비율_미지급 선급(021231) 59" xfId="2930"/>
    <cellStyle name="AeE­_Sheet2_99.08 부채비율_미지급 선급(021231) 6" xfId="2931"/>
    <cellStyle name="ÅëÈ­_Sheet2_99.08 부채비율_미지급 선급(021231) 6" xfId="2932"/>
    <cellStyle name="AeE­_Sheet2_99.08 부채비율_미지급 선급(021231) 60" xfId="2933"/>
    <cellStyle name="ÅëÈ­_Sheet2_99.08 부채비율_미지급 선급(021231) 60" xfId="2934"/>
    <cellStyle name="AeE­_Sheet2_99.08 부채비율_미지급 선급(021231) 61" xfId="2935"/>
    <cellStyle name="ÅëÈ­_Sheet2_99.08 부채비율_미지급 선급(021231) 61" xfId="2936"/>
    <cellStyle name="AeE­_Sheet2_99.08 부채비율_미지급 선급(021231) 62" xfId="2937"/>
    <cellStyle name="ÅëÈ­_Sheet2_99.08 부채비율_미지급 선급(021231) 62" xfId="2938"/>
    <cellStyle name="AeE­_Sheet2_99.08 부채비율_미지급 선급(021231) 63" xfId="2939"/>
    <cellStyle name="ÅëÈ­_Sheet2_99.08 부채비율_미지급 선급(021231) 63" xfId="2940"/>
    <cellStyle name="AeE­_Sheet2_99.08 부채비율_미지급 선급(021231) 64" xfId="2941"/>
    <cellStyle name="ÅëÈ­_Sheet2_99.08 부채비율_미지급 선급(021231) 64" xfId="2942"/>
    <cellStyle name="AeE­_Sheet2_99.08 부채비율_미지급 선급(021231) 65" xfId="2943"/>
    <cellStyle name="ÅëÈ­_Sheet2_99.08 부채비율_미지급 선급(021231) 65" xfId="2944"/>
    <cellStyle name="AeE­_Sheet2_99.08 부채비율_미지급 선급(021231) 66" xfId="2945"/>
    <cellStyle name="ÅëÈ­_Sheet2_99.08 부채비율_미지급 선급(021231) 66" xfId="2946"/>
    <cellStyle name="AeE­_Sheet2_99.08 부채비율_미지급 선급(021231) 67" xfId="2947"/>
    <cellStyle name="ÅëÈ­_Sheet2_99.08 부채비율_미지급 선급(021231) 67" xfId="2948"/>
    <cellStyle name="AeE­_Sheet2_99.08 부채비율_미지급 선급(021231) 68" xfId="2949"/>
    <cellStyle name="ÅëÈ­_Sheet2_99.08 부채비율_미지급 선급(021231) 68" xfId="2950"/>
    <cellStyle name="AeE­_Sheet2_99.08 부채비율_미지급 선급(021231) 69" xfId="2951"/>
    <cellStyle name="ÅëÈ­_Sheet2_99.08 부채비율_미지급 선급(021231) 69" xfId="2952"/>
    <cellStyle name="AeE­_Sheet2_99.08 부채비율_미지급 선급(021231) 7" xfId="2953"/>
    <cellStyle name="ÅëÈ­_Sheet2_99.08 부채비율_미지급 선급(021231) 7" xfId="2954"/>
    <cellStyle name="AeE­_Sheet2_99.08 부채비율_미지급 선급(021231) 70" xfId="2955"/>
    <cellStyle name="ÅëÈ­_Sheet2_99.08 부채비율_미지급 선급(021231) 70" xfId="2956"/>
    <cellStyle name="AeE­_Sheet2_99.08 부채비율_미지급 선급(021231) 71" xfId="2957"/>
    <cellStyle name="ÅëÈ­_Sheet2_99.08 부채비율_미지급 선급(021231) 71" xfId="2958"/>
    <cellStyle name="AeE­_Sheet2_99.08 부채비율_미지급 선급(021231) 72" xfId="5059"/>
    <cellStyle name="ÅëÈ­_Sheet2_99.08 부채비율_미지급 선급(021231) 72" xfId="5060"/>
    <cellStyle name="AeE­_Sheet2_99.08 부채비율_미지급 선급(021231) 73" xfId="5061"/>
    <cellStyle name="ÅëÈ­_Sheet2_99.08 부채비율_미지급 선급(021231) 73" xfId="5062"/>
    <cellStyle name="AeE­_Sheet2_99.08 부채비율_미지급 선급(021231) 8" xfId="2959"/>
    <cellStyle name="ÅëÈ­_Sheet2_99.08 부채비율_미지급 선급(021231) 8" xfId="2960"/>
    <cellStyle name="AeE­_Sheet2_99.08 부채비율_미지급 선급(021231) 9" xfId="2961"/>
    <cellStyle name="ÅëÈ­_Sheet2_99.08 부채비율_미지급 선급(021231) 9" xfId="2962"/>
    <cellStyle name="AeE­_Sheet2_99.08 부채비율_신용공여액 신고 대사자료" xfId="2963"/>
    <cellStyle name="ÅëÈ­_Sheet2_99.08 부채비율_신용공여액 신고 대사자료" xfId="2964"/>
    <cellStyle name="AeE­_Sheet2_99.08 부채비율_신용공여액 신고 대사자료 10" xfId="2965"/>
    <cellStyle name="ÅëÈ­_Sheet2_99.08 부채비율_신용공여액 신고 대사자료 10" xfId="2966"/>
    <cellStyle name="AeE­_Sheet2_99.08 부채비율_신용공여액 신고 대사자료 11" xfId="2967"/>
    <cellStyle name="ÅëÈ­_Sheet2_99.08 부채비율_신용공여액 신고 대사자료 11" xfId="2968"/>
    <cellStyle name="AeE­_Sheet2_99.08 부채비율_신용공여액 신고 대사자료 12" xfId="2969"/>
    <cellStyle name="ÅëÈ­_Sheet2_99.08 부채비율_신용공여액 신고 대사자료 12" xfId="2970"/>
    <cellStyle name="AeE­_Sheet2_99.08 부채비율_신용공여액 신고 대사자료 13" xfId="2971"/>
    <cellStyle name="ÅëÈ­_Sheet2_99.08 부채비율_신용공여액 신고 대사자료 13" xfId="2972"/>
    <cellStyle name="AeE­_Sheet2_99.08 부채비율_신용공여액 신고 대사자료 14" xfId="2973"/>
    <cellStyle name="ÅëÈ­_Sheet2_99.08 부채비율_신용공여액 신고 대사자료 14" xfId="2974"/>
    <cellStyle name="AeE­_Sheet2_99.08 부채비율_신용공여액 신고 대사자료 15" xfId="2975"/>
    <cellStyle name="ÅëÈ­_Sheet2_99.08 부채비율_신용공여액 신고 대사자료 15" xfId="2976"/>
    <cellStyle name="AeE­_Sheet2_99.08 부채비율_신용공여액 신고 대사자료 16" xfId="2977"/>
    <cellStyle name="ÅëÈ­_Sheet2_99.08 부채비율_신용공여액 신고 대사자료 16" xfId="2978"/>
    <cellStyle name="AeE­_Sheet2_99.08 부채비율_신용공여액 신고 대사자료 17" xfId="2979"/>
    <cellStyle name="ÅëÈ­_Sheet2_99.08 부채비율_신용공여액 신고 대사자료 17" xfId="2980"/>
    <cellStyle name="AeE­_Sheet2_99.08 부채비율_신용공여액 신고 대사자료 18" xfId="2981"/>
    <cellStyle name="ÅëÈ­_Sheet2_99.08 부채비율_신용공여액 신고 대사자료 18" xfId="2982"/>
    <cellStyle name="AeE­_Sheet2_99.08 부채비율_신용공여액 신고 대사자료 19" xfId="2983"/>
    <cellStyle name="ÅëÈ­_Sheet2_99.08 부채비율_신용공여액 신고 대사자료 19" xfId="2984"/>
    <cellStyle name="AeE­_Sheet2_99.08 부채비율_신용공여액 신고 대사자료 2" xfId="2985"/>
    <cellStyle name="ÅëÈ­_Sheet2_99.08 부채비율_신용공여액 신고 대사자료 2" xfId="2986"/>
    <cellStyle name="AeE­_Sheet2_99.08 부채비율_신용공여액 신고 대사자료 20" xfId="2987"/>
    <cellStyle name="ÅëÈ­_Sheet2_99.08 부채비율_신용공여액 신고 대사자료 20" xfId="2988"/>
    <cellStyle name="AeE­_Sheet2_99.08 부채비율_신용공여액 신고 대사자료 21" xfId="2989"/>
    <cellStyle name="ÅëÈ­_Sheet2_99.08 부채비율_신용공여액 신고 대사자료 21" xfId="2990"/>
    <cellStyle name="AeE­_Sheet2_99.08 부채비율_신용공여액 신고 대사자료 22" xfId="2991"/>
    <cellStyle name="ÅëÈ­_Sheet2_99.08 부채비율_신용공여액 신고 대사자료 22" xfId="2992"/>
    <cellStyle name="AeE­_Sheet2_99.08 부채비율_신용공여액 신고 대사자료 23" xfId="2993"/>
    <cellStyle name="ÅëÈ­_Sheet2_99.08 부채비율_신용공여액 신고 대사자료 23" xfId="2994"/>
    <cellStyle name="AeE­_Sheet2_99.08 부채비율_신용공여액 신고 대사자료 24" xfId="2995"/>
    <cellStyle name="ÅëÈ­_Sheet2_99.08 부채비율_신용공여액 신고 대사자료 24" xfId="2996"/>
    <cellStyle name="AeE­_Sheet2_99.08 부채비율_신용공여액 신고 대사자료 25" xfId="2997"/>
    <cellStyle name="ÅëÈ­_Sheet2_99.08 부채비율_신용공여액 신고 대사자료 25" xfId="2998"/>
    <cellStyle name="AeE­_Sheet2_99.08 부채비율_신용공여액 신고 대사자료 26" xfId="2999"/>
    <cellStyle name="ÅëÈ­_Sheet2_99.08 부채비율_신용공여액 신고 대사자료 26" xfId="3000"/>
    <cellStyle name="AeE­_Sheet2_99.08 부채비율_신용공여액 신고 대사자료 27" xfId="3001"/>
    <cellStyle name="ÅëÈ­_Sheet2_99.08 부채비율_신용공여액 신고 대사자료 27" xfId="3002"/>
    <cellStyle name="AeE­_Sheet2_99.08 부채비율_신용공여액 신고 대사자료 28" xfId="3003"/>
    <cellStyle name="ÅëÈ­_Sheet2_99.08 부채비율_신용공여액 신고 대사자료 28" xfId="3004"/>
    <cellStyle name="AeE­_Sheet2_99.08 부채비율_신용공여액 신고 대사자료 29" xfId="3005"/>
    <cellStyle name="ÅëÈ­_Sheet2_99.08 부채비율_신용공여액 신고 대사자료 29" xfId="3006"/>
    <cellStyle name="AeE­_Sheet2_99.08 부채비율_신용공여액 신고 대사자료 3" xfId="3007"/>
    <cellStyle name="ÅëÈ­_Sheet2_99.08 부채비율_신용공여액 신고 대사자료 3" xfId="3008"/>
    <cellStyle name="AeE­_Sheet2_99.08 부채비율_신용공여액 신고 대사자료 30" xfId="3009"/>
    <cellStyle name="ÅëÈ­_Sheet2_99.08 부채비율_신용공여액 신고 대사자료 30" xfId="3010"/>
    <cellStyle name="AeE­_Sheet2_99.08 부채비율_신용공여액 신고 대사자료 31" xfId="3011"/>
    <cellStyle name="ÅëÈ­_Sheet2_99.08 부채비율_신용공여액 신고 대사자료 31" xfId="3012"/>
    <cellStyle name="AeE­_Sheet2_99.08 부채비율_신용공여액 신고 대사자료 32" xfId="3013"/>
    <cellStyle name="ÅëÈ­_Sheet2_99.08 부채비율_신용공여액 신고 대사자료 32" xfId="3014"/>
    <cellStyle name="AeE­_Sheet2_99.08 부채비율_신용공여액 신고 대사자료 33" xfId="3015"/>
    <cellStyle name="ÅëÈ­_Sheet2_99.08 부채비율_신용공여액 신고 대사자료 33" xfId="3016"/>
    <cellStyle name="AeE­_Sheet2_99.08 부채비율_신용공여액 신고 대사자료 34" xfId="3017"/>
    <cellStyle name="ÅëÈ­_Sheet2_99.08 부채비율_신용공여액 신고 대사자료 34" xfId="3018"/>
    <cellStyle name="AeE­_Sheet2_99.08 부채비율_신용공여액 신고 대사자료 35" xfId="3019"/>
    <cellStyle name="ÅëÈ­_Sheet2_99.08 부채비율_신용공여액 신고 대사자료 35" xfId="3020"/>
    <cellStyle name="AeE­_Sheet2_99.08 부채비율_신용공여액 신고 대사자료 36" xfId="3021"/>
    <cellStyle name="ÅëÈ­_Sheet2_99.08 부채비율_신용공여액 신고 대사자료 36" xfId="3022"/>
    <cellStyle name="AeE­_Sheet2_99.08 부채비율_신용공여액 신고 대사자료 37" xfId="3023"/>
    <cellStyle name="ÅëÈ­_Sheet2_99.08 부채비율_신용공여액 신고 대사자료 37" xfId="3024"/>
    <cellStyle name="AeE­_Sheet2_99.08 부채비율_신용공여액 신고 대사자료 38" xfId="3025"/>
    <cellStyle name="ÅëÈ­_Sheet2_99.08 부채비율_신용공여액 신고 대사자료 38" xfId="3026"/>
    <cellStyle name="AeE­_Sheet2_99.08 부채비율_신용공여액 신고 대사자료 39" xfId="3027"/>
    <cellStyle name="ÅëÈ­_Sheet2_99.08 부채비율_신용공여액 신고 대사자료 39" xfId="3028"/>
    <cellStyle name="AeE­_Sheet2_99.08 부채비율_신용공여액 신고 대사자료 4" xfId="3029"/>
    <cellStyle name="ÅëÈ­_Sheet2_99.08 부채비율_신용공여액 신고 대사자료 4" xfId="3030"/>
    <cellStyle name="AeE­_Sheet2_99.08 부채비율_신용공여액 신고 대사자료 40" xfId="3031"/>
    <cellStyle name="ÅëÈ­_Sheet2_99.08 부채비율_신용공여액 신고 대사자료 40" xfId="3032"/>
    <cellStyle name="AeE­_Sheet2_99.08 부채비율_신용공여액 신고 대사자료 41" xfId="3033"/>
    <cellStyle name="ÅëÈ­_Sheet2_99.08 부채비율_신용공여액 신고 대사자료 41" xfId="3034"/>
    <cellStyle name="AeE­_Sheet2_99.08 부채비율_신용공여액 신고 대사자료 42" xfId="3035"/>
    <cellStyle name="ÅëÈ­_Sheet2_99.08 부채비율_신용공여액 신고 대사자료 42" xfId="3036"/>
    <cellStyle name="AeE­_Sheet2_99.08 부채비율_신용공여액 신고 대사자료 43" xfId="3037"/>
    <cellStyle name="ÅëÈ­_Sheet2_99.08 부채비율_신용공여액 신고 대사자료 43" xfId="3038"/>
    <cellStyle name="AeE­_Sheet2_99.08 부채비율_신용공여액 신고 대사자료 44" xfId="3039"/>
    <cellStyle name="ÅëÈ­_Sheet2_99.08 부채비율_신용공여액 신고 대사자료 44" xfId="3040"/>
    <cellStyle name="AeE­_Sheet2_99.08 부채비율_신용공여액 신고 대사자료 45" xfId="3041"/>
    <cellStyle name="ÅëÈ­_Sheet2_99.08 부채비율_신용공여액 신고 대사자료 45" xfId="3042"/>
    <cellStyle name="AeE­_Sheet2_99.08 부채비율_신용공여액 신고 대사자료 46" xfId="3043"/>
    <cellStyle name="ÅëÈ­_Sheet2_99.08 부채비율_신용공여액 신고 대사자료 46" xfId="3044"/>
    <cellStyle name="AeE­_Sheet2_99.08 부채비율_신용공여액 신고 대사자료 47" xfId="3045"/>
    <cellStyle name="ÅëÈ­_Sheet2_99.08 부채비율_신용공여액 신고 대사자료 47" xfId="3046"/>
    <cellStyle name="AeE­_Sheet2_99.08 부채비율_신용공여액 신고 대사자료 48" xfId="3047"/>
    <cellStyle name="ÅëÈ­_Sheet2_99.08 부채비율_신용공여액 신고 대사자료 48" xfId="3048"/>
    <cellStyle name="AeE­_Sheet2_99.08 부채비율_신용공여액 신고 대사자료 49" xfId="3049"/>
    <cellStyle name="ÅëÈ­_Sheet2_99.08 부채비율_신용공여액 신고 대사자료 49" xfId="3050"/>
    <cellStyle name="AeE­_Sheet2_99.08 부채비율_신용공여액 신고 대사자료 5" xfId="3051"/>
    <cellStyle name="ÅëÈ­_Sheet2_99.08 부채비율_신용공여액 신고 대사자료 5" xfId="3052"/>
    <cellStyle name="AeE­_Sheet2_99.08 부채비율_신용공여액 신고 대사자료 50" xfId="3053"/>
    <cellStyle name="ÅëÈ­_Sheet2_99.08 부채비율_신용공여액 신고 대사자료 50" xfId="3054"/>
    <cellStyle name="AeE­_Sheet2_99.08 부채비율_신용공여액 신고 대사자료 51" xfId="3055"/>
    <cellStyle name="ÅëÈ­_Sheet2_99.08 부채비율_신용공여액 신고 대사자료 51" xfId="3056"/>
    <cellStyle name="AeE­_Sheet2_99.08 부채비율_신용공여액 신고 대사자료 52" xfId="3057"/>
    <cellStyle name="ÅëÈ­_Sheet2_99.08 부채비율_신용공여액 신고 대사자료 52" xfId="3058"/>
    <cellStyle name="AeE­_Sheet2_99.08 부채비율_신용공여액 신고 대사자료 53" xfId="3059"/>
    <cellStyle name="ÅëÈ­_Sheet2_99.08 부채비율_신용공여액 신고 대사자료 53" xfId="3060"/>
    <cellStyle name="AeE­_Sheet2_99.08 부채비율_신용공여액 신고 대사자료 54" xfId="3061"/>
    <cellStyle name="ÅëÈ­_Sheet2_99.08 부채비율_신용공여액 신고 대사자료 54" xfId="3062"/>
    <cellStyle name="AeE­_Sheet2_99.08 부채비율_신용공여액 신고 대사자료 55" xfId="3063"/>
    <cellStyle name="ÅëÈ­_Sheet2_99.08 부채비율_신용공여액 신고 대사자료 55" xfId="3064"/>
    <cellStyle name="AeE­_Sheet2_99.08 부채비율_신용공여액 신고 대사자료 56" xfId="3065"/>
    <cellStyle name="ÅëÈ­_Sheet2_99.08 부채비율_신용공여액 신고 대사자료 56" xfId="3066"/>
    <cellStyle name="AeE­_Sheet2_99.08 부채비율_신용공여액 신고 대사자료 57" xfId="3067"/>
    <cellStyle name="ÅëÈ­_Sheet2_99.08 부채비율_신용공여액 신고 대사자료 57" xfId="3068"/>
    <cellStyle name="AeE­_Sheet2_99.08 부채비율_신용공여액 신고 대사자료 58" xfId="3069"/>
    <cellStyle name="ÅëÈ­_Sheet2_99.08 부채비율_신용공여액 신고 대사자료 58" xfId="3070"/>
    <cellStyle name="AeE­_Sheet2_99.08 부채비율_신용공여액 신고 대사자료 59" xfId="3071"/>
    <cellStyle name="ÅëÈ­_Sheet2_99.08 부채비율_신용공여액 신고 대사자료 59" xfId="3072"/>
    <cellStyle name="AeE­_Sheet2_99.08 부채비율_신용공여액 신고 대사자료 6" xfId="3073"/>
    <cellStyle name="ÅëÈ­_Sheet2_99.08 부채비율_신용공여액 신고 대사자료 6" xfId="3074"/>
    <cellStyle name="AeE­_Sheet2_99.08 부채비율_신용공여액 신고 대사자료 60" xfId="3075"/>
    <cellStyle name="ÅëÈ­_Sheet2_99.08 부채비율_신용공여액 신고 대사자료 60" xfId="3076"/>
    <cellStyle name="AeE­_Sheet2_99.08 부채비율_신용공여액 신고 대사자료 61" xfId="3077"/>
    <cellStyle name="ÅëÈ­_Sheet2_99.08 부채비율_신용공여액 신고 대사자료 61" xfId="3078"/>
    <cellStyle name="AeE­_Sheet2_99.08 부채비율_신용공여액 신고 대사자료 62" xfId="3079"/>
    <cellStyle name="ÅëÈ­_Sheet2_99.08 부채비율_신용공여액 신고 대사자료 62" xfId="3080"/>
    <cellStyle name="AeE­_Sheet2_99.08 부채비율_신용공여액 신고 대사자료 63" xfId="3081"/>
    <cellStyle name="ÅëÈ­_Sheet2_99.08 부채비율_신용공여액 신고 대사자료 63" xfId="3082"/>
    <cellStyle name="AeE­_Sheet2_99.08 부채비율_신용공여액 신고 대사자료 64" xfId="3083"/>
    <cellStyle name="ÅëÈ­_Sheet2_99.08 부채비율_신용공여액 신고 대사자료 64" xfId="3084"/>
    <cellStyle name="AeE­_Sheet2_99.08 부채비율_신용공여액 신고 대사자료 65" xfId="3085"/>
    <cellStyle name="ÅëÈ­_Sheet2_99.08 부채비율_신용공여액 신고 대사자료 65" xfId="3086"/>
    <cellStyle name="AeE­_Sheet2_99.08 부채비율_신용공여액 신고 대사자료 66" xfId="3087"/>
    <cellStyle name="ÅëÈ­_Sheet2_99.08 부채비율_신용공여액 신고 대사자료 66" xfId="3088"/>
    <cellStyle name="AeE­_Sheet2_99.08 부채비율_신용공여액 신고 대사자료 67" xfId="3089"/>
    <cellStyle name="ÅëÈ­_Sheet2_99.08 부채비율_신용공여액 신고 대사자료 67" xfId="3090"/>
    <cellStyle name="AeE­_Sheet2_99.08 부채비율_신용공여액 신고 대사자료 68" xfId="3091"/>
    <cellStyle name="ÅëÈ­_Sheet2_99.08 부채비율_신용공여액 신고 대사자료 68" xfId="3092"/>
    <cellStyle name="AeE­_Sheet2_99.08 부채비율_신용공여액 신고 대사자료 69" xfId="3093"/>
    <cellStyle name="ÅëÈ­_Sheet2_99.08 부채비율_신용공여액 신고 대사자료 69" xfId="3094"/>
    <cellStyle name="AeE­_Sheet2_99.08 부채비율_신용공여액 신고 대사자료 7" xfId="3095"/>
    <cellStyle name="ÅëÈ­_Sheet2_99.08 부채비율_신용공여액 신고 대사자료 7" xfId="3096"/>
    <cellStyle name="AeE­_Sheet2_99.08 부채비율_신용공여액 신고 대사자료 70" xfId="3097"/>
    <cellStyle name="ÅëÈ­_Sheet2_99.08 부채비율_신용공여액 신고 대사자료 70" xfId="3098"/>
    <cellStyle name="AeE­_Sheet2_99.08 부채비율_신용공여액 신고 대사자료 71" xfId="3099"/>
    <cellStyle name="ÅëÈ­_Sheet2_99.08 부채비율_신용공여액 신고 대사자료 71" xfId="3100"/>
    <cellStyle name="AeE­_Sheet2_99.08 부채비율_신용공여액 신고 대사자료 72" xfId="5063"/>
    <cellStyle name="ÅëÈ­_Sheet2_99.08 부채비율_신용공여액 신고 대사자료 72" xfId="5064"/>
    <cellStyle name="AeE­_Sheet2_99.08 부채비율_신용공여액 신고 대사자료 73" xfId="5065"/>
    <cellStyle name="ÅëÈ­_Sheet2_99.08 부채비율_신용공여액 신고 대사자료 73" xfId="5066"/>
    <cellStyle name="AeE­_Sheet2_99.08 부채비율_신용공여액 신고 대사자료 8" xfId="3101"/>
    <cellStyle name="ÅëÈ­_Sheet2_99.08 부채비율_신용공여액 신고 대사자료 8" xfId="3102"/>
    <cellStyle name="AeE­_Sheet2_99.08 부채비율_신용공여액 신고 대사자료 9" xfId="3103"/>
    <cellStyle name="ÅëÈ­_Sheet2_99.08 부채비율_신용공여액 신고 대사자료 9" xfId="3104"/>
    <cellStyle name="AeE­_Sheet2_99.08 부채비율_신용공여액 신고 대사자료_미지급 선급(021031)" xfId="3105"/>
    <cellStyle name="ÅëÈ­_Sheet2_99.08 부채비율_신용공여액 신고 대사자료_미지급 선급(021031)" xfId="3106"/>
    <cellStyle name="AeE­_Sheet2_99.08 부채비율_신용공여액 신고 대사자료_미지급 선급(021031) 10" xfId="3107"/>
    <cellStyle name="ÅëÈ­_Sheet2_99.08 부채비율_신용공여액 신고 대사자료_미지급 선급(021031) 10" xfId="3108"/>
    <cellStyle name="AeE­_Sheet2_99.08 부채비율_신용공여액 신고 대사자료_미지급 선급(021031) 11" xfId="3109"/>
    <cellStyle name="ÅëÈ­_Sheet2_99.08 부채비율_신용공여액 신고 대사자료_미지급 선급(021031) 11" xfId="3110"/>
    <cellStyle name="AeE­_Sheet2_99.08 부채비율_신용공여액 신고 대사자료_미지급 선급(021031) 12" xfId="3111"/>
    <cellStyle name="ÅëÈ­_Sheet2_99.08 부채비율_신용공여액 신고 대사자료_미지급 선급(021031) 12" xfId="3112"/>
    <cellStyle name="AeE­_Sheet2_99.08 부채비율_신용공여액 신고 대사자료_미지급 선급(021031) 13" xfId="3113"/>
    <cellStyle name="ÅëÈ­_Sheet2_99.08 부채비율_신용공여액 신고 대사자료_미지급 선급(021031) 13" xfId="3114"/>
    <cellStyle name="AeE­_Sheet2_99.08 부채비율_신용공여액 신고 대사자료_미지급 선급(021031) 14" xfId="3115"/>
    <cellStyle name="ÅëÈ­_Sheet2_99.08 부채비율_신용공여액 신고 대사자료_미지급 선급(021031) 14" xfId="3116"/>
    <cellStyle name="AeE­_Sheet2_99.08 부채비율_신용공여액 신고 대사자료_미지급 선급(021031) 15" xfId="3117"/>
    <cellStyle name="ÅëÈ­_Sheet2_99.08 부채비율_신용공여액 신고 대사자료_미지급 선급(021031) 15" xfId="3118"/>
    <cellStyle name="AeE­_Sheet2_99.08 부채비율_신용공여액 신고 대사자료_미지급 선급(021031) 16" xfId="3119"/>
    <cellStyle name="ÅëÈ­_Sheet2_99.08 부채비율_신용공여액 신고 대사자료_미지급 선급(021031) 16" xfId="3120"/>
    <cellStyle name="AeE­_Sheet2_99.08 부채비율_신용공여액 신고 대사자료_미지급 선급(021031) 17" xfId="3121"/>
    <cellStyle name="ÅëÈ­_Sheet2_99.08 부채비율_신용공여액 신고 대사자료_미지급 선급(021031) 17" xfId="3122"/>
    <cellStyle name="AeE­_Sheet2_99.08 부채비율_신용공여액 신고 대사자료_미지급 선급(021031) 18" xfId="3123"/>
    <cellStyle name="ÅëÈ­_Sheet2_99.08 부채비율_신용공여액 신고 대사자료_미지급 선급(021031) 18" xfId="3124"/>
    <cellStyle name="AeE­_Sheet2_99.08 부채비율_신용공여액 신고 대사자료_미지급 선급(021031) 19" xfId="3125"/>
    <cellStyle name="ÅëÈ­_Sheet2_99.08 부채비율_신용공여액 신고 대사자료_미지급 선급(021031) 19" xfId="3126"/>
    <cellStyle name="AeE­_Sheet2_99.08 부채비율_신용공여액 신고 대사자료_미지급 선급(021031) 2" xfId="3127"/>
    <cellStyle name="ÅëÈ­_Sheet2_99.08 부채비율_신용공여액 신고 대사자료_미지급 선급(021031) 2" xfId="3128"/>
    <cellStyle name="AeE­_Sheet2_99.08 부채비율_신용공여액 신고 대사자료_미지급 선급(021031) 20" xfId="3129"/>
    <cellStyle name="ÅëÈ­_Sheet2_99.08 부채비율_신용공여액 신고 대사자료_미지급 선급(021031) 20" xfId="3130"/>
    <cellStyle name="AeE­_Sheet2_99.08 부채비율_신용공여액 신고 대사자료_미지급 선급(021031) 21" xfId="3131"/>
    <cellStyle name="ÅëÈ­_Sheet2_99.08 부채비율_신용공여액 신고 대사자료_미지급 선급(021031) 21" xfId="3132"/>
    <cellStyle name="AeE­_Sheet2_99.08 부채비율_신용공여액 신고 대사자료_미지급 선급(021031) 22" xfId="3133"/>
    <cellStyle name="ÅëÈ­_Sheet2_99.08 부채비율_신용공여액 신고 대사자료_미지급 선급(021031) 22" xfId="3134"/>
    <cellStyle name="AeE­_Sheet2_99.08 부채비율_신용공여액 신고 대사자료_미지급 선급(021031) 23" xfId="3135"/>
    <cellStyle name="ÅëÈ­_Sheet2_99.08 부채비율_신용공여액 신고 대사자료_미지급 선급(021031) 23" xfId="3136"/>
    <cellStyle name="AeE­_Sheet2_99.08 부채비율_신용공여액 신고 대사자료_미지급 선급(021031) 24" xfId="3137"/>
    <cellStyle name="ÅëÈ­_Sheet2_99.08 부채비율_신용공여액 신고 대사자료_미지급 선급(021031) 24" xfId="3138"/>
    <cellStyle name="AeE­_Sheet2_99.08 부채비율_신용공여액 신고 대사자료_미지급 선급(021031) 25" xfId="3139"/>
    <cellStyle name="ÅëÈ­_Sheet2_99.08 부채비율_신용공여액 신고 대사자료_미지급 선급(021031) 25" xfId="3140"/>
    <cellStyle name="AeE­_Sheet2_99.08 부채비율_신용공여액 신고 대사자료_미지급 선급(021031) 26" xfId="3141"/>
    <cellStyle name="ÅëÈ­_Sheet2_99.08 부채비율_신용공여액 신고 대사자료_미지급 선급(021031) 26" xfId="3142"/>
    <cellStyle name="AeE­_Sheet2_99.08 부채비율_신용공여액 신고 대사자료_미지급 선급(021031) 27" xfId="3143"/>
    <cellStyle name="ÅëÈ­_Sheet2_99.08 부채비율_신용공여액 신고 대사자료_미지급 선급(021031) 27" xfId="3144"/>
    <cellStyle name="AeE­_Sheet2_99.08 부채비율_신용공여액 신고 대사자료_미지급 선급(021031) 28" xfId="3145"/>
    <cellStyle name="ÅëÈ­_Sheet2_99.08 부채비율_신용공여액 신고 대사자료_미지급 선급(021031) 28" xfId="3146"/>
    <cellStyle name="AeE­_Sheet2_99.08 부채비율_신용공여액 신고 대사자료_미지급 선급(021031) 29" xfId="3147"/>
    <cellStyle name="ÅëÈ­_Sheet2_99.08 부채비율_신용공여액 신고 대사자료_미지급 선급(021031) 29" xfId="3148"/>
    <cellStyle name="AeE­_Sheet2_99.08 부채비율_신용공여액 신고 대사자료_미지급 선급(021031) 3" xfId="3149"/>
    <cellStyle name="ÅëÈ­_Sheet2_99.08 부채비율_신용공여액 신고 대사자료_미지급 선급(021031) 3" xfId="3150"/>
    <cellStyle name="AeE­_Sheet2_99.08 부채비율_신용공여액 신고 대사자료_미지급 선급(021031) 30" xfId="3151"/>
    <cellStyle name="ÅëÈ­_Sheet2_99.08 부채비율_신용공여액 신고 대사자료_미지급 선급(021031) 30" xfId="3152"/>
    <cellStyle name="AeE­_Sheet2_99.08 부채비율_신용공여액 신고 대사자료_미지급 선급(021031) 31" xfId="3153"/>
    <cellStyle name="ÅëÈ­_Sheet2_99.08 부채비율_신용공여액 신고 대사자료_미지급 선급(021031) 31" xfId="3154"/>
    <cellStyle name="AeE­_Sheet2_99.08 부채비율_신용공여액 신고 대사자료_미지급 선급(021031) 32" xfId="3155"/>
    <cellStyle name="ÅëÈ­_Sheet2_99.08 부채비율_신용공여액 신고 대사자료_미지급 선급(021031) 32" xfId="3156"/>
    <cellStyle name="AeE­_Sheet2_99.08 부채비율_신용공여액 신고 대사자료_미지급 선급(021031) 33" xfId="3157"/>
    <cellStyle name="ÅëÈ­_Sheet2_99.08 부채비율_신용공여액 신고 대사자료_미지급 선급(021031) 33" xfId="3158"/>
    <cellStyle name="AeE­_Sheet2_99.08 부채비율_신용공여액 신고 대사자료_미지급 선급(021031) 34" xfId="3159"/>
    <cellStyle name="ÅëÈ­_Sheet2_99.08 부채비율_신용공여액 신고 대사자료_미지급 선급(021031) 34" xfId="3160"/>
    <cellStyle name="AeE­_Sheet2_99.08 부채비율_신용공여액 신고 대사자료_미지급 선급(021031) 35" xfId="3161"/>
    <cellStyle name="ÅëÈ­_Sheet2_99.08 부채비율_신용공여액 신고 대사자료_미지급 선급(021031) 35" xfId="3162"/>
    <cellStyle name="AeE­_Sheet2_99.08 부채비율_신용공여액 신고 대사자료_미지급 선급(021031) 36" xfId="3163"/>
    <cellStyle name="ÅëÈ­_Sheet2_99.08 부채비율_신용공여액 신고 대사자료_미지급 선급(021031) 36" xfId="3164"/>
    <cellStyle name="AeE­_Sheet2_99.08 부채비율_신용공여액 신고 대사자료_미지급 선급(021031) 37" xfId="3165"/>
    <cellStyle name="ÅëÈ­_Sheet2_99.08 부채비율_신용공여액 신고 대사자료_미지급 선급(021031) 37" xfId="3166"/>
    <cellStyle name="AeE­_Sheet2_99.08 부채비율_신용공여액 신고 대사자료_미지급 선급(021031) 38" xfId="3167"/>
    <cellStyle name="ÅëÈ­_Sheet2_99.08 부채비율_신용공여액 신고 대사자료_미지급 선급(021031) 38" xfId="3168"/>
    <cellStyle name="AeE­_Sheet2_99.08 부채비율_신용공여액 신고 대사자료_미지급 선급(021031) 39" xfId="3169"/>
    <cellStyle name="ÅëÈ­_Sheet2_99.08 부채비율_신용공여액 신고 대사자료_미지급 선급(021031) 39" xfId="3170"/>
    <cellStyle name="AeE­_Sheet2_99.08 부채비율_신용공여액 신고 대사자료_미지급 선급(021031) 4" xfId="3171"/>
    <cellStyle name="ÅëÈ­_Sheet2_99.08 부채비율_신용공여액 신고 대사자료_미지급 선급(021031) 4" xfId="3172"/>
    <cellStyle name="AeE­_Sheet2_99.08 부채비율_신용공여액 신고 대사자료_미지급 선급(021031) 40" xfId="3173"/>
    <cellStyle name="ÅëÈ­_Sheet2_99.08 부채비율_신용공여액 신고 대사자료_미지급 선급(021031) 40" xfId="3174"/>
    <cellStyle name="AeE­_Sheet2_99.08 부채비율_신용공여액 신고 대사자료_미지급 선급(021031) 41" xfId="3175"/>
    <cellStyle name="ÅëÈ­_Sheet2_99.08 부채비율_신용공여액 신고 대사자료_미지급 선급(021031) 41" xfId="3176"/>
    <cellStyle name="AeE­_Sheet2_99.08 부채비율_신용공여액 신고 대사자료_미지급 선급(021031) 42" xfId="3177"/>
    <cellStyle name="ÅëÈ­_Sheet2_99.08 부채비율_신용공여액 신고 대사자료_미지급 선급(021031) 42" xfId="3178"/>
    <cellStyle name="AeE­_Sheet2_99.08 부채비율_신용공여액 신고 대사자료_미지급 선급(021031) 43" xfId="3179"/>
    <cellStyle name="ÅëÈ­_Sheet2_99.08 부채비율_신용공여액 신고 대사자료_미지급 선급(021031) 43" xfId="3180"/>
    <cellStyle name="AeE­_Sheet2_99.08 부채비율_신용공여액 신고 대사자료_미지급 선급(021031) 44" xfId="3181"/>
    <cellStyle name="ÅëÈ­_Sheet2_99.08 부채비율_신용공여액 신고 대사자료_미지급 선급(021031) 44" xfId="3182"/>
    <cellStyle name="AeE­_Sheet2_99.08 부채비율_신용공여액 신고 대사자료_미지급 선급(021031) 45" xfId="3183"/>
    <cellStyle name="ÅëÈ­_Sheet2_99.08 부채비율_신용공여액 신고 대사자료_미지급 선급(021031) 45" xfId="3184"/>
    <cellStyle name="AeE­_Sheet2_99.08 부채비율_신용공여액 신고 대사자료_미지급 선급(021031) 46" xfId="3185"/>
    <cellStyle name="ÅëÈ­_Sheet2_99.08 부채비율_신용공여액 신고 대사자료_미지급 선급(021031) 46" xfId="3186"/>
    <cellStyle name="AeE­_Sheet2_99.08 부채비율_신용공여액 신고 대사자료_미지급 선급(021031) 47" xfId="3187"/>
    <cellStyle name="ÅëÈ­_Sheet2_99.08 부채비율_신용공여액 신고 대사자료_미지급 선급(021031) 47" xfId="3188"/>
    <cellStyle name="AeE­_Sheet2_99.08 부채비율_신용공여액 신고 대사자료_미지급 선급(021031) 48" xfId="3189"/>
    <cellStyle name="ÅëÈ­_Sheet2_99.08 부채비율_신용공여액 신고 대사자료_미지급 선급(021031) 48" xfId="3190"/>
    <cellStyle name="AeE­_Sheet2_99.08 부채비율_신용공여액 신고 대사자료_미지급 선급(021031) 49" xfId="3191"/>
    <cellStyle name="ÅëÈ­_Sheet2_99.08 부채비율_신용공여액 신고 대사자료_미지급 선급(021031) 49" xfId="3192"/>
    <cellStyle name="AeE­_Sheet2_99.08 부채비율_신용공여액 신고 대사자료_미지급 선급(021031) 5" xfId="3193"/>
    <cellStyle name="ÅëÈ­_Sheet2_99.08 부채비율_신용공여액 신고 대사자료_미지급 선급(021031) 5" xfId="3194"/>
    <cellStyle name="AeE­_Sheet2_99.08 부채비율_신용공여액 신고 대사자료_미지급 선급(021031) 50" xfId="3195"/>
    <cellStyle name="ÅëÈ­_Sheet2_99.08 부채비율_신용공여액 신고 대사자료_미지급 선급(021031) 50" xfId="3196"/>
    <cellStyle name="AeE­_Sheet2_99.08 부채비율_신용공여액 신고 대사자료_미지급 선급(021031) 51" xfId="3197"/>
    <cellStyle name="ÅëÈ­_Sheet2_99.08 부채비율_신용공여액 신고 대사자료_미지급 선급(021031) 51" xfId="3198"/>
    <cellStyle name="AeE­_Sheet2_99.08 부채비율_신용공여액 신고 대사자료_미지급 선급(021031) 52" xfId="3199"/>
    <cellStyle name="ÅëÈ­_Sheet2_99.08 부채비율_신용공여액 신고 대사자료_미지급 선급(021031) 52" xfId="3200"/>
    <cellStyle name="AeE­_Sheet2_99.08 부채비율_신용공여액 신고 대사자료_미지급 선급(021031) 53" xfId="3201"/>
    <cellStyle name="ÅëÈ­_Sheet2_99.08 부채비율_신용공여액 신고 대사자료_미지급 선급(021031) 53" xfId="3202"/>
    <cellStyle name="AeE­_Sheet2_99.08 부채비율_신용공여액 신고 대사자료_미지급 선급(021031) 54" xfId="3203"/>
    <cellStyle name="ÅëÈ­_Sheet2_99.08 부채비율_신용공여액 신고 대사자료_미지급 선급(021031) 54" xfId="3204"/>
    <cellStyle name="AeE­_Sheet2_99.08 부채비율_신용공여액 신고 대사자료_미지급 선급(021031) 55" xfId="3205"/>
    <cellStyle name="ÅëÈ­_Sheet2_99.08 부채비율_신용공여액 신고 대사자료_미지급 선급(021031) 55" xfId="3206"/>
    <cellStyle name="AeE­_Sheet2_99.08 부채비율_신용공여액 신고 대사자료_미지급 선급(021031) 56" xfId="3207"/>
    <cellStyle name="ÅëÈ­_Sheet2_99.08 부채비율_신용공여액 신고 대사자료_미지급 선급(021031) 56" xfId="3208"/>
    <cellStyle name="AeE­_Sheet2_99.08 부채비율_신용공여액 신고 대사자료_미지급 선급(021031) 57" xfId="3209"/>
    <cellStyle name="ÅëÈ­_Sheet2_99.08 부채비율_신용공여액 신고 대사자료_미지급 선급(021031) 57" xfId="3210"/>
    <cellStyle name="AeE­_Sheet2_99.08 부채비율_신용공여액 신고 대사자료_미지급 선급(021031) 58" xfId="3211"/>
    <cellStyle name="ÅëÈ­_Sheet2_99.08 부채비율_신용공여액 신고 대사자료_미지급 선급(021031) 58" xfId="3212"/>
    <cellStyle name="AeE­_Sheet2_99.08 부채비율_신용공여액 신고 대사자료_미지급 선급(021031) 59" xfId="3213"/>
    <cellStyle name="ÅëÈ­_Sheet2_99.08 부채비율_신용공여액 신고 대사자료_미지급 선급(021031) 59" xfId="3214"/>
    <cellStyle name="AeE­_Sheet2_99.08 부채비율_신용공여액 신고 대사자료_미지급 선급(021031) 6" xfId="3215"/>
    <cellStyle name="ÅëÈ­_Sheet2_99.08 부채비율_신용공여액 신고 대사자료_미지급 선급(021031) 6" xfId="3216"/>
    <cellStyle name="AeE­_Sheet2_99.08 부채비율_신용공여액 신고 대사자료_미지급 선급(021031) 60" xfId="3217"/>
    <cellStyle name="ÅëÈ­_Sheet2_99.08 부채비율_신용공여액 신고 대사자료_미지급 선급(021031) 60" xfId="3218"/>
    <cellStyle name="AeE­_Sheet2_99.08 부채비율_신용공여액 신고 대사자료_미지급 선급(021031) 61" xfId="3219"/>
    <cellStyle name="ÅëÈ­_Sheet2_99.08 부채비율_신용공여액 신고 대사자료_미지급 선급(021031) 61" xfId="3220"/>
    <cellStyle name="AeE­_Sheet2_99.08 부채비율_신용공여액 신고 대사자료_미지급 선급(021031) 62" xfId="3221"/>
    <cellStyle name="ÅëÈ­_Sheet2_99.08 부채비율_신용공여액 신고 대사자료_미지급 선급(021031) 62" xfId="3222"/>
    <cellStyle name="AeE­_Sheet2_99.08 부채비율_신용공여액 신고 대사자료_미지급 선급(021031) 63" xfId="3223"/>
    <cellStyle name="ÅëÈ­_Sheet2_99.08 부채비율_신용공여액 신고 대사자료_미지급 선급(021031) 63" xfId="3224"/>
    <cellStyle name="AeE­_Sheet2_99.08 부채비율_신용공여액 신고 대사자료_미지급 선급(021031) 64" xfId="3225"/>
    <cellStyle name="ÅëÈ­_Sheet2_99.08 부채비율_신용공여액 신고 대사자료_미지급 선급(021031) 64" xfId="3226"/>
    <cellStyle name="AeE­_Sheet2_99.08 부채비율_신용공여액 신고 대사자료_미지급 선급(021031) 65" xfId="3227"/>
    <cellStyle name="ÅëÈ­_Sheet2_99.08 부채비율_신용공여액 신고 대사자료_미지급 선급(021031) 65" xfId="3228"/>
    <cellStyle name="AeE­_Sheet2_99.08 부채비율_신용공여액 신고 대사자료_미지급 선급(021031) 66" xfId="3229"/>
    <cellStyle name="ÅëÈ­_Sheet2_99.08 부채비율_신용공여액 신고 대사자료_미지급 선급(021031) 66" xfId="3230"/>
    <cellStyle name="AeE­_Sheet2_99.08 부채비율_신용공여액 신고 대사자료_미지급 선급(021031) 67" xfId="3231"/>
    <cellStyle name="ÅëÈ­_Sheet2_99.08 부채비율_신용공여액 신고 대사자료_미지급 선급(021031) 67" xfId="3232"/>
    <cellStyle name="AeE­_Sheet2_99.08 부채비율_신용공여액 신고 대사자료_미지급 선급(021031) 68" xfId="3233"/>
    <cellStyle name="ÅëÈ­_Sheet2_99.08 부채비율_신용공여액 신고 대사자료_미지급 선급(021031) 68" xfId="3234"/>
    <cellStyle name="AeE­_Sheet2_99.08 부채비율_신용공여액 신고 대사자료_미지급 선급(021031) 69" xfId="3235"/>
    <cellStyle name="ÅëÈ­_Sheet2_99.08 부채비율_신용공여액 신고 대사자료_미지급 선급(021031) 69" xfId="3236"/>
    <cellStyle name="AeE­_Sheet2_99.08 부채비율_신용공여액 신고 대사자료_미지급 선급(021031) 7" xfId="3237"/>
    <cellStyle name="ÅëÈ­_Sheet2_99.08 부채비율_신용공여액 신고 대사자료_미지급 선급(021031) 7" xfId="3238"/>
    <cellStyle name="AeE­_Sheet2_99.08 부채비율_신용공여액 신고 대사자료_미지급 선급(021031) 70" xfId="3239"/>
    <cellStyle name="ÅëÈ­_Sheet2_99.08 부채비율_신용공여액 신고 대사자료_미지급 선급(021031) 70" xfId="3240"/>
    <cellStyle name="AeE­_Sheet2_99.08 부채비율_신용공여액 신고 대사자료_미지급 선급(021031) 71" xfId="3241"/>
    <cellStyle name="ÅëÈ­_Sheet2_99.08 부채비율_신용공여액 신고 대사자료_미지급 선급(021031) 71" xfId="3242"/>
    <cellStyle name="AeE­_Sheet2_99.08 부채비율_신용공여액 신고 대사자료_미지급 선급(021031) 72" xfId="5067"/>
    <cellStyle name="ÅëÈ­_Sheet2_99.08 부채비율_신용공여액 신고 대사자료_미지급 선급(021031) 72" xfId="5068"/>
    <cellStyle name="AeE­_Sheet2_99.08 부채비율_신용공여액 신고 대사자료_미지급 선급(021031) 73" xfId="5069"/>
    <cellStyle name="ÅëÈ­_Sheet2_99.08 부채비율_신용공여액 신고 대사자료_미지급 선급(021031) 73" xfId="5070"/>
    <cellStyle name="AeE­_Sheet2_99.08 부채비율_신용공여액 신고 대사자료_미지급 선급(021031) 8" xfId="3243"/>
    <cellStyle name="ÅëÈ­_Sheet2_99.08 부채비율_신용공여액 신고 대사자료_미지급 선급(021031) 8" xfId="3244"/>
    <cellStyle name="AeE­_Sheet2_99.08 부채비율_신용공여액 신고 대사자료_미지급 선급(021031) 9" xfId="3245"/>
    <cellStyle name="ÅëÈ­_Sheet2_99.08 부채비율_신용공여액 신고 대사자료_미지급 선급(021031) 9" xfId="3246"/>
    <cellStyle name="AeE­_Sheet2_99.08 부채비율_신용공여액 신고 대사자료_미지급 선급(021231)" xfId="3247"/>
    <cellStyle name="ÅëÈ­_Sheet2_99.08 부채비율_신용공여액 신고 대사자료_미지급 선급(021231)" xfId="3248"/>
    <cellStyle name="AeE­_Sheet2_99.08 부채비율_신용공여액 신고 대사자료_미지급 선급(021231) 10" xfId="3249"/>
    <cellStyle name="ÅëÈ­_Sheet2_99.08 부채비율_신용공여액 신고 대사자료_미지급 선급(021231) 10" xfId="3250"/>
    <cellStyle name="AeE­_Sheet2_99.08 부채비율_신용공여액 신고 대사자료_미지급 선급(021231) 11" xfId="3251"/>
    <cellStyle name="ÅëÈ­_Sheet2_99.08 부채비율_신용공여액 신고 대사자료_미지급 선급(021231) 11" xfId="3252"/>
    <cellStyle name="AeE­_Sheet2_99.08 부채비율_신용공여액 신고 대사자료_미지급 선급(021231) 12" xfId="3253"/>
    <cellStyle name="ÅëÈ­_Sheet2_99.08 부채비율_신용공여액 신고 대사자료_미지급 선급(021231) 12" xfId="3254"/>
    <cellStyle name="AeE­_Sheet2_99.08 부채비율_신용공여액 신고 대사자료_미지급 선급(021231) 13" xfId="3255"/>
    <cellStyle name="ÅëÈ­_Sheet2_99.08 부채비율_신용공여액 신고 대사자료_미지급 선급(021231) 13" xfId="3256"/>
    <cellStyle name="AeE­_Sheet2_99.08 부채비율_신용공여액 신고 대사자료_미지급 선급(021231) 14" xfId="3257"/>
    <cellStyle name="ÅëÈ­_Sheet2_99.08 부채비율_신용공여액 신고 대사자료_미지급 선급(021231) 14" xfId="3258"/>
    <cellStyle name="AeE­_Sheet2_99.08 부채비율_신용공여액 신고 대사자료_미지급 선급(021231) 15" xfId="3259"/>
    <cellStyle name="ÅëÈ­_Sheet2_99.08 부채비율_신용공여액 신고 대사자료_미지급 선급(021231) 15" xfId="3260"/>
    <cellStyle name="AeE­_Sheet2_99.08 부채비율_신용공여액 신고 대사자료_미지급 선급(021231) 16" xfId="3261"/>
    <cellStyle name="ÅëÈ­_Sheet2_99.08 부채비율_신용공여액 신고 대사자료_미지급 선급(021231) 16" xfId="3262"/>
    <cellStyle name="AeE­_Sheet2_99.08 부채비율_신용공여액 신고 대사자료_미지급 선급(021231) 17" xfId="3263"/>
    <cellStyle name="ÅëÈ­_Sheet2_99.08 부채비율_신용공여액 신고 대사자료_미지급 선급(021231) 17" xfId="3264"/>
    <cellStyle name="AeE­_Sheet2_99.08 부채비율_신용공여액 신고 대사자료_미지급 선급(021231) 18" xfId="3265"/>
    <cellStyle name="ÅëÈ­_Sheet2_99.08 부채비율_신용공여액 신고 대사자료_미지급 선급(021231) 18" xfId="3266"/>
    <cellStyle name="AeE­_Sheet2_99.08 부채비율_신용공여액 신고 대사자료_미지급 선급(021231) 19" xfId="3267"/>
    <cellStyle name="ÅëÈ­_Sheet2_99.08 부채비율_신용공여액 신고 대사자료_미지급 선급(021231) 19" xfId="3268"/>
    <cellStyle name="AeE­_Sheet2_99.08 부채비율_신용공여액 신고 대사자료_미지급 선급(021231) 2" xfId="3269"/>
    <cellStyle name="ÅëÈ­_Sheet2_99.08 부채비율_신용공여액 신고 대사자료_미지급 선급(021231) 2" xfId="3270"/>
    <cellStyle name="AeE­_Sheet2_99.08 부채비율_신용공여액 신고 대사자료_미지급 선급(021231) 20" xfId="3271"/>
    <cellStyle name="ÅëÈ­_Sheet2_99.08 부채비율_신용공여액 신고 대사자료_미지급 선급(021231) 20" xfId="3272"/>
    <cellStyle name="AeE­_Sheet2_99.08 부채비율_신용공여액 신고 대사자료_미지급 선급(021231) 21" xfId="3273"/>
    <cellStyle name="ÅëÈ­_Sheet2_99.08 부채비율_신용공여액 신고 대사자료_미지급 선급(021231) 21" xfId="3274"/>
    <cellStyle name="AeE­_Sheet2_99.08 부채비율_신용공여액 신고 대사자료_미지급 선급(021231) 22" xfId="3275"/>
    <cellStyle name="ÅëÈ­_Sheet2_99.08 부채비율_신용공여액 신고 대사자료_미지급 선급(021231) 22" xfId="3276"/>
    <cellStyle name="AeE­_Sheet2_99.08 부채비율_신용공여액 신고 대사자료_미지급 선급(021231) 23" xfId="3277"/>
    <cellStyle name="ÅëÈ­_Sheet2_99.08 부채비율_신용공여액 신고 대사자료_미지급 선급(021231) 23" xfId="3278"/>
    <cellStyle name="AeE­_Sheet2_99.08 부채비율_신용공여액 신고 대사자료_미지급 선급(021231) 24" xfId="3279"/>
    <cellStyle name="ÅëÈ­_Sheet2_99.08 부채비율_신용공여액 신고 대사자료_미지급 선급(021231) 24" xfId="3280"/>
    <cellStyle name="AeE­_Sheet2_99.08 부채비율_신용공여액 신고 대사자료_미지급 선급(021231) 25" xfId="3281"/>
    <cellStyle name="ÅëÈ­_Sheet2_99.08 부채비율_신용공여액 신고 대사자료_미지급 선급(021231) 25" xfId="3282"/>
    <cellStyle name="AeE­_Sheet2_99.08 부채비율_신용공여액 신고 대사자료_미지급 선급(021231) 26" xfId="3283"/>
    <cellStyle name="ÅëÈ­_Sheet2_99.08 부채비율_신용공여액 신고 대사자료_미지급 선급(021231) 26" xfId="3284"/>
    <cellStyle name="AeE­_Sheet2_99.08 부채비율_신용공여액 신고 대사자료_미지급 선급(021231) 27" xfId="3285"/>
    <cellStyle name="ÅëÈ­_Sheet2_99.08 부채비율_신용공여액 신고 대사자료_미지급 선급(021231) 27" xfId="3286"/>
    <cellStyle name="AeE­_Sheet2_99.08 부채비율_신용공여액 신고 대사자료_미지급 선급(021231) 28" xfId="3287"/>
    <cellStyle name="ÅëÈ­_Sheet2_99.08 부채비율_신용공여액 신고 대사자료_미지급 선급(021231) 28" xfId="3288"/>
    <cellStyle name="AeE­_Sheet2_99.08 부채비율_신용공여액 신고 대사자료_미지급 선급(021231) 29" xfId="3289"/>
    <cellStyle name="ÅëÈ­_Sheet2_99.08 부채비율_신용공여액 신고 대사자료_미지급 선급(021231) 29" xfId="3290"/>
    <cellStyle name="AeE­_Sheet2_99.08 부채비율_신용공여액 신고 대사자료_미지급 선급(021231) 3" xfId="3291"/>
    <cellStyle name="ÅëÈ­_Sheet2_99.08 부채비율_신용공여액 신고 대사자료_미지급 선급(021231) 3" xfId="3292"/>
    <cellStyle name="AeE­_Sheet2_99.08 부채비율_신용공여액 신고 대사자료_미지급 선급(021231) 30" xfId="3293"/>
    <cellStyle name="ÅëÈ­_Sheet2_99.08 부채비율_신용공여액 신고 대사자료_미지급 선급(021231) 30" xfId="3294"/>
    <cellStyle name="AeE­_Sheet2_99.08 부채비율_신용공여액 신고 대사자료_미지급 선급(021231) 31" xfId="3295"/>
    <cellStyle name="ÅëÈ­_Sheet2_99.08 부채비율_신용공여액 신고 대사자료_미지급 선급(021231) 31" xfId="3296"/>
    <cellStyle name="AeE­_Sheet2_99.08 부채비율_신용공여액 신고 대사자료_미지급 선급(021231) 32" xfId="3297"/>
    <cellStyle name="ÅëÈ­_Sheet2_99.08 부채비율_신용공여액 신고 대사자료_미지급 선급(021231) 32" xfId="3298"/>
    <cellStyle name="AeE­_Sheet2_99.08 부채비율_신용공여액 신고 대사자료_미지급 선급(021231) 33" xfId="3299"/>
    <cellStyle name="ÅëÈ­_Sheet2_99.08 부채비율_신용공여액 신고 대사자료_미지급 선급(021231) 33" xfId="3300"/>
    <cellStyle name="AeE­_Sheet2_99.08 부채비율_신용공여액 신고 대사자료_미지급 선급(021231) 34" xfId="3301"/>
    <cellStyle name="ÅëÈ­_Sheet2_99.08 부채비율_신용공여액 신고 대사자료_미지급 선급(021231) 34" xfId="3302"/>
    <cellStyle name="AeE­_Sheet2_99.08 부채비율_신용공여액 신고 대사자료_미지급 선급(021231) 35" xfId="3303"/>
    <cellStyle name="ÅëÈ­_Sheet2_99.08 부채비율_신용공여액 신고 대사자료_미지급 선급(021231) 35" xfId="3304"/>
    <cellStyle name="AeE­_Sheet2_99.08 부채비율_신용공여액 신고 대사자료_미지급 선급(021231) 36" xfId="3305"/>
    <cellStyle name="ÅëÈ­_Sheet2_99.08 부채비율_신용공여액 신고 대사자료_미지급 선급(021231) 36" xfId="3306"/>
    <cellStyle name="AeE­_Sheet2_99.08 부채비율_신용공여액 신고 대사자료_미지급 선급(021231) 37" xfId="3307"/>
    <cellStyle name="ÅëÈ­_Sheet2_99.08 부채비율_신용공여액 신고 대사자료_미지급 선급(021231) 37" xfId="3308"/>
    <cellStyle name="AeE­_Sheet2_99.08 부채비율_신용공여액 신고 대사자료_미지급 선급(021231) 38" xfId="3309"/>
    <cellStyle name="ÅëÈ­_Sheet2_99.08 부채비율_신용공여액 신고 대사자료_미지급 선급(021231) 38" xfId="3310"/>
    <cellStyle name="AeE­_Sheet2_99.08 부채비율_신용공여액 신고 대사자료_미지급 선급(021231) 39" xfId="3311"/>
    <cellStyle name="ÅëÈ­_Sheet2_99.08 부채비율_신용공여액 신고 대사자료_미지급 선급(021231) 39" xfId="3312"/>
    <cellStyle name="AeE­_Sheet2_99.08 부채비율_신용공여액 신고 대사자료_미지급 선급(021231) 4" xfId="3313"/>
    <cellStyle name="ÅëÈ­_Sheet2_99.08 부채비율_신용공여액 신고 대사자료_미지급 선급(021231) 4" xfId="3314"/>
    <cellStyle name="AeE­_Sheet2_99.08 부채비율_신용공여액 신고 대사자료_미지급 선급(021231) 40" xfId="3315"/>
    <cellStyle name="ÅëÈ­_Sheet2_99.08 부채비율_신용공여액 신고 대사자료_미지급 선급(021231) 40" xfId="3316"/>
    <cellStyle name="AeE­_Sheet2_99.08 부채비율_신용공여액 신고 대사자료_미지급 선급(021231) 41" xfId="3317"/>
    <cellStyle name="ÅëÈ­_Sheet2_99.08 부채비율_신용공여액 신고 대사자료_미지급 선급(021231) 41" xfId="3318"/>
    <cellStyle name="AeE­_Sheet2_99.08 부채비율_신용공여액 신고 대사자료_미지급 선급(021231) 42" xfId="3319"/>
    <cellStyle name="ÅëÈ­_Sheet2_99.08 부채비율_신용공여액 신고 대사자료_미지급 선급(021231) 42" xfId="3320"/>
    <cellStyle name="AeE­_Sheet2_99.08 부채비율_신용공여액 신고 대사자료_미지급 선급(021231) 43" xfId="3321"/>
    <cellStyle name="ÅëÈ­_Sheet2_99.08 부채비율_신용공여액 신고 대사자료_미지급 선급(021231) 43" xfId="3322"/>
    <cellStyle name="AeE­_Sheet2_99.08 부채비율_신용공여액 신고 대사자료_미지급 선급(021231) 44" xfId="3323"/>
    <cellStyle name="ÅëÈ­_Sheet2_99.08 부채비율_신용공여액 신고 대사자료_미지급 선급(021231) 44" xfId="3324"/>
    <cellStyle name="AeE­_Sheet2_99.08 부채비율_신용공여액 신고 대사자료_미지급 선급(021231) 45" xfId="3325"/>
    <cellStyle name="ÅëÈ­_Sheet2_99.08 부채비율_신용공여액 신고 대사자료_미지급 선급(021231) 45" xfId="3326"/>
    <cellStyle name="AeE­_Sheet2_99.08 부채비율_신용공여액 신고 대사자료_미지급 선급(021231) 46" xfId="3327"/>
    <cellStyle name="ÅëÈ­_Sheet2_99.08 부채비율_신용공여액 신고 대사자료_미지급 선급(021231) 46" xfId="3328"/>
    <cellStyle name="AeE­_Sheet2_99.08 부채비율_신용공여액 신고 대사자료_미지급 선급(021231) 47" xfId="3329"/>
    <cellStyle name="ÅëÈ­_Sheet2_99.08 부채비율_신용공여액 신고 대사자료_미지급 선급(021231) 47" xfId="3330"/>
    <cellStyle name="AeE­_Sheet2_99.08 부채비율_신용공여액 신고 대사자료_미지급 선급(021231) 48" xfId="3331"/>
    <cellStyle name="ÅëÈ­_Sheet2_99.08 부채비율_신용공여액 신고 대사자료_미지급 선급(021231) 48" xfId="3332"/>
    <cellStyle name="AeE­_Sheet2_99.08 부채비율_신용공여액 신고 대사자료_미지급 선급(021231) 49" xfId="3333"/>
    <cellStyle name="ÅëÈ­_Sheet2_99.08 부채비율_신용공여액 신고 대사자료_미지급 선급(021231) 49" xfId="3334"/>
    <cellStyle name="AeE­_Sheet2_99.08 부채비율_신용공여액 신고 대사자료_미지급 선급(021231) 5" xfId="3335"/>
    <cellStyle name="ÅëÈ­_Sheet2_99.08 부채비율_신용공여액 신고 대사자료_미지급 선급(021231) 5" xfId="3336"/>
    <cellStyle name="AeE­_Sheet2_99.08 부채비율_신용공여액 신고 대사자료_미지급 선급(021231) 50" xfId="3337"/>
    <cellStyle name="ÅëÈ­_Sheet2_99.08 부채비율_신용공여액 신고 대사자료_미지급 선급(021231) 50" xfId="3338"/>
    <cellStyle name="AeE­_Sheet2_99.08 부채비율_신용공여액 신고 대사자료_미지급 선급(021231) 51" xfId="3339"/>
    <cellStyle name="ÅëÈ­_Sheet2_99.08 부채비율_신용공여액 신고 대사자료_미지급 선급(021231) 51" xfId="3340"/>
    <cellStyle name="AeE­_Sheet2_99.08 부채비율_신용공여액 신고 대사자료_미지급 선급(021231) 52" xfId="3341"/>
    <cellStyle name="ÅëÈ­_Sheet2_99.08 부채비율_신용공여액 신고 대사자료_미지급 선급(021231) 52" xfId="3342"/>
    <cellStyle name="AeE­_Sheet2_99.08 부채비율_신용공여액 신고 대사자료_미지급 선급(021231) 53" xfId="3343"/>
    <cellStyle name="ÅëÈ­_Sheet2_99.08 부채비율_신용공여액 신고 대사자료_미지급 선급(021231) 53" xfId="3344"/>
    <cellStyle name="AeE­_Sheet2_99.08 부채비율_신용공여액 신고 대사자료_미지급 선급(021231) 54" xfId="3345"/>
    <cellStyle name="ÅëÈ­_Sheet2_99.08 부채비율_신용공여액 신고 대사자료_미지급 선급(021231) 54" xfId="3346"/>
    <cellStyle name="AeE­_Sheet2_99.08 부채비율_신용공여액 신고 대사자료_미지급 선급(021231) 55" xfId="3347"/>
    <cellStyle name="ÅëÈ­_Sheet2_99.08 부채비율_신용공여액 신고 대사자료_미지급 선급(021231) 55" xfId="3348"/>
    <cellStyle name="AeE­_Sheet2_99.08 부채비율_신용공여액 신고 대사자료_미지급 선급(021231) 56" xfId="3349"/>
    <cellStyle name="ÅëÈ­_Sheet2_99.08 부채비율_신용공여액 신고 대사자료_미지급 선급(021231) 56" xfId="3350"/>
    <cellStyle name="AeE­_Sheet2_99.08 부채비율_신용공여액 신고 대사자료_미지급 선급(021231) 57" xfId="3351"/>
    <cellStyle name="ÅëÈ­_Sheet2_99.08 부채비율_신용공여액 신고 대사자료_미지급 선급(021231) 57" xfId="3352"/>
    <cellStyle name="AeE­_Sheet2_99.08 부채비율_신용공여액 신고 대사자료_미지급 선급(021231) 58" xfId="3353"/>
    <cellStyle name="ÅëÈ­_Sheet2_99.08 부채비율_신용공여액 신고 대사자료_미지급 선급(021231) 58" xfId="3354"/>
    <cellStyle name="AeE­_Sheet2_99.08 부채비율_신용공여액 신고 대사자료_미지급 선급(021231) 59" xfId="3355"/>
    <cellStyle name="ÅëÈ­_Sheet2_99.08 부채비율_신용공여액 신고 대사자료_미지급 선급(021231) 59" xfId="3356"/>
    <cellStyle name="AeE­_Sheet2_99.08 부채비율_신용공여액 신고 대사자료_미지급 선급(021231) 6" xfId="3357"/>
    <cellStyle name="ÅëÈ­_Sheet2_99.08 부채비율_신용공여액 신고 대사자료_미지급 선급(021231) 6" xfId="3358"/>
    <cellStyle name="AeE­_Sheet2_99.08 부채비율_신용공여액 신고 대사자료_미지급 선급(021231) 60" xfId="3359"/>
    <cellStyle name="ÅëÈ­_Sheet2_99.08 부채비율_신용공여액 신고 대사자료_미지급 선급(021231) 60" xfId="3360"/>
    <cellStyle name="AeE­_Sheet2_99.08 부채비율_신용공여액 신고 대사자료_미지급 선급(021231) 61" xfId="3361"/>
    <cellStyle name="ÅëÈ­_Sheet2_99.08 부채비율_신용공여액 신고 대사자료_미지급 선급(021231) 61" xfId="3362"/>
    <cellStyle name="AeE­_Sheet2_99.08 부채비율_신용공여액 신고 대사자료_미지급 선급(021231) 62" xfId="3363"/>
    <cellStyle name="ÅëÈ­_Sheet2_99.08 부채비율_신용공여액 신고 대사자료_미지급 선급(021231) 62" xfId="3364"/>
    <cellStyle name="AeE­_Sheet2_99.08 부채비율_신용공여액 신고 대사자료_미지급 선급(021231) 63" xfId="3365"/>
    <cellStyle name="ÅëÈ­_Sheet2_99.08 부채비율_신용공여액 신고 대사자료_미지급 선급(021231) 63" xfId="3366"/>
    <cellStyle name="AeE­_Sheet2_99.08 부채비율_신용공여액 신고 대사자료_미지급 선급(021231) 64" xfId="3367"/>
    <cellStyle name="ÅëÈ­_Sheet2_99.08 부채비율_신용공여액 신고 대사자료_미지급 선급(021231) 64" xfId="3368"/>
    <cellStyle name="AeE­_Sheet2_99.08 부채비율_신용공여액 신고 대사자료_미지급 선급(021231) 65" xfId="3369"/>
    <cellStyle name="ÅëÈ­_Sheet2_99.08 부채비율_신용공여액 신고 대사자료_미지급 선급(021231) 65" xfId="3370"/>
    <cellStyle name="AeE­_Sheet2_99.08 부채비율_신용공여액 신고 대사자료_미지급 선급(021231) 66" xfId="3371"/>
    <cellStyle name="ÅëÈ­_Sheet2_99.08 부채비율_신용공여액 신고 대사자료_미지급 선급(021231) 66" xfId="3372"/>
    <cellStyle name="AeE­_Sheet2_99.08 부채비율_신용공여액 신고 대사자료_미지급 선급(021231) 67" xfId="3373"/>
    <cellStyle name="ÅëÈ­_Sheet2_99.08 부채비율_신용공여액 신고 대사자료_미지급 선급(021231) 67" xfId="3374"/>
    <cellStyle name="AeE­_Sheet2_99.08 부채비율_신용공여액 신고 대사자료_미지급 선급(021231) 68" xfId="3375"/>
    <cellStyle name="ÅëÈ­_Sheet2_99.08 부채비율_신용공여액 신고 대사자료_미지급 선급(021231) 68" xfId="3376"/>
    <cellStyle name="AeE­_Sheet2_99.08 부채비율_신용공여액 신고 대사자료_미지급 선급(021231) 69" xfId="3377"/>
    <cellStyle name="ÅëÈ­_Sheet2_99.08 부채비율_신용공여액 신고 대사자료_미지급 선급(021231) 69" xfId="3378"/>
    <cellStyle name="AeE­_Sheet2_99.08 부채비율_신용공여액 신고 대사자료_미지급 선급(021231) 7" xfId="3379"/>
    <cellStyle name="ÅëÈ­_Sheet2_99.08 부채비율_신용공여액 신고 대사자료_미지급 선급(021231) 7" xfId="3380"/>
    <cellStyle name="AeE­_Sheet2_99.08 부채비율_신용공여액 신고 대사자료_미지급 선급(021231) 70" xfId="3381"/>
    <cellStyle name="ÅëÈ­_Sheet2_99.08 부채비율_신용공여액 신고 대사자료_미지급 선급(021231) 70" xfId="3382"/>
    <cellStyle name="AeE­_Sheet2_99.08 부채비율_신용공여액 신고 대사자료_미지급 선급(021231) 71" xfId="3383"/>
    <cellStyle name="ÅëÈ­_Sheet2_99.08 부채비율_신용공여액 신고 대사자료_미지급 선급(021231) 71" xfId="3384"/>
    <cellStyle name="AeE­_Sheet2_99.08 부채비율_신용공여액 신고 대사자료_미지급 선급(021231) 72" xfId="5071"/>
    <cellStyle name="ÅëÈ­_Sheet2_99.08 부채비율_신용공여액 신고 대사자료_미지급 선급(021231) 72" xfId="5072"/>
    <cellStyle name="AeE­_Sheet2_99.08 부채비율_신용공여액 신고 대사자료_미지급 선급(021231) 73" xfId="5073"/>
    <cellStyle name="ÅëÈ­_Sheet2_99.08 부채비율_신용공여액 신고 대사자료_미지급 선급(021231) 73" xfId="5074"/>
    <cellStyle name="AeE­_Sheet2_99.08 부채비율_신용공여액 신고 대사자료_미지급 선급(021231) 8" xfId="3385"/>
    <cellStyle name="ÅëÈ­_Sheet2_99.08 부채비율_신용공여액 신고 대사자료_미지급 선급(021231) 8" xfId="3386"/>
    <cellStyle name="AeE­_Sheet2_99.08 부채비율_신용공여액 신고 대사자료_미지급 선급(021231) 9" xfId="3387"/>
    <cellStyle name="ÅëÈ­_Sheet2_99.08 부채비율_신용공여액 신고 대사자료_미지급 선급(021231) 9" xfId="3388"/>
    <cellStyle name="AeE­_Sheet2_99.08 부채비율_최종배분표(한빛은행)_020614" xfId="3389"/>
    <cellStyle name="ÅëÈ­_Sheet2_99.08 부채비율_최종배분표(한빛은행)_020614" xfId="3390"/>
    <cellStyle name="AeE­_Sheet2_99.08 부채비율_최종배분표(한빛은행)_020614_미지급 선급(021031)" xfId="3391"/>
    <cellStyle name="ÅëÈ­_Sheet2_99.08 부채비율_최종배분표(한빛은행)_020614_미지급 선급(021031)" xfId="3392"/>
    <cellStyle name="AeE­_Sheet2_99.08 부채비율_최종배분표(한빛은행)_020614_미지급 선급(021231)" xfId="3393"/>
    <cellStyle name="ÅëÈ­_Sheet2_99.08 부채비율_최종배분표(한빛은행)_020614_미지급 선급(021231)" xfId="3394"/>
    <cellStyle name="AeE­_Sheet2_99.08 부채비율_최종배분표(한빛은행)_020617" xfId="3395"/>
    <cellStyle name="ÅëÈ­_Sheet2_99.08 부채비율_최종배분표(한빛은행)_020617" xfId="3396"/>
    <cellStyle name="AeE­_Sheet2_99.08 부채비율_최종배분표(한빛은행)_020617_미지급 선급(021031)" xfId="3397"/>
    <cellStyle name="ÅëÈ­_Sheet2_99.08 부채비율_최종배분표(한빛은행)_020617_미지급 선급(021031)" xfId="3398"/>
    <cellStyle name="AeE­_Sheet2_99.08 부채비율_최종배분표(한빛은행)_020617_미지급 선급(021231)" xfId="3399"/>
    <cellStyle name="ÅëÈ­_Sheet2_99.08 부채비율_최종배분표(한빛은행)_020617_미지급 선급(021231)" xfId="3400"/>
    <cellStyle name="AeE¡© [0]_¨öCAuA¡ÀAI " xfId="310"/>
    <cellStyle name="AeE¡©_¨öCAuA¡ÀAI " xfId="311"/>
    <cellStyle name="AeE¡ⓒ [0]_¡ÆA¡¤￠R￠￢i¨u¨uC¡I" xfId="3401"/>
    <cellStyle name="AeE¡ⓒ_¡ÆA¡¤￠R￠￢i¨u¨uC¡I" xfId="3402"/>
    <cellStyle name="AeE¢®¨Ï [0]_¨Ï©ª¢®i¡§¡þI¢®¨¡eE¨Ïo¡Ë¡Íe A¨Ï¡þA¡Ë¢¥A¢®AAI " xfId="312"/>
    <cellStyle name="AeE¢®¨Ï_¨Ï©ª¢®i¡§¡þI¢®¨¡eE¨Ïo¡Ë¡Íe A¨Ï¡þA¡Ë¢¥A¢®AAI " xfId="313"/>
    <cellStyle name="AeE￠R¨I [0]_¡§￠Ri¡§u¡§¡þ¡§¡þI¡§u￠R¨I" xfId="3403"/>
    <cellStyle name="AeE￠R¨I_¡§￠Ri¡§u¡§¡þ¡§¡þI¡§u￠R¨I" xfId="3404"/>
    <cellStyle name="ÆU¼¾ÆR" xfId="3405"/>
    <cellStyle name="ALIGNMENT" xfId="81"/>
    <cellStyle name="Äþ¸¶" xfId="3406"/>
    <cellStyle name="Äþ¸¶ [0]" xfId="3407"/>
    <cellStyle name="AÞ¸¶ [0]_ ¸n A÷_V100 ºI¹I,³≫¼o 2.2 PILOT " xfId="3408"/>
    <cellStyle name="ÄÞ¸¶ [0]_ °ßÀû±âÁØ FLOW " xfId="314"/>
    <cellStyle name="AÞ¸¶ [0]_ 2ÆAAþº° " xfId="315"/>
    <cellStyle name="ÄÞ¸¶ [0]_¿ï»êÈ­·Â ±â±¸Á¶Á÷Ç¥" xfId="3409"/>
    <cellStyle name="AÞ¸¶ [0]_±aA¸" xfId="3410"/>
    <cellStyle name="ÄÞ¸¶ [0]_±âÅ¸" xfId="3411"/>
    <cellStyle name="AÞ¸¶ [0]_°eE¹_11¿a½A " xfId="3412"/>
    <cellStyle name="ÄÞ¸¶ [0]_¼öÃâ½ÇÀû " xfId="316"/>
    <cellStyle name="AÞ¸¶ [0]_¼oAI¼º " xfId="5092"/>
    <cellStyle name="ÄÞ¸¶ [0]_½ÇÀûÇöÈ² " xfId="5093"/>
    <cellStyle name="AÞ¸¶ [0]_¾c½A " xfId="5094"/>
    <cellStyle name="ÄÞ¸¶ [0]_³»ºÎ°èÈ¹´ë ÃßÁ¤Â÷ÀÌ " xfId="317"/>
    <cellStyle name="AÞ¸¶ [0]_³≫ºI°eE¹´e AßA¤A÷AI " xfId="318"/>
    <cellStyle name="ÄÞ¸¶ [0]_³Ã¿¬ 4 " xfId="319"/>
    <cellStyle name="AÞ¸¶ [0]_A¾CO½A¼³ " xfId="3413"/>
    <cellStyle name="ÄÞ¸¶ [0]_ÃÑ°ýº¸°í-Ãß°¡Àý°¨ " xfId="320"/>
    <cellStyle name="AÞ¸¶ [0]_AU¿ⓒ°øA¾2" xfId="82"/>
    <cellStyle name="ÄÞ¸¶ [0]_COVER97" xfId="3414"/>
    <cellStyle name="AÞ¸¶ [0]_INQUIRY ¿μ¾÷AßAø " xfId="3415"/>
    <cellStyle name="ÄÞ¸¶ [0]_laroux" xfId="3416"/>
    <cellStyle name="AÞ¸¶ [0]_Sheet2" xfId="3417"/>
    <cellStyle name="ÄÞ¸¶ [0]_Sheet2" xfId="3418"/>
    <cellStyle name="AÞ¸¶ [0]_Sheet2_공장별차입금배부(01.1.31)_비교" xfId="3419"/>
    <cellStyle name="ÄÞ¸¶ [0]_Sheet2_공장별차입금배부(01.1.31)_비교" xfId="3420"/>
    <cellStyle name="AÞ¸¶ [0]_Sheet2_공장별차입금배부(01.1.31)_비교_미지급 선급(021031)" xfId="3421"/>
    <cellStyle name="ÄÞ¸¶ [0]_Sheet2_공장별차입금배부(01.1.31)_비교_미지급 선급(021031)" xfId="3422"/>
    <cellStyle name="AÞ¸¶ [0]_Sheet2_공장별차입금배부(01.1.31)_비교_미지급 선급(021231)" xfId="3423"/>
    <cellStyle name="ÄÞ¸¶ [0]_Sheet2_공장별차입금배부(01.1.31)_비교_미지급 선급(021231)" xfId="3424"/>
    <cellStyle name="AÞ¸¶ [0]_Sheet2_미지급 선급(021031)" xfId="3425"/>
    <cellStyle name="ÄÞ¸¶ [0]_Sheet2_미지급 선급(021031)" xfId="3426"/>
    <cellStyle name="AÞ¸¶ [0]_Sheet2_미지급 선급(021231)" xfId="3427"/>
    <cellStyle name="ÄÞ¸¶ [0]_Sheet2_미지급 선급(021231)" xfId="3428"/>
    <cellStyle name="AÞ¸¶ [0]_Sheet2_신용공여액 신고 대사자료" xfId="3429"/>
    <cellStyle name="ÄÞ¸¶ [0]_Sheet2_신용공여액 신고 대사자료" xfId="3430"/>
    <cellStyle name="AÞ¸¶ [0]_Sheet2_신용공여액 신고 대사자료_미지급 선급(021031)" xfId="3431"/>
    <cellStyle name="ÄÞ¸¶ [0]_Sheet2_신용공여액 신고 대사자료_미지급 선급(021031)" xfId="3432"/>
    <cellStyle name="AÞ¸¶ [0]_Sheet2_신용공여액 신고 대사자료_미지급 선급(021231)" xfId="3433"/>
    <cellStyle name="ÄÞ¸¶ [0]_Sheet2_신용공여액 신고 대사자료_미지급 선급(021231)" xfId="3434"/>
    <cellStyle name="AÞ¸¶ [0]_Sheet2_최종배분표(한빛은행)_020614" xfId="3435"/>
    <cellStyle name="ÄÞ¸¶ [0]_Sheet2_최종배분표(한빛은행)_020614" xfId="3436"/>
    <cellStyle name="AÞ¸¶ [0]_Sheet2_최종배분표(한빛은행)_020614_미지급 선급(021031)" xfId="3437"/>
    <cellStyle name="ÄÞ¸¶ [0]_Sheet2_최종배분표(한빛은행)_020614_미지급 선급(021031)" xfId="3438"/>
    <cellStyle name="AÞ¸¶ [0]_Sheet2_최종배분표(한빛은행)_020614_미지급 선급(021231)" xfId="3439"/>
    <cellStyle name="ÄÞ¸¶ [0]_Sheet2_최종배분표(한빛은행)_020614_미지급 선급(021231)" xfId="3440"/>
    <cellStyle name="AÞ¸¶ [0]_Sheet2_최종배분표(한빛은행)_020617" xfId="3441"/>
    <cellStyle name="ÄÞ¸¶ [0]_Sheet2_최종배분표(한빛은행)_020617" xfId="3442"/>
    <cellStyle name="AÞ¸¶ [0]_Sheet2_최종배분표(한빛은행)_020617_미지급 선급(021031)" xfId="3443"/>
    <cellStyle name="ÄÞ¸¶ [0]_Sheet2_최종배분표(한빛은행)_020617_미지급 선급(021031)" xfId="3444"/>
    <cellStyle name="AÞ¸¶ [0]_Sheet2_최종배분표(한빛은행)_020617_미지급 선급(021231)" xfId="3445"/>
    <cellStyle name="ÄÞ¸¶ [0]_Sheet2_최종배분표(한빛은행)_020617_미지급 선급(021231)" xfId="3446"/>
    <cellStyle name="AÞ¸¶_ ¸n A÷_V100 ºI¹I,³≫¼o 2.2 PILOT " xfId="3447"/>
    <cellStyle name="ÄÞ¸¶_ °ßÀû±âÁØ FLOW " xfId="321"/>
    <cellStyle name="AÞ¸¶_ 2ÆAAþº° " xfId="322"/>
    <cellStyle name="Äþ¸¶_¸åãâ" xfId="3448"/>
    <cellStyle name="AÞ¸¶_¿u¸≫≫y≫e°eE¹" xfId="3449"/>
    <cellStyle name="Äþ¸¶_07년3분기현금흐름표" xfId="3450"/>
    <cellStyle name="AÞ¸¶_¼oAI¼º " xfId="5095"/>
    <cellStyle name="ÄÞ¸¶_½ÇÀûÇöÈ² " xfId="5096"/>
    <cellStyle name="AÞ¸¶_¾c½A " xfId="5097"/>
    <cellStyle name="ÄÞ¸¶_³»ºÎ°èÈ¹´ë ÃßÁ¤Â÷ÀÌ " xfId="323"/>
    <cellStyle name="AÞ¸¶_³≫ºI°eE¹´e AßA¤A÷AI " xfId="324"/>
    <cellStyle name="ÄÞ¸¶_³Ã¿¬ 4 " xfId="325"/>
    <cellStyle name="AÞ¸¶_A¾CO½A¼³ " xfId="3451"/>
    <cellStyle name="ÄÞ¸¶_ÅðÁ÷º¸Çè±â±Ý¸í¼¼" xfId="3452"/>
    <cellStyle name="AÞ¸¶_AN°y(1.25) " xfId="326"/>
    <cellStyle name="ÄÞ¸¶_ÃÑ°ýº¸°í-Ãß°¡Àý°¨ " xfId="327"/>
    <cellStyle name="AÞ¸¶_AU¿ⓒ°øA¾2" xfId="83"/>
    <cellStyle name="ÄÞ¸¶_COVER97" xfId="3453"/>
    <cellStyle name="AÞ¸¶_INQUIRY ¿μ¾÷AßAø " xfId="3454"/>
    <cellStyle name="ÄÞ¸¶_laroux" xfId="3455"/>
    <cellStyle name="AÞ¸¶_Sheet2" xfId="3456"/>
    <cellStyle name="ÄÞ¸¶_Sheet2" xfId="3457"/>
    <cellStyle name="AÞ¸¶_Sheet2_공장별차입금배부(01.1.31)_비교" xfId="3458"/>
    <cellStyle name="ÄÞ¸¶_Sheet2_공장별차입금배부(01.1.31)_비교" xfId="3459"/>
    <cellStyle name="AÞ¸¶_Sheet2_공장별차입금배부(01.1.31)_비교_미지급 선급(021031)" xfId="3460"/>
    <cellStyle name="ÄÞ¸¶_Sheet2_공장별차입금배부(01.1.31)_비교_미지급 선급(021031)" xfId="3461"/>
    <cellStyle name="AÞ¸¶_Sheet2_공장별차입금배부(01.1.31)_비교_미지급 선급(021231)" xfId="3462"/>
    <cellStyle name="ÄÞ¸¶_Sheet2_공장별차입금배부(01.1.31)_비교_미지급 선급(021231)" xfId="3463"/>
    <cellStyle name="AÞ¸¶_Sheet2_미지급 선급(021031)" xfId="3464"/>
    <cellStyle name="ÄÞ¸¶_Sheet2_미지급 선급(021031)" xfId="3465"/>
    <cellStyle name="AÞ¸¶_Sheet2_미지급 선급(021231)" xfId="3466"/>
    <cellStyle name="ÄÞ¸¶_Sheet2_미지급 선급(021231)" xfId="3467"/>
    <cellStyle name="AÞ¸¶_Sheet2_신용공여액 신고 대사자료" xfId="3468"/>
    <cellStyle name="ÄÞ¸¶_Sheet2_신용공여액 신고 대사자료" xfId="3469"/>
    <cellStyle name="AÞ¸¶_Sheet2_신용공여액 신고 대사자료_미지급 선급(021031)" xfId="3470"/>
    <cellStyle name="ÄÞ¸¶_Sheet2_신용공여액 신고 대사자료_미지급 선급(021031)" xfId="3471"/>
    <cellStyle name="AÞ¸¶_Sheet2_신용공여액 신고 대사자료_미지급 선급(021231)" xfId="3472"/>
    <cellStyle name="ÄÞ¸¶_Sheet2_신용공여액 신고 대사자료_미지급 선급(021231)" xfId="3473"/>
    <cellStyle name="AÞ¸¶_Sheet2_최종배분표(한빛은행)_020614" xfId="3474"/>
    <cellStyle name="ÄÞ¸¶_Sheet2_최종배분표(한빛은행)_020614" xfId="3475"/>
    <cellStyle name="AÞ¸¶_Sheet2_최종배분표(한빛은행)_020614_미지급 선급(021031)" xfId="3476"/>
    <cellStyle name="ÄÞ¸¶_Sheet2_최종배분표(한빛은행)_020614_미지급 선급(021031)" xfId="3477"/>
    <cellStyle name="AÞ¸¶_Sheet2_최종배분표(한빛은행)_020614_미지급 선급(021231)" xfId="3478"/>
    <cellStyle name="ÄÞ¸¶_Sheet2_최종배분표(한빛은행)_020614_미지급 선급(021231)" xfId="3479"/>
    <cellStyle name="AÞ¸¶_Sheet2_최종배분표(한빛은행)_020617" xfId="3480"/>
    <cellStyle name="ÄÞ¸¶_Sheet2_최종배분표(한빛은행)_020617" xfId="3481"/>
    <cellStyle name="AÞ¸¶_Sheet2_최종배분표(한빛은행)_020617_미지급 선급(021031)" xfId="3482"/>
    <cellStyle name="ÄÞ¸¶_Sheet2_최종배분표(한빛은행)_020617_미지급 선급(021031)" xfId="3483"/>
    <cellStyle name="AÞ¸¶_Sheet2_최종배분표(한빛은행)_020617_미지급 선급(021231)" xfId="3484"/>
    <cellStyle name="ÄÞ¸¶_Sheet2_최종배분표(한빛은행)_020617_미지급 선급(021231)" xfId="3485"/>
    <cellStyle name="AU¸R¼o" xfId="3486"/>
    <cellStyle name="AU¸R¼o0" xfId="3487"/>
    <cellStyle name="_x0001_b" xfId="328"/>
    <cellStyle name="Bad" xfId="3488"/>
    <cellStyle name="Body" xfId="329"/>
    <cellStyle name="C¡IA¨ª_#1,2" xfId="3489"/>
    <cellStyle name="C¡ÍA¨ª_¡íc¨ú¡À¨¬I¨¬¡Æ AN¡Æe " xfId="330"/>
    <cellStyle name="C¡IA¨ª_￠?￥i¨u¡ACoEⓒ÷ " xfId="331"/>
    <cellStyle name="C¡ÍA¨ª_¢¯¥ì¨ú¡ÀCoE©÷ " xfId="332"/>
    <cellStyle name="C¡IA¨ª_0N-HANDLING " xfId="333"/>
    <cellStyle name="C¡ÍA¨ª_0N-HANDLING " xfId="334"/>
    <cellStyle name="C¡IA¨ª_5-1¡¾￠´¡Æi " xfId="335"/>
    <cellStyle name="C¡ÍA¨ª_5-1¡¾¢´¡Æi " xfId="336"/>
    <cellStyle name="C¡IA¨ª_Ay¡ÆeC¡I(2￠?u) " xfId="337"/>
    <cellStyle name="C¡ÍA¨ª_Ay¡ÆeC¡Í(2¢¯u) " xfId="338"/>
    <cellStyle name="C¡IA¨ª_Sheet1_0N-HANDLING " xfId="339"/>
    <cellStyle name="C¡ÍA¨ª_Sheet1_0N-HANDLING " xfId="340"/>
    <cellStyle name="C¢®IA¡§¨£_¡§u¢®¨úAoAc¢®¨¡i_¨Ï©ª¢®i¡§¡þI¢®¨¡eE¨Ïo¡Ë¡Íe A¨Ï¡þA¡Ë¢¥A¢®AAI " xfId="341"/>
    <cellStyle name="C￠RIA¡§¨￡_#1,2" xfId="3490"/>
    <cellStyle name="Ç¥áø" xfId="3491"/>
    <cellStyle name="C￥AØ_  FAB AIA¤  " xfId="3492"/>
    <cellStyle name="Ç¥ÁØ_´ëÃÑ°ýÇ¥ " xfId="342"/>
    <cellStyle name="C￥AØ_´eºnC￥ (2)_ºI´eAa°ø " xfId="3493"/>
    <cellStyle name="Ç¥ÁØ_´ëºñÇ¥ (2)_ºÎ´ëÅä°ø " xfId="3494"/>
    <cellStyle name="C￥AØ_¸AAa.¼OAI " xfId="343"/>
    <cellStyle name="Ç¥ÁØ_¿ù°£¿ä¾àº¸°í" xfId="3495"/>
    <cellStyle name="C￥AØ_¿μ¾÷CoE² " xfId="3496"/>
    <cellStyle name="Ç¥ÁØ_»ç¾÷ºÎº° ÃÑ°è " xfId="344"/>
    <cellStyle name="C￥AØ_≫c¾÷ºIº° AN°e " xfId="345"/>
    <cellStyle name="Ç¥ÁØ_°ø»çºñ¿¹»ê¼­ " xfId="346"/>
    <cellStyle name="C￥AØ_°u¸R¿ø°¡" xfId="3497"/>
    <cellStyle name="Ç¥áø_07년3분기현금흐름표" xfId="3498"/>
    <cellStyle name="C￥AØ_0N-HANDLING " xfId="347"/>
    <cellStyle name="Ç¥ÁØ_0N-HANDLING " xfId="348"/>
    <cellStyle name="C￥AØ_¼±AoAc°i_1_³≫ºI°eE¹´e AßA¤A÷AI " xfId="349"/>
    <cellStyle name="Ç¥ÁØ_¼±ÅõÀç°í_³»ºÎ°èÈ¹´ë ÃßÁ¤Â÷ÀÌ " xfId="350"/>
    <cellStyle name="C￥AØ_¼±AoAc°i_³≫ºI°eE¹´e AßA¤A÷AI " xfId="351"/>
    <cellStyle name="Ç¥ÁØ_¼ö¾ÐÁý°è_½ÃÇà´ëºñÇ¥ " xfId="352"/>
    <cellStyle name="C￥AØ_¼OAIA÷ (2)_1_³≫ºI°eE¹´e AßA¤A÷AI " xfId="353"/>
    <cellStyle name="Ç¥ÁØ_¼ÕÀÍÂ÷ (2)_³»ºÎ°èÈ¹´ë ÃßÁ¤Â÷ÀÌ " xfId="354"/>
    <cellStyle name="C￥AØ_¼OAIA÷ (2)_³≫ºI°eE¹´e AßA¤A÷AI " xfId="355"/>
    <cellStyle name="Ç¥ÁØ_¼ÕÀÍÂ÷ÀÌ ¿øÀÎ " xfId="356"/>
    <cellStyle name="C￥AØ_¾c½A " xfId="357"/>
    <cellStyle name="Ç¥ÁØ_¾ç½Ä " xfId="358"/>
    <cellStyle name="C￥AØ_³≫ºI°eE¹´e AßA¤A÷AI " xfId="359"/>
    <cellStyle name="Ç¥ÁØ_³Ã¿¬ 4 " xfId="360"/>
    <cellStyle name="C￥AØ_5-1±¤°i " xfId="361"/>
    <cellStyle name="Ç¥ÁØ_5-1±¤°í " xfId="362"/>
    <cellStyle name="C￥AØ_5-1±¤°i _6RCB1 " xfId="363"/>
    <cellStyle name="Ç¥ÁØ_5-1±¤°í _Çö´ë¾÷¹«ÃßÁø " xfId="364"/>
    <cellStyle name="C￥AØ_5E￡±a_6RCB1 " xfId="365"/>
    <cellStyle name="Ç¥ÁØ_7°èÈ¹ " xfId="366"/>
    <cellStyle name="C￥AØ_A¸≫cºÐ_³≫ºI°eE¹´e AßA¤A÷AI " xfId="367"/>
    <cellStyle name="Ç¥ÁØ_ÃµÈ£3¿ù " xfId="368"/>
    <cellStyle name="C￥AØ_AI¿øCoE² " xfId="3499"/>
    <cellStyle name="Ç¥ÁØ_ÃÑ°ýº¸°í-Ãß°¡Àý°¨ " xfId="369"/>
    <cellStyle name="C￥AØ_Ay°eC￥(2¿u) " xfId="370"/>
    <cellStyle name="Ç¥ÁØ_Áý°èÇ¥(2¿ù) " xfId="371"/>
    <cellStyle name="C￥AØ_CoAo¹yAI °A¾×¿ⓒ½A " xfId="372"/>
    <cellStyle name="Ç¥ÁØ_ÇöÈ²_¹®Á¦Á¡ " xfId="373"/>
    <cellStyle name="C￥AØ_laroux_1" xfId="3500"/>
    <cellStyle name="Ç¥ÁØ_laroux_1" xfId="3501"/>
    <cellStyle name="C￥AØ_laroux_2" xfId="3502"/>
    <cellStyle name="Ç¥ÁØ_laroux_2" xfId="3503"/>
    <cellStyle name="C￥AØ_laroux_3" xfId="3504"/>
    <cellStyle name="Ç¥ÁØ_laroux_3" xfId="3505"/>
    <cellStyle name="C￥AØ_laroux_4" xfId="3506"/>
    <cellStyle name="Ç¥ÁØ_laroux_4" xfId="3507"/>
    <cellStyle name="C￥AØ_laroux_5" xfId="3508"/>
    <cellStyle name="Ç¥ÁØ_laroux_5" xfId="3509"/>
    <cellStyle name="C￥AØ_laroux_5_2.1.1공장별차입금배부-ksk" xfId="3510"/>
    <cellStyle name="Ç¥ÁØ_laroux_5_2.1.1공장별차입금배부-ksk" xfId="3511"/>
    <cellStyle name="C￥AØ_laroux_5_2.1.1공장별차입금배부-ksk_2.1.1공장별차입금배부-ksk" xfId="3512"/>
    <cellStyle name="Ç¥ÁØ_laroux_5_2.1.1공장별차입금배부-ksk_2.1.1공장별차입금배부-ksk" xfId="3513"/>
    <cellStyle name="C￥AØ_laroux_5_2.1.1공장별차입금배부-ksk_공장별차입금배부(01.1.31)" xfId="3514"/>
    <cellStyle name="Ç¥ÁØ_laroux_5_2.1.1공장별차입금배부-ksk_공장별차입금배부(01.1.31)" xfId="3515"/>
    <cellStyle name="C￥AØ_laroux_5_2.1.1공장별차입금배부-ksk_공장별차입금배부(usance수정후10.20오후)" xfId="3516"/>
    <cellStyle name="Ç¥ÁØ_laroux_5_2.1.1공장별차입금배부-ksk_공장별차입금배부(usance수정후10.20오후)" xfId="3517"/>
    <cellStyle name="C￥AØ_laroux_5_2.1.1공장별차입금배부-ksk_공장별차입금배부(보증청구권삭제)" xfId="3518"/>
    <cellStyle name="Ç¥ÁØ_laroux_5_2.1.1공장별차입금배부-ksk_공장별차입금배부(보증청구권삭제)" xfId="3519"/>
    <cellStyle name="C￥AØ_laroux_5_3.1회수율분석WP-SIS&amp;KSK" xfId="3520"/>
    <cellStyle name="Ç¥ÁØ_laroux_5_3.1회수율분석WP-SIS&amp;KSK" xfId="3521"/>
    <cellStyle name="C￥AØ_laroux_5_3.1회수율분석WP-SIS&amp;KSK_2.1.1공장별차입금배부-ksk" xfId="3522"/>
    <cellStyle name="Ç¥ÁØ_laroux_5_3.1회수율분석WP-SIS&amp;KSK_2.1.1공장별차입금배부-ksk" xfId="3523"/>
    <cellStyle name="C￥AØ_laroux_5_3.1회수율분석WP-SIS&amp;KSK_공장별차입금배부(01.1.31)" xfId="3524"/>
    <cellStyle name="Ç¥ÁØ_laroux_5_3.1회수율분석WP-SIS&amp;KSK_공장별차입금배부(01.1.31)" xfId="3525"/>
    <cellStyle name="C￥AØ_laroux_5_3.1회수율분석WP-SIS&amp;KSK_공장별차입금배부(usance수정후10.20오후)" xfId="3526"/>
    <cellStyle name="Ç¥ÁØ_laroux_5_3.1회수율분석WP-SIS&amp;KSK_공장별차입금배부(usance수정후10.20오후)" xfId="3527"/>
    <cellStyle name="C￥AØ_laroux_5_3.1회수율분석WP-SIS&amp;KSK_공장별차입금배부(보증청구권삭제)" xfId="3528"/>
    <cellStyle name="Ç¥ÁØ_laroux_5_3.1회수율분석WP-SIS&amp;KSK_공장별차입금배부(보증청구권삭제)" xfId="3529"/>
    <cellStyle name="C￥AØ_Sheet1 (2)" xfId="3530"/>
    <cellStyle name="Ç¥ÁØ_Sheet1 (2)" xfId="3531"/>
    <cellStyle name="C￥AØ_Sheet1_¿μ¾÷CoE² " xfId="374"/>
    <cellStyle name="Ç¥ÁØ_Sheet1_0N-HANDLING " xfId="375"/>
    <cellStyle name="C￥AØ_Sheet1_Ay°eC￥(2¿u) " xfId="376"/>
    <cellStyle name="Ç¥ÁØ_Sheet1_Áý°èÇ¥(2¿ù) " xfId="377"/>
    <cellStyle name="C￥AØ_Sheet2" xfId="3532"/>
    <cellStyle name="Ç¥ÁØ_Sheet2" xfId="3533"/>
    <cellStyle name="C￥AØ_SOON1 " xfId="378"/>
    <cellStyle name="Ç¥ÁØ_SOON1 " xfId="379"/>
    <cellStyle name="Calc Currency (0)" xfId="84"/>
    <cellStyle name="Calc Currency (0) 2" xfId="3534"/>
    <cellStyle name="Calc Currency (2)" xfId="3535"/>
    <cellStyle name="Calc Currency (2) 2" xfId="3536"/>
    <cellStyle name="Calc Percent (0)" xfId="3537"/>
    <cellStyle name="Calc Percent (0) 2" xfId="3538"/>
    <cellStyle name="Calc Percent (1)" xfId="3539"/>
    <cellStyle name="Calc Percent (1) 2" xfId="3540"/>
    <cellStyle name="Calc Percent (2)" xfId="3541"/>
    <cellStyle name="Calc Percent (2) 2" xfId="3542"/>
    <cellStyle name="Calc Units (0)" xfId="3543"/>
    <cellStyle name="Calc Units (0) 2" xfId="3544"/>
    <cellStyle name="Calc Units (1)" xfId="3545"/>
    <cellStyle name="Calc Units (1) 2" xfId="3546"/>
    <cellStyle name="Calc Units (2)" xfId="3547"/>
    <cellStyle name="Calc Units (2) 2" xfId="3548"/>
    <cellStyle name="Calculation" xfId="3549"/>
    <cellStyle name="Calculation 10" xfId="11290"/>
    <cellStyle name="Calculation 2" xfId="5476"/>
    <cellStyle name="Calculation 2 10" xfId="11470"/>
    <cellStyle name="Calculation 2 11" xfId="17263"/>
    <cellStyle name="Calculation 2 12" xfId="22882"/>
    <cellStyle name="Calculation 2 2" xfId="5764"/>
    <cellStyle name="Calculation 2 2 10" xfId="17504"/>
    <cellStyle name="Calculation 2 2 2" xfId="6335"/>
    <cellStyle name="Calculation 2 2 2 2" xfId="12307"/>
    <cellStyle name="Calculation 2 2 2 3" xfId="18063"/>
    <cellStyle name="Calculation 2 2 2 4" xfId="23560"/>
    <cellStyle name="Calculation 2 2 3" xfId="6336"/>
    <cellStyle name="Calculation 2 2 3 2" xfId="12308"/>
    <cellStyle name="Calculation 2 2 3 3" xfId="18064"/>
    <cellStyle name="Calculation 2 2 3 4" xfId="23561"/>
    <cellStyle name="Calculation 2 2 4" xfId="6337"/>
    <cellStyle name="Calculation 2 2 4 2" xfId="12309"/>
    <cellStyle name="Calculation 2 2 4 3" xfId="18065"/>
    <cellStyle name="Calculation 2 2 4 4" xfId="23562"/>
    <cellStyle name="Calculation 2 2 5" xfId="6338"/>
    <cellStyle name="Calculation 2 2 5 2" xfId="12310"/>
    <cellStyle name="Calculation 2 2 5 3" xfId="18066"/>
    <cellStyle name="Calculation 2 2 5 4" xfId="23563"/>
    <cellStyle name="Calculation 2 2 6" xfId="6339"/>
    <cellStyle name="Calculation 2 2 6 2" xfId="12311"/>
    <cellStyle name="Calculation 2 2 6 3" xfId="18067"/>
    <cellStyle name="Calculation 2 2 6 4" xfId="23564"/>
    <cellStyle name="Calculation 2 2 7" xfId="6340"/>
    <cellStyle name="Calculation 2 2 7 2" xfId="12312"/>
    <cellStyle name="Calculation 2 2 7 3" xfId="18068"/>
    <cellStyle name="Calculation 2 2 7 4" xfId="23565"/>
    <cellStyle name="Calculation 2 2 8" xfId="6341"/>
    <cellStyle name="Calculation 2 2 8 2" xfId="12313"/>
    <cellStyle name="Calculation 2 2 8 3" xfId="18069"/>
    <cellStyle name="Calculation 2 2 8 4" xfId="23566"/>
    <cellStyle name="Calculation 2 2 9" xfId="11737"/>
    <cellStyle name="Calculation 2 3" xfId="5991"/>
    <cellStyle name="Calculation 2 3 10" xfId="6342"/>
    <cellStyle name="Calculation 2 3 10 2" xfId="12314"/>
    <cellStyle name="Calculation 2 3 10 3" xfId="18070"/>
    <cellStyle name="Calculation 2 3 10 4" xfId="23567"/>
    <cellStyle name="Calculation 2 3 11" xfId="11964"/>
    <cellStyle name="Calculation 2 3 12" xfId="17721"/>
    <cellStyle name="Calculation 2 3 13" xfId="23218"/>
    <cellStyle name="Calculation 2 3 2" xfId="6343"/>
    <cellStyle name="Calculation 2 3 2 2" xfId="12315"/>
    <cellStyle name="Calculation 2 3 2 3" xfId="18071"/>
    <cellStyle name="Calculation 2 3 2 4" xfId="23568"/>
    <cellStyle name="Calculation 2 3 3" xfId="6344"/>
    <cellStyle name="Calculation 2 3 3 2" xfId="12316"/>
    <cellStyle name="Calculation 2 3 3 3" xfId="18072"/>
    <cellStyle name="Calculation 2 3 3 4" xfId="23569"/>
    <cellStyle name="Calculation 2 3 4" xfId="6345"/>
    <cellStyle name="Calculation 2 3 4 2" xfId="12317"/>
    <cellStyle name="Calculation 2 3 4 3" xfId="18073"/>
    <cellStyle name="Calculation 2 3 4 4" xfId="23570"/>
    <cellStyle name="Calculation 2 3 5" xfId="6346"/>
    <cellStyle name="Calculation 2 3 5 2" xfId="12318"/>
    <cellStyle name="Calculation 2 3 5 3" xfId="18074"/>
    <cellStyle name="Calculation 2 3 5 4" xfId="23571"/>
    <cellStyle name="Calculation 2 3 6" xfId="6347"/>
    <cellStyle name="Calculation 2 3 6 2" xfId="12319"/>
    <cellStyle name="Calculation 2 3 6 3" xfId="18075"/>
    <cellStyle name="Calculation 2 3 6 4" xfId="23572"/>
    <cellStyle name="Calculation 2 3 7" xfId="6348"/>
    <cellStyle name="Calculation 2 3 7 2" xfId="12320"/>
    <cellStyle name="Calculation 2 3 7 3" xfId="18076"/>
    <cellStyle name="Calculation 2 3 7 4" xfId="23573"/>
    <cellStyle name="Calculation 2 3 8" xfId="6349"/>
    <cellStyle name="Calculation 2 3 8 2" xfId="12321"/>
    <cellStyle name="Calculation 2 3 8 3" xfId="18077"/>
    <cellStyle name="Calculation 2 3 8 4" xfId="23574"/>
    <cellStyle name="Calculation 2 3 9" xfId="6350"/>
    <cellStyle name="Calculation 2 3 9 2" xfId="12322"/>
    <cellStyle name="Calculation 2 3 9 3" xfId="18078"/>
    <cellStyle name="Calculation 2 3 9 4" xfId="23575"/>
    <cellStyle name="Calculation 2 4" xfId="6351"/>
    <cellStyle name="Calculation 2 4 2" xfId="12323"/>
    <cellStyle name="Calculation 2 4 3" xfId="18079"/>
    <cellStyle name="Calculation 2 4 4" xfId="23576"/>
    <cellStyle name="Calculation 2 5" xfId="6352"/>
    <cellStyle name="Calculation 2 5 2" xfId="12324"/>
    <cellStyle name="Calculation 2 5 3" xfId="18080"/>
    <cellStyle name="Calculation 2 5 4" xfId="23577"/>
    <cellStyle name="Calculation 2 6" xfId="6353"/>
    <cellStyle name="Calculation 2 6 2" xfId="12325"/>
    <cellStyle name="Calculation 2 6 3" xfId="18081"/>
    <cellStyle name="Calculation 2 6 4" xfId="23578"/>
    <cellStyle name="Calculation 2 7" xfId="6354"/>
    <cellStyle name="Calculation 2 7 2" xfId="12326"/>
    <cellStyle name="Calculation 2 7 3" xfId="18082"/>
    <cellStyle name="Calculation 2 7 4" xfId="23579"/>
    <cellStyle name="Calculation 2 8" xfId="6355"/>
    <cellStyle name="Calculation 2 8 2" xfId="12327"/>
    <cellStyle name="Calculation 2 8 3" xfId="18083"/>
    <cellStyle name="Calculation 2 8 4" xfId="23580"/>
    <cellStyle name="Calculation 2 9" xfId="6356"/>
    <cellStyle name="Calculation 2 9 2" xfId="12328"/>
    <cellStyle name="Calculation 2 9 3" xfId="18084"/>
    <cellStyle name="Calculation 2 9 4" xfId="23581"/>
    <cellStyle name="Calculation 3" xfId="5475"/>
    <cellStyle name="Calculation 3 2" xfId="5763"/>
    <cellStyle name="Calculation 3 2 10" xfId="11736"/>
    <cellStyle name="Calculation 3 2 11" xfId="17503"/>
    <cellStyle name="Calculation 3 2 12" xfId="23019"/>
    <cellStyle name="Calculation 3 2 2" xfId="6357"/>
    <cellStyle name="Calculation 3 2 2 2" xfId="12329"/>
    <cellStyle name="Calculation 3 2 2 3" xfId="18085"/>
    <cellStyle name="Calculation 3 2 2 4" xfId="23582"/>
    <cellStyle name="Calculation 3 2 3" xfId="6358"/>
    <cellStyle name="Calculation 3 2 3 2" xfId="12330"/>
    <cellStyle name="Calculation 3 2 3 3" xfId="18086"/>
    <cellStyle name="Calculation 3 2 3 4" xfId="23583"/>
    <cellStyle name="Calculation 3 2 4" xfId="6359"/>
    <cellStyle name="Calculation 3 2 4 2" xfId="12331"/>
    <cellStyle name="Calculation 3 2 4 3" xfId="18087"/>
    <cellStyle name="Calculation 3 2 4 4" xfId="23584"/>
    <cellStyle name="Calculation 3 2 5" xfId="6360"/>
    <cellStyle name="Calculation 3 2 5 2" xfId="12332"/>
    <cellStyle name="Calculation 3 2 5 3" xfId="18088"/>
    <cellStyle name="Calculation 3 2 5 4" xfId="23585"/>
    <cellStyle name="Calculation 3 2 6" xfId="6361"/>
    <cellStyle name="Calculation 3 2 6 2" xfId="12333"/>
    <cellStyle name="Calculation 3 2 6 3" xfId="18089"/>
    <cellStyle name="Calculation 3 2 6 4" xfId="23586"/>
    <cellStyle name="Calculation 3 2 7" xfId="6362"/>
    <cellStyle name="Calculation 3 2 7 2" xfId="12334"/>
    <cellStyle name="Calculation 3 2 7 3" xfId="18090"/>
    <cellStyle name="Calculation 3 2 7 4" xfId="23587"/>
    <cellStyle name="Calculation 3 2 8" xfId="6363"/>
    <cellStyle name="Calculation 3 2 8 2" xfId="12335"/>
    <cellStyle name="Calculation 3 2 8 3" xfId="18091"/>
    <cellStyle name="Calculation 3 2 8 4" xfId="23588"/>
    <cellStyle name="Calculation 3 2 9" xfId="6364"/>
    <cellStyle name="Calculation 3 2 9 2" xfId="12336"/>
    <cellStyle name="Calculation 3 2 9 3" xfId="18092"/>
    <cellStyle name="Calculation 3 2 9 4" xfId="23589"/>
    <cellStyle name="Calculation 3 3" xfId="5990"/>
    <cellStyle name="Calculation 3 3 10" xfId="6365"/>
    <cellStyle name="Calculation 3 3 10 2" xfId="12337"/>
    <cellStyle name="Calculation 3 3 10 3" xfId="18093"/>
    <cellStyle name="Calculation 3 3 10 4" xfId="23590"/>
    <cellStyle name="Calculation 3 3 11" xfId="11963"/>
    <cellStyle name="Calculation 3 3 12" xfId="17720"/>
    <cellStyle name="Calculation 3 3 13" xfId="23217"/>
    <cellStyle name="Calculation 3 3 2" xfId="6366"/>
    <cellStyle name="Calculation 3 3 2 2" xfId="12338"/>
    <cellStyle name="Calculation 3 3 2 3" xfId="18094"/>
    <cellStyle name="Calculation 3 3 2 4" xfId="23591"/>
    <cellStyle name="Calculation 3 3 3" xfId="6367"/>
    <cellStyle name="Calculation 3 3 3 2" xfId="12339"/>
    <cellStyle name="Calculation 3 3 3 3" xfId="18095"/>
    <cellStyle name="Calculation 3 3 3 4" xfId="23592"/>
    <cellStyle name="Calculation 3 3 4" xfId="6368"/>
    <cellStyle name="Calculation 3 3 4 2" xfId="12340"/>
    <cellStyle name="Calculation 3 3 4 3" xfId="18096"/>
    <cellStyle name="Calculation 3 3 4 4" xfId="23593"/>
    <cellStyle name="Calculation 3 3 5" xfId="6369"/>
    <cellStyle name="Calculation 3 3 5 2" xfId="12341"/>
    <cellStyle name="Calculation 3 3 5 3" xfId="18097"/>
    <cellStyle name="Calculation 3 3 5 4" xfId="23594"/>
    <cellStyle name="Calculation 3 3 6" xfId="6370"/>
    <cellStyle name="Calculation 3 3 6 2" xfId="12342"/>
    <cellStyle name="Calculation 3 3 6 3" xfId="18098"/>
    <cellStyle name="Calculation 3 3 6 4" xfId="23595"/>
    <cellStyle name="Calculation 3 3 7" xfId="6371"/>
    <cellStyle name="Calculation 3 3 7 2" xfId="12343"/>
    <cellStyle name="Calculation 3 3 7 3" xfId="18099"/>
    <cellStyle name="Calculation 3 3 7 4" xfId="23596"/>
    <cellStyle name="Calculation 3 3 8" xfId="6372"/>
    <cellStyle name="Calculation 3 3 8 2" xfId="12344"/>
    <cellStyle name="Calculation 3 3 8 3" xfId="18100"/>
    <cellStyle name="Calculation 3 3 8 4" xfId="23597"/>
    <cellStyle name="Calculation 3 3 9" xfId="6373"/>
    <cellStyle name="Calculation 3 3 9 2" xfId="12345"/>
    <cellStyle name="Calculation 3 3 9 3" xfId="18101"/>
    <cellStyle name="Calculation 3 3 9 4" xfId="23598"/>
    <cellStyle name="Calculation 3 4" xfId="6374"/>
    <cellStyle name="Calculation 3 4 2" xfId="12346"/>
    <cellStyle name="Calculation 3 4 3" xfId="18102"/>
    <cellStyle name="Calculation 3 4 4" xfId="23599"/>
    <cellStyle name="Calculation 3 5" xfId="6375"/>
    <cellStyle name="Calculation 3 5 2" xfId="12347"/>
    <cellStyle name="Calculation 3 5 3" xfId="18103"/>
    <cellStyle name="Calculation 3 5 4" xfId="23600"/>
    <cellStyle name="Calculation 3 6" xfId="6376"/>
    <cellStyle name="Calculation 3 6 2" xfId="12348"/>
    <cellStyle name="Calculation 3 6 3" xfId="18104"/>
    <cellStyle name="Calculation 3 6 4" xfId="23601"/>
    <cellStyle name="Calculation 3 7" xfId="11469"/>
    <cellStyle name="Calculation 3 8" xfId="17262"/>
    <cellStyle name="Calculation 4" xfId="5544"/>
    <cellStyle name="Calculation 4 2" xfId="5832"/>
    <cellStyle name="Calculation 4 2 10" xfId="11805"/>
    <cellStyle name="Calculation 4 2 11" xfId="17567"/>
    <cellStyle name="Calculation 4 2 12" xfId="23080"/>
    <cellStyle name="Calculation 4 2 2" xfId="6377"/>
    <cellStyle name="Calculation 4 2 2 2" xfId="12349"/>
    <cellStyle name="Calculation 4 2 2 3" xfId="18105"/>
    <cellStyle name="Calculation 4 2 2 4" xfId="23602"/>
    <cellStyle name="Calculation 4 2 3" xfId="6378"/>
    <cellStyle name="Calculation 4 2 3 2" xfId="12350"/>
    <cellStyle name="Calculation 4 2 3 3" xfId="18106"/>
    <cellStyle name="Calculation 4 2 3 4" xfId="23603"/>
    <cellStyle name="Calculation 4 2 4" xfId="6379"/>
    <cellStyle name="Calculation 4 2 4 2" xfId="12351"/>
    <cellStyle name="Calculation 4 2 4 3" xfId="18107"/>
    <cellStyle name="Calculation 4 2 4 4" xfId="23604"/>
    <cellStyle name="Calculation 4 2 5" xfId="6380"/>
    <cellStyle name="Calculation 4 2 5 2" xfId="12352"/>
    <cellStyle name="Calculation 4 2 5 3" xfId="18108"/>
    <cellStyle name="Calculation 4 2 5 4" xfId="23605"/>
    <cellStyle name="Calculation 4 2 6" xfId="6381"/>
    <cellStyle name="Calculation 4 2 6 2" xfId="12353"/>
    <cellStyle name="Calculation 4 2 6 3" xfId="18109"/>
    <cellStyle name="Calculation 4 2 6 4" xfId="23606"/>
    <cellStyle name="Calculation 4 2 7" xfId="6382"/>
    <cellStyle name="Calculation 4 2 7 2" xfId="12354"/>
    <cellStyle name="Calculation 4 2 7 3" xfId="18110"/>
    <cellStyle name="Calculation 4 2 7 4" xfId="23607"/>
    <cellStyle name="Calculation 4 2 8" xfId="6383"/>
    <cellStyle name="Calculation 4 2 8 2" xfId="12355"/>
    <cellStyle name="Calculation 4 2 8 3" xfId="18111"/>
    <cellStyle name="Calculation 4 2 8 4" xfId="23608"/>
    <cellStyle name="Calculation 4 2 9" xfId="6384"/>
    <cellStyle name="Calculation 4 2 9 2" xfId="12356"/>
    <cellStyle name="Calculation 4 2 9 3" xfId="18112"/>
    <cellStyle name="Calculation 4 2 9 4" xfId="23609"/>
    <cellStyle name="Calculation 4 3" xfId="6054"/>
    <cellStyle name="Calculation 4 3 10" xfId="6385"/>
    <cellStyle name="Calculation 4 3 10 2" xfId="12357"/>
    <cellStyle name="Calculation 4 3 10 3" xfId="18113"/>
    <cellStyle name="Calculation 4 3 10 4" xfId="23610"/>
    <cellStyle name="Calculation 4 3 11" xfId="12026"/>
    <cellStyle name="Calculation 4 3 12" xfId="17782"/>
    <cellStyle name="Calculation 4 3 13" xfId="23279"/>
    <cellStyle name="Calculation 4 3 2" xfId="6386"/>
    <cellStyle name="Calculation 4 3 2 2" xfId="12358"/>
    <cellStyle name="Calculation 4 3 2 3" xfId="18114"/>
    <cellStyle name="Calculation 4 3 2 4" xfId="23611"/>
    <cellStyle name="Calculation 4 3 3" xfId="6387"/>
    <cellStyle name="Calculation 4 3 3 2" xfId="12359"/>
    <cellStyle name="Calculation 4 3 3 3" xfId="18115"/>
    <cellStyle name="Calculation 4 3 3 4" xfId="23612"/>
    <cellStyle name="Calculation 4 3 4" xfId="6388"/>
    <cellStyle name="Calculation 4 3 4 2" xfId="12360"/>
    <cellStyle name="Calculation 4 3 4 3" xfId="18116"/>
    <cellStyle name="Calculation 4 3 4 4" xfId="23613"/>
    <cellStyle name="Calculation 4 3 5" xfId="6389"/>
    <cellStyle name="Calculation 4 3 5 2" xfId="12361"/>
    <cellStyle name="Calculation 4 3 5 3" xfId="18117"/>
    <cellStyle name="Calculation 4 3 5 4" xfId="23614"/>
    <cellStyle name="Calculation 4 3 6" xfId="6390"/>
    <cellStyle name="Calculation 4 3 6 2" xfId="12362"/>
    <cellStyle name="Calculation 4 3 6 3" xfId="18118"/>
    <cellStyle name="Calculation 4 3 6 4" xfId="23615"/>
    <cellStyle name="Calculation 4 3 7" xfId="6391"/>
    <cellStyle name="Calculation 4 3 7 2" xfId="12363"/>
    <cellStyle name="Calculation 4 3 7 3" xfId="18119"/>
    <cellStyle name="Calculation 4 3 7 4" xfId="23616"/>
    <cellStyle name="Calculation 4 3 8" xfId="6392"/>
    <cellStyle name="Calculation 4 3 8 2" xfId="12364"/>
    <cellStyle name="Calculation 4 3 8 3" xfId="18120"/>
    <cellStyle name="Calculation 4 3 8 4" xfId="23617"/>
    <cellStyle name="Calculation 4 3 9" xfId="6393"/>
    <cellStyle name="Calculation 4 3 9 2" xfId="12365"/>
    <cellStyle name="Calculation 4 3 9 3" xfId="18121"/>
    <cellStyle name="Calculation 4 3 9 4" xfId="23618"/>
    <cellStyle name="Calculation 4 4" xfId="6394"/>
    <cellStyle name="Calculation 4 4 2" xfId="12366"/>
    <cellStyle name="Calculation 4 4 3" xfId="18122"/>
    <cellStyle name="Calculation 4 4 4" xfId="23619"/>
    <cellStyle name="Calculation 4 5" xfId="6395"/>
    <cellStyle name="Calculation 4 5 2" xfId="12367"/>
    <cellStyle name="Calculation 4 5 3" xfId="18123"/>
    <cellStyle name="Calculation 4 5 4" xfId="23620"/>
    <cellStyle name="Calculation 4 6" xfId="6396"/>
    <cellStyle name="Calculation 4 6 2" xfId="12368"/>
    <cellStyle name="Calculation 4 6 3" xfId="18124"/>
    <cellStyle name="Calculation 4 6 4" xfId="23621"/>
    <cellStyle name="Calculation 4 7" xfId="11537"/>
    <cellStyle name="Calculation 4 8" xfId="17321"/>
    <cellStyle name="Calculation 5" xfId="5474"/>
    <cellStyle name="Calculation 5 2" xfId="5762"/>
    <cellStyle name="Calculation 5 2 10" xfId="11735"/>
    <cellStyle name="Calculation 5 2 11" xfId="17502"/>
    <cellStyle name="Calculation 5 2 12" xfId="23018"/>
    <cellStyle name="Calculation 5 2 2" xfId="6397"/>
    <cellStyle name="Calculation 5 2 2 2" xfId="12369"/>
    <cellStyle name="Calculation 5 2 2 3" xfId="18125"/>
    <cellStyle name="Calculation 5 2 2 4" xfId="23622"/>
    <cellStyle name="Calculation 5 2 3" xfId="6398"/>
    <cellStyle name="Calculation 5 2 3 2" xfId="12370"/>
    <cellStyle name="Calculation 5 2 3 3" xfId="18126"/>
    <cellStyle name="Calculation 5 2 3 4" xfId="23623"/>
    <cellStyle name="Calculation 5 2 4" xfId="6399"/>
    <cellStyle name="Calculation 5 2 4 2" xfId="12371"/>
    <cellStyle name="Calculation 5 2 4 3" xfId="18127"/>
    <cellStyle name="Calculation 5 2 4 4" xfId="23624"/>
    <cellStyle name="Calculation 5 2 5" xfId="6400"/>
    <cellStyle name="Calculation 5 2 5 2" xfId="12372"/>
    <cellStyle name="Calculation 5 2 5 3" xfId="18128"/>
    <cellStyle name="Calculation 5 2 5 4" xfId="23625"/>
    <cellStyle name="Calculation 5 2 6" xfId="6401"/>
    <cellStyle name="Calculation 5 2 6 2" xfId="12373"/>
    <cellStyle name="Calculation 5 2 6 3" xfId="18129"/>
    <cellStyle name="Calculation 5 2 6 4" xfId="23626"/>
    <cellStyle name="Calculation 5 2 7" xfId="6402"/>
    <cellStyle name="Calculation 5 2 7 2" xfId="12374"/>
    <cellStyle name="Calculation 5 2 7 3" xfId="18130"/>
    <cellStyle name="Calculation 5 2 7 4" xfId="23627"/>
    <cellStyle name="Calculation 5 2 8" xfId="6403"/>
    <cellStyle name="Calculation 5 2 8 2" xfId="12375"/>
    <cellStyle name="Calculation 5 2 8 3" xfId="18131"/>
    <cellStyle name="Calculation 5 2 8 4" xfId="23628"/>
    <cellStyle name="Calculation 5 2 9" xfId="6404"/>
    <cellStyle name="Calculation 5 2 9 2" xfId="12376"/>
    <cellStyle name="Calculation 5 2 9 3" xfId="18132"/>
    <cellStyle name="Calculation 5 2 9 4" xfId="23629"/>
    <cellStyle name="Calculation 5 3" xfId="5989"/>
    <cellStyle name="Calculation 5 3 10" xfId="6405"/>
    <cellStyle name="Calculation 5 3 10 2" xfId="12377"/>
    <cellStyle name="Calculation 5 3 10 3" xfId="18133"/>
    <cellStyle name="Calculation 5 3 10 4" xfId="23630"/>
    <cellStyle name="Calculation 5 3 11" xfId="11962"/>
    <cellStyle name="Calculation 5 3 12" xfId="17719"/>
    <cellStyle name="Calculation 5 3 13" xfId="23216"/>
    <cellStyle name="Calculation 5 3 2" xfId="6406"/>
    <cellStyle name="Calculation 5 3 2 2" xfId="12378"/>
    <cellStyle name="Calculation 5 3 2 3" xfId="18134"/>
    <cellStyle name="Calculation 5 3 2 4" xfId="23631"/>
    <cellStyle name="Calculation 5 3 3" xfId="6407"/>
    <cellStyle name="Calculation 5 3 3 2" xfId="12379"/>
    <cellStyle name="Calculation 5 3 3 3" xfId="18135"/>
    <cellStyle name="Calculation 5 3 3 4" xfId="23632"/>
    <cellStyle name="Calculation 5 3 4" xfId="6408"/>
    <cellStyle name="Calculation 5 3 4 2" xfId="12380"/>
    <cellStyle name="Calculation 5 3 4 3" xfId="18136"/>
    <cellStyle name="Calculation 5 3 4 4" xfId="23633"/>
    <cellStyle name="Calculation 5 3 5" xfId="6409"/>
    <cellStyle name="Calculation 5 3 5 2" xfId="12381"/>
    <cellStyle name="Calculation 5 3 5 3" xfId="18137"/>
    <cellStyle name="Calculation 5 3 5 4" xfId="23634"/>
    <cellStyle name="Calculation 5 3 6" xfId="6410"/>
    <cellStyle name="Calculation 5 3 6 2" xfId="12382"/>
    <cellStyle name="Calculation 5 3 6 3" xfId="18138"/>
    <cellStyle name="Calculation 5 3 6 4" xfId="23635"/>
    <cellStyle name="Calculation 5 3 7" xfId="6411"/>
    <cellStyle name="Calculation 5 3 7 2" xfId="12383"/>
    <cellStyle name="Calculation 5 3 7 3" xfId="18139"/>
    <cellStyle name="Calculation 5 3 7 4" xfId="23636"/>
    <cellStyle name="Calculation 5 3 8" xfId="6412"/>
    <cellStyle name="Calculation 5 3 8 2" xfId="12384"/>
    <cellStyle name="Calculation 5 3 8 3" xfId="18140"/>
    <cellStyle name="Calculation 5 3 8 4" xfId="23637"/>
    <cellStyle name="Calculation 5 3 9" xfId="6413"/>
    <cellStyle name="Calculation 5 3 9 2" xfId="12385"/>
    <cellStyle name="Calculation 5 3 9 3" xfId="18141"/>
    <cellStyle name="Calculation 5 3 9 4" xfId="23638"/>
    <cellStyle name="Calculation 5 4" xfId="6414"/>
    <cellStyle name="Calculation 5 4 2" xfId="12386"/>
    <cellStyle name="Calculation 5 4 3" xfId="18142"/>
    <cellStyle name="Calculation 5 4 4" xfId="23639"/>
    <cellStyle name="Calculation 5 5" xfId="6415"/>
    <cellStyle name="Calculation 5 5 2" xfId="12387"/>
    <cellStyle name="Calculation 5 5 3" xfId="18143"/>
    <cellStyle name="Calculation 5 5 4" xfId="23640"/>
    <cellStyle name="Calculation 5 6" xfId="6416"/>
    <cellStyle name="Calculation 5 6 2" xfId="12388"/>
    <cellStyle name="Calculation 5 6 3" xfId="18144"/>
    <cellStyle name="Calculation 5 6 4" xfId="23641"/>
    <cellStyle name="Calculation 5 7" xfId="6417"/>
    <cellStyle name="Calculation 5 7 2" xfId="12389"/>
    <cellStyle name="Calculation 5 7 3" xfId="18145"/>
    <cellStyle name="Calculation 5 7 4" xfId="23642"/>
    <cellStyle name="Calculation 5 8" xfId="11468"/>
    <cellStyle name="Calculation 5 9" xfId="17261"/>
    <cellStyle name="Calculation 6" xfId="5473"/>
    <cellStyle name="Calculation 6 10" xfId="17260"/>
    <cellStyle name="Calculation 6 11" xfId="22881"/>
    <cellStyle name="Calculation 6 2" xfId="5761"/>
    <cellStyle name="Calculation 6 2 10" xfId="6418"/>
    <cellStyle name="Calculation 6 2 10 2" xfId="12390"/>
    <cellStyle name="Calculation 6 2 10 3" xfId="18146"/>
    <cellStyle name="Calculation 6 2 10 4" xfId="23643"/>
    <cellStyle name="Calculation 6 2 11" xfId="11734"/>
    <cellStyle name="Calculation 6 2 12" xfId="17501"/>
    <cellStyle name="Calculation 6 2 13" xfId="23017"/>
    <cellStyle name="Calculation 6 2 2" xfId="6419"/>
    <cellStyle name="Calculation 6 2 2 2" xfId="12391"/>
    <cellStyle name="Calculation 6 2 2 3" xfId="18147"/>
    <cellStyle name="Calculation 6 2 2 4" xfId="23644"/>
    <cellStyle name="Calculation 6 2 3" xfId="6420"/>
    <cellStyle name="Calculation 6 2 3 2" xfId="12392"/>
    <cellStyle name="Calculation 6 2 3 3" xfId="18148"/>
    <cellStyle name="Calculation 6 2 3 4" xfId="23645"/>
    <cellStyle name="Calculation 6 2 4" xfId="6421"/>
    <cellStyle name="Calculation 6 2 4 2" xfId="12393"/>
    <cellStyle name="Calculation 6 2 4 3" xfId="18149"/>
    <cellStyle name="Calculation 6 2 4 4" xfId="23646"/>
    <cellStyle name="Calculation 6 2 5" xfId="6422"/>
    <cellStyle name="Calculation 6 2 5 2" xfId="12394"/>
    <cellStyle name="Calculation 6 2 5 3" xfId="18150"/>
    <cellStyle name="Calculation 6 2 5 4" xfId="23647"/>
    <cellStyle name="Calculation 6 2 6" xfId="6423"/>
    <cellStyle name="Calculation 6 2 6 2" xfId="12395"/>
    <cellStyle name="Calculation 6 2 6 3" xfId="18151"/>
    <cellStyle name="Calculation 6 2 6 4" xfId="23648"/>
    <cellStyle name="Calculation 6 2 7" xfId="6424"/>
    <cellStyle name="Calculation 6 2 7 2" xfId="12396"/>
    <cellStyle name="Calculation 6 2 7 3" xfId="18152"/>
    <cellStyle name="Calculation 6 2 7 4" xfId="23649"/>
    <cellStyle name="Calculation 6 2 8" xfId="6425"/>
    <cellStyle name="Calculation 6 2 8 2" xfId="12397"/>
    <cellStyle name="Calculation 6 2 8 3" xfId="18153"/>
    <cellStyle name="Calculation 6 2 8 4" xfId="23650"/>
    <cellStyle name="Calculation 6 2 9" xfId="6426"/>
    <cellStyle name="Calculation 6 2 9 2" xfId="12398"/>
    <cellStyle name="Calculation 6 2 9 3" xfId="18154"/>
    <cellStyle name="Calculation 6 2 9 4" xfId="23651"/>
    <cellStyle name="Calculation 6 3" xfId="5988"/>
    <cellStyle name="Calculation 6 3 10" xfId="6427"/>
    <cellStyle name="Calculation 6 3 10 2" xfId="12399"/>
    <cellStyle name="Calculation 6 3 10 3" xfId="18155"/>
    <cellStyle name="Calculation 6 3 10 4" xfId="23652"/>
    <cellStyle name="Calculation 6 3 11" xfId="11961"/>
    <cellStyle name="Calculation 6 3 12" xfId="17718"/>
    <cellStyle name="Calculation 6 3 13" xfId="23215"/>
    <cellStyle name="Calculation 6 3 2" xfId="6428"/>
    <cellStyle name="Calculation 6 3 2 2" xfId="12400"/>
    <cellStyle name="Calculation 6 3 2 3" xfId="18156"/>
    <cellStyle name="Calculation 6 3 2 4" xfId="23653"/>
    <cellStyle name="Calculation 6 3 3" xfId="6429"/>
    <cellStyle name="Calculation 6 3 3 2" xfId="12401"/>
    <cellStyle name="Calculation 6 3 3 3" xfId="18157"/>
    <cellStyle name="Calculation 6 3 3 4" xfId="23654"/>
    <cellStyle name="Calculation 6 3 4" xfId="6430"/>
    <cellStyle name="Calculation 6 3 4 2" xfId="12402"/>
    <cellStyle name="Calculation 6 3 4 3" xfId="18158"/>
    <cellStyle name="Calculation 6 3 4 4" xfId="23655"/>
    <cellStyle name="Calculation 6 3 5" xfId="6431"/>
    <cellStyle name="Calculation 6 3 5 2" xfId="12403"/>
    <cellStyle name="Calculation 6 3 5 3" xfId="18159"/>
    <cellStyle name="Calculation 6 3 5 4" xfId="23656"/>
    <cellStyle name="Calculation 6 3 6" xfId="6432"/>
    <cellStyle name="Calculation 6 3 6 2" xfId="12404"/>
    <cellStyle name="Calculation 6 3 6 3" xfId="18160"/>
    <cellStyle name="Calculation 6 3 6 4" xfId="23657"/>
    <cellStyle name="Calculation 6 3 7" xfId="6433"/>
    <cellStyle name="Calculation 6 3 7 2" xfId="12405"/>
    <cellStyle name="Calculation 6 3 7 3" xfId="18161"/>
    <cellStyle name="Calculation 6 3 7 4" xfId="23658"/>
    <cellStyle name="Calculation 6 3 8" xfId="6434"/>
    <cellStyle name="Calculation 6 3 8 2" xfId="12406"/>
    <cellStyle name="Calculation 6 3 8 3" xfId="18162"/>
    <cellStyle name="Calculation 6 3 8 4" xfId="23659"/>
    <cellStyle name="Calculation 6 3 9" xfId="6435"/>
    <cellStyle name="Calculation 6 3 9 2" xfId="12407"/>
    <cellStyle name="Calculation 6 3 9 3" xfId="18163"/>
    <cellStyle name="Calculation 6 3 9 4" xfId="23660"/>
    <cellStyle name="Calculation 6 4" xfId="6436"/>
    <cellStyle name="Calculation 6 4 2" xfId="12408"/>
    <cellStyle name="Calculation 6 4 3" xfId="18164"/>
    <cellStyle name="Calculation 6 4 4" xfId="23661"/>
    <cellStyle name="Calculation 6 5" xfId="6437"/>
    <cellStyle name="Calculation 6 5 2" xfId="12409"/>
    <cellStyle name="Calculation 6 5 3" xfId="18165"/>
    <cellStyle name="Calculation 6 5 4" xfId="23662"/>
    <cellStyle name="Calculation 6 6" xfId="6438"/>
    <cellStyle name="Calculation 6 6 2" xfId="12410"/>
    <cellStyle name="Calculation 6 6 3" xfId="18166"/>
    <cellStyle name="Calculation 6 6 4" xfId="23663"/>
    <cellStyle name="Calculation 6 7" xfId="6439"/>
    <cellStyle name="Calculation 6 7 2" xfId="12411"/>
    <cellStyle name="Calculation 6 7 3" xfId="18167"/>
    <cellStyle name="Calculation 6 7 4" xfId="23664"/>
    <cellStyle name="Calculation 6 8" xfId="6440"/>
    <cellStyle name="Calculation 6 8 2" xfId="12412"/>
    <cellStyle name="Calculation 6 8 3" xfId="18168"/>
    <cellStyle name="Calculation 6 8 4" xfId="23665"/>
    <cellStyle name="Calculation 6 9" xfId="11467"/>
    <cellStyle name="Calculation 7" xfId="6441"/>
    <cellStyle name="Calculation 7 2" xfId="12413"/>
    <cellStyle name="Calculation 7 3" xfId="18169"/>
    <cellStyle name="Calculation 7 4" xfId="23666"/>
    <cellStyle name="Calculation 8" xfId="6442"/>
    <cellStyle name="Calculation 8 2" xfId="12414"/>
    <cellStyle name="Calculation 8 3" xfId="18170"/>
    <cellStyle name="Calculation 8 4" xfId="23667"/>
    <cellStyle name="Calculation 9" xfId="11291"/>
    <cellStyle name="category" xfId="85"/>
    <cellStyle name="Check Cell" xfId="3550"/>
    <cellStyle name="CIAIÆU¸μAⓒ" xfId="380"/>
    <cellStyle name="CO≫e" xfId="3551"/>
    <cellStyle name="Column_Title" xfId="3552"/>
    <cellStyle name="ColumnHeading" xfId="381"/>
    <cellStyle name="Comma" xfId="382"/>
    <cellStyle name="Comma [0.0]" xfId="3553"/>
    <cellStyle name="Comma [0.00]" xfId="3554"/>
    <cellStyle name="Comma [0]" xfId="3555"/>
    <cellStyle name="Comma [00]" xfId="3556"/>
    <cellStyle name="Comma [00] 2" xfId="3557"/>
    <cellStyle name="Comma 10" xfId="3558"/>
    <cellStyle name="Comma 100" xfId="3559"/>
    <cellStyle name="Comma 101" xfId="3560"/>
    <cellStyle name="Comma 102" xfId="3561"/>
    <cellStyle name="Comma 103" xfId="3562"/>
    <cellStyle name="Comma 104" xfId="3563"/>
    <cellStyle name="Comma 105" xfId="3564"/>
    <cellStyle name="Comma 106" xfId="3565"/>
    <cellStyle name="Comma 107" xfId="3566"/>
    <cellStyle name="Comma 108" xfId="3567"/>
    <cellStyle name="Comma 109" xfId="3568"/>
    <cellStyle name="Comma 11" xfId="3569"/>
    <cellStyle name="Comma 110" xfId="3570"/>
    <cellStyle name="Comma 111" xfId="3571"/>
    <cellStyle name="Comma 112" xfId="3572"/>
    <cellStyle name="Comma 113" xfId="3573"/>
    <cellStyle name="Comma 114" xfId="3574"/>
    <cellStyle name="Comma 115" xfId="3575"/>
    <cellStyle name="Comma 116" xfId="3576"/>
    <cellStyle name="Comma 117" xfId="3577"/>
    <cellStyle name="Comma 118" xfId="3578"/>
    <cellStyle name="Comma 119" xfId="3579"/>
    <cellStyle name="Comma 12" xfId="3580"/>
    <cellStyle name="Comma 120" xfId="3581"/>
    <cellStyle name="Comma 121" xfId="3582"/>
    <cellStyle name="Comma 122" xfId="3583"/>
    <cellStyle name="Comma 123" xfId="3584"/>
    <cellStyle name="Comma 124" xfId="3585"/>
    <cellStyle name="Comma 125" xfId="3586"/>
    <cellStyle name="Comma 126" xfId="3587"/>
    <cellStyle name="Comma 127" xfId="3588"/>
    <cellStyle name="Comma 128" xfId="3589"/>
    <cellStyle name="Comma 129" xfId="3590"/>
    <cellStyle name="Comma 13" xfId="3591"/>
    <cellStyle name="Comma 130" xfId="3592"/>
    <cellStyle name="Comma 131" xfId="3593"/>
    <cellStyle name="Comma 132" xfId="3594"/>
    <cellStyle name="Comma 133" xfId="3595"/>
    <cellStyle name="Comma 134" xfId="3596"/>
    <cellStyle name="Comma 135" xfId="3597"/>
    <cellStyle name="Comma 136" xfId="3598"/>
    <cellStyle name="Comma 137" xfId="3599"/>
    <cellStyle name="Comma 138" xfId="3600"/>
    <cellStyle name="Comma 139" xfId="3601"/>
    <cellStyle name="Comma 14" xfId="3602"/>
    <cellStyle name="Comma 140" xfId="3603"/>
    <cellStyle name="Comma 141" xfId="3604"/>
    <cellStyle name="Comma 142" xfId="3605"/>
    <cellStyle name="Comma 143" xfId="3606"/>
    <cellStyle name="Comma 144" xfId="3607"/>
    <cellStyle name="Comma 145" xfId="3608"/>
    <cellStyle name="Comma 146" xfId="3609"/>
    <cellStyle name="Comma 147" xfId="3610"/>
    <cellStyle name="Comma 148" xfId="3611"/>
    <cellStyle name="Comma 149" xfId="3612"/>
    <cellStyle name="Comma 15" xfId="3613"/>
    <cellStyle name="Comma 150" xfId="3614"/>
    <cellStyle name="Comma 151" xfId="3615"/>
    <cellStyle name="Comma 152" xfId="3616"/>
    <cellStyle name="Comma 153" xfId="3617"/>
    <cellStyle name="Comma 154" xfId="3618"/>
    <cellStyle name="Comma 155" xfId="3619"/>
    <cellStyle name="Comma 156" xfId="3620"/>
    <cellStyle name="Comma 157" xfId="3621"/>
    <cellStyle name="Comma 158" xfId="3622"/>
    <cellStyle name="Comma 159" xfId="3623"/>
    <cellStyle name="Comma 16" xfId="3624"/>
    <cellStyle name="Comma 160" xfId="3625"/>
    <cellStyle name="Comma 161" xfId="3626"/>
    <cellStyle name="Comma 162" xfId="3627"/>
    <cellStyle name="Comma 163" xfId="3628"/>
    <cellStyle name="Comma 164" xfId="3629"/>
    <cellStyle name="Comma 165" xfId="3630"/>
    <cellStyle name="Comma 166" xfId="3631"/>
    <cellStyle name="Comma 167" xfId="3632"/>
    <cellStyle name="Comma 168" xfId="3633"/>
    <cellStyle name="Comma 169" xfId="3634"/>
    <cellStyle name="Comma 17" xfId="3635"/>
    <cellStyle name="Comma 170" xfId="3636"/>
    <cellStyle name="Comma 171" xfId="3637"/>
    <cellStyle name="Comma 172" xfId="3638"/>
    <cellStyle name="Comma 173" xfId="5181"/>
    <cellStyle name="Comma 174" xfId="5143"/>
    <cellStyle name="Comma 175" xfId="5123"/>
    <cellStyle name="Comma 176" xfId="5346"/>
    <cellStyle name="Comma 18" xfId="3639"/>
    <cellStyle name="Comma 19" xfId="3640"/>
    <cellStyle name="Comma 2" xfId="3641"/>
    <cellStyle name="Comma 20" xfId="3642"/>
    <cellStyle name="Comma 21" xfId="3643"/>
    <cellStyle name="Comma 22" xfId="3644"/>
    <cellStyle name="Comma 23" xfId="3645"/>
    <cellStyle name="Comma 24" xfId="3646"/>
    <cellStyle name="Comma 25" xfId="3647"/>
    <cellStyle name="Comma 26" xfId="3648"/>
    <cellStyle name="Comma 27" xfId="3649"/>
    <cellStyle name="Comma 28" xfId="3650"/>
    <cellStyle name="Comma 29" xfId="3651"/>
    <cellStyle name="Comma 3" xfId="3652"/>
    <cellStyle name="Comma 30" xfId="3653"/>
    <cellStyle name="Comma 31" xfId="3654"/>
    <cellStyle name="Comma 32" xfId="3655"/>
    <cellStyle name="Comma 33" xfId="3656"/>
    <cellStyle name="Comma 34" xfId="3657"/>
    <cellStyle name="Comma 35" xfId="3658"/>
    <cellStyle name="Comma 36" xfId="3659"/>
    <cellStyle name="Comma 37" xfId="3660"/>
    <cellStyle name="Comma 38" xfId="3661"/>
    <cellStyle name="Comma 39" xfId="3662"/>
    <cellStyle name="Comma 4" xfId="3663"/>
    <cellStyle name="Comma 40" xfId="3664"/>
    <cellStyle name="Comma 41" xfId="3665"/>
    <cellStyle name="Comma 42" xfId="3666"/>
    <cellStyle name="Comma 43" xfId="3667"/>
    <cellStyle name="Comma 44" xfId="3668"/>
    <cellStyle name="Comma 45" xfId="3669"/>
    <cellStyle name="Comma 46" xfId="3670"/>
    <cellStyle name="Comma 47" xfId="3671"/>
    <cellStyle name="Comma 48" xfId="3672"/>
    <cellStyle name="Comma 49" xfId="3673"/>
    <cellStyle name="Comma 5" xfId="3674"/>
    <cellStyle name="Comma 50" xfId="3675"/>
    <cellStyle name="Comma 51" xfId="3676"/>
    <cellStyle name="Comma 52" xfId="3677"/>
    <cellStyle name="Comma 53" xfId="3678"/>
    <cellStyle name="Comma 54" xfId="3679"/>
    <cellStyle name="Comma 55" xfId="3680"/>
    <cellStyle name="Comma 56" xfId="3681"/>
    <cellStyle name="Comma 57" xfId="3682"/>
    <cellStyle name="Comma 58" xfId="3683"/>
    <cellStyle name="Comma 59" xfId="3684"/>
    <cellStyle name="Comma 6" xfId="3685"/>
    <cellStyle name="Comma 60" xfId="3686"/>
    <cellStyle name="Comma 61" xfId="3687"/>
    <cellStyle name="Comma 62" xfId="3688"/>
    <cellStyle name="Comma 63" xfId="3689"/>
    <cellStyle name="Comma 64" xfId="3690"/>
    <cellStyle name="Comma 65" xfId="3691"/>
    <cellStyle name="Comma 66" xfId="3692"/>
    <cellStyle name="Comma 67" xfId="3693"/>
    <cellStyle name="Comma 68" xfId="3694"/>
    <cellStyle name="Comma 69" xfId="3695"/>
    <cellStyle name="Comma 7" xfId="3696"/>
    <cellStyle name="Comma 70" xfId="3697"/>
    <cellStyle name="Comma 71" xfId="3698"/>
    <cellStyle name="Comma 72" xfId="3699"/>
    <cellStyle name="Comma 73" xfId="3700"/>
    <cellStyle name="Comma 74" xfId="3701"/>
    <cellStyle name="Comma 75" xfId="3702"/>
    <cellStyle name="Comma 76" xfId="3703"/>
    <cellStyle name="Comma 77" xfId="3704"/>
    <cellStyle name="Comma 78" xfId="3705"/>
    <cellStyle name="Comma 79" xfId="3706"/>
    <cellStyle name="Comma 8" xfId="3707"/>
    <cellStyle name="Comma 80" xfId="3708"/>
    <cellStyle name="Comma 81" xfId="3709"/>
    <cellStyle name="Comma 82" xfId="3710"/>
    <cellStyle name="Comma 83" xfId="3711"/>
    <cellStyle name="Comma 84" xfId="3712"/>
    <cellStyle name="Comma 85" xfId="3713"/>
    <cellStyle name="Comma 86" xfId="3714"/>
    <cellStyle name="Comma 87" xfId="3715"/>
    <cellStyle name="Comma 88" xfId="3716"/>
    <cellStyle name="Comma 89" xfId="3717"/>
    <cellStyle name="Comma 9" xfId="3718"/>
    <cellStyle name="Comma 90" xfId="3719"/>
    <cellStyle name="Comma 91" xfId="3720"/>
    <cellStyle name="Comma 92" xfId="3721"/>
    <cellStyle name="Comma 93" xfId="3722"/>
    <cellStyle name="Comma 94" xfId="3723"/>
    <cellStyle name="Comma 95" xfId="3724"/>
    <cellStyle name="Comma 96" xfId="3725"/>
    <cellStyle name="Comma 97" xfId="3726"/>
    <cellStyle name="Comma 98" xfId="3727"/>
    <cellStyle name="Comma 99" xfId="3728"/>
    <cellStyle name="comma zerodec" xfId="86"/>
    <cellStyle name="comma zerodec 2" xfId="3729"/>
    <cellStyle name="Comma_ SG&amp;A Bridge " xfId="5075"/>
    <cellStyle name="Comma0" xfId="383"/>
    <cellStyle name="Copied" xfId="384"/>
    <cellStyle name="Curren?_x0012_퐀_x0017_?" xfId="385"/>
    <cellStyle name="Currency" xfId="386"/>
    <cellStyle name="Currency  " xfId="3730"/>
    <cellStyle name="Currency $" xfId="3731"/>
    <cellStyle name="Currency [0.00] (Yen)" xfId="3732"/>
    <cellStyle name="Currency [0]" xfId="3733"/>
    <cellStyle name="Currency [00]" xfId="3734"/>
    <cellStyle name="Currency [00] 2" xfId="3735"/>
    <cellStyle name="Currency [1]" xfId="387"/>
    <cellStyle name="Currency [2]" xfId="388"/>
    <cellStyle name="Currency 10" xfId="3736"/>
    <cellStyle name="Currency 100" xfId="3737"/>
    <cellStyle name="Currency 101" xfId="3738"/>
    <cellStyle name="Currency 102" xfId="3739"/>
    <cellStyle name="Currency 103" xfId="3740"/>
    <cellStyle name="Currency 104" xfId="3741"/>
    <cellStyle name="Currency 105" xfId="3742"/>
    <cellStyle name="Currency 106" xfId="3743"/>
    <cellStyle name="Currency 107" xfId="3744"/>
    <cellStyle name="Currency 108" xfId="3745"/>
    <cellStyle name="Currency 109" xfId="3746"/>
    <cellStyle name="Currency 11" xfId="3747"/>
    <cellStyle name="Currency 110" xfId="3748"/>
    <cellStyle name="Currency 111" xfId="3749"/>
    <cellStyle name="Currency 112" xfId="3750"/>
    <cellStyle name="Currency 113" xfId="3751"/>
    <cellStyle name="Currency 114" xfId="3752"/>
    <cellStyle name="Currency 115" xfId="3753"/>
    <cellStyle name="Currency 116" xfId="3754"/>
    <cellStyle name="Currency 117" xfId="3755"/>
    <cellStyle name="Currency 118" xfId="3756"/>
    <cellStyle name="Currency 119" xfId="3757"/>
    <cellStyle name="Currency 12" xfId="3758"/>
    <cellStyle name="Currency 120" xfId="3759"/>
    <cellStyle name="Currency 121" xfId="3760"/>
    <cellStyle name="Currency 122" xfId="3761"/>
    <cellStyle name="Currency 123" xfId="3762"/>
    <cellStyle name="Currency 124" xfId="3763"/>
    <cellStyle name="Currency 125" xfId="3764"/>
    <cellStyle name="Currency 126" xfId="3765"/>
    <cellStyle name="Currency 127" xfId="3766"/>
    <cellStyle name="Currency 128" xfId="3767"/>
    <cellStyle name="Currency 129" xfId="3768"/>
    <cellStyle name="Currency 13" xfId="3769"/>
    <cellStyle name="Currency 130" xfId="3770"/>
    <cellStyle name="Currency 131" xfId="3771"/>
    <cellStyle name="Currency 132" xfId="3772"/>
    <cellStyle name="Currency 133" xfId="3773"/>
    <cellStyle name="Currency 134" xfId="3774"/>
    <cellStyle name="Currency 135" xfId="3775"/>
    <cellStyle name="Currency 136" xfId="3776"/>
    <cellStyle name="Currency 137" xfId="3777"/>
    <cellStyle name="Currency 138" xfId="3778"/>
    <cellStyle name="Currency 139" xfId="3779"/>
    <cellStyle name="Currency 14" xfId="3780"/>
    <cellStyle name="Currency 140" xfId="3781"/>
    <cellStyle name="Currency 141" xfId="3782"/>
    <cellStyle name="Currency 142" xfId="3783"/>
    <cellStyle name="Currency 143" xfId="3784"/>
    <cellStyle name="Currency 144" xfId="3785"/>
    <cellStyle name="Currency 145" xfId="3786"/>
    <cellStyle name="Currency 146" xfId="3787"/>
    <cellStyle name="Currency 147" xfId="3788"/>
    <cellStyle name="Currency 148" xfId="3789"/>
    <cellStyle name="Currency 149" xfId="3790"/>
    <cellStyle name="Currency 15" xfId="3791"/>
    <cellStyle name="Currency 150" xfId="3792"/>
    <cellStyle name="Currency 151" xfId="3793"/>
    <cellStyle name="Currency 152" xfId="3794"/>
    <cellStyle name="Currency 153" xfId="3795"/>
    <cellStyle name="Currency 154" xfId="3796"/>
    <cellStyle name="Currency 155" xfId="3797"/>
    <cellStyle name="Currency 156" xfId="3798"/>
    <cellStyle name="Currency 157" xfId="3799"/>
    <cellStyle name="Currency 158" xfId="3800"/>
    <cellStyle name="Currency 159" xfId="3801"/>
    <cellStyle name="Currency 16" xfId="3802"/>
    <cellStyle name="Currency 160" xfId="3803"/>
    <cellStyle name="Currency 161" xfId="3804"/>
    <cellStyle name="Currency 162" xfId="3805"/>
    <cellStyle name="Currency 163" xfId="3806"/>
    <cellStyle name="Currency 164" xfId="3807"/>
    <cellStyle name="Currency 165" xfId="3808"/>
    <cellStyle name="Currency 166" xfId="3809"/>
    <cellStyle name="Currency 167" xfId="3810"/>
    <cellStyle name="Currency 168" xfId="3811"/>
    <cellStyle name="Currency 169" xfId="3812"/>
    <cellStyle name="Currency 17" xfId="3813"/>
    <cellStyle name="Currency 170" xfId="3814"/>
    <cellStyle name="Currency 171" xfId="3815"/>
    <cellStyle name="Currency 172" xfId="3816"/>
    <cellStyle name="Currency 173" xfId="5182"/>
    <cellStyle name="Currency 174" xfId="5140"/>
    <cellStyle name="Currency 175" xfId="5344"/>
    <cellStyle name="Currency 176" xfId="5338"/>
    <cellStyle name="Currency 18" xfId="3817"/>
    <cellStyle name="Currency 19" xfId="3818"/>
    <cellStyle name="Currency 2" xfId="3819"/>
    <cellStyle name="Currency 20" xfId="3820"/>
    <cellStyle name="Currency 21" xfId="3821"/>
    <cellStyle name="Currency 22" xfId="3822"/>
    <cellStyle name="Currency 23" xfId="3823"/>
    <cellStyle name="Currency 24" xfId="3824"/>
    <cellStyle name="Currency 25" xfId="3825"/>
    <cellStyle name="Currency 26" xfId="3826"/>
    <cellStyle name="Currency 27" xfId="3827"/>
    <cellStyle name="Currency 28" xfId="3828"/>
    <cellStyle name="Currency 29" xfId="3829"/>
    <cellStyle name="Currency 3" xfId="3830"/>
    <cellStyle name="Currency 30" xfId="3831"/>
    <cellStyle name="Currency 31" xfId="3832"/>
    <cellStyle name="Currency 32" xfId="3833"/>
    <cellStyle name="Currency 33" xfId="3834"/>
    <cellStyle name="Currency 34" xfId="3835"/>
    <cellStyle name="Currency 35" xfId="3836"/>
    <cellStyle name="Currency 36" xfId="3837"/>
    <cellStyle name="Currency 37" xfId="3838"/>
    <cellStyle name="Currency 38" xfId="3839"/>
    <cellStyle name="Currency 39" xfId="3840"/>
    <cellStyle name="Currency 4" xfId="3841"/>
    <cellStyle name="Currency 40" xfId="3842"/>
    <cellStyle name="Currency 41" xfId="3843"/>
    <cellStyle name="Currency 42" xfId="3844"/>
    <cellStyle name="Currency 43" xfId="3845"/>
    <cellStyle name="Currency 44" xfId="3846"/>
    <cellStyle name="Currency 45" xfId="3847"/>
    <cellStyle name="Currency 46" xfId="3848"/>
    <cellStyle name="Currency 47" xfId="3849"/>
    <cellStyle name="Currency 48" xfId="3850"/>
    <cellStyle name="Currency 49" xfId="3851"/>
    <cellStyle name="Currency 5" xfId="3852"/>
    <cellStyle name="Currency 50" xfId="3853"/>
    <cellStyle name="Currency 51" xfId="3854"/>
    <cellStyle name="Currency 52" xfId="3855"/>
    <cellStyle name="Currency 53" xfId="3856"/>
    <cellStyle name="Currency 54" xfId="3857"/>
    <cellStyle name="Currency 55" xfId="3858"/>
    <cellStyle name="Currency 56" xfId="3859"/>
    <cellStyle name="Currency 57" xfId="3860"/>
    <cellStyle name="Currency 58" xfId="3861"/>
    <cellStyle name="Currency 59" xfId="3862"/>
    <cellStyle name="Currency 6" xfId="3863"/>
    <cellStyle name="Currency 60" xfId="3864"/>
    <cellStyle name="Currency 61" xfId="3865"/>
    <cellStyle name="Currency 62" xfId="3866"/>
    <cellStyle name="Currency 63" xfId="3867"/>
    <cellStyle name="Currency 64" xfId="3868"/>
    <cellStyle name="Currency 65" xfId="3869"/>
    <cellStyle name="Currency 66" xfId="3870"/>
    <cellStyle name="Currency 67" xfId="3871"/>
    <cellStyle name="Currency 68" xfId="3872"/>
    <cellStyle name="Currency 69" xfId="3873"/>
    <cellStyle name="Currency 7" xfId="3874"/>
    <cellStyle name="Currency 70" xfId="3875"/>
    <cellStyle name="Currency 71" xfId="3876"/>
    <cellStyle name="Currency 72" xfId="3877"/>
    <cellStyle name="Currency 73" xfId="3878"/>
    <cellStyle name="Currency 74" xfId="3879"/>
    <cellStyle name="Currency 75" xfId="3880"/>
    <cellStyle name="Currency 76" xfId="3881"/>
    <cellStyle name="Currency 77" xfId="3882"/>
    <cellStyle name="Currency 78" xfId="3883"/>
    <cellStyle name="Currency 79" xfId="3884"/>
    <cellStyle name="Currency 8" xfId="3885"/>
    <cellStyle name="Currency 80" xfId="3886"/>
    <cellStyle name="Currency 81" xfId="3887"/>
    <cellStyle name="Currency 82" xfId="3888"/>
    <cellStyle name="Currency 83" xfId="3889"/>
    <cellStyle name="Currency 84" xfId="3890"/>
    <cellStyle name="Currency 85" xfId="3891"/>
    <cellStyle name="Currency 86" xfId="3892"/>
    <cellStyle name="Currency 87" xfId="3893"/>
    <cellStyle name="Currency 88" xfId="3894"/>
    <cellStyle name="Currency 89" xfId="3895"/>
    <cellStyle name="Currency 9" xfId="3896"/>
    <cellStyle name="Currency 90" xfId="3897"/>
    <cellStyle name="Currency 91" xfId="3898"/>
    <cellStyle name="Currency 92" xfId="3899"/>
    <cellStyle name="Currency 93" xfId="3900"/>
    <cellStyle name="Currency 94" xfId="3901"/>
    <cellStyle name="Currency 95" xfId="3902"/>
    <cellStyle name="Currency 96" xfId="3903"/>
    <cellStyle name="Currency 97" xfId="3904"/>
    <cellStyle name="Currency 98" xfId="3905"/>
    <cellStyle name="Currency 99" xfId="3906"/>
    <cellStyle name="Currency Bt" xfId="3907"/>
    <cellStyle name="Currency Rp" xfId="3908"/>
    <cellStyle name="Currency(￦)" xfId="87"/>
    <cellStyle name="Currency_ SG&amp;A Bridge " xfId="5076"/>
    <cellStyle name="Currency0" xfId="389"/>
    <cellStyle name="Currency0 2" xfId="3909"/>
    <cellStyle name="Currency1" xfId="88"/>
    <cellStyle name="Currency1 2" xfId="3910"/>
    <cellStyle name="Currency1 3" xfId="3911"/>
    <cellStyle name="Currency1 3 2" xfId="3912"/>
    <cellStyle name="Currency1 4" xfId="3913"/>
    <cellStyle name="Curreucy [0]_laroux_2_PERSONAL_Hardware Spec" xfId="3914"/>
    <cellStyle name="D" xfId="390"/>
    <cellStyle name="D_NOI-2002-update1107" xfId="391"/>
    <cellStyle name="D_Sheet1" xfId="392"/>
    <cellStyle name="Date" xfId="393"/>
    <cellStyle name="Date [d-mmm-yy]" xfId="394"/>
    <cellStyle name="Date [mm-d-yy]" xfId="395"/>
    <cellStyle name="Date [mm-d-yyyy]" xfId="396"/>
    <cellStyle name="Date [mmm-d-yyyy]" xfId="397"/>
    <cellStyle name="Date [mmm-yy]" xfId="398"/>
    <cellStyle name="Date 10" xfId="3915"/>
    <cellStyle name="Date 100" xfId="3916"/>
    <cellStyle name="Date 101" xfId="3917"/>
    <cellStyle name="Date 102" xfId="3918"/>
    <cellStyle name="Date 103" xfId="3919"/>
    <cellStyle name="Date 104" xfId="3920"/>
    <cellStyle name="Date 105" xfId="3921"/>
    <cellStyle name="Date 106" xfId="3922"/>
    <cellStyle name="Date 107" xfId="3923"/>
    <cellStyle name="Date 108" xfId="3924"/>
    <cellStyle name="Date 109" xfId="3925"/>
    <cellStyle name="Date 11" xfId="3926"/>
    <cellStyle name="Date 110" xfId="3927"/>
    <cellStyle name="Date 111" xfId="3928"/>
    <cellStyle name="Date 112" xfId="3929"/>
    <cellStyle name="Date 113" xfId="3930"/>
    <cellStyle name="Date 114" xfId="3931"/>
    <cellStyle name="Date 115" xfId="3932"/>
    <cellStyle name="Date 116" xfId="3933"/>
    <cellStyle name="Date 117" xfId="3934"/>
    <cellStyle name="Date 118" xfId="3935"/>
    <cellStyle name="Date 119" xfId="3936"/>
    <cellStyle name="Date 12" xfId="3937"/>
    <cellStyle name="Date 120" xfId="3938"/>
    <cellStyle name="Date 121" xfId="3939"/>
    <cellStyle name="Date 122" xfId="3940"/>
    <cellStyle name="Date 123" xfId="3941"/>
    <cellStyle name="Date 124" xfId="3942"/>
    <cellStyle name="Date 125" xfId="3943"/>
    <cellStyle name="Date 126" xfId="3944"/>
    <cellStyle name="Date 127" xfId="3945"/>
    <cellStyle name="Date 128" xfId="3946"/>
    <cellStyle name="Date 129" xfId="3947"/>
    <cellStyle name="Date 13" xfId="3948"/>
    <cellStyle name="Date 130" xfId="3949"/>
    <cellStyle name="Date 131" xfId="3950"/>
    <cellStyle name="Date 132" xfId="3951"/>
    <cellStyle name="Date 133" xfId="3952"/>
    <cellStyle name="Date 134" xfId="3953"/>
    <cellStyle name="Date 135" xfId="3954"/>
    <cellStyle name="Date 136" xfId="3955"/>
    <cellStyle name="Date 137" xfId="3956"/>
    <cellStyle name="Date 138" xfId="3957"/>
    <cellStyle name="Date 139" xfId="3958"/>
    <cellStyle name="Date 14" xfId="3959"/>
    <cellStyle name="Date 140" xfId="3960"/>
    <cellStyle name="Date 141" xfId="3961"/>
    <cellStyle name="Date 142" xfId="3962"/>
    <cellStyle name="Date 143" xfId="3963"/>
    <cellStyle name="Date 144" xfId="3964"/>
    <cellStyle name="Date 145" xfId="3965"/>
    <cellStyle name="Date 146" xfId="3966"/>
    <cellStyle name="Date 147" xfId="3967"/>
    <cellStyle name="Date 148" xfId="3968"/>
    <cellStyle name="Date 149" xfId="3969"/>
    <cellStyle name="Date 15" xfId="3970"/>
    <cellStyle name="Date 150" xfId="3971"/>
    <cellStyle name="Date 151" xfId="3972"/>
    <cellStyle name="Date 152" xfId="3973"/>
    <cellStyle name="Date 153" xfId="3974"/>
    <cellStyle name="Date 154" xfId="3975"/>
    <cellStyle name="Date 155" xfId="3976"/>
    <cellStyle name="Date 156" xfId="3977"/>
    <cellStyle name="Date 157" xfId="3978"/>
    <cellStyle name="Date 158" xfId="3979"/>
    <cellStyle name="Date 159" xfId="3980"/>
    <cellStyle name="Date 16" xfId="3981"/>
    <cellStyle name="Date 160" xfId="3982"/>
    <cellStyle name="Date 161" xfId="3983"/>
    <cellStyle name="Date 162" xfId="3984"/>
    <cellStyle name="Date 163" xfId="3985"/>
    <cellStyle name="Date 164" xfId="3986"/>
    <cellStyle name="Date 165" xfId="3987"/>
    <cellStyle name="Date 166" xfId="3988"/>
    <cellStyle name="Date 167" xfId="3989"/>
    <cellStyle name="Date 168" xfId="3990"/>
    <cellStyle name="Date 169" xfId="3991"/>
    <cellStyle name="Date 17" xfId="3992"/>
    <cellStyle name="Date 170" xfId="3993"/>
    <cellStyle name="Date 171" xfId="3994"/>
    <cellStyle name="Date 172" xfId="3995"/>
    <cellStyle name="Date 173" xfId="5184"/>
    <cellStyle name="Date 174" xfId="5138"/>
    <cellStyle name="Date 175" xfId="5333"/>
    <cellStyle name="Date 176" xfId="5351"/>
    <cellStyle name="Date 18" xfId="3996"/>
    <cellStyle name="Date 19" xfId="3997"/>
    <cellStyle name="Date 2" xfId="3998"/>
    <cellStyle name="Date 20" xfId="3999"/>
    <cellStyle name="Date 21" xfId="4000"/>
    <cellStyle name="Date 22" xfId="4001"/>
    <cellStyle name="Date 23" xfId="4002"/>
    <cellStyle name="Date 24" xfId="4003"/>
    <cellStyle name="Date 25" xfId="4004"/>
    <cellStyle name="Date 26" xfId="4005"/>
    <cellStyle name="Date 27" xfId="4006"/>
    <cellStyle name="Date 28" xfId="4007"/>
    <cellStyle name="Date 29" xfId="4008"/>
    <cellStyle name="Date 3" xfId="4009"/>
    <cellStyle name="Date 30" xfId="4010"/>
    <cellStyle name="Date 31" xfId="4011"/>
    <cellStyle name="Date 32" xfId="4012"/>
    <cellStyle name="Date 33" xfId="4013"/>
    <cellStyle name="Date 34" xfId="4014"/>
    <cellStyle name="Date 35" xfId="4015"/>
    <cellStyle name="Date 36" xfId="4016"/>
    <cellStyle name="Date 37" xfId="4017"/>
    <cellStyle name="Date 38" xfId="4018"/>
    <cellStyle name="Date 39" xfId="4019"/>
    <cellStyle name="Date 4" xfId="4020"/>
    <cellStyle name="Date 40" xfId="4021"/>
    <cellStyle name="Date 41" xfId="4022"/>
    <cellStyle name="Date 42" xfId="4023"/>
    <cellStyle name="Date 43" xfId="4024"/>
    <cellStyle name="Date 44" xfId="4025"/>
    <cellStyle name="Date 45" xfId="4026"/>
    <cellStyle name="Date 46" xfId="4027"/>
    <cellStyle name="Date 47" xfId="4028"/>
    <cellStyle name="Date 48" xfId="4029"/>
    <cellStyle name="Date 49" xfId="4030"/>
    <cellStyle name="Date 5" xfId="4031"/>
    <cellStyle name="Date 50" xfId="4032"/>
    <cellStyle name="Date 51" xfId="4033"/>
    <cellStyle name="Date 52" xfId="4034"/>
    <cellStyle name="Date 53" xfId="4035"/>
    <cellStyle name="Date 54" xfId="4036"/>
    <cellStyle name="Date 55" xfId="4037"/>
    <cellStyle name="Date 56" xfId="4038"/>
    <cellStyle name="Date 57" xfId="4039"/>
    <cellStyle name="Date 58" xfId="4040"/>
    <cellStyle name="Date 59" xfId="4041"/>
    <cellStyle name="Date 6" xfId="4042"/>
    <cellStyle name="Date 60" xfId="4043"/>
    <cellStyle name="Date 61" xfId="4044"/>
    <cellStyle name="Date 62" xfId="4045"/>
    <cellStyle name="Date 63" xfId="4046"/>
    <cellStyle name="Date 64" xfId="4047"/>
    <cellStyle name="Date 65" xfId="4048"/>
    <cellStyle name="Date 66" xfId="4049"/>
    <cellStyle name="Date 67" xfId="4050"/>
    <cellStyle name="Date 68" xfId="4051"/>
    <cellStyle name="Date 69" xfId="4052"/>
    <cellStyle name="Date 7" xfId="4053"/>
    <cellStyle name="Date 70" xfId="4054"/>
    <cellStyle name="Date 71" xfId="4055"/>
    <cellStyle name="Date 72" xfId="4056"/>
    <cellStyle name="Date 73" xfId="4057"/>
    <cellStyle name="Date 74" xfId="4058"/>
    <cellStyle name="Date 75" xfId="4059"/>
    <cellStyle name="Date 76" xfId="4060"/>
    <cellStyle name="Date 77" xfId="4061"/>
    <cellStyle name="Date 78" xfId="4062"/>
    <cellStyle name="Date 79" xfId="4063"/>
    <cellStyle name="Date 8" xfId="4064"/>
    <cellStyle name="Date 80" xfId="4065"/>
    <cellStyle name="Date 81" xfId="4066"/>
    <cellStyle name="Date 82" xfId="4067"/>
    <cellStyle name="Date 83" xfId="4068"/>
    <cellStyle name="Date 84" xfId="4069"/>
    <cellStyle name="Date 85" xfId="4070"/>
    <cellStyle name="Date 86" xfId="4071"/>
    <cellStyle name="Date 87" xfId="4072"/>
    <cellStyle name="Date 88" xfId="4073"/>
    <cellStyle name="Date 89" xfId="4074"/>
    <cellStyle name="Date 9" xfId="4075"/>
    <cellStyle name="Date 90" xfId="4076"/>
    <cellStyle name="Date 91" xfId="4077"/>
    <cellStyle name="Date 92" xfId="4078"/>
    <cellStyle name="Date 93" xfId="4079"/>
    <cellStyle name="Date 94" xfId="4080"/>
    <cellStyle name="Date 95" xfId="4081"/>
    <cellStyle name="Date 96" xfId="4082"/>
    <cellStyle name="Date 97" xfId="4083"/>
    <cellStyle name="Date 98" xfId="4084"/>
    <cellStyle name="Date 99" xfId="4085"/>
    <cellStyle name="Date Short" xfId="4086"/>
    <cellStyle name="Date_07년3분기현금흐름표" xfId="4087"/>
    <cellStyle name="DATETIME" xfId="399"/>
    <cellStyle name="Dezimal [0]_Aktenbewertung 1994" xfId="4088"/>
    <cellStyle name="Dezimal_Aktenbewertung 1994" xfId="4089"/>
    <cellStyle name="Dollar (zero dec)" xfId="89"/>
    <cellStyle name="Dollar (zero dec) 2" xfId="4090"/>
    <cellStyle name="Dollar (zero dec) 3" xfId="4091"/>
    <cellStyle name="dollars" xfId="400"/>
    <cellStyle name="E­Æo±aE￡" xfId="4092"/>
    <cellStyle name="E­Æo±aE￡0" xfId="4093"/>
    <cellStyle name="Emphasis 1" xfId="4094"/>
    <cellStyle name="Emphasis 2" xfId="4095"/>
    <cellStyle name="Emphasis 3" xfId="4096"/>
    <cellStyle name="Enter Currency (0)" xfId="4097"/>
    <cellStyle name="Enter Currency (0) 2" xfId="4098"/>
    <cellStyle name="Enter Currency (2)" xfId="4099"/>
    <cellStyle name="Enter Currency (2) 2" xfId="4100"/>
    <cellStyle name="Enter Units (0)" xfId="4101"/>
    <cellStyle name="Enter Units (0) 2" xfId="4102"/>
    <cellStyle name="Enter Units (1)" xfId="4103"/>
    <cellStyle name="Enter Units (1) 2" xfId="4104"/>
    <cellStyle name="Enter Units (2)" xfId="4105"/>
    <cellStyle name="Enter Units (2) 2" xfId="4106"/>
    <cellStyle name="Entered" xfId="401"/>
    <cellStyle name="Euro" xfId="90"/>
    <cellStyle name="Euro 2" xfId="4107"/>
    <cellStyle name="EvenBodyShade" xfId="402"/>
    <cellStyle name="F1" xfId="403"/>
    <cellStyle name="F2" xfId="404"/>
    <cellStyle name="F3" xfId="405"/>
    <cellStyle name="F3 2" xfId="5185"/>
    <cellStyle name="F4" xfId="406"/>
    <cellStyle name="F4 2" xfId="5186"/>
    <cellStyle name="F5" xfId="407"/>
    <cellStyle name="F5 2" xfId="5187"/>
    <cellStyle name="F6" xfId="408"/>
    <cellStyle name="F7" xfId="409"/>
    <cellStyle name="F8" xfId="410"/>
    <cellStyle name="F8 2" xfId="5188"/>
    <cellStyle name="Fixed" xfId="411"/>
    <cellStyle name="Fixed [0]" xfId="412"/>
    <cellStyle name="Fixed 10" xfId="4108"/>
    <cellStyle name="Fixed 100" xfId="4109"/>
    <cellStyle name="Fixed 101" xfId="4110"/>
    <cellStyle name="Fixed 102" xfId="4111"/>
    <cellStyle name="Fixed 103" xfId="4112"/>
    <cellStyle name="Fixed 104" xfId="4113"/>
    <cellStyle name="Fixed 105" xfId="4114"/>
    <cellStyle name="Fixed 106" xfId="4115"/>
    <cellStyle name="Fixed 107" xfId="4116"/>
    <cellStyle name="Fixed 108" xfId="4117"/>
    <cellStyle name="Fixed 109" xfId="4118"/>
    <cellStyle name="Fixed 11" xfId="4119"/>
    <cellStyle name="Fixed 110" xfId="4120"/>
    <cellStyle name="Fixed 111" xfId="4121"/>
    <cellStyle name="Fixed 112" xfId="4122"/>
    <cellStyle name="Fixed 113" xfId="4123"/>
    <cellStyle name="Fixed 114" xfId="4124"/>
    <cellStyle name="Fixed 115" xfId="4125"/>
    <cellStyle name="Fixed 116" xfId="4126"/>
    <cellStyle name="Fixed 117" xfId="4127"/>
    <cellStyle name="Fixed 118" xfId="4128"/>
    <cellStyle name="Fixed 119" xfId="4129"/>
    <cellStyle name="Fixed 12" xfId="4130"/>
    <cellStyle name="Fixed 120" xfId="4131"/>
    <cellStyle name="Fixed 121" xfId="4132"/>
    <cellStyle name="Fixed 122" xfId="4133"/>
    <cellStyle name="Fixed 123" xfId="4134"/>
    <cellStyle name="Fixed 124" xfId="4135"/>
    <cellStyle name="Fixed 125" xfId="4136"/>
    <cellStyle name="Fixed 126" xfId="4137"/>
    <cellStyle name="Fixed 127" xfId="4138"/>
    <cellStyle name="Fixed 128" xfId="4139"/>
    <cellStyle name="Fixed 129" xfId="4140"/>
    <cellStyle name="Fixed 13" xfId="4141"/>
    <cellStyle name="Fixed 130" xfId="4142"/>
    <cellStyle name="Fixed 131" xfId="4143"/>
    <cellStyle name="Fixed 132" xfId="4144"/>
    <cellStyle name="Fixed 133" xfId="4145"/>
    <cellStyle name="Fixed 134" xfId="4146"/>
    <cellStyle name="Fixed 135" xfId="4147"/>
    <cellStyle name="Fixed 136" xfId="4148"/>
    <cellStyle name="Fixed 137" xfId="4149"/>
    <cellStyle name="Fixed 138" xfId="4150"/>
    <cellStyle name="Fixed 139" xfId="4151"/>
    <cellStyle name="Fixed 14" xfId="4152"/>
    <cellStyle name="Fixed 140" xfId="4153"/>
    <cellStyle name="Fixed 141" xfId="4154"/>
    <cellStyle name="Fixed 142" xfId="4155"/>
    <cellStyle name="Fixed 143" xfId="4156"/>
    <cellStyle name="Fixed 144" xfId="4157"/>
    <cellStyle name="Fixed 145" xfId="4158"/>
    <cellStyle name="Fixed 146" xfId="4159"/>
    <cellStyle name="Fixed 147" xfId="4160"/>
    <cellStyle name="Fixed 148" xfId="4161"/>
    <cellStyle name="Fixed 149" xfId="4162"/>
    <cellStyle name="Fixed 15" xfId="4163"/>
    <cellStyle name="Fixed 150" xfId="4164"/>
    <cellStyle name="Fixed 151" xfId="4165"/>
    <cellStyle name="Fixed 152" xfId="4166"/>
    <cellStyle name="Fixed 153" xfId="4167"/>
    <cellStyle name="Fixed 154" xfId="4168"/>
    <cellStyle name="Fixed 155" xfId="4169"/>
    <cellStyle name="Fixed 156" xfId="4170"/>
    <cellStyle name="Fixed 157" xfId="4171"/>
    <cellStyle name="Fixed 158" xfId="4172"/>
    <cellStyle name="Fixed 159" xfId="4173"/>
    <cellStyle name="Fixed 16" xfId="4174"/>
    <cellStyle name="Fixed 160" xfId="4175"/>
    <cellStyle name="Fixed 161" xfId="4176"/>
    <cellStyle name="Fixed 162" xfId="4177"/>
    <cellStyle name="Fixed 163" xfId="4178"/>
    <cellStyle name="Fixed 164" xfId="4179"/>
    <cellStyle name="Fixed 165" xfId="4180"/>
    <cellStyle name="Fixed 166" xfId="4181"/>
    <cellStyle name="Fixed 167" xfId="4182"/>
    <cellStyle name="Fixed 168" xfId="4183"/>
    <cellStyle name="Fixed 169" xfId="4184"/>
    <cellStyle name="Fixed 17" xfId="4185"/>
    <cellStyle name="Fixed 170" xfId="4186"/>
    <cellStyle name="Fixed 171" xfId="4187"/>
    <cellStyle name="Fixed 172" xfId="4188"/>
    <cellStyle name="Fixed 173" xfId="5189"/>
    <cellStyle name="Fixed 174" xfId="5339"/>
    <cellStyle name="Fixed 175" xfId="5345"/>
    <cellStyle name="Fixed 176" xfId="5337"/>
    <cellStyle name="Fixed 18" xfId="4189"/>
    <cellStyle name="Fixed 19" xfId="4190"/>
    <cellStyle name="Fixed 2" xfId="4191"/>
    <cellStyle name="Fixed 20" xfId="4192"/>
    <cellStyle name="Fixed 21" xfId="4193"/>
    <cellStyle name="Fixed 22" xfId="4194"/>
    <cellStyle name="Fixed 23" xfId="4195"/>
    <cellStyle name="Fixed 24" xfId="4196"/>
    <cellStyle name="Fixed 25" xfId="4197"/>
    <cellStyle name="Fixed 26" xfId="4198"/>
    <cellStyle name="Fixed 27" xfId="4199"/>
    <cellStyle name="Fixed 28" xfId="4200"/>
    <cellStyle name="Fixed 29" xfId="4201"/>
    <cellStyle name="Fixed 3" xfId="4202"/>
    <cellStyle name="Fixed 30" xfId="4203"/>
    <cellStyle name="Fixed 31" xfId="4204"/>
    <cellStyle name="Fixed 32" xfId="4205"/>
    <cellStyle name="Fixed 33" xfId="4206"/>
    <cellStyle name="Fixed 34" xfId="4207"/>
    <cellStyle name="Fixed 35" xfId="4208"/>
    <cellStyle name="Fixed 36" xfId="4209"/>
    <cellStyle name="Fixed 37" xfId="4210"/>
    <cellStyle name="Fixed 38" xfId="4211"/>
    <cellStyle name="Fixed 39" xfId="4212"/>
    <cellStyle name="Fixed 4" xfId="4213"/>
    <cellStyle name="Fixed 40" xfId="4214"/>
    <cellStyle name="Fixed 41" xfId="4215"/>
    <cellStyle name="Fixed 42" xfId="4216"/>
    <cellStyle name="Fixed 43" xfId="4217"/>
    <cellStyle name="Fixed 44" xfId="4218"/>
    <cellStyle name="Fixed 45" xfId="4219"/>
    <cellStyle name="Fixed 46" xfId="4220"/>
    <cellStyle name="Fixed 47" xfId="4221"/>
    <cellStyle name="Fixed 48" xfId="4222"/>
    <cellStyle name="Fixed 49" xfId="4223"/>
    <cellStyle name="Fixed 5" xfId="4224"/>
    <cellStyle name="Fixed 50" xfId="4225"/>
    <cellStyle name="Fixed 51" xfId="4226"/>
    <cellStyle name="Fixed 52" xfId="4227"/>
    <cellStyle name="Fixed 53" xfId="4228"/>
    <cellStyle name="Fixed 54" xfId="4229"/>
    <cellStyle name="Fixed 55" xfId="4230"/>
    <cellStyle name="Fixed 56" xfId="4231"/>
    <cellStyle name="Fixed 57" xfId="4232"/>
    <cellStyle name="Fixed 58" xfId="4233"/>
    <cellStyle name="Fixed 59" xfId="4234"/>
    <cellStyle name="Fixed 6" xfId="4235"/>
    <cellStyle name="Fixed 60" xfId="4236"/>
    <cellStyle name="Fixed 61" xfId="4237"/>
    <cellStyle name="Fixed 62" xfId="4238"/>
    <cellStyle name="Fixed 63" xfId="4239"/>
    <cellStyle name="Fixed 64" xfId="4240"/>
    <cellStyle name="Fixed 65" xfId="4241"/>
    <cellStyle name="Fixed 66" xfId="4242"/>
    <cellStyle name="Fixed 67" xfId="4243"/>
    <cellStyle name="Fixed 68" xfId="4244"/>
    <cellStyle name="Fixed 69" xfId="4245"/>
    <cellStyle name="Fixed 7" xfId="4246"/>
    <cellStyle name="Fixed 70" xfId="4247"/>
    <cellStyle name="Fixed 71" xfId="4248"/>
    <cellStyle name="Fixed 72" xfId="4249"/>
    <cellStyle name="Fixed 73" xfId="4250"/>
    <cellStyle name="Fixed 74" xfId="4251"/>
    <cellStyle name="Fixed 75" xfId="4252"/>
    <cellStyle name="Fixed 76" xfId="4253"/>
    <cellStyle name="Fixed 77" xfId="4254"/>
    <cellStyle name="Fixed 78" xfId="4255"/>
    <cellStyle name="Fixed 79" xfId="4256"/>
    <cellStyle name="Fixed 8" xfId="4257"/>
    <cellStyle name="Fixed 80" xfId="4258"/>
    <cellStyle name="Fixed 81" xfId="4259"/>
    <cellStyle name="Fixed 82" xfId="4260"/>
    <cellStyle name="Fixed 83" xfId="4261"/>
    <cellStyle name="Fixed 84" xfId="4262"/>
    <cellStyle name="Fixed 85" xfId="4263"/>
    <cellStyle name="Fixed 86" xfId="4264"/>
    <cellStyle name="Fixed 87" xfId="4265"/>
    <cellStyle name="Fixed 88" xfId="4266"/>
    <cellStyle name="Fixed 89" xfId="4267"/>
    <cellStyle name="Fixed 9" xfId="4268"/>
    <cellStyle name="Fixed 90" xfId="4269"/>
    <cellStyle name="Fixed 91" xfId="4270"/>
    <cellStyle name="Fixed 92" xfId="4271"/>
    <cellStyle name="Fixed 93" xfId="4272"/>
    <cellStyle name="Fixed 94" xfId="4273"/>
    <cellStyle name="Fixed 95" xfId="4274"/>
    <cellStyle name="Fixed 96" xfId="4275"/>
    <cellStyle name="Fixed 97" xfId="4276"/>
    <cellStyle name="Fixed 98" xfId="4277"/>
    <cellStyle name="Fixed 99" xfId="4278"/>
    <cellStyle name="Fixed_마포구 지역분석조서" xfId="413"/>
    <cellStyle name="Followed Hyperlink" xfId="4279"/>
    <cellStyle name="Good" xfId="4280"/>
    <cellStyle name="GrandTotal" xfId="414"/>
    <cellStyle name="Grey" xfId="91"/>
    <cellStyle name="Grey 2" xfId="4281"/>
    <cellStyle name="Head1" xfId="415"/>
    <cellStyle name="Head2" xfId="416"/>
    <cellStyle name="Head3" xfId="417"/>
    <cellStyle name="Head4" xfId="418"/>
    <cellStyle name="Head5" xfId="419"/>
    <cellStyle name="Head6" xfId="420"/>
    <cellStyle name="Head7" xfId="421"/>
    <cellStyle name="Head8" xfId="422"/>
    <cellStyle name="Head9" xfId="423"/>
    <cellStyle name="HEADER" xfId="92"/>
    <cellStyle name="Header1" xfId="93"/>
    <cellStyle name="Header2" xfId="94"/>
    <cellStyle name="Header2 10" xfId="6443"/>
    <cellStyle name="Header2 10 2" xfId="12415"/>
    <cellStyle name="Header2 10 3" xfId="18171"/>
    <cellStyle name="Header2 10 4" xfId="23668"/>
    <cellStyle name="Header2 11" xfId="6444"/>
    <cellStyle name="Header2 11 2" xfId="12416"/>
    <cellStyle name="Header2 11 3" xfId="18172"/>
    <cellStyle name="Header2 11 4" xfId="23669"/>
    <cellStyle name="Header2 12" xfId="11230"/>
    <cellStyle name="Header2 2" xfId="5355"/>
    <cellStyle name="Header2 2 10" xfId="6445"/>
    <cellStyle name="Header2 2 10 2" xfId="12417"/>
    <cellStyle name="Header2 2 10 3" xfId="18173"/>
    <cellStyle name="Header2 2 10 4" xfId="23670"/>
    <cellStyle name="Header2 2 11" xfId="6446"/>
    <cellStyle name="Header2 2 11 2" xfId="12418"/>
    <cellStyle name="Header2 2 11 3" xfId="18174"/>
    <cellStyle name="Header2 2 11 4" xfId="23671"/>
    <cellStyle name="Header2 2 12" xfId="11349"/>
    <cellStyle name="Header2 2 2" xfId="5643"/>
    <cellStyle name="Header2 2 2 10" xfId="17387"/>
    <cellStyle name="Header2 2 2 2" xfId="6447"/>
    <cellStyle name="Header2 2 2 2 2" xfId="12419"/>
    <cellStyle name="Header2 2 2 2 3" xfId="18175"/>
    <cellStyle name="Header2 2 2 2 4" xfId="23672"/>
    <cellStyle name="Header2 2 2 3" xfId="6448"/>
    <cellStyle name="Header2 2 2 3 2" xfId="12420"/>
    <cellStyle name="Header2 2 2 3 3" xfId="18176"/>
    <cellStyle name="Header2 2 2 3 4" xfId="23673"/>
    <cellStyle name="Header2 2 2 4" xfId="6449"/>
    <cellStyle name="Header2 2 2 4 2" xfId="12421"/>
    <cellStyle name="Header2 2 2 4 3" xfId="18177"/>
    <cellStyle name="Header2 2 2 4 4" xfId="23674"/>
    <cellStyle name="Header2 2 2 5" xfId="6450"/>
    <cellStyle name="Header2 2 2 5 2" xfId="12422"/>
    <cellStyle name="Header2 2 2 5 3" xfId="18178"/>
    <cellStyle name="Header2 2 2 5 4" xfId="23675"/>
    <cellStyle name="Header2 2 2 6" xfId="6451"/>
    <cellStyle name="Header2 2 2 6 2" xfId="12423"/>
    <cellStyle name="Header2 2 2 6 3" xfId="18179"/>
    <cellStyle name="Header2 2 2 6 4" xfId="23676"/>
    <cellStyle name="Header2 2 2 7" xfId="6452"/>
    <cellStyle name="Header2 2 2 7 2" xfId="12424"/>
    <cellStyle name="Header2 2 2 7 3" xfId="18180"/>
    <cellStyle name="Header2 2 2 7 4" xfId="23677"/>
    <cellStyle name="Header2 2 2 8" xfId="6453"/>
    <cellStyle name="Header2 2 2 8 2" xfId="12425"/>
    <cellStyle name="Header2 2 2 8 3" xfId="18181"/>
    <cellStyle name="Header2 2 2 8 4" xfId="23678"/>
    <cellStyle name="Header2 2 2 9" xfId="11616"/>
    <cellStyle name="Header2 2 3" xfId="5889"/>
    <cellStyle name="Header2 2 3 10" xfId="6454"/>
    <cellStyle name="Header2 2 3 10 2" xfId="12426"/>
    <cellStyle name="Header2 2 3 10 3" xfId="18182"/>
    <cellStyle name="Header2 2 3 10 4" xfId="23679"/>
    <cellStyle name="Header2 2 3 11" xfId="11862"/>
    <cellStyle name="Header2 2 3 12" xfId="17619"/>
    <cellStyle name="Header2 2 3 13" xfId="23116"/>
    <cellStyle name="Header2 2 3 2" xfId="6455"/>
    <cellStyle name="Header2 2 3 2 2" xfId="12427"/>
    <cellStyle name="Header2 2 3 2 3" xfId="18183"/>
    <cellStyle name="Header2 2 3 2 4" xfId="23680"/>
    <cellStyle name="Header2 2 3 3" xfId="6456"/>
    <cellStyle name="Header2 2 3 3 2" xfId="12428"/>
    <cellStyle name="Header2 2 3 3 3" xfId="18184"/>
    <cellStyle name="Header2 2 3 3 4" xfId="23681"/>
    <cellStyle name="Header2 2 3 4" xfId="6457"/>
    <cellStyle name="Header2 2 3 4 2" xfId="12429"/>
    <cellStyle name="Header2 2 3 4 3" xfId="18185"/>
    <cellStyle name="Header2 2 3 4 4" xfId="23682"/>
    <cellStyle name="Header2 2 3 5" xfId="6458"/>
    <cellStyle name="Header2 2 3 5 2" xfId="12430"/>
    <cellStyle name="Header2 2 3 5 3" xfId="18186"/>
    <cellStyle name="Header2 2 3 5 4" xfId="23683"/>
    <cellStyle name="Header2 2 3 6" xfId="6459"/>
    <cellStyle name="Header2 2 3 6 2" xfId="12431"/>
    <cellStyle name="Header2 2 3 6 3" xfId="18187"/>
    <cellStyle name="Header2 2 3 6 4" xfId="23684"/>
    <cellStyle name="Header2 2 3 7" xfId="6460"/>
    <cellStyle name="Header2 2 3 7 2" xfId="12432"/>
    <cellStyle name="Header2 2 3 7 3" xfId="18188"/>
    <cellStyle name="Header2 2 3 7 4" xfId="23685"/>
    <cellStyle name="Header2 2 3 8" xfId="6461"/>
    <cellStyle name="Header2 2 3 8 2" xfId="12433"/>
    <cellStyle name="Header2 2 3 8 3" xfId="18189"/>
    <cellStyle name="Header2 2 3 8 4" xfId="23686"/>
    <cellStyle name="Header2 2 3 9" xfId="6462"/>
    <cellStyle name="Header2 2 3 9 2" xfId="12434"/>
    <cellStyle name="Header2 2 3 9 3" xfId="18190"/>
    <cellStyle name="Header2 2 3 9 4" xfId="23687"/>
    <cellStyle name="Header2 2 4" xfId="6463"/>
    <cellStyle name="Header2 2 4 2" xfId="12435"/>
    <cellStyle name="Header2 2 4 3" xfId="18191"/>
    <cellStyle name="Header2 2 4 4" xfId="23688"/>
    <cellStyle name="Header2 2 5" xfId="6464"/>
    <cellStyle name="Header2 2 5 2" xfId="12436"/>
    <cellStyle name="Header2 2 5 3" xfId="18192"/>
    <cellStyle name="Header2 2 5 4" xfId="23689"/>
    <cellStyle name="Header2 2 6" xfId="6465"/>
    <cellStyle name="Header2 2 6 2" xfId="12437"/>
    <cellStyle name="Header2 2 6 3" xfId="18193"/>
    <cellStyle name="Header2 2 6 4" xfId="23690"/>
    <cellStyle name="Header2 2 7" xfId="6466"/>
    <cellStyle name="Header2 2 7 2" xfId="12438"/>
    <cellStyle name="Header2 2 7 3" xfId="18194"/>
    <cellStyle name="Header2 2 7 4" xfId="23691"/>
    <cellStyle name="Header2 2 8" xfId="6467"/>
    <cellStyle name="Header2 2 8 2" xfId="12439"/>
    <cellStyle name="Header2 2 8 3" xfId="18195"/>
    <cellStyle name="Header2 2 8 4" xfId="23692"/>
    <cellStyle name="Header2 2 9" xfId="6468"/>
    <cellStyle name="Header2 2 9 2" xfId="12440"/>
    <cellStyle name="Header2 2 9 3" xfId="18196"/>
    <cellStyle name="Header2 2 9 4" xfId="23693"/>
    <cellStyle name="Header2 3" xfId="5402"/>
    <cellStyle name="Header2 3 10" xfId="6469"/>
    <cellStyle name="Header2 3 10 2" xfId="12441"/>
    <cellStyle name="Header2 3 10 3" xfId="18197"/>
    <cellStyle name="Header2 3 10 4" xfId="23694"/>
    <cellStyle name="Header2 3 11" xfId="6470"/>
    <cellStyle name="Header2 3 11 2" xfId="12442"/>
    <cellStyle name="Header2 3 11 3" xfId="18198"/>
    <cellStyle name="Header2 3 11 4" xfId="23695"/>
    <cellStyle name="Header2 3 12" xfId="11396"/>
    <cellStyle name="Header2 3 2" xfId="5690"/>
    <cellStyle name="Header2 3 2 10" xfId="17433"/>
    <cellStyle name="Header2 3 2 2" xfId="6471"/>
    <cellStyle name="Header2 3 2 2 2" xfId="12443"/>
    <cellStyle name="Header2 3 2 2 3" xfId="18199"/>
    <cellStyle name="Header2 3 2 2 4" xfId="23696"/>
    <cellStyle name="Header2 3 2 3" xfId="6472"/>
    <cellStyle name="Header2 3 2 3 2" xfId="12444"/>
    <cellStyle name="Header2 3 2 3 3" xfId="18200"/>
    <cellStyle name="Header2 3 2 3 4" xfId="23697"/>
    <cellStyle name="Header2 3 2 4" xfId="6473"/>
    <cellStyle name="Header2 3 2 4 2" xfId="12445"/>
    <cellStyle name="Header2 3 2 4 3" xfId="18201"/>
    <cellStyle name="Header2 3 2 4 4" xfId="23698"/>
    <cellStyle name="Header2 3 2 5" xfId="6474"/>
    <cellStyle name="Header2 3 2 5 2" xfId="12446"/>
    <cellStyle name="Header2 3 2 5 3" xfId="18202"/>
    <cellStyle name="Header2 3 2 5 4" xfId="23699"/>
    <cellStyle name="Header2 3 2 6" xfId="6475"/>
    <cellStyle name="Header2 3 2 6 2" xfId="12447"/>
    <cellStyle name="Header2 3 2 6 3" xfId="18203"/>
    <cellStyle name="Header2 3 2 6 4" xfId="23700"/>
    <cellStyle name="Header2 3 2 7" xfId="6476"/>
    <cellStyle name="Header2 3 2 7 2" xfId="12448"/>
    <cellStyle name="Header2 3 2 7 3" xfId="18204"/>
    <cellStyle name="Header2 3 2 7 4" xfId="23701"/>
    <cellStyle name="Header2 3 2 8" xfId="6477"/>
    <cellStyle name="Header2 3 2 8 2" xfId="12449"/>
    <cellStyle name="Header2 3 2 8 3" xfId="18205"/>
    <cellStyle name="Header2 3 2 8 4" xfId="23702"/>
    <cellStyle name="Header2 3 2 9" xfId="11663"/>
    <cellStyle name="Header2 3 3" xfId="5929"/>
    <cellStyle name="Header2 3 3 10" xfId="6478"/>
    <cellStyle name="Header2 3 3 10 2" xfId="12450"/>
    <cellStyle name="Header2 3 3 10 3" xfId="18206"/>
    <cellStyle name="Header2 3 3 10 4" xfId="23703"/>
    <cellStyle name="Header2 3 3 11" xfId="11902"/>
    <cellStyle name="Header2 3 3 12" xfId="17659"/>
    <cellStyle name="Header2 3 3 13" xfId="23156"/>
    <cellStyle name="Header2 3 3 2" xfId="6479"/>
    <cellStyle name="Header2 3 3 2 2" xfId="12451"/>
    <cellStyle name="Header2 3 3 2 3" xfId="18207"/>
    <cellStyle name="Header2 3 3 2 4" xfId="23704"/>
    <cellStyle name="Header2 3 3 3" xfId="6480"/>
    <cellStyle name="Header2 3 3 3 2" xfId="12452"/>
    <cellStyle name="Header2 3 3 3 3" xfId="18208"/>
    <cellStyle name="Header2 3 3 3 4" xfId="23705"/>
    <cellStyle name="Header2 3 3 4" xfId="6481"/>
    <cellStyle name="Header2 3 3 4 2" xfId="12453"/>
    <cellStyle name="Header2 3 3 4 3" xfId="18209"/>
    <cellStyle name="Header2 3 3 4 4" xfId="23706"/>
    <cellStyle name="Header2 3 3 5" xfId="6482"/>
    <cellStyle name="Header2 3 3 5 2" xfId="12454"/>
    <cellStyle name="Header2 3 3 5 3" xfId="18210"/>
    <cellStyle name="Header2 3 3 5 4" xfId="23707"/>
    <cellStyle name="Header2 3 3 6" xfId="6483"/>
    <cellStyle name="Header2 3 3 6 2" xfId="12455"/>
    <cellStyle name="Header2 3 3 6 3" xfId="18211"/>
    <cellStyle name="Header2 3 3 6 4" xfId="23708"/>
    <cellStyle name="Header2 3 3 7" xfId="6484"/>
    <cellStyle name="Header2 3 3 7 2" xfId="12456"/>
    <cellStyle name="Header2 3 3 7 3" xfId="18212"/>
    <cellStyle name="Header2 3 3 7 4" xfId="23709"/>
    <cellStyle name="Header2 3 3 8" xfId="6485"/>
    <cellStyle name="Header2 3 3 8 2" xfId="12457"/>
    <cellStyle name="Header2 3 3 8 3" xfId="18213"/>
    <cellStyle name="Header2 3 3 8 4" xfId="23710"/>
    <cellStyle name="Header2 3 3 9" xfId="6486"/>
    <cellStyle name="Header2 3 3 9 2" xfId="12458"/>
    <cellStyle name="Header2 3 3 9 3" xfId="18214"/>
    <cellStyle name="Header2 3 3 9 4" xfId="23711"/>
    <cellStyle name="Header2 3 4" xfId="6487"/>
    <cellStyle name="Header2 3 4 2" xfId="12459"/>
    <cellStyle name="Header2 3 4 3" xfId="18215"/>
    <cellStyle name="Header2 3 4 4" xfId="23712"/>
    <cellStyle name="Header2 3 5" xfId="6488"/>
    <cellStyle name="Header2 3 5 2" xfId="12460"/>
    <cellStyle name="Header2 3 5 3" xfId="18216"/>
    <cellStyle name="Header2 3 5 4" xfId="23713"/>
    <cellStyle name="Header2 3 6" xfId="6489"/>
    <cellStyle name="Header2 3 6 2" xfId="12461"/>
    <cellStyle name="Header2 3 6 3" xfId="18217"/>
    <cellStyle name="Header2 3 6 4" xfId="23714"/>
    <cellStyle name="Header2 3 7" xfId="6490"/>
    <cellStyle name="Header2 3 7 2" xfId="12462"/>
    <cellStyle name="Header2 3 7 3" xfId="18218"/>
    <cellStyle name="Header2 3 7 4" xfId="23715"/>
    <cellStyle name="Header2 3 8" xfId="6491"/>
    <cellStyle name="Header2 3 8 2" xfId="12463"/>
    <cellStyle name="Header2 3 8 3" xfId="18219"/>
    <cellStyle name="Header2 3 8 4" xfId="23716"/>
    <cellStyle name="Header2 3 9" xfId="6492"/>
    <cellStyle name="Header2 3 9 2" xfId="12464"/>
    <cellStyle name="Header2 3 9 3" xfId="18220"/>
    <cellStyle name="Header2 3 9 4" xfId="23717"/>
    <cellStyle name="Header2 4" xfId="5588"/>
    <cellStyle name="Header2 4 10" xfId="11573"/>
    <cellStyle name="Header2 4 2" xfId="5876"/>
    <cellStyle name="Header2 4 2 10" xfId="6493"/>
    <cellStyle name="Header2 4 2 10 2" xfId="12465"/>
    <cellStyle name="Header2 4 2 10 3" xfId="18221"/>
    <cellStyle name="Header2 4 2 10 4" xfId="23718"/>
    <cellStyle name="Header2 4 2 11" xfId="11849"/>
    <cellStyle name="Header2 4 2 12" xfId="23103"/>
    <cellStyle name="Header2 4 2 2" xfId="6494"/>
    <cellStyle name="Header2 4 2 2 2" xfId="12466"/>
    <cellStyle name="Header2 4 2 2 3" xfId="18222"/>
    <cellStyle name="Header2 4 2 2 4" xfId="23719"/>
    <cellStyle name="Header2 4 2 3" xfId="6495"/>
    <cellStyle name="Header2 4 2 3 2" xfId="12467"/>
    <cellStyle name="Header2 4 2 3 3" xfId="18223"/>
    <cellStyle name="Header2 4 2 3 4" xfId="23720"/>
    <cellStyle name="Header2 4 2 4" xfId="6496"/>
    <cellStyle name="Header2 4 2 4 2" xfId="12468"/>
    <cellStyle name="Header2 4 2 4 3" xfId="18224"/>
    <cellStyle name="Header2 4 2 4 4" xfId="23721"/>
    <cellStyle name="Header2 4 2 5" xfId="6497"/>
    <cellStyle name="Header2 4 2 5 2" xfId="12469"/>
    <cellStyle name="Header2 4 2 5 3" xfId="18225"/>
    <cellStyle name="Header2 4 2 5 4" xfId="23722"/>
    <cellStyle name="Header2 4 2 6" xfId="6498"/>
    <cellStyle name="Header2 4 2 6 2" xfId="12470"/>
    <cellStyle name="Header2 4 2 6 3" xfId="18226"/>
    <cellStyle name="Header2 4 2 6 4" xfId="23723"/>
    <cellStyle name="Header2 4 2 7" xfId="6499"/>
    <cellStyle name="Header2 4 2 7 2" xfId="12471"/>
    <cellStyle name="Header2 4 2 7 3" xfId="18227"/>
    <cellStyle name="Header2 4 2 7 4" xfId="23724"/>
    <cellStyle name="Header2 4 2 8" xfId="6500"/>
    <cellStyle name="Header2 4 2 8 2" xfId="12472"/>
    <cellStyle name="Header2 4 2 8 3" xfId="18228"/>
    <cellStyle name="Header2 4 2 8 4" xfId="23725"/>
    <cellStyle name="Header2 4 2 9" xfId="6501"/>
    <cellStyle name="Header2 4 2 9 2" xfId="12473"/>
    <cellStyle name="Header2 4 2 9 3" xfId="18229"/>
    <cellStyle name="Header2 4 2 9 4" xfId="23726"/>
    <cellStyle name="Header2 4 3" xfId="6081"/>
    <cellStyle name="Header2 4 3 10" xfId="6502"/>
    <cellStyle name="Header2 4 3 10 2" xfId="12474"/>
    <cellStyle name="Header2 4 3 10 3" xfId="18230"/>
    <cellStyle name="Header2 4 3 10 4" xfId="23727"/>
    <cellStyle name="Header2 4 3 11" xfId="12053"/>
    <cellStyle name="Header2 4 3 12" xfId="17809"/>
    <cellStyle name="Header2 4 3 13" xfId="23306"/>
    <cellStyle name="Header2 4 3 2" xfId="6503"/>
    <cellStyle name="Header2 4 3 2 2" xfId="12475"/>
    <cellStyle name="Header2 4 3 2 3" xfId="18231"/>
    <cellStyle name="Header2 4 3 2 4" xfId="23728"/>
    <cellStyle name="Header2 4 3 3" xfId="6504"/>
    <cellStyle name="Header2 4 3 3 2" xfId="12476"/>
    <cellStyle name="Header2 4 3 3 3" xfId="18232"/>
    <cellStyle name="Header2 4 3 3 4" xfId="23729"/>
    <cellStyle name="Header2 4 3 4" xfId="6505"/>
    <cellStyle name="Header2 4 3 4 2" xfId="12477"/>
    <cellStyle name="Header2 4 3 4 3" xfId="18233"/>
    <cellStyle name="Header2 4 3 4 4" xfId="23730"/>
    <cellStyle name="Header2 4 3 5" xfId="6506"/>
    <cellStyle name="Header2 4 3 5 2" xfId="12478"/>
    <cellStyle name="Header2 4 3 5 3" xfId="18234"/>
    <cellStyle name="Header2 4 3 5 4" xfId="23731"/>
    <cellStyle name="Header2 4 3 6" xfId="6507"/>
    <cellStyle name="Header2 4 3 6 2" xfId="12479"/>
    <cellStyle name="Header2 4 3 6 3" xfId="18235"/>
    <cellStyle name="Header2 4 3 6 4" xfId="23732"/>
    <cellStyle name="Header2 4 3 7" xfId="6508"/>
    <cellStyle name="Header2 4 3 7 2" xfId="12480"/>
    <cellStyle name="Header2 4 3 7 3" xfId="18236"/>
    <cellStyle name="Header2 4 3 7 4" xfId="23733"/>
    <cellStyle name="Header2 4 3 8" xfId="6509"/>
    <cellStyle name="Header2 4 3 8 2" xfId="12481"/>
    <cellStyle name="Header2 4 3 8 3" xfId="18237"/>
    <cellStyle name="Header2 4 3 8 4" xfId="23734"/>
    <cellStyle name="Header2 4 3 9" xfId="6510"/>
    <cellStyle name="Header2 4 3 9 2" xfId="12482"/>
    <cellStyle name="Header2 4 3 9 3" xfId="18238"/>
    <cellStyle name="Header2 4 3 9 4" xfId="23735"/>
    <cellStyle name="Header2 4 4" xfId="6511"/>
    <cellStyle name="Header2 4 4 2" xfId="12483"/>
    <cellStyle name="Header2 4 4 3" xfId="18239"/>
    <cellStyle name="Header2 4 4 4" xfId="23736"/>
    <cellStyle name="Header2 4 5" xfId="6512"/>
    <cellStyle name="Header2 4 5 2" xfId="12484"/>
    <cellStyle name="Header2 4 5 3" xfId="18240"/>
    <cellStyle name="Header2 4 5 4" xfId="23737"/>
    <cellStyle name="Header2 4 6" xfId="6513"/>
    <cellStyle name="Header2 4 6 2" xfId="12485"/>
    <cellStyle name="Header2 4 6 3" xfId="18241"/>
    <cellStyle name="Header2 4 6 4" xfId="23738"/>
    <cellStyle name="Header2 4 7" xfId="6514"/>
    <cellStyle name="Header2 4 7 2" xfId="12486"/>
    <cellStyle name="Header2 4 7 3" xfId="18242"/>
    <cellStyle name="Header2 4 7 4" xfId="23739"/>
    <cellStyle name="Header2 4 8" xfId="6515"/>
    <cellStyle name="Header2 4 8 2" xfId="12487"/>
    <cellStyle name="Header2 4 8 3" xfId="18243"/>
    <cellStyle name="Header2 4 8 4" xfId="23740"/>
    <cellStyle name="Header2 4 9" xfId="6516"/>
    <cellStyle name="Header2 4 9 2" xfId="12488"/>
    <cellStyle name="Header2 4 9 3" xfId="18244"/>
    <cellStyle name="Header2 4 9 4" xfId="23741"/>
    <cellStyle name="Header2 5" xfId="5598"/>
    <cellStyle name="Header2 5 10" xfId="17354"/>
    <cellStyle name="Header2 5 2" xfId="6517"/>
    <cellStyle name="Header2 5 2 2" xfId="12489"/>
    <cellStyle name="Header2 5 2 3" xfId="18245"/>
    <cellStyle name="Header2 5 2 4" xfId="23742"/>
    <cellStyle name="Header2 5 3" xfId="6518"/>
    <cellStyle name="Header2 5 3 2" xfId="12490"/>
    <cellStyle name="Header2 5 3 3" xfId="18246"/>
    <cellStyle name="Header2 5 3 4" xfId="23743"/>
    <cellStyle name="Header2 5 4" xfId="6519"/>
    <cellStyle name="Header2 5 4 2" xfId="12491"/>
    <cellStyle name="Header2 5 4 3" xfId="18247"/>
    <cellStyle name="Header2 5 4 4" xfId="23744"/>
    <cellStyle name="Header2 5 5" xfId="6520"/>
    <cellStyle name="Header2 5 5 2" xfId="12492"/>
    <cellStyle name="Header2 5 5 3" xfId="18248"/>
    <cellStyle name="Header2 5 5 4" xfId="23745"/>
    <cellStyle name="Header2 5 6" xfId="6521"/>
    <cellStyle name="Header2 5 6 2" xfId="12493"/>
    <cellStyle name="Header2 5 6 3" xfId="18249"/>
    <cellStyle name="Header2 5 6 4" xfId="23746"/>
    <cellStyle name="Header2 5 7" xfId="6522"/>
    <cellStyle name="Header2 5 7 2" xfId="12494"/>
    <cellStyle name="Header2 5 7 3" xfId="18250"/>
    <cellStyle name="Header2 5 7 4" xfId="23747"/>
    <cellStyle name="Header2 5 8" xfId="6523"/>
    <cellStyle name="Header2 5 8 2" xfId="12495"/>
    <cellStyle name="Header2 5 8 3" xfId="18251"/>
    <cellStyle name="Header2 5 8 4" xfId="23748"/>
    <cellStyle name="Header2 5 9" xfId="11582"/>
    <cellStyle name="Header2 6" xfId="6524"/>
    <cellStyle name="Header2 6 2" xfId="12496"/>
    <cellStyle name="Header2 6 3" xfId="18252"/>
    <cellStyle name="Header2 6 4" xfId="23749"/>
    <cellStyle name="Header2 7" xfId="6525"/>
    <cellStyle name="Header2 7 2" xfId="12497"/>
    <cellStyle name="Header2 7 3" xfId="18253"/>
    <cellStyle name="Header2 7 4" xfId="23750"/>
    <cellStyle name="Header2 8" xfId="6526"/>
    <cellStyle name="Header2 8 2" xfId="12498"/>
    <cellStyle name="Header2 8 3" xfId="18254"/>
    <cellStyle name="Header2 8 4" xfId="23751"/>
    <cellStyle name="Header2 9" xfId="6527"/>
    <cellStyle name="Header2 9 2" xfId="12499"/>
    <cellStyle name="Header2 9 3" xfId="18255"/>
    <cellStyle name="Header2 9 4" xfId="23752"/>
    <cellStyle name="Heading" xfId="4282"/>
    <cellStyle name="Heading 1" xfId="424"/>
    <cellStyle name="Heading 2" xfId="425"/>
    <cellStyle name="Heading 3" xfId="4283"/>
    <cellStyle name="Heading 3 2" xfId="5618"/>
    <cellStyle name="Heading 3 2 2" xfId="6528"/>
    <cellStyle name="Heading 3 2 3" xfId="6529"/>
    <cellStyle name="Heading 3 2 4" xfId="6530"/>
    <cellStyle name="Heading 3 3" xfId="6531"/>
    <cellStyle name="Heading 3 4" xfId="6532"/>
    <cellStyle name="Heading 3 5" xfId="6533"/>
    <cellStyle name="Heading 4" xfId="4284"/>
    <cellStyle name="Heading 5" xfId="5619"/>
    <cellStyle name="Heading 5 2" xfId="6534"/>
    <cellStyle name="Heading 5 2 2" xfId="12500"/>
    <cellStyle name="Heading 5 2 3" xfId="18256"/>
    <cellStyle name="Heading 5 3" xfId="6535"/>
    <cellStyle name="Heading 5 3 2" xfId="12501"/>
    <cellStyle name="Heading 5 3 3" xfId="18257"/>
    <cellStyle name="Heading 6" xfId="6536"/>
    <cellStyle name="Heading 6 2" xfId="12502"/>
    <cellStyle name="Heading 6 3" xfId="18258"/>
    <cellStyle name="Heading_라벨" xfId="4285"/>
    <cellStyle name="Heading1" xfId="426"/>
    <cellStyle name="Heading1 2" xfId="4286"/>
    <cellStyle name="Heading2" xfId="427"/>
    <cellStyle name="Heading2 2" xfId="4287"/>
    <cellStyle name="HeadingS" xfId="4288"/>
    <cellStyle name="HeadShade" xfId="428"/>
    <cellStyle name="Hyperlink" xfId="4289"/>
    <cellStyle name="I" xfId="429"/>
    <cellStyle name="I_NOI-2002-update1107" xfId="430"/>
    <cellStyle name="I_Sheet1" xfId="431"/>
    <cellStyle name="iles|_x0005_h" xfId="4290"/>
    <cellStyle name="Input" xfId="4291"/>
    <cellStyle name="Input [yellow]" xfId="122"/>
    <cellStyle name="Input [yellow] 2" xfId="4292"/>
    <cellStyle name="Input [yellow] 2 2" xfId="5229"/>
    <cellStyle name="Input [yellow] 2 2 2" xfId="5571"/>
    <cellStyle name="Input [yellow] 2 2 2 2" xfId="5859"/>
    <cellStyle name="Input [yellow] 2 2 2 2 2" xfId="6537"/>
    <cellStyle name="Input [yellow] 2 2 2 2 2 2" xfId="12503"/>
    <cellStyle name="Input [yellow] 2 2 2 2 2 3" xfId="18259"/>
    <cellStyle name="Input [yellow] 2 2 2 2 2 4" xfId="23753"/>
    <cellStyle name="Input [yellow] 2 2 2 2 3" xfId="6538"/>
    <cellStyle name="Input [yellow] 2 2 2 2 3 2" xfId="12504"/>
    <cellStyle name="Input [yellow] 2 2 2 2 3 3" xfId="18260"/>
    <cellStyle name="Input [yellow] 2 2 2 2 3 4" xfId="23754"/>
    <cellStyle name="Input [yellow] 2 2 2 2 4" xfId="6539"/>
    <cellStyle name="Input [yellow] 2 2 2 2 4 2" xfId="12505"/>
    <cellStyle name="Input [yellow] 2 2 2 2 4 3" xfId="18261"/>
    <cellStyle name="Input [yellow] 2 2 2 2 4 4" xfId="23755"/>
    <cellStyle name="Input [yellow] 2 2 2 2 5" xfId="6540"/>
    <cellStyle name="Input [yellow] 2 2 2 2 5 2" xfId="12506"/>
    <cellStyle name="Input [yellow] 2 2 2 2 5 3" xfId="18262"/>
    <cellStyle name="Input [yellow] 2 2 2 2 5 4" xfId="23756"/>
    <cellStyle name="Input [yellow] 2 2 2 2 6" xfId="6541"/>
    <cellStyle name="Input [yellow] 2 2 2 2 6 2" xfId="12507"/>
    <cellStyle name="Input [yellow] 2 2 2 2 6 3" xfId="18263"/>
    <cellStyle name="Input [yellow] 2 2 2 2 6 4" xfId="23757"/>
    <cellStyle name="Input [yellow] 2 2 2 2 7" xfId="11832"/>
    <cellStyle name="Input [yellow] 2 2 2 2 8" xfId="17593"/>
    <cellStyle name="Input [yellow] 2 2 2 3" xfId="6542"/>
    <cellStyle name="Input [yellow] 2 2 2 3 2" xfId="12508"/>
    <cellStyle name="Input [yellow] 2 2 2 3 3" xfId="18264"/>
    <cellStyle name="Input [yellow] 2 2 2 3 4" xfId="23758"/>
    <cellStyle name="Input [yellow] 2 2 2 4" xfId="6543"/>
    <cellStyle name="Input [yellow] 2 2 2 4 2" xfId="12509"/>
    <cellStyle name="Input [yellow] 2 2 2 4 3" xfId="18265"/>
    <cellStyle name="Input [yellow] 2 2 2 4 4" xfId="23759"/>
    <cellStyle name="Input [yellow] 2 2 2 5" xfId="6544"/>
    <cellStyle name="Input [yellow] 2 2 2 5 2" xfId="12510"/>
    <cellStyle name="Input [yellow] 2 2 2 5 3" xfId="18266"/>
    <cellStyle name="Input [yellow] 2 2 2 5 4" xfId="23760"/>
    <cellStyle name="Input [yellow] 2 2 2 6" xfId="6545"/>
    <cellStyle name="Input [yellow] 2 2 2 6 2" xfId="12511"/>
    <cellStyle name="Input [yellow] 2 2 2 6 3" xfId="18267"/>
    <cellStyle name="Input [yellow] 2 2 2 6 4" xfId="23761"/>
    <cellStyle name="Input [yellow] 2 2 2 7" xfId="6546"/>
    <cellStyle name="Input [yellow] 2 2 2 7 2" xfId="12512"/>
    <cellStyle name="Input [yellow] 2 2 2 7 3" xfId="18268"/>
    <cellStyle name="Input [yellow] 2 2 2 7 4" xfId="23762"/>
    <cellStyle name="Input [yellow] 2 2 2 8" xfId="6547"/>
    <cellStyle name="Input [yellow] 2 2 2 8 2" xfId="12513"/>
    <cellStyle name="Input [yellow] 2 2 2 8 3" xfId="18269"/>
    <cellStyle name="Input [yellow] 2 2 2 8 4" xfId="23763"/>
    <cellStyle name="Input [yellow] 2 2 2 9" xfId="6548"/>
    <cellStyle name="Input [yellow] 2 2 2 9 2" xfId="12514"/>
    <cellStyle name="Input [yellow] 2 2 2 9 3" xfId="18270"/>
    <cellStyle name="Input [yellow] 2 2 2 9 4" xfId="23764"/>
    <cellStyle name="Input [yellow] 2 2 3" xfId="5528"/>
    <cellStyle name="Input [yellow] 2 2 3 2" xfId="5816"/>
    <cellStyle name="Input [yellow] 2 2 3 2 10" xfId="6549"/>
    <cellStyle name="Input [yellow] 2 2 3 2 10 2" xfId="12515"/>
    <cellStyle name="Input [yellow] 2 2 3 2 10 3" xfId="18271"/>
    <cellStyle name="Input [yellow] 2 2 3 2 10 4" xfId="23765"/>
    <cellStyle name="Input [yellow] 2 2 3 2 11" xfId="11789"/>
    <cellStyle name="Input [yellow] 2 2 3 2 12" xfId="23069"/>
    <cellStyle name="Input [yellow] 2 2 3 2 2" xfId="6550"/>
    <cellStyle name="Input [yellow] 2 2 3 2 2 2" xfId="12516"/>
    <cellStyle name="Input [yellow] 2 2 3 2 2 3" xfId="18272"/>
    <cellStyle name="Input [yellow] 2 2 3 2 2 4" xfId="23766"/>
    <cellStyle name="Input [yellow] 2 2 3 2 3" xfId="6551"/>
    <cellStyle name="Input [yellow] 2 2 3 2 3 2" xfId="12517"/>
    <cellStyle name="Input [yellow] 2 2 3 2 3 3" xfId="18273"/>
    <cellStyle name="Input [yellow] 2 2 3 2 3 4" xfId="23767"/>
    <cellStyle name="Input [yellow] 2 2 3 2 4" xfId="6552"/>
    <cellStyle name="Input [yellow] 2 2 3 2 4 2" xfId="12518"/>
    <cellStyle name="Input [yellow] 2 2 3 2 4 3" xfId="18274"/>
    <cellStyle name="Input [yellow] 2 2 3 2 4 4" xfId="23768"/>
    <cellStyle name="Input [yellow] 2 2 3 2 5" xfId="6553"/>
    <cellStyle name="Input [yellow] 2 2 3 2 5 2" xfId="12519"/>
    <cellStyle name="Input [yellow] 2 2 3 2 5 3" xfId="18275"/>
    <cellStyle name="Input [yellow] 2 2 3 2 5 4" xfId="23769"/>
    <cellStyle name="Input [yellow] 2 2 3 2 6" xfId="6554"/>
    <cellStyle name="Input [yellow] 2 2 3 2 6 2" xfId="12520"/>
    <cellStyle name="Input [yellow] 2 2 3 2 6 3" xfId="18276"/>
    <cellStyle name="Input [yellow] 2 2 3 2 6 4" xfId="23770"/>
    <cellStyle name="Input [yellow] 2 2 3 2 7" xfId="6555"/>
    <cellStyle name="Input [yellow] 2 2 3 2 7 2" xfId="12521"/>
    <cellStyle name="Input [yellow] 2 2 3 2 7 3" xfId="18277"/>
    <cellStyle name="Input [yellow] 2 2 3 2 7 4" xfId="23771"/>
    <cellStyle name="Input [yellow] 2 2 3 2 8" xfId="6556"/>
    <cellStyle name="Input [yellow] 2 2 3 2 8 2" xfId="12522"/>
    <cellStyle name="Input [yellow] 2 2 3 2 8 3" xfId="18278"/>
    <cellStyle name="Input [yellow] 2 2 3 2 8 4" xfId="23772"/>
    <cellStyle name="Input [yellow] 2 2 3 2 9" xfId="6557"/>
    <cellStyle name="Input [yellow] 2 2 3 2 9 2" xfId="12523"/>
    <cellStyle name="Input [yellow] 2 2 3 2 9 3" xfId="18279"/>
    <cellStyle name="Input [yellow] 2 2 3 2 9 4" xfId="23773"/>
    <cellStyle name="Input [yellow] 2 2 3 3" xfId="6039"/>
    <cellStyle name="Input [yellow] 2 2 3 3 10" xfId="6558"/>
    <cellStyle name="Input [yellow] 2 2 3 3 10 2" xfId="12524"/>
    <cellStyle name="Input [yellow] 2 2 3 3 10 3" xfId="18280"/>
    <cellStyle name="Input [yellow] 2 2 3 3 10 4" xfId="23774"/>
    <cellStyle name="Input [yellow] 2 2 3 3 11" xfId="12012"/>
    <cellStyle name="Input [yellow] 2 2 3 3 12" xfId="17769"/>
    <cellStyle name="Input [yellow] 2 2 3 3 13" xfId="23266"/>
    <cellStyle name="Input [yellow] 2 2 3 3 2" xfId="6559"/>
    <cellStyle name="Input [yellow] 2 2 3 3 2 2" xfId="12525"/>
    <cellStyle name="Input [yellow] 2 2 3 3 2 3" xfId="18281"/>
    <cellStyle name="Input [yellow] 2 2 3 3 2 4" xfId="23775"/>
    <cellStyle name="Input [yellow] 2 2 3 3 3" xfId="6560"/>
    <cellStyle name="Input [yellow] 2 2 3 3 3 2" xfId="12526"/>
    <cellStyle name="Input [yellow] 2 2 3 3 3 3" xfId="18282"/>
    <cellStyle name="Input [yellow] 2 2 3 3 3 4" xfId="23776"/>
    <cellStyle name="Input [yellow] 2 2 3 3 4" xfId="6561"/>
    <cellStyle name="Input [yellow] 2 2 3 3 4 2" xfId="12527"/>
    <cellStyle name="Input [yellow] 2 2 3 3 4 3" xfId="18283"/>
    <cellStyle name="Input [yellow] 2 2 3 3 4 4" xfId="23777"/>
    <cellStyle name="Input [yellow] 2 2 3 3 5" xfId="6562"/>
    <cellStyle name="Input [yellow] 2 2 3 3 5 2" xfId="12528"/>
    <cellStyle name="Input [yellow] 2 2 3 3 5 3" xfId="18284"/>
    <cellStyle name="Input [yellow] 2 2 3 3 5 4" xfId="23778"/>
    <cellStyle name="Input [yellow] 2 2 3 3 6" xfId="6563"/>
    <cellStyle name="Input [yellow] 2 2 3 3 6 2" xfId="12529"/>
    <cellStyle name="Input [yellow] 2 2 3 3 6 3" xfId="18285"/>
    <cellStyle name="Input [yellow] 2 2 3 3 6 4" xfId="23779"/>
    <cellStyle name="Input [yellow] 2 2 3 3 7" xfId="6564"/>
    <cellStyle name="Input [yellow] 2 2 3 3 7 2" xfId="12530"/>
    <cellStyle name="Input [yellow] 2 2 3 3 7 3" xfId="18286"/>
    <cellStyle name="Input [yellow] 2 2 3 3 7 4" xfId="23780"/>
    <cellStyle name="Input [yellow] 2 2 3 3 8" xfId="6565"/>
    <cellStyle name="Input [yellow] 2 2 3 3 8 2" xfId="12531"/>
    <cellStyle name="Input [yellow] 2 2 3 3 8 3" xfId="18287"/>
    <cellStyle name="Input [yellow] 2 2 3 3 8 4" xfId="23781"/>
    <cellStyle name="Input [yellow] 2 2 3 3 9" xfId="6566"/>
    <cellStyle name="Input [yellow] 2 2 3 3 9 2" xfId="12532"/>
    <cellStyle name="Input [yellow] 2 2 3 3 9 3" xfId="18288"/>
    <cellStyle name="Input [yellow] 2 2 3 3 9 4" xfId="23782"/>
    <cellStyle name="Input [yellow] 2 2 3 4" xfId="6567"/>
    <cellStyle name="Input [yellow] 2 2 3 4 2" xfId="12533"/>
    <cellStyle name="Input [yellow] 2 2 3 4 3" xfId="18289"/>
    <cellStyle name="Input [yellow] 2 2 3 4 4" xfId="23783"/>
    <cellStyle name="Input [yellow] 2 2 3 5" xfId="6568"/>
    <cellStyle name="Input [yellow] 2 2 3 5 2" xfId="12534"/>
    <cellStyle name="Input [yellow] 2 2 3 5 3" xfId="18290"/>
    <cellStyle name="Input [yellow] 2 2 3 5 4" xfId="23784"/>
    <cellStyle name="Input [yellow] 2 2 3 6" xfId="6569"/>
    <cellStyle name="Input [yellow] 2 2 3 6 2" xfId="12535"/>
    <cellStyle name="Input [yellow] 2 2 3 6 3" xfId="18291"/>
    <cellStyle name="Input [yellow] 2 2 3 6 4" xfId="23785"/>
    <cellStyle name="Input [yellow] 2 2 3 7" xfId="11522"/>
    <cellStyle name="Input [yellow] 2 2 4" xfId="5636"/>
    <cellStyle name="Input [yellow] 2 2 4 2" xfId="6570"/>
    <cellStyle name="Input [yellow] 2 2 4 2 2" xfId="12536"/>
    <cellStyle name="Input [yellow] 2 2 4 2 3" xfId="18292"/>
    <cellStyle name="Input [yellow] 2 2 4 2 4" xfId="23786"/>
    <cellStyle name="Input [yellow] 2 2 4 3" xfId="6571"/>
    <cellStyle name="Input [yellow] 2 2 4 3 2" xfId="12537"/>
    <cellStyle name="Input [yellow] 2 2 4 3 3" xfId="18293"/>
    <cellStyle name="Input [yellow] 2 2 4 3 4" xfId="23787"/>
    <cellStyle name="Input [yellow] 2 2 4 4" xfId="6572"/>
    <cellStyle name="Input [yellow] 2 2 4 4 2" xfId="12538"/>
    <cellStyle name="Input [yellow] 2 2 4 4 3" xfId="18294"/>
    <cellStyle name="Input [yellow] 2 2 4 4 4" xfId="23788"/>
    <cellStyle name="Input [yellow] 2 2 4 5" xfId="6573"/>
    <cellStyle name="Input [yellow] 2 2 4 5 2" xfId="12539"/>
    <cellStyle name="Input [yellow] 2 2 4 5 3" xfId="18295"/>
    <cellStyle name="Input [yellow] 2 2 4 5 4" xfId="23789"/>
    <cellStyle name="Input [yellow] 2 2 4 6" xfId="6574"/>
    <cellStyle name="Input [yellow] 2 2 4 6 2" xfId="12540"/>
    <cellStyle name="Input [yellow] 2 2 4 6 3" xfId="18296"/>
    <cellStyle name="Input [yellow] 2 2 4 6 4" xfId="23790"/>
    <cellStyle name="Input [yellow] 2 2 4 7" xfId="11610"/>
    <cellStyle name="Input [yellow] 2 2 4 8" xfId="17381"/>
    <cellStyle name="Input [yellow] 2 2 5" xfId="5607"/>
    <cellStyle name="Input [yellow] 2 2 5 10" xfId="6575"/>
    <cellStyle name="Input [yellow] 2 2 5 10 2" xfId="12541"/>
    <cellStyle name="Input [yellow] 2 2 5 10 3" xfId="18297"/>
    <cellStyle name="Input [yellow] 2 2 5 10 4" xfId="23791"/>
    <cellStyle name="Input [yellow] 2 2 5 11" xfId="11589"/>
    <cellStyle name="Input [yellow] 2 2 5 12" xfId="17361"/>
    <cellStyle name="Input [yellow] 2 2 5 13" xfId="22913"/>
    <cellStyle name="Input [yellow] 2 2 5 2" xfId="6576"/>
    <cellStyle name="Input [yellow] 2 2 5 2 2" xfId="12542"/>
    <cellStyle name="Input [yellow] 2 2 5 2 3" xfId="18298"/>
    <cellStyle name="Input [yellow] 2 2 5 2 4" xfId="23792"/>
    <cellStyle name="Input [yellow] 2 2 5 3" xfId="6577"/>
    <cellStyle name="Input [yellow] 2 2 5 3 2" xfId="12543"/>
    <cellStyle name="Input [yellow] 2 2 5 3 3" xfId="18299"/>
    <cellStyle name="Input [yellow] 2 2 5 3 4" xfId="23793"/>
    <cellStyle name="Input [yellow] 2 2 5 4" xfId="6578"/>
    <cellStyle name="Input [yellow] 2 2 5 4 2" xfId="12544"/>
    <cellStyle name="Input [yellow] 2 2 5 4 3" xfId="18300"/>
    <cellStyle name="Input [yellow] 2 2 5 4 4" xfId="23794"/>
    <cellStyle name="Input [yellow] 2 2 5 5" xfId="6579"/>
    <cellStyle name="Input [yellow] 2 2 5 5 2" xfId="12545"/>
    <cellStyle name="Input [yellow] 2 2 5 5 3" xfId="18301"/>
    <cellStyle name="Input [yellow] 2 2 5 5 4" xfId="23795"/>
    <cellStyle name="Input [yellow] 2 2 5 6" xfId="6580"/>
    <cellStyle name="Input [yellow] 2 2 5 6 2" xfId="12546"/>
    <cellStyle name="Input [yellow] 2 2 5 6 3" xfId="18302"/>
    <cellStyle name="Input [yellow] 2 2 5 6 4" xfId="23796"/>
    <cellStyle name="Input [yellow] 2 2 5 7" xfId="6581"/>
    <cellStyle name="Input [yellow] 2 2 5 7 2" xfId="12547"/>
    <cellStyle name="Input [yellow] 2 2 5 7 3" xfId="18303"/>
    <cellStyle name="Input [yellow] 2 2 5 7 4" xfId="23797"/>
    <cellStyle name="Input [yellow] 2 2 5 8" xfId="6582"/>
    <cellStyle name="Input [yellow] 2 2 5 8 2" xfId="12548"/>
    <cellStyle name="Input [yellow] 2 2 5 8 3" xfId="18304"/>
    <cellStyle name="Input [yellow] 2 2 5 8 4" xfId="23798"/>
    <cellStyle name="Input [yellow] 2 2 5 9" xfId="6583"/>
    <cellStyle name="Input [yellow] 2 2 5 9 2" xfId="12549"/>
    <cellStyle name="Input [yellow] 2 2 5 9 3" xfId="18305"/>
    <cellStyle name="Input [yellow] 2 2 5 9 4" xfId="23799"/>
    <cellStyle name="Input [yellow] 2 2 6" xfId="6584"/>
    <cellStyle name="Input [yellow] 2 2 6 2" xfId="12550"/>
    <cellStyle name="Input [yellow] 2 2 6 3" xfId="18306"/>
    <cellStyle name="Input [yellow] 2 2 6 4" xfId="23800"/>
    <cellStyle name="Input [yellow] 2 3" xfId="5552"/>
    <cellStyle name="Input [yellow] 2 3 10" xfId="11545"/>
    <cellStyle name="Input [yellow] 2 3 2" xfId="5840"/>
    <cellStyle name="Input [yellow] 2 3 2 2" xfId="6585"/>
    <cellStyle name="Input [yellow] 2 3 2 2 2" xfId="12551"/>
    <cellStyle name="Input [yellow] 2 3 2 2 3" xfId="18307"/>
    <cellStyle name="Input [yellow] 2 3 2 2 4" xfId="23801"/>
    <cellStyle name="Input [yellow] 2 3 2 3" xfId="6586"/>
    <cellStyle name="Input [yellow] 2 3 2 3 2" xfId="12552"/>
    <cellStyle name="Input [yellow] 2 3 2 3 3" xfId="18308"/>
    <cellStyle name="Input [yellow] 2 3 2 3 4" xfId="23802"/>
    <cellStyle name="Input [yellow] 2 3 2 4" xfId="6587"/>
    <cellStyle name="Input [yellow] 2 3 2 4 2" xfId="12553"/>
    <cellStyle name="Input [yellow] 2 3 2 4 3" xfId="18309"/>
    <cellStyle name="Input [yellow] 2 3 2 4 4" xfId="23803"/>
    <cellStyle name="Input [yellow] 2 3 2 5" xfId="6588"/>
    <cellStyle name="Input [yellow] 2 3 2 5 2" xfId="12554"/>
    <cellStyle name="Input [yellow] 2 3 2 5 3" xfId="18310"/>
    <cellStyle name="Input [yellow] 2 3 2 5 4" xfId="23804"/>
    <cellStyle name="Input [yellow] 2 3 2 6" xfId="6589"/>
    <cellStyle name="Input [yellow] 2 3 2 6 2" xfId="12555"/>
    <cellStyle name="Input [yellow] 2 3 2 6 3" xfId="18311"/>
    <cellStyle name="Input [yellow] 2 3 2 6 4" xfId="23805"/>
    <cellStyle name="Input [yellow] 2 3 2 7" xfId="11813"/>
    <cellStyle name="Input [yellow] 2 3 2 8" xfId="17574"/>
    <cellStyle name="Input [yellow] 2 3 3" xfId="6061"/>
    <cellStyle name="Input [yellow] 2 3 3 10" xfId="6590"/>
    <cellStyle name="Input [yellow] 2 3 3 10 2" xfId="12556"/>
    <cellStyle name="Input [yellow] 2 3 3 10 3" xfId="18312"/>
    <cellStyle name="Input [yellow] 2 3 3 10 4" xfId="23806"/>
    <cellStyle name="Input [yellow] 2 3 3 11" xfId="12033"/>
    <cellStyle name="Input [yellow] 2 3 3 12" xfId="17789"/>
    <cellStyle name="Input [yellow] 2 3 3 13" xfId="23286"/>
    <cellStyle name="Input [yellow] 2 3 3 2" xfId="6591"/>
    <cellStyle name="Input [yellow] 2 3 3 2 2" xfId="12557"/>
    <cellStyle name="Input [yellow] 2 3 3 2 3" xfId="18313"/>
    <cellStyle name="Input [yellow] 2 3 3 2 4" xfId="23807"/>
    <cellStyle name="Input [yellow] 2 3 3 3" xfId="6592"/>
    <cellStyle name="Input [yellow] 2 3 3 3 2" xfId="12558"/>
    <cellStyle name="Input [yellow] 2 3 3 3 3" xfId="18314"/>
    <cellStyle name="Input [yellow] 2 3 3 3 4" xfId="23808"/>
    <cellStyle name="Input [yellow] 2 3 3 4" xfId="6593"/>
    <cellStyle name="Input [yellow] 2 3 3 4 2" xfId="12559"/>
    <cellStyle name="Input [yellow] 2 3 3 4 3" xfId="18315"/>
    <cellStyle name="Input [yellow] 2 3 3 4 4" xfId="23809"/>
    <cellStyle name="Input [yellow] 2 3 3 5" xfId="6594"/>
    <cellStyle name="Input [yellow] 2 3 3 5 2" xfId="12560"/>
    <cellStyle name="Input [yellow] 2 3 3 5 3" xfId="18316"/>
    <cellStyle name="Input [yellow] 2 3 3 5 4" xfId="23810"/>
    <cellStyle name="Input [yellow] 2 3 3 6" xfId="6595"/>
    <cellStyle name="Input [yellow] 2 3 3 6 2" xfId="12561"/>
    <cellStyle name="Input [yellow] 2 3 3 6 3" xfId="18317"/>
    <cellStyle name="Input [yellow] 2 3 3 6 4" xfId="23811"/>
    <cellStyle name="Input [yellow] 2 3 3 7" xfId="6596"/>
    <cellStyle name="Input [yellow] 2 3 3 7 2" xfId="12562"/>
    <cellStyle name="Input [yellow] 2 3 3 7 3" xfId="18318"/>
    <cellStyle name="Input [yellow] 2 3 3 7 4" xfId="23812"/>
    <cellStyle name="Input [yellow] 2 3 3 8" xfId="6597"/>
    <cellStyle name="Input [yellow] 2 3 3 8 2" xfId="12563"/>
    <cellStyle name="Input [yellow] 2 3 3 8 3" xfId="18319"/>
    <cellStyle name="Input [yellow] 2 3 3 8 4" xfId="23813"/>
    <cellStyle name="Input [yellow] 2 3 3 9" xfId="6598"/>
    <cellStyle name="Input [yellow] 2 3 3 9 2" xfId="12564"/>
    <cellStyle name="Input [yellow] 2 3 3 9 3" xfId="18320"/>
    <cellStyle name="Input [yellow] 2 3 3 9 4" xfId="23814"/>
    <cellStyle name="Input [yellow] 2 3 4" xfId="6599"/>
    <cellStyle name="Input [yellow] 2 3 4 2" xfId="12565"/>
    <cellStyle name="Input [yellow] 2 3 4 3" xfId="18321"/>
    <cellStyle name="Input [yellow] 2 3 4 4" xfId="23815"/>
    <cellStyle name="Input [yellow] 2 3 5" xfId="6600"/>
    <cellStyle name="Input [yellow] 2 3 5 2" xfId="12566"/>
    <cellStyle name="Input [yellow] 2 3 5 3" xfId="18322"/>
    <cellStyle name="Input [yellow] 2 3 5 4" xfId="23816"/>
    <cellStyle name="Input [yellow] 2 3 6" xfId="6601"/>
    <cellStyle name="Input [yellow] 2 3 6 2" xfId="12567"/>
    <cellStyle name="Input [yellow] 2 3 6 3" xfId="18323"/>
    <cellStyle name="Input [yellow] 2 3 6 4" xfId="23817"/>
    <cellStyle name="Input [yellow] 2 3 7" xfId="6602"/>
    <cellStyle name="Input [yellow] 2 3 7 2" xfId="12568"/>
    <cellStyle name="Input [yellow] 2 3 7 3" xfId="18324"/>
    <cellStyle name="Input [yellow] 2 3 7 4" xfId="23818"/>
    <cellStyle name="Input [yellow] 2 3 8" xfId="6603"/>
    <cellStyle name="Input [yellow] 2 3 8 2" xfId="12569"/>
    <cellStyle name="Input [yellow] 2 3 8 3" xfId="18325"/>
    <cellStyle name="Input [yellow] 2 3 8 4" xfId="23819"/>
    <cellStyle name="Input [yellow] 2 3 9" xfId="6604"/>
    <cellStyle name="Input [yellow] 2 3 9 2" xfId="12570"/>
    <cellStyle name="Input [yellow] 2 3 9 3" xfId="18326"/>
    <cellStyle name="Input [yellow] 2 3 9 4" xfId="23820"/>
    <cellStyle name="Input [yellow] 2 4" xfId="5477"/>
    <cellStyle name="Input [yellow] 2 4 2" xfId="5765"/>
    <cellStyle name="Input [yellow] 2 4 2 2" xfId="6605"/>
    <cellStyle name="Input [yellow] 2 4 2 2 2" xfId="12571"/>
    <cellStyle name="Input [yellow] 2 4 2 2 3" xfId="18327"/>
    <cellStyle name="Input [yellow] 2 4 2 2 4" xfId="23821"/>
    <cellStyle name="Input [yellow] 2 4 2 3" xfId="6606"/>
    <cellStyle name="Input [yellow] 2 4 2 3 2" xfId="12572"/>
    <cellStyle name="Input [yellow] 2 4 2 3 3" xfId="18328"/>
    <cellStyle name="Input [yellow] 2 4 2 3 4" xfId="23822"/>
    <cellStyle name="Input [yellow] 2 4 2 4" xfId="6607"/>
    <cellStyle name="Input [yellow] 2 4 2 4 2" xfId="12573"/>
    <cellStyle name="Input [yellow] 2 4 2 4 3" xfId="18329"/>
    <cellStyle name="Input [yellow] 2 4 2 4 4" xfId="23823"/>
    <cellStyle name="Input [yellow] 2 4 2 5" xfId="6608"/>
    <cellStyle name="Input [yellow] 2 4 2 5 2" xfId="12574"/>
    <cellStyle name="Input [yellow] 2 4 2 5 3" xfId="18330"/>
    <cellStyle name="Input [yellow] 2 4 2 5 4" xfId="23824"/>
    <cellStyle name="Input [yellow] 2 4 2 6" xfId="6609"/>
    <cellStyle name="Input [yellow] 2 4 2 6 2" xfId="12575"/>
    <cellStyle name="Input [yellow] 2 4 2 6 3" xfId="18331"/>
    <cellStyle name="Input [yellow] 2 4 2 6 4" xfId="23825"/>
    <cellStyle name="Input [yellow] 2 4 2 7" xfId="11738"/>
    <cellStyle name="Input [yellow] 2 4 2 8" xfId="17505"/>
    <cellStyle name="Input [yellow] 2 4 3" xfId="6610"/>
    <cellStyle name="Input [yellow] 2 4 3 2" xfId="12576"/>
    <cellStyle name="Input [yellow] 2 4 3 3" xfId="18332"/>
    <cellStyle name="Input [yellow] 2 4 3 4" xfId="23826"/>
    <cellStyle name="Input [yellow] 2 4 4" xfId="6611"/>
    <cellStyle name="Input [yellow] 2 4 4 2" xfId="12577"/>
    <cellStyle name="Input [yellow] 2 4 4 3" xfId="18333"/>
    <cellStyle name="Input [yellow] 2 4 4 4" xfId="23827"/>
    <cellStyle name="Input [yellow] 2 4 5" xfId="6612"/>
    <cellStyle name="Input [yellow] 2 4 5 2" xfId="12578"/>
    <cellStyle name="Input [yellow] 2 4 5 3" xfId="18334"/>
    <cellStyle name="Input [yellow] 2 4 5 4" xfId="23828"/>
    <cellStyle name="Input [yellow] 2 4 6" xfId="11471"/>
    <cellStyle name="Input [yellow] 2 4 7" xfId="17264"/>
    <cellStyle name="Input [yellow] 2 5" xfId="5620"/>
    <cellStyle name="Input [yellow] 2 5 2" xfId="6613"/>
    <cellStyle name="Input [yellow] 2 5 2 2" xfId="12579"/>
    <cellStyle name="Input [yellow] 2 5 2 3" xfId="18335"/>
    <cellStyle name="Input [yellow] 2 5 2 4" xfId="23829"/>
    <cellStyle name="Input [yellow] 2 5 3" xfId="6614"/>
    <cellStyle name="Input [yellow] 2 5 3 2" xfId="12580"/>
    <cellStyle name="Input [yellow] 2 5 3 3" xfId="18336"/>
    <cellStyle name="Input [yellow] 2 5 3 4" xfId="23830"/>
    <cellStyle name="Input [yellow] 2 5 4" xfId="6615"/>
    <cellStyle name="Input [yellow] 2 5 4 2" xfId="12581"/>
    <cellStyle name="Input [yellow] 2 5 4 3" xfId="18337"/>
    <cellStyle name="Input [yellow] 2 5 4 4" xfId="23831"/>
    <cellStyle name="Input [yellow] 2 5 5" xfId="6616"/>
    <cellStyle name="Input [yellow] 2 5 5 2" xfId="12582"/>
    <cellStyle name="Input [yellow] 2 5 5 3" xfId="18338"/>
    <cellStyle name="Input [yellow] 2 5 5 4" xfId="23832"/>
    <cellStyle name="Input [yellow] 2 5 6" xfId="6617"/>
    <cellStyle name="Input [yellow] 2 5 6 2" xfId="12583"/>
    <cellStyle name="Input [yellow] 2 5 6 3" xfId="18339"/>
    <cellStyle name="Input [yellow] 2 5 6 4" xfId="23833"/>
    <cellStyle name="Input [yellow] 2 5 7" xfId="11598"/>
    <cellStyle name="Input [yellow] 2 5 8" xfId="17369"/>
    <cellStyle name="Input [yellow] 2 6" xfId="6618"/>
    <cellStyle name="Input [yellow] 2 6 2" xfId="12584"/>
    <cellStyle name="Input [yellow] 2 6 3" xfId="18340"/>
    <cellStyle name="Input [yellow] 2 6 4" xfId="23834"/>
    <cellStyle name="Input [yellow] 3" xfId="5214"/>
    <cellStyle name="Input [yellow] 3 2" xfId="5564"/>
    <cellStyle name="Input [yellow] 3 2 2" xfId="5852"/>
    <cellStyle name="Input [yellow] 3 2 2 2" xfId="6619"/>
    <cellStyle name="Input [yellow] 3 2 2 2 2" xfId="12585"/>
    <cellStyle name="Input [yellow] 3 2 2 2 3" xfId="18341"/>
    <cellStyle name="Input [yellow] 3 2 2 2 4" xfId="23835"/>
    <cellStyle name="Input [yellow] 3 2 2 3" xfId="6620"/>
    <cellStyle name="Input [yellow] 3 2 2 3 2" xfId="12586"/>
    <cellStyle name="Input [yellow] 3 2 2 3 3" xfId="18342"/>
    <cellStyle name="Input [yellow] 3 2 2 3 4" xfId="23836"/>
    <cellStyle name="Input [yellow] 3 2 2 4" xfId="6621"/>
    <cellStyle name="Input [yellow] 3 2 2 4 2" xfId="12587"/>
    <cellStyle name="Input [yellow] 3 2 2 4 3" xfId="18343"/>
    <cellStyle name="Input [yellow] 3 2 2 4 4" xfId="23837"/>
    <cellStyle name="Input [yellow] 3 2 2 5" xfId="6622"/>
    <cellStyle name="Input [yellow] 3 2 2 5 2" xfId="12588"/>
    <cellStyle name="Input [yellow] 3 2 2 5 3" xfId="18344"/>
    <cellStyle name="Input [yellow] 3 2 2 5 4" xfId="23838"/>
    <cellStyle name="Input [yellow] 3 2 2 6" xfId="6623"/>
    <cellStyle name="Input [yellow] 3 2 2 6 2" xfId="12589"/>
    <cellStyle name="Input [yellow] 3 2 2 6 3" xfId="18345"/>
    <cellStyle name="Input [yellow] 3 2 2 6 4" xfId="23839"/>
    <cellStyle name="Input [yellow] 3 2 2 7" xfId="11825"/>
    <cellStyle name="Input [yellow] 3 2 2 8" xfId="17586"/>
    <cellStyle name="Input [yellow] 3 2 3" xfId="6624"/>
    <cellStyle name="Input [yellow] 3 2 3 2" xfId="12590"/>
    <cellStyle name="Input [yellow] 3 2 3 3" xfId="18346"/>
    <cellStyle name="Input [yellow] 3 2 3 4" xfId="23840"/>
    <cellStyle name="Input [yellow] 3 2 4" xfId="6625"/>
    <cellStyle name="Input [yellow] 3 2 4 2" xfId="12591"/>
    <cellStyle name="Input [yellow] 3 2 4 3" xfId="18347"/>
    <cellStyle name="Input [yellow] 3 2 4 4" xfId="23841"/>
    <cellStyle name="Input [yellow] 3 2 5" xfId="6626"/>
    <cellStyle name="Input [yellow] 3 2 5 2" xfId="12592"/>
    <cellStyle name="Input [yellow] 3 2 5 3" xfId="18348"/>
    <cellStyle name="Input [yellow] 3 2 5 4" xfId="23842"/>
    <cellStyle name="Input [yellow] 3 2 6" xfId="6627"/>
    <cellStyle name="Input [yellow] 3 2 6 2" xfId="12593"/>
    <cellStyle name="Input [yellow] 3 2 6 3" xfId="18349"/>
    <cellStyle name="Input [yellow] 3 2 6 4" xfId="23843"/>
    <cellStyle name="Input [yellow] 3 2 7" xfId="6628"/>
    <cellStyle name="Input [yellow] 3 2 7 2" xfId="12594"/>
    <cellStyle name="Input [yellow] 3 2 7 3" xfId="18350"/>
    <cellStyle name="Input [yellow] 3 2 7 4" xfId="23844"/>
    <cellStyle name="Input [yellow] 3 2 8" xfId="6629"/>
    <cellStyle name="Input [yellow] 3 2 8 2" xfId="12595"/>
    <cellStyle name="Input [yellow] 3 2 8 3" xfId="18351"/>
    <cellStyle name="Input [yellow] 3 2 8 4" xfId="23845"/>
    <cellStyle name="Input [yellow] 3 2 9" xfId="6630"/>
    <cellStyle name="Input [yellow] 3 2 9 2" xfId="12596"/>
    <cellStyle name="Input [yellow] 3 2 9 3" xfId="18352"/>
    <cellStyle name="Input [yellow] 3 2 9 4" xfId="23846"/>
    <cellStyle name="Input [yellow] 3 3" xfId="5548"/>
    <cellStyle name="Input [yellow] 3 3 2" xfId="5836"/>
    <cellStyle name="Input [yellow] 3 3 2 10" xfId="6631"/>
    <cellStyle name="Input [yellow] 3 3 2 10 2" xfId="12597"/>
    <cellStyle name="Input [yellow] 3 3 2 10 3" xfId="18353"/>
    <cellStyle name="Input [yellow] 3 3 2 10 4" xfId="23847"/>
    <cellStyle name="Input [yellow] 3 3 2 11" xfId="11809"/>
    <cellStyle name="Input [yellow] 3 3 2 12" xfId="23083"/>
    <cellStyle name="Input [yellow] 3 3 2 2" xfId="6632"/>
    <cellStyle name="Input [yellow] 3 3 2 2 2" xfId="12598"/>
    <cellStyle name="Input [yellow] 3 3 2 2 3" xfId="18354"/>
    <cellStyle name="Input [yellow] 3 3 2 2 4" xfId="23848"/>
    <cellStyle name="Input [yellow] 3 3 2 3" xfId="6633"/>
    <cellStyle name="Input [yellow] 3 3 2 3 2" xfId="12599"/>
    <cellStyle name="Input [yellow] 3 3 2 3 3" xfId="18355"/>
    <cellStyle name="Input [yellow] 3 3 2 3 4" xfId="23849"/>
    <cellStyle name="Input [yellow] 3 3 2 4" xfId="6634"/>
    <cellStyle name="Input [yellow] 3 3 2 4 2" xfId="12600"/>
    <cellStyle name="Input [yellow] 3 3 2 4 3" xfId="18356"/>
    <cellStyle name="Input [yellow] 3 3 2 4 4" xfId="23850"/>
    <cellStyle name="Input [yellow] 3 3 2 5" xfId="6635"/>
    <cellStyle name="Input [yellow] 3 3 2 5 2" xfId="12601"/>
    <cellStyle name="Input [yellow] 3 3 2 5 3" xfId="18357"/>
    <cellStyle name="Input [yellow] 3 3 2 5 4" xfId="23851"/>
    <cellStyle name="Input [yellow] 3 3 2 6" xfId="6636"/>
    <cellStyle name="Input [yellow] 3 3 2 6 2" xfId="12602"/>
    <cellStyle name="Input [yellow] 3 3 2 6 3" xfId="18358"/>
    <cellStyle name="Input [yellow] 3 3 2 6 4" xfId="23852"/>
    <cellStyle name="Input [yellow] 3 3 2 7" xfId="6637"/>
    <cellStyle name="Input [yellow] 3 3 2 7 2" xfId="12603"/>
    <cellStyle name="Input [yellow] 3 3 2 7 3" xfId="18359"/>
    <cellStyle name="Input [yellow] 3 3 2 7 4" xfId="23853"/>
    <cellStyle name="Input [yellow] 3 3 2 8" xfId="6638"/>
    <cellStyle name="Input [yellow] 3 3 2 8 2" xfId="12604"/>
    <cellStyle name="Input [yellow] 3 3 2 8 3" xfId="18360"/>
    <cellStyle name="Input [yellow] 3 3 2 8 4" xfId="23854"/>
    <cellStyle name="Input [yellow] 3 3 2 9" xfId="6639"/>
    <cellStyle name="Input [yellow] 3 3 2 9 2" xfId="12605"/>
    <cellStyle name="Input [yellow] 3 3 2 9 3" xfId="18361"/>
    <cellStyle name="Input [yellow] 3 3 2 9 4" xfId="23855"/>
    <cellStyle name="Input [yellow] 3 3 3" xfId="6058"/>
    <cellStyle name="Input [yellow] 3 3 3 10" xfId="6640"/>
    <cellStyle name="Input [yellow] 3 3 3 10 2" xfId="12606"/>
    <cellStyle name="Input [yellow] 3 3 3 10 3" xfId="18362"/>
    <cellStyle name="Input [yellow] 3 3 3 10 4" xfId="23856"/>
    <cellStyle name="Input [yellow] 3 3 3 11" xfId="12030"/>
    <cellStyle name="Input [yellow] 3 3 3 12" xfId="17786"/>
    <cellStyle name="Input [yellow] 3 3 3 13" xfId="23283"/>
    <cellStyle name="Input [yellow] 3 3 3 2" xfId="6641"/>
    <cellStyle name="Input [yellow] 3 3 3 2 2" xfId="12607"/>
    <cellStyle name="Input [yellow] 3 3 3 2 3" xfId="18363"/>
    <cellStyle name="Input [yellow] 3 3 3 2 4" xfId="23857"/>
    <cellStyle name="Input [yellow] 3 3 3 3" xfId="6642"/>
    <cellStyle name="Input [yellow] 3 3 3 3 2" xfId="12608"/>
    <cellStyle name="Input [yellow] 3 3 3 3 3" xfId="18364"/>
    <cellStyle name="Input [yellow] 3 3 3 3 4" xfId="23858"/>
    <cellStyle name="Input [yellow] 3 3 3 4" xfId="6643"/>
    <cellStyle name="Input [yellow] 3 3 3 4 2" xfId="12609"/>
    <cellStyle name="Input [yellow] 3 3 3 4 3" xfId="18365"/>
    <cellStyle name="Input [yellow] 3 3 3 4 4" xfId="23859"/>
    <cellStyle name="Input [yellow] 3 3 3 5" xfId="6644"/>
    <cellStyle name="Input [yellow] 3 3 3 5 2" xfId="12610"/>
    <cellStyle name="Input [yellow] 3 3 3 5 3" xfId="18366"/>
    <cellStyle name="Input [yellow] 3 3 3 5 4" xfId="23860"/>
    <cellStyle name="Input [yellow] 3 3 3 6" xfId="6645"/>
    <cellStyle name="Input [yellow] 3 3 3 6 2" xfId="12611"/>
    <cellStyle name="Input [yellow] 3 3 3 6 3" xfId="18367"/>
    <cellStyle name="Input [yellow] 3 3 3 6 4" xfId="23861"/>
    <cellStyle name="Input [yellow] 3 3 3 7" xfId="6646"/>
    <cellStyle name="Input [yellow] 3 3 3 7 2" xfId="12612"/>
    <cellStyle name="Input [yellow] 3 3 3 7 3" xfId="18368"/>
    <cellStyle name="Input [yellow] 3 3 3 7 4" xfId="23862"/>
    <cellStyle name="Input [yellow] 3 3 3 8" xfId="6647"/>
    <cellStyle name="Input [yellow] 3 3 3 8 2" xfId="12613"/>
    <cellStyle name="Input [yellow] 3 3 3 8 3" xfId="18369"/>
    <cellStyle name="Input [yellow] 3 3 3 8 4" xfId="23863"/>
    <cellStyle name="Input [yellow] 3 3 3 9" xfId="6648"/>
    <cellStyle name="Input [yellow] 3 3 3 9 2" xfId="12614"/>
    <cellStyle name="Input [yellow] 3 3 3 9 3" xfId="18370"/>
    <cellStyle name="Input [yellow] 3 3 3 9 4" xfId="23864"/>
    <cellStyle name="Input [yellow] 3 3 4" xfId="6649"/>
    <cellStyle name="Input [yellow] 3 3 4 2" xfId="12615"/>
    <cellStyle name="Input [yellow] 3 3 4 3" xfId="18371"/>
    <cellStyle name="Input [yellow] 3 3 4 4" xfId="23865"/>
    <cellStyle name="Input [yellow] 3 3 5" xfId="6650"/>
    <cellStyle name="Input [yellow] 3 3 5 2" xfId="12616"/>
    <cellStyle name="Input [yellow] 3 3 5 3" xfId="18372"/>
    <cellStyle name="Input [yellow] 3 3 5 4" xfId="23866"/>
    <cellStyle name="Input [yellow] 3 3 6" xfId="6651"/>
    <cellStyle name="Input [yellow] 3 3 6 2" xfId="12617"/>
    <cellStyle name="Input [yellow] 3 3 6 3" xfId="18373"/>
    <cellStyle name="Input [yellow] 3 3 6 4" xfId="23867"/>
    <cellStyle name="Input [yellow] 3 3 7" xfId="11541"/>
    <cellStyle name="Input [yellow] 3 4" xfId="5630"/>
    <cellStyle name="Input [yellow] 3 4 2" xfId="6652"/>
    <cellStyle name="Input [yellow] 3 4 2 2" xfId="12618"/>
    <cellStyle name="Input [yellow] 3 4 2 3" xfId="18374"/>
    <cellStyle name="Input [yellow] 3 4 2 4" xfId="23868"/>
    <cellStyle name="Input [yellow] 3 4 3" xfId="6653"/>
    <cellStyle name="Input [yellow] 3 4 3 2" xfId="12619"/>
    <cellStyle name="Input [yellow] 3 4 3 3" xfId="18375"/>
    <cellStyle name="Input [yellow] 3 4 3 4" xfId="23869"/>
    <cellStyle name="Input [yellow] 3 4 4" xfId="6654"/>
    <cellStyle name="Input [yellow] 3 4 4 2" xfId="12620"/>
    <cellStyle name="Input [yellow] 3 4 4 3" xfId="18376"/>
    <cellStyle name="Input [yellow] 3 4 4 4" xfId="23870"/>
    <cellStyle name="Input [yellow] 3 4 5" xfId="6655"/>
    <cellStyle name="Input [yellow] 3 4 5 2" xfId="12621"/>
    <cellStyle name="Input [yellow] 3 4 5 3" xfId="18377"/>
    <cellStyle name="Input [yellow] 3 4 5 4" xfId="23871"/>
    <cellStyle name="Input [yellow] 3 4 6" xfId="6656"/>
    <cellStyle name="Input [yellow] 3 4 6 2" xfId="12622"/>
    <cellStyle name="Input [yellow] 3 4 6 3" xfId="18378"/>
    <cellStyle name="Input [yellow] 3 4 6 4" xfId="23872"/>
    <cellStyle name="Input [yellow] 3 4 7" xfId="11604"/>
    <cellStyle name="Input [yellow] 3 4 8" xfId="17375"/>
    <cellStyle name="Input [yellow] 3 5" xfId="5613"/>
    <cellStyle name="Input [yellow] 3 5 10" xfId="6657"/>
    <cellStyle name="Input [yellow] 3 5 10 2" xfId="12623"/>
    <cellStyle name="Input [yellow] 3 5 10 3" xfId="18379"/>
    <cellStyle name="Input [yellow] 3 5 10 4" xfId="23873"/>
    <cellStyle name="Input [yellow] 3 5 11" xfId="11595"/>
    <cellStyle name="Input [yellow] 3 5 12" xfId="17367"/>
    <cellStyle name="Input [yellow] 3 5 13" xfId="22919"/>
    <cellStyle name="Input [yellow] 3 5 2" xfId="6658"/>
    <cellStyle name="Input [yellow] 3 5 2 2" xfId="12624"/>
    <cellStyle name="Input [yellow] 3 5 2 3" xfId="18380"/>
    <cellStyle name="Input [yellow] 3 5 2 4" xfId="23874"/>
    <cellStyle name="Input [yellow] 3 5 3" xfId="6659"/>
    <cellStyle name="Input [yellow] 3 5 3 2" xfId="12625"/>
    <cellStyle name="Input [yellow] 3 5 3 3" xfId="18381"/>
    <cellStyle name="Input [yellow] 3 5 3 4" xfId="23875"/>
    <cellStyle name="Input [yellow] 3 5 4" xfId="6660"/>
    <cellStyle name="Input [yellow] 3 5 4 2" xfId="12626"/>
    <cellStyle name="Input [yellow] 3 5 4 3" xfId="18382"/>
    <cellStyle name="Input [yellow] 3 5 4 4" xfId="23876"/>
    <cellStyle name="Input [yellow] 3 5 5" xfId="6661"/>
    <cellStyle name="Input [yellow] 3 5 5 2" xfId="12627"/>
    <cellStyle name="Input [yellow] 3 5 5 3" xfId="18383"/>
    <cellStyle name="Input [yellow] 3 5 5 4" xfId="23877"/>
    <cellStyle name="Input [yellow] 3 5 6" xfId="6662"/>
    <cellStyle name="Input [yellow] 3 5 6 2" xfId="12628"/>
    <cellStyle name="Input [yellow] 3 5 6 3" xfId="18384"/>
    <cellStyle name="Input [yellow] 3 5 6 4" xfId="23878"/>
    <cellStyle name="Input [yellow] 3 5 7" xfId="6663"/>
    <cellStyle name="Input [yellow] 3 5 7 2" xfId="12629"/>
    <cellStyle name="Input [yellow] 3 5 7 3" xfId="18385"/>
    <cellStyle name="Input [yellow] 3 5 7 4" xfId="23879"/>
    <cellStyle name="Input [yellow] 3 5 8" xfId="6664"/>
    <cellStyle name="Input [yellow] 3 5 8 2" xfId="12630"/>
    <cellStyle name="Input [yellow] 3 5 8 3" xfId="18386"/>
    <cellStyle name="Input [yellow] 3 5 8 4" xfId="23880"/>
    <cellStyle name="Input [yellow] 3 5 9" xfId="6665"/>
    <cellStyle name="Input [yellow] 3 5 9 2" xfId="12631"/>
    <cellStyle name="Input [yellow] 3 5 9 3" xfId="18387"/>
    <cellStyle name="Input [yellow] 3 5 9 4" xfId="23881"/>
    <cellStyle name="Input [yellow] 3 6" xfId="6666"/>
    <cellStyle name="Input [yellow] 3 6 2" xfId="12632"/>
    <cellStyle name="Input [yellow] 3 6 3" xfId="18388"/>
    <cellStyle name="Input [yellow] 3 6 4" xfId="23882"/>
    <cellStyle name="Input [yellow] 4" xfId="5399"/>
    <cellStyle name="Input [yellow] 4 10" xfId="11393"/>
    <cellStyle name="Input [yellow] 4 2" xfId="5687"/>
    <cellStyle name="Input [yellow] 4 2 2" xfId="6667"/>
    <cellStyle name="Input [yellow] 4 2 2 2" xfId="12633"/>
    <cellStyle name="Input [yellow] 4 2 2 3" xfId="18389"/>
    <cellStyle name="Input [yellow] 4 2 2 4" xfId="23883"/>
    <cellStyle name="Input [yellow] 4 2 3" xfId="6668"/>
    <cellStyle name="Input [yellow] 4 2 3 2" xfId="12634"/>
    <cellStyle name="Input [yellow] 4 2 3 3" xfId="18390"/>
    <cellStyle name="Input [yellow] 4 2 3 4" xfId="23884"/>
    <cellStyle name="Input [yellow] 4 2 4" xfId="6669"/>
    <cellStyle name="Input [yellow] 4 2 4 2" xfId="12635"/>
    <cellStyle name="Input [yellow] 4 2 4 3" xfId="18391"/>
    <cellStyle name="Input [yellow] 4 2 4 4" xfId="23885"/>
    <cellStyle name="Input [yellow] 4 2 5" xfId="6670"/>
    <cellStyle name="Input [yellow] 4 2 5 2" xfId="12636"/>
    <cellStyle name="Input [yellow] 4 2 5 3" xfId="18392"/>
    <cellStyle name="Input [yellow] 4 2 5 4" xfId="23886"/>
    <cellStyle name="Input [yellow] 4 2 6" xfId="6671"/>
    <cellStyle name="Input [yellow] 4 2 6 2" xfId="12637"/>
    <cellStyle name="Input [yellow] 4 2 6 3" xfId="18393"/>
    <cellStyle name="Input [yellow] 4 2 6 4" xfId="23887"/>
    <cellStyle name="Input [yellow] 4 2 7" xfId="11660"/>
    <cellStyle name="Input [yellow] 4 2 8" xfId="17430"/>
    <cellStyle name="Input [yellow] 4 3" xfId="5927"/>
    <cellStyle name="Input [yellow] 4 3 10" xfId="6672"/>
    <cellStyle name="Input [yellow] 4 3 10 2" xfId="12638"/>
    <cellStyle name="Input [yellow] 4 3 10 3" xfId="18394"/>
    <cellStyle name="Input [yellow] 4 3 10 4" xfId="23888"/>
    <cellStyle name="Input [yellow] 4 3 11" xfId="11900"/>
    <cellStyle name="Input [yellow] 4 3 12" xfId="17657"/>
    <cellStyle name="Input [yellow] 4 3 13" xfId="23154"/>
    <cellStyle name="Input [yellow] 4 3 2" xfId="6673"/>
    <cellStyle name="Input [yellow] 4 3 2 2" xfId="12639"/>
    <cellStyle name="Input [yellow] 4 3 2 3" xfId="18395"/>
    <cellStyle name="Input [yellow] 4 3 2 4" xfId="23889"/>
    <cellStyle name="Input [yellow] 4 3 3" xfId="6674"/>
    <cellStyle name="Input [yellow] 4 3 3 2" xfId="12640"/>
    <cellStyle name="Input [yellow] 4 3 3 3" xfId="18396"/>
    <cellStyle name="Input [yellow] 4 3 3 4" xfId="23890"/>
    <cellStyle name="Input [yellow] 4 3 4" xfId="6675"/>
    <cellStyle name="Input [yellow] 4 3 4 2" xfId="12641"/>
    <cellStyle name="Input [yellow] 4 3 4 3" xfId="18397"/>
    <cellStyle name="Input [yellow] 4 3 4 4" xfId="23891"/>
    <cellStyle name="Input [yellow] 4 3 5" xfId="6676"/>
    <cellStyle name="Input [yellow] 4 3 5 2" xfId="12642"/>
    <cellStyle name="Input [yellow] 4 3 5 3" xfId="18398"/>
    <cellStyle name="Input [yellow] 4 3 5 4" xfId="23892"/>
    <cellStyle name="Input [yellow] 4 3 6" xfId="6677"/>
    <cellStyle name="Input [yellow] 4 3 6 2" xfId="12643"/>
    <cellStyle name="Input [yellow] 4 3 6 3" xfId="18399"/>
    <cellStyle name="Input [yellow] 4 3 6 4" xfId="23893"/>
    <cellStyle name="Input [yellow] 4 3 7" xfId="6678"/>
    <cellStyle name="Input [yellow] 4 3 7 2" xfId="12644"/>
    <cellStyle name="Input [yellow] 4 3 7 3" xfId="18400"/>
    <cellStyle name="Input [yellow] 4 3 7 4" xfId="23894"/>
    <cellStyle name="Input [yellow] 4 3 8" xfId="6679"/>
    <cellStyle name="Input [yellow] 4 3 8 2" xfId="12645"/>
    <cellStyle name="Input [yellow] 4 3 8 3" xfId="18401"/>
    <cellStyle name="Input [yellow] 4 3 8 4" xfId="23895"/>
    <cellStyle name="Input [yellow] 4 3 9" xfId="6680"/>
    <cellStyle name="Input [yellow] 4 3 9 2" xfId="12646"/>
    <cellStyle name="Input [yellow] 4 3 9 3" xfId="18402"/>
    <cellStyle name="Input [yellow] 4 3 9 4" xfId="23896"/>
    <cellStyle name="Input [yellow] 4 4" xfId="6681"/>
    <cellStyle name="Input [yellow] 4 4 2" xfId="12647"/>
    <cellStyle name="Input [yellow] 4 4 3" xfId="18403"/>
    <cellStyle name="Input [yellow] 4 4 4" xfId="23897"/>
    <cellStyle name="Input [yellow] 4 5" xfId="6682"/>
    <cellStyle name="Input [yellow] 4 5 2" xfId="12648"/>
    <cellStyle name="Input [yellow] 4 5 3" xfId="18404"/>
    <cellStyle name="Input [yellow] 4 5 4" xfId="23898"/>
    <cellStyle name="Input [yellow] 4 6" xfId="6683"/>
    <cellStyle name="Input [yellow] 4 6 2" xfId="12649"/>
    <cellStyle name="Input [yellow] 4 6 3" xfId="18405"/>
    <cellStyle name="Input [yellow] 4 6 4" xfId="23899"/>
    <cellStyle name="Input [yellow] 4 7" xfId="6684"/>
    <cellStyle name="Input [yellow] 4 7 2" xfId="12650"/>
    <cellStyle name="Input [yellow] 4 7 3" xfId="18406"/>
    <cellStyle name="Input [yellow] 4 7 4" xfId="23900"/>
    <cellStyle name="Input [yellow] 4 8" xfId="6685"/>
    <cellStyle name="Input [yellow] 4 8 2" xfId="12651"/>
    <cellStyle name="Input [yellow] 4 8 3" xfId="18407"/>
    <cellStyle name="Input [yellow] 4 8 4" xfId="23901"/>
    <cellStyle name="Input [yellow] 4 9" xfId="6686"/>
    <cellStyle name="Input [yellow] 4 9 2" xfId="12652"/>
    <cellStyle name="Input [yellow] 4 9 3" xfId="18408"/>
    <cellStyle name="Input [yellow] 4 9 4" xfId="23902"/>
    <cellStyle name="Input [yellow] 5" xfId="5357"/>
    <cellStyle name="Input [yellow] 5 2" xfId="5645"/>
    <cellStyle name="Input [yellow] 5 2 2" xfId="6687"/>
    <cellStyle name="Input [yellow] 5 2 2 2" xfId="12653"/>
    <cellStyle name="Input [yellow] 5 2 2 3" xfId="18409"/>
    <cellStyle name="Input [yellow] 5 2 2 4" xfId="23903"/>
    <cellStyle name="Input [yellow] 5 2 3" xfId="6688"/>
    <cellStyle name="Input [yellow] 5 2 3 2" xfId="12654"/>
    <cellStyle name="Input [yellow] 5 2 3 3" xfId="18410"/>
    <cellStyle name="Input [yellow] 5 2 3 4" xfId="23904"/>
    <cellStyle name="Input [yellow] 5 2 4" xfId="6689"/>
    <cellStyle name="Input [yellow] 5 2 4 2" xfId="12655"/>
    <cellStyle name="Input [yellow] 5 2 4 3" xfId="18411"/>
    <cellStyle name="Input [yellow] 5 2 4 4" xfId="23905"/>
    <cellStyle name="Input [yellow] 5 2 5" xfId="6690"/>
    <cellStyle name="Input [yellow] 5 2 5 2" xfId="12656"/>
    <cellStyle name="Input [yellow] 5 2 5 3" xfId="18412"/>
    <cellStyle name="Input [yellow] 5 2 5 4" xfId="23906"/>
    <cellStyle name="Input [yellow] 5 2 6" xfId="6691"/>
    <cellStyle name="Input [yellow] 5 2 6 2" xfId="12657"/>
    <cellStyle name="Input [yellow] 5 2 6 3" xfId="18413"/>
    <cellStyle name="Input [yellow] 5 2 6 4" xfId="23907"/>
    <cellStyle name="Input [yellow] 5 2 7" xfId="11618"/>
    <cellStyle name="Input [yellow] 5 2 8" xfId="17389"/>
    <cellStyle name="Input [yellow] 5 3" xfId="6692"/>
    <cellStyle name="Input [yellow] 5 3 2" xfId="12658"/>
    <cellStyle name="Input [yellow] 5 3 3" xfId="18414"/>
    <cellStyle name="Input [yellow] 5 3 4" xfId="23908"/>
    <cellStyle name="Input [yellow] 5 4" xfId="6693"/>
    <cellStyle name="Input [yellow] 5 4 2" xfId="12659"/>
    <cellStyle name="Input [yellow] 5 4 3" xfId="18415"/>
    <cellStyle name="Input [yellow] 5 4 4" xfId="23909"/>
    <cellStyle name="Input [yellow] 5 5" xfId="6694"/>
    <cellStyle name="Input [yellow] 5 5 2" xfId="12660"/>
    <cellStyle name="Input [yellow] 5 5 3" xfId="18416"/>
    <cellStyle name="Input [yellow] 5 5 4" xfId="23910"/>
    <cellStyle name="Input [yellow] 5 6" xfId="11351"/>
    <cellStyle name="Input [yellow] 5 7" xfId="11263"/>
    <cellStyle name="Input [yellow] 6" xfId="5599"/>
    <cellStyle name="Input [yellow] 6 2" xfId="6695"/>
    <cellStyle name="Input [yellow] 6 2 2" xfId="12661"/>
    <cellStyle name="Input [yellow] 6 2 3" xfId="18417"/>
    <cellStyle name="Input [yellow] 6 2 4" xfId="23911"/>
    <cellStyle name="Input [yellow] 6 3" xfId="6696"/>
    <cellStyle name="Input [yellow] 6 3 2" xfId="12662"/>
    <cellStyle name="Input [yellow] 6 3 3" xfId="18418"/>
    <cellStyle name="Input [yellow] 6 3 4" xfId="23912"/>
    <cellStyle name="Input [yellow] 6 4" xfId="6697"/>
    <cellStyle name="Input [yellow] 6 4 2" xfId="12663"/>
    <cellStyle name="Input [yellow] 6 4 3" xfId="18419"/>
    <cellStyle name="Input [yellow] 6 4 4" xfId="23913"/>
    <cellStyle name="Input [yellow] 6 5" xfId="6698"/>
    <cellStyle name="Input [yellow] 6 5 2" xfId="12664"/>
    <cellStyle name="Input [yellow] 6 5 3" xfId="18420"/>
    <cellStyle name="Input [yellow] 6 5 4" xfId="23914"/>
    <cellStyle name="Input [yellow] 6 6" xfId="6699"/>
    <cellStyle name="Input [yellow] 6 6 2" xfId="12665"/>
    <cellStyle name="Input [yellow] 6 6 3" xfId="18421"/>
    <cellStyle name="Input [yellow] 6 6 4" xfId="23915"/>
    <cellStyle name="Input [yellow] 6 7" xfId="11583"/>
    <cellStyle name="Input [yellow] 6 8" xfId="17355"/>
    <cellStyle name="Input [yellow] 7" xfId="6700"/>
    <cellStyle name="Input [yellow] 7 2" xfId="12666"/>
    <cellStyle name="Input [yellow] 7 3" xfId="18422"/>
    <cellStyle name="Input [yellow] 7 4" xfId="23916"/>
    <cellStyle name="Input Currency" xfId="432"/>
    <cellStyle name="Input Date" xfId="433"/>
    <cellStyle name="Input Fixed [0]" xfId="434"/>
    <cellStyle name="Input Normal" xfId="435"/>
    <cellStyle name="Input Percent" xfId="436"/>
    <cellStyle name="Input Percent [2]" xfId="437"/>
    <cellStyle name="Input Titles" xfId="438"/>
    <cellStyle name="Input_라벨" xfId="4293"/>
    <cellStyle name="KTY" xfId="4294"/>
    <cellStyle name="left" xfId="439"/>
    <cellStyle name="les" xfId="4295"/>
    <cellStyle name="Link Currency (0)" xfId="4296"/>
    <cellStyle name="Link Currency (0) 2" xfId="4297"/>
    <cellStyle name="Link Currency (2)" xfId="4298"/>
    <cellStyle name="Link Currency (2) 2" xfId="4299"/>
    <cellStyle name="Link Units (0)" xfId="4300"/>
    <cellStyle name="Link Units (0) 2" xfId="4301"/>
    <cellStyle name="Link Units (1)" xfId="4302"/>
    <cellStyle name="Link Units (1) 2" xfId="4303"/>
    <cellStyle name="Link Units (2)" xfId="4304"/>
    <cellStyle name="Link Units (2) 2" xfId="4305"/>
    <cellStyle name="Linked Cell" xfId="4306"/>
    <cellStyle name="M" xfId="440"/>
    <cellStyle name="M_NOI-2002-update1107" xfId="441"/>
    <cellStyle name="Millares [0]_PERSONAL" xfId="442"/>
    <cellStyle name="Millares_PERSONAL" xfId="443"/>
    <cellStyle name="Milliers [0]_AR1194" xfId="4307"/>
    <cellStyle name="Milliers_AR1194" xfId="4308"/>
    <cellStyle name="Model" xfId="123"/>
    <cellStyle name="Model 2" xfId="5637"/>
    <cellStyle name="Model 2 2" xfId="6701"/>
    <cellStyle name="Model 2 2 2" xfId="12667"/>
    <cellStyle name="Model 2 2 3" xfId="18423"/>
    <cellStyle name="Model 2 3" xfId="6702"/>
    <cellStyle name="Model 2 3 2" xfId="12668"/>
    <cellStyle name="Model 2 3 3" xfId="18424"/>
    <cellStyle name="Model 3" xfId="6703"/>
    <cellStyle name="Model 3 2" xfId="12669"/>
    <cellStyle name="Model 3 3" xfId="18425"/>
    <cellStyle name="Mon?aire [0]_AR1194" xfId="4309"/>
    <cellStyle name="Mon?aire_AR1194" xfId="4310"/>
    <cellStyle name="Moneda [0]_CONTENCION CONDELL 25.051" xfId="444"/>
    <cellStyle name="Moneda_CONTENCION CONDELL 25.051" xfId="445"/>
    <cellStyle name="Monétaire [0]_laroux" xfId="446"/>
    <cellStyle name="Monétaire_laroux" xfId="447"/>
    <cellStyle name="My-수량" xfId="4311"/>
    <cellStyle name="NA is zero" xfId="448"/>
    <cellStyle name="narmal" xfId="4312"/>
    <cellStyle name="Neutral" xfId="4313"/>
    <cellStyle name="New" xfId="4314"/>
    <cellStyle name="New 2" xfId="5347"/>
    <cellStyle name="New 2 2" xfId="5580"/>
    <cellStyle name="New 2 2 2" xfId="5868"/>
    <cellStyle name="New 2 2 2 2" xfId="6704"/>
    <cellStyle name="New 2 2 2 2 2" xfId="12670"/>
    <cellStyle name="New 2 2 2 2 3" xfId="18426"/>
    <cellStyle name="New 2 2 2 2 4" xfId="23917"/>
    <cellStyle name="New 2 2 2 3" xfId="6705"/>
    <cellStyle name="New 2 2 2 3 2" xfId="12671"/>
    <cellStyle name="New 2 2 2 3 3" xfId="18427"/>
    <cellStyle name="New 2 2 2 3 4" xfId="23918"/>
    <cellStyle name="New 2 2 2 4" xfId="6706"/>
    <cellStyle name="New 2 2 2 4 2" xfId="12672"/>
    <cellStyle name="New 2 2 2 4 3" xfId="18428"/>
    <cellStyle name="New 2 2 2 4 4" xfId="23919"/>
    <cellStyle name="New 2 2 2 5" xfId="6707"/>
    <cellStyle name="New 2 2 2 5 2" xfId="12673"/>
    <cellStyle name="New 2 2 2 5 3" xfId="18429"/>
    <cellStyle name="New 2 2 2 5 4" xfId="23920"/>
    <cellStyle name="New 2 2 2 6" xfId="6708"/>
    <cellStyle name="New 2 2 2 6 2" xfId="12674"/>
    <cellStyle name="New 2 2 2 6 3" xfId="18430"/>
    <cellStyle name="New 2 2 2 6 4" xfId="23921"/>
    <cellStyle name="New 2 2 2 7" xfId="11841"/>
    <cellStyle name="New 2 2 2 8" xfId="17602"/>
    <cellStyle name="New 2 2 3" xfId="6709"/>
    <cellStyle name="New 2 2 3 2" xfId="12675"/>
    <cellStyle name="New 2 2 3 3" xfId="18431"/>
    <cellStyle name="New 2 2 3 4" xfId="23922"/>
    <cellStyle name="New 2 2 4" xfId="6710"/>
    <cellStyle name="New 2 2 4 2" xfId="12676"/>
    <cellStyle name="New 2 2 4 3" xfId="18432"/>
    <cellStyle name="New 2 2 4 4" xfId="23923"/>
    <cellStyle name="New 2 2 5" xfId="6711"/>
    <cellStyle name="New 2 2 5 2" xfId="12677"/>
    <cellStyle name="New 2 2 5 3" xfId="18433"/>
    <cellStyle name="New 2 2 5 4" xfId="23924"/>
    <cellStyle name="New 2 2 6" xfId="6712"/>
    <cellStyle name="New 2 2 6 2" xfId="12678"/>
    <cellStyle name="New 2 2 6 3" xfId="18434"/>
    <cellStyle name="New 2 2 6 4" xfId="23925"/>
    <cellStyle name="New 2 2 7" xfId="6713"/>
    <cellStyle name="New 2 2 7 2" xfId="12679"/>
    <cellStyle name="New 2 2 7 3" xfId="18435"/>
    <cellStyle name="New 2 2 7 4" xfId="23926"/>
    <cellStyle name="New 2 2 8" xfId="6714"/>
    <cellStyle name="New 2 2 8 2" xfId="12680"/>
    <cellStyle name="New 2 2 8 3" xfId="18436"/>
    <cellStyle name="New 2 2 8 4" xfId="23927"/>
    <cellStyle name="New 2 2 9" xfId="6715"/>
    <cellStyle name="New 2 2 9 2" xfId="12681"/>
    <cellStyle name="New 2 2 9 3" xfId="18437"/>
    <cellStyle name="New 2 2 9 4" xfId="23928"/>
    <cellStyle name="New 2 3" xfId="5592"/>
    <cellStyle name="New 2 3 2" xfId="5880"/>
    <cellStyle name="New 2 3 2 10" xfId="6716"/>
    <cellStyle name="New 2 3 2 10 2" xfId="12682"/>
    <cellStyle name="New 2 3 2 10 3" xfId="18438"/>
    <cellStyle name="New 2 3 2 10 4" xfId="23929"/>
    <cellStyle name="New 2 3 2 11" xfId="11853"/>
    <cellStyle name="New 2 3 2 12" xfId="23107"/>
    <cellStyle name="New 2 3 2 2" xfId="6717"/>
    <cellStyle name="New 2 3 2 2 2" xfId="12683"/>
    <cellStyle name="New 2 3 2 2 3" xfId="18439"/>
    <cellStyle name="New 2 3 2 2 4" xfId="23930"/>
    <cellStyle name="New 2 3 2 3" xfId="6718"/>
    <cellStyle name="New 2 3 2 3 2" xfId="12684"/>
    <cellStyle name="New 2 3 2 3 3" xfId="18440"/>
    <cellStyle name="New 2 3 2 3 4" xfId="23931"/>
    <cellStyle name="New 2 3 2 4" xfId="6719"/>
    <cellStyle name="New 2 3 2 4 2" xfId="12685"/>
    <cellStyle name="New 2 3 2 4 3" xfId="18441"/>
    <cellStyle name="New 2 3 2 4 4" xfId="23932"/>
    <cellStyle name="New 2 3 2 5" xfId="6720"/>
    <cellStyle name="New 2 3 2 5 2" xfId="12686"/>
    <cellStyle name="New 2 3 2 5 3" xfId="18442"/>
    <cellStyle name="New 2 3 2 5 4" xfId="23933"/>
    <cellStyle name="New 2 3 2 6" xfId="6721"/>
    <cellStyle name="New 2 3 2 6 2" xfId="12687"/>
    <cellStyle name="New 2 3 2 6 3" xfId="18443"/>
    <cellStyle name="New 2 3 2 6 4" xfId="23934"/>
    <cellStyle name="New 2 3 2 7" xfId="6722"/>
    <cellStyle name="New 2 3 2 7 2" xfId="12688"/>
    <cellStyle name="New 2 3 2 7 3" xfId="18444"/>
    <cellStyle name="New 2 3 2 7 4" xfId="23935"/>
    <cellStyle name="New 2 3 2 8" xfId="6723"/>
    <cellStyle name="New 2 3 2 8 2" xfId="12689"/>
    <cellStyle name="New 2 3 2 8 3" xfId="18445"/>
    <cellStyle name="New 2 3 2 8 4" xfId="23936"/>
    <cellStyle name="New 2 3 2 9" xfId="6724"/>
    <cellStyle name="New 2 3 2 9 2" xfId="12690"/>
    <cellStyle name="New 2 3 2 9 3" xfId="18446"/>
    <cellStyle name="New 2 3 2 9 4" xfId="23937"/>
    <cellStyle name="New 2 3 3" xfId="6085"/>
    <cellStyle name="New 2 3 3 10" xfId="6725"/>
    <cellStyle name="New 2 3 3 10 2" xfId="12691"/>
    <cellStyle name="New 2 3 3 10 3" xfId="18447"/>
    <cellStyle name="New 2 3 3 10 4" xfId="23938"/>
    <cellStyle name="New 2 3 3 11" xfId="12057"/>
    <cellStyle name="New 2 3 3 12" xfId="17813"/>
    <cellStyle name="New 2 3 3 13" xfId="23310"/>
    <cellStyle name="New 2 3 3 2" xfId="6726"/>
    <cellStyle name="New 2 3 3 2 2" xfId="12692"/>
    <cellStyle name="New 2 3 3 2 3" xfId="18448"/>
    <cellStyle name="New 2 3 3 2 4" xfId="23939"/>
    <cellStyle name="New 2 3 3 3" xfId="6727"/>
    <cellStyle name="New 2 3 3 3 2" xfId="12693"/>
    <cellStyle name="New 2 3 3 3 3" xfId="18449"/>
    <cellStyle name="New 2 3 3 3 4" xfId="23940"/>
    <cellStyle name="New 2 3 3 4" xfId="6728"/>
    <cellStyle name="New 2 3 3 4 2" xfId="12694"/>
    <cellStyle name="New 2 3 3 4 3" xfId="18450"/>
    <cellStyle name="New 2 3 3 4 4" xfId="23941"/>
    <cellStyle name="New 2 3 3 5" xfId="6729"/>
    <cellStyle name="New 2 3 3 5 2" xfId="12695"/>
    <cellStyle name="New 2 3 3 5 3" xfId="18451"/>
    <cellStyle name="New 2 3 3 5 4" xfId="23942"/>
    <cellStyle name="New 2 3 3 6" xfId="6730"/>
    <cellStyle name="New 2 3 3 6 2" xfId="12696"/>
    <cellStyle name="New 2 3 3 6 3" xfId="18452"/>
    <cellStyle name="New 2 3 3 6 4" xfId="23943"/>
    <cellStyle name="New 2 3 3 7" xfId="6731"/>
    <cellStyle name="New 2 3 3 7 2" xfId="12697"/>
    <cellStyle name="New 2 3 3 7 3" xfId="18453"/>
    <cellStyle name="New 2 3 3 7 4" xfId="23944"/>
    <cellStyle name="New 2 3 3 8" xfId="6732"/>
    <cellStyle name="New 2 3 3 8 2" xfId="12698"/>
    <cellStyle name="New 2 3 3 8 3" xfId="18454"/>
    <cellStyle name="New 2 3 3 8 4" xfId="23945"/>
    <cellStyle name="New 2 3 3 9" xfId="6733"/>
    <cellStyle name="New 2 3 3 9 2" xfId="12699"/>
    <cellStyle name="New 2 3 3 9 3" xfId="18455"/>
    <cellStyle name="New 2 3 3 9 4" xfId="23946"/>
    <cellStyle name="New 2 3 4" xfId="6734"/>
    <cellStyle name="New 2 3 4 2" xfId="12700"/>
    <cellStyle name="New 2 3 4 3" xfId="18456"/>
    <cellStyle name="New 2 3 4 4" xfId="23947"/>
    <cellStyle name="New 2 3 5" xfId="6735"/>
    <cellStyle name="New 2 3 5 2" xfId="12701"/>
    <cellStyle name="New 2 3 5 3" xfId="18457"/>
    <cellStyle name="New 2 3 5 4" xfId="23948"/>
    <cellStyle name="New 2 3 6" xfId="6736"/>
    <cellStyle name="New 2 3 6 2" xfId="12702"/>
    <cellStyle name="New 2 3 6 3" xfId="18458"/>
    <cellStyle name="New 2 3 6 4" xfId="23949"/>
    <cellStyle name="New 2 3 7" xfId="11577"/>
    <cellStyle name="New 2 4" xfId="5640"/>
    <cellStyle name="New 2 4 2" xfId="6737"/>
    <cellStyle name="New 2 4 2 2" xfId="12703"/>
    <cellStyle name="New 2 4 2 3" xfId="18459"/>
    <cellStyle name="New 2 4 2 4" xfId="23950"/>
    <cellStyle name="New 2 4 3" xfId="6738"/>
    <cellStyle name="New 2 4 3 2" xfId="12704"/>
    <cellStyle name="New 2 4 3 3" xfId="18460"/>
    <cellStyle name="New 2 4 3 4" xfId="23951"/>
    <cellStyle name="New 2 4 4" xfId="6739"/>
    <cellStyle name="New 2 4 4 2" xfId="12705"/>
    <cellStyle name="New 2 4 4 3" xfId="18461"/>
    <cellStyle name="New 2 4 4 4" xfId="23952"/>
    <cellStyle name="New 2 4 5" xfId="6740"/>
    <cellStyle name="New 2 4 5 2" xfId="12706"/>
    <cellStyle name="New 2 4 5 3" xfId="18462"/>
    <cellStyle name="New 2 4 5 4" xfId="23953"/>
    <cellStyle name="New 2 4 6" xfId="6741"/>
    <cellStyle name="New 2 4 6 2" xfId="12707"/>
    <cellStyle name="New 2 4 6 3" xfId="18463"/>
    <cellStyle name="New 2 4 6 4" xfId="23954"/>
    <cellStyle name="New 2 4 7" xfId="11613"/>
    <cellStyle name="New 2 4 8" xfId="17384"/>
    <cellStyle name="New 2 5" xfId="5886"/>
    <cellStyle name="New 2 5 10" xfId="6742"/>
    <cellStyle name="New 2 5 10 2" xfId="12708"/>
    <cellStyle name="New 2 5 10 3" xfId="18464"/>
    <cellStyle name="New 2 5 10 4" xfId="23955"/>
    <cellStyle name="New 2 5 11" xfId="11859"/>
    <cellStyle name="New 2 5 12" xfId="17616"/>
    <cellStyle name="New 2 5 13" xfId="23113"/>
    <cellStyle name="New 2 5 2" xfId="6743"/>
    <cellStyle name="New 2 5 2 2" xfId="12709"/>
    <cellStyle name="New 2 5 2 3" xfId="18465"/>
    <cellStyle name="New 2 5 2 4" xfId="23956"/>
    <cellStyle name="New 2 5 3" xfId="6744"/>
    <cellStyle name="New 2 5 3 2" xfId="12710"/>
    <cellStyle name="New 2 5 3 3" xfId="18466"/>
    <cellStyle name="New 2 5 3 4" xfId="23957"/>
    <cellStyle name="New 2 5 4" xfId="6745"/>
    <cellStyle name="New 2 5 4 2" xfId="12711"/>
    <cellStyle name="New 2 5 4 3" xfId="18467"/>
    <cellStyle name="New 2 5 4 4" xfId="23958"/>
    <cellStyle name="New 2 5 5" xfId="6746"/>
    <cellStyle name="New 2 5 5 2" xfId="12712"/>
    <cellStyle name="New 2 5 5 3" xfId="18468"/>
    <cellStyle name="New 2 5 5 4" xfId="23959"/>
    <cellStyle name="New 2 5 6" xfId="6747"/>
    <cellStyle name="New 2 5 6 2" xfId="12713"/>
    <cellStyle name="New 2 5 6 3" xfId="18469"/>
    <cellStyle name="New 2 5 6 4" xfId="23960"/>
    <cellStyle name="New 2 5 7" xfId="6748"/>
    <cellStyle name="New 2 5 7 2" xfId="12714"/>
    <cellStyle name="New 2 5 7 3" xfId="18470"/>
    <cellStyle name="New 2 5 7 4" xfId="23961"/>
    <cellStyle name="New 2 5 8" xfId="6749"/>
    <cellStyle name="New 2 5 8 2" xfId="12715"/>
    <cellStyle name="New 2 5 8 3" xfId="18471"/>
    <cellStyle name="New 2 5 8 4" xfId="23962"/>
    <cellStyle name="New 2 5 9" xfId="6750"/>
    <cellStyle name="New 2 5 9 2" xfId="12716"/>
    <cellStyle name="New 2 5 9 3" xfId="18472"/>
    <cellStyle name="New 2 5 9 4" xfId="23963"/>
    <cellStyle name="New 2 6" xfId="6751"/>
    <cellStyle name="New 2 6 2" xfId="12717"/>
    <cellStyle name="New 2 6 3" xfId="18473"/>
    <cellStyle name="New 2 6 4" xfId="23964"/>
    <cellStyle name="New 3" xfId="5454"/>
    <cellStyle name="New 3 10" xfId="11448"/>
    <cellStyle name="New 3 2" xfId="5742"/>
    <cellStyle name="New 3 2 2" xfId="6752"/>
    <cellStyle name="New 3 2 2 2" xfId="12718"/>
    <cellStyle name="New 3 2 2 3" xfId="18474"/>
    <cellStyle name="New 3 2 2 4" xfId="23965"/>
    <cellStyle name="New 3 2 3" xfId="6753"/>
    <cellStyle name="New 3 2 3 2" xfId="12719"/>
    <cellStyle name="New 3 2 3 3" xfId="18475"/>
    <cellStyle name="New 3 2 3 4" xfId="23966"/>
    <cellStyle name="New 3 2 4" xfId="6754"/>
    <cellStyle name="New 3 2 4 2" xfId="12720"/>
    <cellStyle name="New 3 2 4 3" xfId="18476"/>
    <cellStyle name="New 3 2 4 4" xfId="23967"/>
    <cellStyle name="New 3 2 5" xfId="6755"/>
    <cellStyle name="New 3 2 5 2" xfId="12721"/>
    <cellStyle name="New 3 2 5 3" xfId="18477"/>
    <cellStyle name="New 3 2 5 4" xfId="23968"/>
    <cellStyle name="New 3 2 6" xfId="6756"/>
    <cellStyle name="New 3 2 6 2" xfId="12722"/>
    <cellStyle name="New 3 2 6 3" xfId="18478"/>
    <cellStyle name="New 3 2 6 4" xfId="23969"/>
    <cellStyle name="New 3 2 7" xfId="11715"/>
    <cellStyle name="New 3 2 8" xfId="17482"/>
    <cellStyle name="New 3 3" xfId="5969"/>
    <cellStyle name="New 3 3 10" xfId="6757"/>
    <cellStyle name="New 3 3 10 2" xfId="12723"/>
    <cellStyle name="New 3 3 10 3" xfId="18479"/>
    <cellStyle name="New 3 3 10 4" xfId="23970"/>
    <cellStyle name="New 3 3 11" xfId="11942"/>
    <cellStyle name="New 3 3 12" xfId="17699"/>
    <cellStyle name="New 3 3 13" xfId="23196"/>
    <cellStyle name="New 3 3 2" xfId="6758"/>
    <cellStyle name="New 3 3 2 2" xfId="12724"/>
    <cellStyle name="New 3 3 2 3" xfId="18480"/>
    <cellStyle name="New 3 3 2 4" xfId="23971"/>
    <cellStyle name="New 3 3 3" xfId="6759"/>
    <cellStyle name="New 3 3 3 2" xfId="12725"/>
    <cellStyle name="New 3 3 3 3" xfId="18481"/>
    <cellStyle name="New 3 3 3 4" xfId="23972"/>
    <cellStyle name="New 3 3 4" xfId="6760"/>
    <cellStyle name="New 3 3 4 2" xfId="12726"/>
    <cellStyle name="New 3 3 4 3" xfId="18482"/>
    <cellStyle name="New 3 3 4 4" xfId="23973"/>
    <cellStyle name="New 3 3 5" xfId="6761"/>
    <cellStyle name="New 3 3 5 2" xfId="12727"/>
    <cellStyle name="New 3 3 5 3" xfId="18483"/>
    <cellStyle name="New 3 3 5 4" xfId="23974"/>
    <cellStyle name="New 3 3 6" xfId="6762"/>
    <cellStyle name="New 3 3 6 2" xfId="12728"/>
    <cellStyle name="New 3 3 6 3" xfId="18484"/>
    <cellStyle name="New 3 3 6 4" xfId="23975"/>
    <cellStyle name="New 3 3 7" xfId="6763"/>
    <cellStyle name="New 3 3 7 2" xfId="12729"/>
    <cellStyle name="New 3 3 7 3" xfId="18485"/>
    <cellStyle name="New 3 3 7 4" xfId="23976"/>
    <cellStyle name="New 3 3 8" xfId="6764"/>
    <cellStyle name="New 3 3 8 2" xfId="12730"/>
    <cellStyle name="New 3 3 8 3" xfId="18486"/>
    <cellStyle name="New 3 3 8 4" xfId="23977"/>
    <cellStyle name="New 3 3 9" xfId="6765"/>
    <cellStyle name="New 3 3 9 2" xfId="12731"/>
    <cellStyle name="New 3 3 9 3" xfId="18487"/>
    <cellStyle name="New 3 3 9 4" xfId="23978"/>
    <cellStyle name="New 3 4" xfId="6766"/>
    <cellStyle name="New 3 4 2" xfId="12732"/>
    <cellStyle name="New 3 4 3" xfId="18488"/>
    <cellStyle name="New 3 4 4" xfId="23979"/>
    <cellStyle name="New 3 5" xfId="6767"/>
    <cellStyle name="New 3 5 2" xfId="12733"/>
    <cellStyle name="New 3 5 3" xfId="18489"/>
    <cellStyle name="New 3 5 4" xfId="23980"/>
    <cellStyle name="New 3 6" xfId="6768"/>
    <cellStyle name="New 3 6 2" xfId="12734"/>
    <cellStyle name="New 3 6 3" xfId="18490"/>
    <cellStyle name="New 3 6 4" xfId="23981"/>
    <cellStyle name="New 3 7" xfId="6769"/>
    <cellStyle name="New 3 7 2" xfId="12735"/>
    <cellStyle name="New 3 7 3" xfId="18491"/>
    <cellStyle name="New 3 7 4" xfId="23982"/>
    <cellStyle name="New 3 8" xfId="6770"/>
    <cellStyle name="New 3 8 2" xfId="12736"/>
    <cellStyle name="New 3 8 3" xfId="18492"/>
    <cellStyle name="New 3 8 4" xfId="23983"/>
    <cellStyle name="New 3 9" xfId="6771"/>
    <cellStyle name="New 3 9 2" xfId="12737"/>
    <cellStyle name="New 3 9 3" xfId="18493"/>
    <cellStyle name="New 3 9 4" xfId="23984"/>
    <cellStyle name="New 4" xfId="5478"/>
    <cellStyle name="New 4 2" xfId="5766"/>
    <cellStyle name="New 4 2 2" xfId="6772"/>
    <cellStyle name="New 4 2 2 2" xfId="12738"/>
    <cellStyle name="New 4 2 2 3" xfId="18494"/>
    <cellStyle name="New 4 2 2 4" xfId="23985"/>
    <cellStyle name="New 4 2 3" xfId="6773"/>
    <cellStyle name="New 4 2 3 2" xfId="12739"/>
    <cellStyle name="New 4 2 3 3" xfId="18495"/>
    <cellStyle name="New 4 2 3 4" xfId="23986"/>
    <cellStyle name="New 4 2 4" xfId="6774"/>
    <cellStyle name="New 4 2 4 2" xfId="12740"/>
    <cellStyle name="New 4 2 4 3" xfId="18496"/>
    <cellStyle name="New 4 2 4 4" xfId="23987"/>
    <cellStyle name="New 4 2 5" xfId="6775"/>
    <cellStyle name="New 4 2 5 2" xfId="12741"/>
    <cellStyle name="New 4 2 5 3" xfId="18497"/>
    <cellStyle name="New 4 2 5 4" xfId="23988"/>
    <cellStyle name="New 4 2 6" xfId="6776"/>
    <cellStyle name="New 4 2 6 2" xfId="12742"/>
    <cellStyle name="New 4 2 6 3" xfId="18498"/>
    <cellStyle name="New 4 2 6 4" xfId="23989"/>
    <cellStyle name="New 4 2 7" xfId="11739"/>
    <cellStyle name="New 4 2 8" xfId="17506"/>
    <cellStyle name="New 4 3" xfId="6777"/>
    <cellStyle name="New 4 3 2" xfId="12743"/>
    <cellStyle name="New 4 3 3" xfId="18499"/>
    <cellStyle name="New 4 3 4" xfId="23990"/>
    <cellStyle name="New 4 4" xfId="6778"/>
    <cellStyle name="New 4 4 2" xfId="12744"/>
    <cellStyle name="New 4 4 3" xfId="18500"/>
    <cellStyle name="New 4 4 4" xfId="23991"/>
    <cellStyle name="New 4 5" xfId="6779"/>
    <cellStyle name="New 4 5 2" xfId="12745"/>
    <cellStyle name="New 4 5 3" xfId="18501"/>
    <cellStyle name="New 4 5 4" xfId="23992"/>
    <cellStyle name="New 4 6" xfId="11472"/>
    <cellStyle name="New 4 7" xfId="17265"/>
    <cellStyle name="New 5" xfId="5621"/>
    <cellStyle name="New 5 2" xfId="6780"/>
    <cellStyle name="New 5 2 2" xfId="12746"/>
    <cellStyle name="New 5 2 3" xfId="18502"/>
    <cellStyle name="New 5 2 4" xfId="23993"/>
    <cellStyle name="New 5 3" xfId="6781"/>
    <cellStyle name="New 5 3 2" xfId="12747"/>
    <cellStyle name="New 5 3 3" xfId="18503"/>
    <cellStyle name="New 5 3 4" xfId="23994"/>
    <cellStyle name="New 5 4" xfId="6782"/>
    <cellStyle name="New 5 4 2" xfId="12748"/>
    <cellStyle name="New 5 4 3" xfId="18504"/>
    <cellStyle name="New 5 4 4" xfId="23995"/>
    <cellStyle name="New 5 5" xfId="6783"/>
    <cellStyle name="New 5 5 2" xfId="12749"/>
    <cellStyle name="New 5 5 3" xfId="18505"/>
    <cellStyle name="New 5 5 4" xfId="23996"/>
    <cellStyle name="New 5 6" xfId="6784"/>
    <cellStyle name="New 5 6 2" xfId="12750"/>
    <cellStyle name="New 5 6 3" xfId="18506"/>
    <cellStyle name="New 5 6 4" xfId="23997"/>
    <cellStyle name="New 5 7" xfId="11599"/>
    <cellStyle name="New 5 8" xfId="17370"/>
    <cellStyle name="New 6" xfId="6785"/>
    <cellStyle name="New 6 2" xfId="12751"/>
    <cellStyle name="New 6 3" xfId="18507"/>
    <cellStyle name="New 6 4" xfId="23998"/>
    <cellStyle name="no dec" xfId="124"/>
    <cellStyle name="Nor" xfId="125"/>
    <cellStyle name="normal" xfId="449"/>
    <cellStyle name="Normal - Style1" xfId="127"/>
    <cellStyle name="Normal - Style1 2" xfId="450"/>
    <cellStyle name="Normal - Style1 2 2" xfId="4315"/>
    <cellStyle name="Normal - Style1 3" xfId="451"/>
    <cellStyle name="Normal - Style1 3 2" xfId="4316"/>
    <cellStyle name="Normal - Style1 4" xfId="452"/>
    <cellStyle name="Normal - Style1 4 2" xfId="4317"/>
    <cellStyle name="Normal - Style1 5" xfId="4318"/>
    <cellStyle name="Normal - Style1 6" xfId="4319"/>
    <cellStyle name="Normal - Style1_(한강유역환경청, 취득처분)9" xfId="453"/>
    <cellStyle name="Normal - Style2" xfId="128"/>
    <cellStyle name="Normal - Style3" xfId="129"/>
    <cellStyle name="Normal - Style4" xfId="130"/>
    <cellStyle name="Normal - Style5" xfId="131"/>
    <cellStyle name="Normal - Style6" xfId="132"/>
    <cellStyle name="Normal - Style7" xfId="133"/>
    <cellStyle name="Normal - Style8" xfId="134"/>
    <cellStyle name="Normal - 유형1" xfId="126"/>
    <cellStyle name="Normal [0]" xfId="454"/>
    <cellStyle name="Normal [1]" xfId="455"/>
    <cellStyle name="Normal [2]" xfId="456"/>
    <cellStyle name="Normal [3]" xfId="457"/>
    <cellStyle name="Normal Bold" xfId="458"/>
    <cellStyle name="Normal Pct" xfId="459"/>
    <cellStyle name="Normal_ SG&amp;A Bridge " xfId="5077"/>
    <cellStyle name="Normal1" xfId="460"/>
    <cellStyle name="Normal2" xfId="461"/>
    <cellStyle name="Normal3" xfId="462"/>
    <cellStyle name="Normal4" xfId="463"/>
    <cellStyle name="Normal4 2" xfId="4320"/>
    <cellStyle name="Normale_FS1.XLS" xfId="464"/>
    <cellStyle name="Note" xfId="4321"/>
    <cellStyle name="Note 2" xfId="5350"/>
    <cellStyle name="Note 2 2" xfId="5585"/>
    <cellStyle name="Note 2 2 2" xfId="5873"/>
    <cellStyle name="Note 2 2 2 10" xfId="11846"/>
    <cellStyle name="Note 2 2 2 11" xfId="17607"/>
    <cellStyle name="Note 2 2 2 12" xfId="23100"/>
    <cellStyle name="Note 2 2 2 2" xfId="6786"/>
    <cellStyle name="Note 2 2 2 2 2" xfId="12752"/>
    <cellStyle name="Note 2 2 2 2 3" xfId="18508"/>
    <cellStyle name="Note 2 2 2 2 4" xfId="23999"/>
    <cellStyle name="Note 2 2 2 3" xfId="6787"/>
    <cellStyle name="Note 2 2 2 3 2" xfId="12753"/>
    <cellStyle name="Note 2 2 2 3 3" xfId="18509"/>
    <cellStyle name="Note 2 2 2 3 4" xfId="24000"/>
    <cellStyle name="Note 2 2 2 4" xfId="6788"/>
    <cellStyle name="Note 2 2 2 4 2" xfId="12754"/>
    <cellStyle name="Note 2 2 2 4 3" xfId="18510"/>
    <cellStyle name="Note 2 2 2 4 4" xfId="24001"/>
    <cellStyle name="Note 2 2 2 5" xfId="6789"/>
    <cellStyle name="Note 2 2 2 5 2" xfId="12755"/>
    <cellStyle name="Note 2 2 2 5 3" xfId="18511"/>
    <cellStyle name="Note 2 2 2 5 4" xfId="24002"/>
    <cellStyle name="Note 2 2 2 6" xfId="6790"/>
    <cellStyle name="Note 2 2 2 6 2" xfId="12756"/>
    <cellStyle name="Note 2 2 2 6 3" xfId="18512"/>
    <cellStyle name="Note 2 2 2 6 4" xfId="24003"/>
    <cellStyle name="Note 2 2 2 7" xfId="6791"/>
    <cellStyle name="Note 2 2 2 7 2" xfId="12757"/>
    <cellStyle name="Note 2 2 2 7 3" xfId="18513"/>
    <cellStyle name="Note 2 2 2 7 4" xfId="24004"/>
    <cellStyle name="Note 2 2 2 8" xfId="6792"/>
    <cellStyle name="Note 2 2 2 8 2" xfId="12758"/>
    <cellStyle name="Note 2 2 2 8 3" xfId="18514"/>
    <cellStyle name="Note 2 2 2 8 4" xfId="24005"/>
    <cellStyle name="Note 2 2 2 9" xfId="6793"/>
    <cellStyle name="Note 2 2 2 9 2" xfId="12759"/>
    <cellStyle name="Note 2 2 2 9 3" xfId="18515"/>
    <cellStyle name="Note 2 2 2 9 4" xfId="24006"/>
    <cellStyle name="Note 2 2 3" xfId="6078"/>
    <cellStyle name="Note 2 2 3 10" xfId="6794"/>
    <cellStyle name="Note 2 2 3 10 2" xfId="12760"/>
    <cellStyle name="Note 2 2 3 10 3" xfId="18516"/>
    <cellStyle name="Note 2 2 3 10 4" xfId="24007"/>
    <cellStyle name="Note 2 2 3 11" xfId="12050"/>
    <cellStyle name="Note 2 2 3 12" xfId="17806"/>
    <cellStyle name="Note 2 2 3 13" xfId="23303"/>
    <cellStyle name="Note 2 2 3 2" xfId="6795"/>
    <cellStyle name="Note 2 2 3 2 2" xfId="12761"/>
    <cellStyle name="Note 2 2 3 2 3" xfId="18517"/>
    <cellStyle name="Note 2 2 3 2 4" xfId="24008"/>
    <cellStyle name="Note 2 2 3 3" xfId="6796"/>
    <cellStyle name="Note 2 2 3 3 2" xfId="12762"/>
    <cellStyle name="Note 2 2 3 3 3" xfId="18518"/>
    <cellStyle name="Note 2 2 3 3 4" xfId="24009"/>
    <cellStyle name="Note 2 2 3 4" xfId="6797"/>
    <cellStyle name="Note 2 2 3 4 2" xfId="12763"/>
    <cellStyle name="Note 2 2 3 4 3" xfId="18519"/>
    <cellStyle name="Note 2 2 3 4 4" xfId="24010"/>
    <cellStyle name="Note 2 2 3 5" xfId="6798"/>
    <cellStyle name="Note 2 2 3 5 2" xfId="12764"/>
    <cellStyle name="Note 2 2 3 5 3" xfId="18520"/>
    <cellStyle name="Note 2 2 3 5 4" xfId="24011"/>
    <cellStyle name="Note 2 2 3 6" xfId="6799"/>
    <cellStyle name="Note 2 2 3 6 2" xfId="12765"/>
    <cellStyle name="Note 2 2 3 6 3" xfId="18521"/>
    <cellStyle name="Note 2 2 3 6 4" xfId="24012"/>
    <cellStyle name="Note 2 2 3 7" xfId="6800"/>
    <cellStyle name="Note 2 2 3 7 2" xfId="12766"/>
    <cellStyle name="Note 2 2 3 7 3" xfId="18522"/>
    <cellStyle name="Note 2 2 3 7 4" xfId="24013"/>
    <cellStyle name="Note 2 2 3 8" xfId="6801"/>
    <cellStyle name="Note 2 2 3 8 2" xfId="12767"/>
    <cellStyle name="Note 2 2 3 8 3" xfId="18523"/>
    <cellStyle name="Note 2 2 3 8 4" xfId="24014"/>
    <cellStyle name="Note 2 2 3 9" xfId="6802"/>
    <cellStyle name="Note 2 2 3 9 2" xfId="12768"/>
    <cellStyle name="Note 2 2 3 9 3" xfId="18524"/>
    <cellStyle name="Note 2 2 3 9 4" xfId="24015"/>
    <cellStyle name="Note 2 2 4" xfId="6803"/>
    <cellStyle name="Note 2 2 4 2" xfId="12769"/>
    <cellStyle name="Note 2 2 4 3" xfId="18525"/>
    <cellStyle name="Note 2 2 4 4" xfId="24016"/>
    <cellStyle name="Note 2 2 5" xfId="6804"/>
    <cellStyle name="Note 2 2 5 2" xfId="12770"/>
    <cellStyle name="Note 2 2 5 3" xfId="18526"/>
    <cellStyle name="Note 2 2 5 4" xfId="24017"/>
    <cellStyle name="Note 2 2 6" xfId="6805"/>
    <cellStyle name="Note 2 2 6 2" xfId="12771"/>
    <cellStyle name="Note 2 2 6 3" xfId="18527"/>
    <cellStyle name="Note 2 2 6 4" xfId="24018"/>
    <cellStyle name="Note 2 2 7" xfId="11570"/>
    <cellStyle name="Note 2 2 8" xfId="17346"/>
    <cellStyle name="Note 2 3" xfId="5587"/>
    <cellStyle name="Note 2 3 2" xfId="5875"/>
    <cellStyle name="Note 2 3 2 10" xfId="11848"/>
    <cellStyle name="Note 2 3 2 11" xfId="17609"/>
    <cellStyle name="Note 2 3 2 12" xfId="23102"/>
    <cellStyle name="Note 2 3 2 2" xfId="6806"/>
    <cellStyle name="Note 2 3 2 2 2" xfId="12772"/>
    <cellStyle name="Note 2 3 2 2 3" xfId="18528"/>
    <cellStyle name="Note 2 3 2 2 4" xfId="24019"/>
    <cellStyle name="Note 2 3 2 3" xfId="6807"/>
    <cellStyle name="Note 2 3 2 3 2" xfId="12773"/>
    <cellStyle name="Note 2 3 2 3 3" xfId="18529"/>
    <cellStyle name="Note 2 3 2 3 4" xfId="24020"/>
    <cellStyle name="Note 2 3 2 4" xfId="6808"/>
    <cellStyle name="Note 2 3 2 4 2" xfId="12774"/>
    <cellStyle name="Note 2 3 2 4 3" xfId="18530"/>
    <cellStyle name="Note 2 3 2 4 4" xfId="24021"/>
    <cellStyle name="Note 2 3 2 5" xfId="6809"/>
    <cellStyle name="Note 2 3 2 5 2" xfId="12775"/>
    <cellStyle name="Note 2 3 2 5 3" xfId="18531"/>
    <cellStyle name="Note 2 3 2 5 4" xfId="24022"/>
    <cellStyle name="Note 2 3 2 6" xfId="6810"/>
    <cellStyle name="Note 2 3 2 6 2" xfId="12776"/>
    <cellStyle name="Note 2 3 2 6 3" xfId="18532"/>
    <cellStyle name="Note 2 3 2 6 4" xfId="24023"/>
    <cellStyle name="Note 2 3 2 7" xfId="6811"/>
    <cellStyle name="Note 2 3 2 7 2" xfId="12777"/>
    <cellStyle name="Note 2 3 2 7 3" xfId="18533"/>
    <cellStyle name="Note 2 3 2 7 4" xfId="24024"/>
    <cellStyle name="Note 2 3 2 8" xfId="6812"/>
    <cellStyle name="Note 2 3 2 8 2" xfId="12778"/>
    <cellStyle name="Note 2 3 2 8 3" xfId="18534"/>
    <cellStyle name="Note 2 3 2 8 4" xfId="24025"/>
    <cellStyle name="Note 2 3 2 9" xfId="6813"/>
    <cellStyle name="Note 2 3 2 9 2" xfId="12779"/>
    <cellStyle name="Note 2 3 2 9 3" xfId="18535"/>
    <cellStyle name="Note 2 3 2 9 4" xfId="24026"/>
    <cellStyle name="Note 2 3 3" xfId="6080"/>
    <cellStyle name="Note 2 3 3 10" xfId="6814"/>
    <cellStyle name="Note 2 3 3 10 2" xfId="12780"/>
    <cellStyle name="Note 2 3 3 10 3" xfId="18536"/>
    <cellStyle name="Note 2 3 3 10 4" xfId="24027"/>
    <cellStyle name="Note 2 3 3 11" xfId="12052"/>
    <cellStyle name="Note 2 3 3 12" xfId="17808"/>
    <cellStyle name="Note 2 3 3 13" xfId="23305"/>
    <cellStyle name="Note 2 3 3 2" xfId="6815"/>
    <cellStyle name="Note 2 3 3 2 2" xfId="12781"/>
    <cellStyle name="Note 2 3 3 2 3" xfId="18537"/>
    <cellStyle name="Note 2 3 3 2 4" xfId="24028"/>
    <cellStyle name="Note 2 3 3 3" xfId="6816"/>
    <cellStyle name="Note 2 3 3 3 2" xfId="12782"/>
    <cellStyle name="Note 2 3 3 3 3" xfId="18538"/>
    <cellStyle name="Note 2 3 3 3 4" xfId="24029"/>
    <cellStyle name="Note 2 3 3 4" xfId="6817"/>
    <cellStyle name="Note 2 3 3 4 2" xfId="12783"/>
    <cellStyle name="Note 2 3 3 4 3" xfId="18539"/>
    <cellStyle name="Note 2 3 3 4 4" xfId="24030"/>
    <cellStyle name="Note 2 3 3 5" xfId="6818"/>
    <cellStyle name="Note 2 3 3 5 2" xfId="12784"/>
    <cellStyle name="Note 2 3 3 5 3" xfId="18540"/>
    <cellStyle name="Note 2 3 3 5 4" xfId="24031"/>
    <cellStyle name="Note 2 3 3 6" xfId="6819"/>
    <cellStyle name="Note 2 3 3 6 2" xfId="12785"/>
    <cellStyle name="Note 2 3 3 6 3" xfId="18541"/>
    <cellStyle name="Note 2 3 3 6 4" xfId="24032"/>
    <cellStyle name="Note 2 3 3 7" xfId="6820"/>
    <cellStyle name="Note 2 3 3 7 2" xfId="12786"/>
    <cellStyle name="Note 2 3 3 7 3" xfId="18542"/>
    <cellStyle name="Note 2 3 3 7 4" xfId="24033"/>
    <cellStyle name="Note 2 3 3 8" xfId="6821"/>
    <cellStyle name="Note 2 3 3 8 2" xfId="12787"/>
    <cellStyle name="Note 2 3 3 8 3" xfId="18543"/>
    <cellStyle name="Note 2 3 3 8 4" xfId="24034"/>
    <cellStyle name="Note 2 3 3 9" xfId="6822"/>
    <cellStyle name="Note 2 3 3 9 2" xfId="12788"/>
    <cellStyle name="Note 2 3 3 9 3" xfId="18544"/>
    <cellStyle name="Note 2 3 3 9 4" xfId="24035"/>
    <cellStyle name="Note 2 3 4" xfId="6823"/>
    <cellStyle name="Note 2 3 4 2" xfId="12789"/>
    <cellStyle name="Note 2 3 4 3" xfId="18545"/>
    <cellStyle name="Note 2 3 4 4" xfId="24036"/>
    <cellStyle name="Note 2 3 5" xfId="6824"/>
    <cellStyle name="Note 2 3 5 2" xfId="12790"/>
    <cellStyle name="Note 2 3 5 3" xfId="18546"/>
    <cellStyle name="Note 2 3 5 4" xfId="24037"/>
    <cellStyle name="Note 2 3 6" xfId="6825"/>
    <cellStyle name="Note 2 3 6 2" xfId="12791"/>
    <cellStyle name="Note 2 3 6 3" xfId="18547"/>
    <cellStyle name="Note 2 3 6 4" xfId="24038"/>
    <cellStyle name="Note 2 3 7" xfId="11572"/>
    <cellStyle name="Note 2 3 8" xfId="17348"/>
    <cellStyle name="Note 2 4" xfId="5593"/>
    <cellStyle name="Note 2 4 2" xfId="5881"/>
    <cellStyle name="Note 2 4 2 10" xfId="11854"/>
    <cellStyle name="Note 2 4 2 11" xfId="17611"/>
    <cellStyle name="Note 2 4 2 12" xfId="23108"/>
    <cellStyle name="Note 2 4 2 2" xfId="6826"/>
    <cellStyle name="Note 2 4 2 2 2" xfId="12792"/>
    <cellStyle name="Note 2 4 2 2 3" xfId="18548"/>
    <cellStyle name="Note 2 4 2 2 4" xfId="24039"/>
    <cellStyle name="Note 2 4 2 3" xfId="6827"/>
    <cellStyle name="Note 2 4 2 3 2" xfId="12793"/>
    <cellStyle name="Note 2 4 2 3 3" xfId="18549"/>
    <cellStyle name="Note 2 4 2 3 4" xfId="24040"/>
    <cellStyle name="Note 2 4 2 4" xfId="6828"/>
    <cellStyle name="Note 2 4 2 4 2" xfId="12794"/>
    <cellStyle name="Note 2 4 2 4 3" xfId="18550"/>
    <cellStyle name="Note 2 4 2 4 4" xfId="24041"/>
    <cellStyle name="Note 2 4 2 5" xfId="6829"/>
    <cellStyle name="Note 2 4 2 5 2" xfId="12795"/>
    <cellStyle name="Note 2 4 2 5 3" xfId="18551"/>
    <cellStyle name="Note 2 4 2 5 4" xfId="24042"/>
    <cellStyle name="Note 2 4 2 6" xfId="6830"/>
    <cellStyle name="Note 2 4 2 6 2" xfId="12796"/>
    <cellStyle name="Note 2 4 2 6 3" xfId="18552"/>
    <cellStyle name="Note 2 4 2 6 4" xfId="24043"/>
    <cellStyle name="Note 2 4 2 7" xfId="6831"/>
    <cellStyle name="Note 2 4 2 7 2" xfId="12797"/>
    <cellStyle name="Note 2 4 2 7 3" xfId="18553"/>
    <cellStyle name="Note 2 4 2 7 4" xfId="24044"/>
    <cellStyle name="Note 2 4 2 8" xfId="6832"/>
    <cellStyle name="Note 2 4 2 8 2" xfId="12798"/>
    <cellStyle name="Note 2 4 2 8 3" xfId="18554"/>
    <cellStyle name="Note 2 4 2 8 4" xfId="24045"/>
    <cellStyle name="Note 2 4 2 9" xfId="6833"/>
    <cellStyle name="Note 2 4 2 9 2" xfId="12799"/>
    <cellStyle name="Note 2 4 2 9 3" xfId="18555"/>
    <cellStyle name="Note 2 4 2 9 4" xfId="24046"/>
    <cellStyle name="Note 2 4 3" xfId="6086"/>
    <cellStyle name="Note 2 4 3 10" xfId="6834"/>
    <cellStyle name="Note 2 4 3 10 2" xfId="12800"/>
    <cellStyle name="Note 2 4 3 10 3" xfId="18556"/>
    <cellStyle name="Note 2 4 3 10 4" xfId="24047"/>
    <cellStyle name="Note 2 4 3 11" xfId="12058"/>
    <cellStyle name="Note 2 4 3 12" xfId="17814"/>
    <cellStyle name="Note 2 4 3 13" xfId="23311"/>
    <cellStyle name="Note 2 4 3 2" xfId="6835"/>
    <cellStyle name="Note 2 4 3 2 2" xfId="12801"/>
    <cellStyle name="Note 2 4 3 2 3" xfId="18557"/>
    <cellStyle name="Note 2 4 3 2 4" xfId="24048"/>
    <cellStyle name="Note 2 4 3 3" xfId="6836"/>
    <cellStyle name="Note 2 4 3 3 2" xfId="12802"/>
    <cellStyle name="Note 2 4 3 3 3" xfId="18558"/>
    <cellStyle name="Note 2 4 3 3 4" xfId="24049"/>
    <cellStyle name="Note 2 4 3 4" xfId="6837"/>
    <cellStyle name="Note 2 4 3 4 2" xfId="12803"/>
    <cellStyle name="Note 2 4 3 4 3" xfId="18559"/>
    <cellStyle name="Note 2 4 3 4 4" xfId="24050"/>
    <cellStyle name="Note 2 4 3 5" xfId="6838"/>
    <cellStyle name="Note 2 4 3 5 2" xfId="12804"/>
    <cellStyle name="Note 2 4 3 5 3" xfId="18560"/>
    <cellStyle name="Note 2 4 3 5 4" xfId="24051"/>
    <cellStyle name="Note 2 4 3 6" xfId="6839"/>
    <cellStyle name="Note 2 4 3 6 2" xfId="12805"/>
    <cellStyle name="Note 2 4 3 6 3" xfId="18561"/>
    <cellStyle name="Note 2 4 3 6 4" xfId="24052"/>
    <cellStyle name="Note 2 4 3 7" xfId="6840"/>
    <cellStyle name="Note 2 4 3 7 2" xfId="12806"/>
    <cellStyle name="Note 2 4 3 7 3" xfId="18562"/>
    <cellStyle name="Note 2 4 3 7 4" xfId="24053"/>
    <cellStyle name="Note 2 4 3 8" xfId="6841"/>
    <cellStyle name="Note 2 4 3 8 2" xfId="12807"/>
    <cellStyle name="Note 2 4 3 8 3" xfId="18563"/>
    <cellStyle name="Note 2 4 3 8 4" xfId="24054"/>
    <cellStyle name="Note 2 4 3 9" xfId="6842"/>
    <cellStyle name="Note 2 4 3 9 2" xfId="12808"/>
    <cellStyle name="Note 2 4 3 9 3" xfId="18564"/>
    <cellStyle name="Note 2 4 3 9 4" xfId="24055"/>
    <cellStyle name="Note 2 4 4" xfId="6843"/>
    <cellStyle name="Note 2 4 4 2" xfId="12809"/>
    <cellStyle name="Note 2 4 4 3" xfId="18565"/>
    <cellStyle name="Note 2 4 4 4" xfId="24056"/>
    <cellStyle name="Note 2 4 5" xfId="6844"/>
    <cellStyle name="Note 2 4 5 2" xfId="12810"/>
    <cellStyle name="Note 2 4 5 3" xfId="18566"/>
    <cellStyle name="Note 2 4 5 4" xfId="24057"/>
    <cellStyle name="Note 2 4 6" xfId="6845"/>
    <cellStyle name="Note 2 4 6 2" xfId="12811"/>
    <cellStyle name="Note 2 4 6 3" xfId="18567"/>
    <cellStyle name="Note 2 4 6 4" xfId="24058"/>
    <cellStyle name="Note 2 4 7" xfId="6846"/>
    <cellStyle name="Note 2 4 7 2" xfId="12812"/>
    <cellStyle name="Note 2 4 7 3" xfId="18568"/>
    <cellStyle name="Note 2 4 7 4" xfId="24059"/>
    <cellStyle name="Note 2 4 8" xfId="11578"/>
    <cellStyle name="Note 2 4 9" xfId="17350"/>
    <cellStyle name="Note 2 5" xfId="5595"/>
    <cellStyle name="Note 2 5 10" xfId="17352"/>
    <cellStyle name="Note 2 5 11" xfId="22912"/>
    <cellStyle name="Note 2 5 2" xfId="5883"/>
    <cellStyle name="Note 2 5 2 10" xfId="6847"/>
    <cellStyle name="Note 2 5 2 10 2" xfId="12813"/>
    <cellStyle name="Note 2 5 2 10 3" xfId="18569"/>
    <cellStyle name="Note 2 5 2 10 4" xfId="24060"/>
    <cellStyle name="Note 2 5 2 11" xfId="11856"/>
    <cellStyle name="Note 2 5 2 12" xfId="17613"/>
    <cellStyle name="Note 2 5 2 13" xfId="23110"/>
    <cellStyle name="Note 2 5 2 2" xfId="6848"/>
    <cellStyle name="Note 2 5 2 2 2" xfId="12814"/>
    <cellStyle name="Note 2 5 2 2 3" xfId="18570"/>
    <cellStyle name="Note 2 5 2 2 4" xfId="24061"/>
    <cellStyle name="Note 2 5 2 3" xfId="6849"/>
    <cellStyle name="Note 2 5 2 3 2" xfId="12815"/>
    <cellStyle name="Note 2 5 2 3 3" xfId="18571"/>
    <cellStyle name="Note 2 5 2 3 4" xfId="24062"/>
    <cellStyle name="Note 2 5 2 4" xfId="6850"/>
    <cellStyle name="Note 2 5 2 4 2" xfId="12816"/>
    <cellStyle name="Note 2 5 2 4 3" xfId="18572"/>
    <cellStyle name="Note 2 5 2 4 4" xfId="24063"/>
    <cellStyle name="Note 2 5 2 5" xfId="6851"/>
    <cellStyle name="Note 2 5 2 5 2" xfId="12817"/>
    <cellStyle name="Note 2 5 2 5 3" xfId="18573"/>
    <cellStyle name="Note 2 5 2 5 4" xfId="24064"/>
    <cellStyle name="Note 2 5 2 6" xfId="6852"/>
    <cellStyle name="Note 2 5 2 6 2" xfId="12818"/>
    <cellStyle name="Note 2 5 2 6 3" xfId="18574"/>
    <cellStyle name="Note 2 5 2 6 4" xfId="24065"/>
    <cellStyle name="Note 2 5 2 7" xfId="6853"/>
    <cellStyle name="Note 2 5 2 7 2" xfId="12819"/>
    <cellStyle name="Note 2 5 2 7 3" xfId="18575"/>
    <cellStyle name="Note 2 5 2 7 4" xfId="24066"/>
    <cellStyle name="Note 2 5 2 8" xfId="6854"/>
    <cellStyle name="Note 2 5 2 8 2" xfId="12820"/>
    <cellStyle name="Note 2 5 2 8 3" xfId="18576"/>
    <cellStyle name="Note 2 5 2 8 4" xfId="24067"/>
    <cellStyle name="Note 2 5 2 9" xfId="6855"/>
    <cellStyle name="Note 2 5 2 9 2" xfId="12821"/>
    <cellStyle name="Note 2 5 2 9 3" xfId="18577"/>
    <cellStyle name="Note 2 5 2 9 4" xfId="24068"/>
    <cellStyle name="Note 2 5 3" xfId="6088"/>
    <cellStyle name="Note 2 5 3 10" xfId="6856"/>
    <cellStyle name="Note 2 5 3 10 2" xfId="12822"/>
    <cellStyle name="Note 2 5 3 10 3" xfId="18578"/>
    <cellStyle name="Note 2 5 3 10 4" xfId="24069"/>
    <cellStyle name="Note 2 5 3 11" xfId="12060"/>
    <cellStyle name="Note 2 5 3 12" xfId="17816"/>
    <cellStyle name="Note 2 5 3 13" xfId="23313"/>
    <cellStyle name="Note 2 5 3 2" xfId="6857"/>
    <cellStyle name="Note 2 5 3 2 2" xfId="12823"/>
    <cellStyle name="Note 2 5 3 2 3" xfId="18579"/>
    <cellStyle name="Note 2 5 3 2 4" xfId="24070"/>
    <cellStyle name="Note 2 5 3 3" xfId="6858"/>
    <cellStyle name="Note 2 5 3 3 2" xfId="12824"/>
    <cellStyle name="Note 2 5 3 3 3" xfId="18580"/>
    <cellStyle name="Note 2 5 3 3 4" xfId="24071"/>
    <cellStyle name="Note 2 5 3 4" xfId="6859"/>
    <cellStyle name="Note 2 5 3 4 2" xfId="12825"/>
    <cellStyle name="Note 2 5 3 4 3" xfId="18581"/>
    <cellStyle name="Note 2 5 3 4 4" xfId="24072"/>
    <cellStyle name="Note 2 5 3 5" xfId="6860"/>
    <cellStyle name="Note 2 5 3 5 2" xfId="12826"/>
    <cellStyle name="Note 2 5 3 5 3" xfId="18582"/>
    <cellStyle name="Note 2 5 3 5 4" xfId="24073"/>
    <cellStyle name="Note 2 5 3 6" xfId="6861"/>
    <cellStyle name="Note 2 5 3 6 2" xfId="12827"/>
    <cellStyle name="Note 2 5 3 6 3" xfId="18583"/>
    <cellStyle name="Note 2 5 3 6 4" xfId="24074"/>
    <cellStyle name="Note 2 5 3 7" xfId="6862"/>
    <cellStyle name="Note 2 5 3 7 2" xfId="12828"/>
    <cellStyle name="Note 2 5 3 7 3" xfId="18584"/>
    <cellStyle name="Note 2 5 3 7 4" xfId="24075"/>
    <cellStyle name="Note 2 5 3 8" xfId="6863"/>
    <cellStyle name="Note 2 5 3 8 2" xfId="12829"/>
    <cellStyle name="Note 2 5 3 8 3" xfId="18585"/>
    <cellStyle name="Note 2 5 3 8 4" xfId="24076"/>
    <cellStyle name="Note 2 5 3 9" xfId="6864"/>
    <cellStyle name="Note 2 5 3 9 2" xfId="12830"/>
    <cellStyle name="Note 2 5 3 9 3" xfId="18586"/>
    <cellStyle name="Note 2 5 3 9 4" xfId="24077"/>
    <cellStyle name="Note 2 5 4" xfId="6865"/>
    <cellStyle name="Note 2 5 4 2" xfId="12831"/>
    <cellStyle name="Note 2 5 4 3" xfId="18587"/>
    <cellStyle name="Note 2 5 4 4" xfId="24078"/>
    <cellStyle name="Note 2 5 5" xfId="6866"/>
    <cellStyle name="Note 2 5 5 2" xfId="12832"/>
    <cellStyle name="Note 2 5 5 3" xfId="18588"/>
    <cellStyle name="Note 2 5 5 4" xfId="24079"/>
    <cellStyle name="Note 2 5 6" xfId="6867"/>
    <cellStyle name="Note 2 5 6 2" xfId="12833"/>
    <cellStyle name="Note 2 5 6 3" xfId="18589"/>
    <cellStyle name="Note 2 5 6 4" xfId="24080"/>
    <cellStyle name="Note 2 5 7" xfId="6868"/>
    <cellStyle name="Note 2 5 7 2" xfId="12834"/>
    <cellStyle name="Note 2 5 7 3" xfId="18590"/>
    <cellStyle name="Note 2 5 7 4" xfId="24081"/>
    <cellStyle name="Note 2 5 8" xfId="6869"/>
    <cellStyle name="Note 2 5 8 2" xfId="12835"/>
    <cellStyle name="Note 2 5 8 3" xfId="18591"/>
    <cellStyle name="Note 2 5 8 4" xfId="24082"/>
    <cellStyle name="Note 2 5 9" xfId="11580"/>
    <cellStyle name="Note 2 6" xfId="6870"/>
    <cellStyle name="Note 2 6 2" xfId="12836"/>
    <cellStyle name="Note 2 6 3" xfId="18592"/>
    <cellStyle name="Note 2 6 4" xfId="24083"/>
    <cellStyle name="Note 2 7" xfId="6871"/>
    <cellStyle name="Note 2 7 2" xfId="12837"/>
    <cellStyle name="Note 2 7 3" xfId="18593"/>
    <cellStyle name="Note 2 7 4" xfId="24084"/>
    <cellStyle name="Note 2 8" xfId="11346"/>
    <cellStyle name="Note 2 9" xfId="11267"/>
    <cellStyle name="Note 3" xfId="5497"/>
    <cellStyle name="Note 3 10" xfId="6872"/>
    <cellStyle name="Note 3 10 2" xfId="12838"/>
    <cellStyle name="Note 3 10 3" xfId="18594"/>
    <cellStyle name="Note 3 10 4" xfId="24085"/>
    <cellStyle name="Note 3 11" xfId="11491"/>
    <cellStyle name="Note 3 12" xfId="17280"/>
    <cellStyle name="Note 3 13" xfId="22884"/>
    <cellStyle name="Note 3 2" xfId="5785"/>
    <cellStyle name="Note 3 2 10" xfId="11758"/>
    <cellStyle name="Note 3 2 11" xfId="17522"/>
    <cellStyle name="Note 3 2 12" xfId="23038"/>
    <cellStyle name="Note 3 2 2" xfId="6873"/>
    <cellStyle name="Note 3 2 2 2" xfId="12839"/>
    <cellStyle name="Note 3 2 2 3" xfId="18595"/>
    <cellStyle name="Note 3 2 2 4" xfId="24086"/>
    <cellStyle name="Note 3 2 3" xfId="6874"/>
    <cellStyle name="Note 3 2 3 2" xfId="12840"/>
    <cellStyle name="Note 3 2 3 3" xfId="18596"/>
    <cellStyle name="Note 3 2 3 4" xfId="24087"/>
    <cellStyle name="Note 3 2 4" xfId="6875"/>
    <cellStyle name="Note 3 2 4 2" xfId="12841"/>
    <cellStyle name="Note 3 2 4 3" xfId="18597"/>
    <cellStyle name="Note 3 2 4 4" xfId="24088"/>
    <cellStyle name="Note 3 2 5" xfId="6876"/>
    <cellStyle name="Note 3 2 5 2" xfId="12842"/>
    <cellStyle name="Note 3 2 5 3" xfId="18598"/>
    <cellStyle name="Note 3 2 5 4" xfId="24089"/>
    <cellStyle name="Note 3 2 6" xfId="6877"/>
    <cellStyle name="Note 3 2 6 2" xfId="12843"/>
    <cellStyle name="Note 3 2 6 3" xfId="18599"/>
    <cellStyle name="Note 3 2 6 4" xfId="24090"/>
    <cellStyle name="Note 3 2 7" xfId="6878"/>
    <cellStyle name="Note 3 2 7 2" xfId="12844"/>
    <cellStyle name="Note 3 2 7 3" xfId="18600"/>
    <cellStyle name="Note 3 2 7 4" xfId="24091"/>
    <cellStyle name="Note 3 2 8" xfId="6879"/>
    <cellStyle name="Note 3 2 8 2" xfId="12845"/>
    <cellStyle name="Note 3 2 8 3" xfId="18601"/>
    <cellStyle name="Note 3 2 8 4" xfId="24092"/>
    <cellStyle name="Note 3 2 9" xfId="6880"/>
    <cellStyle name="Note 3 2 9 2" xfId="12846"/>
    <cellStyle name="Note 3 2 9 3" xfId="18602"/>
    <cellStyle name="Note 3 2 9 4" xfId="24093"/>
    <cellStyle name="Note 3 3" xfId="6010"/>
    <cellStyle name="Note 3 3 10" xfId="6881"/>
    <cellStyle name="Note 3 3 10 2" xfId="12847"/>
    <cellStyle name="Note 3 3 10 3" xfId="18603"/>
    <cellStyle name="Note 3 3 10 4" xfId="24094"/>
    <cellStyle name="Note 3 3 11" xfId="11983"/>
    <cellStyle name="Note 3 3 12" xfId="17740"/>
    <cellStyle name="Note 3 3 13" xfId="23237"/>
    <cellStyle name="Note 3 3 2" xfId="6882"/>
    <cellStyle name="Note 3 3 2 2" xfId="12848"/>
    <cellStyle name="Note 3 3 2 3" xfId="18604"/>
    <cellStyle name="Note 3 3 2 4" xfId="24095"/>
    <cellStyle name="Note 3 3 3" xfId="6883"/>
    <cellStyle name="Note 3 3 3 2" xfId="12849"/>
    <cellStyle name="Note 3 3 3 3" xfId="18605"/>
    <cellStyle name="Note 3 3 3 4" xfId="24096"/>
    <cellStyle name="Note 3 3 4" xfId="6884"/>
    <cellStyle name="Note 3 3 4 2" xfId="12850"/>
    <cellStyle name="Note 3 3 4 3" xfId="18606"/>
    <cellStyle name="Note 3 3 4 4" xfId="24097"/>
    <cellStyle name="Note 3 3 5" xfId="6885"/>
    <cellStyle name="Note 3 3 5 2" xfId="12851"/>
    <cellStyle name="Note 3 3 5 3" xfId="18607"/>
    <cellStyle name="Note 3 3 5 4" xfId="24098"/>
    <cellStyle name="Note 3 3 6" xfId="6886"/>
    <cellStyle name="Note 3 3 6 2" xfId="12852"/>
    <cellStyle name="Note 3 3 6 3" xfId="18608"/>
    <cellStyle name="Note 3 3 6 4" xfId="24099"/>
    <cellStyle name="Note 3 3 7" xfId="6887"/>
    <cellStyle name="Note 3 3 7 2" xfId="12853"/>
    <cellStyle name="Note 3 3 7 3" xfId="18609"/>
    <cellStyle name="Note 3 3 7 4" xfId="24100"/>
    <cellStyle name="Note 3 3 8" xfId="6888"/>
    <cellStyle name="Note 3 3 8 2" xfId="12854"/>
    <cellStyle name="Note 3 3 8 3" xfId="18610"/>
    <cellStyle name="Note 3 3 8 4" xfId="24101"/>
    <cellStyle name="Note 3 3 9" xfId="6889"/>
    <cellStyle name="Note 3 3 9 2" xfId="12855"/>
    <cellStyle name="Note 3 3 9 3" xfId="18611"/>
    <cellStyle name="Note 3 3 9 4" xfId="24102"/>
    <cellStyle name="Note 3 4" xfId="6890"/>
    <cellStyle name="Note 3 4 2" xfId="12856"/>
    <cellStyle name="Note 3 4 3" xfId="18612"/>
    <cellStyle name="Note 3 4 4" xfId="24103"/>
    <cellStyle name="Note 3 5" xfId="6891"/>
    <cellStyle name="Note 3 5 2" xfId="12857"/>
    <cellStyle name="Note 3 5 3" xfId="18613"/>
    <cellStyle name="Note 3 5 4" xfId="24104"/>
    <cellStyle name="Note 3 6" xfId="6892"/>
    <cellStyle name="Note 3 6 2" xfId="12858"/>
    <cellStyle name="Note 3 6 3" xfId="18614"/>
    <cellStyle name="Note 3 6 4" xfId="24105"/>
    <cellStyle name="Note 3 7" xfId="6893"/>
    <cellStyle name="Note 3 7 2" xfId="12859"/>
    <cellStyle name="Note 3 7 3" xfId="18615"/>
    <cellStyle name="Note 3 7 4" xfId="24106"/>
    <cellStyle name="Note 3 8" xfId="6894"/>
    <cellStyle name="Note 3 8 2" xfId="12860"/>
    <cellStyle name="Note 3 8 3" xfId="18616"/>
    <cellStyle name="Note 3 8 4" xfId="24107"/>
    <cellStyle name="Note 3 9" xfId="6895"/>
    <cellStyle name="Note 3 9 2" xfId="12861"/>
    <cellStyle name="Note 3 9 3" xfId="18617"/>
    <cellStyle name="Note 3 9 4" xfId="24108"/>
    <cellStyle name="Note 4" xfId="5466"/>
    <cellStyle name="Note 4 2" xfId="5754"/>
    <cellStyle name="Note 4 2 10" xfId="11727"/>
    <cellStyle name="Note 4 2 11" xfId="17494"/>
    <cellStyle name="Note 4 2 12" xfId="23011"/>
    <cellStyle name="Note 4 2 2" xfId="6896"/>
    <cellStyle name="Note 4 2 2 2" xfId="12862"/>
    <cellStyle name="Note 4 2 2 3" xfId="18618"/>
    <cellStyle name="Note 4 2 2 4" xfId="24109"/>
    <cellStyle name="Note 4 2 3" xfId="6897"/>
    <cellStyle name="Note 4 2 3 2" xfId="12863"/>
    <cellStyle name="Note 4 2 3 3" xfId="18619"/>
    <cellStyle name="Note 4 2 3 4" xfId="24110"/>
    <cellStyle name="Note 4 2 4" xfId="6898"/>
    <cellStyle name="Note 4 2 4 2" xfId="12864"/>
    <cellStyle name="Note 4 2 4 3" xfId="18620"/>
    <cellStyle name="Note 4 2 4 4" xfId="24111"/>
    <cellStyle name="Note 4 2 5" xfId="6899"/>
    <cellStyle name="Note 4 2 5 2" xfId="12865"/>
    <cellStyle name="Note 4 2 5 3" xfId="18621"/>
    <cellStyle name="Note 4 2 5 4" xfId="24112"/>
    <cellStyle name="Note 4 2 6" xfId="6900"/>
    <cellStyle name="Note 4 2 6 2" xfId="12866"/>
    <cellStyle name="Note 4 2 6 3" xfId="18622"/>
    <cellStyle name="Note 4 2 6 4" xfId="24113"/>
    <cellStyle name="Note 4 2 7" xfId="6901"/>
    <cellStyle name="Note 4 2 7 2" xfId="12867"/>
    <cellStyle name="Note 4 2 7 3" xfId="18623"/>
    <cellStyle name="Note 4 2 7 4" xfId="24114"/>
    <cellStyle name="Note 4 2 8" xfId="6902"/>
    <cellStyle name="Note 4 2 8 2" xfId="12868"/>
    <cellStyle name="Note 4 2 8 3" xfId="18624"/>
    <cellStyle name="Note 4 2 8 4" xfId="24115"/>
    <cellStyle name="Note 4 2 9" xfId="6903"/>
    <cellStyle name="Note 4 2 9 2" xfId="12869"/>
    <cellStyle name="Note 4 2 9 3" xfId="18625"/>
    <cellStyle name="Note 4 2 9 4" xfId="24116"/>
    <cellStyle name="Note 4 3" xfId="5981"/>
    <cellStyle name="Note 4 3 10" xfId="6904"/>
    <cellStyle name="Note 4 3 10 2" xfId="12870"/>
    <cellStyle name="Note 4 3 10 3" xfId="18626"/>
    <cellStyle name="Note 4 3 10 4" xfId="24117"/>
    <cellStyle name="Note 4 3 11" xfId="11954"/>
    <cellStyle name="Note 4 3 12" xfId="17711"/>
    <cellStyle name="Note 4 3 13" xfId="23208"/>
    <cellStyle name="Note 4 3 2" xfId="6905"/>
    <cellStyle name="Note 4 3 2 2" xfId="12871"/>
    <cellStyle name="Note 4 3 2 3" xfId="18627"/>
    <cellStyle name="Note 4 3 2 4" xfId="24118"/>
    <cellStyle name="Note 4 3 3" xfId="6906"/>
    <cellStyle name="Note 4 3 3 2" xfId="12872"/>
    <cellStyle name="Note 4 3 3 3" xfId="18628"/>
    <cellStyle name="Note 4 3 3 4" xfId="24119"/>
    <cellStyle name="Note 4 3 4" xfId="6907"/>
    <cellStyle name="Note 4 3 4 2" xfId="12873"/>
    <cellStyle name="Note 4 3 4 3" xfId="18629"/>
    <cellStyle name="Note 4 3 4 4" xfId="24120"/>
    <cellStyle name="Note 4 3 5" xfId="6908"/>
    <cellStyle name="Note 4 3 5 2" xfId="12874"/>
    <cellStyle name="Note 4 3 5 3" xfId="18630"/>
    <cellStyle name="Note 4 3 5 4" xfId="24121"/>
    <cellStyle name="Note 4 3 6" xfId="6909"/>
    <cellStyle name="Note 4 3 6 2" xfId="12875"/>
    <cellStyle name="Note 4 3 6 3" xfId="18631"/>
    <cellStyle name="Note 4 3 6 4" xfId="24122"/>
    <cellStyle name="Note 4 3 7" xfId="6910"/>
    <cellStyle name="Note 4 3 7 2" xfId="12876"/>
    <cellStyle name="Note 4 3 7 3" xfId="18632"/>
    <cellStyle name="Note 4 3 7 4" xfId="24123"/>
    <cellStyle name="Note 4 3 8" xfId="6911"/>
    <cellStyle name="Note 4 3 8 2" xfId="12877"/>
    <cellStyle name="Note 4 3 8 3" xfId="18633"/>
    <cellStyle name="Note 4 3 8 4" xfId="24124"/>
    <cellStyle name="Note 4 3 9" xfId="6912"/>
    <cellStyle name="Note 4 3 9 2" xfId="12878"/>
    <cellStyle name="Note 4 3 9 3" xfId="18634"/>
    <cellStyle name="Note 4 3 9 4" xfId="24125"/>
    <cellStyle name="Note 4 4" xfId="6913"/>
    <cellStyle name="Note 4 4 2" xfId="12879"/>
    <cellStyle name="Note 4 4 3" xfId="18635"/>
    <cellStyle name="Note 4 4 4" xfId="24126"/>
    <cellStyle name="Note 4 5" xfId="6914"/>
    <cellStyle name="Note 4 5 2" xfId="12880"/>
    <cellStyle name="Note 4 5 3" xfId="18636"/>
    <cellStyle name="Note 4 5 4" xfId="24127"/>
    <cellStyle name="Note 4 6" xfId="6915"/>
    <cellStyle name="Note 4 6 2" xfId="12881"/>
    <cellStyle name="Note 4 6 3" xfId="18637"/>
    <cellStyle name="Note 4 6 4" xfId="24128"/>
    <cellStyle name="Note 4 7" xfId="11460"/>
    <cellStyle name="Note 4 8" xfId="17253"/>
    <cellStyle name="Note 5" xfId="5558"/>
    <cellStyle name="Note 5 2" xfId="5846"/>
    <cellStyle name="Note 5 2 10" xfId="11819"/>
    <cellStyle name="Note 5 2 11" xfId="17580"/>
    <cellStyle name="Note 5 2 12" xfId="23089"/>
    <cellStyle name="Note 5 2 2" xfId="6916"/>
    <cellStyle name="Note 5 2 2 2" xfId="12882"/>
    <cellStyle name="Note 5 2 2 3" xfId="18638"/>
    <cellStyle name="Note 5 2 2 4" xfId="24129"/>
    <cellStyle name="Note 5 2 3" xfId="6917"/>
    <cellStyle name="Note 5 2 3 2" xfId="12883"/>
    <cellStyle name="Note 5 2 3 3" xfId="18639"/>
    <cellStyle name="Note 5 2 3 4" xfId="24130"/>
    <cellStyle name="Note 5 2 4" xfId="6918"/>
    <cellStyle name="Note 5 2 4 2" xfId="12884"/>
    <cellStyle name="Note 5 2 4 3" xfId="18640"/>
    <cellStyle name="Note 5 2 4 4" xfId="24131"/>
    <cellStyle name="Note 5 2 5" xfId="6919"/>
    <cellStyle name="Note 5 2 5 2" xfId="12885"/>
    <cellStyle name="Note 5 2 5 3" xfId="18641"/>
    <cellStyle name="Note 5 2 5 4" xfId="24132"/>
    <cellStyle name="Note 5 2 6" xfId="6920"/>
    <cellStyle name="Note 5 2 6 2" xfId="12886"/>
    <cellStyle name="Note 5 2 6 3" xfId="18642"/>
    <cellStyle name="Note 5 2 6 4" xfId="24133"/>
    <cellStyle name="Note 5 2 7" xfId="6921"/>
    <cellStyle name="Note 5 2 7 2" xfId="12887"/>
    <cellStyle name="Note 5 2 7 3" xfId="18643"/>
    <cellStyle name="Note 5 2 7 4" xfId="24134"/>
    <cellStyle name="Note 5 2 8" xfId="6922"/>
    <cellStyle name="Note 5 2 8 2" xfId="12888"/>
    <cellStyle name="Note 5 2 8 3" xfId="18644"/>
    <cellStyle name="Note 5 2 8 4" xfId="24135"/>
    <cellStyle name="Note 5 2 9" xfId="6923"/>
    <cellStyle name="Note 5 2 9 2" xfId="12889"/>
    <cellStyle name="Note 5 2 9 3" xfId="18645"/>
    <cellStyle name="Note 5 2 9 4" xfId="24136"/>
    <cellStyle name="Note 5 3" xfId="6066"/>
    <cellStyle name="Note 5 3 10" xfId="6924"/>
    <cellStyle name="Note 5 3 10 2" xfId="12890"/>
    <cellStyle name="Note 5 3 10 3" xfId="18646"/>
    <cellStyle name="Note 5 3 10 4" xfId="24137"/>
    <cellStyle name="Note 5 3 11" xfId="12038"/>
    <cellStyle name="Note 5 3 12" xfId="17794"/>
    <cellStyle name="Note 5 3 13" xfId="23291"/>
    <cellStyle name="Note 5 3 2" xfId="6925"/>
    <cellStyle name="Note 5 3 2 2" xfId="12891"/>
    <cellStyle name="Note 5 3 2 3" xfId="18647"/>
    <cellStyle name="Note 5 3 2 4" xfId="24138"/>
    <cellStyle name="Note 5 3 3" xfId="6926"/>
    <cellStyle name="Note 5 3 3 2" xfId="12892"/>
    <cellStyle name="Note 5 3 3 3" xfId="18648"/>
    <cellStyle name="Note 5 3 3 4" xfId="24139"/>
    <cellStyle name="Note 5 3 4" xfId="6927"/>
    <cellStyle name="Note 5 3 4 2" xfId="12893"/>
    <cellStyle name="Note 5 3 4 3" xfId="18649"/>
    <cellStyle name="Note 5 3 4 4" xfId="24140"/>
    <cellStyle name="Note 5 3 5" xfId="6928"/>
    <cellStyle name="Note 5 3 5 2" xfId="12894"/>
    <cellStyle name="Note 5 3 5 3" xfId="18650"/>
    <cellStyle name="Note 5 3 5 4" xfId="24141"/>
    <cellStyle name="Note 5 3 6" xfId="6929"/>
    <cellStyle name="Note 5 3 6 2" xfId="12895"/>
    <cellStyle name="Note 5 3 6 3" xfId="18651"/>
    <cellStyle name="Note 5 3 6 4" xfId="24142"/>
    <cellStyle name="Note 5 3 7" xfId="6930"/>
    <cellStyle name="Note 5 3 7 2" xfId="12896"/>
    <cellStyle name="Note 5 3 7 3" xfId="18652"/>
    <cellStyle name="Note 5 3 7 4" xfId="24143"/>
    <cellStyle name="Note 5 3 8" xfId="6931"/>
    <cellStyle name="Note 5 3 8 2" xfId="12897"/>
    <cellStyle name="Note 5 3 8 3" xfId="18653"/>
    <cellStyle name="Note 5 3 8 4" xfId="24144"/>
    <cellStyle name="Note 5 3 9" xfId="6932"/>
    <cellStyle name="Note 5 3 9 2" xfId="12898"/>
    <cellStyle name="Note 5 3 9 3" xfId="18654"/>
    <cellStyle name="Note 5 3 9 4" xfId="24145"/>
    <cellStyle name="Note 5 4" xfId="6933"/>
    <cellStyle name="Note 5 4 2" xfId="12899"/>
    <cellStyle name="Note 5 4 3" xfId="18655"/>
    <cellStyle name="Note 5 4 4" xfId="24146"/>
    <cellStyle name="Note 5 5" xfId="6934"/>
    <cellStyle name="Note 5 5 2" xfId="12900"/>
    <cellStyle name="Note 5 5 3" xfId="18656"/>
    <cellStyle name="Note 5 5 4" xfId="24147"/>
    <cellStyle name="Note 5 6" xfId="6935"/>
    <cellStyle name="Note 5 6 2" xfId="12901"/>
    <cellStyle name="Note 5 6 3" xfId="18657"/>
    <cellStyle name="Note 5 6 4" xfId="24148"/>
    <cellStyle name="Note 5 7" xfId="6936"/>
    <cellStyle name="Note 5 7 2" xfId="12902"/>
    <cellStyle name="Note 5 7 3" xfId="18658"/>
    <cellStyle name="Note 5 7 4" xfId="24149"/>
    <cellStyle name="Note 5 8" xfId="11550"/>
    <cellStyle name="Note 5 9" xfId="17330"/>
    <cellStyle name="Note 6" xfId="5510"/>
    <cellStyle name="Note 6 10" xfId="17293"/>
    <cellStyle name="Note 6 11" xfId="22893"/>
    <cellStyle name="Note 6 2" xfId="5798"/>
    <cellStyle name="Note 6 2 10" xfId="6937"/>
    <cellStyle name="Note 6 2 10 2" xfId="12903"/>
    <cellStyle name="Note 6 2 10 3" xfId="18659"/>
    <cellStyle name="Note 6 2 10 4" xfId="24150"/>
    <cellStyle name="Note 6 2 11" xfId="11771"/>
    <cellStyle name="Note 6 2 12" xfId="17535"/>
    <cellStyle name="Note 6 2 13" xfId="23051"/>
    <cellStyle name="Note 6 2 2" xfId="6938"/>
    <cellStyle name="Note 6 2 2 2" xfId="12904"/>
    <cellStyle name="Note 6 2 2 3" xfId="18660"/>
    <cellStyle name="Note 6 2 2 4" xfId="24151"/>
    <cellStyle name="Note 6 2 3" xfId="6939"/>
    <cellStyle name="Note 6 2 3 2" xfId="12905"/>
    <cellStyle name="Note 6 2 3 3" xfId="18661"/>
    <cellStyle name="Note 6 2 3 4" xfId="24152"/>
    <cellStyle name="Note 6 2 4" xfId="6940"/>
    <cellStyle name="Note 6 2 4 2" xfId="12906"/>
    <cellStyle name="Note 6 2 4 3" xfId="18662"/>
    <cellStyle name="Note 6 2 4 4" xfId="24153"/>
    <cellStyle name="Note 6 2 5" xfId="6941"/>
    <cellStyle name="Note 6 2 5 2" xfId="12907"/>
    <cellStyle name="Note 6 2 5 3" xfId="18663"/>
    <cellStyle name="Note 6 2 5 4" xfId="24154"/>
    <cellStyle name="Note 6 2 6" xfId="6942"/>
    <cellStyle name="Note 6 2 6 2" xfId="12908"/>
    <cellStyle name="Note 6 2 6 3" xfId="18664"/>
    <cellStyle name="Note 6 2 6 4" xfId="24155"/>
    <cellStyle name="Note 6 2 7" xfId="6943"/>
    <cellStyle name="Note 6 2 7 2" xfId="12909"/>
    <cellStyle name="Note 6 2 7 3" xfId="18665"/>
    <cellStyle name="Note 6 2 7 4" xfId="24156"/>
    <cellStyle name="Note 6 2 8" xfId="6944"/>
    <cellStyle name="Note 6 2 8 2" xfId="12910"/>
    <cellStyle name="Note 6 2 8 3" xfId="18666"/>
    <cellStyle name="Note 6 2 8 4" xfId="24157"/>
    <cellStyle name="Note 6 2 9" xfId="6945"/>
    <cellStyle name="Note 6 2 9 2" xfId="12911"/>
    <cellStyle name="Note 6 2 9 3" xfId="18667"/>
    <cellStyle name="Note 6 2 9 4" xfId="24158"/>
    <cellStyle name="Note 6 3" xfId="6021"/>
    <cellStyle name="Note 6 3 10" xfId="6946"/>
    <cellStyle name="Note 6 3 10 2" xfId="12912"/>
    <cellStyle name="Note 6 3 10 3" xfId="18668"/>
    <cellStyle name="Note 6 3 10 4" xfId="24159"/>
    <cellStyle name="Note 6 3 11" xfId="11994"/>
    <cellStyle name="Note 6 3 12" xfId="17751"/>
    <cellStyle name="Note 6 3 13" xfId="23248"/>
    <cellStyle name="Note 6 3 2" xfId="6947"/>
    <cellStyle name="Note 6 3 2 2" xfId="12913"/>
    <cellStyle name="Note 6 3 2 3" xfId="18669"/>
    <cellStyle name="Note 6 3 2 4" xfId="24160"/>
    <cellStyle name="Note 6 3 3" xfId="6948"/>
    <cellStyle name="Note 6 3 3 2" xfId="12914"/>
    <cellStyle name="Note 6 3 3 3" xfId="18670"/>
    <cellStyle name="Note 6 3 3 4" xfId="24161"/>
    <cellStyle name="Note 6 3 4" xfId="6949"/>
    <cellStyle name="Note 6 3 4 2" xfId="12915"/>
    <cellStyle name="Note 6 3 4 3" xfId="18671"/>
    <cellStyle name="Note 6 3 4 4" xfId="24162"/>
    <cellStyle name="Note 6 3 5" xfId="6950"/>
    <cellStyle name="Note 6 3 5 2" xfId="12916"/>
    <cellStyle name="Note 6 3 5 3" xfId="18672"/>
    <cellStyle name="Note 6 3 5 4" xfId="24163"/>
    <cellStyle name="Note 6 3 6" xfId="6951"/>
    <cellStyle name="Note 6 3 6 2" xfId="12917"/>
    <cellStyle name="Note 6 3 6 3" xfId="18673"/>
    <cellStyle name="Note 6 3 6 4" xfId="24164"/>
    <cellStyle name="Note 6 3 7" xfId="6952"/>
    <cellStyle name="Note 6 3 7 2" xfId="12918"/>
    <cellStyle name="Note 6 3 7 3" xfId="18674"/>
    <cellStyle name="Note 6 3 7 4" xfId="24165"/>
    <cellStyle name="Note 6 3 8" xfId="6953"/>
    <cellStyle name="Note 6 3 8 2" xfId="12919"/>
    <cellStyle name="Note 6 3 8 3" xfId="18675"/>
    <cellStyle name="Note 6 3 8 4" xfId="24166"/>
    <cellStyle name="Note 6 3 9" xfId="6954"/>
    <cellStyle name="Note 6 3 9 2" xfId="12920"/>
    <cellStyle name="Note 6 3 9 3" xfId="18676"/>
    <cellStyle name="Note 6 3 9 4" xfId="24167"/>
    <cellStyle name="Note 6 4" xfId="6955"/>
    <cellStyle name="Note 6 4 2" xfId="12921"/>
    <cellStyle name="Note 6 4 3" xfId="18677"/>
    <cellStyle name="Note 6 4 4" xfId="24168"/>
    <cellStyle name="Note 6 5" xfId="6956"/>
    <cellStyle name="Note 6 5 2" xfId="12922"/>
    <cellStyle name="Note 6 5 3" xfId="18678"/>
    <cellStyle name="Note 6 5 4" xfId="24169"/>
    <cellStyle name="Note 6 6" xfId="6957"/>
    <cellStyle name="Note 6 6 2" xfId="12923"/>
    <cellStyle name="Note 6 6 3" xfId="18679"/>
    <cellStyle name="Note 6 6 4" xfId="24170"/>
    <cellStyle name="Note 6 7" xfId="6958"/>
    <cellStyle name="Note 6 7 2" xfId="12924"/>
    <cellStyle name="Note 6 7 3" xfId="18680"/>
    <cellStyle name="Note 6 7 4" xfId="24171"/>
    <cellStyle name="Note 6 8" xfId="6959"/>
    <cellStyle name="Note 6 8 2" xfId="12925"/>
    <cellStyle name="Note 6 8 3" xfId="18681"/>
    <cellStyle name="Note 6 8 4" xfId="24172"/>
    <cellStyle name="Note 6 9" xfId="11504"/>
    <cellStyle name="Note 7" xfId="6960"/>
    <cellStyle name="Note 7 2" xfId="12926"/>
    <cellStyle name="Note 7 3" xfId="18682"/>
    <cellStyle name="Note 7 4" xfId="24173"/>
    <cellStyle name="Note 8" xfId="11289"/>
    <cellStyle name="NPPESalesPct" xfId="465"/>
    <cellStyle name="NWI%S" xfId="466"/>
    <cellStyle name="OddBodyShade" xfId="467"/>
    <cellStyle name="Œ…?æ맖?e [0.00]_laroux" xfId="468"/>
    <cellStyle name="Œ…?æ맖?e_laroux" xfId="469"/>
    <cellStyle name="oft Excel]_x000d__x000a_Comment=The open=/f lines load custom functions into the Paste Function list._x000d__x000a_Maximized=3_x000d__x000a_AutoFormat=" xfId="4322"/>
    <cellStyle name="Output" xfId="4323"/>
    <cellStyle name="Output 10" xfId="11288"/>
    <cellStyle name="Output 2" xfId="5498"/>
    <cellStyle name="Output 2 10" xfId="11492"/>
    <cellStyle name="Output 2 11" xfId="17281"/>
    <cellStyle name="Output 2 12" xfId="22885"/>
    <cellStyle name="Output 2 2" xfId="5786"/>
    <cellStyle name="Output 2 2 10" xfId="17523"/>
    <cellStyle name="Output 2 2 11" xfId="23039"/>
    <cellStyle name="Output 2 2 2" xfId="6961"/>
    <cellStyle name="Output 2 2 2 2" xfId="12927"/>
    <cellStyle name="Output 2 2 2 3" xfId="18683"/>
    <cellStyle name="Output 2 2 2 4" xfId="24174"/>
    <cellStyle name="Output 2 2 3" xfId="6962"/>
    <cellStyle name="Output 2 2 3 2" xfId="12928"/>
    <cellStyle name="Output 2 2 3 3" xfId="18684"/>
    <cellStyle name="Output 2 2 3 4" xfId="24175"/>
    <cellStyle name="Output 2 2 4" xfId="6963"/>
    <cellStyle name="Output 2 2 4 2" xfId="12929"/>
    <cellStyle name="Output 2 2 4 3" xfId="18685"/>
    <cellStyle name="Output 2 2 4 4" xfId="24176"/>
    <cellStyle name="Output 2 2 5" xfId="6964"/>
    <cellStyle name="Output 2 2 5 2" xfId="12930"/>
    <cellStyle name="Output 2 2 5 3" xfId="18686"/>
    <cellStyle name="Output 2 2 5 4" xfId="24177"/>
    <cellStyle name="Output 2 2 6" xfId="6965"/>
    <cellStyle name="Output 2 2 6 2" xfId="12931"/>
    <cellStyle name="Output 2 2 6 3" xfId="18687"/>
    <cellStyle name="Output 2 2 6 4" xfId="24178"/>
    <cellStyle name="Output 2 2 7" xfId="6966"/>
    <cellStyle name="Output 2 2 7 2" xfId="12932"/>
    <cellStyle name="Output 2 2 7 3" xfId="18688"/>
    <cellStyle name="Output 2 2 7 4" xfId="24179"/>
    <cellStyle name="Output 2 2 8" xfId="6967"/>
    <cellStyle name="Output 2 2 8 2" xfId="12933"/>
    <cellStyle name="Output 2 2 8 3" xfId="18689"/>
    <cellStyle name="Output 2 2 8 4" xfId="24180"/>
    <cellStyle name="Output 2 2 9" xfId="11759"/>
    <cellStyle name="Output 2 3" xfId="6011"/>
    <cellStyle name="Output 2 3 10" xfId="6968"/>
    <cellStyle name="Output 2 3 10 2" xfId="12934"/>
    <cellStyle name="Output 2 3 10 3" xfId="18690"/>
    <cellStyle name="Output 2 3 10 4" xfId="24181"/>
    <cellStyle name="Output 2 3 11" xfId="11984"/>
    <cellStyle name="Output 2 3 12" xfId="17741"/>
    <cellStyle name="Output 2 3 13" xfId="23238"/>
    <cellStyle name="Output 2 3 2" xfId="6969"/>
    <cellStyle name="Output 2 3 2 2" xfId="12935"/>
    <cellStyle name="Output 2 3 2 3" xfId="18691"/>
    <cellStyle name="Output 2 3 2 4" xfId="24182"/>
    <cellStyle name="Output 2 3 3" xfId="6970"/>
    <cellStyle name="Output 2 3 3 2" xfId="12936"/>
    <cellStyle name="Output 2 3 3 3" xfId="18692"/>
    <cellStyle name="Output 2 3 3 4" xfId="24183"/>
    <cellStyle name="Output 2 3 4" xfId="6971"/>
    <cellStyle name="Output 2 3 4 2" xfId="12937"/>
    <cellStyle name="Output 2 3 4 3" xfId="18693"/>
    <cellStyle name="Output 2 3 4 4" xfId="24184"/>
    <cellStyle name="Output 2 3 5" xfId="6972"/>
    <cellStyle name="Output 2 3 5 2" xfId="12938"/>
    <cellStyle name="Output 2 3 5 3" xfId="18694"/>
    <cellStyle name="Output 2 3 5 4" xfId="24185"/>
    <cellStyle name="Output 2 3 6" xfId="6973"/>
    <cellStyle name="Output 2 3 6 2" xfId="12939"/>
    <cellStyle name="Output 2 3 6 3" xfId="18695"/>
    <cellStyle name="Output 2 3 6 4" xfId="24186"/>
    <cellStyle name="Output 2 3 7" xfId="6974"/>
    <cellStyle name="Output 2 3 7 2" xfId="12940"/>
    <cellStyle name="Output 2 3 7 3" xfId="18696"/>
    <cellStyle name="Output 2 3 7 4" xfId="24187"/>
    <cellStyle name="Output 2 3 8" xfId="6975"/>
    <cellStyle name="Output 2 3 8 2" xfId="12941"/>
    <cellStyle name="Output 2 3 8 3" xfId="18697"/>
    <cellStyle name="Output 2 3 8 4" xfId="24188"/>
    <cellStyle name="Output 2 3 9" xfId="6976"/>
    <cellStyle name="Output 2 3 9 2" xfId="12942"/>
    <cellStyle name="Output 2 3 9 3" xfId="18698"/>
    <cellStyle name="Output 2 3 9 4" xfId="24189"/>
    <cellStyle name="Output 2 4" xfId="6977"/>
    <cellStyle name="Output 2 4 2" xfId="12943"/>
    <cellStyle name="Output 2 4 3" xfId="18699"/>
    <cellStyle name="Output 2 4 4" xfId="24190"/>
    <cellStyle name="Output 2 5" xfId="6978"/>
    <cellStyle name="Output 2 5 2" xfId="12944"/>
    <cellStyle name="Output 2 5 3" xfId="18700"/>
    <cellStyle name="Output 2 5 4" xfId="24191"/>
    <cellStyle name="Output 2 6" xfId="6979"/>
    <cellStyle name="Output 2 6 2" xfId="12945"/>
    <cellStyle name="Output 2 6 3" xfId="18701"/>
    <cellStyle name="Output 2 6 4" xfId="24192"/>
    <cellStyle name="Output 2 7" xfId="6980"/>
    <cellStyle name="Output 2 7 2" xfId="12946"/>
    <cellStyle name="Output 2 7 3" xfId="18702"/>
    <cellStyle name="Output 2 7 4" xfId="24193"/>
    <cellStyle name="Output 2 8" xfId="6981"/>
    <cellStyle name="Output 2 8 2" xfId="12947"/>
    <cellStyle name="Output 2 8 3" xfId="18703"/>
    <cellStyle name="Output 2 8 4" xfId="24194"/>
    <cellStyle name="Output 2 9" xfId="6982"/>
    <cellStyle name="Output 2 9 2" xfId="12948"/>
    <cellStyle name="Output 2 9 3" xfId="18704"/>
    <cellStyle name="Output 2 9 4" xfId="24195"/>
    <cellStyle name="Output 3" xfId="5545"/>
    <cellStyle name="Output 3 2" xfId="5833"/>
    <cellStyle name="Output 3 2 10" xfId="17568"/>
    <cellStyle name="Output 3 2 11" xfId="23081"/>
    <cellStyle name="Output 3 2 2" xfId="6983"/>
    <cellStyle name="Output 3 2 2 2" xfId="12949"/>
    <cellStyle name="Output 3 2 2 3" xfId="18705"/>
    <cellStyle name="Output 3 2 2 4" xfId="24196"/>
    <cellStyle name="Output 3 2 3" xfId="6984"/>
    <cellStyle name="Output 3 2 3 2" xfId="12950"/>
    <cellStyle name="Output 3 2 3 3" xfId="18706"/>
    <cellStyle name="Output 3 2 3 4" xfId="24197"/>
    <cellStyle name="Output 3 2 4" xfId="6985"/>
    <cellStyle name="Output 3 2 4 2" xfId="12951"/>
    <cellStyle name="Output 3 2 4 3" xfId="18707"/>
    <cellStyle name="Output 3 2 4 4" xfId="24198"/>
    <cellStyle name="Output 3 2 5" xfId="6986"/>
    <cellStyle name="Output 3 2 5 2" xfId="12952"/>
    <cellStyle name="Output 3 2 5 3" xfId="18708"/>
    <cellStyle name="Output 3 2 5 4" xfId="24199"/>
    <cellStyle name="Output 3 2 6" xfId="6987"/>
    <cellStyle name="Output 3 2 6 2" xfId="12953"/>
    <cellStyle name="Output 3 2 6 3" xfId="18709"/>
    <cellStyle name="Output 3 2 6 4" xfId="24200"/>
    <cellStyle name="Output 3 2 7" xfId="6988"/>
    <cellStyle name="Output 3 2 7 2" xfId="12954"/>
    <cellStyle name="Output 3 2 7 3" xfId="18710"/>
    <cellStyle name="Output 3 2 7 4" xfId="24201"/>
    <cellStyle name="Output 3 2 8" xfId="6989"/>
    <cellStyle name="Output 3 2 8 2" xfId="12955"/>
    <cellStyle name="Output 3 2 8 3" xfId="18711"/>
    <cellStyle name="Output 3 2 8 4" xfId="24202"/>
    <cellStyle name="Output 3 2 9" xfId="11806"/>
    <cellStyle name="Output 3 3" xfId="6055"/>
    <cellStyle name="Output 3 3 10" xfId="6990"/>
    <cellStyle name="Output 3 3 10 2" xfId="12956"/>
    <cellStyle name="Output 3 3 10 3" xfId="18712"/>
    <cellStyle name="Output 3 3 10 4" xfId="24203"/>
    <cellStyle name="Output 3 3 11" xfId="12027"/>
    <cellStyle name="Output 3 3 12" xfId="17783"/>
    <cellStyle name="Output 3 3 13" xfId="23280"/>
    <cellStyle name="Output 3 3 2" xfId="6991"/>
    <cellStyle name="Output 3 3 2 2" xfId="12957"/>
    <cellStyle name="Output 3 3 2 3" xfId="18713"/>
    <cellStyle name="Output 3 3 2 4" xfId="24204"/>
    <cellStyle name="Output 3 3 3" xfId="6992"/>
    <cellStyle name="Output 3 3 3 2" xfId="12958"/>
    <cellStyle name="Output 3 3 3 3" xfId="18714"/>
    <cellStyle name="Output 3 3 3 4" xfId="24205"/>
    <cellStyle name="Output 3 3 4" xfId="6993"/>
    <cellStyle name="Output 3 3 4 2" xfId="12959"/>
    <cellStyle name="Output 3 3 4 3" xfId="18715"/>
    <cellStyle name="Output 3 3 4 4" xfId="24206"/>
    <cellStyle name="Output 3 3 5" xfId="6994"/>
    <cellStyle name="Output 3 3 5 2" xfId="12960"/>
    <cellStyle name="Output 3 3 5 3" xfId="18716"/>
    <cellStyle name="Output 3 3 5 4" xfId="24207"/>
    <cellStyle name="Output 3 3 6" xfId="6995"/>
    <cellStyle name="Output 3 3 6 2" xfId="12961"/>
    <cellStyle name="Output 3 3 6 3" xfId="18717"/>
    <cellStyle name="Output 3 3 6 4" xfId="24208"/>
    <cellStyle name="Output 3 3 7" xfId="6996"/>
    <cellStyle name="Output 3 3 7 2" xfId="12962"/>
    <cellStyle name="Output 3 3 7 3" xfId="18718"/>
    <cellStyle name="Output 3 3 7 4" xfId="24209"/>
    <cellStyle name="Output 3 3 8" xfId="6997"/>
    <cellStyle name="Output 3 3 8 2" xfId="12963"/>
    <cellStyle name="Output 3 3 8 3" xfId="18719"/>
    <cellStyle name="Output 3 3 8 4" xfId="24210"/>
    <cellStyle name="Output 3 3 9" xfId="6998"/>
    <cellStyle name="Output 3 3 9 2" xfId="12964"/>
    <cellStyle name="Output 3 3 9 3" xfId="18720"/>
    <cellStyle name="Output 3 3 9 4" xfId="24211"/>
    <cellStyle name="Output 3 4" xfId="6999"/>
    <cellStyle name="Output 3 4 2" xfId="12965"/>
    <cellStyle name="Output 3 4 3" xfId="18721"/>
    <cellStyle name="Output 3 4 4" xfId="24212"/>
    <cellStyle name="Output 3 5" xfId="7000"/>
    <cellStyle name="Output 3 5 2" xfId="12966"/>
    <cellStyle name="Output 3 5 3" xfId="18722"/>
    <cellStyle name="Output 3 5 4" xfId="24213"/>
    <cellStyle name="Output 3 6" xfId="7001"/>
    <cellStyle name="Output 3 6 2" xfId="12967"/>
    <cellStyle name="Output 3 6 3" xfId="18723"/>
    <cellStyle name="Output 3 6 4" xfId="24214"/>
    <cellStyle name="Output 3 7" xfId="11538"/>
    <cellStyle name="Output 3 8" xfId="17322"/>
    <cellStyle name="Output 4" xfId="5465"/>
    <cellStyle name="Output 4 2" xfId="5753"/>
    <cellStyle name="Output 4 2 10" xfId="17493"/>
    <cellStyle name="Output 4 2 11" xfId="23010"/>
    <cellStyle name="Output 4 2 2" xfId="7002"/>
    <cellStyle name="Output 4 2 2 2" xfId="12968"/>
    <cellStyle name="Output 4 2 2 3" xfId="18724"/>
    <cellStyle name="Output 4 2 2 4" xfId="24215"/>
    <cellStyle name="Output 4 2 3" xfId="7003"/>
    <cellStyle name="Output 4 2 3 2" xfId="12969"/>
    <cellStyle name="Output 4 2 3 3" xfId="18725"/>
    <cellStyle name="Output 4 2 3 4" xfId="24216"/>
    <cellStyle name="Output 4 2 4" xfId="7004"/>
    <cellStyle name="Output 4 2 4 2" xfId="12970"/>
    <cellStyle name="Output 4 2 4 3" xfId="18726"/>
    <cellStyle name="Output 4 2 4 4" xfId="24217"/>
    <cellStyle name="Output 4 2 5" xfId="7005"/>
    <cellStyle name="Output 4 2 5 2" xfId="12971"/>
    <cellStyle name="Output 4 2 5 3" xfId="18727"/>
    <cellStyle name="Output 4 2 5 4" xfId="24218"/>
    <cellStyle name="Output 4 2 6" xfId="7006"/>
    <cellStyle name="Output 4 2 6 2" xfId="12972"/>
    <cellStyle name="Output 4 2 6 3" xfId="18728"/>
    <cellStyle name="Output 4 2 6 4" xfId="24219"/>
    <cellStyle name="Output 4 2 7" xfId="7007"/>
    <cellStyle name="Output 4 2 7 2" xfId="12973"/>
    <cellStyle name="Output 4 2 7 3" xfId="18729"/>
    <cellStyle name="Output 4 2 7 4" xfId="24220"/>
    <cellStyle name="Output 4 2 8" xfId="7008"/>
    <cellStyle name="Output 4 2 8 2" xfId="12974"/>
    <cellStyle name="Output 4 2 8 3" xfId="18730"/>
    <cellStyle name="Output 4 2 8 4" xfId="24221"/>
    <cellStyle name="Output 4 2 9" xfId="11726"/>
    <cellStyle name="Output 4 3" xfId="5980"/>
    <cellStyle name="Output 4 3 10" xfId="7009"/>
    <cellStyle name="Output 4 3 10 2" xfId="12975"/>
    <cellStyle name="Output 4 3 10 3" xfId="18731"/>
    <cellStyle name="Output 4 3 10 4" xfId="24222"/>
    <cellStyle name="Output 4 3 11" xfId="11953"/>
    <cellStyle name="Output 4 3 12" xfId="17710"/>
    <cellStyle name="Output 4 3 13" xfId="23207"/>
    <cellStyle name="Output 4 3 2" xfId="7010"/>
    <cellStyle name="Output 4 3 2 2" xfId="12976"/>
    <cellStyle name="Output 4 3 2 3" xfId="18732"/>
    <cellStyle name="Output 4 3 2 4" xfId="24223"/>
    <cellStyle name="Output 4 3 3" xfId="7011"/>
    <cellStyle name="Output 4 3 3 2" xfId="12977"/>
    <cellStyle name="Output 4 3 3 3" xfId="18733"/>
    <cellStyle name="Output 4 3 3 4" xfId="24224"/>
    <cellStyle name="Output 4 3 4" xfId="7012"/>
    <cellStyle name="Output 4 3 4 2" xfId="12978"/>
    <cellStyle name="Output 4 3 4 3" xfId="18734"/>
    <cellStyle name="Output 4 3 4 4" xfId="24225"/>
    <cellStyle name="Output 4 3 5" xfId="7013"/>
    <cellStyle name="Output 4 3 5 2" xfId="12979"/>
    <cellStyle name="Output 4 3 5 3" xfId="18735"/>
    <cellStyle name="Output 4 3 5 4" xfId="24226"/>
    <cellStyle name="Output 4 3 6" xfId="7014"/>
    <cellStyle name="Output 4 3 6 2" xfId="12980"/>
    <cellStyle name="Output 4 3 6 3" xfId="18736"/>
    <cellStyle name="Output 4 3 6 4" xfId="24227"/>
    <cellStyle name="Output 4 3 7" xfId="7015"/>
    <cellStyle name="Output 4 3 7 2" xfId="12981"/>
    <cellStyle name="Output 4 3 7 3" xfId="18737"/>
    <cellStyle name="Output 4 3 7 4" xfId="24228"/>
    <cellStyle name="Output 4 3 8" xfId="7016"/>
    <cellStyle name="Output 4 3 8 2" xfId="12982"/>
    <cellStyle name="Output 4 3 8 3" xfId="18738"/>
    <cellStyle name="Output 4 3 8 4" xfId="24229"/>
    <cellStyle name="Output 4 3 9" xfId="7017"/>
    <cellStyle name="Output 4 3 9 2" xfId="12983"/>
    <cellStyle name="Output 4 3 9 3" xfId="18739"/>
    <cellStyle name="Output 4 3 9 4" xfId="24230"/>
    <cellStyle name="Output 4 4" xfId="7018"/>
    <cellStyle name="Output 4 4 2" xfId="12984"/>
    <cellStyle name="Output 4 4 3" xfId="18740"/>
    <cellStyle name="Output 4 4 4" xfId="24231"/>
    <cellStyle name="Output 4 5" xfId="7019"/>
    <cellStyle name="Output 4 5 2" xfId="12985"/>
    <cellStyle name="Output 4 5 3" xfId="18741"/>
    <cellStyle name="Output 4 5 4" xfId="24232"/>
    <cellStyle name="Output 4 6" xfId="7020"/>
    <cellStyle name="Output 4 6 2" xfId="12986"/>
    <cellStyle name="Output 4 6 3" xfId="18742"/>
    <cellStyle name="Output 4 6 4" xfId="24233"/>
    <cellStyle name="Output 4 7" xfId="11459"/>
    <cellStyle name="Output 4 8" xfId="17252"/>
    <cellStyle name="Output 5" xfId="5581"/>
    <cellStyle name="Output 5 2" xfId="5869"/>
    <cellStyle name="Output 5 2 10" xfId="17603"/>
    <cellStyle name="Output 5 2 11" xfId="23097"/>
    <cellStyle name="Output 5 2 2" xfId="7021"/>
    <cellStyle name="Output 5 2 2 2" xfId="12987"/>
    <cellStyle name="Output 5 2 2 3" xfId="18743"/>
    <cellStyle name="Output 5 2 2 4" xfId="24234"/>
    <cellStyle name="Output 5 2 3" xfId="7022"/>
    <cellStyle name="Output 5 2 3 2" xfId="12988"/>
    <cellStyle name="Output 5 2 3 3" xfId="18744"/>
    <cellStyle name="Output 5 2 3 4" xfId="24235"/>
    <cellStyle name="Output 5 2 4" xfId="7023"/>
    <cellStyle name="Output 5 2 4 2" xfId="12989"/>
    <cellStyle name="Output 5 2 4 3" xfId="18745"/>
    <cellStyle name="Output 5 2 4 4" xfId="24236"/>
    <cellStyle name="Output 5 2 5" xfId="7024"/>
    <cellStyle name="Output 5 2 5 2" xfId="12990"/>
    <cellStyle name="Output 5 2 5 3" xfId="18746"/>
    <cellStyle name="Output 5 2 5 4" xfId="24237"/>
    <cellStyle name="Output 5 2 6" xfId="7025"/>
    <cellStyle name="Output 5 2 6 2" xfId="12991"/>
    <cellStyle name="Output 5 2 6 3" xfId="18747"/>
    <cellStyle name="Output 5 2 6 4" xfId="24238"/>
    <cellStyle name="Output 5 2 7" xfId="7026"/>
    <cellStyle name="Output 5 2 7 2" xfId="12992"/>
    <cellStyle name="Output 5 2 7 3" xfId="18748"/>
    <cellStyle name="Output 5 2 7 4" xfId="24239"/>
    <cellStyle name="Output 5 2 8" xfId="7027"/>
    <cellStyle name="Output 5 2 8 2" xfId="12993"/>
    <cellStyle name="Output 5 2 8 3" xfId="18749"/>
    <cellStyle name="Output 5 2 8 4" xfId="24240"/>
    <cellStyle name="Output 5 2 9" xfId="11842"/>
    <cellStyle name="Output 5 3" xfId="6075"/>
    <cellStyle name="Output 5 3 10" xfId="7028"/>
    <cellStyle name="Output 5 3 10 2" xfId="12994"/>
    <cellStyle name="Output 5 3 10 3" xfId="18750"/>
    <cellStyle name="Output 5 3 10 4" xfId="24241"/>
    <cellStyle name="Output 5 3 11" xfId="12047"/>
    <cellStyle name="Output 5 3 12" xfId="17803"/>
    <cellStyle name="Output 5 3 13" xfId="23300"/>
    <cellStyle name="Output 5 3 2" xfId="7029"/>
    <cellStyle name="Output 5 3 2 2" xfId="12995"/>
    <cellStyle name="Output 5 3 2 3" xfId="18751"/>
    <cellStyle name="Output 5 3 2 4" xfId="24242"/>
    <cellStyle name="Output 5 3 3" xfId="7030"/>
    <cellStyle name="Output 5 3 3 2" xfId="12996"/>
    <cellStyle name="Output 5 3 3 3" xfId="18752"/>
    <cellStyle name="Output 5 3 3 4" xfId="24243"/>
    <cellStyle name="Output 5 3 4" xfId="7031"/>
    <cellStyle name="Output 5 3 4 2" xfId="12997"/>
    <cellStyle name="Output 5 3 4 3" xfId="18753"/>
    <cellStyle name="Output 5 3 4 4" xfId="24244"/>
    <cellStyle name="Output 5 3 5" xfId="7032"/>
    <cellStyle name="Output 5 3 5 2" xfId="12998"/>
    <cellStyle name="Output 5 3 5 3" xfId="18754"/>
    <cellStyle name="Output 5 3 5 4" xfId="24245"/>
    <cellStyle name="Output 5 3 6" xfId="7033"/>
    <cellStyle name="Output 5 3 6 2" xfId="12999"/>
    <cellStyle name="Output 5 3 6 3" xfId="18755"/>
    <cellStyle name="Output 5 3 6 4" xfId="24246"/>
    <cellStyle name="Output 5 3 7" xfId="7034"/>
    <cellStyle name="Output 5 3 7 2" xfId="13000"/>
    <cellStyle name="Output 5 3 7 3" xfId="18756"/>
    <cellStyle name="Output 5 3 7 4" xfId="24247"/>
    <cellStyle name="Output 5 3 8" xfId="7035"/>
    <cellStyle name="Output 5 3 8 2" xfId="13001"/>
    <cellStyle name="Output 5 3 8 3" xfId="18757"/>
    <cellStyle name="Output 5 3 8 4" xfId="24248"/>
    <cellStyle name="Output 5 3 9" xfId="7036"/>
    <cellStyle name="Output 5 3 9 2" xfId="13002"/>
    <cellStyle name="Output 5 3 9 3" xfId="18758"/>
    <cellStyle name="Output 5 3 9 4" xfId="24249"/>
    <cellStyle name="Output 5 4" xfId="7037"/>
    <cellStyle name="Output 5 4 2" xfId="13003"/>
    <cellStyle name="Output 5 4 3" xfId="18759"/>
    <cellStyle name="Output 5 4 4" xfId="24250"/>
    <cellStyle name="Output 5 5" xfId="7038"/>
    <cellStyle name="Output 5 5 2" xfId="13004"/>
    <cellStyle name="Output 5 5 3" xfId="18760"/>
    <cellStyle name="Output 5 5 4" xfId="24251"/>
    <cellStyle name="Output 5 6" xfId="7039"/>
    <cellStyle name="Output 5 6 2" xfId="13005"/>
    <cellStyle name="Output 5 6 3" xfId="18761"/>
    <cellStyle name="Output 5 6 4" xfId="24252"/>
    <cellStyle name="Output 5 7" xfId="7040"/>
    <cellStyle name="Output 5 7 2" xfId="13006"/>
    <cellStyle name="Output 5 7 3" xfId="18762"/>
    <cellStyle name="Output 5 7 4" xfId="24253"/>
    <cellStyle name="Output 5 8" xfId="11566"/>
    <cellStyle name="Output 5 9" xfId="17342"/>
    <cellStyle name="Output 6" xfId="5549"/>
    <cellStyle name="Output 6 10" xfId="17324"/>
    <cellStyle name="Output 6 11" xfId="22906"/>
    <cellStyle name="Output 6 2" xfId="5837"/>
    <cellStyle name="Output 6 2 10" xfId="7041"/>
    <cellStyle name="Output 6 2 10 2" xfId="13007"/>
    <cellStyle name="Output 6 2 10 3" xfId="18763"/>
    <cellStyle name="Output 6 2 10 4" xfId="24254"/>
    <cellStyle name="Output 6 2 11" xfId="11810"/>
    <cellStyle name="Output 6 2 12" xfId="17571"/>
    <cellStyle name="Output 6 2 13" xfId="23084"/>
    <cellStyle name="Output 6 2 2" xfId="7042"/>
    <cellStyle name="Output 6 2 2 2" xfId="13008"/>
    <cellStyle name="Output 6 2 2 3" xfId="18764"/>
    <cellStyle name="Output 6 2 2 4" xfId="24255"/>
    <cellStyle name="Output 6 2 3" xfId="7043"/>
    <cellStyle name="Output 6 2 3 2" xfId="13009"/>
    <cellStyle name="Output 6 2 3 3" xfId="18765"/>
    <cellStyle name="Output 6 2 3 4" xfId="24256"/>
    <cellStyle name="Output 6 2 4" xfId="7044"/>
    <cellStyle name="Output 6 2 4 2" xfId="13010"/>
    <cellStyle name="Output 6 2 4 3" xfId="18766"/>
    <cellStyle name="Output 6 2 4 4" xfId="24257"/>
    <cellStyle name="Output 6 2 5" xfId="7045"/>
    <cellStyle name="Output 6 2 5 2" xfId="13011"/>
    <cellStyle name="Output 6 2 5 3" xfId="18767"/>
    <cellStyle name="Output 6 2 5 4" xfId="24258"/>
    <cellStyle name="Output 6 2 6" xfId="7046"/>
    <cellStyle name="Output 6 2 6 2" xfId="13012"/>
    <cellStyle name="Output 6 2 6 3" xfId="18768"/>
    <cellStyle name="Output 6 2 6 4" xfId="24259"/>
    <cellStyle name="Output 6 2 7" xfId="7047"/>
    <cellStyle name="Output 6 2 7 2" xfId="13013"/>
    <cellStyle name="Output 6 2 7 3" xfId="18769"/>
    <cellStyle name="Output 6 2 7 4" xfId="24260"/>
    <cellStyle name="Output 6 2 8" xfId="7048"/>
    <cellStyle name="Output 6 2 8 2" xfId="13014"/>
    <cellStyle name="Output 6 2 8 3" xfId="18770"/>
    <cellStyle name="Output 6 2 8 4" xfId="24261"/>
    <cellStyle name="Output 6 2 9" xfId="7049"/>
    <cellStyle name="Output 6 2 9 2" xfId="13015"/>
    <cellStyle name="Output 6 2 9 3" xfId="18771"/>
    <cellStyle name="Output 6 2 9 4" xfId="24262"/>
    <cellStyle name="Output 6 3" xfId="6059"/>
    <cellStyle name="Output 6 3 10" xfId="7050"/>
    <cellStyle name="Output 6 3 10 2" xfId="13016"/>
    <cellStyle name="Output 6 3 10 3" xfId="18772"/>
    <cellStyle name="Output 6 3 10 4" xfId="24263"/>
    <cellStyle name="Output 6 3 11" xfId="12031"/>
    <cellStyle name="Output 6 3 12" xfId="17787"/>
    <cellStyle name="Output 6 3 13" xfId="23284"/>
    <cellStyle name="Output 6 3 2" xfId="7051"/>
    <cellStyle name="Output 6 3 2 2" xfId="13017"/>
    <cellStyle name="Output 6 3 2 3" xfId="18773"/>
    <cellStyle name="Output 6 3 2 4" xfId="24264"/>
    <cellStyle name="Output 6 3 3" xfId="7052"/>
    <cellStyle name="Output 6 3 3 2" xfId="13018"/>
    <cellStyle name="Output 6 3 3 3" xfId="18774"/>
    <cellStyle name="Output 6 3 3 4" xfId="24265"/>
    <cellStyle name="Output 6 3 4" xfId="7053"/>
    <cellStyle name="Output 6 3 4 2" xfId="13019"/>
    <cellStyle name="Output 6 3 4 3" xfId="18775"/>
    <cellStyle name="Output 6 3 4 4" xfId="24266"/>
    <cellStyle name="Output 6 3 5" xfId="7054"/>
    <cellStyle name="Output 6 3 5 2" xfId="13020"/>
    <cellStyle name="Output 6 3 5 3" xfId="18776"/>
    <cellStyle name="Output 6 3 5 4" xfId="24267"/>
    <cellStyle name="Output 6 3 6" xfId="7055"/>
    <cellStyle name="Output 6 3 6 2" xfId="13021"/>
    <cellStyle name="Output 6 3 6 3" xfId="18777"/>
    <cellStyle name="Output 6 3 6 4" xfId="24268"/>
    <cellStyle name="Output 6 3 7" xfId="7056"/>
    <cellStyle name="Output 6 3 7 2" xfId="13022"/>
    <cellStyle name="Output 6 3 7 3" xfId="18778"/>
    <cellStyle name="Output 6 3 7 4" xfId="24269"/>
    <cellStyle name="Output 6 3 8" xfId="7057"/>
    <cellStyle name="Output 6 3 8 2" xfId="13023"/>
    <cellStyle name="Output 6 3 8 3" xfId="18779"/>
    <cellStyle name="Output 6 3 8 4" xfId="24270"/>
    <cellStyle name="Output 6 3 9" xfId="7058"/>
    <cellStyle name="Output 6 3 9 2" xfId="13024"/>
    <cellStyle name="Output 6 3 9 3" xfId="18780"/>
    <cellStyle name="Output 6 3 9 4" xfId="24271"/>
    <cellStyle name="Output 6 4" xfId="7059"/>
    <cellStyle name="Output 6 4 2" xfId="13025"/>
    <cellStyle name="Output 6 4 3" xfId="18781"/>
    <cellStyle name="Output 6 4 4" xfId="24272"/>
    <cellStyle name="Output 6 5" xfId="7060"/>
    <cellStyle name="Output 6 5 2" xfId="13026"/>
    <cellStyle name="Output 6 5 3" xfId="18782"/>
    <cellStyle name="Output 6 5 4" xfId="24273"/>
    <cellStyle name="Output 6 6" xfId="7061"/>
    <cellStyle name="Output 6 6 2" xfId="13027"/>
    <cellStyle name="Output 6 6 3" xfId="18783"/>
    <cellStyle name="Output 6 6 4" xfId="24274"/>
    <cellStyle name="Output 6 7" xfId="7062"/>
    <cellStyle name="Output 6 7 2" xfId="13028"/>
    <cellStyle name="Output 6 7 3" xfId="18784"/>
    <cellStyle name="Output 6 7 4" xfId="24275"/>
    <cellStyle name="Output 6 8" xfId="7063"/>
    <cellStyle name="Output 6 8 2" xfId="13029"/>
    <cellStyle name="Output 6 8 3" xfId="18785"/>
    <cellStyle name="Output 6 8 4" xfId="24276"/>
    <cellStyle name="Output 6 9" xfId="11542"/>
    <cellStyle name="Output 7" xfId="7064"/>
    <cellStyle name="Output 7 2" xfId="13030"/>
    <cellStyle name="Output 7 3" xfId="18786"/>
    <cellStyle name="Output 7 4" xfId="24277"/>
    <cellStyle name="Output 8" xfId="7065"/>
    <cellStyle name="Output 8 2" xfId="13031"/>
    <cellStyle name="Output 8 3" xfId="18787"/>
    <cellStyle name="Output 8 4" xfId="24278"/>
    <cellStyle name="Output 9" xfId="11292"/>
    <cellStyle name="Output Amounts" xfId="4324"/>
    <cellStyle name="Output Column Headings" xfId="4325"/>
    <cellStyle name="Output Line Items" xfId="4326"/>
    <cellStyle name="Output Report Heading" xfId="4327"/>
    <cellStyle name="Output Report Title" xfId="4328"/>
    <cellStyle name="Output_라벨" xfId="4329"/>
    <cellStyle name="Overscore" xfId="470"/>
    <cellStyle name="Overunder" xfId="471"/>
    <cellStyle name="P" xfId="472"/>
    <cellStyle name="P 2" xfId="5629"/>
    <cellStyle name="P 2 2" xfId="7066"/>
    <cellStyle name="P 2 2 2" xfId="13032"/>
    <cellStyle name="P 2 2 3" xfId="18788"/>
    <cellStyle name="P 2 3" xfId="7067"/>
    <cellStyle name="P 2 3 2" xfId="13033"/>
    <cellStyle name="P 2 3 3" xfId="18789"/>
    <cellStyle name="P 3" xfId="7068"/>
    <cellStyle name="P 3 2" xfId="13034"/>
    <cellStyle name="P 3 3" xfId="18790"/>
    <cellStyle name="p=_x000a_龍?" xfId="135"/>
    <cellStyle name="PARK" xfId="4330"/>
    <cellStyle name="pc1" xfId="473"/>
    <cellStyle name="PE_1월" xfId="4331"/>
    <cellStyle name="Percent" xfId="474"/>
    <cellStyle name="Percent (0)" xfId="4332"/>
    <cellStyle name="Percent [0.0%]" xfId="4333"/>
    <cellStyle name="Percent [0]" xfId="475"/>
    <cellStyle name="Percent [0] 2" xfId="4334"/>
    <cellStyle name="Percent [00]" xfId="4335"/>
    <cellStyle name="Percent [00] 2" xfId="4336"/>
    <cellStyle name="Percent [1]" xfId="476"/>
    <cellStyle name="Percent [2]" xfId="136"/>
    <cellStyle name="Percent 10" xfId="4337"/>
    <cellStyle name="Percent 100" xfId="4338"/>
    <cellStyle name="Percent 101" xfId="4339"/>
    <cellStyle name="Percent 102" xfId="4340"/>
    <cellStyle name="Percent 103" xfId="4341"/>
    <cellStyle name="Percent 104" xfId="4342"/>
    <cellStyle name="Percent 105" xfId="4343"/>
    <cellStyle name="Percent 106" xfId="4344"/>
    <cellStyle name="Percent 107" xfId="4345"/>
    <cellStyle name="Percent 108" xfId="4346"/>
    <cellStyle name="Percent 109" xfId="4347"/>
    <cellStyle name="Percent 11" xfId="4348"/>
    <cellStyle name="Percent 110" xfId="4349"/>
    <cellStyle name="Percent 111" xfId="4350"/>
    <cellStyle name="Percent 112" xfId="4351"/>
    <cellStyle name="Percent 113" xfId="4352"/>
    <cellStyle name="Percent 114" xfId="4353"/>
    <cellStyle name="Percent 115" xfId="4354"/>
    <cellStyle name="Percent 116" xfId="4355"/>
    <cellStyle name="Percent 117" xfId="4356"/>
    <cellStyle name="Percent 118" xfId="4357"/>
    <cellStyle name="Percent 119" xfId="4358"/>
    <cellStyle name="Percent 12" xfId="4359"/>
    <cellStyle name="Percent 120" xfId="4360"/>
    <cellStyle name="Percent 121" xfId="4361"/>
    <cellStyle name="Percent 122" xfId="4362"/>
    <cellStyle name="Percent 123" xfId="4363"/>
    <cellStyle name="Percent 124" xfId="4364"/>
    <cellStyle name="Percent 125" xfId="4365"/>
    <cellStyle name="Percent 126" xfId="4366"/>
    <cellStyle name="Percent 127" xfId="4367"/>
    <cellStyle name="Percent 128" xfId="4368"/>
    <cellStyle name="Percent 129" xfId="4369"/>
    <cellStyle name="Percent 13" xfId="4370"/>
    <cellStyle name="Percent 130" xfId="4371"/>
    <cellStyle name="Percent 131" xfId="4372"/>
    <cellStyle name="Percent 132" xfId="4373"/>
    <cellStyle name="Percent 133" xfId="4374"/>
    <cellStyle name="Percent 134" xfId="4375"/>
    <cellStyle name="Percent 135" xfId="4376"/>
    <cellStyle name="Percent 136" xfId="4377"/>
    <cellStyle name="Percent 137" xfId="4378"/>
    <cellStyle name="Percent 138" xfId="4379"/>
    <cellStyle name="Percent 139" xfId="4380"/>
    <cellStyle name="Percent 14" xfId="4381"/>
    <cellStyle name="Percent 140" xfId="4382"/>
    <cellStyle name="Percent 141" xfId="4383"/>
    <cellStyle name="Percent 142" xfId="4384"/>
    <cellStyle name="Percent 143" xfId="4385"/>
    <cellStyle name="Percent 144" xfId="4386"/>
    <cellStyle name="Percent 145" xfId="4387"/>
    <cellStyle name="Percent 146" xfId="4388"/>
    <cellStyle name="Percent 147" xfId="4389"/>
    <cellStyle name="Percent 148" xfId="4390"/>
    <cellStyle name="Percent 149" xfId="4391"/>
    <cellStyle name="Percent 15" xfId="4392"/>
    <cellStyle name="Percent 150" xfId="4393"/>
    <cellStyle name="Percent 151" xfId="4394"/>
    <cellStyle name="Percent 152" xfId="4395"/>
    <cellStyle name="Percent 153" xfId="4396"/>
    <cellStyle name="Percent 154" xfId="4397"/>
    <cellStyle name="Percent 155" xfId="4398"/>
    <cellStyle name="Percent 156" xfId="4399"/>
    <cellStyle name="Percent 157" xfId="4400"/>
    <cellStyle name="Percent 158" xfId="4401"/>
    <cellStyle name="Percent 159" xfId="4402"/>
    <cellStyle name="Percent 16" xfId="4403"/>
    <cellStyle name="Percent 160" xfId="4404"/>
    <cellStyle name="Percent 161" xfId="4405"/>
    <cellStyle name="Percent 162" xfId="4406"/>
    <cellStyle name="Percent 163" xfId="4407"/>
    <cellStyle name="Percent 164" xfId="4408"/>
    <cellStyle name="Percent 165" xfId="4409"/>
    <cellStyle name="Percent 166" xfId="4410"/>
    <cellStyle name="Percent 167" xfId="4411"/>
    <cellStyle name="Percent 168" xfId="4412"/>
    <cellStyle name="Percent 169" xfId="4413"/>
    <cellStyle name="Percent 17" xfId="4414"/>
    <cellStyle name="Percent 170" xfId="4415"/>
    <cellStyle name="Percent 171" xfId="4416"/>
    <cellStyle name="Percent 172" xfId="4417"/>
    <cellStyle name="Percent 173" xfId="5218"/>
    <cellStyle name="Percent 174" xfId="5349"/>
    <cellStyle name="Percent 175" xfId="5160"/>
    <cellStyle name="Percent 176" xfId="5332"/>
    <cellStyle name="Percent 18" xfId="4418"/>
    <cellStyle name="Percent 19" xfId="4419"/>
    <cellStyle name="Percent 2" xfId="4420"/>
    <cellStyle name="Percent 20" xfId="4421"/>
    <cellStyle name="Percent 21" xfId="4422"/>
    <cellStyle name="Percent 22" xfId="4423"/>
    <cellStyle name="Percent 23" xfId="4424"/>
    <cellStyle name="Percent 24" xfId="4425"/>
    <cellStyle name="Percent 25" xfId="4426"/>
    <cellStyle name="Percent 26" xfId="4427"/>
    <cellStyle name="Percent 27" xfId="4428"/>
    <cellStyle name="Percent 28" xfId="4429"/>
    <cellStyle name="Percent 29" xfId="4430"/>
    <cellStyle name="Percent 3" xfId="4431"/>
    <cellStyle name="Percent 30" xfId="4432"/>
    <cellStyle name="Percent 31" xfId="4433"/>
    <cellStyle name="Percent 32" xfId="4434"/>
    <cellStyle name="Percent 33" xfId="4435"/>
    <cellStyle name="Percent 34" xfId="4436"/>
    <cellStyle name="Percent 35" xfId="4437"/>
    <cellStyle name="Percent 36" xfId="4438"/>
    <cellStyle name="Percent 37" xfId="4439"/>
    <cellStyle name="Percent 38" xfId="4440"/>
    <cellStyle name="Percent 39" xfId="4441"/>
    <cellStyle name="Percent 4" xfId="4442"/>
    <cellStyle name="Percent 40" xfId="4443"/>
    <cellStyle name="Percent 41" xfId="4444"/>
    <cellStyle name="Percent 42" xfId="4445"/>
    <cellStyle name="Percent 43" xfId="4446"/>
    <cellStyle name="Percent 44" xfId="4447"/>
    <cellStyle name="Percent 45" xfId="4448"/>
    <cellStyle name="Percent 46" xfId="4449"/>
    <cellStyle name="Percent 47" xfId="4450"/>
    <cellStyle name="Percent 48" xfId="4451"/>
    <cellStyle name="Percent 49" xfId="4452"/>
    <cellStyle name="Percent 5" xfId="4453"/>
    <cellStyle name="Percent 50" xfId="4454"/>
    <cellStyle name="Percent 51" xfId="4455"/>
    <cellStyle name="Percent 52" xfId="4456"/>
    <cellStyle name="Percent 53" xfId="4457"/>
    <cellStyle name="Percent 54" xfId="4458"/>
    <cellStyle name="Percent 55" xfId="4459"/>
    <cellStyle name="Percent 56" xfId="4460"/>
    <cellStyle name="Percent 57" xfId="4461"/>
    <cellStyle name="Percent 58" xfId="4462"/>
    <cellStyle name="Percent 59" xfId="4463"/>
    <cellStyle name="Percent 6" xfId="4464"/>
    <cellStyle name="Percent 60" xfId="4465"/>
    <cellStyle name="Percent 61" xfId="4466"/>
    <cellStyle name="Percent 62" xfId="4467"/>
    <cellStyle name="Percent 63" xfId="4468"/>
    <cellStyle name="Percent 64" xfId="4469"/>
    <cellStyle name="Percent 65" xfId="4470"/>
    <cellStyle name="Percent 66" xfId="4471"/>
    <cellStyle name="Percent 67" xfId="4472"/>
    <cellStyle name="Percent 68" xfId="4473"/>
    <cellStyle name="Percent 69" xfId="4474"/>
    <cellStyle name="Percent 7" xfId="4475"/>
    <cellStyle name="Percent 70" xfId="4476"/>
    <cellStyle name="Percent 71" xfId="4477"/>
    <cellStyle name="Percent 72" xfId="4478"/>
    <cellStyle name="Percent 73" xfId="4479"/>
    <cellStyle name="Percent 74" xfId="4480"/>
    <cellStyle name="Percent 75" xfId="4481"/>
    <cellStyle name="Percent 76" xfId="4482"/>
    <cellStyle name="Percent 77" xfId="4483"/>
    <cellStyle name="Percent 78" xfId="4484"/>
    <cellStyle name="Percent 79" xfId="4485"/>
    <cellStyle name="Percent 8" xfId="4486"/>
    <cellStyle name="Percent 80" xfId="4487"/>
    <cellStyle name="Percent 81" xfId="4488"/>
    <cellStyle name="Percent 82" xfId="4489"/>
    <cellStyle name="Percent 83" xfId="4490"/>
    <cellStyle name="Percent 84" xfId="4491"/>
    <cellStyle name="Percent 85" xfId="4492"/>
    <cellStyle name="Percent 86" xfId="4493"/>
    <cellStyle name="Percent 87" xfId="4494"/>
    <cellStyle name="Percent 88" xfId="4495"/>
    <cellStyle name="Percent 89" xfId="4496"/>
    <cellStyle name="Percent 9" xfId="4497"/>
    <cellStyle name="Percent 90" xfId="4498"/>
    <cellStyle name="Percent 91" xfId="4499"/>
    <cellStyle name="Percent 92" xfId="4500"/>
    <cellStyle name="Percent 93" xfId="4501"/>
    <cellStyle name="Percent 94" xfId="4502"/>
    <cellStyle name="Percent 95" xfId="4503"/>
    <cellStyle name="Percent 96" xfId="4504"/>
    <cellStyle name="Percent 97" xfId="4505"/>
    <cellStyle name="Percent 98" xfId="4506"/>
    <cellStyle name="Percent 99" xfId="4507"/>
    <cellStyle name="Percent_#6 Temps &amp; Contractors" xfId="4508"/>
    <cellStyle name="PERCENTAGE" xfId="4509"/>
    <cellStyle name="PercentSales" xfId="477"/>
    <cellStyle name="PrePop Currency (0)" xfId="4510"/>
    <cellStyle name="PrePop Currency (0) 2" xfId="4511"/>
    <cellStyle name="PrePop Currency (2)" xfId="4512"/>
    <cellStyle name="PrePop Currency (2) 2" xfId="4513"/>
    <cellStyle name="PrePop Units (0)" xfId="4514"/>
    <cellStyle name="PrePop Units (0) 2" xfId="4515"/>
    <cellStyle name="PrePop Units (1)" xfId="4516"/>
    <cellStyle name="PrePop Units (1) 2" xfId="4517"/>
    <cellStyle name="PrePop Units (2)" xfId="4518"/>
    <cellStyle name="PrePop Units (2) 2" xfId="4519"/>
    <cellStyle name="pricing" xfId="4520"/>
    <cellStyle name="PSChar" xfId="4521"/>
    <cellStyle name="PSHeading" xfId="4522"/>
    <cellStyle name="PSHeading 2" xfId="5601"/>
    <cellStyle name="PSHeading 2 2" xfId="7069"/>
    <cellStyle name="PSHeading 2 2 2" xfId="13035"/>
    <cellStyle name="PSHeading 2 2 3" xfId="18791"/>
    <cellStyle name="PSHeading 2 3" xfId="7070"/>
    <cellStyle name="PSHeading 2 3 2" xfId="13036"/>
    <cellStyle name="PSHeading 2 3 3" xfId="18792"/>
    <cellStyle name="PSHeading 3" xfId="7071"/>
    <cellStyle name="PSHeading 3 2" xfId="13037"/>
    <cellStyle name="PSHeading 3 3" xfId="18793"/>
    <cellStyle name="qbh_x0003__x000c_bh_x0017_&quot;blTT０_x0008__x0003__x0008_?)(일)" xfId="4523"/>
    <cellStyle name="qbh_x0003__x000c_bh_x0017_&quot;blTT０_x0008__x0003__x0008_磚)(일)" xfId="4524"/>
    <cellStyle name="ŗ" xfId="478"/>
    <cellStyle name="R?" xfId="4525"/>
    <cellStyle name="Ra" xfId="4526"/>
    <cellStyle name="r_x000f_Crency_NAMNFI" xfId="4527"/>
    <cellStyle name="Red font" xfId="479"/>
    <cellStyle name="Reg1" xfId="480"/>
    <cellStyle name="Reg2" xfId="481"/>
    <cellStyle name="Reg3" xfId="482"/>
    <cellStyle name="Reg4" xfId="483"/>
    <cellStyle name="Reg5" xfId="484"/>
    <cellStyle name="Reg6" xfId="485"/>
    <cellStyle name="Reg7" xfId="486"/>
    <cellStyle name="Reg8" xfId="487"/>
    <cellStyle name="Reg9" xfId="488"/>
    <cellStyle name="RevList" xfId="489"/>
    <cellStyle name="-S" xfId="4528"/>
    <cellStyle name="SAM" xfId="4529"/>
    <cellStyle name="SAPBEXchaText" xfId="4530"/>
    <cellStyle name="SAPBEXstdItem" xfId="4531"/>
    <cellStyle name="SAPBEXstdItem 10" xfId="11241"/>
    <cellStyle name="SAPBEXstdItem 2" xfId="5511"/>
    <cellStyle name="SAPBEXstdItem 2 10" xfId="11505"/>
    <cellStyle name="SAPBEXstdItem 2 11" xfId="17294"/>
    <cellStyle name="SAPBEXstdItem 2 12" xfId="22894"/>
    <cellStyle name="SAPBEXstdItem 2 2" xfId="5799"/>
    <cellStyle name="SAPBEXstdItem 2 2 10" xfId="17536"/>
    <cellStyle name="SAPBEXstdItem 2 2 11" xfId="23052"/>
    <cellStyle name="SAPBEXstdItem 2 2 2" xfId="7072"/>
    <cellStyle name="SAPBEXstdItem 2 2 2 2" xfId="13038"/>
    <cellStyle name="SAPBEXstdItem 2 2 2 3" xfId="18794"/>
    <cellStyle name="SAPBEXstdItem 2 2 2 4" xfId="24279"/>
    <cellStyle name="SAPBEXstdItem 2 2 3" xfId="7073"/>
    <cellStyle name="SAPBEXstdItem 2 2 3 2" xfId="13039"/>
    <cellStyle name="SAPBEXstdItem 2 2 3 3" xfId="18795"/>
    <cellStyle name="SAPBEXstdItem 2 2 3 4" xfId="24280"/>
    <cellStyle name="SAPBEXstdItem 2 2 4" xfId="7074"/>
    <cellStyle name="SAPBEXstdItem 2 2 4 2" xfId="13040"/>
    <cellStyle name="SAPBEXstdItem 2 2 4 3" xfId="18796"/>
    <cellStyle name="SAPBEXstdItem 2 2 4 4" xfId="24281"/>
    <cellStyle name="SAPBEXstdItem 2 2 5" xfId="7075"/>
    <cellStyle name="SAPBEXstdItem 2 2 5 2" xfId="13041"/>
    <cellStyle name="SAPBEXstdItem 2 2 5 3" xfId="18797"/>
    <cellStyle name="SAPBEXstdItem 2 2 5 4" xfId="24282"/>
    <cellStyle name="SAPBEXstdItem 2 2 6" xfId="7076"/>
    <cellStyle name="SAPBEXstdItem 2 2 6 2" xfId="13042"/>
    <cellStyle name="SAPBEXstdItem 2 2 6 3" xfId="18798"/>
    <cellStyle name="SAPBEXstdItem 2 2 6 4" xfId="24283"/>
    <cellStyle name="SAPBEXstdItem 2 2 7" xfId="7077"/>
    <cellStyle name="SAPBEXstdItem 2 2 7 2" xfId="13043"/>
    <cellStyle name="SAPBEXstdItem 2 2 7 3" xfId="18799"/>
    <cellStyle name="SAPBEXstdItem 2 2 7 4" xfId="24284"/>
    <cellStyle name="SAPBEXstdItem 2 2 8" xfId="7078"/>
    <cellStyle name="SAPBEXstdItem 2 2 8 2" xfId="13044"/>
    <cellStyle name="SAPBEXstdItem 2 2 8 3" xfId="18800"/>
    <cellStyle name="SAPBEXstdItem 2 2 8 4" xfId="24285"/>
    <cellStyle name="SAPBEXstdItem 2 2 9" xfId="11772"/>
    <cellStyle name="SAPBEXstdItem 2 3" xfId="6022"/>
    <cellStyle name="SAPBEXstdItem 2 3 10" xfId="7079"/>
    <cellStyle name="SAPBEXstdItem 2 3 10 2" xfId="13045"/>
    <cellStyle name="SAPBEXstdItem 2 3 10 3" xfId="18801"/>
    <cellStyle name="SAPBEXstdItem 2 3 10 4" xfId="24286"/>
    <cellStyle name="SAPBEXstdItem 2 3 11" xfId="11995"/>
    <cellStyle name="SAPBEXstdItem 2 3 12" xfId="17752"/>
    <cellStyle name="SAPBEXstdItem 2 3 13" xfId="23249"/>
    <cellStyle name="SAPBEXstdItem 2 3 2" xfId="7080"/>
    <cellStyle name="SAPBEXstdItem 2 3 2 2" xfId="13046"/>
    <cellStyle name="SAPBEXstdItem 2 3 2 3" xfId="18802"/>
    <cellStyle name="SAPBEXstdItem 2 3 2 4" xfId="24287"/>
    <cellStyle name="SAPBEXstdItem 2 3 3" xfId="7081"/>
    <cellStyle name="SAPBEXstdItem 2 3 3 2" xfId="13047"/>
    <cellStyle name="SAPBEXstdItem 2 3 3 3" xfId="18803"/>
    <cellStyle name="SAPBEXstdItem 2 3 3 4" xfId="24288"/>
    <cellStyle name="SAPBEXstdItem 2 3 4" xfId="7082"/>
    <cellStyle name="SAPBEXstdItem 2 3 4 2" xfId="13048"/>
    <cellStyle name="SAPBEXstdItem 2 3 4 3" xfId="18804"/>
    <cellStyle name="SAPBEXstdItem 2 3 4 4" xfId="24289"/>
    <cellStyle name="SAPBEXstdItem 2 3 5" xfId="7083"/>
    <cellStyle name="SAPBEXstdItem 2 3 5 2" xfId="13049"/>
    <cellStyle name="SAPBEXstdItem 2 3 5 3" xfId="18805"/>
    <cellStyle name="SAPBEXstdItem 2 3 5 4" xfId="24290"/>
    <cellStyle name="SAPBEXstdItem 2 3 6" xfId="7084"/>
    <cellStyle name="SAPBEXstdItem 2 3 6 2" xfId="13050"/>
    <cellStyle name="SAPBEXstdItem 2 3 6 3" xfId="18806"/>
    <cellStyle name="SAPBEXstdItem 2 3 6 4" xfId="24291"/>
    <cellStyle name="SAPBEXstdItem 2 3 7" xfId="7085"/>
    <cellStyle name="SAPBEXstdItem 2 3 7 2" xfId="13051"/>
    <cellStyle name="SAPBEXstdItem 2 3 7 3" xfId="18807"/>
    <cellStyle name="SAPBEXstdItem 2 3 7 4" xfId="24292"/>
    <cellStyle name="SAPBEXstdItem 2 3 8" xfId="7086"/>
    <cellStyle name="SAPBEXstdItem 2 3 8 2" xfId="13052"/>
    <cellStyle name="SAPBEXstdItem 2 3 8 3" xfId="18808"/>
    <cellStyle name="SAPBEXstdItem 2 3 8 4" xfId="24293"/>
    <cellStyle name="SAPBEXstdItem 2 3 9" xfId="7087"/>
    <cellStyle name="SAPBEXstdItem 2 3 9 2" xfId="13053"/>
    <cellStyle name="SAPBEXstdItem 2 3 9 3" xfId="18809"/>
    <cellStyle name="SAPBEXstdItem 2 3 9 4" xfId="24294"/>
    <cellStyle name="SAPBEXstdItem 2 4" xfId="7088"/>
    <cellStyle name="SAPBEXstdItem 2 4 2" xfId="13054"/>
    <cellStyle name="SAPBEXstdItem 2 4 3" xfId="18810"/>
    <cellStyle name="SAPBEXstdItem 2 4 4" xfId="24295"/>
    <cellStyle name="SAPBEXstdItem 2 5" xfId="7089"/>
    <cellStyle name="SAPBEXstdItem 2 5 2" xfId="13055"/>
    <cellStyle name="SAPBEXstdItem 2 5 3" xfId="18811"/>
    <cellStyle name="SAPBEXstdItem 2 5 4" xfId="24296"/>
    <cellStyle name="SAPBEXstdItem 2 6" xfId="7090"/>
    <cellStyle name="SAPBEXstdItem 2 6 2" xfId="13056"/>
    <cellStyle name="SAPBEXstdItem 2 6 3" xfId="18812"/>
    <cellStyle name="SAPBEXstdItem 2 6 4" xfId="24297"/>
    <cellStyle name="SAPBEXstdItem 2 7" xfId="7091"/>
    <cellStyle name="SAPBEXstdItem 2 7 2" xfId="13057"/>
    <cellStyle name="SAPBEXstdItem 2 7 3" xfId="18813"/>
    <cellStyle name="SAPBEXstdItem 2 7 4" xfId="24298"/>
    <cellStyle name="SAPBEXstdItem 2 8" xfId="7092"/>
    <cellStyle name="SAPBEXstdItem 2 8 2" xfId="13058"/>
    <cellStyle name="SAPBEXstdItem 2 8 3" xfId="18814"/>
    <cellStyle name="SAPBEXstdItem 2 8 4" xfId="24299"/>
    <cellStyle name="SAPBEXstdItem 2 9" xfId="7093"/>
    <cellStyle name="SAPBEXstdItem 2 9 2" xfId="13059"/>
    <cellStyle name="SAPBEXstdItem 2 9 3" xfId="18815"/>
    <cellStyle name="SAPBEXstdItem 2 9 4" xfId="24300"/>
    <cellStyle name="SAPBEXstdItem 3" xfId="5575"/>
    <cellStyle name="SAPBEXstdItem 3 2" xfId="5863"/>
    <cellStyle name="SAPBEXstdItem 3 2 10" xfId="17597"/>
    <cellStyle name="SAPBEXstdItem 3 2 11" xfId="23095"/>
    <cellStyle name="SAPBEXstdItem 3 2 2" xfId="7094"/>
    <cellStyle name="SAPBEXstdItem 3 2 2 2" xfId="13060"/>
    <cellStyle name="SAPBEXstdItem 3 2 2 3" xfId="18816"/>
    <cellStyle name="SAPBEXstdItem 3 2 2 4" xfId="24301"/>
    <cellStyle name="SAPBEXstdItem 3 2 3" xfId="7095"/>
    <cellStyle name="SAPBEXstdItem 3 2 3 2" xfId="13061"/>
    <cellStyle name="SAPBEXstdItem 3 2 3 3" xfId="18817"/>
    <cellStyle name="SAPBEXstdItem 3 2 3 4" xfId="24302"/>
    <cellStyle name="SAPBEXstdItem 3 2 4" xfId="7096"/>
    <cellStyle name="SAPBEXstdItem 3 2 4 2" xfId="13062"/>
    <cellStyle name="SAPBEXstdItem 3 2 4 3" xfId="18818"/>
    <cellStyle name="SAPBEXstdItem 3 2 4 4" xfId="24303"/>
    <cellStyle name="SAPBEXstdItem 3 2 5" xfId="7097"/>
    <cellStyle name="SAPBEXstdItem 3 2 5 2" xfId="13063"/>
    <cellStyle name="SAPBEXstdItem 3 2 5 3" xfId="18819"/>
    <cellStyle name="SAPBEXstdItem 3 2 5 4" xfId="24304"/>
    <cellStyle name="SAPBEXstdItem 3 2 6" xfId="7098"/>
    <cellStyle name="SAPBEXstdItem 3 2 6 2" xfId="13064"/>
    <cellStyle name="SAPBEXstdItem 3 2 6 3" xfId="18820"/>
    <cellStyle name="SAPBEXstdItem 3 2 6 4" xfId="24305"/>
    <cellStyle name="SAPBEXstdItem 3 2 7" xfId="7099"/>
    <cellStyle name="SAPBEXstdItem 3 2 7 2" xfId="13065"/>
    <cellStyle name="SAPBEXstdItem 3 2 7 3" xfId="18821"/>
    <cellStyle name="SAPBEXstdItem 3 2 7 4" xfId="24306"/>
    <cellStyle name="SAPBEXstdItem 3 2 8" xfId="7100"/>
    <cellStyle name="SAPBEXstdItem 3 2 8 2" xfId="13066"/>
    <cellStyle name="SAPBEXstdItem 3 2 8 3" xfId="18822"/>
    <cellStyle name="SAPBEXstdItem 3 2 8 4" xfId="24307"/>
    <cellStyle name="SAPBEXstdItem 3 2 9" xfId="11836"/>
    <cellStyle name="SAPBEXstdItem 3 3" xfId="6073"/>
    <cellStyle name="SAPBEXstdItem 3 3 10" xfId="7101"/>
    <cellStyle name="SAPBEXstdItem 3 3 10 2" xfId="13067"/>
    <cellStyle name="SAPBEXstdItem 3 3 10 3" xfId="18823"/>
    <cellStyle name="SAPBEXstdItem 3 3 10 4" xfId="24308"/>
    <cellStyle name="SAPBEXstdItem 3 3 11" xfId="12045"/>
    <cellStyle name="SAPBEXstdItem 3 3 12" xfId="17801"/>
    <cellStyle name="SAPBEXstdItem 3 3 13" xfId="23298"/>
    <cellStyle name="SAPBEXstdItem 3 3 2" xfId="7102"/>
    <cellStyle name="SAPBEXstdItem 3 3 2 2" xfId="13068"/>
    <cellStyle name="SAPBEXstdItem 3 3 2 3" xfId="18824"/>
    <cellStyle name="SAPBEXstdItem 3 3 2 4" xfId="24309"/>
    <cellStyle name="SAPBEXstdItem 3 3 3" xfId="7103"/>
    <cellStyle name="SAPBEXstdItem 3 3 3 2" xfId="13069"/>
    <cellStyle name="SAPBEXstdItem 3 3 3 3" xfId="18825"/>
    <cellStyle name="SAPBEXstdItem 3 3 3 4" xfId="24310"/>
    <cellStyle name="SAPBEXstdItem 3 3 4" xfId="7104"/>
    <cellStyle name="SAPBEXstdItem 3 3 4 2" xfId="13070"/>
    <cellStyle name="SAPBEXstdItem 3 3 4 3" xfId="18826"/>
    <cellStyle name="SAPBEXstdItem 3 3 4 4" xfId="24311"/>
    <cellStyle name="SAPBEXstdItem 3 3 5" xfId="7105"/>
    <cellStyle name="SAPBEXstdItem 3 3 5 2" xfId="13071"/>
    <cellStyle name="SAPBEXstdItem 3 3 5 3" xfId="18827"/>
    <cellStyle name="SAPBEXstdItem 3 3 5 4" xfId="24312"/>
    <cellStyle name="SAPBEXstdItem 3 3 6" xfId="7106"/>
    <cellStyle name="SAPBEXstdItem 3 3 6 2" xfId="13072"/>
    <cellStyle name="SAPBEXstdItem 3 3 6 3" xfId="18828"/>
    <cellStyle name="SAPBEXstdItem 3 3 6 4" xfId="24313"/>
    <cellStyle name="SAPBEXstdItem 3 3 7" xfId="7107"/>
    <cellStyle name="SAPBEXstdItem 3 3 7 2" xfId="13073"/>
    <cellStyle name="SAPBEXstdItem 3 3 7 3" xfId="18829"/>
    <cellStyle name="SAPBEXstdItem 3 3 7 4" xfId="24314"/>
    <cellStyle name="SAPBEXstdItem 3 3 8" xfId="7108"/>
    <cellStyle name="SAPBEXstdItem 3 3 8 2" xfId="13074"/>
    <cellStyle name="SAPBEXstdItem 3 3 8 3" xfId="18830"/>
    <cellStyle name="SAPBEXstdItem 3 3 8 4" xfId="24315"/>
    <cellStyle name="SAPBEXstdItem 3 3 9" xfId="7109"/>
    <cellStyle name="SAPBEXstdItem 3 3 9 2" xfId="13075"/>
    <cellStyle name="SAPBEXstdItem 3 3 9 3" xfId="18831"/>
    <cellStyle name="SAPBEXstdItem 3 3 9 4" xfId="24316"/>
    <cellStyle name="SAPBEXstdItem 3 4" xfId="7110"/>
    <cellStyle name="SAPBEXstdItem 3 4 2" xfId="13076"/>
    <cellStyle name="SAPBEXstdItem 3 4 3" xfId="18832"/>
    <cellStyle name="SAPBEXstdItem 3 4 4" xfId="24317"/>
    <cellStyle name="SAPBEXstdItem 3 5" xfId="7111"/>
    <cellStyle name="SAPBEXstdItem 3 5 2" xfId="13077"/>
    <cellStyle name="SAPBEXstdItem 3 5 3" xfId="18833"/>
    <cellStyle name="SAPBEXstdItem 3 5 4" xfId="24318"/>
    <cellStyle name="SAPBEXstdItem 3 6" xfId="7112"/>
    <cellStyle name="SAPBEXstdItem 3 6 2" xfId="13078"/>
    <cellStyle name="SAPBEXstdItem 3 6 3" xfId="18834"/>
    <cellStyle name="SAPBEXstdItem 3 6 4" xfId="24319"/>
    <cellStyle name="SAPBEXstdItem 3 7" xfId="11563"/>
    <cellStyle name="SAPBEXstdItem 3 8" xfId="17339"/>
    <cellStyle name="SAPBEXstdItem 4" xfId="5463"/>
    <cellStyle name="SAPBEXstdItem 4 2" xfId="5751"/>
    <cellStyle name="SAPBEXstdItem 4 2 10" xfId="17491"/>
    <cellStyle name="SAPBEXstdItem 4 2 11" xfId="23009"/>
    <cellStyle name="SAPBEXstdItem 4 2 2" xfId="7113"/>
    <cellStyle name="SAPBEXstdItem 4 2 2 2" xfId="13079"/>
    <cellStyle name="SAPBEXstdItem 4 2 2 3" xfId="18835"/>
    <cellStyle name="SAPBEXstdItem 4 2 2 4" xfId="24320"/>
    <cellStyle name="SAPBEXstdItem 4 2 3" xfId="7114"/>
    <cellStyle name="SAPBEXstdItem 4 2 3 2" xfId="13080"/>
    <cellStyle name="SAPBEXstdItem 4 2 3 3" xfId="18836"/>
    <cellStyle name="SAPBEXstdItem 4 2 3 4" xfId="24321"/>
    <cellStyle name="SAPBEXstdItem 4 2 4" xfId="7115"/>
    <cellStyle name="SAPBEXstdItem 4 2 4 2" xfId="13081"/>
    <cellStyle name="SAPBEXstdItem 4 2 4 3" xfId="18837"/>
    <cellStyle name="SAPBEXstdItem 4 2 4 4" xfId="24322"/>
    <cellStyle name="SAPBEXstdItem 4 2 5" xfId="7116"/>
    <cellStyle name="SAPBEXstdItem 4 2 5 2" xfId="13082"/>
    <cellStyle name="SAPBEXstdItem 4 2 5 3" xfId="18838"/>
    <cellStyle name="SAPBEXstdItem 4 2 5 4" xfId="24323"/>
    <cellStyle name="SAPBEXstdItem 4 2 6" xfId="7117"/>
    <cellStyle name="SAPBEXstdItem 4 2 6 2" xfId="13083"/>
    <cellStyle name="SAPBEXstdItem 4 2 6 3" xfId="18839"/>
    <cellStyle name="SAPBEXstdItem 4 2 6 4" xfId="24324"/>
    <cellStyle name="SAPBEXstdItem 4 2 7" xfId="7118"/>
    <cellStyle name="SAPBEXstdItem 4 2 7 2" xfId="13084"/>
    <cellStyle name="SAPBEXstdItem 4 2 7 3" xfId="18840"/>
    <cellStyle name="SAPBEXstdItem 4 2 7 4" xfId="24325"/>
    <cellStyle name="SAPBEXstdItem 4 2 8" xfId="7119"/>
    <cellStyle name="SAPBEXstdItem 4 2 8 2" xfId="13085"/>
    <cellStyle name="SAPBEXstdItem 4 2 8 3" xfId="18841"/>
    <cellStyle name="SAPBEXstdItem 4 2 8 4" xfId="24326"/>
    <cellStyle name="SAPBEXstdItem 4 2 9" xfId="11724"/>
    <cellStyle name="SAPBEXstdItem 4 3" xfId="5978"/>
    <cellStyle name="SAPBEXstdItem 4 3 10" xfId="7120"/>
    <cellStyle name="SAPBEXstdItem 4 3 10 2" xfId="13086"/>
    <cellStyle name="SAPBEXstdItem 4 3 10 3" xfId="18842"/>
    <cellStyle name="SAPBEXstdItem 4 3 10 4" xfId="24327"/>
    <cellStyle name="SAPBEXstdItem 4 3 11" xfId="11951"/>
    <cellStyle name="SAPBEXstdItem 4 3 12" xfId="17708"/>
    <cellStyle name="SAPBEXstdItem 4 3 13" xfId="23205"/>
    <cellStyle name="SAPBEXstdItem 4 3 2" xfId="7121"/>
    <cellStyle name="SAPBEXstdItem 4 3 2 2" xfId="13087"/>
    <cellStyle name="SAPBEXstdItem 4 3 2 3" xfId="18843"/>
    <cellStyle name="SAPBEXstdItem 4 3 2 4" xfId="24328"/>
    <cellStyle name="SAPBEXstdItem 4 3 3" xfId="7122"/>
    <cellStyle name="SAPBEXstdItem 4 3 3 2" xfId="13088"/>
    <cellStyle name="SAPBEXstdItem 4 3 3 3" xfId="18844"/>
    <cellStyle name="SAPBEXstdItem 4 3 3 4" xfId="24329"/>
    <cellStyle name="SAPBEXstdItem 4 3 4" xfId="7123"/>
    <cellStyle name="SAPBEXstdItem 4 3 4 2" xfId="13089"/>
    <cellStyle name="SAPBEXstdItem 4 3 4 3" xfId="18845"/>
    <cellStyle name="SAPBEXstdItem 4 3 4 4" xfId="24330"/>
    <cellStyle name="SAPBEXstdItem 4 3 5" xfId="7124"/>
    <cellStyle name="SAPBEXstdItem 4 3 5 2" xfId="13090"/>
    <cellStyle name="SAPBEXstdItem 4 3 5 3" xfId="18846"/>
    <cellStyle name="SAPBEXstdItem 4 3 5 4" xfId="24331"/>
    <cellStyle name="SAPBEXstdItem 4 3 6" xfId="7125"/>
    <cellStyle name="SAPBEXstdItem 4 3 6 2" xfId="13091"/>
    <cellStyle name="SAPBEXstdItem 4 3 6 3" xfId="18847"/>
    <cellStyle name="SAPBEXstdItem 4 3 6 4" xfId="24332"/>
    <cellStyle name="SAPBEXstdItem 4 3 7" xfId="7126"/>
    <cellStyle name="SAPBEXstdItem 4 3 7 2" xfId="13092"/>
    <cellStyle name="SAPBEXstdItem 4 3 7 3" xfId="18848"/>
    <cellStyle name="SAPBEXstdItem 4 3 7 4" xfId="24333"/>
    <cellStyle name="SAPBEXstdItem 4 3 8" xfId="7127"/>
    <cellStyle name="SAPBEXstdItem 4 3 8 2" xfId="13093"/>
    <cellStyle name="SAPBEXstdItem 4 3 8 3" xfId="18849"/>
    <cellStyle name="SAPBEXstdItem 4 3 8 4" xfId="24334"/>
    <cellStyle name="SAPBEXstdItem 4 3 9" xfId="7128"/>
    <cellStyle name="SAPBEXstdItem 4 3 9 2" xfId="13094"/>
    <cellStyle name="SAPBEXstdItem 4 3 9 3" xfId="18850"/>
    <cellStyle name="SAPBEXstdItem 4 3 9 4" xfId="24335"/>
    <cellStyle name="SAPBEXstdItem 4 4" xfId="7129"/>
    <cellStyle name="SAPBEXstdItem 4 4 2" xfId="13095"/>
    <cellStyle name="SAPBEXstdItem 4 4 3" xfId="18851"/>
    <cellStyle name="SAPBEXstdItem 4 4 4" xfId="24336"/>
    <cellStyle name="SAPBEXstdItem 4 5" xfId="7130"/>
    <cellStyle name="SAPBEXstdItem 4 5 2" xfId="13096"/>
    <cellStyle name="SAPBEXstdItem 4 5 3" xfId="18852"/>
    <cellStyle name="SAPBEXstdItem 4 5 4" xfId="24337"/>
    <cellStyle name="SAPBEXstdItem 4 6" xfId="7131"/>
    <cellStyle name="SAPBEXstdItem 4 6 2" xfId="13097"/>
    <cellStyle name="SAPBEXstdItem 4 6 3" xfId="18853"/>
    <cellStyle name="SAPBEXstdItem 4 6 4" xfId="24338"/>
    <cellStyle name="SAPBEXstdItem 4 7" xfId="11457"/>
    <cellStyle name="SAPBEXstdItem 4 8" xfId="17250"/>
    <cellStyle name="SAPBEXstdItem 5" xfId="5479"/>
    <cellStyle name="SAPBEXstdItem 5 2" xfId="5767"/>
    <cellStyle name="SAPBEXstdItem 5 2 10" xfId="17507"/>
    <cellStyle name="SAPBEXstdItem 5 2 11" xfId="23020"/>
    <cellStyle name="SAPBEXstdItem 5 2 2" xfId="7132"/>
    <cellStyle name="SAPBEXstdItem 5 2 2 2" xfId="13098"/>
    <cellStyle name="SAPBEXstdItem 5 2 2 3" xfId="18854"/>
    <cellStyle name="SAPBEXstdItem 5 2 2 4" xfId="24339"/>
    <cellStyle name="SAPBEXstdItem 5 2 3" xfId="7133"/>
    <cellStyle name="SAPBEXstdItem 5 2 3 2" xfId="13099"/>
    <cellStyle name="SAPBEXstdItem 5 2 3 3" xfId="18855"/>
    <cellStyle name="SAPBEXstdItem 5 2 3 4" xfId="24340"/>
    <cellStyle name="SAPBEXstdItem 5 2 4" xfId="7134"/>
    <cellStyle name="SAPBEXstdItem 5 2 4 2" xfId="13100"/>
    <cellStyle name="SAPBEXstdItem 5 2 4 3" xfId="18856"/>
    <cellStyle name="SAPBEXstdItem 5 2 4 4" xfId="24341"/>
    <cellStyle name="SAPBEXstdItem 5 2 5" xfId="7135"/>
    <cellStyle name="SAPBEXstdItem 5 2 5 2" xfId="13101"/>
    <cellStyle name="SAPBEXstdItem 5 2 5 3" xfId="18857"/>
    <cellStyle name="SAPBEXstdItem 5 2 5 4" xfId="24342"/>
    <cellStyle name="SAPBEXstdItem 5 2 6" xfId="7136"/>
    <cellStyle name="SAPBEXstdItem 5 2 6 2" xfId="13102"/>
    <cellStyle name="SAPBEXstdItem 5 2 6 3" xfId="18858"/>
    <cellStyle name="SAPBEXstdItem 5 2 6 4" xfId="24343"/>
    <cellStyle name="SAPBEXstdItem 5 2 7" xfId="7137"/>
    <cellStyle name="SAPBEXstdItem 5 2 7 2" xfId="13103"/>
    <cellStyle name="SAPBEXstdItem 5 2 7 3" xfId="18859"/>
    <cellStyle name="SAPBEXstdItem 5 2 7 4" xfId="24344"/>
    <cellStyle name="SAPBEXstdItem 5 2 8" xfId="7138"/>
    <cellStyle name="SAPBEXstdItem 5 2 8 2" xfId="13104"/>
    <cellStyle name="SAPBEXstdItem 5 2 8 3" xfId="18860"/>
    <cellStyle name="SAPBEXstdItem 5 2 8 4" xfId="24345"/>
    <cellStyle name="SAPBEXstdItem 5 2 9" xfId="11740"/>
    <cellStyle name="SAPBEXstdItem 5 3" xfId="5992"/>
    <cellStyle name="SAPBEXstdItem 5 3 10" xfId="7139"/>
    <cellStyle name="SAPBEXstdItem 5 3 10 2" xfId="13105"/>
    <cellStyle name="SAPBEXstdItem 5 3 10 3" xfId="18861"/>
    <cellStyle name="SAPBEXstdItem 5 3 10 4" xfId="24346"/>
    <cellStyle name="SAPBEXstdItem 5 3 11" xfId="11965"/>
    <cellStyle name="SAPBEXstdItem 5 3 12" xfId="17722"/>
    <cellStyle name="SAPBEXstdItem 5 3 13" xfId="23219"/>
    <cellStyle name="SAPBEXstdItem 5 3 2" xfId="7140"/>
    <cellStyle name="SAPBEXstdItem 5 3 2 2" xfId="13106"/>
    <cellStyle name="SAPBEXstdItem 5 3 2 3" xfId="18862"/>
    <cellStyle name="SAPBEXstdItem 5 3 2 4" xfId="24347"/>
    <cellStyle name="SAPBEXstdItem 5 3 3" xfId="7141"/>
    <cellStyle name="SAPBEXstdItem 5 3 3 2" xfId="13107"/>
    <cellStyle name="SAPBEXstdItem 5 3 3 3" xfId="18863"/>
    <cellStyle name="SAPBEXstdItem 5 3 3 4" xfId="24348"/>
    <cellStyle name="SAPBEXstdItem 5 3 4" xfId="7142"/>
    <cellStyle name="SAPBEXstdItem 5 3 4 2" xfId="13108"/>
    <cellStyle name="SAPBEXstdItem 5 3 4 3" xfId="18864"/>
    <cellStyle name="SAPBEXstdItem 5 3 4 4" xfId="24349"/>
    <cellStyle name="SAPBEXstdItem 5 3 5" xfId="7143"/>
    <cellStyle name="SAPBEXstdItem 5 3 5 2" xfId="13109"/>
    <cellStyle name="SAPBEXstdItem 5 3 5 3" xfId="18865"/>
    <cellStyle name="SAPBEXstdItem 5 3 5 4" xfId="24350"/>
    <cellStyle name="SAPBEXstdItem 5 3 6" xfId="7144"/>
    <cellStyle name="SAPBEXstdItem 5 3 6 2" xfId="13110"/>
    <cellStyle name="SAPBEXstdItem 5 3 6 3" xfId="18866"/>
    <cellStyle name="SAPBEXstdItem 5 3 6 4" xfId="24351"/>
    <cellStyle name="SAPBEXstdItem 5 3 7" xfId="7145"/>
    <cellStyle name="SAPBEXstdItem 5 3 7 2" xfId="13111"/>
    <cellStyle name="SAPBEXstdItem 5 3 7 3" xfId="18867"/>
    <cellStyle name="SAPBEXstdItem 5 3 7 4" xfId="24352"/>
    <cellStyle name="SAPBEXstdItem 5 3 8" xfId="7146"/>
    <cellStyle name="SAPBEXstdItem 5 3 8 2" xfId="13112"/>
    <cellStyle name="SAPBEXstdItem 5 3 8 3" xfId="18868"/>
    <cellStyle name="SAPBEXstdItem 5 3 8 4" xfId="24353"/>
    <cellStyle name="SAPBEXstdItem 5 3 9" xfId="7147"/>
    <cellStyle name="SAPBEXstdItem 5 3 9 2" xfId="13113"/>
    <cellStyle name="SAPBEXstdItem 5 3 9 3" xfId="18869"/>
    <cellStyle name="SAPBEXstdItem 5 3 9 4" xfId="24354"/>
    <cellStyle name="SAPBEXstdItem 5 4" xfId="7148"/>
    <cellStyle name="SAPBEXstdItem 5 4 2" xfId="13114"/>
    <cellStyle name="SAPBEXstdItem 5 4 3" xfId="18870"/>
    <cellStyle name="SAPBEXstdItem 5 4 4" xfId="24355"/>
    <cellStyle name="SAPBEXstdItem 5 5" xfId="7149"/>
    <cellStyle name="SAPBEXstdItem 5 5 2" xfId="13115"/>
    <cellStyle name="SAPBEXstdItem 5 5 3" xfId="18871"/>
    <cellStyle name="SAPBEXstdItem 5 5 4" xfId="24356"/>
    <cellStyle name="SAPBEXstdItem 5 6" xfId="7150"/>
    <cellStyle name="SAPBEXstdItem 5 6 2" xfId="13116"/>
    <cellStyle name="SAPBEXstdItem 5 6 3" xfId="18872"/>
    <cellStyle name="SAPBEXstdItem 5 6 4" xfId="24357"/>
    <cellStyle name="SAPBEXstdItem 5 7" xfId="7151"/>
    <cellStyle name="SAPBEXstdItem 5 7 2" xfId="13117"/>
    <cellStyle name="SAPBEXstdItem 5 7 3" xfId="18873"/>
    <cellStyle name="SAPBEXstdItem 5 7 4" xfId="24358"/>
    <cellStyle name="SAPBEXstdItem 5 8" xfId="11473"/>
    <cellStyle name="SAPBEXstdItem 5 9" xfId="17266"/>
    <cellStyle name="SAPBEXstdItem 6" xfId="5472"/>
    <cellStyle name="SAPBEXstdItem 6 10" xfId="17259"/>
    <cellStyle name="SAPBEXstdItem 6 11" xfId="22880"/>
    <cellStyle name="SAPBEXstdItem 6 2" xfId="5760"/>
    <cellStyle name="SAPBEXstdItem 6 2 10" xfId="7152"/>
    <cellStyle name="SAPBEXstdItem 6 2 10 2" xfId="13118"/>
    <cellStyle name="SAPBEXstdItem 6 2 10 3" xfId="18874"/>
    <cellStyle name="SAPBEXstdItem 6 2 10 4" xfId="24359"/>
    <cellStyle name="SAPBEXstdItem 6 2 11" xfId="11733"/>
    <cellStyle name="SAPBEXstdItem 6 2 12" xfId="17500"/>
    <cellStyle name="SAPBEXstdItem 6 2 13" xfId="23016"/>
    <cellStyle name="SAPBEXstdItem 6 2 2" xfId="7153"/>
    <cellStyle name="SAPBEXstdItem 6 2 2 2" xfId="13119"/>
    <cellStyle name="SAPBEXstdItem 6 2 2 3" xfId="18875"/>
    <cellStyle name="SAPBEXstdItem 6 2 2 4" xfId="24360"/>
    <cellStyle name="SAPBEXstdItem 6 2 3" xfId="7154"/>
    <cellStyle name="SAPBEXstdItem 6 2 3 2" xfId="13120"/>
    <cellStyle name="SAPBEXstdItem 6 2 3 3" xfId="18876"/>
    <cellStyle name="SAPBEXstdItem 6 2 3 4" xfId="24361"/>
    <cellStyle name="SAPBEXstdItem 6 2 4" xfId="7155"/>
    <cellStyle name="SAPBEXstdItem 6 2 4 2" xfId="13121"/>
    <cellStyle name="SAPBEXstdItem 6 2 4 3" xfId="18877"/>
    <cellStyle name="SAPBEXstdItem 6 2 4 4" xfId="24362"/>
    <cellStyle name="SAPBEXstdItem 6 2 5" xfId="7156"/>
    <cellStyle name="SAPBEXstdItem 6 2 5 2" xfId="13122"/>
    <cellStyle name="SAPBEXstdItem 6 2 5 3" xfId="18878"/>
    <cellStyle name="SAPBEXstdItem 6 2 5 4" xfId="24363"/>
    <cellStyle name="SAPBEXstdItem 6 2 6" xfId="7157"/>
    <cellStyle name="SAPBEXstdItem 6 2 6 2" xfId="13123"/>
    <cellStyle name="SAPBEXstdItem 6 2 6 3" xfId="18879"/>
    <cellStyle name="SAPBEXstdItem 6 2 6 4" xfId="24364"/>
    <cellStyle name="SAPBEXstdItem 6 2 7" xfId="7158"/>
    <cellStyle name="SAPBEXstdItem 6 2 7 2" xfId="13124"/>
    <cellStyle name="SAPBEXstdItem 6 2 7 3" xfId="18880"/>
    <cellStyle name="SAPBEXstdItem 6 2 7 4" xfId="24365"/>
    <cellStyle name="SAPBEXstdItem 6 2 8" xfId="7159"/>
    <cellStyle name="SAPBEXstdItem 6 2 8 2" xfId="13125"/>
    <cellStyle name="SAPBEXstdItem 6 2 8 3" xfId="18881"/>
    <cellStyle name="SAPBEXstdItem 6 2 8 4" xfId="24366"/>
    <cellStyle name="SAPBEXstdItem 6 2 9" xfId="7160"/>
    <cellStyle name="SAPBEXstdItem 6 2 9 2" xfId="13126"/>
    <cellStyle name="SAPBEXstdItem 6 2 9 3" xfId="18882"/>
    <cellStyle name="SAPBEXstdItem 6 2 9 4" xfId="24367"/>
    <cellStyle name="SAPBEXstdItem 6 3" xfId="5987"/>
    <cellStyle name="SAPBEXstdItem 6 3 10" xfId="7161"/>
    <cellStyle name="SAPBEXstdItem 6 3 10 2" xfId="13127"/>
    <cellStyle name="SAPBEXstdItem 6 3 10 3" xfId="18883"/>
    <cellStyle name="SAPBEXstdItem 6 3 10 4" xfId="24368"/>
    <cellStyle name="SAPBEXstdItem 6 3 11" xfId="11960"/>
    <cellStyle name="SAPBEXstdItem 6 3 12" xfId="17717"/>
    <cellStyle name="SAPBEXstdItem 6 3 13" xfId="23214"/>
    <cellStyle name="SAPBEXstdItem 6 3 2" xfId="7162"/>
    <cellStyle name="SAPBEXstdItem 6 3 2 2" xfId="13128"/>
    <cellStyle name="SAPBEXstdItem 6 3 2 3" xfId="18884"/>
    <cellStyle name="SAPBEXstdItem 6 3 2 4" xfId="24369"/>
    <cellStyle name="SAPBEXstdItem 6 3 3" xfId="7163"/>
    <cellStyle name="SAPBEXstdItem 6 3 3 2" xfId="13129"/>
    <cellStyle name="SAPBEXstdItem 6 3 3 3" xfId="18885"/>
    <cellStyle name="SAPBEXstdItem 6 3 3 4" xfId="24370"/>
    <cellStyle name="SAPBEXstdItem 6 3 4" xfId="7164"/>
    <cellStyle name="SAPBEXstdItem 6 3 4 2" xfId="13130"/>
    <cellStyle name="SAPBEXstdItem 6 3 4 3" xfId="18886"/>
    <cellStyle name="SAPBEXstdItem 6 3 4 4" xfId="24371"/>
    <cellStyle name="SAPBEXstdItem 6 3 5" xfId="7165"/>
    <cellStyle name="SAPBEXstdItem 6 3 5 2" xfId="13131"/>
    <cellStyle name="SAPBEXstdItem 6 3 5 3" xfId="18887"/>
    <cellStyle name="SAPBEXstdItem 6 3 5 4" xfId="24372"/>
    <cellStyle name="SAPBEXstdItem 6 3 6" xfId="7166"/>
    <cellStyle name="SAPBEXstdItem 6 3 6 2" xfId="13132"/>
    <cellStyle name="SAPBEXstdItem 6 3 6 3" xfId="18888"/>
    <cellStyle name="SAPBEXstdItem 6 3 6 4" xfId="24373"/>
    <cellStyle name="SAPBEXstdItem 6 3 7" xfId="7167"/>
    <cellStyle name="SAPBEXstdItem 6 3 7 2" xfId="13133"/>
    <cellStyle name="SAPBEXstdItem 6 3 7 3" xfId="18889"/>
    <cellStyle name="SAPBEXstdItem 6 3 7 4" xfId="24374"/>
    <cellStyle name="SAPBEXstdItem 6 3 8" xfId="7168"/>
    <cellStyle name="SAPBEXstdItem 6 3 8 2" xfId="13134"/>
    <cellStyle name="SAPBEXstdItem 6 3 8 3" xfId="18890"/>
    <cellStyle name="SAPBEXstdItem 6 3 8 4" xfId="24375"/>
    <cellStyle name="SAPBEXstdItem 6 3 9" xfId="7169"/>
    <cellStyle name="SAPBEXstdItem 6 3 9 2" xfId="13135"/>
    <cellStyle name="SAPBEXstdItem 6 3 9 3" xfId="18891"/>
    <cellStyle name="SAPBEXstdItem 6 3 9 4" xfId="24376"/>
    <cellStyle name="SAPBEXstdItem 6 4" xfId="7170"/>
    <cellStyle name="SAPBEXstdItem 6 4 2" xfId="13136"/>
    <cellStyle name="SAPBEXstdItem 6 4 3" xfId="18892"/>
    <cellStyle name="SAPBEXstdItem 6 4 4" xfId="24377"/>
    <cellStyle name="SAPBEXstdItem 6 5" xfId="7171"/>
    <cellStyle name="SAPBEXstdItem 6 5 2" xfId="13137"/>
    <cellStyle name="SAPBEXstdItem 6 5 3" xfId="18893"/>
    <cellStyle name="SAPBEXstdItem 6 5 4" xfId="24378"/>
    <cellStyle name="SAPBEXstdItem 6 6" xfId="7172"/>
    <cellStyle name="SAPBEXstdItem 6 6 2" xfId="13138"/>
    <cellStyle name="SAPBEXstdItem 6 6 3" xfId="18894"/>
    <cellStyle name="SAPBEXstdItem 6 6 4" xfId="24379"/>
    <cellStyle name="SAPBEXstdItem 6 7" xfId="7173"/>
    <cellStyle name="SAPBEXstdItem 6 7 2" xfId="13139"/>
    <cellStyle name="SAPBEXstdItem 6 7 3" xfId="18895"/>
    <cellStyle name="SAPBEXstdItem 6 7 4" xfId="24380"/>
    <cellStyle name="SAPBEXstdItem 6 8" xfId="7174"/>
    <cellStyle name="SAPBEXstdItem 6 8 2" xfId="13140"/>
    <cellStyle name="SAPBEXstdItem 6 8 3" xfId="18896"/>
    <cellStyle name="SAPBEXstdItem 6 8 4" xfId="24381"/>
    <cellStyle name="SAPBEXstdItem 6 9" xfId="11466"/>
    <cellStyle name="SAPBEXstdItem 7" xfId="7175"/>
    <cellStyle name="SAPBEXstdItem 7 2" xfId="13141"/>
    <cellStyle name="SAPBEXstdItem 7 3" xfId="18897"/>
    <cellStyle name="SAPBEXstdItem 7 4" xfId="24382"/>
    <cellStyle name="SAPBEXstdItem 8" xfId="7176"/>
    <cellStyle name="SAPBEXstdItem 8 2" xfId="13142"/>
    <cellStyle name="SAPBEXstdItem 8 3" xfId="18898"/>
    <cellStyle name="SAPBEXstdItem 8 4" xfId="24383"/>
    <cellStyle name="SAPBEXstdItem 9" xfId="11293"/>
    <cellStyle name="sche|_x0005_" xfId="4532"/>
    <cellStyle name="Sheet Title" xfId="4533"/>
    <cellStyle name="SpecialHeader" xfId="490"/>
    <cellStyle name="Standard_Aktenbewertung 1994" xfId="4534"/>
    <cellStyle name="Strange" xfId="491"/>
    <cellStyle name="STYLE1 - Style1" xfId="4535"/>
    <cellStyle name="STYLE2 - Style2" xfId="4536"/>
    <cellStyle name="STYLE3 - Style3" xfId="4537"/>
    <cellStyle name="STYLE4 - Style4" xfId="4538"/>
    <cellStyle name="subhead" xfId="137"/>
    <cellStyle name="SubHeader" xfId="492"/>
    <cellStyle name="SubTotal" xfId="493"/>
    <cellStyle name="Subtotal 2" xfId="5219"/>
    <cellStyle name="T" xfId="494"/>
    <cellStyle name="T_NOI-2002-update1107" xfId="495"/>
    <cellStyle name="T_Sheet1" xfId="496"/>
    <cellStyle name="T０_x0008__x0003__x0008_?)(일)" xfId="4539"/>
    <cellStyle name="T０_x0008__x0003__x0008_磚)(일)" xfId="4540"/>
    <cellStyle name="Test [green]" xfId="497"/>
    <cellStyle name="Text Indent A" xfId="4541"/>
    <cellStyle name="Text Indent B" xfId="4542"/>
    <cellStyle name="Text Indent C" xfId="4543"/>
    <cellStyle name="Text Indent C 2" xfId="4544"/>
    <cellStyle name="TFCF" xfId="498"/>
    <cellStyle name="þ_x001d_ð'&amp;Oy?Hy9_x0008__x000f__x0007_æ_x0007__x0007__x0001__x0001_" xfId="4545"/>
    <cellStyle name="Tickmark" xfId="4546"/>
    <cellStyle name="TIME" xfId="499"/>
    <cellStyle name="Title" xfId="500"/>
    <cellStyle name="title [1]" xfId="501"/>
    <cellStyle name="title [2]" xfId="502"/>
    <cellStyle name="Title1" xfId="503"/>
    <cellStyle name="TitleOther" xfId="504"/>
    <cellStyle name="Total" xfId="505"/>
    <cellStyle name="Total 2" xfId="4547"/>
    <cellStyle name="Total1" xfId="506"/>
    <cellStyle name="Total2" xfId="507"/>
    <cellStyle name="Total3" xfId="508"/>
    <cellStyle name="Total4" xfId="509"/>
    <cellStyle name="Total5" xfId="510"/>
    <cellStyle name="Total6" xfId="511"/>
    <cellStyle name="Total7" xfId="512"/>
    <cellStyle name="Total8" xfId="513"/>
    <cellStyle name="Total9" xfId="514"/>
    <cellStyle name="TotShade" xfId="515"/>
    <cellStyle name="Underscore" xfId="516"/>
    <cellStyle name="Underscore 2" xfId="5604"/>
    <cellStyle name="Underscore 2 2" xfId="7177"/>
    <cellStyle name="Underscore 2 2 2" xfId="13143"/>
    <cellStyle name="Underscore 2 2 3" xfId="18899"/>
    <cellStyle name="Underscore 2 3" xfId="7178"/>
    <cellStyle name="Underscore 2 3 2" xfId="13144"/>
    <cellStyle name="Underscore 2 3 3" xfId="18900"/>
    <cellStyle name="Underscore 3" xfId="7179"/>
    <cellStyle name="Underscore 3 2" xfId="13145"/>
    <cellStyle name="Underscore 3 3" xfId="18901"/>
    <cellStyle name="VAR $ 0.00" xfId="4548"/>
    <cellStyle name="VAR Comma 0.00" xfId="4549"/>
    <cellStyle name="W?rung [0]_Aktenbewertung 1994" xfId="4550"/>
    <cellStyle name="W?rung_Aktenbewertung 1994" xfId="4551"/>
    <cellStyle name="Warning Text" xfId="4552"/>
    <cellStyle name="White" xfId="517"/>
    <cellStyle name="wrap" xfId="518"/>
    <cellStyle name="XLS'|_x0005_t" xfId="4553"/>
    <cellStyle name="μU¿¡ ¿A´A CIAIÆU¸μAⓒ" xfId="519"/>
    <cellStyle name="ハイパーリンク_~8004112" xfId="520"/>
    <cellStyle name="訶택?12월당월" xfId="4554"/>
    <cellStyle name="訶택?부문별" xfId="4555"/>
    <cellStyle name="강조색1 2" xfId="521"/>
    <cellStyle name="강조색1 3" xfId="522"/>
    <cellStyle name="강조색1 4" xfId="523"/>
    <cellStyle name="강조색1 5" xfId="5122"/>
    <cellStyle name="강조색2 2" xfId="524"/>
    <cellStyle name="강조색2 3" xfId="525"/>
    <cellStyle name="강조색2 4" xfId="526"/>
    <cellStyle name="강조색2 5" xfId="5124"/>
    <cellStyle name="강조색3 2" xfId="527"/>
    <cellStyle name="강조색3 3" xfId="528"/>
    <cellStyle name="강조색3 4" xfId="529"/>
    <cellStyle name="강조색3 5" xfId="5125"/>
    <cellStyle name="강조색4 2" xfId="530"/>
    <cellStyle name="강조색4 3" xfId="531"/>
    <cellStyle name="강조색4 4" xfId="532"/>
    <cellStyle name="강조색4 5" xfId="5126"/>
    <cellStyle name="강조색5 2" xfId="533"/>
    <cellStyle name="강조색5 3" xfId="534"/>
    <cellStyle name="강조색5 4" xfId="535"/>
    <cellStyle name="강조색5 5" xfId="5127"/>
    <cellStyle name="강조색6 2" xfId="536"/>
    <cellStyle name="강조색6 3" xfId="537"/>
    <cellStyle name="강조색6 4" xfId="538"/>
    <cellStyle name="강조색6 5" xfId="5128"/>
    <cellStyle name="견적" xfId="539"/>
    <cellStyle name="경고문 2" xfId="540"/>
    <cellStyle name="경고문 3" xfId="541"/>
    <cellStyle name="경고문 4" xfId="542"/>
    <cellStyle name="경고문 5" xfId="5129"/>
    <cellStyle name="계산 2" xfId="543"/>
    <cellStyle name="계산 2 2" xfId="5131"/>
    <cellStyle name="계산 2 2 2" xfId="5554"/>
    <cellStyle name="계산 2 2 2 2" xfId="5842"/>
    <cellStyle name="계산 2 2 2 2 10" xfId="11815"/>
    <cellStyle name="계산 2 2 2 2 11" xfId="17576"/>
    <cellStyle name="계산 2 2 2 2 12" xfId="23086"/>
    <cellStyle name="계산 2 2 2 2 2" xfId="7180"/>
    <cellStyle name="계산 2 2 2 2 2 2" xfId="13146"/>
    <cellStyle name="계산 2 2 2 2 2 3" xfId="18902"/>
    <cellStyle name="계산 2 2 2 2 2 4" xfId="24384"/>
    <cellStyle name="계산 2 2 2 2 3" xfId="7181"/>
    <cellStyle name="계산 2 2 2 2 3 2" xfId="13147"/>
    <cellStyle name="계산 2 2 2 2 3 3" xfId="18903"/>
    <cellStyle name="계산 2 2 2 2 3 4" xfId="24385"/>
    <cellStyle name="계산 2 2 2 2 4" xfId="7182"/>
    <cellStyle name="계산 2 2 2 2 4 2" xfId="13148"/>
    <cellStyle name="계산 2 2 2 2 4 3" xfId="18904"/>
    <cellStyle name="계산 2 2 2 2 4 4" xfId="24386"/>
    <cellStyle name="계산 2 2 2 2 5" xfId="7183"/>
    <cellStyle name="계산 2 2 2 2 5 2" xfId="13149"/>
    <cellStyle name="계산 2 2 2 2 5 3" xfId="18905"/>
    <cellStyle name="계산 2 2 2 2 5 4" xfId="24387"/>
    <cellStyle name="계산 2 2 2 2 6" xfId="7184"/>
    <cellStyle name="계산 2 2 2 2 6 2" xfId="13150"/>
    <cellStyle name="계산 2 2 2 2 6 3" xfId="18906"/>
    <cellStyle name="계산 2 2 2 2 6 4" xfId="24388"/>
    <cellStyle name="계산 2 2 2 2 7" xfId="7185"/>
    <cellStyle name="계산 2 2 2 2 7 2" xfId="13151"/>
    <cellStyle name="계산 2 2 2 2 7 3" xfId="18907"/>
    <cellStyle name="계산 2 2 2 2 7 4" xfId="24389"/>
    <cellStyle name="계산 2 2 2 2 8" xfId="7186"/>
    <cellStyle name="계산 2 2 2 2 8 2" xfId="13152"/>
    <cellStyle name="계산 2 2 2 2 8 3" xfId="18908"/>
    <cellStyle name="계산 2 2 2 2 8 4" xfId="24390"/>
    <cellStyle name="계산 2 2 2 2 9" xfId="7187"/>
    <cellStyle name="계산 2 2 2 2 9 2" xfId="13153"/>
    <cellStyle name="계산 2 2 2 2 9 3" xfId="18909"/>
    <cellStyle name="계산 2 2 2 2 9 4" xfId="24391"/>
    <cellStyle name="계산 2 2 2 3" xfId="6063"/>
    <cellStyle name="계산 2 2 2 3 10" xfId="7188"/>
    <cellStyle name="계산 2 2 2 3 10 2" xfId="13154"/>
    <cellStyle name="계산 2 2 2 3 10 3" xfId="18910"/>
    <cellStyle name="계산 2 2 2 3 10 4" xfId="24392"/>
    <cellStyle name="계산 2 2 2 3 11" xfId="12035"/>
    <cellStyle name="계산 2 2 2 3 12" xfId="17791"/>
    <cellStyle name="계산 2 2 2 3 13" xfId="23288"/>
    <cellStyle name="계산 2 2 2 3 2" xfId="7189"/>
    <cellStyle name="계산 2 2 2 3 2 2" xfId="13155"/>
    <cellStyle name="계산 2 2 2 3 2 3" xfId="18911"/>
    <cellStyle name="계산 2 2 2 3 2 4" xfId="24393"/>
    <cellStyle name="계산 2 2 2 3 3" xfId="7190"/>
    <cellStyle name="계산 2 2 2 3 3 2" xfId="13156"/>
    <cellStyle name="계산 2 2 2 3 3 3" xfId="18912"/>
    <cellStyle name="계산 2 2 2 3 3 4" xfId="24394"/>
    <cellStyle name="계산 2 2 2 3 4" xfId="7191"/>
    <cellStyle name="계산 2 2 2 3 4 2" xfId="13157"/>
    <cellStyle name="계산 2 2 2 3 4 3" xfId="18913"/>
    <cellStyle name="계산 2 2 2 3 4 4" xfId="24395"/>
    <cellStyle name="계산 2 2 2 3 5" xfId="7192"/>
    <cellStyle name="계산 2 2 2 3 5 2" xfId="13158"/>
    <cellStyle name="계산 2 2 2 3 5 3" xfId="18914"/>
    <cellStyle name="계산 2 2 2 3 5 4" xfId="24396"/>
    <cellStyle name="계산 2 2 2 3 6" xfId="7193"/>
    <cellStyle name="계산 2 2 2 3 6 2" xfId="13159"/>
    <cellStyle name="계산 2 2 2 3 6 3" xfId="18915"/>
    <cellStyle name="계산 2 2 2 3 6 4" xfId="24397"/>
    <cellStyle name="계산 2 2 2 3 7" xfId="7194"/>
    <cellStyle name="계산 2 2 2 3 7 2" xfId="13160"/>
    <cellStyle name="계산 2 2 2 3 7 3" xfId="18916"/>
    <cellStyle name="계산 2 2 2 3 7 4" xfId="24398"/>
    <cellStyle name="계산 2 2 2 3 8" xfId="7195"/>
    <cellStyle name="계산 2 2 2 3 8 2" xfId="13161"/>
    <cellStyle name="계산 2 2 2 3 8 3" xfId="18917"/>
    <cellStyle name="계산 2 2 2 3 8 4" xfId="24399"/>
    <cellStyle name="계산 2 2 2 3 9" xfId="7196"/>
    <cellStyle name="계산 2 2 2 3 9 2" xfId="13162"/>
    <cellStyle name="계산 2 2 2 3 9 3" xfId="18918"/>
    <cellStyle name="계산 2 2 2 3 9 4" xfId="24400"/>
    <cellStyle name="계산 2 2 2 4" xfId="7197"/>
    <cellStyle name="계산 2 2 2 4 2" xfId="13163"/>
    <cellStyle name="계산 2 2 2 4 3" xfId="18919"/>
    <cellStyle name="계산 2 2 2 4 4" xfId="24401"/>
    <cellStyle name="계산 2 2 2 5" xfId="7198"/>
    <cellStyle name="계산 2 2 2 5 2" xfId="13164"/>
    <cellStyle name="계산 2 2 2 5 3" xfId="18920"/>
    <cellStyle name="계산 2 2 2 5 4" xfId="24402"/>
    <cellStyle name="계산 2 2 2 6" xfId="7199"/>
    <cellStyle name="계산 2 2 2 6 2" xfId="13165"/>
    <cellStyle name="계산 2 2 2 6 3" xfId="18921"/>
    <cellStyle name="계산 2 2 2 6 4" xfId="24403"/>
    <cellStyle name="계산 2 2 2 7" xfId="11547"/>
    <cellStyle name="계산 2 2 2 8" xfId="17327"/>
    <cellStyle name="계산 2 2 3" xfId="5444"/>
    <cellStyle name="계산 2 2 3 2" xfId="5732"/>
    <cellStyle name="계산 2 2 3 2 10" xfId="11705"/>
    <cellStyle name="계산 2 2 3 2 11" xfId="17472"/>
    <cellStyle name="계산 2 2 3 2 12" xfId="22992"/>
    <cellStyle name="계산 2 2 3 2 2" xfId="7200"/>
    <cellStyle name="계산 2 2 3 2 2 2" xfId="13166"/>
    <cellStyle name="계산 2 2 3 2 2 3" xfId="18922"/>
    <cellStyle name="계산 2 2 3 2 2 4" xfId="24404"/>
    <cellStyle name="계산 2 2 3 2 3" xfId="7201"/>
    <cellStyle name="계산 2 2 3 2 3 2" xfId="13167"/>
    <cellStyle name="계산 2 2 3 2 3 3" xfId="18923"/>
    <cellStyle name="계산 2 2 3 2 3 4" xfId="24405"/>
    <cellStyle name="계산 2 2 3 2 4" xfId="7202"/>
    <cellStyle name="계산 2 2 3 2 4 2" xfId="13168"/>
    <cellStyle name="계산 2 2 3 2 4 3" xfId="18924"/>
    <cellStyle name="계산 2 2 3 2 4 4" xfId="24406"/>
    <cellStyle name="계산 2 2 3 2 5" xfId="7203"/>
    <cellStyle name="계산 2 2 3 2 5 2" xfId="13169"/>
    <cellStyle name="계산 2 2 3 2 5 3" xfId="18925"/>
    <cellStyle name="계산 2 2 3 2 5 4" xfId="24407"/>
    <cellStyle name="계산 2 2 3 2 6" xfId="7204"/>
    <cellStyle name="계산 2 2 3 2 6 2" xfId="13170"/>
    <cellStyle name="계산 2 2 3 2 6 3" xfId="18926"/>
    <cellStyle name="계산 2 2 3 2 6 4" xfId="24408"/>
    <cellStyle name="계산 2 2 3 2 7" xfId="7205"/>
    <cellStyle name="계산 2 2 3 2 7 2" xfId="13171"/>
    <cellStyle name="계산 2 2 3 2 7 3" xfId="18927"/>
    <cellStyle name="계산 2 2 3 2 7 4" xfId="24409"/>
    <cellStyle name="계산 2 2 3 2 8" xfId="7206"/>
    <cellStyle name="계산 2 2 3 2 8 2" xfId="13172"/>
    <cellStyle name="계산 2 2 3 2 8 3" xfId="18928"/>
    <cellStyle name="계산 2 2 3 2 8 4" xfId="24410"/>
    <cellStyle name="계산 2 2 3 2 9" xfId="7207"/>
    <cellStyle name="계산 2 2 3 2 9 2" xfId="13173"/>
    <cellStyle name="계산 2 2 3 2 9 3" xfId="18929"/>
    <cellStyle name="계산 2 2 3 2 9 4" xfId="24411"/>
    <cellStyle name="계산 2 2 3 3" xfId="5963"/>
    <cellStyle name="계산 2 2 3 3 10" xfId="7208"/>
    <cellStyle name="계산 2 2 3 3 10 2" xfId="13174"/>
    <cellStyle name="계산 2 2 3 3 10 3" xfId="18930"/>
    <cellStyle name="계산 2 2 3 3 10 4" xfId="24412"/>
    <cellStyle name="계산 2 2 3 3 11" xfId="11936"/>
    <cellStyle name="계산 2 2 3 3 12" xfId="17693"/>
    <cellStyle name="계산 2 2 3 3 13" xfId="23190"/>
    <cellStyle name="계산 2 2 3 3 2" xfId="7209"/>
    <cellStyle name="계산 2 2 3 3 2 2" xfId="13175"/>
    <cellStyle name="계산 2 2 3 3 2 3" xfId="18931"/>
    <cellStyle name="계산 2 2 3 3 2 4" xfId="24413"/>
    <cellStyle name="계산 2 2 3 3 3" xfId="7210"/>
    <cellStyle name="계산 2 2 3 3 3 2" xfId="13176"/>
    <cellStyle name="계산 2 2 3 3 3 3" xfId="18932"/>
    <cellStyle name="계산 2 2 3 3 3 4" xfId="24414"/>
    <cellStyle name="계산 2 2 3 3 4" xfId="7211"/>
    <cellStyle name="계산 2 2 3 3 4 2" xfId="13177"/>
    <cellStyle name="계산 2 2 3 3 4 3" xfId="18933"/>
    <cellStyle name="계산 2 2 3 3 4 4" xfId="24415"/>
    <cellStyle name="계산 2 2 3 3 5" xfId="7212"/>
    <cellStyle name="계산 2 2 3 3 5 2" xfId="13178"/>
    <cellStyle name="계산 2 2 3 3 5 3" xfId="18934"/>
    <cellStyle name="계산 2 2 3 3 5 4" xfId="24416"/>
    <cellStyle name="계산 2 2 3 3 6" xfId="7213"/>
    <cellStyle name="계산 2 2 3 3 6 2" xfId="13179"/>
    <cellStyle name="계산 2 2 3 3 6 3" xfId="18935"/>
    <cellStyle name="계산 2 2 3 3 6 4" xfId="24417"/>
    <cellStyle name="계산 2 2 3 3 7" xfId="7214"/>
    <cellStyle name="계산 2 2 3 3 7 2" xfId="13180"/>
    <cellStyle name="계산 2 2 3 3 7 3" xfId="18936"/>
    <cellStyle name="계산 2 2 3 3 7 4" xfId="24418"/>
    <cellStyle name="계산 2 2 3 3 8" xfId="7215"/>
    <cellStyle name="계산 2 2 3 3 8 2" xfId="13181"/>
    <cellStyle name="계산 2 2 3 3 8 3" xfId="18937"/>
    <cellStyle name="계산 2 2 3 3 8 4" xfId="24419"/>
    <cellStyle name="계산 2 2 3 3 9" xfId="7216"/>
    <cellStyle name="계산 2 2 3 3 9 2" xfId="13182"/>
    <cellStyle name="계산 2 2 3 3 9 3" xfId="18938"/>
    <cellStyle name="계산 2 2 3 3 9 4" xfId="24420"/>
    <cellStyle name="계산 2 2 3 4" xfId="7217"/>
    <cellStyle name="계산 2 2 3 4 2" xfId="13183"/>
    <cellStyle name="계산 2 2 3 4 3" xfId="18939"/>
    <cellStyle name="계산 2 2 3 4 4" xfId="24421"/>
    <cellStyle name="계산 2 2 3 5" xfId="7218"/>
    <cellStyle name="계산 2 2 3 5 2" xfId="13184"/>
    <cellStyle name="계산 2 2 3 5 3" xfId="18940"/>
    <cellStyle name="계산 2 2 3 5 4" xfId="24422"/>
    <cellStyle name="계산 2 2 3 6" xfId="7219"/>
    <cellStyle name="계산 2 2 3 6 2" xfId="13185"/>
    <cellStyle name="계산 2 2 3 6 3" xfId="18941"/>
    <cellStyle name="계산 2 2 3 6 4" xfId="24423"/>
    <cellStyle name="계산 2 2 3 7" xfId="11438"/>
    <cellStyle name="계산 2 2 3 8" xfId="17232"/>
    <cellStyle name="계산 2 2 4" xfId="5369"/>
    <cellStyle name="계산 2 2 4 2" xfId="5657"/>
    <cellStyle name="계산 2 2 4 2 10" xfId="11630"/>
    <cellStyle name="계산 2 2 4 2 11" xfId="17400"/>
    <cellStyle name="계산 2 2 4 2 12" xfId="22932"/>
    <cellStyle name="계산 2 2 4 2 2" xfId="7220"/>
    <cellStyle name="계산 2 2 4 2 2 2" xfId="13186"/>
    <cellStyle name="계산 2 2 4 2 2 3" xfId="18942"/>
    <cellStyle name="계산 2 2 4 2 2 4" xfId="24424"/>
    <cellStyle name="계산 2 2 4 2 3" xfId="7221"/>
    <cellStyle name="계산 2 2 4 2 3 2" xfId="13187"/>
    <cellStyle name="계산 2 2 4 2 3 3" xfId="18943"/>
    <cellStyle name="계산 2 2 4 2 3 4" xfId="24425"/>
    <cellStyle name="계산 2 2 4 2 4" xfId="7222"/>
    <cellStyle name="계산 2 2 4 2 4 2" xfId="13188"/>
    <cellStyle name="계산 2 2 4 2 4 3" xfId="18944"/>
    <cellStyle name="계산 2 2 4 2 4 4" xfId="24426"/>
    <cellStyle name="계산 2 2 4 2 5" xfId="7223"/>
    <cellStyle name="계산 2 2 4 2 5 2" xfId="13189"/>
    <cellStyle name="계산 2 2 4 2 5 3" xfId="18945"/>
    <cellStyle name="계산 2 2 4 2 5 4" xfId="24427"/>
    <cellStyle name="계산 2 2 4 2 6" xfId="7224"/>
    <cellStyle name="계산 2 2 4 2 6 2" xfId="13190"/>
    <cellStyle name="계산 2 2 4 2 6 3" xfId="18946"/>
    <cellStyle name="계산 2 2 4 2 6 4" xfId="24428"/>
    <cellStyle name="계산 2 2 4 2 7" xfId="7225"/>
    <cellStyle name="계산 2 2 4 2 7 2" xfId="13191"/>
    <cellStyle name="계산 2 2 4 2 7 3" xfId="18947"/>
    <cellStyle name="계산 2 2 4 2 7 4" xfId="24429"/>
    <cellStyle name="계산 2 2 4 2 8" xfId="7226"/>
    <cellStyle name="계산 2 2 4 2 8 2" xfId="13192"/>
    <cellStyle name="계산 2 2 4 2 8 3" xfId="18948"/>
    <cellStyle name="계산 2 2 4 2 8 4" xfId="24430"/>
    <cellStyle name="계산 2 2 4 2 9" xfId="7227"/>
    <cellStyle name="계산 2 2 4 2 9 2" xfId="13193"/>
    <cellStyle name="계산 2 2 4 2 9 3" xfId="18949"/>
    <cellStyle name="계산 2 2 4 2 9 4" xfId="24431"/>
    <cellStyle name="계산 2 2 4 3" xfId="5899"/>
    <cellStyle name="계산 2 2 4 3 10" xfId="7228"/>
    <cellStyle name="계산 2 2 4 3 10 2" xfId="13194"/>
    <cellStyle name="계산 2 2 4 3 10 3" xfId="18950"/>
    <cellStyle name="계산 2 2 4 3 10 4" xfId="24432"/>
    <cellStyle name="계산 2 2 4 3 11" xfId="11872"/>
    <cellStyle name="계산 2 2 4 3 12" xfId="17629"/>
    <cellStyle name="계산 2 2 4 3 13" xfId="23126"/>
    <cellStyle name="계산 2 2 4 3 2" xfId="7229"/>
    <cellStyle name="계산 2 2 4 3 2 2" xfId="13195"/>
    <cellStyle name="계산 2 2 4 3 2 3" xfId="18951"/>
    <cellStyle name="계산 2 2 4 3 2 4" xfId="24433"/>
    <cellStyle name="계산 2 2 4 3 3" xfId="7230"/>
    <cellStyle name="계산 2 2 4 3 3 2" xfId="13196"/>
    <cellStyle name="계산 2 2 4 3 3 3" xfId="18952"/>
    <cellStyle name="계산 2 2 4 3 3 4" xfId="24434"/>
    <cellStyle name="계산 2 2 4 3 4" xfId="7231"/>
    <cellStyle name="계산 2 2 4 3 4 2" xfId="13197"/>
    <cellStyle name="계산 2 2 4 3 4 3" xfId="18953"/>
    <cellStyle name="계산 2 2 4 3 4 4" xfId="24435"/>
    <cellStyle name="계산 2 2 4 3 5" xfId="7232"/>
    <cellStyle name="계산 2 2 4 3 5 2" xfId="13198"/>
    <cellStyle name="계산 2 2 4 3 5 3" xfId="18954"/>
    <cellStyle name="계산 2 2 4 3 5 4" xfId="24436"/>
    <cellStyle name="계산 2 2 4 3 6" xfId="7233"/>
    <cellStyle name="계산 2 2 4 3 6 2" xfId="13199"/>
    <cellStyle name="계산 2 2 4 3 6 3" xfId="18955"/>
    <cellStyle name="계산 2 2 4 3 6 4" xfId="24437"/>
    <cellStyle name="계산 2 2 4 3 7" xfId="7234"/>
    <cellStyle name="계산 2 2 4 3 7 2" xfId="13200"/>
    <cellStyle name="계산 2 2 4 3 7 3" xfId="18956"/>
    <cellStyle name="계산 2 2 4 3 7 4" xfId="24438"/>
    <cellStyle name="계산 2 2 4 3 8" xfId="7235"/>
    <cellStyle name="계산 2 2 4 3 8 2" xfId="13201"/>
    <cellStyle name="계산 2 2 4 3 8 3" xfId="18957"/>
    <cellStyle name="계산 2 2 4 3 8 4" xfId="24439"/>
    <cellStyle name="계산 2 2 4 3 9" xfId="7236"/>
    <cellStyle name="계산 2 2 4 3 9 2" xfId="13202"/>
    <cellStyle name="계산 2 2 4 3 9 3" xfId="18958"/>
    <cellStyle name="계산 2 2 4 3 9 4" xfId="24440"/>
    <cellStyle name="계산 2 2 4 4" xfId="7237"/>
    <cellStyle name="계산 2 2 4 4 2" xfId="13203"/>
    <cellStyle name="계산 2 2 4 4 3" xfId="18959"/>
    <cellStyle name="계산 2 2 4 4 4" xfId="24441"/>
    <cellStyle name="계산 2 2 4 5" xfId="7238"/>
    <cellStyle name="계산 2 2 4 5 2" xfId="13204"/>
    <cellStyle name="계산 2 2 4 5 3" xfId="18960"/>
    <cellStyle name="계산 2 2 4 5 4" xfId="24442"/>
    <cellStyle name="계산 2 2 4 6" xfId="7239"/>
    <cellStyle name="계산 2 2 4 6 2" xfId="13205"/>
    <cellStyle name="계산 2 2 4 6 3" xfId="18961"/>
    <cellStyle name="계산 2 2 4 6 4" xfId="24443"/>
    <cellStyle name="계산 2 2 4 7" xfId="7240"/>
    <cellStyle name="계산 2 2 4 7 2" xfId="13206"/>
    <cellStyle name="계산 2 2 4 7 3" xfId="18962"/>
    <cellStyle name="계산 2 2 4 7 4" xfId="24444"/>
    <cellStyle name="계산 2 2 4 8" xfId="11363"/>
    <cellStyle name="계산 2 2 4 9" xfId="17166"/>
    <cellStyle name="계산 2 2 5" xfId="5446"/>
    <cellStyle name="계산 2 2 5 10" xfId="17234"/>
    <cellStyle name="계산 2 2 5 11" xfId="17193"/>
    <cellStyle name="계산 2 2 5 2" xfId="5734"/>
    <cellStyle name="계산 2 2 5 2 10" xfId="7241"/>
    <cellStyle name="계산 2 2 5 2 10 2" xfId="13207"/>
    <cellStyle name="계산 2 2 5 2 10 3" xfId="18963"/>
    <cellStyle name="계산 2 2 5 2 10 4" xfId="24445"/>
    <cellStyle name="계산 2 2 5 2 11" xfId="11707"/>
    <cellStyle name="계산 2 2 5 2 12" xfId="17474"/>
    <cellStyle name="계산 2 2 5 2 13" xfId="22994"/>
    <cellStyle name="계산 2 2 5 2 2" xfId="7242"/>
    <cellStyle name="계산 2 2 5 2 2 2" xfId="13208"/>
    <cellStyle name="계산 2 2 5 2 2 3" xfId="18964"/>
    <cellStyle name="계산 2 2 5 2 2 4" xfId="24446"/>
    <cellStyle name="계산 2 2 5 2 3" xfId="7243"/>
    <cellStyle name="계산 2 2 5 2 3 2" xfId="13209"/>
    <cellStyle name="계산 2 2 5 2 3 3" xfId="18965"/>
    <cellStyle name="계산 2 2 5 2 3 4" xfId="24447"/>
    <cellStyle name="계산 2 2 5 2 4" xfId="7244"/>
    <cellStyle name="계산 2 2 5 2 4 2" xfId="13210"/>
    <cellStyle name="계산 2 2 5 2 4 3" xfId="18966"/>
    <cellStyle name="계산 2 2 5 2 4 4" xfId="24448"/>
    <cellStyle name="계산 2 2 5 2 5" xfId="7245"/>
    <cellStyle name="계산 2 2 5 2 5 2" xfId="13211"/>
    <cellStyle name="계산 2 2 5 2 5 3" xfId="18967"/>
    <cellStyle name="계산 2 2 5 2 5 4" xfId="24449"/>
    <cellStyle name="계산 2 2 5 2 6" xfId="7246"/>
    <cellStyle name="계산 2 2 5 2 6 2" xfId="13212"/>
    <cellStyle name="계산 2 2 5 2 6 3" xfId="18968"/>
    <cellStyle name="계산 2 2 5 2 6 4" xfId="24450"/>
    <cellStyle name="계산 2 2 5 2 7" xfId="7247"/>
    <cellStyle name="계산 2 2 5 2 7 2" xfId="13213"/>
    <cellStyle name="계산 2 2 5 2 7 3" xfId="18969"/>
    <cellStyle name="계산 2 2 5 2 7 4" xfId="24451"/>
    <cellStyle name="계산 2 2 5 2 8" xfId="7248"/>
    <cellStyle name="계산 2 2 5 2 8 2" xfId="13214"/>
    <cellStyle name="계산 2 2 5 2 8 3" xfId="18970"/>
    <cellStyle name="계산 2 2 5 2 8 4" xfId="24452"/>
    <cellStyle name="계산 2 2 5 2 9" xfId="7249"/>
    <cellStyle name="계산 2 2 5 2 9 2" xfId="13215"/>
    <cellStyle name="계산 2 2 5 2 9 3" xfId="18971"/>
    <cellStyle name="계산 2 2 5 2 9 4" xfId="24453"/>
    <cellStyle name="계산 2 2 5 3" xfId="5965"/>
    <cellStyle name="계산 2 2 5 3 10" xfId="7250"/>
    <cellStyle name="계산 2 2 5 3 10 2" xfId="13216"/>
    <cellStyle name="계산 2 2 5 3 10 3" xfId="18972"/>
    <cellStyle name="계산 2 2 5 3 10 4" xfId="24454"/>
    <cellStyle name="계산 2 2 5 3 11" xfId="11938"/>
    <cellStyle name="계산 2 2 5 3 12" xfId="17695"/>
    <cellStyle name="계산 2 2 5 3 13" xfId="23192"/>
    <cellStyle name="계산 2 2 5 3 2" xfId="7251"/>
    <cellStyle name="계산 2 2 5 3 2 2" xfId="13217"/>
    <cellStyle name="계산 2 2 5 3 2 3" xfId="18973"/>
    <cellStyle name="계산 2 2 5 3 2 4" xfId="24455"/>
    <cellStyle name="계산 2 2 5 3 3" xfId="7252"/>
    <cellStyle name="계산 2 2 5 3 3 2" xfId="13218"/>
    <cellStyle name="계산 2 2 5 3 3 3" xfId="18974"/>
    <cellStyle name="계산 2 2 5 3 3 4" xfId="24456"/>
    <cellStyle name="계산 2 2 5 3 4" xfId="7253"/>
    <cellStyle name="계산 2 2 5 3 4 2" xfId="13219"/>
    <cellStyle name="계산 2 2 5 3 4 3" xfId="18975"/>
    <cellStyle name="계산 2 2 5 3 4 4" xfId="24457"/>
    <cellStyle name="계산 2 2 5 3 5" xfId="7254"/>
    <cellStyle name="계산 2 2 5 3 5 2" xfId="13220"/>
    <cellStyle name="계산 2 2 5 3 5 3" xfId="18976"/>
    <cellStyle name="계산 2 2 5 3 5 4" xfId="24458"/>
    <cellStyle name="계산 2 2 5 3 6" xfId="7255"/>
    <cellStyle name="계산 2 2 5 3 6 2" xfId="13221"/>
    <cellStyle name="계산 2 2 5 3 6 3" xfId="18977"/>
    <cellStyle name="계산 2 2 5 3 6 4" xfId="24459"/>
    <cellStyle name="계산 2 2 5 3 7" xfId="7256"/>
    <cellStyle name="계산 2 2 5 3 7 2" xfId="13222"/>
    <cellStyle name="계산 2 2 5 3 7 3" xfId="18978"/>
    <cellStyle name="계산 2 2 5 3 7 4" xfId="24460"/>
    <cellStyle name="계산 2 2 5 3 8" xfId="7257"/>
    <cellStyle name="계산 2 2 5 3 8 2" xfId="13223"/>
    <cellStyle name="계산 2 2 5 3 8 3" xfId="18979"/>
    <cellStyle name="계산 2 2 5 3 8 4" xfId="24461"/>
    <cellStyle name="계산 2 2 5 3 9" xfId="7258"/>
    <cellStyle name="계산 2 2 5 3 9 2" xfId="13224"/>
    <cellStyle name="계산 2 2 5 3 9 3" xfId="18980"/>
    <cellStyle name="계산 2 2 5 3 9 4" xfId="24462"/>
    <cellStyle name="계산 2 2 5 4" xfId="7259"/>
    <cellStyle name="계산 2 2 5 4 2" xfId="13225"/>
    <cellStyle name="계산 2 2 5 4 3" xfId="18981"/>
    <cellStyle name="계산 2 2 5 4 4" xfId="24463"/>
    <cellStyle name="계산 2 2 5 5" xfId="7260"/>
    <cellStyle name="계산 2 2 5 5 2" xfId="13226"/>
    <cellStyle name="계산 2 2 5 5 3" xfId="18982"/>
    <cellStyle name="계산 2 2 5 5 4" xfId="24464"/>
    <cellStyle name="계산 2 2 5 6" xfId="7261"/>
    <cellStyle name="계산 2 2 5 6 2" xfId="13227"/>
    <cellStyle name="계산 2 2 5 6 3" xfId="18983"/>
    <cellStyle name="계산 2 2 5 6 4" xfId="24465"/>
    <cellStyle name="계산 2 2 5 7" xfId="7262"/>
    <cellStyle name="계산 2 2 5 7 2" xfId="13228"/>
    <cellStyle name="계산 2 2 5 7 3" xfId="18984"/>
    <cellStyle name="계산 2 2 5 7 4" xfId="24466"/>
    <cellStyle name="계산 2 2 5 8" xfId="7263"/>
    <cellStyle name="계산 2 2 5 8 2" xfId="13229"/>
    <cellStyle name="계산 2 2 5 8 3" xfId="18985"/>
    <cellStyle name="계산 2 2 5 8 4" xfId="24467"/>
    <cellStyle name="계산 2 2 5 9" xfId="11440"/>
    <cellStyle name="계산 2 2 6" xfId="7264"/>
    <cellStyle name="계산 2 2 6 2" xfId="13230"/>
    <cellStyle name="계산 2 2 6 3" xfId="18986"/>
    <cellStyle name="계산 2 2 6 4" xfId="24468"/>
    <cellStyle name="계산 2 2 7" xfId="7265"/>
    <cellStyle name="계산 2 2 7 2" xfId="13231"/>
    <cellStyle name="계산 2 2 7 3" xfId="18987"/>
    <cellStyle name="계산 2 2 7 4" xfId="24469"/>
    <cellStyle name="계산 2 2 8" xfId="11325"/>
    <cellStyle name="계산 2 2 9" xfId="11285"/>
    <cellStyle name="계산 2 3" xfId="5372"/>
    <cellStyle name="계산 2 3 10" xfId="7266"/>
    <cellStyle name="계산 2 3 10 2" xfId="13232"/>
    <cellStyle name="계산 2 3 10 3" xfId="18988"/>
    <cellStyle name="계산 2 3 10 4" xfId="24470"/>
    <cellStyle name="계산 2 3 11" xfId="11366"/>
    <cellStyle name="계산 2 3 12" xfId="17169"/>
    <cellStyle name="계산 2 3 13" xfId="11298"/>
    <cellStyle name="계산 2 3 2" xfId="5660"/>
    <cellStyle name="계산 2 3 2 10" xfId="11633"/>
    <cellStyle name="계산 2 3 2 11" xfId="17403"/>
    <cellStyle name="계산 2 3 2 12" xfId="22935"/>
    <cellStyle name="계산 2 3 2 2" xfId="7267"/>
    <cellStyle name="계산 2 3 2 2 2" xfId="13233"/>
    <cellStyle name="계산 2 3 2 2 3" xfId="18989"/>
    <cellStyle name="계산 2 3 2 2 4" xfId="24471"/>
    <cellStyle name="계산 2 3 2 3" xfId="7268"/>
    <cellStyle name="계산 2 3 2 3 2" xfId="13234"/>
    <cellStyle name="계산 2 3 2 3 3" xfId="18990"/>
    <cellStyle name="계산 2 3 2 3 4" xfId="24472"/>
    <cellStyle name="계산 2 3 2 4" xfId="7269"/>
    <cellStyle name="계산 2 3 2 4 2" xfId="13235"/>
    <cellStyle name="계산 2 3 2 4 3" xfId="18991"/>
    <cellStyle name="계산 2 3 2 4 4" xfId="24473"/>
    <cellStyle name="계산 2 3 2 5" xfId="7270"/>
    <cellStyle name="계산 2 3 2 5 2" xfId="13236"/>
    <cellStyle name="계산 2 3 2 5 3" xfId="18992"/>
    <cellStyle name="계산 2 3 2 5 4" xfId="24474"/>
    <cellStyle name="계산 2 3 2 6" xfId="7271"/>
    <cellStyle name="계산 2 3 2 6 2" xfId="13237"/>
    <cellStyle name="계산 2 3 2 6 3" xfId="18993"/>
    <cellStyle name="계산 2 3 2 6 4" xfId="24475"/>
    <cellStyle name="계산 2 3 2 7" xfId="7272"/>
    <cellStyle name="계산 2 3 2 7 2" xfId="13238"/>
    <cellStyle name="계산 2 3 2 7 3" xfId="18994"/>
    <cellStyle name="계산 2 3 2 7 4" xfId="24476"/>
    <cellStyle name="계산 2 3 2 8" xfId="7273"/>
    <cellStyle name="계산 2 3 2 8 2" xfId="13239"/>
    <cellStyle name="계산 2 3 2 8 3" xfId="18995"/>
    <cellStyle name="계산 2 3 2 8 4" xfId="24477"/>
    <cellStyle name="계산 2 3 2 9" xfId="7274"/>
    <cellStyle name="계산 2 3 2 9 2" xfId="13240"/>
    <cellStyle name="계산 2 3 2 9 3" xfId="18996"/>
    <cellStyle name="계산 2 3 2 9 4" xfId="24478"/>
    <cellStyle name="계산 2 3 3" xfId="5902"/>
    <cellStyle name="계산 2 3 3 10" xfId="7275"/>
    <cellStyle name="계산 2 3 3 10 2" xfId="13241"/>
    <cellStyle name="계산 2 3 3 10 3" xfId="18997"/>
    <cellStyle name="계산 2 3 3 10 4" xfId="24479"/>
    <cellStyle name="계산 2 3 3 11" xfId="11875"/>
    <cellStyle name="계산 2 3 3 12" xfId="17632"/>
    <cellStyle name="계산 2 3 3 13" xfId="23129"/>
    <cellStyle name="계산 2 3 3 2" xfId="7276"/>
    <cellStyle name="계산 2 3 3 2 2" xfId="13242"/>
    <cellStyle name="계산 2 3 3 2 3" xfId="18998"/>
    <cellStyle name="계산 2 3 3 2 4" xfId="24480"/>
    <cellStyle name="계산 2 3 3 3" xfId="7277"/>
    <cellStyle name="계산 2 3 3 3 2" xfId="13243"/>
    <cellStyle name="계산 2 3 3 3 3" xfId="18999"/>
    <cellStyle name="계산 2 3 3 3 4" xfId="24481"/>
    <cellStyle name="계산 2 3 3 4" xfId="7278"/>
    <cellStyle name="계산 2 3 3 4 2" xfId="13244"/>
    <cellStyle name="계산 2 3 3 4 3" xfId="19000"/>
    <cellStyle name="계산 2 3 3 4 4" xfId="24482"/>
    <cellStyle name="계산 2 3 3 5" xfId="7279"/>
    <cellStyle name="계산 2 3 3 5 2" xfId="13245"/>
    <cellStyle name="계산 2 3 3 5 3" xfId="19001"/>
    <cellStyle name="계산 2 3 3 5 4" xfId="24483"/>
    <cellStyle name="계산 2 3 3 6" xfId="7280"/>
    <cellStyle name="계산 2 3 3 6 2" xfId="13246"/>
    <cellStyle name="계산 2 3 3 6 3" xfId="19002"/>
    <cellStyle name="계산 2 3 3 6 4" xfId="24484"/>
    <cellStyle name="계산 2 3 3 7" xfId="7281"/>
    <cellStyle name="계산 2 3 3 7 2" xfId="13247"/>
    <cellStyle name="계산 2 3 3 7 3" xfId="19003"/>
    <cellStyle name="계산 2 3 3 7 4" xfId="24485"/>
    <cellStyle name="계산 2 3 3 8" xfId="7282"/>
    <cellStyle name="계산 2 3 3 8 2" xfId="13248"/>
    <cellStyle name="계산 2 3 3 8 3" xfId="19004"/>
    <cellStyle name="계산 2 3 3 8 4" xfId="24486"/>
    <cellStyle name="계산 2 3 3 9" xfId="7283"/>
    <cellStyle name="계산 2 3 3 9 2" xfId="13249"/>
    <cellStyle name="계산 2 3 3 9 3" xfId="19005"/>
    <cellStyle name="계산 2 3 3 9 4" xfId="24487"/>
    <cellStyle name="계산 2 3 4" xfId="7284"/>
    <cellStyle name="계산 2 3 4 2" xfId="13250"/>
    <cellStyle name="계산 2 3 4 3" xfId="19006"/>
    <cellStyle name="계산 2 3 4 4" xfId="24488"/>
    <cellStyle name="계산 2 3 5" xfId="7285"/>
    <cellStyle name="계산 2 3 5 2" xfId="13251"/>
    <cellStyle name="계산 2 3 5 3" xfId="19007"/>
    <cellStyle name="계산 2 3 5 4" xfId="24489"/>
    <cellStyle name="계산 2 3 6" xfId="7286"/>
    <cellStyle name="계산 2 3 6 2" xfId="13252"/>
    <cellStyle name="계산 2 3 6 3" xfId="19008"/>
    <cellStyle name="계산 2 3 6 4" xfId="24490"/>
    <cellStyle name="계산 2 3 7" xfId="7287"/>
    <cellStyle name="계산 2 3 7 2" xfId="13253"/>
    <cellStyle name="계산 2 3 7 3" xfId="19009"/>
    <cellStyle name="계산 2 3 7 4" xfId="24491"/>
    <cellStyle name="계산 2 3 8" xfId="7288"/>
    <cellStyle name="계산 2 3 8 2" xfId="13254"/>
    <cellStyle name="계산 2 3 8 3" xfId="19010"/>
    <cellStyle name="계산 2 3 8 4" xfId="24492"/>
    <cellStyle name="계산 2 3 9" xfId="7289"/>
    <cellStyle name="계산 2 3 9 2" xfId="13255"/>
    <cellStyle name="계산 2 3 9 3" xfId="19011"/>
    <cellStyle name="계산 2 3 9 4" xfId="24493"/>
    <cellStyle name="계산 2 4" xfId="5524"/>
    <cellStyle name="계산 2 4 2" xfId="5812"/>
    <cellStyle name="계산 2 4 2 10" xfId="11785"/>
    <cellStyle name="계산 2 4 2 11" xfId="17549"/>
    <cellStyle name="계산 2 4 2 12" xfId="23065"/>
    <cellStyle name="계산 2 4 2 2" xfId="7290"/>
    <cellStyle name="계산 2 4 2 2 2" xfId="13256"/>
    <cellStyle name="계산 2 4 2 2 3" xfId="19012"/>
    <cellStyle name="계산 2 4 2 2 4" xfId="24494"/>
    <cellStyle name="계산 2 4 2 3" xfId="7291"/>
    <cellStyle name="계산 2 4 2 3 2" xfId="13257"/>
    <cellStyle name="계산 2 4 2 3 3" xfId="19013"/>
    <cellStyle name="계산 2 4 2 3 4" xfId="24495"/>
    <cellStyle name="계산 2 4 2 4" xfId="7292"/>
    <cellStyle name="계산 2 4 2 4 2" xfId="13258"/>
    <cellStyle name="계산 2 4 2 4 3" xfId="19014"/>
    <cellStyle name="계산 2 4 2 4 4" xfId="24496"/>
    <cellStyle name="계산 2 4 2 5" xfId="7293"/>
    <cellStyle name="계산 2 4 2 5 2" xfId="13259"/>
    <cellStyle name="계산 2 4 2 5 3" xfId="19015"/>
    <cellStyle name="계산 2 4 2 5 4" xfId="24497"/>
    <cellStyle name="계산 2 4 2 6" xfId="7294"/>
    <cellStyle name="계산 2 4 2 6 2" xfId="13260"/>
    <cellStyle name="계산 2 4 2 6 3" xfId="19016"/>
    <cellStyle name="계산 2 4 2 6 4" xfId="24498"/>
    <cellStyle name="계산 2 4 2 7" xfId="7295"/>
    <cellStyle name="계산 2 4 2 7 2" xfId="13261"/>
    <cellStyle name="계산 2 4 2 7 3" xfId="19017"/>
    <cellStyle name="계산 2 4 2 7 4" xfId="24499"/>
    <cellStyle name="계산 2 4 2 8" xfId="7296"/>
    <cellStyle name="계산 2 4 2 8 2" xfId="13262"/>
    <cellStyle name="계산 2 4 2 8 3" xfId="19018"/>
    <cellStyle name="계산 2 4 2 8 4" xfId="24500"/>
    <cellStyle name="계산 2 4 2 9" xfId="7297"/>
    <cellStyle name="계산 2 4 2 9 2" xfId="13263"/>
    <cellStyle name="계산 2 4 2 9 3" xfId="19019"/>
    <cellStyle name="계산 2 4 2 9 4" xfId="24501"/>
    <cellStyle name="계산 2 4 3" xfId="6035"/>
    <cellStyle name="계산 2 4 3 10" xfId="7298"/>
    <cellStyle name="계산 2 4 3 10 2" xfId="13264"/>
    <cellStyle name="계산 2 4 3 10 3" xfId="19020"/>
    <cellStyle name="계산 2 4 3 10 4" xfId="24502"/>
    <cellStyle name="계산 2 4 3 11" xfId="12008"/>
    <cellStyle name="계산 2 4 3 12" xfId="17765"/>
    <cellStyle name="계산 2 4 3 13" xfId="23262"/>
    <cellStyle name="계산 2 4 3 2" xfId="7299"/>
    <cellStyle name="계산 2 4 3 2 2" xfId="13265"/>
    <cellStyle name="계산 2 4 3 2 3" xfId="19021"/>
    <cellStyle name="계산 2 4 3 2 4" xfId="24503"/>
    <cellStyle name="계산 2 4 3 3" xfId="7300"/>
    <cellStyle name="계산 2 4 3 3 2" xfId="13266"/>
    <cellStyle name="계산 2 4 3 3 3" xfId="19022"/>
    <cellStyle name="계산 2 4 3 3 4" xfId="24504"/>
    <cellStyle name="계산 2 4 3 4" xfId="7301"/>
    <cellStyle name="계산 2 4 3 4 2" xfId="13267"/>
    <cellStyle name="계산 2 4 3 4 3" xfId="19023"/>
    <cellStyle name="계산 2 4 3 4 4" xfId="24505"/>
    <cellStyle name="계산 2 4 3 5" xfId="7302"/>
    <cellStyle name="계산 2 4 3 5 2" xfId="13268"/>
    <cellStyle name="계산 2 4 3 5 3" xfId="19024"/>
    <cellStyle name="계산 2 4 3 5 4" xfId="24506"/>
    <cellStyle name="계산 2 4 3 6" xfId="7303"/>
    <cellStyle name="계산 2 4 3 6 2" xfId="13269"/>
    <cellStyle name="계산 2 4 3 6 3" xfId="19025"/>
    <cellStyle name="계산 2 4 3 6 4" xfId="24507"/>
    <cellStyle name="계산 2 4 3 7" xfId="7304"/>
    <cellStyle name="계산 2 4 3 7 2" xfId="13270"/>
    <cellStyle name="계산 2 4 3 7 3" xfId="19026"/>
    <cellStyle name="계산 2 4 3 7 4" xfId="24508"/>
    <cellStyle name="계산 2 4 3 8" xfId="7305"/>
    <cellStyle name="계산 2 4 3 8 2" xfId="13271"/>
    <cellStyle name="계산 2 4 3 8 3" xfId="19027"/>
    <cellStyle name="계산 2 4 3 8 4" xfId="24509"/>
    <cellStyle name="계산 2 4 3 9" xfId="7306"/>
    <cellStyle name="계산 2 4 3 9 2" xfId="13272"/>
    <cellStyle name="계산 2 4 3 9 3" xfId="19028"/>
    <cellStyle name="계산 2 4 3 9 4" xfId="24510"/>
    <cellStyle name="계산 2 4 4" xfId="7307"/>
    <cellStyle name="계산 2 4 4 2" xfId="13273"/>
    <cellStyle name="계산 2 4 4 3" xfId="19029"/>
    <cellStyle name="계산 2 4 4 4" xfId="24511"/>
    <cellStyle name="계산 2 4 5" xfId="7308"/>
    <cellStyle name="계산 2 4 5 2" xfId="13274"/>
    <cellStyle name="계산 2 4 5 3" xfId="19030"/>
    <cellStyle name="계산 2 4 5 4" xfId="24512"/>
    <cellStyle name="계산 2 4 6" xfId="7309"/>
    <cellStyle name="계산 2 4 6 2" xfId="13275"/>
    <cellStyle name="계산 2 4 6 3" xfId="19031"/>
    <cellStyle name="계산 2 4 6 4" xfId="24513"/>
    <cellStyle name="계산 2 4 7" xfId="11518"/>
    <cellStyle name="계산 2 4 8" xfId="17307"/>
    <cellStyle name="계산 2 5" xfId="5531"/>
    <cellStyle name="계산 2 5 2" xfId="5819"/>
    <cellStyle name="계산 2 5 2 10" xfId="11792"/>
    <cellStyle name="계산 2 5 2 11" xfId="17555"/>
    <cellStyle name="계산 2 5 2 12" xfId="23071"/>
    <cellStyle name="계산 2 5 2 2" xfId="7310"/>
    <cellStyle name="계산 2 5 2 2 2" xfId="13276"/>
    <cellStyle name="계산 2 5 2 2 3" xfId="19032"/>
    <cellStyle name="계산 2 5 2 2 4" xfId="24514"/>
    <cellStyle name="계산 2 5 2 3" xfId="7311"/>
    <cellStyle name="계산 2 5 2 3 2" xfId="13277"/>
    <cellStyle name="계산 2 5 2 3 3" xfId="19033"/>
    <cellStyle name="계산 2 5 2 3 4" xfId="24515"/>
    <cellStyle name="계산 2 5 2 4" xfId="7312"/>
    <cellStyle name="계산 2 5 2 4 2" xfId="13278"/>
    <cellStyle name="계산 2 5 2 4 3" xfId="19034"/>
    <cellStyle name="계산 2 5 2 4 4" xfId="24516"/>
    <cellStyle name="계산 2 5 2 5" xfId="7313"/>
    <cellStyle name="계산 2 5 2 5 2" xfId="13279"/>
    <cellStyle name="계산 2 5 2 5 3" xfId="19035"/>
    <cellStyle name="계산 2 5 2 5 4" xfId="24517"/>
    <cellStyle name="계산 2 5 2 6" xfId="7314"/>
    <cellStyle name="계산 2 5 2 6 2" xfId="13280"/>
    <cellStyle name="계산 2 5 2 6 3" xfId="19036"/>
    <cellStyle name="계산 2 5 2 6 4" xfId="24518"/>
    <cellStyle name="계산 2 5 2 7" xfId="7315"/>
    <cellStyle name="계산 2 5 2 7 2" xfId="13281"/>
    <cellStyle name="계산 2 5 2 7 3" xfId="19037"/>
    <cellStyle name="계산 2 5 2 7 4" xfId="24519"/>
    <cellStyle name="계산 2 5 2 8" xfId="7316"/>
    <cellStyle name="계산 2 5 2 8 2" xfId="13282"/>
    <cellStyle name="계산 2 5 2 8 3" xfId="19038"/>
    <cellStyle name="계산 2 5 2 8 4" xfId="24520"/>
    <cellStyle name="계산 2 5 2 9" xfId="7317"/>
    <cellStyle name="계산 2 5 2 9 2" xfId="13283"/>
    <cellStyle name="계산 2 5 2 9 3" xfId="19039"/>
    <cellStyle name="계산 2 5 2 9 4" xfId="24521"/>
    <cellStyle name="계산 2 5 3" xfId="6042"/>
    <cellStyle name="계산 2 5 3 10" xfId="7318"/>
    <cellStyle name="계산 2 5 3 10 2" xfId="13284"/>
    <cellStyle name="계산 2 5 3 10 3" xfId="19040"/>
    <cellStyle name="계산 2 5 3 10 4" xfId="24522"/>
    <cellStyle name="계산 2 5 3 11" xfId="12014"/>
    <cellStyle name="계산 2 5 3 12" xfId="17771"/>
    <cellStyle name="계산 2 5 3 13" xfId="23268"/>
    <cellStyle name="계산 2 5 3 2" xfId="7319"/>
    <cellStyle name="계산 2 5 3 2 2" xfId="13285"/>
    <cellStyle name="계산 2 5 3 2 3" xfId="19041"/>
    <cellStyle name="계산 2 5 3 2 4" xfId="24523"/>
    <cellStyle name="계산 2 5 3 3" xfId="7320"/>
    <cellStyle name="계산 2 5 3 3 2" xfId="13286"/>
    <cellStyle name="계산 2 5 3 3 3" xfId="19042"/>
    <cellStyle name="계산 2 5 3 3 4" xfId="24524"/>
    <cellStyle name="계산 2 5 3 4" xfId="7321"/>
    <cellStyle name="계산 2 5 3 4 2" xfId="13287"/>
    <cellStyle name="계산 2 5 3 4 3" xfId="19043"/>
    <cellStyle name="계산 2 5 3 4 4" xfId="24525"/>
    <cellStyle name="계산 2 5 3 5" xfId="7322"/>
    <cellStyle name="계산 2 5 3 5 2" xfId="13288"/>
    <cellStyle name="계산 2 5 3 5 3" xfId="19044"/>
    <cellStyle name="계산 2 5 3 5 4" xfId="24526"/>
    <cellStyle name="계산 2 5 3 6" xfId="7323"/>
    <cellStyle name="계산 2 5 3 6 2" xfId="13289"/>
    <cellStyle name="계산 2 5 3 6 3" xfId="19045"/>
    <cellStyle name="계산 2 5 3 6 4" xfId="24527"/>
    <cellStyle name="계산 2 5 3 7" xfId="7324"/>
    <cellStyle name="계산 2 5 3 7 2" xfId="13290"/>
    <cellStyle name="계산 2 5 3 7 3" xfId="19046"/>
    <cellStyle name="계산 2 5 3 7 4" xfId="24528"/>
    <cellStyle name="계산 2 5 3 8" xfId="7325"/>
    <cellStyle name="계산 2 5 3 8 2" xfId="13291"/>
    <cellStyle name="계산 2 5 3 8 3" xfId="19047"/>
    <cellStyle name="계산 2 5 3 8 4" xfId="24529"/>
    <cellStyle name="계산 2 5 3 9" xfId="7326"/>
    <cellStyle name="계산 2 5 3 9 2" xfId="13292"/>
    <cellStyle name="계산 2 5 3 9 3" xfId="19048"/>
    <cellStyle name="계산 2 5 3 9 4" xfId="24530"/>
    <cellStyle name="계산 2 5 4" xfId="7327"/>
    <cellStyle name="계산 2 5 4 2" xfId="13293"/>
    <cellStyle name="계산 2 5 4 3" xfId="19049"/>
    <cellStyle name="계산 2 5 4 4" xfId="24531"/>
    <cellStyle name="계산 2 5 5" xfId="7328"/>
    <cellStyle name="계산 2 5 5 2" xfId="13294"/>
    <cellStyle name="계산 2 5 5 3" xfId="19050"/>
    <cellStyle name="계산 2 5 5 4" xfId="24532"/>
    <cellStyle name="계산 2 5 6" xfId="7329"/>
    <cellStyle name="계산 2 5 6 2" xfId="13295"/>
    <cellStyle name="계산 2 5 6 3" xfId="19051"/>
    <cellStyle name="계산 2 5 6 4" xfId="24533"/>
    <cellStyle name="계산 2 5 7" xfId="7330"/>
    <cellStyle name="계산 2 5 7 2" xfId="13296"/>
    <cellStyle name="계산 2 5 7 3" xfId="19052"/>
    <cellStyle name="계산 2 5 7 4" xfId="24534"/>
    <cellStyle name="계산 2 5 8" xfId="11524"/>
    <cellStyle name="계산 2 5 9" xfId="17312"/>
    <cellStyle name="계산 2 6" xfId="5447"/>
    <cellStyle name="계산 2 6 10" xfId="17235"/>
    <cellStyle name="계산 2 6 11" xfId="17521"/>
    <cellStyle name="계산 2 6 2" xfId="5735"/>
    <cellStyle name="계산 2 6 2 10" xfId="7331"/>
    <cellStyle name="계산 2 6 2 10 2" xfId="13297"/>
    <cellStyle name="계산 2 6 2 10 3" xfId="19053"/>
    <cellStyle name="계산 2 6 2 10 4" xfId="24535"/>
    <cellStyle name="계산 2 6 2 11" xfId="11708"/>
    <cellStyle name="계산 2 6 2 12" xfId="17475"/>
    <cellStyle name="계산 2 6 2 13" xfId="22995"/>
    <cellStyle name="계산 2 6 2 2" xfId="7332"/>
    <cellStyle name="계산 2 6 2 2 2" xfId="13298"/>
    <cellStyle name="계산 2 6 2 2 3" xfId="19054"/>
    <cellStyle name="계산 2 6 2 2 4" xfId="24536"/>
    <cellStyle name="계산 2 6 2 3" xfId="7333"/>
    <cellStyle name="계산 2 6 2 3 2" xfId="13299"/>
    <cellStyle name="계산 2 6 2 3 3" xfId="19055"/>
    <cellStyle name="계산 2 6 2 3 4" xfId="24537"/>
    <cellStyle name="계산 2 6 2 4" xfId="7334"/>
    <cellStyle name="계산 2 6 2 4 2" xfId="13300"/>
    <cellStyle name="계산 2 6 2 4 3" xfId="19056"/>
    <cellStyle name="계산 2 6 2 4 4" xfId="24538"/>
    <cellStyle name="계산 2 6 2 5" xfId="7335"/>
    <cellStyle name="계산 2 6 2 5 2" xfId="13301"/>
    <cellStyle name="계산 2 6 2 5 3" xfId="19057"/>
    <cellStyle name="계산 2 6 2 5 4" xfId="24539"/>
    <cellStyle name="계산 2 6 2 6" xfId="7336"/>
    <cellStyle name="계산 2 6 2 6 2" xfId="13302"/>
    <cellStyle name="계산 2 6 2 6 3" xfId="19058"/>
    <cellStyle name="계산 2 6 2 6 4" xfId="24540"/>
    <cellStyle name="계산 2 6 2 7" xfId="7337"/>
    <cellStyle name="계산 2 6 2 7 2" xfId="13303"/>
    <cellStyle name="계산 2 6 2 7 3" xfId="19059"/>
    <cellStyle name="계산 2 6 2 7 4" xfId="24541"/>
    <cellStyle name="계산 2 6 2 8" xfId="7338"/>
    <cellStyle name="계산 2 6 2 8 2" xfId="13304"/>
    <cellStyle name="계산 2 6 2 8 3" xfId="19060"/>
    <cellStyle name="계산 2 6 2 8 4" xfId="24542"/>
    <cellStyle name="계산 2 6 2 9" xfId="7339"/>
    <cellStyle name="계산 2 6 2 9 2" xfId="13305"/>
    <cellStyle name="계산 2 6 2 9 3" xfId="19061"/>
    <cellStyle name="계산 2 6 2 9 4" xfId="24543"/>
    <cellStyle name="계산 2 6 3" xfId="5966"/>
    <cellStyle name="계산 2 6 3 10" xfId="7340"/>
    <cellStyle name="계산 2 6 3 10 2" xfId="13306"/>
    <cellStyle name="계산 2 6 3 10 3" xfId="19062"/>
    <cellStyle name="계산 2 6 3 10 4" xfId="24544"/>
    <cellStyle name="계산 2 6 3 11" xfId="11939"/>
    <cellStyle name="계산 2 6 3 12" xfId="17696"/>
    <cellStyle name="계산 2 6 3 13" xfId="23193"/>
    <cellStyle name="계산 2 6 3 2" xfId="7341"/>
    <cellStyle name="계산 2 6 3 2 2" xfId="13307"/>
    <cellStyle name="계산 2 6 3 2 3" xfId="19063"/>
    <cellStyle name="계산 2 6 3 2 4" xfId="24545"/>
    <cellStyle name="계산 2 6 3 3" xfId="7342"/>
    <cellStyle name="계산 2 6 3 3 2" xfId="13308"/>
    <cellStyle name="계산 2 6 3 3 3" xfId="19064"/>
    <cellStyle name="계산 2 6 3 3 4" xfId="24546"/>
    <cellStyle name="계산 2 6 3 4" xfId="7343"/>
    <cellStyle name="계산 2 6 3 4 2" xfId="13309"/>
    <cellStyle name="계산 2 6 3 4 3" xfId="19065"/>
    <cellStyle name="계산 2 6 3 4 4" xfId="24547"/>
    <cellStyle name="계산 2 6 3 5" xfId="7344"/>
    <cellStyle name="계산 2 6 3 5 2" xfId="13310"/>
    <cellStyle name="계산 2 6 3 5 3" xfId="19066"/>
    <cellStyle name="계산 2 6 3 5 4" xfId="24548"/>
    <cellStyle name="계산 2 6 3 6" xfId="7345"/>
    <cellStyle name="계산 2 6 3 6 2" xfId="13311"/>
    <cellStyle name="계산 2 6 3 6 3" xfId="19067"/>
    <cellStyle name="계산 2 6 3 6 4" xfId="24549"/>
    <cellStyle name="계산 2 6 3 7" xfId="7346"/>
    <cellStyle name="계산 2 6 3 7 2" xfId="13312"/>
    <cellStyle name="계산 2 6 3 7 3" xfId="19068"/>
    <cellStyle name="계산 2 6 3 7 4" xfId="24550"/>
    <cellStyle name="계산 2 6 3 8" xfId="7347"/>
    <cellStyle name="계산 2 6 3 8 2" xfId="13313"/>
    <cellStyle name="계산 2 6 3 8 3" xfId="19069"/>
    <cellStyle name="계산 2 6 3 8 4" xfId="24551"/>
    <cellStyle name="계산 2 6 3 9" xfId="7348"/>
    <cellStyle name="계산 2 6 3 9 2" xfId="13314"/>
    <cellStyle name="계산 2 6 3 9 3" xfId="19070"/>
    <cellStyle name="계산 2 6 3 9 4" xfId="24552"/>
    <cellStyle name="계산 2 6 4" xfId="7349"/>
    <cellStyle name="계산 2 6 4 2" xfId="13315"/>
    <cellStyle name="계산 2 6 4 3" xfId="19071"/>
    <cellStyle name="계산 2 6 4 4" xfId="24553"/>
    <cellStyle name="계산 2 6 5" xfId="7350"/>
    <cellStyle name="계산 2 6 5 2" xfId="13316"/>
    <cellStyle name="계산 2 6 5 3" xfId="19072"/>
    <cellStyle name="계산 2 6 5 4" xfId="24554"/>
    <cellStyle name="계산 2 6 6" xfId="7351"/>
    <cellStyle name="계산 2 6 6 2" xfId="13317"/>
    <cellStyle name="계산 2 6 6 3" xfId="19073"/>
    <cellStyle name="계산 2 6 6 4" xfId="24555"/>
    <cellStyle name="계산 2 6 7" xfId="7352"/>
    <cellStyle name="계산 2 6 7 2" xfId="13318"/>
    <cellStyle name="계산 2 6 7 3" xfId="19074"/>
    <cellStyle name="계산 2 6 7 4" xfId="24556"/>
    <cellStyle name="계산 2 6 8" xfId="7353"/>
    <cellStyle name="계산 2 6 8 2" xfId="13319"/>
    <cellStyle name="계산 2 6 8 3" xfId="19075"/>
    <cellStyle name="계산 2 6 8 4" xfId="24557"/>
    <cellStyle name="계산 2 6 9" xfId="11441"/>
    <cellStyle name="계산 2 7" xfId="7354"/>
    <cellStyle name="계산 2 7 2" xfId="13320"/>
    <cellStyle name="계산 2 7 3" xfId="19076"/>
    <cellStyle name="계산 2 7 4" xfId="24558"/>
    <cellStyle name="계산 2 8" xfId="11246"/>
    <cellStyle name="계산 3" xfId="544"/>
    <cellStyle name="계산 3 2" xfId="5132"/>
    <cellStyle name="계산 3 2 2" xfId="5555"/>
    <cellStyle name="계산 3 2 2 2" xfId="5843"/>
    <cellStyle name="계산 3 2 2 2 10" xfId="11816"/>
    <cellStyle name="계산 3 2 2 2 11" xfId="17577"/>
    <cellStyle name="계산 3 2 2 2 12" xfId="23087"/>
    <cellStyle name="계산 3 2 2 2 2" xfId="7355"/>
    <cellStyle name="계산 3 2 2 2 2 2" xfId="13321"/>
    <cellStyle name="계산 3 2 2 2 2 3" xfId="19077"/>
    <cellStyle name="계산 3 2 2 2 2 4" xfId="24559"/>
    <cellStyle name="계산 3 2 2 2 3" xfId="7356"/>
    <cellStyle name="계산 3 2 2 2 3 2" xfId="13322"/>
    <cellStyle name="계산 3 2 2 2 3 3" xfId="19078"/>
    <cellStyle name="계산 3 2 2 2 3 4" xfId="24560"/>
    <cellStyle name="계산 3 2 2 2 4" xfId="7357"/>
    <cellStyle name="계산 3 2 2 2 4 2" xfId="13323"/>
    <cellStyle name="계산 3 2 2 2 4 3" xfId="19079"/>
    <cellStyle name="계산 3 2 2 2 4 4" xfId="24561"/>
    <cellStyle name="계산 3 2 2 2 5" xfId="7358"/>
    <cellStyle name="계산 3 2 2 2 5 2" xfId="13324"/>
    <cellStyle name="계산 3 2 2 2 5 3" xfId="19080"/>
    <cellStyle name="계산 3 2 2 2 5 4" xfId="24562"/>
    <cellStyle name="계산 3 2 2 2 6" xfId="7359"/>
    <cellStyle name="계산 3 2 2 2 6 2" xfId="13325"/>
    <cellStyle name="계산 3 2 2 2 6 3" xfId="19081"/>
    <cellStyle name="계산 3 2 2 2 6 4" xfId="24563"/>
    <cellStyle name="계산 3 2 2 2 7" xfId="7360"/>
    <cellStyle name="계산 3 2 2 2 7 2" xfId="13326"/>
    <cellStyle name="계산 3 2 2 2 7 3" xfId="19082"/>
    <cellStyle name="계산 3 2 2 2 7 4" xfId="24564"/>
    <cellStyle name="계산 3 2 2 2 8" xfId="7361"/>
    <cellStyle name="계산 3 2 2 2 8 2" xfId="13327"/>
    <cellStyle name="계산 3 2 2 2 8 3" xfId="19083"/>
    <cellStyle name="계산 3 2 2 2 8 4" xfId="24565"/>
    <cellStyle name="계산 3 2 2 2 9" xfId="7362"/>
    <cellStyle name="계산 3 2 2 2 9 2" xfId="13328"/>
    <cellStyle name="계산 3 2 2 2 9 3" xfId="19084"/>
    <cellStyle name="계산 3 2 2 2 9 4" xfId="24566"/>
    <cellStyle name="계산 3 2 2 3" xfId="6064"/>
    <cellStyle name="계산 3 2 2 3 10" xfId="7363"/>
    <cellStyle name="계산 3 2 2 3 10 2" xfId="13329"/>
    <cellStyle name="계산 3 2 2 3 10 3" xfId="19085"/>
    <cellStyle name="계산 3 2 2 3 10 4" xfId="24567"/>
    <cellStyle name="계산 3 2 2 3 11" xfId="12036"/>
    <cellStyle name="계산 3 2 2 3 12" xfId="17792"/>
    <cellStyle name="계산 3 2 2 3 13" xfId="23289"/>
    <cellStyle name="계산 3 2 2 3 2" xfId="7364"/>
    <cellStyle name="계산 3 2 2 3 2 2" xfId="13330"/>
    <cellStyle name="계산 3 2 2 3 2 3" xfId="19086"/>
    <cellStyle name="계산 3 2 2 3 2 4" xfId="24568"/>
    <cellStyle name="계산 3 2 2 3 3" xfId="7365"/>
    <cellStyle name="계산 3 2 2 3 3 2" xfId="13331"/>
    <cellStyle name="계산 3 2 2 3 3 3" xfId="19087"/>
    <cellStyle name="계산 3 2 2 3 3 4" xfId="24569"/>
    <cellStyle name="계산 3 2 2 3 4" xfId="7366"/>
    <cellStyle name="계산 3 2 2 3 4 2" xfId="13332"/>
    <cellStyle name="계산 3 2 2 3 4 3" xfId="19088"/>
    <cellStyle name="계산 3 2 2 3 4 4" xfId="24570"/>
    <cellStyle name="계산 3 2 2 3 5" xfId="7367"/>
    <cellStyle name="계산 3 2 2 3 5 2" xfId="13333"/>
    <cellStyle name="계산 3 2 2 3 5 3" xfId="19089"/>
    <cellStyle name="계산 3 2 2 3 5 4" xfId="24571"/>
    <cellStyle name="계산 3 2 2 3 6" xfId="7368"/>
    <cellStyle name="계산 3 2 2 3 6 2" xfId="13334"/>
    <cellStyle name="계산 3 2 2 3 6 3" xfId="19090"/>
    <cellStyle name="계산 3 2 2 3 6 4" xfId="24572"/>
    <cellStyle name="계산 3 2 2 3 7" xfId="7369"/>
    <cellStyle name="계산 3 2 2 3 7 2" xfId="13335"/>
    <cellStyle name="계산 3 2 2 3 7 3" xfId="19091"/>
    <cellStyle name="계산 3 2 2 3 7 4" xfId="24573"/>
    <cellStyle name="계산 3 2 2 3 8" xfId="7370"/>
    <cellStyle name="계산 3 2 2 3 8 2" xfId="13336"/>
    <cellStyle name="계산 3 2 2 3 8 3" xfId="19092"/>
    <cellStyle name="계산 3 2 2 3 8 4" xfId="24574"/>
    <cellStyle name="계산 3 2 2 3 9" xfId="7371"/>
    <cellStyle name="계산 3 2 2 3 9 2" xfId="13337"/>
    <cellStyle name="계산 3 2 2 3 9 3" xfId="19093"/>
    <cellStyle name="계산 3 2 2 3 9 4" xfId="24575"/>
    <cellStyle name="계산 3 2 2 4" xfId="7372"/>
    <cellStyle name="계산 3 2 2 4 2" xfId="13338"/>
    <cellStyle name="계산 3 2 2 4 3" xfId="19094"/>
    <cellStyle name="계산 3 2 2 4 4" xfId="24576"/>
    <cellStyle name="계산 3 2 2 5" xfId="7373"/>
    <cellStyle name="계산 3 2 2 5 2" xfId="13339"/>
    <cellStyle name="계산 3 2 2 5 3" xfId="19095"/>
    <cellStyle name="계산 3 2 2 5 4" xfId="24577"/>
    <cellStyle name="계산 3 2 2 6" xfId="7374"/>
    <cellStyle name="계산 3 2 2 6 2" xfId="13340"/>
    <cellStyle name="계산 3 2 2 6 3" xfId="19096"/>
    <cellStyle name="계산 3 2 2 6 4" xfId="24578"/>
    <cellStyle name="계산 3 2 2 7" xfId="11548"/>
    <cellStyle name="계산 3 2 2 8" xfId="17328"/>
    <cellStyle name="계산 3 2 3" xfId="5409"/>
    <cellStyle name="계산 3 2 3 2" xfId="5697"/>
    <cellStyle name="계산 3 2 3 2 10" xfId="11670"/>
    <cellStyle name="계산 3 2 3 2 11" xfId="17439"/>
    <cellStyle name="계산 3 2 3 2 12" xfId="22960"/>
    <cellStyle name="계산 3 2 3 2 2" xfId="7375"/>
    <cellStyle name="계산 3 2 3 2 2 2" xfId="13341"/>
    <cellStyle name="계산 3 2 3 2 2 3" xfId="19097"/>
    <cellStyle name="계산 3 2 3 2 2 4" xfId="24579"/>
    <cellStyle name="계산 3 2 3 2 3" xfId="7376"/>
    <cellStyle name="계산 3 2 3 2 3 2" xfId="13342"/>
    <cellStyle name="계산 3 2 3 2 3 3" xfId="19098"/>
    <cellStyle name="계산 3 2 3 2 3 4" xfId="24580"/>
    <cellStyle name="계산 3 2 3 2 4" xfId="7377"/>
    <cellStyle name="계산 3 2 3 2 4 2" xfId="13343"/>
    <cellStyle name="계산 3 2 3 2 4 3" xfId="19099"/>
    <cellStyle name="계산 3 2 3 2 4 4" xfId="24581"/>
    <cellStyle name="계산 3 2 3 2 5" xfId="7378"/>
    <cellStyle name="계산 3 2 3 2 5 2" xfId="13344"/>
    <cellStyle name="계산 3 2 3 2 5 3" xfId="19100"/>
    <cellStyle name="계산 3 2 3 2 5 4" xfId="24582"/>
    <cellStyle name="계산 3 2 3 2 6" xfId="7379"/>
    <cellStyle name="계산 3 2 3 2 6 2" xfId="13345"/>
    <cellStyle name="계산 3 2 3 2 6 3" xfId="19101"/>
    <cellStyle name="계산 3 2 3 2 6 4" xfId="24583"/>
    <cellStyle name="계산 3 2 3 2 7" xfId="7380"/>
    <cellStyle name="계산 3 2 3 2 7 2" xfId="13346"/>
    <cellStyle name="계산 3 2 3 2 7 3" xfId="19102"/>
    <cellStyle name="계산 3 2 3 2 7 4" xfId="24584"/>
    <cellStyle name="계산 3 2 3 2 8" xfId="7381"/>
    <cellStyle name="계산 3 2 3 2 8 2" xfId="13347"/>
    <cellStyle name="계산 3 2 3 2 8 3" xfId="19103"/>
    <cellStyle name="계산 3 2 3 2 8 4" xfId="24585"/>
    <cellStyle name="계산 3 2 3 2 9" xfId="7382"/>
    <cellStyle name="계산 3 2 3 2 9 2" xfId="13348"/>
    <cellStyle name="계산 3 2 3 2 9 3" xfId="19104"/>
    <cellStyle name="계산 3 2 3 2 9 4" xfId="24586"/>
    <cellStyle name="계산 3 2 3 3" xfId="5936"/>
    <cellStyle name="계산 3 2 3 3 10" xfId="7383"/>
    <cellStyle name="계산 3 2 3 3 10 2" xfId="13349"/>
    <cellStyle name="계산 3 2 3 3 10 3" xfId="19105"/>
    <cellStyle name="계산 3 2 3 3 10 4" xfId="24587"/>
    <cellStyle name="계산 3 2 3 3 11" xfId="11909"/>
    <cellStyle name="계산 3 2 3 3 12" xfId="17666"/>
    <cellStyle name="계산 3 2 3 3 13" xfId="23163"/>
    <cellStyle name="계산 3 2 3 3 2" xfId="7384"/>
    <cellStyle name="계산 3 2 3 3 2 2" xfId="13350"/>
    <cellStyle name="계산 3 2 3 3 2 3" xfId="19106"/>
    <cellStyle name="계산 3 2 3 3 2 4" xfId="24588"/>
    <cellStyle name="계산 3 2 3 3 3" xfId="7385"/>
    <cellStyle name="계산 3 2 3 3 3 2" xfId="13351"/>
    <cellStyle name="계산 3 2 3 3 3 3" xfId="19107"/>
    <cellStyle name="계산 3 2 3 3 3 4" xfId="24589"/>
    <cellStyle name="계산 3 2 3 3 4" xfId="7386"/>
    <cellStyle name="계산 3 2 3 3 4 2" xfId="13352"/>
    <cellStyle name="계산 3 2 3 3 4 3" xfId="19108"/>
    <cellStyle name="계산 3 2 3 3 4 4" xfId="24590"/>
    <cellStyle name="계산 3 2 3 3 5" xfId="7387"/>
    <cellStyle name="계산 3 2 3 3 5 2" xfId="13353"/>
    <cellStyle name="계산 3 2 3 3 5 3" xfId="19109"/>
    <cellStyle name="계산 3 2 3 3 5 4" xfId="24591"/>
    <cellStyle name="계산 3 2 3 3 6" xfId="7388"/>
    <cellStyle name="계산 3 2 3 3 6 2" xfId="13354"/>
    <cellStyle name="계산 3 2 3 3 6 3" xfId="19110"/>
    <cellStyle name="계산 3 2 3 3 6 4" xfId="24592"/>
    <cellStyle name="계산 3 2 3 3 7" xfId="7389"/>
    <cellStyle name="계산 3 2 3 3 7 2" xfId="13355"/>
    <cellStyle name="계산 3 2 3 3 7 3" xfId="19111"/>
    <cellStyle name="계산 3 2 3 3 7 4" xfId="24593"/>
    <cellStyle name="계산 3 2 3 3 8" xfId="7390"/>
    <cellStyle name="계산 3 2 3 3 8 2" xfId="13356"/>
    <cellStyle name="계산 3 2 3 3 8 3" xfId="19112"/>
    <cellStyle name="계산 3 2 3 3 8 4" xfId="24594"/>
    <cellStyle name="계산 3 2 3 3 9" xfId="7391"/>
    <cellStyle name="계산 3 2 3 3 9 2" xfId="13357"/>
    <cellStyle name="계산 3 2 3 3 9 3" xfId="19113"/>
    <cellStyle name="계산 3 2 3 3 9 4" xfId="24595"/>
    <cellStyle name="계산 3 2 3 4" xfId="7392"/>
    <cellStyle name="계산 3 2 3 4 2" xfId="13358"/>
    <cellStyle name="계산 3 2 3 4 3" xfId="19114"/>
    <cellStyle name="계산 3 2 3 4 4" xfId="24596"/>
    <cellStyle name="계산 3 2 3 5" xfId="7393"/>
    <cellStyle name="계산 3 2 3 5 2" xfId="13359"/>
    <cellStyle name="계산 3 2 3 5 3" xfId="19115"/>
    <cellStyle name="계산 3 2 3 5 4" xfId="24597"/>
    <cellStyle name="계산 3 2 3 6" xfId="7394"/>
    <cellStyle name="계산 3 2 3 6 2" xfId="13360"/>
    <cellStyle name="계산 3 2 3 6 3" xfId="19116"/>
    <cellStyle name="계산 3 2 3 6 4" xfId="24598"/>
    <cellStyle name="계산 3 2 3 7" xfId="11403"/>
    <cellStyle name="계산 3 2 3 8" xfId="17201"/>
    <cellStyle name="계산 3 2 4" xfId="5485"/>
    <cellStyle name="계산 3 2 4 2" xfId="5773"/>
    <cellStyle name="계산 3 2 4 2 10" xfId="11746"/>
    <cellStyle name="계산 3 2 4 2 11" xfId="17512"/>
    <cellStyle name="계산 3 2 4 2 12" xfId="23026"/>
    <cellStyle name="계산 3 2 4 2 2" xfId="7395"/>
    <cellStyle name="계산 3 2 4 2 2 2" xfId="13361"/>
    <cellStyle name="계산 3 2 4 2 2 3" xfId="19117"/>
    <cellStyle name="계산 3 2 4 2 2 4" xfId="24599"/>
    <cellStyle name="계산 3 2 4 2 3" xfId="7396"/>
    <cellStyle name="계산 3 2 4 2 3 2" xfId="13362"/>
    <cellStyle name="계산 3 2 4 2 3 3" xfId="19118"/>
    <cellStyle name="계산 3 2 4 2 3 4" xfId="24600"/>
    <cellStyle name="계산 3 2 4 2 4" xfId="7397"/>
    <cellStyle name="계산 3 2 4 2 4 2" xfId="13363"/>
    <cellStyle name="계산 3 2 4 2 4 3" xfId="19119"/>
    <cellStyle name="계산 3 2 4 2 4 4" xfId="24601"/>
    <cellStyle name="계산 3 2 4 2 5" xfId="7398"/>
    <cellStyle name="계산 3 2 4 2 5 2" xfId="13364"/>
    <cellStyle name="계산 3 2 4 2 5 3" xfId="19120"/>
    <cellStyle name="계산 3 2 4 2 5 4" xfId="24602"/>
    <cellStyle name="계산 3 2 4 2 6" xfId="7399"/>
    <cellStyle name="계산 3 2 4 2 6 2" xfId="13365"/>
    <cellStyle name="계산 3 2 4 2 6 3" xfId="19121"/>
    <cellStyle name="계산 3 2 4 2 6 4" xfId="24603"/>
    <cellStyle name="계산 3 2 4 2 7" xfId="7400"/>
    <cellStyle name="계산 3 2 4 2 7 2" xfId="13366"/>
    <cellStyle name="계산 3 2 4 2 7 3" xfId="19122"/>
    <cellStyle name="계산 3 2 4 2 7 4" xfId="24604"/>
    <cellStyle name="계산 3 2 4 2 8" xfId="7401"/>
    <cellStyle name="계산 3 2 4 2 8 2" xfId="13367"/>
    <cellStyle name="계산 3 2 4 2 8 3" xfId="19123"/>
    <cellStyle name="계산 3 2 4 2 8 4" xfId="24605"/>
    <cellStyle name="계산 3 2 4 2 9" xfId="7402"/>
    <cellStyle name="계산 3 2 4 2 9 2" xfId="13368"/>
    <cellStyle name="계산 3 2 4 2 9 3" xfId="19124"/>
    <cellStyle name="계산 3 2 4 2 9 4" xfId="24606"/>
    <cellStyle name="계산 3 2 4 3" xfId="5998"/>
    <cellStyle name="계산 3 2 4 3 10" xfId="7403"/>
    <cellStyle name="계산 3 2 4 3 10 2" xfId="13369"/>
    <cellStyle name="계산 3 2 4 3 10 3" xfId="19125"/>
    <cellStyle name="계산 3 2 4 3 10 4" xfId="24607"/>
    <cellStyle name="계산 3 2 4 3 11" xfId="11971"/>
    <cellStyle name="계산 3 2 4 3 12" xfId="17728"/>
    <cellStyle name="계산 3 2 4 3 13" xfId="23225"/>
    <cellStyle name="계산 3 2 4 3 2" xfId="7404"/>
    <cellStyle name="계산 3 2 4 3 2 2" xfId="13370"/>
    <cellStyle name="계산 3 2 4 3 2 3" xfId="19126"/>
    <cellStyle name="계산 3 2 4 3 2 4" xfId="24608"/>
    <cellStyle name="계산 3 2 4 3 3" xfId="7405"/>
    <cellStyle name="계산 3 2 4 3 3 2" xfId="13371"/>
    <cellStyle name="계산 3 2 4 3 3 3" xfId="19127"/>
    <cellStyle name="계산 3 2 4 3 3 4" xfId="24609"/>
    <cellStyle name="계산 3 2 4 3 4" xfId="7406"/>
    <cellStyle name="계산 3 2 4 3 4 2" xfId="13372"/>
    <cellStyle name="계산 3 2 4 3 4 3" xfId="19128"/>
    <cellStyle name="계산 3 2 4 3 4 4" xfId="24610"/>
    <cellStyle name="계산 3 2 4 3 5" xfId="7407"/>
    <cellStyle name="계산 3 2 4 3 5 2" xfId="13373"/>
    <cellStyle name="계산 3 2 4 3 5 3" xfId="19129"/>
    <cellStyle name="계산 3 2 4 3 5 4" xfId="24611"/>
    <cellStyle name="계산 3 2 4 3 6" xfId="7408"/>
    <cellStyle name="계산 3 2 4 3 6 2" xfId="13374"/>
    <cellStyle name="계산 3 2 4 3 6 3" xfId="19130"/>
    <cellStyle name="계산 3 2 4 3 6 4" xfId="24612"/>
    <cellStyle name="계산 3 2 4 3 7" xfId="7409"/>
    <cellStyle name="계산 3 2 4 3 7 2" xfId="13375"/>
    <cellStyle name="계산 3 2 4 3 7 3" xfId="19131"/>
    <cellStyle name="계산 3 2 4 3 7 4" xfId="24613"/>
    <cellStyle name="계산 3 2 4 3 8" xfId="7410"/>
    <cellStyle name="계산 3 2 4 3 8 2" xfId="13376"/>
    <cellStyle name="계산 3 2 4 3 8 3" xfId="19132"/>
    <cellStyle name="계산 3 2 4 3 8 4" xfId="24614"/>
    <cellStyle name="계산 3 2 4 3 9" xfId="7411"/>
    <cellStyle name="계산 3 2 4 3 9 2" xfId="13377"/>
    <cellStyle name="계산 3 2 4 3 9 3" xfId="19133"/>
    <cellStyle name="계산 3 2 4 3 9 4" xfId="24615"/>
    <cellStyle name="계산 3 2 4 4" xfId="7412"/>
    <cellStyle name="계산 3 2 4 4 2" xfId="13378"/>
    <cellStyle name="계산 3 2 4 4 3" xfId="19134"/>
    <cellStyle name="계산 3 2 4 4 4" xfId="24616"/>
    <cellStyle name="계산 3 2 4 5" xfId="7413"/>
    <cellStyle name="계산 3 2 4 5 2" xfId="13379"/>
    <cellStyle name="계산 3 2 4 5 3" xfId="19135"/>
    <cellStyle name="계산 3 2 4 5 4" xfId="24617"/>
    <cellStyle name="계산 3 2 4 6" xfId="7414"/>
    <cellStyle name="계산 3 2 4 6 2" xfId="13380"/>
    <cellStyle name="계산 3 2 4 6 3" xfId="19136"/>
    <cellStyle name="계산 3 2 4 6 4" xfId="24618"/>
    <cellStyle name="계산 3 2 4 7" xfId="7415"/>
    <cellStyle name="계산 3 2 4 7 2" xfId="13381"/>
    <cellStyle name="계산 3 2 4 7 3" xfId="19137"/>
    <cellStyle name="계산 3 2 4 7 4" xfId="24619"/>
    <cellStyle name="계산 3 2 4 8" xfId="11479"/>
    <cellStyle name="계산 3 2 4 9" xfId="17271"/>
    <cellStyle name="계산 3 2 5" xfId="5505"/>
    <cellStyle name="계산 3 2 5 10" xfId="17288"/>
    <cellStyle name="계산 3 2 5 11" xfId="22888"/>
    <cellStyle name="계산 3 2 5 2" xfId="5793"/>
    <cellStyle name="계산 3 2 5 2 10" xfId="7416"/>
    <cellStyle name="계산 3 2 5 2 10 2" xfId="13382"/>
    <cellStyle name="계산 3 2 5 2 10 3" xfId="19138"/>
    <cellStyle name="계산 3 2 5 2 10 4" xfId="24620"/>
    <cellStyle name="계산 3 2 5 2 11" xfId="11766"/>
    <cellStyle name="계산 3 2 5 2 12" xfId="17530"/>
    <cellStyle name="계산 3 2 5 2 13" xfId="23046"/>
    <cellStyle name="계산 3 2 5 2 2" xfId="7417"/>
    <cellStyle name="계산 3 2 5 2 2 2" xfId="13383"/>
    <cellStyle name="계산 3 2 5 2 2 3" xfId="19139"/>
    <cellStyle name="계산 3 2 5 2 2 4" xfId="24621"/>
    <cellStyle name="계산 3 2 5 2 3" xfId="7418"/>
    <cellStyle name="계산 3 2 5 2 3 2" xfId="13384"/>
    <cellStyle name="계산 3 2 5 2 3 3" xfId="19140"/>
    <cellStyle name="계산 3 2 5 2 3 4" xfId="24622"/>
    <cellStyle name="계산 3 2 5 2 4" xfId="7419"/>
    <cellStyle name="계산 3 2 5 2 4 2" xfId="13385"/>
    <cellStyle name="계산 3 2 5 2 4 3" xfId="19141"/>
    <cellStyle name="계산 3 2 5 2 4 4" xfId="24623"/>
    <cellStyle name="계산 3 2 5 2 5" xfId="7420"/>
    <cellStyle name="계산 3 2 5 2 5 2" xfId="13386"/>
    <cellStyle name="계산 3 2 5 2 5 3" xfId="19142"/>
    <cellStyle name="계산 3 2 5 2 5 4" xfId="24624"/>
    <cellStyle name="계산 3 2 5 2 6" xfId="7421"/>
    <cellStyle name="계산 3 2 5 2 6 2" xfId="13387"/>
    <cellStyle name="계산 3 2 5 2 6 3" xfId="19143"/>
    <cellStyle name="계산 3 2 5 2 6 4" xfId="24625"/>
    <cellStyle name="계산 3 2 5 2 7" xfId="7422"/>
    <cellStyle name="계산 3 2 5 2 7 2" xfId="13388"/>
    <cellStyle name="계산 3 2 5 2 7 3" xfId="19144"/>
    <cellStyle name="계산 3 2 5 2 7 4" xfId="24626"/>
    <cellStyle name="계산 3 2 5 2 8" xfId="7423"/>
    <cellStyle name="계산 3 2 5 2 8 2" xfId="13389"/>
    <cellStyle name="계산 3 2 5 2 8 3" xfId="19145"/>
    <cellStyle name="계산 3 2 5 2 8 4" xfId="24627"/>
    <cellStyle name="계산 3 2 5 2 9" xfId="7424"/>
    <cellStyle name="계산 3 2 5 2 9 2" xfId="13390"/>
    <cellStyle name="계산 3 2 5 2 9 3" xfId="19146"/>
    <cellStyle name="계산 3 2 5 2 9 4" xfId="24628"/>
    <cellStyle name="계산 3 2 5 3" xfId="6016"/>
    <cellStyle name="계산 3 2 5 3 10" xfId="7425"/>
    <cellStyle name="계산 3 2 5 3 10 2" xfId="13391"/>
    <cellStyle name="계산 3 2 5 3 10 3" xfId="19147"/>
    <cellStyle name="계산 3 2 5 3 10 4" xfId="24629"/>
    <cellStyle name="계산 3 2 5 3 11" xfId="11989"/>
    <cellStyle name="계산 3 2 5 3 12" xfId="17746"/>
    <cellStyle name="계산 3 2 5 3 13" xfId="23243"/>
    <cellStyle name="계산 3 2 5 3 2" xfId="7426"/>
    <cellStyle name="계산 3 2 5 3 2 2" xfId="13392"/>
    <cellStyle name="계산 3 2 5 3 2 3" xfId="19148"/>
    <cellStyle name="계산 3 2 5 3 2 4" xfId="24630"/>
    <cellStyle name="계산 3 2 5 3 3" xfId="7427"/>
    <cellStyle name="계산 3 2 5 3 3 2" xfId="13393"/>
    <cellStyle name="계산 3 2 5 3 3 3" xfId="19149"/>
    <cellStyle name="계산 3 2 5 3 3 4" xfId="24631"/>
    <cellStyle name="계산 3 2 5 3 4" xfId="7428"/>
    <cellStyle name="계산 3 2 5 3 4 2" xfId="13394"/>
    <cellStyle name="계산 3 2 5 3 4 3" xfId="19150"/>
    <cellStyle name="계산 3 2 5 3 4 4" xfId="24632"/>
    <cellStyle name="계산 3 2 5 3 5" xfId="7429"/>
    <cellStyle name="계산 3 2 5 3 5 2" xfId="13395"/>
    <cellStyle name="계산 3 2 5 3 5 3" xfId="19151"/>
    <cellStyle name="계산 3 2 5 3 5 4" xfId="24633"/>
    <cellStyle name="계산 3 2 5 3 6" xfId="7430"/>
    <cellStyle name="계산 3 2 5 3 6 2" xfId="13396"/>
    <cellStyle name="계산 3 2 5 3 6 3" xfId="19152"/>
    <cellStyle name="계산 3 2 5 3 6 4" xfId="24634"/>
    <cellStyle name="계산 3 2 5 3 7" xfId="7431"/>
    <cellStyle name="계산 3 2 5 3 7 2" xfId="13397"/>
    <cellStyle name="계산 3 2 5 3 7 3" xfId="19153"/>
    <cellStyle name="계산 3 2 5 3 7 4" xfId="24635"/>
    <cellStyle name="계산 3 2 5 3 8" xfId="7432"/>
    <cellStyle name="계산 3 2 5 3 8 2" xfId="13398"/>
    <cellStyle name="계산 3 2 5 3 8 3" xfId="19154"/>
    <cellStyle name="계산 3 2 5 3 8 4" xfId="24636"/>
    <cellStyle name="계산 3 2 5 3 9" xfId="7433"/>
    <cellStyle name="계산 3 2 5 3 9 2" xfId="13399"/>
    <cellStyle name="계산 3 2 5 3 9 3" xfId="19155"/>
    <cellStyle name="계산 3 2 5 3 9 4" xfId="24637"/>
    <cellStyle name="계산 3 2 5 4" xfId="7434"/>
    <cellStyle name="계산 3 2 5 4 2" xfId="13400"/>
    <cellStyle name="계산 3 2 5 4 3" xfId="19156"/>
    <cellStyle name="계산 3 2 5 4 4" xfId="24638"/>
    <cellStyle name="계산 3 2 5 5" xfId="7435"/>
    <cellStyle name="계산 3 2 5 5 2" xfId="13401"/>
    <cellStyle name="계산 3 2 5 5 3" xfId="19157"/>
    <cellStyle name="계산 3 2 5 5 4" xfId="24639"/>
    <cellStyle name="계산 3 2 5 6" xfId="7436"/>
    <cellStyle name="계산 3 2 5 6 2" xfId="13402"/>
    <cellStyle name="계산 3 2 5 6 3" xfId="19158"/>
    <cellStyle name="계산 3 2 5 6 4" xfId="24640"/>
    <cellStyle name="계산 3 2 5 7" xfId="7437"/>
    <cellStyle name="계산 3 2 5 7 2" xfId="13403"/>
    <cellStyle name="계산 3 2 5 7 3" xfId="19159"/>
    <cellStyle name="계산 3 2 5 7 4" xfId="24641"/>
    <cellStyle name="계산 3 2 5 8" xfId="7438"/>
    <cellStyle name="계산 3 2 5 8 2" xfId="13404"/>
    <cellStyle name="계산 3 2 5 8 3" xfId="19160"/>
    <cellStyle name="계산 3 2 5 8 4" xfId="24642"/>
    <cellStyle name="계산 3 2 5 9" xfId="11499"/>
    <cellStyle name="계산 3 2 6" xfId="7439"/>
    <cellStyle name="계산 3 2 6 2" xfId="13405"/>
    <cellStyle name="계산 3 2 6 3" xfId="19161"/>
    <cellStyle name="계산 3 2 6 4" xfId="24643"/>
    <cellStyle name="계산 3 2 7" xfId="7440"/>
    <cellStyle name="계산 3 2 7 2" xfId="13406"/>
    <cellStyle name="계산 3 2 7 3" xfId="19162"/>
    <cellStyle name="계산 3 2 7 4" xfId="24644"/>
    <cellStyle name="계산 3 2 8" xfId="11326"/>
    <cellStyle name="계산 3 2 9" xfId="11284"/>
    <cellStyle name="계산 3 3" xfId="5373"/>
    <cellStyle name="계산 3 3 10" xfId="7441"/>
    <cellStyle name="계산 3 3 10 2" xfId="13407"/>
    <cellStyle name="계산 3 3 10 3" xfId="19163"/>
    <cellStyle name="계산 3 3 10 4" xfId="24645"/>
    <cellStyle name="계산 3 3 11" xfId="11367"/>
    <cellStyle name="계산 3 3 12" xfId="17170"/>
    <cellStyle name="계산 3 3 13" xfId="11299"/>
    <cellStyle name="계산 3 3 2" xfId="5661"/>
    <cellStyle name="계산 3 3 2 10" xfId="11634"/>
    <cellStyle name="계산 3 3 2 11" xfId="17404"/>
    <cellStyle name="계산 3 3 2 12" xfId="22936"/>
    <cellStyle name="계산 3 3 2 2" xfId="7442"/>
    <cellStyle name="계산 3 3 2 2 2" xfId="13408"/>
    <cellStyle name="계산 3 3 2 2 3" xfId="19164"/>
    <cellStyle name="계산 3 3 2 2 4" xfId="24646"/>
    <cellStyle name="계산 3 3 2 3" xfId="7443"/>
    <cellStyle name="계산 3 3 2 3 2" xfId="13409"/>
    <cellStyle name="계산 3 3 2 3 3" xfId="19165"/>
    <cellStyle name="계산 3 3 2 3 4" xfId="24647"/>
    <cellStyle name="계산 3 3 2 4" xfId="7444"/>
    <cellStyle name="계산 3 3 2 4 2" xfId="13410"/>
    <cellStyle name="계산 3 3 2 4 3" xfId="19166"/>
    <cellStyle name="계산 3 3 2 4 4" xfId="24648"/>
    <cellStyle name="계산 3 3 2 5" xfId="7445"/>
    <cellStyle name="계산 3 3 2 5 2" xfId="13411"/>
    <cellStyle name="계산 3 3 2 5 3" xfId="19167"/>
    <cellStyle name="계산 3 3 2 5 4" xfId="24649"/>
    <cellStyle name="계산 3 3 2 6" xfId="7446"/>
    <cellStyle name="계산 3 3 2 6 2" xfId="13412"/>
    <cellStyle name="계산 3 3 2 6 3" xfId="19168"/>
    <cellStyle name="계산 3 3 2 6 4" xfId="24650"/>
    <cellStyle name="계산 3 3 2 7" xfId="7447"/>
    <cellStyle name="계산 3 3 2 7 2" xfId="13413"/>
    <cellStyle name="계산 3 3 2 7 3" xfId="19169"/>
    <cellStyle name="계산 3 3 2 7 4" xfId="24651"/>
    <cellStyle name="계산 3 3 2 8" xfId="7448"/>
    <cellStyle name="계산 3 3 2 8 2" xfId="13414"/>
    <cellStyle name="계산 3 3 2 8 3" xfId="19170"/>
    <cellStyle name="계산 3 3 2 8 4" xfId="24652"/>
    <cellStyle name="계산 3 3 2 9" xfId="7449"/>
    <cellStyle name="계산 3 3 2 9 2" xfId="13415"/>
    <cellStyle name="계산 3 3 2 9 3" xfId="19171"/>
    <cellStyle name="계산 3 3 2 9 4" xfId="24653"/>
    <cellStyle name="계산 3 3 3" xfId="5903"/>
    <cellStyle name="계산 3 3 3 10" xfId="7450"/>
    <cellStyle name="계산 3 3 3 10 2" xfId="13416"/>
    <cellStyle name="계산 3 3 3 10 3" xfId="19172"/>
    <cellStyle name="계산 3 3 3 10 4" xfId="24654"/>
    <cellStyle name="계산 3 3 3 11" xfId="11876"/>
    <cellStyle name="계산 3 3 3 12" xfId="17633"/>
    <cellStyle name="계산 3 3 3 13" xfId="23130"/>
    <cellStyle name="계산 3 3 3 2" xfId="7451"/>
    <cellStyle name="계산 3 3 3 2 2" xfId="13417"/>
    <cellStyle name="계산 3 3 3 2 3" xfId="19173"/>
    <cellStyle name="계산 3 3 3 2 4" xfId="24655"/>
    <cellStyle name="계산 3 3 3 3" xfId="7452"/>
    <cellStyle name="계산 3 3 3 3 2" xfId="13418"/>
    <cellStyle name="계산 3 3 3 3 3" xfId="19174"/>
    <cellStyle name="계산 3 3 3 3 4" xfId="24656"/>
    <cellStyle name="계산 3 3 3 4" xfId="7453"/>
    <cellStyle name="계산 3 3 3 4 2" xfId="13419"/>
    <cellStyle name="계산 3 3 3 4 3" xfId="19175"/>
    <cellStyle name="계산 3 3 3 4 4" xfId="24657"/>
    <cellStyle name="계산 3 3 3 5" xfId="7454"/>
    <cellStyle name="계산 3 3 3 5 2" xfId="13420"/>
    <cellStyle name="계산 3 3 3 5 3" xfId="19176"/>
    <cellStyle name="계산 3 3 3 5 4" xfId="24658"/>
    <cellStyle name="계산 3 3 3 6" xfId="7455"/>
    <cellStyle name="계산 3 3 3 6 2" xfId="13421"/>
    <cellStyle name="계산 3 3 3 6 3" xfId="19177"/>
    <cellStyle name="계산 3 3 3 6 4" xfId="24659"/>
    <cellStyle name="계산 3 3 3 7" xfId="7456"/>
    <cellStyle name="계산 3 3 3 7 2" xfId="13422"/>
    <cellStyle name="계산 3 3 3 7 3" xfId="19178"/>
    <cellStyle name="계산 3 3 3 7 4" xfId="24660"/>
    <cellStyle name="계산 3 3 3 8" xfId="7457"/>
    <cellStyle name="계산 3 3 3 8 2" xfId="13423"/>
    <cellStyle name="계산 3 3 3 8 3" xfId="19179"/>
    <cellStyle name="계산 3 3 3 8 4" xfId="24661"/>
    <cellStyle name="계산 3 3 3 9" xfId="7458"/>
    <cellStyle name="계산 3 3 3 9 2" xfId="13424"/>
    <cellStyle name="계산 3 3 3 9 3" xfId="19180"/>
    <cellStyle name="계산 3 3 3 9 4" xfId="24662"/>
    <cellStyle name="계산 3 3 4" xfId="7459"/>
    <cellStyle name="계산 3 3 4 2" xfId="13425"/>
    <cellStyle name="계산 3 3 4 3" xfId="19181"/>
    <cellStyle name="계산 3 3 4 4" xfId="24663"/>
    <cellStyle name="계산 3 3 5" xfId="7460"/>
    <cellStyle name="계산 3 3 5 2" xfId="13426"/>
    <cellStyle name="계산 3 3 5 3" xfId="19182"/>
    <cellStyle name="계산 3 3 5 4" xfId="24664"/>
    <cellStyle name="계산 3 3 6" xfId="7461"/>
    <cellStyle name="계산 3 3 6 2" xfId="13427"/>
    <cellStyle name="계산 3 3 6 3" xfId="19183"/>
    <cellStyle name="계산 3 3 6 4" xfId="24665"/>
    <cellStyle name="계산 3 3 7" xfId="7462"/>
    <cellStyle name="계산 3 3 7 2" xfId="13428"/>
    <cellStyle name="계산 3 3 7 3" xfId="19184"/>
    <cellStyle name="계산 3 3 7 4" xfId="24666"/>
    <cellStyle name="계산 3 3 8" xfId="7463"/>
    <cellStyle name="계산 3 3 8 2" xfId="13429"/>
    <cellStyle name="계산 3 3 8 3" xfId="19185"/>
    <cellStyle name="계산 3 3 8 4" xfId="24667"/>
    <cellStyle name="계산 3 3 9" xfId="7464"/>
    <cellStyle name="계산 3 3 9 2" xfId="13430"/>
    <cellStyle name="계산 3 3 9 3" xfId="19186"/>
    <cellStyle name="계산 3 3 9 4" xfId="24668"/>
    <cellStyle name="계산 3 4" xfId="5504"/>
    <cellStyle name="계산 3 4 2" xfId="5792"/>
    <cellStyle name="계산 3 4 2 10" xfId="11765"/>
    <cellStyle name="계산 3 4 2 11" xfId="17529"/>
    <cellStyle name="계산 3 4 2 12" xfId="23045"/>
    <cellStyle name="계산 3 4 2 2" xfId="7465"/>
    <cellStyle name="계산 3 4 2 2 2" xfId="13431"/>
    <cellStyle name="계산 3 4 2 2 3" xfId="19187"/>
    <cellStyle name="계산 3 4 2 2 4" xfId="24669"/>
    <cellStyle name="계산 3 4 2 3" xfId="7466"/>
    <cellStyle name="계산 3 4 2 3 2" xfId="13432"/>
    <cellStyle name="계산 3 4 2 3 3" xfId="19188"/>
    <cellStyle name="계산 3 4 2 3 4" xfId="24670"/>
    <cellStyle name="계산 3 4 2 4" xfId="7467"/>
    <cellStyle name="계산 3 4 2 4 2" xfId="13433"/>
    <cellStyle name="계산 3 4 2 4 3" xfId="19189"/>
    <cellStyle name="계산 3 4 2 4 4" xfId="24671"/>
    <cellStyle name="계산 3 4 2 5" xfId="7468"/>
    <cellStyle name="계산 3 4 2 5 2" xfId="13434"/>
    <cellStyle name="계산 3 4 2 5 3" xfId="19190"/>
    <cellStyle name="계산 3 4 2 5 4" xfId="24672"/>
    <cellStyle name="계산 3 4 2 6" xfId="7469"/>
    <cellStyle name="계산 3 4 2 6 2" xfId="13435"/>
    <cellStyle name="계산 3 4 2 6 3" xfId="19191"/>
    <cellStyle name="계산 3 4 2 6 4" xfId="24673"/>
    <cellStyle name="계산 3 4 2 7" xfId="7470"/>
    <cellStyle name="계산 3 4 2 7 2" xfId="13436"/>
    <cellStyle name="계산 3 4 2 7 3" xfId="19192"/>
    <cellStyle name="계산 3 4 2 7 4" xfId="24674"/>
    <cellStyle name="계산 3 4 2 8" xfId="7471"/>
    <cellStyle name="계산 3 4 2 8 2" xfId="13437"/>
    <cellStyle name="계산 3 4 2 8 3" xfId="19193"/>
    <cellStyle name="계산 3 4 2 8 4" xfId="24675"/>
    <cellStyle name="계산 3 4 2 9" xfId="7472"/>
    <cellStyle name="계산 3 4 2 9 2" xfId="13438"/>
    <cellStyle name="계산 3 4 2 9 3" xfId="19194"/>
    <cellStyle name="계산 3 4 2 9 4" xfId="24676"/>
    <cellStyle name="계산 3 4 3" xfId="6015"/>
    <cellStyle name="계산 3 4 3 10" xfId="7473"/>
    <cellStyle name="계산 3 4 3 10 2" xfId="13439"/>
    <cellStyle name="계산 3 4 3 10 3" xfId="19195"/>
    <cellStyle name="계산 3 4 3 10 4" xfId="24677"/>
    <cellStyle name="계산 3 4 3 11" xfId="11988"/>
    <cellStyle name="계산 3 4 3 12" xfId="17745"/>
    <cellStyle name="계산 3 4 3 13" xfId="23242"/>
    <cellStyle name="계산 3 4 3 2" xfId="7474"/>
    <cellStyle name="계산 3 4 3 2 2" xfId="13440"/>
    <cellStyle name="계산 3 4 3 2 3" xfId="19196"/>
    <cellStyle name="계산 3 4 3 2 4" xfId="24678"/>
    <cellStyle name="계산 3 4 3 3" xfId="7475"/>
    <cellStyle name="계산 3 4 3 3 2" xfId="13441"/>
    <cellStyle name="계산 3 4 3 3 3" xfId="19197"/>
    <cellStyle name="계산 3 4 3 3 4" xfId="24679"/>
    <cellStyle name="계산 3 4 3 4" xfId="7476"/>
    <cellStyle name="계산 3 4 3 4 2" xfId="13442"/>
    <cellStyle name="계산 3 4 3 4 3" xfId="19198"/>
    <cellStyle name="계산 3 4 3 4 4" xfId="24680"/>
    <cellStyle name="계산 3 4 3 5" xfId="7477"/>
    <cellStyle name="계산 3 4 3 5 2" xfId="13443"/>
    <cellStyle name="계산 3 4 3 5 3" xfId="19199"/>
    <cellStyle name="계산 3 4 3 5 4" xfId="24681"/>
    <cellStyle name="계산 3 4 3 6" xfId="7478"/>
    <cellStyle name="계산 3 4 3 6 2" xfId="13444"/>
    <cellStyle name="계산 3 4 3 6 3" xfId="19200"/>
    <cellStyle name="계산 3 4 3 6 4" xfId="24682"/>
    <cellStyle name="계산 3 4 3 7" xfId="7479"/>
    <cellStyle name="계산 3 4 3 7 2" xfId="13445"/>
    <cellStyle name="계산 3 4 3 7 3" xfId="19201"/>
    <cellStyle name="계산 3 4 3 7 4" xfId="24683"/>
    <cellStyle name="계산 3 4 3 8" xfId="7480"/>
    <cellStyle name="계산 3 4 3 8 2" xfId="13446"/>
    <cellStyle name="계산 3 4 3 8 3" xfId="19202"/>
    <cellStyle name="계산 3 4 3 8 4" xfId="24684"/>
    <cellStyle name="계산 3 4 3 9" xfId="7481"/>
    <cellStyle name="계산 3 4 3 9 2" xfId="13447"/>
    <cellStyle name="계산 3 4 3 9 3" xfId="19203"/>
    <cellStyle name="계산 3 4 3 9 4" xfId="24685"/>
    <cellStyle name="계산 3 4 4" xfId="7482"/>
    <cellStyle name="계산 3 4 4 2" xfId="13448"/>
    <cellStyle name="계산 3 4 4 3" xfId="19204"/>
    <cellStyle name="계산 3 4 4 4" xfId="24686"/>
    <cellStyle name="계산 3 4 5" xfId="7483"/>
    <cellStyle name="계산 3 4 5 2" xfId="13449"/>
    <cellStyle name="계산 3 4 5 3" xfId="19205"/>
    <cellStyle name="계산 3 4 5 4" xfId="24687"/>
    <cellStyle name="계산 3 4 6" xfId="7484"/>
    <cellStyle name="계산 3 4 6 2" xfId="13450"/>
    <cellStyle name="계산 3 4 6 3" xfId="19206"/>
    <cellStyle name="계산 3 4 6 4" xfId="24688"/>
    <cellStyle name="계산 3 4 7" xfId="11498"/>
    <cellStyle name="계산 3 4 8" xfId="17287"/>
    <cellStyle name="계산 3 5" xfId="5410"/>
    <cellStyle name="계산 3 5 2" xfId="5698"/>
    <cellStyle name="계산 3 5 2 10" xfId="11671"/>
    <cellStyle name="계산 3 5 2 11" xfId="17440"/>
    <cellStyle name="계산 3 5 2 12" xfId="22961"/>
    <cellStyle name="계산 3 5 2 2" xfId="7485"/>
    <cellStyle name="계산 3 5 2 2 2" xfId="13451"/>
    <cellStyle name="계산 3 5 2 2 3" xfId="19207"/>
    <cellStyle name="계산 3 5 2 2 4" xfId="24689"/>
    <cellStyle name="계산 3 5 2 3" xfId="7486"/>
    <cellStyle name="계산 3 5 2 3 2" xfId="13452"/>
    <cellStyle name="계산 3 5 2 3 3" xfId="19208"/>
    <cellStyle name="계산 3 5 2 3 4" xfId="24690"/>
    <cellStyle name="계산 3 5 2 4" xfId="7487"/>
    <cellStyle name="계산 3 5 2 4 2" xfId="13453"/>
    <cellStyle name="계산 3 5 2 4 3" xfId="19209"/>
    <cellStyle name="계산 3 5 2 4 4" xfId="24691"/>
    <cellStyle name="계산 3 5 2 5" xfId="7488"/>
    <cellStyle name="계산 3 5 2 5 2" xfId="13454"/>
    <cellStyle name="계산 3 5 2 5 3" xfId="19210"/>
    <cellStyle name="계산 3 5 2 5 4" xfId="24692"/>
    <cellStyle name="계산 3 5 2 6" xfId="7489"/>
    <cellStyle name="계산 3 5 2 6 2" xfId="13455"/>
    <cellStyle name="계산 3 5 2 6 3" xfId="19211"/>
    <cellStyle name="계산 3 5 2 6 4" xfId="24693"/>
    <cellStyle name="계산 3 5 2 7" xfId="7490"/>
    <cellStyle name="계산 3 5 2 7 2" xfId="13456"/>
    <cellStyle name="계산 3 5 2 7 3" xfId="19212"/>
    <cellStyle name="계산 3 5 2 7 4" xfId="24694"/>
    <cellStyle name="계산 3 5 2 8" xfId="7491"/>
    <cellStyle name="계산 3 5 2 8 2" xfId="13457"/>
    <cellStyle name="계산 3 5 2 8 3" xfId="19213"/>
    <cellStyle name="계산 3 5 2 8 4" xfId="24695"/>
    <cellStyle name="계산 3 5 2 9" xfId="7492"/>
    <cellStyle name="계산 3 5 2 9 2" xfId="13458"/>
    <cellStyle name="계산 3 5 2 9 3" xfId="19214"/>
    <cellStyle name="계산 3 5 2 9 4" xfId="24696"/>
    <cellStyle name="계산 3 5 3" xfId="5937"/>
    <cellStyle name="계산 3 5 3 10" xfId="7493"/>
    <cellStyle name="계산 3 5 3 10 2" xfId="13459"/>
    <cellStyle name="계산 3 5 3 10 3" xfId="19215"/>
    <cellStyle name="계산 3 5 3 10 4" xfId="24697"/>
    <cellStyle name="계산 3 5 3 11" xfId="11910"/>
    <cellStyle name="계산 3 5 3 12" xfId="17667"/>
    <cellStyle name="계산 3 5 3 13" xfId="23164"/>
    <cellStyle name="계산 3 5 3 2" xfId="7494"/>
    <cellStyle name="계산 3 5 3 2 2" xfId="13460"/>
    <cellStyle name="계산 3 5 3 2 3" xfId="19216"/>
    <cellStyle name="계산 3 5 3 2 4" xfId="24698"/>
    <cellStyle name="계산 3 5 3 3" xfId="7495"/>
    <cellStyle name="계산 3 5 3 3 2" xfId="13461"/>
    <cellStyle name="계산 3 5 3 3 3" xfId="19217"/>
    <cellStyle name="계산 3 5 3 3 4" xfId="24699"/>
    <cellStyle name="계산 3 5 3 4" xfId="7496"/>
    <cellStyle name="계산 3 5 3 4 2" xfId="13462"/>
    <cellStyle name="계산 3 5 3 4 3" xfId="19218"/>
    <cellStyle name="계산 3 5 3 4 4" xfId="24700"/>
    <cellStyle name="계산 3 5 3 5" xfId="7497"/>
    <cellStyle name="계산 3 5 3 5 2" xfId="13463"/>
    <cellStyle name="계산 3 5 3 5 3" xfId="19219"/>
    <cellStyle name="계산 3 5 3 5 4" xfId="24701"/>
    <cellStyle name="계산 3 5 3 6" xfId="7498"/>
    <cellStyle name="계산 3 5 3 6 2" xfId="13464"/>
    <cellStyle name="계산 3 5 3 6 3" xfId="19220"/>
    <cellStyle name="계산 3 5 3 6 4" xfId="24702"/>
    <cellStyle name="계산 3 5 3 7" xfId="7499"/>
    <cellStyle name="계산 3 5 3 7 2" xfId="13465"/>
    <cellStyle name="계산 3 5 3 7 3" xfId="19221"/>
    <cellStyle name="계산 3 5 3 7 4" xfId="24703"/>
    <cellStyle name="계산 3 5 3 8" xfId="7500"/>
    <cellStyle name="계산 3 5 3 8 2" xfId="13466"/>
    <cellStyle name="계산 3 5 3 8 3" xfId="19222"/>
    <cellStyle name="계산 3 5 3 8 4" xfId="24704"/>
    <cellStyle name="계산 3 5 3 9" xfId="7501"/>
    <cellStyle name="계산 3 5 3 9 2" xfId="13467"/>
    <cellStyle name="계산 3 5 3 9 3" xfId="19223"/>
    <cellStyle name="계산 3 5 3 9 4" xfId="24705"/>
    <cellStyle name="계산 3 5 4" xfId="7502"/>
    <cellStyle name="계산 3 5 4 2" xfId="13468"/>
    <cellStyle name="계산 3 5 4 3" xfId="19224"/>
    <cellStyle name="계산 3 5 4 4" xfId="24706"/>
    <cellStyle name="계산 3 5 5" xfId="7503"/>
    <cellStyle name="계산 3 5 5 2" xfId="13469"/>
    <cellStyle name="계산 3 5 5 3" xfId="19225"/>
    <cellStyle name="계산 3 5 5 4" xfId="24707"/>
    <cellStyle name="계산 3 5 6" xfId="7504"/>
    <cellStyle name="계산 3 5 6 2" xfId="13470"/>
    <cellStyle name="계산 3 5 6 3" xfId="19226"/>
    <cellStyle name="계산 3 5 6 4" xfId="24708"/>
    <cellStyle name="계산 3 5 7" xfId="7505"/>
    <cellStyle name="계산 3 5 7 2" xfId="13471"/>
    <cellStyle name="계산 3 5 7 3" xfId="19227"/>
    <cellStyle name="계산 3 5 7 4" xfId="24709"/>
    <cellStyle name="계산 3 5 8" xfId="11404"/>
    <cellStyle name="계산 3 5 9" xfId="17202"/>
    <cellStyle name="계산 3 6" xfId="5512"/>
    <cellStyle name="계산 3 6 10" xfId="17295"/>
    <cellStyle name="계산 3 6 11" xfId="22895"/>
    <cellStyle name="계산 3 6 2" xfId="5800"/>
    <cellStyle name="계산 3 6 2 10" xfId="7506"/>
    <cellStyle name="계산 3 6 2 10 2" xfId="13472"/>
    <cellStyle name="계산 3 6 2 10 3" xfId="19228"/>
    <cellStyle name="계산 3 6 2 10 4" xfId="24710"/>
    <cellStyle name="계산 3 6 2 11" xfId="11773"/>
    <cellStyle name="계산 3 6 2 12" xfId="17537"/>
    <cellStyle name="계산 3 6 2 13" xfId="23053"/>
    <cellStyle name="계산 3 6 2 2" xfId="7507"/>
    <cellStyle name="계산 3 6 2 2 2" xfId="13473"/>
    <cellStyle name="계산 3 6 2 2 3" xfId="19229"/>
    <cellStyle name="계산 3 6 2 2 4" xfId="24711"/>
    <cellStyle name="계산 3 6 2 3" xfId="7508"/>
    <cellStyle name="계산 3 6 2 3 2" xfId="13474"/>
    <cellStyle name="계산 3 6 2 3 3" xfId="19230"/>
    <cellStyle name="계산 3 6 2 3 4" xfId="24712"/>
    <cellStyle name="계산 3 6 2 4" xfId="7509"/>
    <cellStyle name="계산 3 6 2 4 2" xfId="13475"/>
    <cellStyle name="계산 3 6 2 4 3" xfId="19231"/>
    <cellStyle name="계산 3 6 2 4 4" xfId="24713"/>
    <cellStyle name="계산 3 6 2 5" xfId="7510"/>
    <cellStyle name="계산 3 6 2 5 2" xfId="13476"/>
    <cellStyle name="계산 3 6 2 5 3" xfId="19232"/>
    <cellStyle name="계산 3 6 2 5 4" xfId="24714"/>
    <cellStyle name="계산 3 6 2 6" xfId="7511"/>
    <cellStyle name="계산 3 6 2 6 2" xfId="13477"/>
    <cellStyle name="계산 3 6 2 6 3" xfId="19233"/>
    <cellStyle name="계산 3 6 2 6 4" xfId="24715"/>
    <cellStyle name="계산 3 6 2 7" xfId="7512"/>
    <cellStyle name="계산 3 6 2 7 2" xfId="13478"/>
    <cellStyle name="계산 3 6 2 7 3" xfId="19234"/>
    <cellStyle name="계산 3 6 2 7 4" xfId="24716"/>
    <cellStyle name="계산 3 6 2 8" xfId="7513"/>
    <cellStyle name="계산 3 6 2 8 2" xfId="13479"/>
    <cellStyle name="계산 3 6 2 8 3" xfId="19235"/>
    <cellStyle name="계산 3 6 2 8 4" xfId="24717"/>
    <cellStyle name="계산 3 6 2 9" xfId="7514"/>
    <cellStyle name="계산 3 6 2 9 2" xfId="13480"/>
    <cellStyle name="계산 3 6 2 9 3" xfId="19236"/>
    <cellStyle name="계산 3 6 2 9 4" xfId="24718"/>
    <cellStyle name="계산 3 6 3" xfId="6023"/>
    <cellStyle name="계산 3 6 3 10" xfId="7515"/>
    <cellStyle name="계산 3 6 3 10 2" xfId="13481"/>
    <cellStyle name="계산 3 6 3 10 3" xfId="19237"/>
    <cellStyle name="계산 3 6 3 10 4" xfId="24719"/>
    <cellStyle name="계산 3 6 3 11" xfId="11996"/>
    <cellStyle name="계산 3 6 3 12" xfId="17753"/>
    <cellStyle name="계산 3 6 3 13" xfId="23250"/>
    <cellStyle name="계산 3 6 3 2" xfId="7516"/>
    <cellStyle name="계산 3 6 3 2 2" xfId="13482"/>
    <cellStyle name="계산 3 6 3 2 3" xfId="19238"/>
    <cellStyle name="계산 3 6 3 2 4" xfId="24720"/>
    <cellStyle name="계산 3 6 3 3" xfId="7517"/>
    <cellStyle name="계산 3 6 3 3 2" xfId="13483"/>
    <cellStyle name="계산 3 6 3 3 3" xfId="19239"/>
    <cellStyle name="계산 3 6 3 3 4" xfId="24721"/>
    <cellStyle name="계산 3 6 3 4" xfId="7518"/>
    <cellStyle name="계산 3 6 3 4 2" xfId="13484"/>
    <cellStyle name="계산 3 6 3 4 3" xfId="19240"/>
    <cellStyle name="계산 3 6 3 4 4" xfId="24722"/>
    <cellStyle name="계산 3 6 3 5" xfId="7519"/>
    <cellStyle name="계산 3 6 3 5 2" xfId="13485"/>
    <cellStyle name="계산 3 6 3 5 3" xfId="19241"/>
    <cellStyle name="계산 3 6 3 5 4" xfId="24723"/>
    <cellStyle name="계산 3 6 3 6" xfId="7520"/>
    <cellStyle name="계산 3 6 3 6 2" xfId="13486"/>
    <cellStyle name="계산 3 6 3 6 3" xfId="19242"/>
    <cellStyle name="계산 3 6 3 6 4" xfId="24724"/>
    <cellStyle name="계산 3 6 3 7" xfId="7521"/>
    <cellStyle name="계산 3 6 3 7 2" xfId="13487"/>
    <cellStyle name="계산 3 6 3 7 3" xfId="19243"/>
    <cellStyle name="계산 3 6 3 7 4" xfId="24725"/>
    <cellStyle name="계산 3 6 3 8" xfId="7522"/>
    <cellStyle name="계산 3 6 3 8 2" xfId="13488"/>
    <cellStyle name="계산 3 6 3 8 3" xfId="19244"/>
    <cellStyle name="계산 3 6 3 8 4" xfId="24726"/>
    <cellStyle name="계산 3 6 3 9" xfId="7523"/>
    <cellStyle name="계산 3 6 3 9 2" xfId="13489"/>
    <cellStyle name="계산 3 6 3 9 3" xfId="19245"/>
    <cellStyle name="계산 3 6 3 9 4" xfId="24727"/>
    <cellStyle name="계산 3 6 4" xfId="7524"/>
    <cellStyle name="계산 3 6 4 2" xfId="13490"/>
    <cellStyle name="계산 3 6 4 3" xfId="19246"/>
    <cellStyle name="계산 3 6 4 4" xfId="24728"/>
    <cellStyle name="계산 3 6 5" xfId="7525"/>
    <cellStyle name="계산 3 6 5 2" xfId="13491"/>
    <cellStyle name="계산 3 6 5 3" xfId="19247"/>
    <cellStyle name="계산 3 6 5 4" xfId="24729"/>
    <cellStyle name="계산 3 6 6" xfId="7526"/>
    <cellStyle name="계산 3 6 6 2" xfId="13492"/>
    <cellStyle name="계산 3 6 6 3" xfId="19248"/>
    <cellStyle name="계산 3 6 6 4" xfId="24730"/>
    <cellStyle name="계산 3 6 7" xfId="7527"/>
    <cellStyle name="계산 3 6 7 2" xfId="13493"/>
    <cellStyle name="계산 3 6 7 3" xfId="19249"/>
    <cellStyle name="계산 3 6 7 4" xfId="24731"/>
    <cellStyle name="계산 3 6 8" xfId="7528"/>
    <cellStyle name="계산 3 6 8 2" xfId="13494"/>
    <cellStyle name="계산 3 6 8 3" xfId="19250"/>
    <cellStyle name="계산 3 6 8 4" xfId="24732"/>
    <cellStyle name="계산 3 6 9" xfId="11506"/>
    <cellStyle name="계산 3 7" xfId="7529"/>
    <cellStyle name="계산 3 7 2" xfId="13495"/>
    <cellStyle name="계산 3 7 3" xfId="19251"/>
    <cellStyle name="계산 3 7 4" xfId="24733"/>
    <cellStyle name="계산 3 8" xfId="11245"/>
    <cellStyle name="계산 4" xfId="545"/>
    <cellStyle name="계산 4 2" xfId="5133"/>
    <cellStyle name="계산 4 2 2" xfId="5556"/>
    <cellStyle name="계산 4 2 2 2" xfId="5844"/>
    <cellStyle name="계산 4 2 2 2 10" xfId="11817"/>
    <cellStyle name="계산 4 2 2 2 11" xfId="17578"/>
    <cellStyle name="계산 4 2 2 2 12" xfId="23088"/>
    <cellStyle name="계산 4 2 2 2 2" xfId="7530"/>
    <cellStyle name="계산 4 2 2 2 2 2" xfId="13496"/>
    <cellStyle name="계산 4 2 2 2 2 3" xfId="19252"/>
    <cellStyle name="계산 4 2 2 2 2 4" xfId="24734"/>
    <cellStyle name="계산 4 2 2 2 3" xfId="7531"/>
    <cellStyle name="계산 4 2 2 2 3 2" xfId="13497"/>
    <cellStyle name="계산 4 2 2 2 3 3" xfId="19253"/>
    <cellStyle name="계산 4 2 2 2 3 4" xfId="24735"/>
    <cellStyle name="계산 4 2 2 2 4" xfId="7532"/>
    <cellStyle name="계산 4 2 2 2 4 2" xfId="13498"/>
    <cellStyle name="계산 4 2 2 2 4 3" xfId="19254"/>
    <cellStyle name="계산 4 2 2 2 4 4" xfId="24736"/>
    <cellStyle name="계산 4 2 2 2 5" xfId="7533"/>
    <cellStyle name="계산 4 2 2 2 5 2" xfId="13499"/>
    <cellStyle name="계산 4 2 2 2 5 3" xfId="19255"/>
    <cellStyle name="계산 4 2 2 2 5 4" xfId="24737"/>
    <cellStyle name="계산 4 2 2 2 6" xfId="7534"/>
    <cellStyle name="계산 4 2 2 2 6 2" xfId="13500"/>
    <cellStyle name="계산 4 2 2 2 6 3" xfId="19256"/>
    <cellStyle name="계산 4 2 2 2 6 4" xfId="24738"/>
    <cellStyle name="계산 4 2 2 2 7" xfId="7535"/>
    <cellStyle name="계산 4 2 2 2 7 2" xfId="13501"/>
    <cellStyle name="계산 4 2 2 2 7 3" xfId="19257"/>
    <cellStyle name="계산 4 2 2 2 7 4" xfId="24739"/>
    <cellStyle name="계산 4 2 2 2 8" xfId="7536"/>
    <cellStyle name="계산 4 2 2 2 8 2" xfId="13502"/>
    <cellStyle name="계산 4 2 2 2 8 3" xfId="19258"/>
    <cellStyle name="계산 4 2 2 2 8 4" xfId="24740"/>
    <cellStyle name="계산 4 2 2 2 9" xfId="7537"/>
    <cellStyle name="계산 4 2 2 2 9 2" xfId="13503"/>
    <cellStyle name="계산 4 2 2 2 9 3" xfId="19259"/>
    <cellStyle name="계산 4 2 2 2 9 4" xfId="24741"/>
    <cellStyle name="계산 4 2 2 3" xfId="6065"/>
    <cellStyle name="계산 4 2 2 3 10" xfId="7538"/>
    <cellStyle name="계산 4 2 2 3 10 2" xfId="13504"/>
    <cellStyle name="계산 4 2 2 3 10 3" xfId="19260"/>
    <cellStyle name="계산 4 2 2 3 10 4" xfId="24742"/>
    <cellStyle name="계산 4 2 2 3 11" xfId="12037"/>
    <cellStyle name="계산 4 2 2 3 12" xfId="17793"/>
    <cellStyle name="계산 4 2 2 3 13" xfId="23290"/>
    <cellStyle name="계산 4 2 2 3 2" xfId="7539"/>
    <cellStyle name="계산 4 2 2 3 2 2" xfId="13505"/>
    <cellStyle name="계산 4 2 2 3 2 3" xfId="19261"/>
    <cellStyle name="계산 4 2 2 3 2 4" xfId="24743"/>
    <cellStyle name="계산 4 2 2 3 3" xfId="7540"/>
    <cellStyle name="계산 4 2 2 3 3 2" xfId="13506"/>
    <cellStyle name="계산 4 2 2 3 3 3" xfId="19262"/>
    <cellStyle name="계산 4 2 2 3 3 4" xfId="24744"/>
    <cellStyle name="계산 4 2 2 3 4" xfId="7541"/>
    <cellStyle name="계산 4 2 2 3 4 2" xfId="13507"/>
    <cellStyle name="계산 4 2 2 3 4 3" xfId="19263"/>
    <cellStyle name="계산 4 2 2 3 4 4" xfId="24745"/>
    <cellStyle name="계산 4 2 2 3 5" xfId="7542"/>
    <cellStyle name="계산 4 2 2 3 5 2" xfId="13508"/>
    <cellStyle name="계산 4 2 2 3 5 3" xfId="19264"/>
    <cellStyle name="계산 4 2 2 3 5 4" xfId="24746"/>
    <cellStyle name="계산 4 2 2 3 6" xfId="7543"/>
    <cellStyle name="계산 4 2 2 3 6 2" xfId="13509"/>
    <cellStyle name="계산 4 2 2 3 6 3" xfId="19265"/>
    <cellStyle name="계산 4 2 2 3 6 4" xfId="24747"/>
    <cellStyle name="계산 4 2 2 3 7" xfId="7544"/>
    <cellStyle name="계산 4 2 2 3 7 2" xfId="13510"/>
    <cellStyle name="계산 4 2 2 3 7 3" xfId="19266"/>
    <cellStyle name="계산 4 2 2 3 7 4" xfId="24748"/>
    <cellStyle name="계산 4 2 2 3 8" xfId="7545"/>
    <cellStyle name="계산 4 2 2 3 8 2" xfId="13511"/>
    <cellStyle name="계산 4 2 2 3 8 3" xfId="19267"/>
    <cellStyle name="계산 4 2 2 3 8 4" xfId="24749"/>
    <cellStyle name="계산 4 2 2 3 9" xfId="7546"/>
    <cellStyle name="계산 4 2 2 3 9 2" xfId="13512"/>
    <cellStyle name="계산 4 2 2 3 9 3" xfId="19268"/>
    <cellStyle name="계산 4 2 2 3 9 4" xfId="24750"/>
    <cellStyle name="계산 4 2 2 4" xfId="7547"/>
    <cellStyle name="계산 4 2 2 4 2" xfId="13513"/>
    <cellStyle name="계산 4 2 2 4 3" xfId="19269"/>
    <cellStyle name="계산 4 2 2 4 4" xfId="24751"/>
    <cellStyle name="계산 4 2 2 5" xfId="7548"/>
    <cellStyle name="계산 4 2 2 5 2" xfId="13514"/>
    <cellStyle name="계산 4 2 2 5 3" xfId="19270"/>
    <cellStyle name="계산 4 2 2 5 4" xfId="24752"/>
    <cellStyle name="계산 4 2 2 6" xfId="7549"/>
    <cellStyle name="계산 4 2 2 6 2" xfId="13515"/>
    <cellStyle name="계산 4 2 2 6 3" xfId="19271"/>
    <cellStyle name="계산 4 2 2 6 4" xfId="24753"/>
    <cellStyle name="계산 4 2 2 7" xfId="11549"/>
    <cellStyle name="계산 4 2 2 8" xfId="17329"/>
    <cellStyle name="계산 4 2 3" xfId="5420"/>
    <cellStyle name="계산 4 2 3 2" xfId="5708"/>
    <cellStyle name="계산 4 2 3 2 10" xfId="11681"/>
    <cellStyle name="계산 4 2 3 2 11" xfId="17450"/>
    <cellStyle name="계산 4 2 3 2 12" xfId="22971"/>
    <cellStyle name="계산 4 2 3 2 2" xfId="7550"/>
    <cellStyle name="계산 4 2 3 2 2 2" xfId="13516"/>
    <cellStyle name="계산 4 2 3 2 2 3" xfId="19272"/>
    <cellStyle name="계산 4 2 3 2 2 4" xfId="24754"/>
    <cellStyle name="계산 4 2 3 2 3" xfId="7551"/>
    <cellStyle name="계산 4 2 3 2 3 2" xfId="13517"/>
    <cellStyle name="계산 4 2 3 2 3 3" xfId="19273"/>
    <cellStyle name="계산 4 2 3 2 3 4" xfId="24755"/>
    <cellStyle name="계산 4 2 3 2 4" xfId="7552"/>
    <cellStyle name="계산 4 2 3 2 4 2" xfId="13518"/>
    <cellStyle name="계산 4 2 3 2 4 3" xfId="19274"/>
    <cellStyle name="계산 4 2 3 2 4 4" xfId="24756"/>
    <cellStyle name="계산 4 2 3 2 5" xfId="7553"/>
    <cellStyle name="계산 4 2 3 2 5 2" xfId="13519"/>
    <cellStyle name="계산 4 2 3 2 5 3" xfId="19275"/>
    <cellStyle name="계산 4 2 3 2 5 4" xfId="24757"/>
    <cellStyle name="계산 4 2 3 2 6" xfId="7554"/>
    <cellStyle name="계산 4 2 3 2 6 2" xfId="13520"/>
    <cellStyle name="계산 4 2 3 2 6 3" xfId="19276"/>
    <cellStyle name="계산 4 2 3 2 6 4" xfId="24758"/>
    <cellStyle name="계산 4 2 3 2 7" xfId="7555"/>
    <cellStyle name="계산 4 2 3 2 7 2" xfId="13521"/>
    <cellStyle name="계산 4 2 3 2 7 3" xfId="19277"/>
    <cellStyle name="계산 4 2 3 2 7 4" xfId="24759"/>
    <cellStyle name="계산 4 2 3 2 8" xfId="7556"/>
    <cellStyle name="계산 4 2 3 2 8 2" xfId="13522"/>
    <cellStyle name="계산 4 2 3 2 8 3" xfId="19278"/>
    <cellStyle name="계산 4 2 3 2 8 4" xfId="24760"/>
    <cellStyle name="계산 4 2 3 2 9" xfId="7557"/>
    <cellStyle name="계산 4 2 3 2 9 2" xfId="13523"/>
    <cellStyle name="계산 4 2 3 2 9 3" xfId="19279"/>
    <cellStyle name="계산 4 2 3 2 9 4" xfId="24761"/>
    <cellStyle name="계산 4 2 3 3" xfId="5946"/>
    <cellStyle name="계산 4 2 3 3 10" xfId="7558"/>
    <cellStyle name="계산 4 2 3 3 10 2" xfId="13524"/>
    <cellStyle name="계산 4 2 3 3 10 3" xfId="19280"/>
    <cellStyle name="계산 4 2 3 3 10 4" xfId="24762"/>
    <cellStyle name="계산 4 2 3 3 11" xfId="11919"/>
    <cellStyle name="계산 4 2 3 3 12" xfId="17676"/>
    <cellStyle name="계산 4 2 3 3 13" xfId="23173"/>
    <cellStyle name="계산 4 2 3 3 2" xfId="7559"/>
    <cellStyle name="계산 4 2 3 3 2 2" xfId="13525"/>
    <cellStyle name="계산 4 2 3 3 2 3" xfId="19281"/>
    <cellStyle name="계산 4 2 3 3 2 4" xfId="24763"/>
    <cellStyle name="계산 4 2 3 3 3" xfId="7560"/>
    <cellStyle name="계산 4 2 3 3 3 2" xfId="13526"/>
    <cellStyle name="계산 4 2 3 3 3 3" xfId="19282"/>
    <cellStyle name="계산 4 2 3 3 3 4" xfId="24764"/>
    <cellStyle name="계산 4 2 3 3 4" xfId="7561"/>
    <cellStyle name="계산 4 2 3 3 4 2" xfId="13527"/>
    <cellStyle name="계산 4 2 3 3 4 3" xfId="19283"/>
    <cellStyle name="계산 4 2 3 3 4 4" xfId="24765"/>
    <cellStyle name="계산 4 2 3 3 5" xfId="7562"/>
    <cellStyle name="계산 4 2 3 3 5 2" xfId="13528"/>
    <cellStyle name="계산 4 2 3 3 5 3" xfId="19284"/>
    <cellStyle name="계산 4 2 3 3 5 4" xfId="24766"/>
    <cellStyle name="계산 4 2 3 3 6" xfId="7563"/>
    <cellStyle name="계산 4 2 3 3 6 2" xfId="13529"/>
    <cellStyle name="계산 4 2 3 3 6 3" xfId="19285"/>
    <cellStyle name="계산 4 2 3 3 6 4" xfId="24767"/>
    <cellStyle name="계산 4 2 3 3 7" xfId="7564"/>
    <cellStyle name="계산 4 2 3 3 7 2" xfId="13530"/>
    <cellStyle name="계산 4 2 3 3 7 3" xfId="19286"/>
    <cellStyle name="계산 4 2 3 3 7 4" xfId="24768"/>
    <cellStyle name="계산 4 2 3 3 8" xfId="7565"/>
    <cellStyle name="계산 4 2 3 3 8 2" xfId="13531"/>
    <cellStyle name="계산 4 2 3 3 8 3" xfId="19287"/>
    <cellStyle name="계산 4 2 3 3 8 4" xfId="24769"/>
    <cellStyle name="계산 4 2 3 3 9" xfId="7566"/>
    <cellStyle name="계산 4 2 3 3 9 2" xfId="13532"/>
    <cellStyle name="계산 4 2 3 3 9 3" xfId="19288"/>
    <cellStyle name="계산 4 2 3 3 9 4" xfId="24770"/>
    <cellStyle name="계산 4 2 3 4" xfId="7567"/>
    <cellStyle name="계산 4 2 3 4 2" xfId="13533"/>
    <cellStyle name="계산 4 2 3 4 3" xfId="19289"/>
    <cellStyle name="계산 4 2 3 4 4" xfId="24771"/>
    <cellStyle name="계산 4 2 3 5" xfId="7568"/>
    <cellStyle name="계산 4 2 3 5 2" xfId="13534"/>
    <cellStyle name="계산 4 2 3 5 3" xfId="19290"/>
    <cellStyle name="계산 4 2 3 5 4" xfId="24772"/>
    <cellStyle name="계산 4 2 3 6" xfId="7569"/>
    <cellStyle name="계산 4 2 3 6 2" xfId="13535"/>
    <cellStyle name="계산 4 2 3 6 3" xfId="19291"/>
    <cellStyle name="계산 4 2 3 6 4" xfId="24773"/>
    <cellStyle name="계산 4 2 3 7" xfId="11414"/>
    <cellStyle name="계산 4 2 3 8" xfId="17212"/>
    <cellStyle name="계산 4 2 4" xfId="5486"/>
    <cellStyle name="계산 4 2 4 2" xfId="5774"/>
    <cellStyle name="계산 4 2 4 2 10" xfId="11747"/>
    <cellStyle name="계산 4 2 4 2 11" xfId="17513"/>
    <cellStyle name="계산 4 2 4 2 12" xfId="23027"/>
    <cellStyle name="계산 4 2 4 2 2" xfId="7570"/>
    <cellStyle name="계산 4 2 4 2 2 2" xfId="13536"/>
    <cellStyle name="계산 4 2 4 2 2 3" xfId="19292"/>
    <cellStyle name="계산 4 2 4 2 2 4" xfId="24774"/>
    <cellStyle name="계산 4 2 4 2 3" xfId="7571"/>
    <cellStyle name="계산 4 2 4 2 3 2" xfId="13537"/>
    <cellStyle name="계산 4 2 4 2 3 3" xfId="19293"/>
    <cellStyle name="계산 4 2 4 2 3 4" xfId="24775"/>
    <cellStyle name="계산 4 2 4 2 4" xfId="7572"/>
    <cellStyle name="계산 4 2 4 2 4 2" xfId="13538"/>
    <cellStyle name="계산 4 2 4 2 4 3" xfId="19294"/>
    <cellStyle name="계산 4 2 4 2 4 4" xfId="24776"/>
    <cellStyle name="계산 4 2 4 2 5" xfId="7573"/>
    <cellStyle name="계산 4 2 4 2 5 2" xfId="13539"/>
    <cellStyle name="계산 4 2 4 2 5 3" xfId="19295"/>
    <cellStyle name="계산 4 2 4 2 5 4" xfId="24777"/>
    <cellStyle name="계산 4 2 4 2 6" xfId="7574"/>
    <cellStyle name="계산 4 2 4 2 6 2" xfId="13540"/>
    <cellStyle name="계산 4 2 4 2 6 3" xfId="19296"/>
    <cellStyle name="계산 4 2 4 2 6 4" xfId="24778"/>
    <cellStyle name="계산 4 2 4 2 7" xfId="7575"/>
    <cellStyle name="계산 4 2 4 2 7 2" xfId="13541"/>
    <cellStyle name="계산 4 2 4 2 7 3" xfId="19297"/>
    <cellStyle name="계산 4 2 4 2 7 4" xfId="24779"/>
    <cellStyle name="계산 4 2 4 2 8" xfId="7576"/>
    <cellStyle name="계산 4 2 4 2 8 2" xfId="13542"/>
    <cellStyle name="계산 4 2 4 2 8 3" xfId="19298"/>
    <cellStyle name="계산 4 2 4 2 8 4" xfId="24780"/>
    <cellStyle name="계산 4 2 4 2 9" xfId="7577"/>
    <cellStyle name="계산 4 2 4 2 9 2" xfId="13543"/>
    <cellStyle name="계산 4 2 4 2 9 3" xfId="19299"/>
    <cellStyle name="계산 4 2 4 2 9 4" xfId="24781"/>
    <cellStyle name="계산 4 2 4 3" xfId="5999"/>
    <cellStyle name="계산 4 2 4 3 10" xfId="7578"/>
    <cellStyle name="계산 4 2 4 3 10 2" xfId="13544"/>
    <cellStyle name="계산 4 2 4 3 10 3" xfId="19300"/>
    <cellStyle name="계산 4 2 4 3 10 4" xfId="24782"/>
    <cellStyle name="계산 4 2 4 3 11" xfId="11972"/>
    <cellStyle name="계산 4 2 4 3 12" xfId="17729"/>
    <cellStyle name="계산 4 2 4 3 13" xfId="23226"/>
    <cellStyle name="계산 4 2 4 3 2" xfId="7579"/>
    <cellStyle name="계산 4 2 4 3 2 2" xfId="13545"/>
    <cellStyle name="계산 4 2 4 3 2 3" xfId="19301"/>
    <cellStyle name="계산 4 2 4 3 2 4" xfId="24783"/>
    <cellStyle name="계산 4 2 4 3 3" xfId="7580"/>
    <cellStyle name="계산 4 2 4 3 3 2" xfId="13546"/>
    <cellStyle name="계산 4 2 4 3 3 3" xfId="19302"/>
    <cellStyle name="계산 4 2 4 3 3 4" xfId="24784"/>
    <cellStyle name="계산 4 2 4 3 4" xfId="7581"/>
    <cellStyle name="계산 4 2 4 3 4 2" xfId="13547"/>
    <cellStyle name="계산 4 2 4 3 4 3" xfId="19303"/>
    <cellStyle name="계산 4 2 4 3 4 4" xfId="24785"/>
    <cellStyle name="계산 4 2 4 3 5" xfId="7582"/>
    <cellStyle name="계산 4 2 4 3 5 2" xfId="13548"/>
    <cellStyle name="계산 4 2 4 3 5 3" xfId="19304"/>
    <cellStyle name="계산 4 2 4 3 5 4" xfId="24786"/>
    <cellStyle name="계산 4 2 4 3 6" xfId="7583"/>
    <cellStyle name="계산 4 2 4 3 6 2" xfId="13549"/>
    <cellStyle name="계산 4 2 4 3 6 3" xfId="19305"/>
    <cellStyle name="계산 4 2 4 3 6 4" xfId="24787"/>
    <cellStyle name="계산 4 2 4 3 7" xfId="7584"/>
    <cellStyle name="계산 4 2 4 3 7 2" xfId="13550"/>
    <cellStyle name="계산 4 2 4 3 7 3" xfId="19306"/>
    <cellStyle name="계산 4 2 4 3 7 4" xfId="24788"/>
    <cellStyle name="계산 4 2 4 3 8" xfId="7585"/>
    <cellStyle name="계산 4 2 4 3 8 2" xfId="13551"/>
    <cellStyle name="계산 4 2 4 3 8 3" xfId="19307"/>
    <cellStyle name="계산 4 2 4 3 8 4" xfId="24789"/>
    <cellStyle name="계산 4 2 4 3 9" xfId="7586"/>
    <cellStyle name="계산 4 2 4 3 9 2" xfId="13552"/>
    <cellStyle name="계산 4 2 4 3 9 3" xfId="19308"/>
    <cellStyle name="계산 4 2 4 3 9 4" xfId="24790"/>
    <cellStyle name="계산 4 2 4 4" xfId="7587"/>
    <cellStyle name="계산 4 2 4 4 2" xfId="13553"/>
    <cellStyle name="계산 4 2 4 4 3" xfId="19309"/>
    <cellStyle name="계산 4 2 4 4 4" xfId="24791"/>
    <cellStyle name="계산 4 2 4 5" xfId="7588"/>
    <cellStyle name="계산 4 2 4 5 2" xfId="13554"/>
    <cellStyle name="계산 4 2 4 5 3" xfId="19310"/>
    <cellStyle name="계산 4 2 4 5 4" xfId="24792"/>
    <cellStyle name="계산 4 2 4 6" xfId="7589"/>
    <cellStyle name="계산 4 2 4 6 2" xfId="13555"/>
    <cellStyle name="계산 4 2 4 6 3" xfId="19311"/>
    <cellStyle name="계산 4 2 4 6 4" xfId="24793"/>
    <cellStyle name="계산 4 2 4 7" xfId="7590"/>
    <cellStyle name="계산 4 2 4 7 2" xfId="13556"/>
    <cellStyle name="계산 4 2 4 7 3" xfId="19312"/>
    <cellStyle name="계산 4 2 4 7 4" xfId="24794"/>
    <cellStyle name="계산 4 2 4 8" xfId="11480"/>
    <cellStyle name="계산 4 2 4 9" xfId="17272"/>
    <cellStyle name="계산 4 2 5" xfId="5405"/>
    <cellStyle name="계산 4 2 5 10" xfId="17198"/>
    <cellStyle name="계산 4 2 5 11" xfId="11316"/>
    <cellStyle name="계산 4 2 5 2" xfId="5693"/>
    <cellStyle name="계산 4 2 5 2 10" xfId="7591"/>
    <cellStyle name="계산 4 2 5 2 10 2" xfId="13557"/>
    <cellStyle name="계산 4 2 5 2 10 3" xfId="19313"/>
    <cellStyle name="계산 4 2 5 2 10 4" xfId="24795"/>
    <cellStyle name="계산 4 2 5 2 11" xfId="11666"/>
    <cellStyle name="계산 4 2 5 2 12" xfId="17436"/>
    <cellStyle name="계산 4 2 5 2 13" xfId="22956"/>
    <cellStyle name="계산 4 2 5 2 2" xfId="7592"/>
    <cellStyle name="계산 4 2 5 2 2 2" xfId="13558"/>
    <cellStyle name="계산 4 2 5 2 2 3" xfId="19314"/>
    <cellStyle name="계산 4 2 5 2 2 4" xfId="24796"/>
    <cellStyle name="계산 4 2 5 2 3" xfId="7593"/>
    <cellStyle name="계산 4 2 5 2 3 2" xfId="13559"/>
    <cellStyle name="계산 4 2 5 2 3 3" xfId="19315"/>
    <cellStyle name="계산 4 2 5 2 3 4" xfId="24797"/>
    <cellStyle name="계산 4 2 5 2 4" xfId="7594"/>
    <cellStyle name="계산 4 2 5 2 4 2" xfId="13560"/>
    <cellStyle name="계산 4 2 5 2 4 3" xfId="19316"/>
    <cellStyle name="계산 4 2 5 2 4 4" xfId="24798"/>
    <cellStyle name="계산 4 2 5 2 5" xfId="7595"/>
    <cellStyle name="계산 4 2 5 2 5 2" xfId="13561"/>
    <cellStyle name="계산 4 2 5 2 5 3" xfId="19317"/>
    <cellStyle name="계산 4 2 5 2 5 4" xfId="24799"/>
    <cellStyle name="계산 4 2 5 2 6" xfId="7596"/>
    <cellStyle name="계산 4 2 5 2 6 2" xfId="13562"/>
    <cellStyle name="계산 4 2 5 2 6 3" xfId="19318"/>
    <cellStyle name="계산 4 2 5 2 6 4" xfId="24800"/>
    <cellStyle name="계산 4 2 5 2 7" xfId="7597"/>
    <cellStyle name="계산 4 2 5 2 7 2" xfId="13563"/>
    <cellStyle name="계산 4 2 5 2 7 3" xfId="19319"/>
    <cellStyle name="계산 4 2 5 2 7 4" xfId="24801"/>
    <cellStyle name="계산 4 2 5 2 8" xfId="7598"/>
    <cellStyle name="계산 4 2 5 2 8 2" xfId="13564"/>
    <cellStyle name="계산 4 2 5 2 8 3" xfId="19320"/>
    <cellStyle name="계산 4 2 5 2 8 4" xfId="24802"/>
    <cellStyle name="계산 4 2 5 2 9" xfId="7599"/>
    <cellStyle name="계산 4 2 5 2 9 2" xfId="13565"/>
    <cellStyle name="계산 4 2 5 2 9 3" xfId="19321"/>
    <cellStyle name="계산 4 2 5 2 9 4" xfId="24803"/>
    <cellStyle name="계산 4 2 5 3" xfId="5932"/>
    <cellStyle name="계산 4 2 5 3 10" xfId="7600"/>
    <cellStyle name="계산 4 2 5 3 10 2" xfId="13566"/>
    <cellStyle name="계산 4 2 5 3 10 3" xfId="19322"/>
    <cellStyle name="계산 4 2 5 3 10 4" xfId="24804"/>
    <cellStyle name="계산 4 2 5 3 11" xfId="11905"/>
    <cellStyle name="계산 4 2 5 3 12" xfId="17662"/>
    <cellStyle name="계산 4 2 5 3 13" xfId="23159"/>
    <cellStyle name="계산 4 2 5 3 2" xfId="7601"/>
    <cellStyle name="계산 4 2 5 3 2 2" xfId="13567"/>
    <cellStyle name="계산 4 2 5 3 2 3" xfId="19323"/>
    <cellStyle name="계산 4 2 5 3 2 4" xfId="24805"/>
    <cellStyle name="계산 4 2 5 3 3" xfId="7602"/>
    <cellStyle name="계산 4 2 5 3 3 2" xfId="13568"/>
    <cellStyle name="계산 4 2 5 3 3 3" xfId="19324"/>
    <cellStyle name="계산 4 2 5 3 3 4" xfId="24806"/>
    <cellStyle name="계산 4 2 5 3 4" xfId="7603"/>
    <cellStyle name="계산 4 2 5 3 4 2" xfId="13569"/>
    <cellStyle name="계산 4 2 5 3 4 3" xfId="19325"/>
    <cellStyle name="계산 4 2 5 3 4 4" xfId="24807"/>
    <cellStyle name="계산 4 2 5 3 5" xfId="7604"/>
    <cellStyle name="계산 4 2 5 3 5 2" xfId="13570"/>
    <cellStyle name="계산 4 2 5 3 5 3" xfId="19326"/>
    <cellStyle name="계산 4 2 5 3 5 4" xfId="24808"/>
    <cellStyle name="계산 4 2 5 3 6" xfId="7605"/>
    <cellStyle name="계산 4 2 5 3 6 2" xfId="13571"/>
    <cellStyle name="계산 4 2 5 3 6 3" xfId="19327"/>
    <cellStyle name="계산 4 2 5 3 6 4" xfId="24809"/>
    <cellStyle name="계산 4 2 5 3 7" xfId="7606"/>
    <cellStyle name="계산 4 2 5 3 7 2" xfId="13572"/>
    <cellStyle name="계산 4 2 5 3 7 3" xfId="19328"/>
    <cellStyle name="계산 4 2 5 3 7 4" xfId="24810"/>
    <cellStyle name="계산 4 2 5 3 8" xfId="7607"/>
    <cellStyle name="계산 4 2 5 3 8 2" xfId="13573"/>
    <cellStyle name="계산 4 2 5 3 8 3" xfId="19329"/>
    <cellStyle name="계산 4 2 5 3 8 4" xfId="24811"/>
    <cellStyle name="계산 4 2 5 3 9" xfId="7608"/>
    <cellStyle name="계산 4 2 5 3 9 2" xfId="13574"/>
    <cellStyle name="계산 4 2 5 3 9 3" xfId="19330"/>
    <cellStyle name="계산 4 2 5 3 9 4" xfId="24812"/>
    <cellStyle name="계산 4 2 5 4" xfId="7609"/>
    <cellStyle name="계산 4 2 5 4 2" xfId="13575"/>
    <cellStyle name="계산 4 2 5 4 3" xfId="19331"/>
    <cellStyle name="계산 4 2 5 4 4" xfId="24813"/>
    <cellStyle name="계산 4 2 5 5" xfId="7610"/>
    <cellStyle name="계산 4 2 5 5 2" xfId="13576"/>
    <cellStyle name="계산 4 2 5 5 3" xfId="19332"/>
    <cellStyle name="계산 4 2 5 5 4" xfId="24814"/>
    <cellStyle name="계산 4 2 5 6" xfId="7611"/>
    <cellStyle name="계산 4 2 5 6 2" xfId="13577"/>
    <cellStyle name="계산 4 2 5 6 3" xfId="19333"/>
    <cellStyle name="계산 4 2 5 6 4" xfId="24815"/>
    <cellStyle name="계산 4 2 5 7" xfId="7612"/>
    <cellStyle name="계산 4 2 5 7 2" xfId="13578"/>
    <cellStyle name="계산 4 2 5 7 3" xfId="19334"/>
    <cellStyle name="계산 4 2 5 7 4" xfId="24816"/>
    <cellStyle name="계산 4 2 5 8" xfId="7613"/>
    <cellStyle name="계산 4 2 5 8 2" xfId="13579"/>
    <cellStyle name="계산 4 2 5 8 3" xfId="19335"/>
    <cellStyle name="계산 4 2 5 8 4" xfId="24817"/>
    <cellStyle name="계산 4 2 5 9" xfId="11399"/>
    <cellStyle name="계산 4 2 6" xfId="7614"/>
    <cellStyle name="계산 4 2 6 2" xfId="13580"/>
    <cellStyle name="계산 4 2 6 3" xfId="19336"/>
    <cellStyle name="계산 4 2 6 4" xfId="24818"/>
    <cellStyle name="계산 4 2 7" xfId="7615"/>
    <cellStyle name="계산 4 2 7 2" xfId="13581"/>
    <cellStyle name="계산 4 2 7 3" xfId="19337"/>
    <cellStyle name="계산 4 2 7 4" xfId="24819"/>
    <cellStyle name="계산 4 2 8" xfId="11327"/>
    <cellStyle name="계산 4 2 9" xfId="11283"/>
    <cellStyle name="계산 4 3" xfId="5374"/>
    <cellStyle name="계산 4 3 10" xfId="7616"/>
    <cellStyle name="계산 4 3 10 2" xfId="13582"/>
    <cellStyle name="계산 4 3 10 3" xfId="19338"/>
    <cellStyle name="계산 4 3 10 4" xfId="24820"/>
    <cellStyle name="계산 4 3 11" xfId="11368"/>
    <cellStyle name="계산 4 3 12" xfId="17171"/>
    <cellStyle name="계산 4 3 13" xfId="11300"/>
    <cellStyle name="계산 4 3 2" xfId="5662"/>
    <cellStyle name="계산 4 3 2 10" xfId="11635"/>
    <cellStyle name="계산 4 3 2 11" xfId="17405"/>
    <cellStyle name="계산 4 3 2 12" xfId="22937"/>
    <cellStyle name="계산 4 3 2 2" xfId="7617"/>
    <cellStyle name="계산 4 3 2 2 2" xfId="13583"/>
    <cellStyle name="계산 4 3 2 2 3" xfId="19339"/>
    <cellStyle name="계산 4 3 2 2 4" xfId="24821"/>
    <cellStyle name="계산 4 3 2 3" xfId="7618"/>
    <cellStyle name="계산 4 3 2 3 2" xfId="13584"/>
    <cellStyle name="계산 4 3 2 3 3" xfId="19340"/>
    <cellStyle name="계산 4 3 2 3 4" xfId="24822"/>
    <cellStyle name="계산 4 3 2 4" xfId="7619"/>
    <cellStyle name="계산 4 3 2 4 2" xfId="13585"/>
    <cellStyle name="계산 4 3 2 4 3" xfId="19341"/>
    <cellStyle name="계산 4 3 2 4 4" xfId="24823"/>
    <cellStyle name="계산 4 3 2 5" xfId="7620"/>
    <cellStyle name="계산 4 3 2 5 2" xfId="13586"/>
    <cellStyle name="계산 4 3 2 5 3" xfId="19342"/>
    <cellStyle name="계산 4 3 2 5 4" xfId="24824"/>
    <cellStyle name="계산 4 3 2 6" xfId="7621"/>
    <cellStyle name="계산 4 3 2 6 2" xfId="13587"/>
    <cellStyle name="계산 4 3 2 6 3" xfId="19343"/>
    <cellStyle name="계산 4 3 2 6 4" xfId="24825"/>
    <cellStyle name="계산 4 3 2 7" xfId="7622"/>
    <cellStyle name="계산 4 3 2 7 2" xfId="13588"/>
    <cellStyle name="계산 4 3 2 7 3" xfId="19344"/>
    <cellStyle name="계산 4 3 2 7 4" xfId="24826"/>
    <cellStyle name="계산 4 3 2 8" xfId="7623"/>
    <cellStyle name="계산 4 3 2 8 2" xfId="13589"/>
    <cellStyle name="계산 4 3 2 8 3" xfId="19345"/>
    <cellStyle name="계산 4 3 2 8 4" xfId="24827"/>
    <cellStyle name="계산 4 3 2 9" xfId="7624"/>
    <cellStyle name="계산 4 3 2 9 2" xfId="13590"/>
    <cellStyle name="계산 4 3 2 9 3" xfId="19346"/>
    <cellStyle name="계산 4 3 2 9 4" xfId="24828"/>
    <cellStyle name="계산 4 3 3" xfId="5904"/>
    <cellStyle name="계산 4 3 3 10" xfId="7625"/>
    <cellStyle name="계산 4 3 3 10 2" xfId="13591"/>
    <cellStyle name="계산 4 3 3 10 3" xfId="19347"/>
    <cellStyle name="계산 4 3 3 10 4" xfId="24829"/>
    <cellStyle name="계산 4 3 3 11" xfId="11877"/>
    <cellStyle name="계산 4 3 3 12" xfId="17634"/>
    <cellStyle name="계산 4 3 3 13" xfId="23131"/>
    <cellStyle name="계산 4 3 3 2" xfId="7626"/>
    <cellStyle name="계산 4 3 3 2 2" xfId="13592"/>
    <cellStyle name="계산 4 3 3 2 3" xfId="19348"/>
    <cellStyle name="계산 4 3 3 2 4" xfId="24830"/>
    <cellStyle name="계산 4 3 3 3" xfId="7627"/>
    <cellStyle name="계산 4 3 3 3 2" xfId="13593"/>
    <cellStyle name="계산 4 3 3 3 3" xfId="19349"/>
    <cellStyle name="계산 4 3 3 3 4" xfId="24831"/>
    <cellStyle name="계산 4 3 3 4" xfId="7628"/>
    <cellStyle name="계산 4 3 3 4 2" xfId="13594"/>
    <cellStyle name="계산 4 3 3 4 3" xfId="19350"/>
    <cellStyle name="계산 4 3 3 4 4" xfId="24832"/>
    <cellStyle name="계산 4 3 3 5" xfId="7629"/>
    <cellStyle name="계산 4 3 3 5 2" xfId="13595"/>
    <cellStyle name="계산 4 3 3 5 3" xfId="19351"/>
    <cellStyle name="계산 4 3 3 5 4" xfId="24833"/>
    <cellStyle name="계산 4 3 3 6" xfId="7630"/>
    <cellStyle name="계산 4 3 3 6 2" xfId="13596"/>
    <cellStyle name="계산 4 3 3 6 3" xfId="19352"/>
    <cellStyle name="계산 4 3 3 6 4" xfId="24834"/>
    <cellStyle name="계산 4 3 3 7" xfId="7631"/>
    <cellStyle name="계산 4 3 3 7 2" xfId="13597"/>
    <cellStyle name="계산 4 3 3 7 3" xfId="19353"/>
    <cellStyle name="계산 4 3 3 7 4" xfId="24835"/>
    <cellStyle name="계산 4 3 3 8" xfId="7632"/>
    <cellStyle name="계산 4 3 3 8 2" xfId="13598"/>
    <cellStyle name="계산 4 3 3 8 3" xfId="19354"/>
    <cellStyle name="계산 4 3 3 8 4" xfId="24836"/>
    <cellStyle name="계산 4 3 3 9" xfId="7633"/>
    <cellStyle name="계산 4 3 3 9 2" xfId="13599"/>
    <cellStyle name="계산 4 3 3 9 3" xfId="19355"/>
    <cellStyle name="계산 4 3 3 9 4" xfId="24837"/>
    <cellStyle name="계산 4 3 4" xfId="7634"/>
    <cellStyle name="계산 4 3 4 2" xfId="13600"/>
    <cellStyle name="계산 4 3 4 3" xfId="19356"/>
    <cellStyle name="계산 4 3 4 4" xfId="24838"/>
    <cellStyle name="계산 4 3 5" xfId="7635"/>
    <cellStyle name="계산 4 3 5 2" xfId="13601"/>
    <cellStyle name="계산 4 3 5 3" xfId="19357"/>
    <cellStyle name="계산 4 3 5 4" xfId="24839"/>
    <cellStyle name="계산 4 3 6" xfId="7636"/>
    <cellStyle name="계산 4 3 6 2" xfId="13602"/>
    <cellStyle name="계산 4 3 6 3" xfId="19358"/>
    <cellStyle name="계산 4 3 6 4" xfId="24840"/>
    <cellStyle name="계산 4 3 7" xfId="7637"/>
    <cellStyle name="계산 4 3 7 2" xfId="13603"/>
    <cellStyle name="계산 4 3 7 3" xfId="19359"/>
    <cellStyle name="계산 4 3 7 4" xfId="24841"/>
    <cellStyle name="계산 4 3 8" xfId="7638"/>
    <cellStyle name="계산 4 3 8 2" xfId="13604"/>
    <cellStyle name="계산 4 3 8 3" xfId="19360"/>
    <cellStyle name="계산 4 3 8 4" xfId="24842"/>
    <cellStyle name="계산 4 3 9" xfId="7639"/>
    <cellStyle name="계산 4 3 9 2" xfId="13605"/>
    <cellStyle name="계산 4 3 9 3" xfId="19361"/>
    <cellStyle name="계산 4 3 9 4" xfId="24843"/>
    <cellStyle name="계산 4 4" xfId="5404"/>
    <cellStyle name="계산 4 4 2" xfId="5692"/>
    <cellStyle name="계산 4 4 2 10" xfId="11665"/>
    <cellStyle name="계산 4 4 2 11" xfId="17435"/>
    <cellStyle name="계산 4 4 2 12" xfId="22955"/>
    <cellStyle name="계산 4 4 2 2" xfId="7640"/>
    <cellStyle name="계산 4 4 2 2 2" xfId="13606"/>
    <cellStyle name="계산 4 4 2 2 3" xfId="19362"/>
    <cellStyle name="계산 4 4 2 2 4" xfId="24844"/>
    <cellStyle name="계산 4 4 2 3" xfId="7641"/>
    <cellStyle name="계산 4 4 2 3 2" xfId="13607"/>
    <cellStyle name="계산 4 4 2 3 3" xfId="19363"/>
    <cellStyle name="계산 4 4 2 3 4" xfId="24845"/>
    <cellStyle name="계산 4 4 2 4" xfId="7642"/>
    <cellStyle name="계산 4 4 2 4 2" xfId="13608"/>
    <cellStyle name="계산 4 4 2 4 3" xfId="19364"/>
    <cellStyle name="계산 4 4 2 4 4" xfId="24846"/>
    <cellStyle name="계산 4 4 2 5" xfId="7643"/>
    <cellStyle name="계산 4 4 2 5 2" xfId="13609"/>
    <cellStyle name="계산 4 4 2 5 3" xfId="19365"/>
    <cellStyle name="계산 4 4 2 5 4" xfId="24847"/>
    <cellStyle name="계산 4 4 2 6" xfId="7644"/>
    <cellStyle name="계산 4 4 2 6 2" xfId="13610"/>
    <cellStyle name="계산 4 4 2 6 3" xfId="19366"/>
    <cellStyle name="계산 4 4 2 6 4" xfId="24848"/>
    <cellStyle name="계산 4 4 2 7" xfId="7645"/>
    <cellStyle name="계산 4 4 2 7 2" xfId="13611"/>
    <cellStyle name="계산 4 4 2 7 3" xfId="19367"/>
    <cellStyle name="계산 4 4 2 7 4" xfId="24849"/>
    <cellStyle name="계산 4 4 2 8" xfId="7646"/>
    <cellStyle name="계산 4 4 2 8 2" xfId="13612"/>
    <cellStyle name="계산 4 4 2 8 3" xfId="19368"/>
    <cellStyle name="계산 4 4 2 8 4" xfId="24850"/>
    <cellStyle name="계산 4 4 2 9" xfId="7647"/>
    <cellStyle name="계산 4 4 2 9 2" xfId="13613"/>
    <cellStyle name="계산 4 4 2 9 3" xfId="19369"/>
    <cellStyle name="계산 4 4 2 9 4" xfId="24851"/>
    <cellStyle name="계산 4 4 3" xfId="5931"/>
    <cellStyle name="계산 4 4 3 10" xfId="7648"/>
    <cellStyle name="계산 4 4 3 10 2" xfId="13614"/>
    <cellStyle name="계산 4 4 3 10 3" xfId="19370"/>
    <cellStyle name="계산 4 4 3 10 4" xfId="24852"/>
    <cellStyle name="계산 4 4 3 11" xfId="11904"/>
    <cellStyle name="계산 4 4 3 12" xfId="17661"/>
    <cellStyle name="계산 4 4 3 13" xfId="23158"/>
    <cellStyle name="계산 4 4 3 2" xfId="7649"/>
    <cellStyle name="계산 4 4 3 2 2" xfId="13615"/>
    <cellStyle name="계산 4 4 3 2 3" xfId="19371"/>
    <cellStyle name="계산 4 4 3 2 4" xfId="24853"/>
    <cellStyle name="계산 4 4 3 3" xfId="7650"/>
    <cellStyle name="계산 4 4 3 3 2" xfId="13616"/>
    <cellStyle name="계산 4 4 3 3 3" xfId="19372"/>
    <cellStyle name="계산 4 4 3 3 4" xfId="24854"/>
    <cellStyle name="계산 4 4 3 4" xfId="7651"/>
    <cellStyle name="계산 4 4 3 4 2" xfId="13617"/>
    <cellStyle name="계산 4 4 3 4 3" xfId="19373"/>
    <cellStyle name="계산 4 4 3 4 4" xfId="24855"/>
    <cellStyle name="계산 4 4 3 5" xfId="7652"/>
    <cellStyle name="계산 4 4 3 5 2" xfId="13618"/>
    <cellStyle name="계산 4 4 3 5 3" xfId="19374"/>
    <cellStyle name="계산 4 4 3 5 4" xfId="24856"/>
    <cellStyle name="계산 4 4 3 6" xfId="7653"/>
    <cellStyle name="계산 4 4 3 6 2" xfId="13619"/>
    <cellStyle name="계산 4 4 3 6 3" xfId="19375"/>
    <cellStyle name="계산 4 4 3 6 4" xfId="24857"/>
    <cellStyle name="계산 4 4 3 7" xfId="7654"/>
    <cellStyle name="계산 4 4 3 7 2" xfId="13620"/>
    <cellStyle name="계산 4 4 3 7 3" xfId="19376"/>
    <cellStyle name="계산 4 4 3 7 4" xfId="24858"/>
    <cellStyle name="계산 4 4 3 8" xfId="7655"/>
    <cellStyle name="계산 4 4 3 8 2" xfId="13621"/>
    <cellStyle name="계산 4 4 3 8 3" xfId="19377"/>
    <cellStyle name="계산 4 4 3 8 4" xfId="24859"/>
    <cellStyle name="계산 4 4 3 9" xfId="7656"/>
    <cellStyle name="계산 4 4 3 9 2" xfId="13622"/>
    <cellStyle name="계산 4 4 3 9 3" xfId="19378"/>
    <cellStyle name="계산 4 4 3 9 4" xfId="24860"/>
    <cellStyle name="계산 4 4 4" xfId="7657"/>
    <cellStyle name="계산 4 4 4 2" xfId="13623"/>
    <cellStyle name="계산 4 4 4 3" xfId="19379"/>
    <cellStyle name="계산 4 4 4 4" xfId="24861"/>
    <cellStyle name="계산 4 4 5" xfId="7658"/>
    <cellStyle name="계산 4 4 5 2" xfId="13624"/>
    <cellStyle name="계산 4 4 5 3" xfId="19380"/>
    <cellStyle name="계산 4 4 5 4" xfId="24862"/>
    <cellStyle name="계산 4 4 6" xfId="7659"/>
    <cellStyle name="계산 4 4 6 2" xfId="13625"/>
    <cellStyle name="계산 4 4 6 3" xfId="19381"/>
    <cellStyle name="계산 4 4 6 4" xfId="24863"/>
    <cellStyle name="계산 4 4 7" xfId="11398"/>
    <cellStyle name="계산 4 4 8" xfId="17197"/>
    <cellStyle name="계산 4 5" xfId="5378"/>
    <cellStyle name="계산 4 5 2" xfId="5666"/>
    <cellStyle name="계산 4 5 2 10" xfId="11639"/>
    <cellStyle name="계산 4 5 2 11" xfId="17409"/>
    <cellStyle name="계산 4 5 2 12" xfId="22941"/>
    <cellStyle name="계산 4 5 2 2" xfId="7660"/>
    <cellStyle name="계산 4 5 2 2 2" xfId="13626"/>
    <cellStyle name="계산 4 5 2 2 3" xfId="19382"/>
    <cellStyle name="계산 4 5 2 2 4" xfId="24864"/>
    <cellStyle name="계산 4 5 2 3" xfId="7661"/>
    <cellStyle name="계산 4 5 2 3 2" xfId="13627"/>
    <cellStyle name="계산 4 5 2 3 3" xfId="19383"/>
    <cellStyle name="계산 4 5 2 3 4" xfId="24865"/>
    <cellStyle name="계산 4 5 2 4" xfId="7662"/>
    <cellStyle name="계산 4 5 2 4 2" xfId="13628"/>
    <cellStyle name="계산 4 5 2 4 3" xfId="19384"/>
    <cellStyle name="계산 4 5 2 4 4" xfId="24866"/>
    <cellStyle name="계산 4 5 2 5" xfId="7663"/>
    <cellStyle name="계산 4 5 2 5 2" xfId="13629"/>
    <cellStyle name="계산 4 5 2 5 3" xfId="19385"/>
    <cellStyle name="계산 4 5 2 5 4" xfId="24867"/>
    <cellStyle name="계산 4 5 2 6" xfId="7664"/>
    <cellStyle name="계산 4 5 2 6 2" xfId="13630"/>
    <cellStyle name="계산 4 5 2 6 3" xfId="19386"/>
    <cellStyle name="계산 4 5 2 6 4" xfId="24868"/>
    <cellStyle name="계산 4 5 2 7" xfId="7665"/>
    <cellStyle name="계산 4 5 2 7 2" xfId="13631"/>
    <cellStyle name="계산 4 5 2 7 3" xfId="19387"/>
    <cellStyle name="계산 4 5 2 7 4" xfId="24869"/>
    <cellStyle name="계산 4 5 2 8" xfId="7666"/>
    <cellStyle name="계산 4 5 2 8 2" xfId="13632"/>
    <cellStyle name="계산 4 5 2 8 3" xfId="19388"/>
    <cellStyle name="계산 4 5 2 8 4" xfId="24870"/>
    <cellStyle name="계산 4 5 2 9" xfId="7667"/>
    <cellStyle name="계산 4 5 2 9 2" xfId="13633"/>
    <cellStyle name="계산 4 5 2 9 3" xfId="19389"/>
    <cellStyle name="계산 4 5 2 9 4" xfId="24871"/>
    <cellStyle name="계산 4 5 3" xfId="5907"/>
    <cellStyle name="계산 4 5 3 10" xfId="7668"/>
    <cellStyle name="계산 4 5 3 10 2" xfId="13634"/>
    <cellStyle name="계산 4 5 3 10 3" xfId="19390"/>
    <cellStyle name="계산 4 5 3 10 4" xfId="24872"/>
    <cellStyle name="계산 4 5 3 11" xfId="11880"/>
    <cellStyle name="계산 4 5 3 12" xfId="17637"/>
    <cellStyle name="계산 4 5 3 13" xfId="23134"/>
    <cellStyle name="계산 4 5 3 2" xfId="7669"/>
    <cellStyle name="계산 4 5 3 2 2" xfId="13635"/>
    <cellStyle name="계산 4 5 3 2 3" xfId="19391"/>
    <cellStyle name="계산 4 5 3 2 4" xfId="24873"/>
    <cellStyle name="계산 4 5 3 3" xfId="7670"/>
    <cellStyle name="계산 4 5 3 3 2" xfId="13636"/>
    <cellStyle name="계산 4 5 3 3 3" xfId="19392"/>
    <cellStyle name="계산 4 5 3 3 4" xfId="24874"/>
    <cellStyle name="계산 4 5 3 4" xfId="7671"/>
    <cellStyle name="계산 4 5 3 4 2" xfId="13637"/>
    <cellStyle name="계산 4 5 3 4 3" xfId="19393"/>
    <cellStyle name="계산 4 5 3 4 4" xfId="24875"/>
    <cellStyle name="계산 4 5 3 5" xfId="7672"/>
    <cellStyle name="계산 4 5 3 5 2" xfId="13638"/>
    <cellStyle name="계산 4 5 3 5 3" xfId="19394"/>
    <cellStyle name="계산 4 5 3 5 4" xfId="24876"/>
    <cellStyle name="계산 4 5 3 6" xfId="7673"/>
    <cellStyle name="계산 4 5 3 6 2" xfId="13639"/>
    <cellStyle name="계산 4 5 3 6 3" xfId="19395"/>
    <cellStyle name="계산 4 5 3 6 4" xfId="24877"/>
    <cellStyle name="계산 4 5 3 7" xfId="7674"/>
    <cellStyle name="계산 4 5 3 7 2" xfId="13640"/>
    <cellStyle name="계산 4 5 3 7 3" xfId="19396"/>
    <cellStyle name="계산 4 5 3 7 4" xfId="24878"/>
    <cellStyle name="계산 4 5 3 8" xfId="7675"/>
    <cellStyle name="계산 4 5 3 8 2" xfId="13641"/>
    <cellStyle name="계산 4 5 3 8 3" xfId="19397"/>
    <cellStyle name="계산 4 5 3 8 4" xfId="24879"/>
    <cellStyle name="계산 4 5 3 9" xfId="7676"/>
    <cellStyle name="계산 4 5 3 9 2" xfId="13642"/>
    <cellStyle name="계산 4 5 3 9 3" xfId="19398"/>
    <cellStyle name="계산 4 5 3 9 4" xfId="24880"/>
    <cellStyle name="계산 4 5 4" xfId="7677"/>
    <cellStyle name="계산 4 5 4 2" xfId="13643"/>
    <cellStyle name="계산 4 5 4 3" xfId="19399"/>
    <cellStyle name="계산 4 5 4 4" xfId="24881"/>
    <cellStyle name="계산 4 5 5" xfId="7678"/>
    <cellStyle name="계산 4 5 5 2" xfId="13644"/>
    <cellStyle name="계산 4 5 5 3" xfId="19400"/>
    <cellStyle name="계산 4 5 5 4" xfId="24882"/>
    <cellStyle name="계산 4 5 6" xfId="7679"/>
    <cellStyle name="계산 4 5 6 2" xfId="13645"/>
    <cellStyle name="계산 4 5 6 3" xfId="19401"/>
    <cellStyle name="계산 4 5 6 4" xfId="24883"/>
    <cellStyle name="계산 4 5 7" xfId="7680"/>
    <cellStyle name="계산 4 5 7 2" xfId="13646"/>
    <cellStyle name="계산 4 5 7 3" xfId="19402"/>
    <cellStyle name="계산 4 5 7 4" xfId="24884"/>
    <cellStyle name="계산 4 5 8" xfId="11372"/>
    <cellStyle name="계산 4 5 9" xfId="17175"/>
    <cellStyle name="계산 4 6" xfId="5370"/>
    <cellStyle name="계산 4 6 10" xfId="17167"/>
    <cellStyle name="계산 4 6 11" xfId="11297"/>
    <cellStyle name="계산 4 6 2" xfId="5658"/>
    <cellStyle name="계산 4 6 2 10" xfId="7681"/>
    <cellStyle name="계산 4 6 2 10 2" xfId="13647"/>
    <cellStyle name="계산 4 6 2 10 3" xfId="19403"/>
    <cellStyle name="계산 4 6 2 10 4" xfId="24885"/>
    <cellStyle name="계산 4 6 2 11" xfId="11631"/>
    <cellStyle name="계산 4 6 2 12" xfId="17401"/>
    <cellStyle name="계산 4 6 2 13" xfId="22933"/>
    <cellStyle name="계산 4 6 2 2" xfId="7682"/>
    <cellStyle name="계산 4 6 2 2 2" xfId="13648"/>
    <cellStyle name="계산 4 6 2 2 3" xfId="19404"/>
    <cellStyle name="계산 4 6 2 2 4" xfId="24886"/>
    <cellStyle name="계산 4 6 2 3" xfId="7683"/>
    <cellStyle name="계산 4 6 2 3 2" xfId="13649"/>
    <cellStyle name="계산 4 6 2 3 3" xfId="19405"/>
    <cellStyle name="계산 4 6 2 3 4" xfId="24887"/>
    <cellStyle name="계산 4 6 2 4" xfId="7684"/>
    <cellStyle name="계산 4 6 2 4 2" xfId="13650"/>
    <cellStyle name="계산 4 6 2 4 3" xfId="19406"/>
    <cellStyle name="계산 4 6 2 4 4" xfId="24888"/>
    <cellStyle name="계산 4 6 2 5" xfId="7685"/>
    <cellStyle name="계산 4 6 2 5 2" xfId="13651"/>
    <cellStyle name="계산 4 6 2 5 3" xfId="19407"/>
    <cellStyle name="계산 4 6 2 5 4" xfId="24889"/>
    <cellStyle name="계산 4 6 2 6" xfId="7686"/>
    <cellStyle name="계산 4 6 2 6 2" xfId="13652"/>
    <cellStyle name="계산 4 6 2 6 3" xfId="19408"/>
    <cellStyle name="계산 4 6 2 6 4" xfId="24890"/>
    <cellStyle name="계산 4 6 2 7" xfId="7687"/>
    <cellStyle name="계산 4 6 2 7 2" xfId="13653"/>
    <cellStyle name="계산 4 6 2 7 3" xfId="19409"/>
    <cellStyle name="계산 4 6 2 7 4" xfId="24891"/>
    <cellStyle name="계산 4 6 2 8" xfId="7688"/>
    <cellStyle name="계산 4 6 2 8 2" xfId="13654"/>
    <cellStyle name="계산 4 6 2 8 3" xfId="19410"/>
    <cellStyle name="계산 4 6 2 8 4" xfId="24892"/>
    <cellStyle name="계산 4 6 2 9" xfId="7689"/>
    <cellStyle name="계산 4 6 2 9 2" xfId="13655"/>
    <cellStyle name="계산 4 6 2 9 3" xfId="19411"/>
    <cellStyle name="계산 4 6 2 9 4" xfId="24893"/>
    <cellStyle name="계산 4 6 3" xfId="5900"/>
    <cellStyle name="계산 4 6 3 10" xfId="7690"/>
    <cellStyle name="계산 4 6 3 10 2" xfId="13656"/>
    <cellStyle name="계산 4 6 3 10 3" xfId="19412"/>
    <cellStyle name="계산 4 6 3 10 4" xfId="24894"/>
    <cellStyle name="계산 4 6 3 11" xfId="11873"/>
    <cellStyle name="계산 4 6 3 12" xfId="17630"/>
    <cellStyle name="계산 4 6 3 13" xfId="23127"/>
    <cellStyle name="계산 4 6 3 2" xfId="7691"/>
    <cellStyle name="계산 4 6 3 2 2" xfId="13657"/>
    <cellStyle name="계산 4 6 3 2 3" xfId="19413"/>
    <cellStyle name="계산 4 6 3 2 4" xfId="24895"/>
    <cellStyle name="계산 4 6 3 3" xfId="7692"/>
    <cellStyle name="계산 4 6 3 3 2" xfId="13658"/>
    <cellStyle name="계산 4 6 3 3 3" xfId="19414"/>
    <cellStyle name="계산 4 6 3 3 4" xfId="24896"/>
    <cellStyle name="계산 4 6 3 4" xfId="7693"/>
    <cellStyle name="계산 4 6 3 4 2" xfId="13659"/>
    <cellStyle name="계산 4 6 3 4 3" xfId="19415"/>
    <cellStyle name="계산 4 6 3 4 4" xfId="24897"/>
    <cellStyle name="계산 4 6 3 5" xfId="7694"/>
    <cellStyle name="계산 4 6 3 5 2" xfId="13660"/>
    <cellStyle name="계산 4 6 3 5 3" xfId="19416"/>
    <cellStyle name="계산 4 6 3 5 4" xfId="24898"/>
    <cellStyle name="계산 4 6 3 6" xfId="7695"/>
    <cellStyle name="계산 4 6 3 6 2" xfId="13661"/>
    <cellStyle name="계산 4 6 3 6 3" xfId="19417"/>
    <cellStyle name="계산 4 6 3 6 4" xfId="24899"/>
    <cellStyle name="계산 4 6 3 7" xfId="7696"/>
    <cellStyle name="계산 4 6 3 7 2" xfId="13662"/>
    <cellStyle name="계산 4 6 3 7 3" xfId="19418"/>
    <cellStyle name="계산 4 6 3 7 4" xfId="24900"/>
    <cellStyle name="계산 4 6 3 8" xfId="7697"/>
    <cellStyle name="계산 4 6 3 8 2" xfId="13663"/>
    <cellStyle name="계산 4 6 3 8 3" xfId="19419"/>
    <cellStyle name="계산 4 6 3 8 4" xfId="24901"/>
    <cellStyle name="계산 4 6 3 9" xfId="7698"/>
    <cellStyle name="계산 4 6 3 9 2" xfId="13664"/>
    <cellStyle name="계산 4 6 3 9 3" xfId="19420"/>
    <cellStyle name="계산 4 6 3 9 4" xfId="24902"/>
    <cellStyle name="계산 4 6 4" xfId="7699"/>
    <cellStyle name="계산 4 6 4 2" xfId="13665"/>
    <cellStyle name="계산 4 6 4 3" xfId="19421"/>
    <cellStyle name="계산 4 6 4 4" xfId="24903"/>
    <cellStyle name="계산 4 6 5" xfId="7700"/>
    <cellStyle name="계산 4 6 5 2" xfId="13666"/>
    <cellStyle name="계산 4 6 5 3" xfId="19422"/>
    <cellStyle name="계산 4 6 5 4" xfId="24904"/>
    <cellStyle name="계산 4 6 6" xfId="7701"/>
    <cellStyle name="계산 4 6 6 2" xfId="13667"/>
    <cellStyle name="계산 4 6 6 3" xfId="19423"/>
    <cellStyle name="계산 4 6 6 4" xfId="24905"/>
    <cellStyle name="계산 4 6 7" xfId="7702"/>
    <cellStyle name="계산 4 6 7 2" xfId="13668"/>
    <cellStyle name="계산 4 6 7 3" xfId="19424"/>
    <cellStyle name="계산 4 6 7 4" xfId="24906"/>
    <cellStyle name="계산 4 6 8" xfId="7703"/>
    <cellStyle name="계산 4 6 8 2" xfId="13669"/>
    <cellStyle name="계산 4 6 8 3" xfId="19425"/>
    <cellStyle name="계산 4 6 8 4" xfId="24907"/>
    <cellStyle name="계산 4 6 9" xfId="11364"/>
    <cellStyle name="계산 4 7" xfId="7704"/>
    <cellStyle name="계산 4 7 2" xfId="13670"/>
    <cellStyle name="계산 4 7 3" xfId="19426"/>
    <cellStyle name="계산 4 7 4" xfId="24908"/>
    <cellStyle name="계산 4 8" xfId="11244"/>
    <cellStyle name="계산 5" xfId="5130"/>
    <cellStyle name="계산 5 2" xfId="5371"/>
    <cellStyle name="계산 5 2 2" xfId="5659"/>
    <cellStyle name="계산 5 2 2 10" xfId="11632"/>
    <cellStyle name="계산 5 2 2 11" xfId="17402"/>
    <cellStyle name="계산 5 2 2 12" xfId="22934"/>
    <cellStyle name="계산 5 2 2 2" xfId="7705"/>
    <cellStyle name="계산 5 2 2 2 2" xfId="13671"/>
    <cellStyle name="계산 5 2 2 2 3" xfId="19427"/>
    <cellStyle name="계산 5 2 2 2 4" xfId="24909"/>
    <cellStyle name="계산 5 2 2 3" xfId="7706"/>
    <cellStyle name="계산 5 2 2 3 2" xfId="13672"/>
    <cellStyle name="계산 5 2 2 3 3" xfId="19428"/>
    <cellStyle name="계산 5 2 2 3 4" xfId="24910"/>
    <cellStyle name="계산 5 2 2 4" xfId="7707"/>
    <cellStyle name="계산 5 2 2 4 2" xfId="13673"/>
    <cellStyle name="계산 5 2 2 4 3" xfId="19429"/>
    <cellStyle name="계산 5 2 2 4 4" xfId="24911"/>
    <cellStyle name="계산 5 2 2 5" xfId="7708"/>
    <cellStyle name="계산 5 2 2 5 2" xfId="13674"/>
    <cellStyle name="계산 5 2 2 5 3" xfId="19430"/>
    <cellStyle name="계산 5 2 2 5 4" xfId="24912"/>
    <cellStyle name="계산 5 2 2 6" xfId="7709"/>
    <cellStyle name="계산 5 2 2 6 2" xfId="13675"/>
    <cellStyle name="계산 5 2 2 6 3" xfId="19431"/>
    <cellStyle name="계산 5 2 2 6 4" xfId="24913"/>
    <cellStyle name="계산 5 2 2 7" xfId="7710"/>
    <cellStyle name="계산 5 2 2 7 2" xfId="13676"/>
    <cellStyle name="계산 5 2 2 7 3" xfId="19432"/>
    <cellStyle name="계산 5 2 2 7 4" xfId="24914"/>
    <cellStyle name="계산 5 2 2 8" xfId="7711"/>
    <cellStyle name="계산 5 2 2 8 2" xfId="13677"/>
    <cellStyle name="계산 5 2 2 8 3" xfId="19433"/>
    <cellStyle name="계산 5 2 2 8 4" xfId="24915"/>
    <cellStyle name="계산 5 2 2 9" xfId="7712"/>
    <cellStyle name="계산 5 2 2 9 2" xfId="13678"/>
    <cellStyle name="계산 5 2 2 9 3" xfId="19434"/>
    <cellStyle name="계산 5 2 2 9 4" xfId="24916"/>
    <cellStyle name="계산 5 2 3" xfId="5901"/>
    <cellStyle name="계산 5 2 3 10" xfId="7713"/>
    <cellStyle name="계산 5 2 3 10 2" xfId="13679"/>
    <cellStyle name="계산 5 2 3 10 3" xfId="19435"/>
    <cellStyle name="계산 5 2 3 10 4" xfId="24917"/>
    <cellStyle name="계산 5 2 3 11" xfId="11874"/>
    <cellStyle name="계산 5 2 3 12" xfId="17631"/>
    <cellStyle name="계산 5 2 3 13" xfId="23128"/>
    <cellStyle name="계산 5 2 3 2" xfId="7714"/>
    <cellStyle name="계산 5 2 3 2 2" xfId="13680"/>
    <cellStyle name="계산 5 2 3 2 3" xfId="19436"/>
    <cellStyle name="계산 5 2 3 2 4" xfId="24918"/>
    <cellStyle name="계산 5 2 3 3" xfId="7715"/>
    <cellStyle name="계산 5 2 3 3 2" xfId="13681"/>
    <cellStyle name="계산 5 2 3 3 3" xfId="19437"/>
    <cellStyle name="계산 5 2 3 3 4" xfId="24919"/>
    <cellStyle name="계산 5 2 3 4" xfId="7716"/>
    <cellStyle name="계산 5 2 3 4 2" xfId="13682"/>
    <cellStyle name="계산 5 2 3 4 3" xfId="19438"/>
    <cellStyle name="계산 5 2 3 4 4" xfId="24920"/>
    <cellStyle name="계산 5 2 3 5" xfId="7717"/>
    <cellStyle name="계산 5 2 3 5 2" xfId="13683"/>
    <cellStyle name="계산 5 2 3 5 3" xfId="19439"/>
    <cellStyle name="계산 5 2 3 5 4" xfId="24921"/>
    <cellStyle name="계산 5 2 3 6" xfId="7718"/>
    <cellStyle name="계산 5 2 3 6 2" xfId="13684"/>
    <cellStyle name="계산 5 2 3 6 3" xfId="19440"/>
    <cellStyle name="계산 5 2 3 6 4" xfId="24922"/>
    <cellStyle name="계산 5 2 3 7" xfId="7719"/>
    <cellStyle name="계산 5 2 3 7 2" xfId="13685"/>
    <cellStyle name="계산 5 2 3 7 3" xfId="19441"/>
    <cellStyle name="계산 5 2 3 7 4" xfId="24923"/>
    <cellStyle name="계산 5 2 3 8" xfId="7720"/>
    <cellStyle name="계산 5 2 3 8 2" xfId="13686"/>
    <cellStyle name="계산 5 2 3 8 3" xfId="19442"/>
    <cellStyle name="계산 5 2 3 8 4" xfId="24924"/>
    <cellStyle name="계산 5 2 3 9" xfId="7721"/>
    <cellStyle name="계산 5 2 3 9 2" xfId="13687"/>
    <cellStyle name="계산 5 2 3 9 3" xfId="19443"/>
    <cellStyle name="계산 5 2 3 9 4" xfId="24925"/>
    <cellStyle name="계산 5 2 4" xfId="7722"/>
    <cellStyle name="계산 5 2 4 2" xfId="13688"/>
    <cellStyle name="계산 5 2 4 3" xfId="19444"/>
    <cellStyle name="계산 5 2 4 4" xfId="24926"/>
    <cellStyle name="계산 5 2 5" xfId="7723"/>
    <cellStyle name="계산 5 2 5 2" xfId="13689"/>
    <cellStyle name="계산 5 2 5 3" xfId="19445"/>
    <cellStyle name="계산 5 2 5 4" xfId="24927"/>
    <cellStyle name="계산 5 2 6" xfId="7724"/>
    <cellStyle name="계산 5 2 6 2" xfId="13690"/>
    <cellStyle name="계산 5 2 6 3" xfId="19446"/>
    <cellStyle name="계산 5 2 6 4" xfId="24928"/>
    <cellStyle name="계산 5 2 7" xfId="11365"/>
    <cellStyle name="계산 5 2 8" xfId="17168"/>
    <cellStyle name="계산 5 3" xfId="5445"/>
    <cellStyle name="계산 5 3 2" xfId="5733"/>
    <cellStyle name="계산 5 3 2 10" xfId="11706"/>
    <cellStyle name="계산 5 3 2 11" xfId="17473"/>
    <cellStyle name="계산 5 3 2 12" xfId="22993"/>
    <cellStyle name="계산 5 3 2 2" xfId="7725"/>
    <cellStyle name="계산 5 3 2 2 2" xfId="13691"/>
    <cellStyle name="계산 5 3 2 2 3" xfId="19447"/>
    <cellStyle name="계산 5 3 2 2 4" xfId="24929"/>
    <cellStyle name="계산 5 3 2 3" xfId="7726"/>
    <cellStyle name="계산 5 3 2 3 2" xfId="13692"/>
    <cellStyle name="계산 5 3 2 3 3" xfId="19448"/>
    <cellStyle name="계산 5 3 2 3 4" xfId="24930"/>
    <cellStyle name="계산 5 3 2 4" xfId="7727"/>
    <cellStyle name="계산 5 3 2 4 2" xfId="13693"/>
    <cellStyle name="계산 5 3 2 4 3" xfId="19449"/>
    <cellStyle name="계산 5 3 2 4 4" xfId="24931"/>
    <cellStyle name="계산 5 3 2 5" xfId="7728"/>
    <cellStyle name="계산 5 3 2 5 2" xfId="13694"/>
    <cellStyle name="계산 5 3 2 5 3" xfId="19450"/>
    <cellStyle name="계산 5 3 2 5 4" xfId="24932"/>
    <cellStyle name="계산 5 3 2 6" xfId="7729"/>
    <cellStyle name="계산 5 3 2 6 2" xfId="13695"/>
    <cellStyle name="계산 5 3 2 6 3" xfId="19451"/>
    <cellStyle name="계산 5 3 2 6 4" xfId="24933"/>
    <cellStyle name="계산 5 3 2 7" xfId="7730"/>
    <cellStyle name="계산 5 3 2 7 2" xfId="13696"/>
    <cellStyle name="계산 5 3 2 7 3" xfId="19452"/>
    <cellStyle name="계산 5 3 2 7 4" xfId="24934"/>
    <cellStyle name="계산 5 3 2 8" xfId="7731"/>
    <cellStyle name="계산 5 3 2 8 2" xfId="13697"/>
    <cellStyle name="계산 5 3 2 8 3" xfId="19453"/>
    <cellStyle name="계산 5 3 2 8 4" xfId="24935"/>
    <cellStyle name="계산 5 3 2 9" xfId="7732"/>
    <cellStyle name="계산 5 3 2 9 2" xfId="13698"/>
    <cellStyle name="계산 5 3 2 9 3" xfId="19454"/>
    <cellStyle name="계산 5 3 2 9 4" xfId="24936"/>
    <cellStyle name="계산 5 3 3" xfId="5964"/>
    <cellStyle name="계산 5 3 3 10" xfId="7733"/>
    <cellStyle name="계산 5 3 3 10 2" xfId="13699"/>
    <cellStyle name="계산 5 3 3 10 3" xfId="19455"/>
    <cellStyle name="계산 5 3 3 10 4" xfId="24937"/>
    <cellStyle name="계산 5 3 3 11" xfId="11937"/>
    <cellStyle name="계산 5 3 3 12" xfId="17694"/>
    <cellStyle name="계산 5 3 3 13" xfId="23191"/>
    <cellStyle name="계산 5 3 3 2" xfId="7734"/>
    <cellStyle name="계산 5 3 3 2 2" xfId="13700"/>
    <cellStyle name="계산 5 3 3 2 3" xfId="19456"/>
    <cellStyle name="계산 5 3 3 2 4" xfId="24938"/>
    <cellStyle name="계산 5 3 3 3" xfId="7735"/>
    <cellStyle name="계산 5 3 3 3 2" xfId="13701"/>
    <cellStyle name="계산 5 3 3 3 3" xfId="19457"/>
    <cellStyle name="계산 5 3 3 3 4" xfId="24939"/>
    <cellStyle name="계산 5 3 3 4" xfId="7736"/>
    <cellStyle name="계산 5 3 3 4 2" xfId="13702"/>
    <cellStyle name="계산 5 3 3 4 3" xfId="19458"/>
    <cellStyle name="계산 5 3 3 4 4" xfId="24940"/>
    <cellStyle name="계산 5 3 3 5" xfId="7737"/>
    <cellStyle name="계산 5 3 3 5 2" xfId="13703"/>
    <cellStyle name="계산 5 3 3 5 3" xfId="19459"/>
    <cellStyle name="계산 5 3 3 5 4" xfId="24941"/>
    <cellStyle name="계산 5 3 3 6" xfId="7738"/>
    <cellStyle name="계산 5 3 3 6 2" xfId="13704"/>
    <cellStyle name="계산 5 3 3 6 3" xfId="19460"/>
    <cellStyle name="계산 5 3 3 6 4" xfId="24942"/>
    <cellStyle name="계산 5 3 3 7" xfId="7739"/>
    <cellStyle name="계산 5 3 3 7 2" xfId="13705"/>
    <cellStyle name="계산 5 3 3 7 3" xfId="19461"/>
    <cellStyle name="계산 5 3 3 7 4" xfId="24943"/>
    <cellStyle name="계산 5 3 3 8" xfId="7740"/>
    <cellStyle name="계산 5 3 3 8 2" xfId="13706"/>
    <cellStyle name="계산 5 3 3 8 3" xfId="19462"/>
    <cellStyle name="계산 5 3 3 8 4" xfId="24944"/>
    <cellStyle name="계산 5 3 3 9" xfId="7741"/>
    <cellStyle name="계산 5 3 3 9 2" xfId="13707"/>
    <cellStyle name="계산 5 3 3 9 3" xfId="19463"/>
    <cellStyle name="계산 5 3 3 9 4" xfId="24945"/>
    <cellStyle name="계산 5 3 4" xfId="7742"/>
    <cellStyle name="계산 5 3 4 2" xfId="13708"/>
    <cellStyle name="계산 5 3 4 3" xfId="19464"/>
    <cellStyle name="계산 5 3 4 4" xfId="24946"/>
    <cellStyle name="계산 5 3 5" xfId="7743"/>
    <cellStyle name="계산 5 3 5 2" xfId="13709"/>
    <cellStyle name="계산 5 3 5 3" xfId="19465"/>
    <cellStyle name="계산 5 3 5 4" xfId="24947"/>
    <cellStyle name="계산 5 3 6" xfId="7744"/>
    <cellStyle name="계산 5 3 6 2" xfId="13710"/>
    <cellStyle name="계산 5 3 6 3" xfId="19466"/>
    <cellStyle name="계산 5 3 6 4" xfId="24948"/>
    <cellStyle name="계산 5 3 7" xfId="11439"/>
    <cellStyle name="계산 5 3 8" xfId="17233"/>
    <cellStyle name="계산 5 4" xfId="5484"/>
    <cellStyle name="계산 5 4 2" xfId="5772"/>
    <cellStyle name="계산 5 4 2 10" xfId="11745"/>
    <cellStyle name="계산 5 4 2 11" xfId="17511"/>
    <cellStyle name="계산 5 4 2 12" xfId="23025"/>
    <cellStyle name="계산 5 4 2 2" xfId="7745"/>
    <cellStyle name="계산 5 4 2 2 2" xfId="13711"/>
    <cellStyle name="계산 5 4 2 2 3" xfId="19467"/>
    <cellStyle name="계산 5 4 2 2 4" xfId="24949"/>
    <cellStyle name="계산 5 4 2 3" xfId="7746"/>
    <cellStyle name="계산 5 4 2 3 2" xfId="13712"/>
    <cellStyle name="계산 5 4 2 3 3" xfId="19468"/>
    <cellStyle name="계산 5 4 2 3 4" xfId="24950"/>
    <cellStyle name="계산 5 4 2 4" xfId="7747"/>
    <cellStyle name="계산 5 4 2 4 2" xfId="13713"/>
    <cellStyle name="계산 5 4 2 4 3" xfId="19469"/>
    <cellStyle name="계산 5 4 2 4 4" xfId="24951"/>
    <cellStyle name="계산 5 4 2 5" xfId="7748"/>
    <cellStyle name="계산 5 4 2 5 2" xfId="13714"/>
    <cellStyle name="계산 5 4 2 5 3" xfId="19470"/>
    <cellStyle name="계산 5 4 2 5 4" xfId="24952"/>
    <cellStyle name="계산 5 4 2 6" xfId="7749"/>
    <cellStyle name="계산 5 4 2 6 2" xfId="13715"/>
    <cellStyle name="계산 5 4 2 6 3" xfId="19471"/>
    <cellStyle name="계산 5 4 2 6 4" xfId="24953"/>
    <cellStyle name="계산 5 4 2 7" xfId="7750"/>
    <cellStyle name="계산 5 4 2 7 2" xfId="13716"/>
    <cellStyle name="계산 5 4 2 7 3" xfId="19472"/>
    <cellStyle name="계산 5 4 2 7 4" xfId="24954"/>
    <cellStyle name="계산 5 4 2 8" xfId="7751"/>
    <cellStyle name="계산 5 4 2 8 2" xfId="13717"/>
    <cellStyle name="계산 5 4 2 8 3" xfId="19473"/>
    <cellStyle name="계산 5 4 2 8 4" xfId="24955"/>
    <cellStyle name="계산 5 4 2 9" xfId="7752"/>
    <cellStyle name="계산 5 4 2 9 2" xfId="13718"/>
    <cellStyle name="계산 5 4 2 9 3" xfId="19474"/>
    <cellStyle name="계산 5 4 2 9 4" xfId="24956"/>
    <cellStyle name="계산 5 4 3" xfId="5997"/>
    <cellStyle name="계산 5 4 3 10" xfId="7753"/>
    <cellStyle name="계산 5 4 3 10 2" xfId="13719"/>
    <cellStyle name="계산 5 4 3 10 3" xfId="19475"/>
    <cellStyle name="계산 5 4 3 10 4" xfId="24957"/>
    <cellStyle name="계산 5 4 3 11" xfId="11970"/>
    <cellStyle name="계산 5 4 3 12" xfId="17727"/>
    <cellStyle name="계산 5 4 3 13" xfId="23224"/>
    <cellStyle name="계산 5 4 3 2" xfId="7754"/>
    <cellStyle name="계산 5 4 3 2 2" xfId="13720"/>
    <cellStyle name="계산 5 4 3 2 3" xfId="19476"/>
    <cellStyle name="계산 5 4 3 2 4" xfId="24958"/>
    <cellStyle name="계산 5 4 3 3" xfId="7755"/>
    <cellStyle name="계산 5 4 3 3 2" xfId="13721"/>
    <cellStyle name="계산 5 4 3 3 3" xfId="19477"/>
    <cellStyle name="계산 5 4 3 3 4" xfId="24959"/>
    <cellStyle name="계산 5 4 3 4" xfId="7756"/>
    <cellStyle name="계산 5 4 3 4 2" xfId="13722"/>
    <cellStyle name="계산 5 4 3 4 3" xfId="19478"/>
    <cellStyle name="계산 5 4 3 4 4" xfId="24960"/>
    <cellStyle name="계산 5 4 3 5" xfId="7757"/>
    <cellStyle name="계산 5 4 3 5 2" xfId="13723"/>
    <cellStyle name="계산 5 4 3 5 3" xfId="19479"/>
    <cellStyle name="계산 5 4 3 5 4" xfId="24961"/>
    <cellStyle name="계산 5 4 3 6" xfId="7758"/>
    <cellStyle name="계산 5 4 3 6 2" xfId="13724"/>
    <cellStyle name="계산 5 4 3 6 3" xfId="19480"/>
    <cellStyle name="계산 5 4 3 6 4" xfId="24962"/>
    <cellStyle name="계산 5 4 3 7" xfId="7759"/>
    <cellStyle name="계산 5 4 3 7 2" xfId="13725"/>
    <cellStyle name="계산 5 4 3 7 3" xfId="19481"/>
    <cellStyle name="계산 5 4 3 7 4" xfId="24963"/>
    <cellStyle name="계산 5 4 3 8" xfId="7760"/>
    <cellStyle name="계산 5 4 3 8 2" xfId="13726"/>
    <cellStyle name="계산 5 4 3 8 3" xfId="19482"/>
    <cellStyle name="계산 5 4 3 8 4" xfId="24964"/>
    <cellStyle name="계산 5 4 3 9" xfId="7761"/>
    <cellStyle name="계산 5 4 3 9 2" xfId="13727"/>
    <cellStyle name="계산 5 4 3 9 3" xfId="19483"/>
    <cellStyle name="계산 5 4 3 9 4" xfId="24965"/>
    <cellStyle name="계산 5 4 4" xfId="7762"/>
    <cellStyle name="계산 5 4 4 2" xfId="13728"/>
    <cellStyle name="계산 5 4 4 3" xfId="19484"/>
    <cellStyle name="계산 5 4 4 4" xfId="24966"/>
    <cellStyle name="계산 5 4 5" xfId="7763"/>
    <cellStyle name="계산 5 4 5 2" xfId="13729"/>
    <cellStyle name="계산 5 4 5 3" xfId="19485"/>
    <cellStyle name="계산 5 4 5 4" xfId="24967"/>
    <cellStyle name="계산 5 4 6" xfId="7764"/>
    <cellStyle name="계산 5 4 6 2" xfId="13730"/>
    <cellStyle name="계산 5 4 6 3" xfId="19486"/>
    <cellStyle name="계산 5 4 6 4" xfId="24968"/>
    <cellStyle name="계산 5 4 7" xfId="7765"/>
    <cellStyle name="계산 5 4 7 2" xfId="13731"/>
    <cellStyle name="계산 5 4 7 3" xfId="19487"/>
    <cellStyle name="계산 5 4 7 4" xfId="24969"/>
    <cellStyle name="계산 5 4 8" xfId="11478"/>
    <cellStyle name="계산 5 4 9" xfId="17270"/>
    <cellStyle name="계산 5 5" xfId="5406"/>
    <cellStyle name="계산 5 5 10" xfId="17199"/>
    <cellStyle name="계산 5 5 11" xfId="11317"/>
    <cellStyle name="계산 5 5 2" xfId="5694"/>
    <cellStyle name="계산 5 5 2 10" xfId="7766"/>
    <cellStyle name="계산 5 5 2 10 2" xfId="13732"/>
    <cellStyle name="계산 5 5 2 10 3" xfId="19488"/>
    <cellStyle name="계산 5 5 2 10 4" xfId="24970"/>
    <cellStyle name="계산 5 5 2 11" xfId="11667"/>
    <cellStyle name="계산 5 5 2 12" xfId="17437"/>
    <cellStyle name="계산 5 5 2 13" xfId="22957"/>
    <cellStyle name="계산 5 5 2 2" xfId="7767"/>
    <cellStyle name="계산 5 5 2 2 2" xfId="13733"/>
    <cellStyle name="계산 5 5 2 2 3" xfId="19489"/>
    <cellStyle name="계산 5 5 2 2 4" xfId="24971"/>
    <cellStyle name="계산 5 5 2 3" xfId="7768"/>
    <cellStyle name="계산 5 5 2 3 2" xfId="13734"/>
    <cellStyle name="계산 5 5 2 3 3" xfId="19490"/>
    <cellStyle name="계산 5 5 2 3 4" xfId="24972"/>
    <cellStyle name="계산 5 5 2 4" xfId="7769"/>
    <cellStyle name="계산 5 5 2 4 2" xfId="13735"/>
    <cellStyle name="계산 5 5 2 4 3" xfId="19491"/>
    <cellStyle name="계산 5 5 2 4 4" xfId="24973"/>
    <cellStyle name="계산 5 5 2 5" xfId="7770"/>
    <cellStyle name="계산 5 5 2 5 2" xfId="13736"/>
    <cellStyle name="계산 5 5 2 5 3" xfId="19492"/>
    <cellStyle name="계산 5 5 2 5 4" xfId="24974"/>
    <cellStyle name="계산 5 5 2 6" xfId="7771"/>
    <cellStyle name="계산 5 5 2 6 2" xfId="13737"/>
    <cellStyle name="계산 5 5 2 6 3" xfId="19493"/>
    <cellStyle name="계산 5 5 2 6 4" xfId="24975"/>
    <cellStyle name="계산 5 5 2 7" xfId="7772"/>
    <cellStyle name="계산 5 5 2 7 2" xfId="13738"/>
    <cellStyle name="계산 5 5 2 7 3" xfId="19494"/>
    <cellStyle name="계산 5 5 2 7 4" xfId="24976"/>
    <cellStyle name="계산 5 5 2 8" xfId="7773"/>
    <cellStyle name="계산 5 5 2 8 2" xfId="13739"/>
    <cellStyle name="계산 5 5 2 8 3" xfId="19495"/>
    <cellStyle name="계산 5 5 2 8 4" xfId="24977"/>
    <cellStyle name="계산 5 5 2 9" xfId="7774"/>
    <cellStyle name="계산 5 5 2 9 2" xfId="13740"/>
    <cellStyle name="계산 5 5 2 9 3" xfId="19496"/>
    <cellStyle name="계산 5 5 2 9 4" xfId="24978"/>
    <cellStyle name="계산 5 5 3" xfId="5933"/>
    <cellStyle name="계산 5 5 3 10" xfId="7775"/>
    <cellStyle name="계산 5 5 3 10 2" xfId="13741"/>
    <cellStyle name="계산 5 5 3 10 3" xfId="19497"/>
    <cellStyle name="계산 5 5 3 10 4" xfId="24979"/>
    <cellStyle name="계산 5 5 3 11" xfId="11906"/>
    <cellStyle name="계산 5 5 3 12" xfId="17663"/>
    <cellStyle name="계산 5 5 3 13" xfId="23160"/>
    <cellStyle name="계산 5 5 3 2" xfId="7776"/>
    <cellStyle name="계산 5 5 3 2 2" xfId="13742"/>
    <cellStyle name="계산 5 5 3 2 3" xfId="19498"/>
    <cellStyle name="계산 5 5 3 2 4" xfId="24980"/>
    <cellStyle name="계산 5 5 3 3" xfId="7777"/>
    <cellStyle name="계산 5 5 3 3 2" xfId="13743"/>
    <cellStyle name="계산 5 5 3 3 3" xfId="19499"/>
    <cellStyle name="계산 5 5 3 3 4" xfId="24981"/>
    <cellStyle name="계산 5 5 3 4" xfId="7778"/>
    <cellStyle name="계산 5 5 3 4 2" xfId="13744"/>
    <cellStyle name="계산 5 5 3 4 3" xfId="19500"/>
    <cellStyle name="계산 5 5 3 4 4" xfId="24982"/>
    <cellStyle name="계산 5 5 3 5" xfId="7779"/>
    <cellStyle name="계산 5 5 3 5 2" xfId="13745"/>
    <cellStyle name="계산 5 5 3 5 3" xfId="19501"/>
    <cellStyle name="계산 5 5 3 5 4" xfId="24983"/>
    <cellStyle name="계산 5 5 3 6" xfId="7780"/>
    <cellStyle name="계산 5 5 3 6 2" xfId="13746"/>
    <cellStyle name="계산 5 5 3 6 3" xfId="19502"/>
    <cellStyle name="계산 5 5 3 6 4" xfId="24984"/>
    <cellStyle name="계산 5 5 3 7" xfId="7781"/>
    <cellStyle name="계산 5 5 3 7 2" xfId="13747"/>
    <cellStyle name="계산 5 5 3 7 3" xfId="19503"/>
    <cellStyle name="계산 5 5 3 7 4" xfId="24985"/>
    <cellStyle name="계산 5 5 3 8" xfId="7782"/>
    <cellStyle name="계산 5 5 3 8 2" xfId="13748"/>
    <cellStyle name="계산 5 5 3 8 3" xfId="19504"/>
    <cellStyle name="계산 5 5 3 8 4" xfId="24986"/>
    <cellStyle name="계산 5 5 3 9" xfId="7783"/>
    <cellStyle name="계산 5 5 3 9 2" xfId="13749"/>
    <cellStyle name="계산 5 5 3 9 3" xfId="19505"/>
    <cellStyle name="계산 5 5 3 9 4" xfId="24987"/>
    <cellStyle name="계산 5 5 4" xfId="7784"/>
    <cellStyle name="계산 5 5 4 2" xfId="13750"/>
    <cellStyle name="계산 5 5 4 3" xfId="19506"/>
    <cellStyle name="계산 5 5 4 4" xfId="24988"/>
    <cellStyle name="계산 5 5 5" xfId="7785"/>
    <cellStyle name="계산 5 5 5 2" xfId="13751"/>
    <cellStyle name="계산 5 5 5 3" xfId="19507"/>
    <cellStyle name="계산 5 5 5 4" xfId="24989"/>
    <cellStyle name="계산 5 5 6" xfId="7786"/>
    <cellStyle name="계산 5 5 6 2" xfId="13752"/>
    <cellStyle name="계산 5 5 6 3" xfId="19508"/>
    <cellStyle name="계산 5 5 6 4" xfId="24990"/>
    <cellStyle name="계산 5 5 7" xfId="7787"/>
    <cellStyle name="계산 5 5 7 2" xfId="13753"/>
    <cellStyle name="계산 5 5 7 3" xfId="19509"/>
    <cellStyle name="계산 5 5 7 4" xfId="24991"/>
    <cellStyle name="계산 5 5 8" xfId="7788"/>
    <cellStyle name="계산 5 5 8 2" xfId="13754"/>
    <cellStyle name="계산 5 5 8 3" xfId="19510"/>
    <cellStyle name="계산 5 5 8 4" xfId="24992"/>
    <cellStyle name="계산 5 5 9" xfId="11400"/>
    <cellStyle name="계산 5 6" xfId="7789"/>
    <cellStyle name="계산 5 6 2" xfId="13755"/>
    <cellStyle name="계산 5 6 3" xfId="19511"/>
    <cellStyle name="계산 5 6 4" xfId="24993"/>
    <cellStyle name="계산 5 7" xfId="7790"/>
    <cellStyle name="계산 5 7 2" xfId="13756"/>
    <cellStyle name="계산 5 7 3" xfId="19512"/>
    <cellStyle name="계산 5 7 4" xfId="24994"/>
    <cellStyle name="계산 5 8" xfId="11324"/>
    <cellStyle name="계산 5 9" xfId="11286"/>
    <cellStyle name="계정과목" xfId="4556"/>
    <cellStyle name="고정소숫점" xfId="546"/>
    <cellStyle name="고정소숫점 2" xfId="5134"/>
    <cellStyle name="고정출력1" xfId="547"/>
    <cellStyle name="고정출력1 2" xfId="5135"/>
    <cellStyle name="고정출력2" xfId="548"/>
    <cellStyle name="고정출력2 2" xfId="5136"/>
    <cellStyle name="과립" xfId="4557"/>
    <cellStyle name="괄(계정)" xfId="4558"/>
    <cellStyle name="괄호금액" xfId="4559"/>
    <cellStyle name="咬訌裝?INCOM1" xfId="4560"/>
    <cellStyle name="咬訌裝?INCOM10" xfId="4561"/>
    <cellStyle name="咬訌裝?INCOM2" xfId="4562"/>
    <cellStyle name="咬訌裝?INCOM3" xfId="4563"/>
    <cellStyle name="咬訌裝?INCOM4" xfId="4564"/>
    <cellStyle name="咬訌裝?INCOM5" xfId="4565"/>
    <cellStyle name="咬訌裝?INCOM6" xfId="4566"/>
    <cellStyle name="咬訌裝?INCOM7" xfId="4567"/>
    <cellStyle name="咬訌裝?INCOM8" xfId="4568"/>
    <cellStyle name="咬訌裝?INCOM9" xfId="4569"/>
    <cellStyle name="咬訌裝?PRIB11" xfId="4570"/>
    <cellStyle name="굴림체" xfId="4571"/>
    <cellStyle name="금액" xfId="15"/>
    <cellStyle name="금액 2" xfId="4572"/>
    <cellStyle name="금액 2 2" xfId="5228"/>
    <cellStyle name="금액 2 2 2" xfId="5570"/>
    <cellStyle name="금액 2 2 2 2" xfId="5858"/>
    <cellStyle name="금액 2 2 2 2 2" xfId="7791"/>
    <cellStyle name="금액 2 2 2 2 2 2" xfId="13757"/>
    <cellStyle name="금액 2 2 2 2 2 3" xfId="19513"/>
    <cellStyle name="금액 2 2 2 2 2 4" xfId="24995"/>
    <cellStyle name="금액 2 2 2 2 3" xfId="7792"/>
    <cellStyle name="금액 2 2 2 2 3 2" xfId="13758"/>
    <cellStyle name="금액 2 2 2 2 3 3" xfId="19514"/>
    <cellStyle name="금액 2 2 2 2 3 4" xfId="24996"/>
    <cellStyle name="금액 2 2 2 2 4" xfId="7793"/>
    <cellStyle name="금액 2 2 2 2 4 2" xfId="13759"/>
    <cellStyle name="금액 2 2 2 2 4 3" xfId="19515"/>
    <cellStyle name="금액 2 2 2 2 4 4" xfId="24997"/>
    <cellStyle name="금액 2 2 2 2 5" xfId="7794"/>
    <cellStyle name="금액 2 2 2 2 5 2" xfId="13760"/>
    <cellStyle name="금액 2 2 2 2 5 3" xfId="19516"/>
    <cellStyle name="금액 2 2 2 2 5 4" xfId="24998"/>
    <cellStyle name="금액 2 2 2 2 6" xfId="7795"/>
    <cellStyle name="금액 2 2 2 2 6 2" xfId="13761"/>
    <cellStyle name="금액 2 2 2 2 6 3" xfId="19517"/>
    <cellStyle name="금액 2 2 2 2 6 4" xfId="24999"/>
    <cellStyle name="금액 2 2 2 2 7" xfId="11831"/>
    <cellStyle name="금액 2 2 2 2 8" xfId="17592"/>
    <cellStyle name="금액 2 2 2 3" xfId="7796"/>
    <cellStyle name="금액 2 2 2 3 2" xfId="13762"/>
    <cellStyle name="금액 2 2 2 3 3" xfId="19518"/>
    <cellStyle name="금액 2 2 2 3 4" xfId="25000"/>
    <cellStyle name="금액 2 2 2 4" xfId="7797"/>
    <cellStyle name="금액 2 2 2 4 2" xfId="13763"/>
    <cellStyle name="금액 2 2 2 4 3" xfId="19519"/>
    <cellStyle name="금액 2 2 2 4 4" xfId="25001"/>
    <cellStyle name="금액 2 2 2 5" xfId="7798"/>
    <cellStyle name="금액 2 2 2 5 2" xfId="13764"/>
    <cellStyle name="금액 2 2 2 5 3" xfId="19520"/>
    <cellStyle name="금액 2 2 2 5 4" xfId="25002"/>
    <cellStyle name="금액 2 2 2 6" xfId="7799"/>
    <cellStyle name="금액 2 2 2 6 2" xfId="13765"/>
    <cellStyle name="금액 2 2 2 6 3" xfId="19521"/>
    <cellStyle name="금액 2 2 2 6 4" xfId="25003"/>
    <cellStyle name="금액 2 2 2 7" xfId="7800"/>
    <cellStyle name="금액 2 2 2 7 2" xfId="13766"/>
    <cellStyle name="금액 2 2 2 7 3" xfId="19522"/>
    <cellStyle name="금액 2 2 2 7 4" xfId="25004"/>
    <cellStyle name="금액 2 2 2 8" xfId="7801"/>
    <cellStyle name="금액 2 2 2 8 2" xfId="13767"/>
    <cellStyle name="금액 2 2 2 8 3" xfId="19523"/>
    <cellStyle name="금액 2 2 2 8 4" xfId="25005"/>
    <cellStyle name="금액 2 2 2 9" xfId="7802"/>
    <cellStyle name="금액 2 2 2 9 2" xfId="13768"/>
    <cellStyle name="금액 2 2 2 9 3" xfId="19524"/>
    <cellStyle name="금액 2 2 2 9 4" xfId="25006"/>
    <cellStyle name="금액 2 2 3" xfId="5407"/>
    <cellStyle name="금액 2 2 3 2" xfId="5695"/>
    <cellStyle name="금액 2 2 3 2 10" xfId="7803"/>
    <cellStyle name="금액 2 2 3 2 10 2" xfId="13769"/>
    <cellStyle name="금액 2 2 3 2 10 3" xfId="19525"/>
    <cellStyle name="금액 2 2 3 2 10 4" xfId="25007"/>
    <cellStyle name="금액 2 2 3 2 11" xfId="11668"/>
    <cellStyle name="금액 2 2 3 2 12" xfId="22958"/>
    <cellStyle name="금액 2 2 3 2 2" xfId="7804"/>
    <cellStyle name="금액 2 2 3 2 2 2" xfId="13770"/>
    <cellStyle name="금액 2 2 3 2 2 3" xfId="19526"/>
    <cellStyle name="금액 2 2 3 2 2 4" xfId="25008"/>
    <cellStyle name="금액 2 2 3 2 3" xfId="7805"/>
    <cellStyle name="금액 2 2 3 2 3 2" xfId="13771"/>
    <cellStyle name="금액 2 2 3 2 3 3" xfId="19527"/>
    <cellStyle name="금액 2 2 3 2 3 4" xfId="25009"/>
    <cellStyle name="금액 2 2 3 2 4" xfId="7806"/>
    <cellStyle name="금액 2 2 3 2 4 2" xfId="13772"/>
    <cellStyle name="금액 2 2 3 2 4 3" xfId="19528"/>
    <cellStyle name="금액 2 2 3 2 4 4" xfId="25010"/>
    <cellStyle name="금액 2 2 3 2 5" xfId="7807"/>
    <cellStyle name="금액 2 2 3 2 5 2" xfId="13773"/>
    <cellStyle name="금액 2 2 3 2 5 3" xfId="19529"/>
    <cellStyle name="금액 2 2 3 2 5 4" xfId="25011"/>
    <cellStyle name="금액 2 2 3 2 6" xfId="7808"/>
    <cellStyle name="금액 2 2 3 2 6 2" xfId="13774"/>
    <cellStyle name="금액 2 2 3 2 6 3" xfId="19530"/>
    <cellStyle name="금액 2 2 3 2 6 4" xfId="25012"/>
    <cellStyle name="금액 2 2 3 2 7" xfId="7809"/>
    <cellStyle name="금액 2 2 3 2 7 2" xfId="13775"/>
    <cellStyle name="금액 2 2 3 2 7 3" xfId="19531"/>
    <cellStyle name="금액 2 2 3 2 7 4" xfId="25013"/>
    <cellStyle name="금액 2 2 3 2 8" xfId="7810"/>
    <cellStyle name="금액 2 2 3 2 8 2" xfId="13776"/>
    <cellStyle name="금액 2 2 3 2 8 3" xfId="19532"/>
    <cellStyle name="금액 2 2 3 2 8 4" xfId="25014"/>
    <cellStyle name="금액 2 2 3 2 9" xfId="7811"/>
    <cellStyle name="금액 2 2 3 2 9 2" xfId="13777"/>
    <cellStyle name="금액 2 2 3 2 9 3" xfId="19533"/>
    <cellStyle name="금액 2 2 3 2 9 4" xfId="25015"/>
    <cellStyle name="금액 2 2 3 3" xfId="5934"/>
    <cellStyle name="금액 2 2 3 3 10" xfId="7812"/>
    <cellStyle name="금액 2 2 3 3 10 2" xfId="13778"/>
    <cellStyle name="금액 2 2 3 3 10 3" xfId="19534"/>
    <cellStyle name="금액 2 2 3 3 10 4" xfId="25016"/>
    <cellStyle name="금액 2 2 3 3 11" xfId="11907"/>
    <cellStyle name="금액 2 2 3 3 12" xfId="17664"/>
    <cellStyle name="금액 2 2 3 3 13" xfId="23161"/>
    <cellStyle name="금액 2 2 3 3 2" xfId="7813"/>
    <cellStyle name="금액 2 2 3 3 2 2" xfId="13779"/>
    <cellStyle name="금액 2 2 3 3 2 3" xfId="19535"/>
    <cellStyle name="금액 2 2 3 3 2 4" xfId="25017"/>
    <cellStyle name="금액 2 2 3 3 3" xfId="7814"/>
    <cellStyle name="금액 2 2 3 3 3 2" xfId="13780"/>
    <cellStyle name="금액 2 2 3 3 3 3" xfId="19536"/>
    <cellStyle name="금액 2 2 3 3 3 4" xfId="25018"/>
    <cellStyle name="금액 2 2 3 3 4" xfId="7815"/>
    <cellStyle name="금액 2 2 3 3 4 2" xfId="13781"/>
    <cellStyle name="금액 2 2 3 3 4 3" xfId="19537"/>
    <cellStyle name="금액 2 2 3 3 4 4" xfId="25019"/>
    <cellStyle name="금액 2 2 3 3 5" xfId="7816"/>
    <cellStyle name="금액 2 2 3 3 5 2" xfId="13782"/>
    <cellStyle name="금액 2 2 3 3 5 3" xfId="19538"/>
    <cellStyle name="금액 2 2 3 3 5 4" xfId="25020"/>
    <cellStyle name="금액 2 2 3 3 6" xfId="7817"/>
    <cellStyle name="금액 2 2 3 3 6 2" xfId="13783"/>
    <cellStyle name="금액 2 2 3 3 6 3" xfId="19539"/>
    <cellStyle name="금액 2 2 3 3 6 4" xfId="25021"/>
    <cellStyle name="금액 2 2 3 3 7" xfId="7818"/>
    <cellStyle name="금액 2 2 3 3 7 2" xfId="13784"/>
    <cellStyle name="금액 2 2 3 3 7 3" xfId="19540"/>
    <cellStyle name="금액 2 2 3 3 7 4" xfId="25022"/>
    <cellStyle name="금액 2 2 3 3 8" xfId="7819"/>
    <cellStyle name="금액 2 2 3 3 8 2" xfId="13785"/>
    <cellStyle name="금액 2 2 3 3 8 3" xfId="19541"/>
    <cellStyle name="금액 2 2 3 3 8 4" xfId="25023"/>
    <cellStyle name="금액 2 2 3 3 9" xfId="7820"/>
    <cellStyle name="금액 2 2 3 3 9 2" xfId="13786"/>
    <cellStyle name="금액 2 2 3 3 9 3" xfId="19542"/>
    <cellStyle name="금액 2 2 3 3 9 4" xfId="25024"/>
    <cellStyle name="금액 2 2 3 4" xfId="7821"/>
    <cellStyle name="금액 2 2 3 4 2" xfId="13787"/>
    <cellStyle name="금액 2 2 3 4 3" xfId="19543"/>
    <cellStyle name="금액 2 2 3 4 4" xfId="25025"/>
    <cellStyle name="금액 2 2 3 5" xfId="7822"/>
    <cellStyle name="금액 2 2 3 5 2" xfId="13788"/>
    <cellStyle name="금액 2 2 3 5 3" xfId="19544"/>
    <cellStyle name="금액 2 2 3 5 4" xfId="25026"/>
    <cellStyle name="금액 2 2 3 6" xfId="7823"/>
    <cellStyle name="금액 2 2 3 6 2" xfId="13789"/>
    <cellStyle name="금액 2 2 3 6 3" xfId="19545"/>
    <cellStyle name="금액 2 2 3 6 4" xfId="25027"/>
    <cellStyle name="금액 2 2 3 7" xfId="11401"/>
    <cellStyle name="금액 2 2 4" xfId="5635"/>
    <cellStyle name="금액 2 2 4 2" xfId="7824"/>
    <cellStyle name="금액 2 2 4 2 2" xfId="13790"/>
    <cellStyle name="금액 2 2 4 2 3" xfId="19546"/>
    <cellStyle name="금액 2 2 4 2 4" xfId="25028"/>
    <cellStyle name="금액 2 2 4 3" xfId="7825"/>
    <cellStyle name="금액 2 2 4 3 2" xfId="13791"/>
    <cellStyle name="금액 2 2 4 3 3" xfId="19547"/>
    <cellStyle name="금액 2 2 4 3 4" xfId="25029"/>
    <cellStyle name="금액 2 2 4 4" xfId="7826"/>
    <cellStyle name="금액 2 2 4 4 2" xfId="13792"/>
    <cellStyle name="금액 2 2 4 4 3" xfId="19548"/>
    <cellStyle name="금액 2 2 4 4 4" xfId="25030"/>
    <cellStyle name="금액 2 2 4 5" xfId="7827"/>
    <cellStyle name="금액 2 2 4 5 2" xfId="13793"/>
    <cellStyle name="금액 2 2 4 5 3" xfId="19549"/>
    <cellStyle name="금액 2 2 4 5 4" xfId="25031"/>
    <cellStyle name="금액 2 2 4 6" xfId="7828"/>
    <cellStyle name="금액 2 2 4 6 2" xfId="13794"/>
    <cellStyle name="금액 2 2 4 6 3" xfId="19550"/>
    <cellStyle name="금액 2 2 4 6 4" xfId="25032"/>
    <cellStyle name="금액 2 2 4 7" xfId="11609"/>
    <cellStyle name="금액 2 2 4 8" xfId="17380"/>
    <cellStyle name="금액 2 2 5" xfId="5608"/>
    <cellStyle name="금액 2 2 5 10" xfId="7829"/>
    <cellStyle name="금액 2 2 5 10 2" xfId="13795"/>
    <cellStyle name="금액 2 2 5 10 3" xfId="19551"/>
    <cellStyle name="금액 2 2 5 10 4" xfId="25033"/>
    <cellStyle name="금액 2 2 5 11" xfId="11590"/>
    <cellStyle name="금액 2 2 5 12" xfId="17362"/>
    <cellStyle name="금액 2 2 5 13" xfId="22914"/>
    <cellStyle name="금액 2 2 5 2" xfId="7830"/>
    <cellStyle name="금액 2 2 5 2 2" xfId="13796"/>
    <cellStyle name="금액 2 2 5 2 3" xfId="19552"/>
    <cellStyle name="금액 2 2 5 2 4" xfId="25034"/>
    <cellStyle name="금액 2 2 5 3" xfId="7831"/>
    <cellStyle name="금액 2 2 5 3 2" xfId="13797"/>
    <cellStyle name="금액 2 2 5 3 3" xfId="19553"/>
    <cellStyle name="금액 2 2 5 3 4" xfId="25035"/>
    <cellStyle name="금액 2 2 5 4" xfId="7832"/>
    <cellStyle name="금액 2 2 5 4 2" xfId="13798"/>
    <cellStyle name="금액 2 2 5 4 3" xfId="19554"/>
    <cellStyle name="금액 2 2 5 4 4" xfId="25036"/>
    <cellStyle name="금액 2 2 5 5" xfId="7833"/>
    <cellStyle name="금액 2 2 5 5 2" xfId="13799"/>
    <cellStyle name="금액 2 2 5 5 3" xfId="19555"/>
    <cellStyle name="금액 2 2 5 5 4" xfId="25037"/>
    <cellStyle name="금액 2 2 5 6" xfId="7834"/>
    <cellStyle name="금액 2 2 5 6 2" xfId="13800"/>
    <cellStyle name="금액 2 2 5 6 3" xfId="19556"/>
    <cellStyle name="금액 2 2 5 6 4" xfId="25038"/>
    <cellStyle name="금액 2 2 5 7" xfId="7835"/>
    <cellStyle name="금액 2 2 5 7 2" xfId="13801"/>
    <cellStyle name="금액 2 2 5 7 3" xfId="19557"/>
    <cellStyle name="금액 2 2 5 7 4" xfId="25039"/>
    <cellStyle name="금액 2 2 5 8" xfId="7836"/>
    <cellStyle name="금액 2 2 5 8 2" xfId="13802"/>
    <cellStyle name="금액 2 2 5 8 3" xfId="19558"/>
    <cellStyle name="금액 2 2 5 8 4" xfId="25040"/>
    <cellStyle name="금액 2 2 5 9" xfId="7837"/>
    <cellStyle name="금액 2 2 5 9 2" xfId="13803"/>
    <cellStyle name="금액 2 2 5 9 3" xfId="19559"/>
    <cellStyle name="금액 2 2 5 9 4" xfId="25041"/>
    <cellStyle name="금액 2 2 6" xfId="7838"/>
    <cellStyle name="금액 2 2 6 2" xfId="13804"/>
    <cellStyle name="금액 2 2 6 3" xfId="19560"/>
    <cellStyle name="금액 2 2 6 4" xfId="25042"/>
    <cellStyle name="금액 2 3" xfId="5443"/>
    <cellStyle name="금액 2 3 10" xfId="11437"/>
    <cellStyle name="금액 2 3 2" xfId="5731"/>
    <cellStyle name="금액 2 3 2 2" xfId="7839"/>
    <cellStyle name="금액 2 3 2 2 2" xfId="13805"/>
    <cellStyle name="금액 2 3 2 2 3" xfId="19561"/>
    <cellStyle name="금액 2 3 2 2 4" xfId="25043"/>
    <cellStyle name="금액 2 3 2 3" xfId="7840"/>
    <cellStyle name="금액 2 3 2 3 2" xfId="13806"/>
    <cellStyle name="금액 2 3 2 3 3" xfId="19562"/>
    <cellStyle name="금액 2 3 2 3 4" xfId="25044"/>
    <cellStyle name="금액 2 3 2 4" xfId="7841"/>
    <cellStyle name="금액 2 3 2 4 2" xfId="13807"/>
    <cellStyle name="금액 2 3 2 4 3" xfId="19563"/>
    <cellStyle name="금액 2 3 2 4 4" xfId="25045"/>
    <cellStyle name="금액 2 3 2 5" xfId="7842"/>
    <cellStyle name="금액 2 3 2 5 2" xfId="13808"/>
    <cellStyle name="금액 2 3 2 5 3" xfId="19564"/>
    <cellStyle name="금액 2 3 2 5 4" xfId="25046"/>
    <cellStyle name="금액 2 3 2 6" xfId="7843"/>
    <cellStyle name="금액 2 3 2 6 2" xfId="13809"/>
    <cellStyle name="금액 2 3 2 6 3" xfId="19565"/>
    <cellStyle name="금액 2 3 2 6 4" xfId="25047"/>
    <cellStyle name="금액 2 3 2 7" xfId="11704"/>
    <cellStyle name="금액 2 3 2 8" xfId="17471"/>
    <cellStyle name="금액 2 3 3" xfId="5962"/>
    <cellStyle name="금액 2 3 3 10" xfId="7844"/>
    <cellStyle name="금액 2 3 3 10 2" xfId="13810"/>
    <cellStyle name="금액 2 3 3 10 3" xfId="19566"/>
    <cellStyle name="금액 2 3 3 10 4" xfId="25048"/>
    <cellStyle name="금액 2 3 3 11" xfId="11935"/>
    <cellStyle name="금액 2 3 3 12" xfId="17692"/>
    <cellStyle name="금액 2 3 3 13" xfId="23189"/>
    <cellStyle name="금액 2 3 3 2" xfId="7845"/>
    <cellStyle name="금액 2 3 3 2 2" xfId="13811"/>
    <cellStyle name="금액 2 3 3 2 3" xfId="19567"/>
    <cellStyle name="금액 2 3 3 2 4" xfId="25049"/>
    <cellStyle name="금액 2 3 3 3" xfId="7846"/>
    <cellStyle name="금액 2 3 3 3 2" xfId="13812"/>
    <cellStyle name="금액 2 3 3 3 3" xfId="19568"/>
    <cellStyle name="금액 2 3 3 3 4" xfId="25050"/>
    <cellStyle name="금액 2 3 3 4" xfId="7847"/>
    <cellStyle name="금액 2 3 3 4 2" xfId="13813"/>
    <cellStyle name="금액 2 3 3 4 3" xfId="19569"/>
    <cellStyle name="금액 2 3 3 4 4" xfId="25051"/>
    <cellStyle name="금액 2 3 3 5" xfId="7848"/>
    <cellStyle name="금액 2 3 3 5 2" xfId="13814"/>
    <cellStyle name="금액 2 3 3 5 3" xfId="19570"/>
    <cellStyle name="금액 2 3 3 5 4" xfId="25052"/>
    <cellStyle name="금액 2 3 3 6" xfId="7849"/>
    <cellStyle name="금액 2 3 3 6 2" xfId="13815"/>
    <cellStyle name="금액 2 3 3 6 3" xfId="19571"/>
    <cellStyle name="금액 2 3 3 6 4" xfId="25053"/>
    <cellStyle name="금액 2 3 3 7" xfId="7850"/>
    <cellStyle name="금액 2 3 3 7 2" xfId="13816"/>
    <cellStyle name="금액 2 3 3 7 3" xfId="19572"/>
    <cellStyle name="금액 2 3 3 7 4" xfId="25054"/>
    <cellStyle name="금액 2 3 3 8" xfId="7851"/>
    <cellStyle name="금액 2 3 3 8 2" xfId="13817"/>
    <cellStyle name="금액 2 3 3 8 3" xfId="19573"/>
    <cellStyle name="금액 2 3 3 8 4" xfId="25055"/>
    <cellStyle name="금액 2 3 3 9" xfId="7852"/>
    <cellStyle name="금액 2 3 3 9 2" xfId="13818"/>
    <cellStyle name="금액 2 3 3 9 3" xfId="19574"/>
    <cellStyle name="금액 2 3 3 9 4" xfId="25056"/>
    <cellStyle name="금액 2 3 4" xfId="7853"/>
    <cellStyle name="금액 2 3 4 2" xfId="13819"/>
    <cellStyle name="금액 2 3 4 3" xfId="19575"/>
    <cellStyle name="금액 2 3 4 4" xfId="25057"/>
    <cellStyle name="금액 2 3 5" xfId="7854"/>
    <cellStyle name="금액 2 3 5 2" xfId="13820"/>
    <cellStyle name="금액 2 3 5 3" xfId="19576"/>
    <cellStyle name="금액 2 3 5 4" xfId="25058"/>
    <cellStyle name="금액 2 3 6" xfId="7855"/>
    <cellStyle name="금액 2 3 6 2" xfId="13821"/>
    <cellStyle name="금액 2 3 6 3" xfId="19577"/>
    <cellStyle name="금액 2 3 6 4" xfId="25059"/>
    <cellStyle name="금액 2 3 7" xfId="7856"/>
    <cellStyle name="금액 2 3 7 2" xfId="13822"/>
    <cellStyle name="금액 2 3 7 3" xfId="19578"/>
    <cellStyle name="금액 2 3 7 4" xfId="25060"/>
    <cellStyle name="금액 2 3 8" xfId="7857"/>
    <cellStyle name="금액 2 3 8 2" xfId="13823"/>
    <cellStyle name="금액 2 3 8 3" xfId="19579"/>
    <cellStyle name="금액 2 3 8 4" xfId="25061"/>
    <cellStyle name="금액 2 3 9" xfId="7858"/>
    <cellStyle name="금액 2 3 9 2" xfId="13824"/>
    <cellStyle name="금액 2 3 9 3" xfId="19580"/>
    <cellStyle name="금액 2 3 9 4" xfId="25062"/>
    <cellStyle name="금액 2 4" xfId="5577"/>
    <cellStyle name="금액 2 4 2" xfId="5865"/>
    <cellStyle name="금액 2 4 2 2" xfId="7859"/>
    <cellStyle name="금액 2 4 2 2 2" xfId="13825"/>
    <cellStyle name="금액 2 4 2 2 3" xfId="19581"/>
    <cellStyle name="금액 2 4 2 2 4" xfId="25063"/>
    <cellStyle name="금액 2 4 2 3" xfId="7860"/>
    <cellStyle name="금액 2 4 2 3 2" xfId="13826"/>
    <cellStyle name="금액 2 4 2 3 3" xfId="19582"/>
    <cellStyle name="금액 2 4 2 3 4" xfId="25064"/>
    <cellStyle name="금액 2 4 2 4" xfId="7861"/>
    <cellStyle name="금액 2 4 2 4 2" xfId="13827"/>
    <cellStyle name="금액 2 4 2 4 3" xfId="19583"/>
    <cellStyle name="금액 2 4 2 4 4" xfId="25065"/>
    <cellStyle name="금액 2 4 2 5" xfId="7862"/>
    <cellStyle name="금액 2 4 2 5 2" xfId="13828"/>
    <cellStyle name="금액 2 4 2 5 3" xfId="19584"/>
    <cellStyle name="금액 2 4 2 5 4" xfId="25066"/>
    <cellStyle name="금액 2 4 2 6" xfId="7863"/>
    <cellStyle name="금액 2 4 2 6 2" xfId="13829"/>
    <cellStyle name="금액 2 4 2 6 3" xfId="19585"/>
    <cellStyle name="금액 2 4 2 6 4" xfId="25067"/>
    <cellStyle name="금액 2 4 2 7" xfId="11838"/>
    <cellStyle name="금액 2 4 2 8" xfId="17599"/>
    <cellStyle name="금액 2 4 3" xfId="7864"/>
    <cellStyle name="금액 2 4 3 2" xfId="13830"/>
    <cellStyle name="금액 2 4 3 3" xfId="19586"/>
    <cellStyle name="금액 2 4 3 4" xfId="25068"/>
    <cellStyle name="금액 2 4 4" xfId="7865"/>
    <cellStyle name="금액 2 4 4 2" xfId="13831"/>
    <cellStyle name="금액 2 4 4 3" xfId="19587"/>
    <cellStyle name="금액 2 4 4 4" xfId="25069"/>
    <cellStyle name="금액 2 4 5" xfId="7866"/>
    <cellStyle name="금액 2 4 5 2" xfId="13832"/>
    <cellStyle name="금액 2 4 5 3" xfId="19588"/>
    <cellStyle name="금액 2 4 5 4" xfId="25070"/>
    <cellStyle name="금액 2 4 6" xfId="11565"/>
    <cellStyle name="금액 2 4 7" xfId="17341"/>
    <cellStyle name="금액 2 5" xfId="5622"/>
    <cellStyle name="금액 2 5 2" xfId="7867"/>
    <cellStyle name="금액 2 5 2 2" xfId="13833"/>
    <cellStyle name="금액 2 5 2 3" xfId="19589"/>
    <cellStyle name="금액 2 5 2 4" xfId="25071"/>
    <cellStyle name="금액 2 5 3" xfId="7868"/>
    <cellStyle name="금액 2 5 3 2" xfId="13834"/>
    <cellStyle name="금액 2 5 3 3" xfId="19590"/>
    <cellStyle name="금액 2 5 3 4" xfId="25072"/>
    <cellStyle name="금액 2 5 4" xfId="7869"/>
    <cellStyle name="금액 2 5 4 2" xfId="13835"/>
    <cellStyle name="금액 2 5 4 3" xfId="19591"/>
    <cellStyle name="금액 2 5 4 4" xfId="25073"/>
    <cellStyle name="금액 2 5 5" xfId="7870"/>
    <cellStyle name="금액 2 5 5 2" xfId="13836"/>
    <cellStyle name="금액 2 5 5 3" xfId="19592"/>
    <cellStyle name="금액 2 5 5 4" xfId="25074"/>
    <cellStyle name="금액 2 5 6" xfId="7871"/>
    <cellStyle name="금액 2 5 6 2" xfId="13837"/>
    <cellStyle name="금액 2 5 6 3" xfId="19593"/>
    <cellStyle name="금액 2 5 6 4" xfId="25075"/>
    <cellStyle name="금액 2 5 7" xfId="11600"/>
    <cellStyle name="금액 2 5 8" xfId="17371"/>
    <cellStyle name="금액 2 6" xfId="7872"/>
    <cellStyle name="금액 2 6 2" xfId="13838"/>
    <cellStyle name="금액 2 6 3" xfId="19594"/>
    <cellStyle name="금액 2 6 4" xfId="25076"/>
    <cellStyle name="금액 3" xfId="5137"/>
    <cellStyle name="금액 3 2" xfId="5557"/>
    <cellStyle name="금액 3 2 2" xfId="5845"/>
    <cellStyle name="금액 3 2 2 2" xfId="7873"/>
    <cellStyle name="금액 3 2 2 2 2" xfId="13839"/>
    <cellStyle name="금액 3 2 2 2 3" xfId="19595"/>
    <cellStyle name="금액 3 2 2 2 4" xfId="25077"/>
    <cellStyle name="금액 3 2 2 3" xfId="7874"/>
    <cellStyle name="금액 3 2 2 3 2" xfId="13840"/>
    <cellStyle name="금액 3 2 2 3 3" xfId="19596"/>
    <cellStyle name="금액 3 2 2 3 4" xfId="25078"/>
    <cellStyle name="금액 3 2 2 4" xfId="7875"/>
    <cellStyle name="금액 3 2 2 4 2" xfId="13841"/>
    <cellStyle name="금액 3 2 2 4 3" xfId="19597"/>
    <cellStyle name="금액 3 2 2 4 4" xfId="25079"/>
    <cellStyle name="금액 3 2 2 5" xfId="7876"/>
    <cellStyle name="금액 3 2 2 5 2" xfId="13842"/>
    <cellStyle name="금액 3 2 2 5 3" xfId="19598"/>
    <cellStyle name="금액 3 2 2 5 4" xfId="25080"/>
    <cellStyle name="금액 3 2 2 6" xfId="7877"/>
    <cellStyle name="금액 3 2 2 6 2" xfId="13843"/>
    <cellStyle name="금액 3 2 2 6 3" xfId="19599"/>
    <cellStyle name="금액 3 2 2 6 4" xfId="25081"/>
    <cellStyle name="금액 3 2 2 7" xfId="11818"/>
    <cellStyle name="금액 3 2 2 8" xfId="17579"/>
    <cellStyle name="금액 3 2 3" xfId="7878"/>
    <cellStyle name="금액 3 2 3 2" xfId="13844"/>
    <cellStyle name="금액 3 2 3 3" xfId="19600"/>
    <cellStyle name="금액 3 2 3 4" xfId="25082"/>
    <cellStyle name="금액 3 2 4" xfId="7879"/>
    <cellStyle name="금액 3 2 4 2" xfId="13845"/>
    <cellStyle name="금액 3 2 4 3" xfId="19601"/>
    <cellStyle name="금액 3 2 4 4" xfId="25083"/>
    <cellStyle name="금액 3 2 5" xfId="7880"/>
    <cellStyle name="금액 3 2 5 2" xfId="13846"/>
    <cellStyle name="금액 3 2 5 3" xfId="19602"/>
    <cellStyle name="금액 3 2 5 4" xfId="25084"/>
    <cellStyle name="금액 3 2 6" xfId="7881"/>
    <cellStyle name="금액 3 2 6 2" xfId="13847"/>
    <cellStyle name="금액 3 2 6 3" xfId="19603"/>
    <cellStyle name="금액 3 2 6 4" xfId="25085"/>
    <cellStyle name="금액 3 2 7" xfId="7882"/>
    <cellStyle name="금액 3 2 7 2" xfId="13848"/>
    <cellStyle name="금액 3 2 7 3" xfId="19604"/>
    <cellStyle name="금액 3 2 7 4" xfId="25086"/>
    <cellStyle name="금액 3 2 8" xfId="7883"/>
    <cellStyle name="금액 3 2 8 2" xfId="13849"/>
    <cellStyle name="금액 3 2 8 3" xfId="19605"/>
    <cellStyle name="금액 3 2 8 4" xfId="25087"/>
    <cellStyle name="금액 3 2 9" xfId="7884"/>
    <cellStyle name="금액 3 2 9 2" xfId="13850"/>
    <cellStyle name="금액 3 2 9 3" xfId="19606"/>
    <cellStyle name="금액 3 2 9 4" xfId="25088"/>
    <cellStyle name="금액 3 3" xfId="5487"/>
    <cellStyle name="금액 3 3 2" xfId="5775"/>
    <cellStyle name="금액 3 3 2 10" xfId="7885"/>
    <cellStyle name="금액 3 3 2 10 2" xfId="13851"/>
    <cellStyle name="금액 3 3 2 10 3" xfId="19607"/>
    <cellStyle name="금액 3 3 2 10 4" xfId="25089"/>
    <cellStyle name="금액 3 3 2 11" xfId="11748"/>
    <cellStyle name="금액 3 3 2 12" xfId="23028"/>
    <cellStyle name="금액 3 3 2 2" xfId="7886"/>
    <cellStyle name="금액 3 3 2 2 2" xfId="13852"/>
    <cellStyle name="금액 3 3 2 2 3" xfId="19608"/>
    <cellStyle name="금액 3 3 2 2 4" xfId="25090"/>
    <cellStyle name="금액 3 3 2 3" xfId="7887"/>
    <cellStyle name="금액 3 3 2 3 2" xfId="13853"/>
    <cellStyle name="금액 3 3 2 3 3" xfId="19609"/>
    <cellStyle name="금액 3 3 2 3 4" xfId="25091"/>
    <cellStyle name="금액 3 3 2 4" xfId="7888"/>
    <cellStyle name="금액 3 3 2 4 2" xfId="13854"/>
    <cellStyle name="금액 3 3 2 4 3" xfId="19610"/>
    <cellStyle name="금액 3 3 2 4 4" xfId="25092"/>
    <cellStyle name="금액 3 3 2 5" xfId="7889"/>
    <cellStyle name="금액 3 3 2 5 2" xfId="13855"/>
    <cellStyle name="금액 3 3 2 5 3" xfId="19611"/>
    <cellStyle name="금액 3 3 2 5 4" xfId="25093"/>
    <cellStyle name="금액 3 3 2 6" xfId="7890"/>
    <cellStyle name="금액 3 3 2 6 2" xfId="13856"/>
    <cellStyle name="금액 3 3 2 6 3" xfId="19612"/>
    <cellStyle name="금액 3 3 2 6 4" xfId="25094"/>
    <cellStyle name="금액 3 3 2 7" xfId="7891"/>
    <cellStyle name="금액 3 3 2 7 2" xfId="13857"/>
    <cellStyle name="금액 3 3 2 7 3" xfId="19613"/>
    <cellStyle name="금액 3 3 2 7 4" xfId="25095"/>
    <cellStyle name="금액 3 3 2 8" xfId="7892"/>
    <cellStyle name="금액 3 3 2 8 2" xfId="13858"/>
    <cellStyle name="금액 3 3 2 8 3" xfId="19614"/>
    <cellStyle name="금액 3 3 2 8 4" xfId="25096"/>
    <cellStyle name="금액 3 3 2 9" xfId="7893"/>
    <cellStyle name="금액 3 3 2 9 2" xfId="13859"/>
    <cellStyle name="금액 3 3 2 9 3" xfId="19615"/>
    <cellStyle name="금액 3 3 2 9 4" xfId="25097"/>
    <cellStyle name="금액 3 3 3" xfId="6000"/>
    <cellStyle name="금액 3 3 3 10" xfId="7894"/>
    <cellStyle name="금액 3 3 3 10 2" xfId="13860"/>
    <cellStyle name="금액 3 3 3 10 3" xfId="19616"/>
    <cellStyle name="금액 3 3 3 10 4" xfId="25098"/>
    <cellStyle name="금액 3 3 3 11" xfId="11973"/>
    <cellStyle name="금액 3 3 3 12" xfId="17730"/>
    <cellStyle name="금액 3 3 3 13" xfId="23227"/>
    <cellStyle name="금액 3 3 3 2" xfId="7895"/>
    <cellStyle name="금액 3 3 3 2 2" xfId="13861"/>
    <cellStyle name="금액 3 3 3 2 3" xfId="19617"/>
    <cellStyle name="금액 3 3 3 2 4" xfId="25099"/>
    <cellStyle name="금액 3 3 3 3" xfId="7896"/>
    <cellStyle name="금액 3 3 3 3 2" xfId="13862"/>
    <cellStyle name="금액 3 3 3 3 3" xfId="19618"/>
    <cellStyle name="금액 3 3 3 3 4" xfId="25100"/>
    <cellStyle name="금액 3 3 3 4" xfId="7897"/>
    <cellStyle name="금액 3 3 3 4 2" xfId="13863"/>
    <cellStyle name="금액 3 3 3 4 3" xfId="19619"/>
    <cellStyle name="금액 3 3 3 4 4" xfId="25101"/>
    <cellStyle name="금액 3 3 3 5" xfId="7898"/>
    <cellStyle name="금액 3 3 3 5 2" xfId="13864"/>
    <cellStyle name="금액 3 3 3 5 3" xfId="19620"/>
    <cellStyle name="금액 3 3 3 5 4" xfId="25102"/>
    <cellStyle name="금액 3 3 3 6" xfId="7899"/>
    <cellStyle name="금액 3 3 3 6 2" xfId="13865"/>
    <cellStyle name="금액 3 3 3 6 3" xfId="19621"/>
    <cellStyle name="금액 3 3 3 6 4" xfId="25103"/>
    <cellStyle name="금액 3 3 3 7" xfId="7900"/>
    <cellStyle name="금액 3 3 3 7 2" xfId="13866"/>
    <cellStyle name="금액 3 3 3 7 3" xfId="19622"/>
    <cellStyle name="금액 3 3 3 7 4" xfId="25104"/>
    <cellStyle name="금액 3 3 3 8" xfId="7901"/>
    <cellStyle name="금액 3 3 3 8 2" xfId="13867"/>
    <cellStyle name="금액 3 3 3 8 3" xfId="19623"/>
    <cellStyle name="금액 3 3 3 8 4" xfId="25105"/>
    <cellStyle name="금액 3 3 3 9" xfId="7902"/>
    <cellStyle name="금액 3 3 3 9 2" xfId="13868"/>
    <cellStyle name="금액 3 3 3 9 3" xfId="19624"/>
    <cellStyle name="금액 3 3 3 9 4" xfId="25106"/>
    <cellStyle name="금액 3 3 4" xfId="7903"/>
    <cellStyle name="금액 3 3 4 2" xfId="13869"/>
    <cellStyle name="금액 3 3 4 3" xfId="19625"/>
    <cellStyle name="금액 3 3 4 4" xfId="25107"/>
    <cellStyle name="금액 3 3 5" xfId="7904"/>
    <cellStyle name="금액 3 3 5 2" xfId="13870"/>
    <cellStyle name="금액 3 3 5 3" xfId="19626"/>
    <cellStyle name="금액 3 3 5 4" xfId="25108"/>
    <cellStyle name="금액 3 3 6" xfId="7905"/>
    <cellStyle name="금액 3 3 6 2" xfId="13871"/>
    <cellStyle name="금액 3 3 6 3" xfId="19627"/>
    <cellStyle name="금액 3 3 6 4" xfId="25109"/>
    <cellStyle name="금액 3 3 7" xfId="11481"/>
    <cellStyle name="금액 3 4" xfId="5628"/>
    <cellStyle name="금액 3 4 2" xfId="7906"/>
    <cellStyle name="금액 3 4 2 2" xfId="13872"/>
    <cellStyle name="금액 3 4 2 3" xfId="19628"/>
    <cellStyle name="금액 3 4 2 4" xfId="25110"/>
    <cellStyle name="금액 3 4 3" xfId="7907"/>
    <cellStyle name="금액 3 4 3 2" xfId="13873"/>
    <cellStyle name="금액 3 4 3 3" xfId="19629"/>
    <cellStyle name="금액 3 4 3 4" xfId="25111"/>
    <cellStyle name="금액 3 4 4" xfId="7908"/>
    <cellStyle name="금액 3 4 4 2" xfId="13874"/>
    <cellStyle name="금액 3 4 4 3" xfId="19630"/>
    <cellStyle name="금액 3 4 4 4" xfId="25112"/>
    <cellStyle name="금액 3 4 5" xfId="7909"/>
    <cellStyle name="금액 3 4 5 2" xfId="13875"/>
    <cellStyle name="금액 3 4 5 3" xfId="19631"/>
    <cellStyle name="금액 3 4 5 4" xfId="25113"/>
    <cellStyle name="금액 3 4 6" xfId="7910"/>
    <cellStyle name="금액 3 4 6 2" xfId="13876"/>
    <cellStyle name="금액 3 4 6 3" xfId="19632"/>
    <cellStyle name="금액 3 4 6 4" xfId="25114"/>
    <cellStyle name="금액 3 4 7" xfId="11603"/>
    <cellStyle name="금액 3 4 8" xfId="17374"/>
    <cellStyle name="금액 3 5" xfId="5615"/>
    <cellStyle name="금액 3 5 10" xfId="7911"/>
    <cellStyle name="금액 3 5 10 2" xfId="13877"/>
    <cellStyle name="금액 3 5 10 3" xfId="19633"/>
    <cellStyle name="금액 3 5 10 4" xfId="25115"/>
    <cellStyle name="금액 3 5 11" xfId="11596"/>
    <cellStyle name="금액 3 5 12" xfId="17368"/>
    <cellStyle name="금액 3 5 13" xfId="22920"/>
    <cellStyle name="금액 3 5 2" xfId="7912"/>
    <cellStyle name="금액 3 5 2 2" xfId="13878"/>
    <cellStyle name="금액 3 5 2 3" xfId="19634"/>
    <cellStyle name="금액 3 5 2 4" xfId="25116"/>
    <cellStyle name="금액 3 5 3" xfId="7913"/>
    <cellStyle name="금액 3 5 3 2" xfId="13879"/>
    <cellStyle name="금액 3 5 3 3" xfId="19635"/>
    <cellStyle name="금액 3 5 3 4" xfId="25117"/>
    <cellStyle name="금액 3 5 4" xfId="7914"/>
    <cellStyle name="금액 3 5 4 2" xfId="13880"/>
    <cellStyle name="금액 3 5 4 3" xfId="19636"/>
    <cellStyle name="금액 3 5 4 4" xfId="25118"/>
    <cellStyle name="금액 3 5 5" xfId="7915"/>
    <cellStyle name="금액 3 5 5 2" xfId="13881"/>
    <cellStyle name="금액 3 5 5 3" xfId="19637"/>
    <cellStyle name="금액 3 5 5 4" xfId="25119"/>
    <cellStyle name="금액 3 5 6" xfId="7916"/>
    <cellStyle name="금액 3 5 6 2" xfId="13882"/>
    <cellStyle name="금액 3 5 6 3" xfId="19638"/>
    <cellStyle name="금액 3 5 6 4" xfId="25120"/>
    <cellStyle name="금액 3 5 7" xfId="7917"/>
    <cellStyle name="금액 3 5 7 2" xfId="13883"/>
    <cellStyle name="금액 3 5 7 3" xfId="19639"/>
    <cellStyle name="금액 3 5 7 4" xfId="25121"/>
    <cellStyle name="금액 3 5 8" xfId="7918"/>
    <cellStyle name="금액 3 5 8 2" xfId="13884"/>
    <cellStyle name="금액 3 5 8 3" xfId="19640"/>
    <cellStyle name="금액 3 5 8 4" xfId="25122"/>
    <cellStyle name="금액 3 5 9" xfId="7919"/>
    <cellStyle name="금액 3 5 9 2" xfId="13885"/>
    <cellStyle name="금액 3 5 9 3" xfId="19641"/>
    <cellStyle name="금액 3 5 9 4" xfId="25123"/>
    <cellStyle name="금액 3 6" xfId="7920"/>
    <cellStyle name="금액 3 6 2" xfId="13886"/>
    <cellStyle name="금액 3 6 3" xfId="19642"/>
    <cellStyle name="금액 3 6 4" xfId="25124"/>
    <cellStyle name="금액 4" xfId="5550"/>
    <cellStyle name="금액 4 10" xfId="11543"/>
    <cellStyle name="금액 4 2" xfId="5838"/>
    <cellStyle name="금액 4 2 2" xfId="7921"/>
    <cellStyle name="금액 4 2 2 2" xfId="13887"/>
    <cellStyle name="금액 4 2 2 3" xfId="19643"/>
    <cellStyle name="금액 4 2 2 4" xfId="25125"/>
    <cellStyle name="금액 4 2 3" xfId="7922"/>
    <cellStyle name="금액 4 2 3 2" xfId="13888"/>
    <cellStyle name="금액 4 2 3 3" xfId="19644"/>
    <cellStyle name="금액 4 2 3 4" xfId="25126"/>
    <cellStyle name="금액 4 2 4" xfId="7923"/>
    <cellStyle name="금액 4 2 4 2" xfId="13889"/>
    <cellStyle name="금액 4 2 4 3" xfId="19645"/>
    <cellStyle name="금액 4 2 4 4" xfId="25127"/>
    <cellStyle name="금액 4 2 5" xfId="7924"/>
    <cellStyle name="금액 4 2 5 2" xfId="13890"/>
    <cellStyle name="금액 4 2 5 3" xfId="19646"/>
    <cellStyle name="금액 4 2 5 4" xfId="25128"/>
    <cellStyle name="금액 4 2 6" xfId="7925"/>
    <cellStyle name="금액 4 2 6 2" xfId="13891"/>
    <cellStyle name="금액 4 2 6 3" xfId="19647"/>
    <cellStyle name="금액 4 2 6 4" xfId="25129"/>
    <cellStyle name="금액 4 2 7" xfId="11811"/>
    <cellStyle name="금액 4 2 8" xfId="17572"/>
    <cellStyle name="금액 4 3" xfId="6060"/>
    <cellStyle name="금액 4 3 10" xfId="7926"/>
    <cellStyle name="금액 4 3 10 2" xfId="13892"/>
    <cellStyle name="금액 4 3 10 3" xfId="19648"/>
    <cellStyle name="금액 4 3 10 4" xfId="25130"/>
    <cellStyle name="금액 4 3 11" xfId="12032"/>
    <cellStyle name="금액 4 3 12" xfId="17788"/>
    <cellStyle name="금액 4 3 13" xfId="23285"/>
    <cellStyle name="금액 4 3 2" xfId="7927"/>
    <cellStyle name="금액 4 3 2 2" xfId="13893"/>
    <cellStyle name="금액 4 3 2 3" xfId="19649"/>
    <cellStyle name="금액 4 3 2 4" xfId="25131"/>
    <cellStyle name="금액 4 3 3" xfId="7928"/>
    <cellStyle name="금액 4 3 3 2" xfId="13894"/>
    <cellStyle name="금액 4 3 3 3" xfId="19650"/>
    <cellStyle name="금액 4 3 3 4" xfId="25132"/>
    <cellStyle name="금액 4 3 4" xfId="7929"/>
    <cellStyle name="금액 4 3 4 2" xfId="13895"/>
    <cellStyle name="금액 4 3 4 3" xfId="19651"/>
    <cellStyle name="금액 4 3 4 4" xfId="25133"/>
    <cellStyle name="금액 4 3 5" xfId="7930"/>
    <cellStyle name="금액 4 3 5 2" xfId="13896"/>
    <cellStyle name="금액 4 3 5 3" xfId="19652"/>
    <cellStyle name="금액 4 3 5 4" xfId="25134"/>
    <cellStyle name="금액 4 3 6" xfId="7931"/>
    <cellStyle name="금액 4 3 6 2" xfId="13897"/>
    <cellStyle name="금액 4 3 6 3" xfId="19653"/>
    <cellStyle name="금액 4 3 6 4" xfId="25135"/>
    <cellStyle name="금액 4 3 7" xfId="7932"/>
    <cellStyle name="금액 4 3 7 2" xfId="13898"/>
    <cellStyle name="금액 4 3 7 3" xfId="19654"/>
    <cellStyle name="금액 4 3 7 4" xfId="25136"/>
    <cellStyle name="금액 4 3 8" xfId="7933"/>
    <cellStyle name="금액 4 3 8 2" xfId="13899"/>
    <cellStyle name="금액 4 3 8 3" xfId="19655"/>
    <cellStyle name="금액 4 3 8 4" xfId="25137"/>
    <cellStyle name="금액 4 3 9" xfId="7934"/>
    <cellStyle name="금액 4 3 9 2" xfId="13900"/>
    <cellStyle name="금액 4 3 9 3" xfId="19656"/>
    <cellStyle name="금액 4 3 9 4" xfId="25138"/>
    <cellStyle name="금액 4 4" xfId="7935"/>
    <cellStyle name="금액 4 4 2" xfId="13901"/>
    <cellStyle name="금액 4 4 3" xfId="19657"/>
    <cellStyle name="금액 4 4 4" xfId="25139"/>
    <cellStyle name="금액 4 5" xfId="7936"/>
    <cellStyle name="금액 4 5 2" xfId="13902"/>
    <cellStyle name="금액 4 5 3" xfId="19658"/>
    <cellStyle name="금액 4 5 4" xfId="25140"/>
    <cellStyle name="금액 4 6" xfId="7937"/>
    <cellStyle name="금액 4 6 2" xfId="13903"/>
    <cellStyle name="금액 4 6 3" xfId="19659"/>
    <cellStyle name="금액 4 6 4" xfId="25141"/>
    <cellStyle name="금액 4 7" xfId="7938"/>
    <cellStyle name="금액 4 7 2" xfId="13904"/>
    <cellStyle name="금액 4 7 3" xfId="19660"/>
    <cellStyle name="금액 4 7 4" xfId="25142"/>
    <cellStyle name="금액 4 8" xfId="7939"/>
    <cellStyle name="금액 4 8 2" xfId="13905"/>
    <cellStyle name="금액 4 8 3" xfId="19661"/>
    <cellStyle name="금액 4 8 4" xfId="25143"/>
    <cellStyle name="금액 4 9" xfId="7940"/>
    <cellStyle name="금액 4 9 2" xfId="13906"/>
    <cellStyle name="금액 4 9 3" xfId="19662"/>
    <cellStyle name="금액 4 9 4" xfId="25144"/>
    <cellStyle name="금액 5" xfId="5582"/>
    <cellStyle name="금액 5 2" xfId="5870"/>
    <cellStyle name="금액 5 2 2" xfId="7941"/>
    <cellStyle name="금액 5 2 2 2" xfId="13907"/>
    <cellStyle name="금액 5 2 2 3" xfId="19663"/>
    <cellStyle name="금액 5 2 2 4" xfId="25145"/>
    <cellStyle name="금액 5 2 3" xfId="7942"/>
    <cellStyle name="금액 5 2 3 2" xfId="13908"/>
    <cellStyle name="금액 5 2 3 3" xfId="19664"/>
    <cellStyle name="금액 5 2 3 4" xfId="25146"/>
    <cellStyle name="금액 5 2 4" xfId="7943"/>
    <cellStyle name="금액 5 2 4 2" xfId="13909"/>
    <cellStyle name="금액 5 2 4 3" xfId="19665"/>
    <cellStyle name="금액 5 2 4 4" xfId="25147"/>
    <cellStyle name="금액 5 2 5" xfId="7944"/>
    <cellStyle name="금액 5 2 5 2" xfId="13910"/>
    <cellStyle name="금액 5 2 5 3" xfId="19666"/>
    <cellStyle name="금액 5 2 5 4" xfId="25148"/>
    <cellStyle name="금액 5 2 6" xfId="7945"/>
    <cellStyle name="금액 5 2 6 2" xfId="13911"/>
    <cellStyle name="금액 5 2 6 3" xfId="19667"/>
    <cellStyle name="금액 5 2 6 4" xfId="25149"/>
    <cellStyle name="금액 5 2 7" xfId="11843"/>
    <cellStyle name="금액 5 2 8" xfId="17604"/>
    <cellStyle name="금액 5 3" xfId="7946"/>
    <cellStyle name="금액 5 3 2" xfId="13912"/>
    <cellStyle name="금액 5 3 3" xfId="19668"/>
    <cellStyle name="금액 5 3 4" xfId="25150"/>
    <cellStyle name="금액 5 4" xfId="7947"/>
    <cellStyle name="금액 5 4 2" xfId="13913"/>
    <cellStyle name="금액 5 4 3" xfId="19669"/>
    <cellStyle name="금액 5 4 4" xfId="25151"/>
    <cellStyle name="금액 5 5" xfId="7948"/>
    <cellStyle name="금액 5 5 2" xfId="13914"/>
    <cellStyle name="금액 5 5 3" xfId="19670"/>
    <cellStyle name="금액 5 5 4" xfId="25152"/>
    <cellStyle name="금액 5 6" xfId="11567"/>
    <cellStyle name="금액 5 7" xfId="17343"/>
    <cellStyle name="금액 6" xfId="5597"/>
    <cellStyle name="금액 6 2" xfId="7949"/>
    <cellStyle name="금액 6 2 2" xfId="13915"/>
    <cellStyle name="금액 6 2 3" xfId="19671"/>
    <cellStyle name="금액 6 2 4" xfId="25153"/>
    <cellStyle name="금액 6 3" xfId="7950"/>
    <cellStyle name="금액 6 3 2" xfId="13916"/>
    <cellStyle name="금액 6 3 3" xfId="19672"/>
    <cellStyle name="금액 6 3 4" xfId="25154"/>
    <cellStyle name="금액 6 4" xfId="7951"/>
    <cellStyle name="금액 6 4 2" xfId="13917"/>
    <cellStyle name="금액 6 4 3" xfId="19673"/>
    <cellStyle name="금액 6 4 4" xfId="25155"/>
    <cellStyle name="금액 6 5" xfId="7952"/>
    <cellStyle name="금액 6 5 2" xfId="13918"/>
    <cellStyle name="금액 6 5 3" xfId="19674"/>
    <cellStyle name="금액 6 5 4" xfId="25156"/>
    <cellStyle name="금액 6 6" xfId="7953"/>
    <cellStyle name="금액 6 6 2" xfId="13919"/>
    <cellStyle name="금액 6 6 3" xfId="19675"/>
    <cellStyle name="금액 6 6 4" xfId="25157"/>
    <cellStyle name="금액 6 7" xfId="11581"/>
    <cellStyle name="금액 6 8" xfId="17353"/>
    <cellStyle name="금액 7" xfId="7954"/>
    <cellStyle name="금액 7 2" xfId="13920"/>
    <cellStyle name="금액 7 3" xfId="19676"/>
    <cellStyle name="금액 7 4" xfId="25158"/>
    <cellStyle name="기계" xfId="549"/>
    <cellStyle name="나쁨 2" xfId="550"/>
    <cellStyle name="나쁨 3" xfId="551"/>
    <cellStyle name="나쁨 4" xfId="552"/>
    <cellStyle name="나열번호" xfId="4573"/>
    <cellStyle name="날짜" xfId="553"/>
    <cellStyle name="날짜 2" xfId="5139"/>
    <cellStyle name="내역서" xfId="554"/>
    <cellStyle name="단위등" xfId="4574"/>
    <cellStyle name="달러" xfId="555"/>
    <cellStyle name="달러 2" xfId="5141"/>
    <cellStyle name="뒤에 오는 하이퍼링크_=선문대(563)변경" xfId="4575"/>
    <cellStyle name="똿떓죶Ø괻 [0.00]_PRODUCT DETAIL Q1" xfId="556"/>
    <cellStyle name="똿떓죶Ø괻_PRODUCT DETAIL Q1" xfId="557"/>
    <cellStyle name="똿뗦먛귟 [0.00]_NT Server " xfId="5098"/>
    <cellStyle name="똿뗦먛귟_NT Server " xfId="5099"/>
    <cellStyle name="메모 2" xfId="558"/>
    <cellStyle name="메모 2 2" xfId="4576"/>
    <cellStyle name="메모 2 2 2" xfId="5217"/>
    <cellStyle name="메모 2 2 2 2" xfId="5527"/>
    <cellStyle name="메모 2 2 2 2 2" xfId="5815"/>
    <cellStyle name="메모 2 2 2 2 2 10" xfId="11788"/>
    <cellStyle name="메모 2 2 2 2 2 11" xfId="17552"/>
    <cellStyle name="메모 2 2 2 2 2 12" xfId="23068"/>
    <cellStyle name="메모 2 2 2 2 2 2" xfId="7955"/>
    <cellStyle name="메모 2 2 2 2 2 2 2" xfId="13921"/>
    <cellStyle name="메모 2 2 2 2 2 2 3" xfId="19677"/>
    <cellStyle name="메모 2 2 2 2 2 2 4" xfId="25159"/>
    <cellStyle name="메모 2 2 2 2 2 3" xfId="7956"/>
    <cellStyle name="메모 2 2 2 2 2 3 2" xfId="13922"/>
    <cellStyle name="메모 2 2 2 2 2 3 3" xfId="19678"/>
    <cellStyle name="메모 2 2 2 2 2 3 4" xfId="25160"/>
    <cellStyle name="메모 2 2 2 2 2 4" xfId="7957"/>
    <cellStyle name="메모 2 2 2 2 2 4 2" xfId="13923"/>
    <cellStyle name="메모 2 2 2 2 2 4 3" xfId="19679"/>
    <cellStyle name="메모 2 2 2 2 2 4 4" xfId="25161"/>
    <cellStyle name="메모 2 2 2 2 2 5" xfId="7958"/>
    <cellStyle name="메모 2 2 2 2 2 5 2" xfId="13924"/>
    <cellStyle name="메모 2 2 2 2 2 5 3" xfId="19680"/>
    <cellStyle name="메모 2 2 2 2 2 5 4" xfId="25162"/>
    <cellStyle name="메모 2 2 2 2 2 6" xfId="7959"/>
    <cellStyle name="메모 2 2 2 2 2 6 2" xfId="13925"/>
    <cellStyle name="메모 2 2 2 2 2 6 3" xfId="19681"/>
    <cellStyle name="메모 2 2 2 2 2 6 4" xfId="25163"/>
    <cellStyle name="메모 2 2 2 2 2 7" xfId="7960"/>
    <cellStyle name="메모 2 2 2 2 2 7 2" xfId="13926"/>
    <cellStyle name="메모 2 2 2 2 2 7 3" xfId="19682"/>
    <cellStyle name="메모 2 2 2 2 2 7 4" xfId="25164"/>
    <cellStyle name="메모 2 2 2 2 2 8" xfId="7961"/>
    <cellStyle name="메모 2 2 2 2 2 8 2" xfId="13927"/>
    <cellStyle name="메모 2 2 2 2 2 8 3" xfId="19683"/>
    <cellStyle name="메모 2 2 2 2 2 8 4" xfId="25165"/>
    <cellStyle name="메모 2 2 2 2 2 9" xfId="7962"/>
    <cellStyle name="메모 2 2 2 2 2 9 2" xfId="13928"/>
    <cellStyle name="메모 2 2 2 2 2 9 3" xfId="19684"/>
    <cellStyle name="메모 2 2 2 2 2 9 4" xfId="25166"/>
    <cellStyle name="메모 2 2 2 2 3" xfId="6038"/>
    <cellStyle name="메모 2 2 2 2 3 10" xfId="7963"/>
    <cellStyle name="메모 2 2 2 2 3 10 2" xfId="13929"/>
    <cellStyle name="메모 2 2 2 2 3 10 3" xfId="19685"/>
    <cellStyle name="메모 2 2 2 2 3 10 4" xfId="25167"/>
    <cellStyle name="메모 2 2 2 2 3 11" xfId="12011"/>
    <cellStyle name="메모 2 2 2 2 3 12" xfId="17768"/>
    <cellStyle name="메모 2 2 2 2 3 13" xfId="23265"/>
    <cellStyle name="메모 2 2 2 2 3 2" xfId="7964"/>
    <cellStyle name="메모 2 2 2 2 3 2 2" xfId="13930"/>
    <cellStyle name="메모 2 2 2 2 3 2 3" xfId="19686"/>
    <cellStyle name="메모 2 2 2 2 3 2 4" xfId="25168"/>
    <cellStyle name="메모 2 2 2 2 3 3" xfId="7965"/>
    <cellStyle name="메모 2 2 2 2 3 3 2" xfId="13931"/>
    <cellStyle name="메모 2 2 2 2 3 3 3" xfId="19687"/>
    <cellStyle name="메모 2 2 2 2 3 3 4" xfId="25169"/>
    <cellStyle name="메모 2 2 2 2 3 4" xfId="7966"/>
    <cellStyle name="메모 2 2 2 2 3 4 2" xfId="13932"/>
    <cellStyle name="메모 2 2 2 2 3 4 3" xfId="19688"/>
    <cellStyle name="메모 2 2 2 2 3 4 4" xfId="25170"/>
    <cellStyle name="메모 2 2 2 2 3 5" xfId="7967"/>
    <cellStyle name="메모 2 2 2 2 3 5 2" xfId="13933"/>
    <cellStyle name="메모 2 2 2 2 3 5 3" xfId="19689"/>
    <cellStyle name="메모 2 2 2 2 3 5 4" xfId="25171"/>
    <cellStyle name="메모 2 2 2 2 3 6" xfId="7968"/>
    <cellStyle name="메모 2 2 2 2 3 6 2" xfId="13934"/>
    <cellStyle name="메모 2 2 2 2 3 6 3" xfId="19690"/>
    <cellStyle name="메모 2 2 2 2 3 6 4" xfId="25172"/>
    <cellStyle name="메모 2 2 2 2 3 7" xfId="7969"/>
    <cellStyle name="메모 2 2 2 2 3 7 2" xfId="13935"/>
    <cellStyle name="메모 2 2 2 2 3 7 3" xfId="19691"/>
    <cellStyle name="메모 2 2 2 2 3 7 4" xfId="25173"/>
    <cellStyle name="메모 2 2 2 2 3 8" xfId="7970"/>
    <cellStyle name="메모 2 2 2 2 3 8 2" xfId="13936"/>
    <cellStyle name="메모 2 2 2 2 3 8 3" xfId="19692"/>
    <cellStyle name="메모 2 2 2 2 3 8 4" xfId="25174"/>
    <cellStyle name="메모 2 2 2 2 3 9" xfId="7971"/>
    <cellStyle name="메모 2 2 2 2 3 9 2" xfId="13937"/>
    <cellStyle name="메모 2 2 2 2 3 9 3" xfId="19693"/>
    <cellStyle name="메모 2 2 2 2 3 9 4" xfId="25175"/>
    <cellStyle name="메모 2 2 2 2 4" xfId="7972"/>
    <cellStyle name="메모 2 2 2 2 4 2" xfId="13938"/>
    <cellStyle name="메모 2 2 2 2 4 3" xfId="19694"/>
    <cellStyle name="메모 2 2 2 2 4 4" xfId="25176"/>
    <cellStyle name="메모 2 2 2 2 5" xfId="7973"/>
    <cellStyle name="메모 2 2 2 2 5 2" xfId="13939"/>
    <cellStyle name="메모 2 2 2 2 5 3" xfId="19695"/>
    <cellStyle name="메모 2 2 2 2 5 4" xfId="25177"/>
    <cellStyle name="메모 2 2 2 2 6" xfId="7974"/>
    <cellStyle name="메모 2 2 2 2 6 2" xfId="13940"/>
    <cellStyle name="메모 2 2 2 2 6 3" xfId="19696"/>
    <cellStyle name="메모 2 2 2 2 6 4" xfId="25178"/>
    <cellStyle name="메모 2 2 2 2 7" xfId="11521"/>
    <cellStyle name="메모 2 2 2 2 8" xfId="17310"/>
    <cellStyle name="메모 2 2 2 3" xfId="5436"/>
    <cellStyle name="메모 2 2 2 3 2" xfId="5724"/>
    <cellStyle name="메모 2 2 2 3 2 10" xfId="11697"/>
    <cellStyle name="메모 2 2 2 3 2 11" xfId="17464"/>
    <cellStyle name="메모 2 2 2 3 2 12" xfId="22985"/>
    <cellStyle name="메모 2 2 2 3 2 2" xfId="7975"/>
    <cellStyle name="메모 2 2 2 3 2 2 2" xfId="13941"/>
    <cellStyle name="메모 2 2 2 3 2 2 3" xfId="19697"/>
    <cellStyle name="메모 2 2 2 3 2 2 4" xfId="25179"/>
    <cellStyle name="메모 2 2 2 3 2 3" xfId="7976"/>
    <cellStyle name="메모 2 2 2 3 2 3 2" xfId="13942"/>
    <cellStyle name="메모 2 2 2 3 2 3 3" xfId="19698"/>
    <cellStyle name="메모 2 2 2 3 2 3 4" xfId="25180"/>
    <cellStyle name="메모 2 2 2 3 2 4" xfId="7977"/>
    <cellStyle name="메모 2 2 2 3 2 4 2" xfId="13943"/>
    <cellStyle name="메모 2 2 2 3 2 4 3" xfId="19699"/>
    <cellStyle name="메모 2 2 2 3 2 4 4" xfId="25181"/>
    <cellStyle name="메모 2 2 2 3 2 5" xfId="7978"/>
    <cellStyle name="메모 2 2 2 3 2 5 2" xfId="13944"/>
    <cellStyle name="메모 2 2 2 3 2 5 3" xfId="19700"/>
    <cellStyle name="메모 2 2 2 3 2 5 4" xfId="25182"/>
    <cellStyle name="메모 2 2 2 3 2 6" xfId="7979"/>
    <cellStyle name="메모 2 2 2 3 2 6 2" xfId="13945"/>
    <cellStyle name="메모 2 2 2 3 2 6 3" xfId="19701"/>
    <cellStyle name="메모 2 2 2 3 2 6 4" xfId="25183"/>
    <cellStyle name="메모 2 2 2 3 2 7" xfId="7980"/>
    <cellStyle name="메모 2 2 2 3 2 7 2" xfId="13946"/>
    <cellStyle name="메모 2 2 2 3 2 7 3" xfId="19702"/>
    <cellStyle name="메모 2 2 2 3 2 7 4" xfId="25184"/>
    <cellStyle name="메모 2 2 2 3 2 8" xfId="7981"/>
    <cellStyle name="메모 2 2 2 3 2 8 2" xfId="13947"/>
    <cellStyle name="메모 2 2 2 3 2 8 3" xfId="19703"/>
    <cellStyle name="메모 2 2 2 3 2 8 4" xfId="25185"/>
    <cellStyle name="메모 2 2 2 3 2 9" xfId="7982"/>
    <cellStyle name="메모 2 2 2 3 2 9 2" xfId="13948"/>
    <cellStyle name="메모 2 2 2 3 2 9 3" xfId="19704"/>
    <cellStyle name="메모 2 2 2 3 2 9 4" xfId="25186"/>
    <cellStyle name="메모 2 2 2 3 3" xfId="5956"/>
    <cellStyle name="메모 2 2 2 3 3 10" xfId="7983"/>
    <cellStyle name="메모 2 2 2 3 3 10 2" xfId="13949"/>
    <cellStyle name="메모 2 2 2 3 3 10 3" xfId="19705"/>
    <cellStyle name="메모 2 2 2 3 3 10 4" xfId="25187"/>
    <cellStyle name="메모 2 2 2 3 3 11" xfId="11929"/>
    <cellStyle name="메모 2 2 2 3 3 12" xfId="17686"/>
    <cellStyle name="메모 2 2 2 3 3 13" xfId="23183"/>
    <cellStyle name="메모 2 2 2 3 3 2" xfId="7984"/>
    <cellStyle name="메모 2 2 2 3 3 2 2" xfId="13950"/>
    <cellStyle name="메모 2 2 2 3 3 2 3" xfId="19706"/>
    <cellStyle name="메모 2 2 2 3 3 2 4" xfId="25188"/>
    <cellStyle name="메모 2 2 2 3 3 3" xfId="7985"/>
    <cellStyle name="메모 2 2 2 3 3 3 2" xfId="13951"/>
    <cellStyle name="메모 2 2 2 3 3 3 3" xfId="19707"/>
    <cellStyle name="메모 2 2 2 3 3 3 4" xfId="25189"/>
    <cellStyle name="메모 2 2 2 3 3 4" xfId="7986"/>
    <cellStyle name="메모 2 2 2 3 3 4 2" xfId="13952"/>
    <cellStyle name="메모 2 2 2 3 3 4 3" xfId="19708"/>
    <cellStyle name="메모 2 2 2 3 3 4 4" xfId="25190"/>
    <cellStyle name="메모 2 2 2 3 3 5" xfId="7987"/>
    <cellStyle name="메모 2 2 2 3 3 5 2" xfId="13953"/>
    <cellStyle name="메모 2 2 2 3 3 5 3" xfId="19709"/>
    <cellStyle name="메모 2 2 2 3 3 5 4" xfId="25191"/>
    <cellStyle name="메모 2 2 2 3 3 6" xfId="7988"/>
    <cellStyle name="메모 2 2 2 3 3 6 2" xfId="13954"/>
    <cellStyle name="메모 2 2 2 3 3 6 3" xfId="19710"/>
    <cellStyle name="메모 2 2 2 3 3 6 4" xfId="25192"/>
    <cellStyle name="메모 2 2 2 3 3 7" xfId="7989"/>
    <cellStyle name="메모 2 2 2 3 3 7 2" xfId="13955"/>
    <cellStyle name="메모 2 2 2 3 3 7 3" xfId="19711"/>
    <cellStyle name="메모 2 2 2 3 3 7 4" xfId="25193"/>
    <cellStyle name="메모 2 2 2 3 3 8" xfId="7990"/>
    <cellStyle name="메모 2 2 2 3 3 8 2" xfId="13956"/>
    <cellStyle name="메모 2 2 2 3 3 8 3" xfId="19712"/>
    <cellStyle name="메모 2 2 2 3 3 8 4" xfId="25194"/>
    <cellStyle name="메모 2 2 2 3 3 9" xfId="7991"/>
    <cellStyle name="메모 2 2 2 3 3 9 2" xfId="13957"/>
    <cellStyle name="메모 2 2 2 3 3 9 3" xfId="19713"/>
    <cellStyle name="메모 2 2 2 3 3 9 4" xfId="25195"/>
    <cellStyle name="메모 2 2 2 3 4" xfId="7992"/>
    <cellStyle name="메모 2 2 2 3 4 2" xfId="13958"/>
    <cellStyle name="메모 2 2 2 3 4 3" xfId="19714"/>
    <cellStyle name="메모 2 2 2 3 4 4" xfId="25196"/>
    <cellStyle name="메모 2 2 2 3 5" xfId="7993"/>
    <cellStyle name="메모 2 2 2 3 5 2" xfId="13959"/>
    <cellStyle name="메모 2 2 2 3 5 3" xfId="19715"/>
    <cellStyle name="메모 2 2 2 3 5 4" xfId="25197"/>
    <cellStyle name="메모 2 2 2 3 6" xfId="7994"/>
    <cellStyle name="메모 2 2 2 3 6 2" xfId="13960"/>
    <cellStyle name="메모 2 2 2 3 6 3" xfId="19716"/>
    <cellStyle name="메모 2 2 2 3 6 4" xfId="25198"/>
    <cellStyle name="메모 2 2 2 3 7" xfId="11430"/>
    <cellStyle name="메모 2 2 2 3 8" xfId="17225"/>
    <cellStyle name="메모 2 2 2 4" xfId="5494"/>
    <cellStyle name="메모 2 2 2 4 2" xfId="5782"/>
    <cellStyle name="메모 2 2 2 4 2 10" xfId="11755"/>
    <cellStyle name="메모 2 2 2 4 2 11" xfId="17520"/>
    <cellStyle name="메모 2 2 2 4 2 12" xfId="23035"/>
    <cellStyle name="메모 2 2 2 4 2 2" xfId="7995"/>
    <cellStyle name="메모 2 2 2 4 2 2 2" xfId="13961"/>
    <cellStyle name="메모 2 2 2 4 2 2 3" xfId="19717"/>
    <cellStyle name="메모 2 2 2 4 2 2 4" xfId="25199"/>
    <cellStyle name="메모 2 2 2 4 2 3" xfId="7996"/>
    <cellStyle name="메모 2 2 2 4 2 3 2" xfId="13962"/>
    <cellStyle name="메모 2 2 2 4 2 3 3" xfId="19718"/>
    <cellStyle name="메모 2 2 2 4 2 3 4" xfId="25200"/>
    <cellStyle name="메모 2 2 2 4 2 4" xfId="7997"/>
    <cellStyle name="메모 2 2 2 4 2 4 2" xfId="13963"/>
    <cellStyle name="메모 2 2 2 4 2 4 3" xfId="19719"/>
    <cellStyle name="메모 2 2 2 4 2 4 4" xfId="25201"/>
    <cellStyle name="메모 2 2 2 4 2 5" xfId="7998"/>
    <cellStyle name="메모 2 2 2 4 2 5 2" xfId="13964"/>
    <cellStyle name="메모 2 2 2 4 2 5 3" xfId="19720"/>
    <cellStyle name="메모 2 2 2 4 2 5 4" xfId="25202"/>
    <cellStyle name="메모 2 2 2 4 2 6" xfId="7999"/>
    <cellStyle name="메모 2 2 2 4 2 6 2" xfId="13965"/>
    <cellStyle name="메모 2 2 2 4 2 6 3" xfId="19721"/>
    <cellStyle name="메모 2 2 2 4 2 6 4" xfId="25203"/>
    <cellStyle name="메모 2 2 2 4 2 7" xfId="8000"/>
    <cellStyle name="메모 2 2 2 4 2 7 2" xfId="13966"/>
    <cellStyle name="메모 2 2 2 4 2 7 3" xfId="19722"/>
    <cellStyle name="메모 2 2 2 4 2 7 4" xfId="25204"/>
    <cellStyle name="메모 2 2 2 4 2 8" xfId="8001"/>
    <cellStyle name="메모 2 2 2 4 2 8 2" xfId="13967"/>
    <cellStyle name="메모 2 2 2 4 2 8 3" xfId="19723"/>
    <cellStyle name="메모 2 2 2 4 2 8 4" xfId="25205"/>
    <cellStyle name="메모 2 2 2 4 2 9" xfId="8002"/>
    <cellStyle name="메모 2 2 2 4 2 9 2" xfId="13968"/>
    <cellStyle name="메모 2 2 2 4 2 9 3" xfId="19724"/>
    <cellStyle name="메모 2 2 2 4 2 9 4" xfId="25206"/>
    <cellStyle name="메모 2 2 2 4 3" xfId="6007"/>
    <cellStyle name="메모 2 2 2 4 3 10" xfId="8003"/>
    <cellStyle name="메모 2 2 2 4 3 10 2" xfId="13969"/>
    <cellStyle name="메모 2 2 2 4 3 10 3" xfId="19725"/>
    <cellStyle name="메모 2 2 2 4 3 10 4" xfId="25207"/>
    <cellStyle name="메모 2 2 2 4 3 11" xfId="11980"/>
    <cellStyle name="메모 2 2 2 4 3 12" xfId="17737"/>
    <cellStyle name="메모 2 2 2 4 3 13" xfId="23234"/>
    <cellStyle name="메모 2 2 2 4 3 2" xfId="8004"/>
    <cellStyle name="메모 2 2 2 4 3 2 2" xfId="13970"/>
    <cellStyle name="메모 2 2 2 4 3 2 3" xfId="19726"/>
    <cellStyle name="메모 2 2 2 4 3 2 4" xfId="25208"/>
    <cellStyle name="메모 2 2 2 4 3 3" xfId="8005"/>
    <cellStyle name="메모 2 2 2 4 3 3 2" xfId="13971"/>
    <cellStyle name="메모 2 2 2 4 3 3 3" xfId="19727"/>
    <cellStyle name="메모 2 2 2 4 3 3 4" xfId="25209"/>
    <cellStyle name="메모 2 2 2 4 3 4" xfId="8006"/>
    <cellStyle name="메모 2 2 2 4 3 4 2" xfId="13972"/>
    <cellStyle name="메모 2 2 2 4 3 4 3" xfId="19728"/>
    <cellStyle name="메모 2 2 2 4 3 4 4" xfId="25210"/>
    <cellStyle name="메모 2 2 2 4 3 5" xfId="8007"/>
    <cellStyle name="메모 2 2 2 4 3 5 2" xfId="13973"/>
    <cellStyle name="메모 2 2 2 4 3 5 3" xfId="19729"/>
    <cellStyle name="메모 2 2 2 4 3 5 4" xfId="25211"/>
    <cellStyle name="메모 2 2 2 4 3 6" xfId="8008"/>
    <cellStyle name="메모 2 2 2 4 3 6 2" xfId="13974"/>
    <cellStyle name="메모 2 2 2 4 3 6 3" xfId="19730"/>
    <cellStyle name="메모 2 2 2 4 3 6 4" xfId="25212"/>
    <cellStyle name="메모 2 2 2 4 3 7" xfId="8009"/>
    <cellStyle name="메모 2 2 2 4 3 7 2" xfId="13975"/>
    <cellStyle name="메모 2 2 2 4 3 7 3" xfId="19731"/>
    <cellStyle name="메모 2 2 2 4 3 7 4" xfId="25213"/>
    <cellStyle name="메모 2 2 2 4 3 8" xfId="8010"/>
    <cellStyle name="메모 2 2 2 4 3 8 2" xfId="13976"/>
    <cellStyle name="메모 2 2 2 4 3 8 3" xfId="19732"/>
    <cellStyle name="메모 2 2 2 4 3 8 4" xfId="25214"/>
    <cellStyle name="메모 2 2 2 4 3 9" xfId="8011"/>
    <cellStyle name="메모 2 2 2 4 3 9 2" xfId="13977"/>
    <cellStyle name="메모 2 2 2 4 3 9 3" xfId="19733"/>
    <cellStyle name="메모 2 2 2 4 3 9 4" xfId="25215"/>
    <cellStyle name="메모 2 2 2 4 4" xfId="8012"/>
    <cellStyle name="메모 2 2 2 4 4 2" xfId="13978"/>
    <cellStyle name="메모 2 2 2 4 4 3" xfId="19734"/>
    <cellStyle name="메모 2 2 2 4 4 4" xfId="25216"/>
    <cellStyle name="메모 2 2 2 4 5" xfId="8013"/>
    <cellStyle name="메모 2 2 2 4 5 2" xfId="13979"/>
    <cellStyle name="메모 2 2 2 4 5 3" xfId="19735"/>
    <cellStyle name="메모 2 2 2 4 5 4" xfId="25217"/>
    <cellStyle name="메모 2 2 2 4 6" xfId="8014"/>
    <cellStyle name="메모 2 2 2 4 6 2" xfId="13980"/>
    <cellStyle name="메모 2 2 2 4 6 3" xfId="19736"/>
    <cellStyle name="메모 2 2 2 4 6 4" xfId="25218"/>
    <cellStyle name="메모 2 2 2 4 7" xfId="8015"/>
    <cellStyle name="메모 2 2 2 4 7 2" xfId="13981"/>
    <cellStyle name="메모 2 2 2 4 7 3" xfId="19737"/>
    <cellStyle name="메모 2 2 2 4 7 4" xfId="25219"/>
    <cellStyle name="메모 2 2 2 4 8" xfId="11488"/>
    <cellStyle name="메모 2 2 2 4 9" xfId="17279"/>
    <cellStyle name="메모 2 2 2 5" xfId="5455"/>
    <cellStyle name="메모 2 2 2 5 10" xfId="17242"/>
    <cellStyle name="메모 2 2 2 5 11" xfId="11321"/>
    <cellStyle name="메모 2 2 2 5 2" xfId="5743"/>
    <cellStyle name="메모 2 2 2 5 2 10" xfId="8016"/>
    <cellStyle name="메모 2 2 2 5 2 10 2" xfId="13982"/>
    <cellStyle name="메모 2 2 2 5 2 10 3" xfId="19738"/>
    <cellStyle name="메모 2 2 2 5 2 10 4" xfId="25220"/>
    <cellStyle name="메모 2 2 2 5 2 11" xfId="11716"/>
    <cellStyle name="메모 2 2 2 5 2 12" xfId="17483"/>
    <cellStyle name="메모 2 2 2 5 2 13" xfId="23001"/>
    <cellStyle name="메모 2 2 2 5 2 2" xfId="8017"/>
    <cellStyle name="메모 2 2 2 5 2 2 2" xfId="13983"/>
    <cellStyle name="메모 2 2 2 5 2 2 3" xfId="19739"/>
    <cellStyle name="메모 2 2 2 5 2 2 4" xfId="25221"/>
    <cellStyle name="메모 2 2 2 5 2 3" xfId="8018"/>
    <cellStyle name="메모 2 2 2 5 2 3 2" xfId="13984"/>
    <cellStyle name="메모 2 2 2 5 2 3 3" xfId="19740"/>
    <cellStyle name="메모 2 2 2 5 2 3 4" xfId="25222"/>
    <cellStyle name="메모 2 2 2 5 2 4" xfId="8019"/>
    <cellStyle name="메모 2 2 2 5 2 4 2" xfId="13985"/>
    <cellStyle name="메모 2 2 2 5 2 4 3" xfId="19741"/>
    <cellStyle name="메모 2 2 2 5 2 4 4" xfId="25223"/>
    <cellStyle name="메모 2 2 2 5 2 5" xfId="8020"/>
    <cellStyle name="메모 2 2 2 5 2 5 2" xfId="13986"/>
    <cellStyle name="메모 2 2 2 5 2 5 3" xfId="19742"/>
    <cellStyle name="메모 2 2 2 5 2 5 4" xfId="25224"/>
    <cellStyle name="메모 2 2 2 5 2 6" xfId="8021"/>
    <cellStyle name="메모 2 2 2 5 2 6 2" xfId="13987"/>
    <cellStyle name="메모 2 2 2 5 2 6 3" xfId="19743"/>
    <cellStyle name="메모 2 2 2 5 2 6 4" xfId="25225"/>
    <cellStyle name="메모 2 2 2 5 2 7" xfId="8022"/>
    <cellStyle name="메모 2 2 2 5 2 7 2" xfId="13988"/>
    <cellStyle name="메모 2 2 2 5 2 7 3" xfId="19744"/>
    <cellStyle name="메모 2 2 2 5 2 7 4" xfId="25226"/>
    <cellStyle name="메모 2 2 2 5 2 8" xfId="8023"/>
    <cellStyle name="메모 2 2 2 5 2 8 2" xfId="13989"/>
    <cellStyle name="메모 2 2 2 5 2 8 3" xfId="19745"/>
    <cellStyle name="메모 2 2 2 5 2 8 4" xfId="25227"/>
    <cellStyle name="메모 2 2 2 5 2 9" xfId="8024"/>
    <cellStyle name="메모 2 2 2 5 2 9 2" xfId="13990"/>
    <cellStyle name="메모 2 2 2 5 2 9 3" xfId="19746"/>
    <cellStyle name="메모 2 2 2 5 2 9 4" xfId="25228"/>
    <cellStyle name="메모 2 2 2 5 3" xfId="5970"/>
    <cellStyle name="메모 2 2 2 5 3 10" xfId="8025"/>
    <cellStyle name="메모 2 2 2 5 3 10 2" xfId="13991"/>
    <cellStyle name="메모 2 2 2 5 3 10 3" xfId="19747"/>
    <cellStyle name="메모 2 2 2 5 3 10 4" xfId="25229"/>
    <cellStyle name="메모 2 2 2 5 3 11" xfId="11943"/>
    <cellStyle name="메모 2 2 2 5 3 12" xfId="17700"/>
    <cellStyle name="메모 2 2 2 5 3 13" xfId="23197"/>
    <cellStyle name="메모 2 2 2 5 3 2" xfId="8026"/>
    <cellStyle name="메모 2 2 2 5 3 2 2" xfId="13992"/>
    <cellStyle name="메모 2 2 2 5 3 2 3" xfId="19748"/>
    <cellStyle name="메모 2 2 2 5 3 2 4" xfId="25230"/>
    <cellStyle name="메모 2 2 2 5 3 3" xfId="8027"/>
    <cellStyle name="메모 2 2 2 5 3 3 2" xfId="13993"/>
    <cellStyle name="메모 2 2 2 5 3 3 3" xfId="19749"/>
    <cellStyle name="메모 2 2 2 5 3 3 4" xfId="25231"/>
    <cellStyle name="메모 2 2 2 5 3 4" xfId="8028"/>
    <cellStyle name="메모 2 2 2 5 3 4 2" xfId="13994"/>
    <cellStyle name="메모 2 2 2 5 3 4 3" xfId="19750"/>
    <cellStyle name="메모 2 2 2 5 3 4 4" xfId="25232"/>
    <cellStyle name="메모 2 2 2 5 3 5" xfId="8029"/>
    <cellStyle name="메모 2 2 2 5 3 5 2" xfId="13995"/>
    <cellStyle name="메모 2 2 2 5 3 5 3" xfId="19751"/>
    <cellStyle name="메모 2 2 2 5 3 5 4" xfId="25233"/>
    <cellStyle name="메모 2 2 2 5 3 6" xfId="8030"/>
    <cellStyle name="메모 2 2 2 5 3 6 2" xfId="13996"/>
    <cellStyle name="메모 2 2 2 5 3 6 3" xfId="19752"/>
    <cellStyle name="메모 2 2 2 5 3 6 4" xfId="25234"/>
    <cellStyle name="메모 2 2 2 5 3 7" xfId="8031"/>
    <cellStyle name="메모 2 2 2 5 3 7 2" xfId="13997"/>
    <cellStyle name="메모 2 2 2 5 3 7 3" xfId="19753"/>
    <cellStyle name="메모 2 2 2 5 3 7 4" xfId="25235"/>
    <cellStyle name="메모 2 2 2 5 3 8" xfId="8032"/>
    <cellStyle name="메모 2 2 2 5 3 8 2" xfId="13998"/>
    <cellStyle name="메모 2 2 2 5 3 8 3" xfId="19754"/>
    <cellStyle name="메모 2 2 2 5 3 8 4" xfId="25236"/>
    <cellStyle name="메모 2 2 2 5 3 9" xfId="8033"/>
    <cellStyle name="메모 2 2 2 5 3 9 2" xfId="13999"/>
    <cellStyle name="메모 2 2 2 5 3 9 3" xfId="19755"/>
    <cellStyle name="메모 2 2 2 5 3 9 4" xfId="25237"/>
    <cellStyle name="메모 2 2 2 5 4" xfId="8034"/>
    <cellStyle name="메모 2 2 2 5 4 2" xfId="14000"/>
    <cellStyle name="메모 2 2 2 5 4 3" xfId="19756"/>
    <cellStyle name="메모 2 2 2 5 4 4" xfId="25238"/>
    <cellStyle name="메모 2 2 2 5 5" xfId="8035"/>
    <cellStyle name="메모 2 2 2 5 5 2" xfId="14001"/>
    <cellStyle name="메모 2 2 2 5 5 3" xfId="19757"/>
    <cellStyle name="메모 2 2 2 5 5 4" xfId="25239"/>
    <cellStyle name="메모 2 2 2 5 6" xfId="8036"/>
    <cellStyle name="메모 2 2 2 5 6 2" xfId="14002"/>
    <cellStyle name="메모 2 2 2 5 6 3" xfId="19758"/>
    <cellStyle name="메모 2 2 2 5 6 4" xfId="25240"/>
    <cellStyle name="메모 2 2 2 5 7" xfId="8037"/>
    <cellStyle name="메모 2 2 2 5 7 2" xfId="14003"/>
    <cellStyle name="메모 2 2 2 5 7 3" xfId="19759"/>
    <cellStyle name="메모 2 2 2 5 7 4" xfId="25241"/>
    <cellStyle name="메모 2 2 2 5 8" xfId="8038"/>
    <cellStyle name="메모 2 2 2 5 8 2" xfId="14004"/>
    <cellStyle name="메모 2 2 2 5 8 3" xfId="19760"/>
    <cellStyle name="메모 2 2 2 5 8 4" xfId="25242"/>
    <cellStyle name="메모 2 2 2 5 9" xfId="11449"/>
    <cellStyle name="메모 2 2 2 6" xfId="8039"/>
    <cellStyle name="메모 2 2 2 6 2" xfId="14005"/>
    <cellStyle name="메모 2 2 2 6 3" xfId="19761"/>
    <cellStyle name="메모 2 2 2 6 4" xfId="25243"/>
    <cellStyle name="메모 2 2 2 7" xfId="8040"/>
    <cellStyle name="메모 2 2 2 7 2" xfId="14006"/>
    <cellStyle name="메모 2 2 2 7 3" xfId="19762"/>
    <cellStyle name="메모 2 2 2 7 4" xfId="25244"/>
    <cellStyle name="메모 2 2 2 8" xfId="11341"/>
    <cellStyle name="메모 2 2 2 9" xfId="11269"/>
    <cellStyle name="메모 2 2 3" xfId="5519"/>
    <cellStyle name="메모 2 2 3 10" xfId="8041"/>
    <cellStyle name="메모 2 2 3 10 2" xfId="14007"/>
    <cellStyle name="메모 2 2 3 10 3" xfId="19763"/>
    <cellStyle name="메모 2 2 3 10 4" xfId="25245"/>
    <cellStyle name="메모 2 2 3 11" xfId="11513"/>
    <cellStyle name="메모 2 2 3 12" xfId="17302"/>
    <cellStyle name="메모 2 2 3 13" xfId="22896"/>
    <cellStyle name="메모 2 2 3 2" xfId="5807"/>
    <cellStyle name="메모 2 2 3 2 10" xfId="11780"/>
    <cellStyle name="메모 2 2 3 2 11" xfId="17544"/>
    <cellStyle name="메모 2 2 3 2 12" xfId="23060"/>
    <cellStyle name="메모 2 2 3 2 2" xfId="8042"/>
    <cellStyle name="메모 2 2 3 2 2 2" xfId="14008"/>
    <cellStyle name="메모 2 2 3 2 2 3" xfId="19764"/>
    <cellStyle name="메모 2 2 3 2 2 4" xfId="25246"/>
    <cellStyle name="메모 2 2 3 2 3" xfId="8043"/>
    <cellStyle name="메모 2 2 3 2 3 2" xfId="14009"/>
    <cellStyle name="메모 2 2 3 2 3 3" xfId="19765"/>
    <cellStyle name="메모 2 2 3 2 3 4" xfId="25247"/>
    <cellStyle name="메모 2 2 3 2 4" xfId="8044"/>
    <cellStyle name="메모 2 2 3 2 4 2" xfId="14010"/>
    <cellStyle name="메모 2 2 3 2 4 3" xfId="19766"/>
    <cellStyle name="메모 2 2 3 2 4 4" xfId="25248"/>
    <cellStyle name="메모 2 2 3 2 5" xfId="8045"/>
    <cellStyle name="메모 2 2 3 2 5 2" xfId="14011"/>
    <cellStyle name="메모 2 2 3 2 5 3" xfId="19767"/>
    <cellStyle name="메모 2 2 3 2 5 4" xfId="25249"/>
    <cellStyle name="메모 2 2 3 2 6" xfId="8046"/>
    <cellStyle name="메모 2 2 3 2 6 2" xfId="14012"/>
    <cellStyle name="메모 2 2 3 2 6 3" xfId="19768"/>
    <cellStyle name="메모 2 2 3 2 6 4" xfId="25250"/>
    <cellStyle name="메모 2 2 3 2 7" xfId="8047"/>
    <cellStyle name="메모 2 2 3 2 7 2" xfId="14013"/>
    <cellStyle name="메모 2 2 3 2 7 3" xfId="19769"/>
    <cellStyle name="메모 2 2 3 2 7 4" xfId="25251"/>
    <cellStyle name="메모 2 2 3 2 8" xfId="8048"/>
    <cellStyle name="메모 2 2 3 2 8 2" xfId="14014"/>
    <cellStyle name="메모 2 2 3 2 8 3" xfId="19770"/>
    <cellStyle name="메모 2 2 3 2 8 4" xfId="25252"/>
    <cellStyle name="메모 2 2 3 2 9" xfId="8049"/>
    <cellStyle name="메모 2 2 3 2 9 2" xfId="14015"/>
    <cellStyle name="메모 2 2 3 2 9 3" xfId="19771"/>
    <cellStyle name="메모 2 2 3 2 9 4" xfId="25253"/>
    <cellStyle name="메모 2 2 3 3" xfId="6030"/>
    <cellStyle name="메모 2 2 3 3 10" xfId="8050"/>
    <cellStyle name="메모 2 2 3 3 10 2" xfId="14016"/>
    <cellStyle name="메모 2 2 3 3 10 3" xfId="19772"/>
    <cellStyle name="메모 2 2 3 3 10 4" xfId="25254"/>
    <cellStyle name="메모 2 2 3 3 11" xfId="12003"/>
    <cellStyle name="메모 2 2 3 3 12" xfId="17760"/>
    <cellStyle name="메모 2 2 3 3 13" xfId="23257"/>
    <cellStyle name="메모 2 2 3 3 2" xfId="8051"/>
    <cellStyle name="메모 2 2 3 3 2 2" xfId="14017"/>
    <cellStyle name="메모 2 2 3 3 2 3" xfId="19773"/>
    <cellStyle name="메모 2 2 3 3 2 4" xfId="25255"/>
    <cellStyle name="메모 2 2 3 3 3" xfId="8052"/>
    <cellStyle name="메모 2 2 3 3 3 2" xfId="14018"/>
    <cellStyle name="메모 2 2 3 3 3 3" xfId="19774"/>
    <cellStyle name="메모 2 2 3 3 3 4" xfId="25256"/>
    <cellStyle name="메모 2 2 3 3 4" xfId="8053"/>
    <cellStyle name="메모 2 2 3 3 4 2" xfId="14019"/>
    <cellStyle name="메모 2 2 3 3 4 3" xfId="19775"/>
    <cellStyle name="메모 2 2 3 3 4 4" xfId="25257"/>
    <cellStyle name="메모 2 2 3 3 5" xfId="8054"/>
    <cellStyle name="메모 2 2 3 3 5 2" xfId="14020"/>
    <cellStyle name="메모 2 2 3 3 5 3" xfId="19776"/>
    <cellStyle name="메모 2 2 3 3 5 4" xfId="25258"/>
    <cellStyle name="메모 2 2 3 3 6" xfId="8055"/>
    <cellStyle name="메모 2 2 3 3 6 2" xfId="14021"/>
    <cellStyle name="메모 2 2 3 3 6 3" xfId="19777"/>
    <cellStyle name="메모 2 2 3 3 6 4" xfId="25259"/>
    <cellStyle name="메모 2 2 3 3 7" xfId="8056"/>
    <cellStyle name="메모 2 2 3 3 7 2" xfId="14022"/>
    <cellStyle name="메모 2 2 3 3 7 3" xfId="19778"/>
    <cellStyle name="메모 2 2 3 3 7 4" xfId="25260"/>
    <cellStyle name="메모 2 2 3 3 8" xfId="8057"/>
    <cellStyle name="메모 2 2 3 3 8 2" xfId="14023"/>
    <cellStyle name="메모 2 2 3 3 8 3" xfId="19779"/>
    <cellStyle name="메모 2 2 3 3 8 4" xfId="25261"/>
    <cellStyle name="메모 2 2 3 3 9" xfId="8058"/>
    <cellStyle name="메모 2 2 3 3 9 2" xfId="14024"/>
    <cellStyle name="메모 2 2 3 3 9 3" xfId="19780"/>
    <cellStyle name="메모 2 2 3 3 9 4" xfId="25262"/>
    <cellStyle name="메모 2 2 3 4" xfId="8059"/>
    <cellStyle name="메모 2 2 3 4 2" xfId="14025"/>
    <cellStyle name="메모 2 2 3 4 3" xfId="19781"/>
    <cellStyle name="메모 2 2 3 4 4" xfId="25263"/>
    <cellStyle name="메모 2 2 3 5" xfId="8060"/>
    <cellStyle name="메모 2 2 3 5 2" xfId="14026"/>
    <cellStyle name="메모 2 2 3 5 3" xfId="19782"/>
    <cellStyle name="메모 2 2 3 5 4" xfId="25264"/>
    <cellStyle name="메모 2 2 3 6" xfId="8061"/>
    <cellStyle name="메모 2 2 3 6 2" xfId="14027"/>
    <cellStyle name="메모 2 2 3 6 3" xfId="19783"/>
    <cellStyle name="메모 2 2 3 6 4" xfId="25265"/>
    <cellStyle name="메모 2 2 3 7" xfId="8062"/>
    <cellStyle name="메모 2 2 3 7 2" xfId="14028"/>
    <cellStyle name="메모 2 2 3 7 3" xfId="19784"/>
    <cellStyle name="메모 2 2 3 7 4" xfId="25266"/>
    <cellStyle name="메모 2 2 3 8" xfId="8063"/>
    <cellStyle name="메모 2 2 3 8 2" xfId="14029"/>
    <cellStyle name="메모 2 2 3 8 3" xfId="19785"/>
    <cellStyle name="메모 2 2 3 8 4" xfId="25267"/>
    <cellStyle name="메모 2 2 3 9" xfId="8064"/>
    <cellStyle name="메모 2 2 3 9 2" xfId="14030"/>
    <cellStyle name="메모 2 2 3 9 3" xfId="19786"/>
    <cellStyle name="메모 2 2 3 9 4" xfId="25268"/>
    <cellStyle name="메모 2 2 4" xfId="5460"/>
    <cellStyle name="메모 2 2 4 2" xfId="5748"/>
    <cellStyle name="메모 2 2 4 2 10" xfId="11721"/>
    <cellStyle name="메모 2 2 4 2 11" xfId="17488"/>
    <cellStyle name="메모 2 2 4 2 12" xfId="23006"/>
    <cellStyle name="메모 2 2 4 2 2" xfId="8065"/>
    <cellStyle name="메모 2 2 4 2 2 2" xfId="14031"/>
    <cellStyle name="메모 2 2 4 2 2 3" xfId="19787"/>
    <cellStyle name="메모 2 2 4 2 2 4" xfId="25269"/>
    <cellStyle name="메모 2 2 4 2 3" xfId="8066"/>
    <cellStyle name="메모 2 2 4 2 3 2" xfId="14032"/>
    <cellStyle name="메모 2 2 4 2 3 3" xfId="19788"/>
    <cellStyle name="메모 2 2 4 2 3 4" xfId="25270"/>
    <cellStyle name="메모 2 2 4 2 4" xfId="8067"/>
    <cellStyle name="메모 2 2 4 2 4 2" xfId="14033"/>
    <cellStyle name="메모 2 2 4 2 4 3" xfId="19789"/>
    <cellStyle name="메모 2 2 4 2 4 4" xfId="25271"/>
    <cellStyle name="메모 2 2 4 2 5" xfId="8068"/>
    <cellStyle name="메모 2 2 4 2 5 2" xfId="14034"/>
    <cellStyle name="메모 2 2 4 2 5 3" xfId="19790"/>
    <cellStyle name="메모 2 2 4 2 5 4" xfId="25272"/>
    <cellStyle name="메모 2 2 4 2 6" xfId="8069"/>
    <cellStyle name="메모 2 2 4 2 6 2" xfId="14035"/>
    <cellStyle name="메모 2 2 4 2 6 3" xfId="19791"/>
    <cellStyle name="메모 2 2 4 2 6 4" xfId="25273"/>
    <cellStyle name="메모 2 2 4 2 7" xfId="8070"/>
    <cellStyle name="메모 2 2 4 2 7 2" xfId="14036"/>
    <cellStyle name="메모 2 2 4 2 7 3" xfId="19792"/>
    <cellStyle name="메모 2 2 4 2 7 4" xfId="25274"/>
    <cellStyle name="메모 2 2 4 2 8" xfId="8071"/>
    <cellStyle name="메모 2 2 4 2 8 2" xfId="14037"/>
    <cellStyle name="메모 2 2 4 2 8 3" xfId="19793"/>
    <cellStyle name="메모 2 2 4 2 8 4" xfId="25275"/>
    <cellStyle name="메모 2 2 4 2 9" xfId="8072"/>
    <cellStyle name="메모 2 2 4 2 9 2" xfId="14038"/>
    <cellStyle name="메모 2 2 4 2 9 3" xfId="19794"/>
    <cellStyle name="메모 2 2 4 2 9 4" xfId="25276"/>
    <cellStyle name="메모 2 2 4 3" xfId="5975"/>
    <cellStyle name="메모 2 2 4 3 10" xfId="8073"/>
    <cellStyle name="메모 2 2 4 3 10 2" xfId="14039"/>
    <cellStyle name="메모 2 2 4 3 10 3" xfId="19795"/>
    <cellStyle name="메모 2 2 4 3 10 4" xfId="25277"/>
    <cellStyle name="메모 2 2 4 3 11" xfId="11948"/>
    <cellStyle name="메모 2 2 4 3 12" xfId="17705"/>
    <cellStyle name="메모 2 2 4 3 13" xfId="23202"/>
    <cellStyle name="메모 2 2 4 3 2" xfId="8074"/>
    <cellStyle name="메모 2 2 4 3 2 2" xfId="14040"/>
    <cellStyle name="메모 2 2 4 3 2 3" xfId="19796"/>
    <cellStyle name="메모 2 2 4 3 2 4" xfId="25278"/>
    <cellStyle name="메모 2 2 4 3 3" xfId="8075"/>
    <cellStyle name="메모 2 2 4 3 3 2" xfId="14041"/>
    <cellStyle name="메모 2 2 4 3 3 3" xfId="19797"/>
    <cellStyle name="메모 2 2 4 3 3 4" xfId="25279"/>
    <cellStyle name="메모 2 2 4 3 4" xfId="8076"/>
    <cellStyle name="메모 2 2 4 3 4 2" xfId="14042"/>
    <cellStyle name="메모 2 2 4 3 4 3" xfId="19798"/>
    <cellStyle name="메모 2 2 4 3 4 4" xfId="25280"/>
    <cellStyle name="메모 2 2 4 3 5" xfId="8077"/>
    <cellStyle name="메모 2 2 4 3 5 2" xfId="14043"/>
    <cellStyle name="메모 2 2 4 3 5 3" xfId="19799"/>
    <cellStyle name="메모 2 2 4 3 5 4" xfId="25281"/>
    <cellStyle name="메모 2 2 4 3 6" xfId="8078"/>
    <cellStyle name="메모 2 2 4 3 6 2" xfId="14044"/>
    <cellStyle name="메모 2 2 4 3 6 3" xfId="19800"/>
    <cellStyle name="메모 2 2 4 3 6 4" xfId="25282"/>
    <cellStyle name="메모 2 2 4 3 7" xfId="8079"/>
    <cellStyle name="메모 2 2 4 3 7 2" xfId="14045"/>
    <cellStyle name="메모 2 2 4 3 7 3" xfId="19801"/>
    <cellStyle name="메모 2 2 4 3 7 4" xfId="25283"/>
    <cellStyle name="메모 2 2 4 3 8" xfId="8080"/>
    <cellStyle name="메모 2 2 4 3 8 2" xfId="14046"/>
    <cellStyle name="메모 2 2 4 3 8 3" xfId="19802"/>
    <cellStyle name="메모 2 2 4 3 8 4" xfId="25284"/>
    <cellStyle name="메모 2 2 4 3 9" xfId="8081"/>
    <cellStyle name="메모 2 2 4 3 9 2" xfId="14047"/>
    <cellStyle name="메모 2 2 4 3 9 3" xfId="19803"/>
    <cellStyle name="메모 2 2 4 3 9 4" xfId="25285"/>
    <cellStyle name="메모 2 2 4 4" xfId="8082"/>
    <cellStyle name="메모 2 2 4 4 2" xfId="14048"/>
    <cellStyle name="메모 2 2 4 4 3" xfId="19804"/>
    <cellStyle name="메모 2 2 4 4 4" xfId="25286"/>
    <cellStyle name="메모 2 2 4 5" xfId="8083"/>
    <cellStyle name="메모 2 2 4 5 2" xfId="14049"/>
    <cellStyle name="메모 2 2 4 5 3" xfId="19805"/>
    <cellStyle name="메모 2 2 4 5 4" xfId="25287"/>
    <cellStyle name="메모 2 2 4 6" xfId="8084"/>
    <cellStyle name="메모 2 2 4 6 2" xfId="14050"/>
    <cellStyle name="메모 2 2 4 6 3" xfId="19806"/>
    <cellStyle name="메모 2 2 4 6 4" xfId="25288"/>
    <cellStyle name="메모 2 2 4 7" xfId="11454"/>
    <cellStyle name="메모 2 2 4 8" xfId="17247"/>
    <cellStyle name="메모 2 2 5" xfId="5480"/>
    <cellStyle name="메모 2 2 5 2" xfId="5768"/>
    <cellStyle name="메모 2 2 5 2 10" xfId="11741"/>
    <cellStyle name="메모 2 2 5 2 11" xfId="17508"/>
    <cellStyle name="메모 2 2 5 2 12" xfId="23021"/>
    <cellStyle name="메모 2 2 5 2 2" xfId="8085"/>
    <cellStyle name="메모 2 2 5 2 2 2" xfId="14051"/>
    <cellStyle name="메모 2 2 5 2 2 3" xfId="19807"/>
    <cellStyle name="메모 2 2 5 2 2 4" xfId="25289"/>
    <cellStyle name="메모 2 2 5 2 3" xfId="8086"/>
    <cellStyle name="메모 2 2 5 2 3 2" xfId="14052"/>
    <cellStyle name="메모 2 2 5 2 3 3" xfId="19808"/>
    <cellStyle name="메모 2 2 5 2 3 4" xfId="25290"/>
    <cellStyle name="메모 2 2 5 2 4" xfId="8087"/>
    <cellStyle name="메모 2 2 5 2 4 2" xfId="14053"/>
    <cellStyle name="메모 2 2 5 2 4 3" xfId="19809"/>
    <cellStyle name="메모 2 2 5 2 4 4" xfId="25291"/>
    <cellStyle name="메모 2 2 5 2 5" xfId="8088"/>
    <cellStyle name="메모 2 2 5 2 5 2" xfId="14054"/>
    <cellStyle name="메모 2 2 5 2 5 3" xfId="19810"/>
    <cellStyle name="메모 2 2 5 2 5 4" xfId="25292"/>
    <cellStyle name="메모 2 2 5 2 6" xfId="8089"/>
    <cellStyle name="메모 2 2 5 2 6 2" xfId="14055"/>
    <cellStyle name="메모 2 2 5 2 6 3" xfId="19811"/>
    <cellStyle name="메모 2 2 5 2 6 4" xfId="25293"/>
    <cellStyle name="메모 2 2 5 2 7" xfId="8090"/>
    <cellStyle name="메모 2 2 5 2 7 2" xfId="14056"/>
    <cellStyle name="메모 2 2 5 2 7 3" xfId="19812"/>
    <cellStyle name="메모 2 2 5 2 7 4" xfId="25294"/>
    <cellStyle name="메모 2 2 5 2 8" xfId="8091"/>
    <cellStyle name="메모 2 2 5 2 8 2" xfId="14057"/>
    <cellStyle name="메모 2 2 5 2 8 3" xfId="19813"/>
    <cellStyle name="메모 2 2 5 2 8 4" xfId="25295"/>
    <cellStyle name="메모 2 2 5 2 9" xfId="8092"/>
    <cellStyle name="메모 2 2 5 2 9 2" xfId="14058"/>
    <cellStyle name="메모 2 2 5 2 9 3" xfId="19814"/>
    <cellStyle name="메모 2 2 5 2 9 4" xfId="25296"/>
    <cellStyle name="메모 2 2 5 3" xfId="5993"/>
    <cellStyle name="메모 2 2 5 3 10" xfId="8093"/>
    <cellStyle name="메모 2 2 5 3 10 2" xfId="14059"/>
    <cellStyle name="메모 2 2 5 3 10 3" xfId="19815"/>
    <cellStyle name="메모 2 2 5 3 10 4" xfId="25297"/>
    <cellStyle name="메모 2 2 5 3 11" xfId="11966"/>
    <cellStyle name="메모 2 2 5 3 12" xfId="17723"/>
    <cellStyle name="메모 2 2 5 3 13" xfId="23220"/>
    <cellStyle name="메모 2 2 5 3 2" xfId="8094"/>
    <cellStyle name="메모 2 2 5 3 2 2" xfId="14060"/>
    <cellStyle name="메모 2 2 5 3 2 3" xfId="19816"/>
    <cellStyle name="메모 2 2 5 3 2 4" xfId="25298"/>
    <cellStyle name="메모 2 2 5 3 3" xfId="8095"/>
    <cellStyle name="메모 2 2 5 3 3 2" xfId="14061"/>
    <cellStyle name="메모 2 2 5 3 3 3" xfId="19817"/>
    <cellStyle name="메모 2 2 5 3 3 4" xfId="25299"/>
    <cellStyle name="메모 2 2 5 3 4" xfId="8096"/>
    <cellStyle name="메모 2 2 5 3 4 2" xfId="14062"/>
    <cellStyle name="메모 2 2 5 3 4 3" xfId="19818"/>
    <cellStyle name="메모 2 2 5 3 4 4" xfId="25300"/>
    <cellStyle name="메모 2 2 5 3 5" xfId="8097"/>
    <cellStyle name="메모 2 2 5 3 5 2" xfId="14063"/>
    <cellStyle name="메모 2 2 5 3 5 3" xfId="19819"/>
    <cellStyle name="메모 2 2 5 3 5 4" xfId="25301"/>
    <cellStyle name="메모 2 2 5 3 6" xfId="8098"/>
    <cellStyle name="메모 2 2 5 3 6 2" xfId="14064"/>
    <cellStyle name="메모 2 2 5 3 6 3" xfId="19820"/>
    <cellStyle name="메모 2 2 5 3 6 4" xfId="25302"/>
    <cellStyle name="메모 2 2 5 3 7" xfId="8099"/>
    <cellStyle name="메모 2 2 5 3 7 2" xfId="14065"/>
    <cellStyle name="메모 2 2 5 3 7 3" xfId="19821"/>
    <cellStyle name="메모 2 2 5 3 7 4" xfId="25303"/>
    <cellStyle name="메모 2 2 5 3 8" xfId="8100"/>
    <cellStyle name="메모 2 2 5 3 8 2" xfId="14066"/>
    <cellStyle name="메모 2 2 5 3 8 3" xfId="19822"/>
    <cellStyle name="메모 2 2 5 3 8 4" xfId="25304"/>
    <cellStyle name="메모 2 2 5 3 9" xfId="8101"/>
    <cellStyle name="메모 2 2 5 3 9 2" xfId="14067"/>
    <cellStyle name="메모 2 2 5 3 9 3" xfId="19823"/>
    <cellStyle name="메모 2 2 5 3 9 4" xfId="25305"/>
    <cellStyle name="메모 2 2 5 4" xfId="8102"/>
    <cellStyle name="메모 2 2 5 4 2" xfId="14068"/>
    <cellStyle name="메모 2 2 5 4 3" xfId="19824"/>
    <cellStyle name="메모 2 2 5 4 4" xfId="25306"/>
    <cellStyle name="메모 2 2 5 5" xfId="8103"/>
    <cellStyle name="메모 2 2 5 5 2" xfId="14069"/>
    <cellStyle name="메모 2 2 5 5 3" xfId="19825"/>
    <cellStyle name="메모 2 2 5 5 4" xfId="25307"/>
    <cellStyle name="메모 2 2 5 6" xfId="8104"/>
    <cellStyle name="메모 2 2 5 6 2" xfId="14070"/>
    <cellStyle name="메모 2 2 5 6 3" xfId="19826"/>
    <cellStyle name="메모 2 2 5 6 4" xfId="25308"/>
    <cellStyle name="메모 2 2 5 7" xfId="8105"/>
    <cellStyle name="메모 2 2 5 7 2" xfId="14071"/>
    <cellStyle name="메모 2 2 5 7 3" xfId="19827"/>
    <cellStyle name="메모 2 2 5 7 4" xfId="25309"/>
    <cellStyle name="메모 2 2 5 8" xfId="11474"/>
    <cellStyle name="메모 2 2 5 9" xfId="17267"/>
    <cellStyle name="메모 2 2 6" xfId="5471"/>
    <cellStyle name="메모 2 2 6 10" xfId="17258"/>
    <cellStyle name="메모 2 2 6 11" xfId="22879"/>
    <cellStyle name="메모 2 2 6 2" xfId="5759"/>
    <cellStyle name="메모 2 2 6 2 10" xfId="8106"/>
    <cellStyle name="메모 2 2 6 2 10 2" xfId="14072"/>
    <cellStyle name="메모 2 2 6 2 10 3" xfId="19828"/>
    <cellStyle name="메모 2 2 6 2 10 4" xfId="25310"/>
    <cellStyle name="메모 2 2 6 2 11" xfId="11732"/>
    <cellStyle name="메모 2 2 6 2 12" xfId="17499"/>
    <cellStyle name="메모 2 2 6 2 13" xfId="23015"/>
    <cellStyle name="메모 2 2 6 2 2" xfId="8107"/>
    <cellStyle name="메모 2 2 6 2 2 2" xfId="14073"/>
    <cellStyle name="메모 2 2 6 2 2 3" xfId="19829"/>
    <cellStyle name="메모 2 2 6 2 2 4" xfId="25311"/>
    <cellStyle name="메모 2 2 6 2 3" xfId="8108"/>
    <cellStyle name="메모 2 2 6 2 3 2" xfId="14074"/>
    <cellStyle name="메모 2 2 6 2 3 3" xfId="19830"/>
    <cellStyle name="메모 2 2 6 2 3 4" xfId="25312"/>
    <cellStyle name="메모 2 2 6 2 4" xfId="8109"/>
    <cellStyle name="메모 2 2 6 2 4 2" xfId="14075"/>
    <cellStyle name="메모 2 2 6 2 4 3" xfId="19831"/>
    <cellStyle name="메모 2 2 6 2 4 4" xfId="25313"/>
    <cellStyle name="메모 2 2 6 2 5" xfId="8110"/>
    <cellStyle name="메모 2 2 6 2 5 2" xfId="14076"/>
    <cellStyle name="메모 2 2 6 2 5 3" xfId="19832"/>
    <cellStyle name="메모 2 2 6 2 5 4" xfId="25314"/>
    <cellStyle name="메모 2 2 6 2 6" xfId="8111"/>
    <cellStyle name="메모 2 2 6 2 6 2" xfId="14077"/>
    <cellStyle name="메모 2 2 6 2 6 3" xfId="19833"/>
    <cellStyle name="메모 2 2 6 2 6 4" xfId="25315"/>
    <cellStyle name="메모 2 2 6 2 7" xfId="8112"/>
    <cellStyle name="메모 2 2 6 2 7 2" xfId="14078"/>
    <cellStyle name="메모 2 2 6 2 7 3" xfId="19834"/>
    <cellStyle name="메모 2 2 6 2 7 4" xfId="25316"/>
    <cellStyle name="메모 2 2 6 2 8" xfId="8113"/>
    <cellStyle name="메모 2 2 6 2 8 2" xfId="14079"/>
    <cellStyle name="메모 2 2 6 2 8 3" xfId="19835"/>
    <cellStyle name="메모 2 2 6 2 8 4" xfId="25317"/>
    <cellStyle name="메모 2 2 6 2 9" xfId="8114"/>
    <cellStyle name="메모 2 2 6 2 9 2" xfId="14080"/>
    <cellStyle name="메모 2 2 6 2 9 3" xfId="19836"/>
    <cellStyle name="메모 2 2 6 2 9 4" xfId="25318"/>
    <cellStyle name="메모 2 2 6 3" xfId="5986"/>
    <cellStyle name="메모 2 2 6 3 10" xfId="8115"/>
    <cellStyle name="메모 2 2 6 3 10 2" xfId="14081"/>
    <cellStyle name="메모 2 2 6 3 10 3" xfId="19837"/>
    <cellStyle name="메모 2 2 6 3 10 4" xfId="25319"/>
    <cellStyle name="메모 2 2 6 3 11" xfId="11959"/>
    <cellStyle name="메모 2 2 6 3 12" xfId="17716"/>
    <cellStyle name="메모 2 2 6 3 13" xfId="23213"/>
    <cellStyle name="메모 2 2 6 3 2" xfId="8116"/>
    <cellStyle name="메모 2 2 6 3 2 2" xfId="14082"/>
    <cellStyle name="메모 2 2 6 3 2 3" xfId="19838"/>
    <cellStyle name="메모 2 2 6 3 2 4" xfId="25320"/>
    <cellStyle name="메모 2 2 6 3 3" xfId="8117"/>
    <cellStyle name="메모 2 2 6 3 3 2" xfId="14083"/>
    <cellStyle name="메모 2 2 6 3 3 3" xfId="19839"/>
    <cellStyle name="메모 2 2 6 3 3 4" xfId="25321"/>
    <cellStyle name="메모 2 2 6 3 4" xfId="8118"/>
    <cellStyle name="메모 2 2 6 3 4 2" xfId="14084"/>
    <cellStyle name="메모 2 2 6 3 4 3" xfId="19840"/>
    <cellStyle name="메모 2 2 6 3 4 4" xfId="25322"/>
    <cellStyle name="메모 2 2 6 3 5" xfId="8119"/>
    <cellStyle name="메모 2 2 6 3 5 2" xfId="14085"/>
    <cellStyle name="메모 2 2 6 3 5 3" xfId="19841"/>
    <cellStyle name="메모 2 2 6 3 5 4" xfId="25323"/>
    <cellStyle name="메모 2 2 6 3 6" xfId="8120"/>
    <cellStyle name="메모 2 2 6 3 6 2" xfId="14086"/>
    <cellStyle name="메모 2 2 6 3 6 3" xfId="19842"/>
    <cellStyle name="메모 2 2 6 3 6 4" xfId="25324"/>
    <cellStyle name="메모 2 2 6 3 7" xfId="8121"/>
    <cellStyle name="메모 2 2 6 3 7 2" xfId="14087"/>
    <cellStyle name="메모 2 2 6 3 7 3" xfId="19843"/>
    <cellStyle name="메모 2 2 6 3 7 4" xfId="25325"/>
    <cellStyle name="메모 2 2 6 3 8" xfId="8122"/>
    <cellStyle name="메모 2 2 6 3 8 2" xfId="14088"/>
    <cellStyle name="메모 2 2 6 3 8 3" xfId="19844"/>
    <cellStyle name="메모 2 2 6 3 8 4" xfId="25326"/>
    <cellStyle name="메모 2 2 6 3 9" xfId="8123"/>
    <cellStyle name="메모 2 2 6 3 9 2" xfId="14089"/>
    <cellStyle name="메모 2 2 6 3 9 3" xfId="19845"/>
    <cellStyle name="메모 2 2 6 3 9 4" xfId="25327"/>
    <cellStyle name="메모 2 2 6 4" xfId="8124"/>
    <cellStyle name="메모 2 2 6 4 2" xfId="14090"/>
    <cellStyle name="메모 2 2 6 4 3" xfId="19846"/>
    <cellStyle name="메모 2 2 6 4 4" xfId="25328"/>
    <cellStyle name="메모 2 2 6 5" xfId="8125"/>
    <cellStyle name="메모 2 2 6 5 2" xfId="14091"/>
    <cellStyle name="메모 2 2 6 5 3" xfId="19847"/>
    <cellStyle name="메모 2 2 6 5 4" xfId="25329"/>
    <cellStyle name="메모 2 2 6 6" xfId="8126"/>
    <cellStyle name="메모 2 2 6 6 2" xfId="14092"/>
    <cellStyle name="메모 2 2 6 6 3" xfId="19848"/>
    <cellStyle name="메모 2 2 6 6 4" xfId="25330"/>
    <cellStyle name="메모 2 2 6 7" xfId="8127"/>
    <cellStyle name="메모 2 2 6 7 2" xfId="14093"/>
    <cellStyle name="메모 2 2 6 7 3" xfId="19849"/>
    <cellStyle name="메모 2 2 6 7 4" xfId="25331"/>
    <cellStyle name="메모 2 2 6 8" xfId="8128"/>
    <cellStyle name="메모 2 2 6 8 2" xfId="14094"/>
    <cellStyle name="메모 2 2 6 8 3" xfId="19850"/>
    <cellStyle name="메모 2 2 6 8 4" xfId="25332"/>
    <cellStyle name="메모 2 2 6 9" xfId="11465"/>
    <cellStyle name="메모 2 2 7" xfId="8129"/>
    <cellStyle name="메모 2 2 7 2" xfId="14095"/>
    <cellStyle name="메모 2 2 7 3" xfId="19851"/>
    <cellStyle name="메모 2 2 7 4" xfId="25333"/>
    <cellStyle name="메모 2 2 8" xfId="11238"/>
    <cellStyle name="메모 2 3" xfId="5166"/>
    <cellStyle name="메모 2 3 2" xfId="5518"/>
    <cellStyle name="메모 2 3 2 2" xfId="5806"/>
    <cellStyle name="메모 2 3 2 2 10" xfId="11779"/>
    <cellStyle name="메모 2 3 2 2 11" xfId="17543"/>
    <cellStyle name="메모 2 3 2 2 12" xfId="23059"/>
    <cellStyle name="메모 2 3 2 2 2" xfId="8130"/>
    <cellStyle name="메모 2 3 2 2 2 2" xfId="14096"/>
    <cellStyle name="메모 2 3 2 2 2 3" xfId="19852"/>
    <cellStyle name="메모 2 3 2 2 2 4" xfId="25334"/>
    <cellStyle name="메모 2 3 2 2 3" xfId="8131"/>
    <cellStyle name="메모 2 3 2 2 3 2" xfId="14097"/>
    <cellStyle name="메모 2 3 2 2 3 3" xfId="19853"/>
    <cellStyle name="메모 2 3 2 2 3 4" xfId="25335"/>
    <cellStyle name="메모 2 3 2 2 4" xfId="8132"/>
    <cellStyle name="메모 2 3 2 2 4 2" xfId="14098"/>
    <cellStyle name="메모 2 3 2 2 4 3" xfId="19854"/>
    <cellStyle name="메모 2 3 2 2 4 4" xfId="25336"/>
    <cellStyle name="메모 2 3 2 2 5" xfId="8133"/>
    <cellStyle name="메모 2 3 2 2 5 2" xfId="14099"/>
    <cellStyle name="메모 2 3 2 2 5 3" xfId="19855"/>
    <cellStyle name="메모 2 3 2 2 5 4" xfId="25337"/>
    <cellStyle name="메모 2 3 2 2 6" xfId="8134"/>
    <cellStyle name="메모 2 3 2 2 6 2" xfId="14100"/>
    <cellStyle name="메모 2 3 2 2 6 3" xfId="19856"/>
    <cellStyle name="메모 2 3 2 2 6 4" xfId="25338"/>
    <cellStyle name="메모 2 3 2 2 7" xfId="8135"/>
    <cellStyle name="메모 2 3 2 2 7 2" xfId="14101"/>
    <cellStyle name="메모 2 3 2 2 7 3" xfId="19857"/>
    <cellStyle name="메모 2 3 2 2 7 4" xfId="25339"/>
    <cellStyle name="메모 2 3 2 2 8" xfId="8136"/>
    <cellStyle name="메모 2 3 2 2 8 2" xfId="14102"/>
    <cellStyle name="메모 2 3 2 2 8 3" xfId="19858"/>
    <cellStyle name="메모 2 3 2 2 8 4" xfId="25340"/>
    <cellStyle name="메모 2 3 2 2 9" xfId="8137"/>
    <cellStyle name="메모 2 3 2 2 9 2" xfId="14103"/>
    <cellStyle name="메모 2 3 2 2 9 3" xfId="19859"/>
    <cellStyle name="메모 2 3 2 2 9 4" xfId="25341"/>
    <cellStyle name="메모 2 3 2 3" xfId="6029"/>
    <cellStyle name="메모 2 3 2 3 10" xfId="8138"/>
    <cellStyle name="메모 2 3 2 3 10 2" xfId="14104"/>
    <cellStyle name="메모 2 3 2 3 10 3" xfId="19860"/>
    <cellStyle name="메모 2 3 2 3 10 4" xfId="25342"/>
    <cellStyle name="메모 2 3 2 3 11" xfId="12002"/>
    <cellStyle name="메모 2 3 2 3 12" xfId="17759"/>
    <cellStyle name="메모 2 3 2 3 13" xfId="23256"/>
    <cellStyle name="메모 2 3 2 3 2" xfId="8139"/>
    <cellStyle name="메모 2 3 2 3 2 2" xfId="14105"/>
    <cellStyle name="메모 2 3 2 3 2 3" xfId="19861"/>
    <cellStyle name="메모 2 3 2 3 2 4" xfId="25343"/>
    <cellStyle name="메모 2 3 2 3 3" xfId="8140"/>
    <cellStyle name="메모 2 3 2 3 3 2" xfId="14106"/>
    <cellStyle name="메모 2 3 2 3 3 3" xfId="19862"/>
    <cellStyle name="메모 2 3 2 3 3 4" xfId="25344"/>
    <cellStyle name="메모 2 3 2 3 4" xfId="8141"/>
    <cellStyle name="메모 2 3 2 3 4 2" xfId="14107"/>
    <cellStyle name="메모 2 3 2 3 4 3" xfId="19863"/>
    <cellStyle name="메모 2 3 2 3 4 4" xfId="25345"/>
    <cellStyle name="메모 2 3 2 3 5" xfId="8142"/>
    <cellStyle name="메모 2 3 2 3 5 2" xfId="14108"/>
    <cellStyle name="메모 2 3 2 3 5 3" xfId="19864"/>
    <cellStyle name="메모 2 3 2 3 5 4" xfId="25346"/>
    <cellStyle name="메모 2 3 2 3 6" xfId="8143"/>
    <cellStyle name="메모 2 3 2 3 6 2" xfId="14109"/>
    <cellStyle name="메모 2 3 2 3 6 3" xfId="19865"/>
    <cellStyle name="메모 2 3 2 3 6 4" xfId="25347"/>
    <cellStyle name="메모 2 3 2 3 7" xfId="8144"/>
    <cellStyle name="메모 2 3 2 3 7 2" xfId="14110"/>
    <cellStyle name="메모 2 3 2 3 7 3" xfId="19866"/>
    <cellStyle name="메모 2 3 2 3 7 4" xfId="25348"/>
    <cellStyle name="메모 2 3 2 3 8" xfId="8145"/>
    <cellStyle name="메모 2 3 2 3 8 2" xfId="14111"/>
    <cellStyle name="메모 2 3 2 3 8 3" xfId="19867"/>
    <cellStyle name="메모 2 3 2 3 8 4" xfId="25349"/>
    <cellStyle name="메모 2 3 2 3 9" xfId="8146"/>
    <cellStyle name="메모 2 3 2 3 9 2" xfId="14112"/>
    <cellStyle name="메모 2 3 2 3 9 3" xfId="19868"/>
    <cellStyle name="메모 2 3 2 3 9 4" xfId="25350"/>
    <cellStyle name="메모 2 3 2 4" xfId="8147"/>
    <cellStyle name="메모 2 3 2 4 2" xfId="14113"/>
    <cellStyle name="메모 2 3 2 4 3" xfId="19869"/>
    <cellStyle name="메모 2 3 2 4 4" xfId="25351"/>
    <cellStyle name="메모 2 3 2 5" xfId="8148"/>
    <cellStyle name="메모 2 3 2 5 2" xfId="14114"/>
    <cellStyle name="메모 2 3 2 5 3" xfId="19870"/>
    <cellStyle name="메모 2 3 2 5 4" xfId="25352"/>
    <cellStyle name="메모 2 3 2 6" xfId="8149"/>
    <cellStyle name="메모 2 3 2 6 2" xfId="14115"/>
    <cellStyle name="메모 2 3 2 6 3" xfId="19871"/>
    <cellStyle name="메모 2 3 2 6 4" xfId="25353"/>
    <cellStyle name="메모 2 3 2 7" xfId="11512"/>
    <cellStyle name="메모 2 3 2 8" xfId="17301"/>
    <cellStyle name="메모 2 3 3" xfId="5583"/>
    <cellStyle name="메모 2 3 3 2" xfId="5871"/>
    <cellStyle name="메모 2 3 3 2 10" xfId="11844"/>
    <cellStyle name="메모 2 3 3 2 11" xfId="17605"/>
    <cellStyle name="메모 2 3 3 2 12" xfId="23098"/>
    <cellStyle name="메모 2 3 3 2 2" xfId="8150"/>
    <cellStyle name="메모 2 3 3 2 2 2" xfId="14116"/>
    <cellStyle name="메모 2 3 3 2 2 3" xfId="19872"/>
    <cellStyle name="메모 2 3 3 2 2 4" xfId="25354"/>
    <cellStyle name="메모 2 3 3 2 3" xfId="8151"/>
    <cellStyle name="메모 2 3 3 2 3 2" xfId="14117"/>
    <cellStyle name="메모 2 3 3 2 3 3" xfId="19873"/>
    <cellStyle name="메모 2 3 3 2 3 4" xfId="25355"/>
    <cellStyle name="메모 2 3 3 2 4" xfId="8152"/>
    <cellStyle name="메모 2 3 3 2 4 2" xfId="14118"/>
    <cellStyle name="메모 2 3 3 2 4 3" xfId="19874"/>
    <cellStyle name="메모 2 3 3 2 4 4" xfId="25356"/>
    <cellStyle name="메모 2 3 3 2 5" xfId="8153"/>
    <cellStyle name="메모 2 3 3 2 5 2" xfId="14119"/>
    <cellStyle name="메모 2 3 3 2 5 3" xfId="19875"/>
    <cellStyle name="메모 2 3 3 2 5 4" xfId="25357"/>
    <cellStyle name="메모 2 3 3 2 6" xfId="8154"/>
    <cellStyle name="메모 2 3 3 2 6 2" xfId="14120"/>
    <cellStyle name="메모 2 3 3 2 6 3" xfId="19876"/>
    <cellStyle name="메모 2 3 3 2 6 4" xfId="25358"/>
    <cellStyle name="메모 2 3 3 2 7" xfId="8155"/>
    <cellStyle name="메모 2 3 3 2 7 2" xfId="14121"/>
    <cellStyle name="메모 2 3 3 2 7 3" xfId="19877"/>
    <cellStyle name="메모 2 3 3 2 7 4" xfId="25359"/>
    <cellStyle name="메모 2 3 3 2 8" xfId="8156"/>
    <cellStyle name="메모 2 3 3 2 8 2" xfId="14122"/>
    <cellStyle name="메모 2 3 3 2 8 3" xfId="19878"/>
    <cellStyle name="메모 2 3 3 2 8 4" xfId="25360"/>
    <cellStyle name="메모 2 3 3 2 9" xfId="8157"/>
    <cellStyle name="메모 2 3 3 2 9 2" xfId="14123"/>
    <cellStyle name="메모 2 3 3 2 9 3" xfId="19879"/>
    <cellStyle name="메모 2 3 3 2 9 4" xfId="25361"/>
    <cellStyle name="메모 2 3 3 3" xfId="6076"/>
    <cellStyle name="메모 2 3 3 3 10" xfId="8158"/>
    <cellStyle name="메모 2 3 3 3 10 2" xfId="14124"/>
    <cellStyle name="메모 2 3 3 3 10 3" xfId="19880"/>
    <cellStyle name="메모 2 3 3 3 10 4" xfId="25362"/>
    <cellStyle name="메모 2 3 3 3 11" xfId="12048"/>
    <cellStyle name="메모 2 3 3 3 12" xfId="17804"/>
    <cellStyle name="메모 2 3 3 3 13" xfId="23301"/>
    <cellStyle name="메모 2 3 3 3 2" xfId="8159"/>
    <cellStyle name="메모 2 3 3 3 2 2" xfId="14125"/>
    <cellStyle name="메모 2 3 3 3 2 3" xfId="19881"/>
    <cellStyle name="메모 2 3 3 3 2 4" xfId="25363"/>
    <cellStyle name="메모 2 3 3 3 3" xfId="8160"/>
    <cellStyle name="메모 2 3 3 3 3 2" xfId="14126"/>
    <cellStyle name="메모 2 3 3 3 3 3" xfId="19882"/>
    <cellStyle name="메모 2 3 3 3 3 4" xfId="25364"/>
    <cellStyle name="메모 2 3 3 3 4" xfId="8161"/>
    <cellStyle name="메모 2 3 3 3 4 2" xfId="14127"/>
    <cellStyle name="메모 2 3 3 3 4 3" xfId="19883"/>
    <cellStyle name="메모 2 3 3 3 4 4" xfId="25365"/>
    <cellStyle name="메모 2 3 3 3 5" xfId="8162"/>
    <cellStyle name="메모 2 3 3 3 5 2" xfId="14128"/>
    <cellStyle name="메모 2 3 3 3 5 3" xfId="19884"/>
    <cellStyle name="메모 2 3 3 3 5 4" xfId="25366"/>
    <cellStyle name="메모 2 3 3 3 6" xfId="8163"/>
    <cellStyle name="메모 2 3 3 3 6 2" xfId="14129"/>
    <cellStyle name="메모 2 3 3 3 6 3" xfId="19885"/>
    <cellStyle name="메모 2 3 3 3 6 4" xfId="25367"/>
    <cellStyle name="메모 2 3 3 3 7" xfId="8164"/>
    <cellStyle name="메모 2 3 3 3 7 2" xfId="14130"/>
    <cellStyle name="메모 2 3 3 3 7 3" xfId="19886"/>
    <cellStyle name="메모 2 3 3 3 7 4" xfId="25368"/>
    <cellStyle name="메모 2 3 3 3 8" xfId="8165"/>
    <cellStyle name="메모 2 3 3 3 8 2" xfId="14131"/>
    <cellStyle name="메모 2 3 3 3 8 3" xfId="19887"/>
    <cellStyle name="메모 2 3 3 3 8 4" xfId="25369"/>
    <cellStyle name="메모 2 3 3 3 9" xfId="8166"/>
    <cellStyle name="메모 2 3 3 3 9 2" xfId="14132"/>
    <cellStyle name="메모 2 3 3 3 9 3" xfId="19888"/>
    <cellStyle name="메모 2 3 3 3 9 4" xfId="25370"/>
    <cellStyle name="메모 2 3 3 4" xfId="8167"/>
    <cellStyle name="메모 2 3 3 4 2" xfId="14133"/>
    <cellStyle name="메모 2 3 3 4 3" xfId="19889"/>
    <cellStyle name="메모 2 3 3 4 4" xfId="25371"/>
    <cellStyle name="메모 2 3 3 5" xfId="8168"/>
    <cellStyle name="메모 2 3 3 5 2" xfId="14134"/>
    <cellStyle name="메모 2 3 3 5 3" xfId="19890"/>
    <cellStyle name="메모 2 3 3 5 4" xfId="25372"/>
    <cellStyle name="메모 2 3 3 6" xfId="8169"/>
    <cellStyle name="메모 2 3 3 6 2" xfId="14135"/>
    <cellStyle name="메모 2 3 3 6 3" xfId="19891"/>
    <cellStyle name="메모 2 3 3 6 4" xfId="25373"/>
    <cellStyle name="메모 2 3 3 7" xfId="11568"/>
    <cellStyle name="메모 2 3 3 8" xfId="17344"/>
    <cellStyle name="메모 2 3 4" xfId="5400"/>
    <cellStyle name="메모 2 3 4 2" xfId="5688"/>
    <cellStyle name="메모 2 3 4 2 10" xfId="11661"/>
    <cellStyle name="메모 2 3 4 2 11" xfId="17431"/>
    <cellStyle name="메모 2 3 4 2 12" xfId="22952"/>
    <cellStyle name="메모 2 3 4 2 2" xfId="8170"/>
    <cellStyle name="메모 2 3 4 2 2 2" xfId="14136"/>
    <cellStyle name="메모 2 3 4 2 2 3" xfId="19892"/>
    <cellStyle name="메모 2 3 4 2 2 4" xfId="25374"/>
    <cellStyle name="메모 2 3 4 2 3" xfId="8171"/>
    <cellStyle name="메모 2 3 4 2 3 2" xfId="14137"/>
    <cellStyle name="메모 2 3 4 2 3 3" xfId="19893"/>
    <cellStyle name="메모 2 3 4 2 3 4" xfId="25375"/>
    <cellStyle name="메모 2 3 4 2 4" xfId="8172"/>
    <cellStyle name="메모 2 3 4 2 4 2" xfId="14138"/>
    <cellStyle name="메모 2 3 4 2 4 3" xfId="19894"/>
    <cellStyle name="메모 2 3 4 2 4 4" xfId="25376"/>
    <cellStyle name="메모 2 3 4 2 5" xfId="8173"/>
    <cellStyle name="메모 2 3 4 2 5 2" xfId="14139"/>
    <cellStyle name="메모 2 3 4 2 5 3" xfId="19895"/>
    <cellStyle name="메모 2 3 4 2 5 4" xfId="25377"/>
    <cellStyle name="메모 2 3 4 2 6" xfId="8174"/>
    <cellStyle name="메모 2 3 4 2 6 2" xfId="14140"/>
    <cellStyle name="메모 2 3 4 2 6 3" xfId="19896"/>
    <cellStyle name="메모 2 3 4 2 6 4" xfId="25378"/>
    <cellStyle name="메모 2 3 4 2 7" xfId="8175"/>
    <cellStyle name="메모 2 3 4 2 7 2" xfId="14141"/>
    <cellStyle name="메모 2 3 4 2 7 3" xfId="19897"/>
    <cellStyle name="메모 2 3 4 2 7 4" xfId="25379"/>
    <cellStyle name="메모 2 3 4 2 8" xfId="8176"/>
    <cellStyle name="메모 2 3 4 2 8 2" xfId="14142"/>
    <cellStyle name="메모 2 3 4 2 8 3" xfId="19898"/>
    <cellStyle name="메모 2 3 4 2 8 4" xfId="25380"/>
    <cellStyle name="메모 2 3 4 2 9" xfId="8177"/>
    <cellStyle name="메모 2 3 4 2 9 2" xfId="14143"/>
    <cellStyle name="메모 2 3 4 2 9 3" xfId="19899"/>
    <cellStyle name="메모 2 3 4 2 9 4" xfId="25381"/>
    <cellStyle name="메모 2 3 4 3" xfId="5928"/>
    <cellStyle name="메모 2 3 4 3 10" xfId="8178"/>
    <cellStyle name="메모 2 3 4 3 10 2" xfId="14144"/>
    <cellStyle name="메모 2 3 4 3 10 3" xfId="19900"/>
    <cellStyle name="메모 2 3 4 3 10 4" xfId="25382"/>
    <cellStyle name="메모 2 3 4 3 11" xfId="11901"/>
    <cellStyle name="메모 2 3 4 3 12" xfId="17658"/>
    <cellStyle name="메모 2 3 4 3 13" xfId="23155"/>
    <cellStyle name="메모 2 3 4 3 2" xfId="8179"/>
    <cellStyle name="메모 2 3 4 3 2 2" xfId="14145"/>
    <cellStyle name="메모 2 3 4 3 2 3" xfId="19901"/>
    <cellStyle name="메모 2 3 4 3 2 4" xfId="25383"/>
    <cellStyle name="메모 2 3 4 3 3" xfId="8180"/>
    <cellStyle name="메모 2 3 4 3 3 2" xfId="14146"/>
    <cellStyle name="메모 2 3 4 3 3 3" xfId="19902"/>
    <cellStyle name="메모 2 3 4 3 3 4" xfId="25384"/>
    <cellStyle name="메모 2 3 4 3 4" xfId="8181"/>
    <cellStyle name="메모 2 3 4 3 4 2" xfId="14147"/>
    <cellStyle name="메모 2 3 4 3 4 3" xfId="19903"/>
    <cellStyle name="메모 2 3 4 3 4 4" xfId="25385"/>
    <cellStyle name="메모 2 3 4 3 5" xfId="8182"/>
    <cellStyle name="메모 2 3 4 3 5 2" xfId="14148"/>
    <cellStyle name="메모 2 3 4 3 5 3" xfId="19904"/>
    <cellStyle name="메모 2 3 4 3 5 4" xfId="25386"/>
    <cellStyle name="메모 2 3 4 3 6" xfId="8183"/>
    <cellStyle name="메모 2 3 4 3 6 2" xfId="14149"/>
    <cellStyle name="메모 2 3 4 3 6 3" xfId="19905"/>
    <cellStyle name="메모 2 3 4 3 6 4" xfId="25387"/>
    <cellStyle name="메모 2 3 4 3 7" xfId="8184"/>
    <cellStyle name="메모 2 3 4 3 7 2" xfId="14150"/>
    <cellStyle name="메모 2 3 4 3 7 3" xfId="19906"/>
    <cellStyle name="메모 2 3 4 3 7 4" xfId="25388"/>
    <cellStyle name="메모 2 3 4 3 8" xfId="8185"/>
    <cellStyle name="메모 2 3 4 3 8 2" xfId="14151"/>
    <cellStyle name="메모 2 3 4 3 8 3" xfId="19907"/>
    <cellStyle name="메모 2 3 4 3 8 4" xfId="25389"/>
    <cellStyle name="메모 2 3 4 3 9" xfId="8186"/>
    <cellStyle name="메모 2 3 4 3 9 2" xfId="14152"/>
    <cellStyle name="메모 2 3 4 3 9 3" xfId="19908"/>
    <cellStyle name="메모 2 3 4 3 9 4" xfId="25390"/>
    <cellStyle name="메모 2 3 4 4" xfId="8187"/>
    <cellStyle name="메모 2 3 4 4 2" xfId="14153"/>
    <cellStyle name="메모 2 3 4 4 3" xfId="19909"/>
    <cellStyle name="메모 2 3 4 4 4" xfId="25391"/>
    <cellStyle name="메모 2 3 4 5" xfId="8188"/>
    <cellStyle name="메모 2 3 4 5 2" xfId="14154"/>
    <cellStyle name="메모 2 3 4 5 3" xfId="19910"/>
    <cellStyle name="메모 2 3 4 5 4" xfId="25392"/>
    <cellStyle name="메모 2 3 4 6" xfId="8189"/>
    <cellStyle name="메모 2 3 4 6 2" xfId="14155"/>
    <cellStyle name="메모 2 3 4 6 3" xfId="19911"/>
    <cellStyle name="메모 2 3 4 6 4" xfId="25393"/>
    <cellStyle name="메모 2 3 4 7" xfId="8190"/>
    <cellStyle name="메모 2 3 4 7 2" xfId="14156"/>
    <cellStyle name="메모 2 3 4 7 3" xfId="19912"/>
    <cellStyle name="메모 2 3 4 7 4" xfId="25394"/>
    <cellStyle name="메모 2 3 4 8" xfId="11394"/>
    <cellStyle name="메모 2 3 4 9" xfId="17194"/>
    <cellStyle name="메모 2 3 5" xfId="5576"/>
    <cellStyle name="메모 2 3 5 10" xfId="17340"/>
    <cellStyle name="메모 2 3 5 11" xfId="22910"/>
    <cellStyle name="메모 2 3 5 2" xfId="5864"/>
    <cellStyle name="메모 2 3 5 2 10" xfId="8191"/>
    <cellStyle name="메모 2 3 5 2 10 2" xfId="14157"/>
    <cellStyle name="메모 2 3 5 2 10 3" xfId="19913"/>
    <cellStyle name="메모 2 3 5 2 10 4" xfId="25395"/>
    <cellStyle name="메모 2 3 5 2 11" xfId="11837"/>
    <cellStyle name="메모 2 3 5 2 12" xfId="17598"/>
    <cellStyle name="메모 2 3 5 2 13" xfId="23096"/>
    <cellStyle name="메모 2 3 5 2 2" xfId="8192"/>
    <cellStyle name="메모 2 3 5 2 2 2" xfId="14158"/>
    <cellStyle name="메모 2 3 5 2 2 3" xfId="19914"/>
    <cellStyle name="메모 2 3 5 2 2 4" xfId="25396"/>
    <cellStyle name="메모 2 3 5 2 3" xfId="8193"/>
    <cellStyle name="메모 2 3 5 2 3 2" xfId="14159"/>
    <cellStyle name="메모 2 3 5 2 3 3" xfId="19915"/>
    <cellStyle name="메모 2 3 5 2 3 4" xfId="25397"/>
    <cellStyle name="메모 2 3 5 2 4" xfId="8194"/>
    <cellStyle name="메모 2 3 5 2 4 2" xfId="14160"/>
    <cellStyle name="메모 2 3 5 2 4 3" xfId="19916"/>
    <cellStyle name="메모 2 3 5 2 4 4" xfId="25398"/>
    <cellStyle name="메모 2 3 5 2 5" xfId="8195"/>
    <cellStyle name="메모 2 3 5 2 5 2" xfId="14161"/>
    <cellStyle name="메모 2 3 5 2 5 3" xfId="19917"/>
    <cellStyle name="메모 2 3 5 2 5 4" xfId="25399"/>
    <cellStyle name="메모 2 3 5 2 6" xfId="8196"/>
    <cellStyle name="메모 2 3 5 2 6 2" xfId="14162"/>
    <cellStyle name="메모 2 3 5 2 6 3" xfId="19918"/>
    <cellStyle name="메모 2 3 5 2 6 4" xfId="25400"/>
    <cellStyle name="메모 2 3 5 2 7" xfId="8197"/>
    <cellStyle name="메모 2 3 5 2 7 2" xfId="14163"/>
    <cellStyle name="메모 2 3 5 2 7 3" xfId="19919"/>
    <cellStyle name="메모 2 3 5 2 7 4" xfId="25401"/>
    <cellStyle name="메모 2 3 5 2 8" xfId="8198"/>
    <cellStyle name="메모 2 3 5 2 8 2" xfId="14164"/>
    <cellStyle name="메모 2 3 5 2 8 3" xfId="19920"/>
    <cellStyle name="메모 2 3 5 2 8 4" xfId="25402"/>
    <cellStyle name="메모 2 3 5 2 9" xfId="8199"/>
    <cellStyle name="메모 2 3 5 2 9 2" xfId="14165"/>
    <cellStyle name="메모 2 3 5 2 9 3" xfId="19921"/>
    <cellStyle name="메모 2 3 5 2 9 4" xfId="25403"/>
    <cellStyle name="메모 2 3 5 3" xfId="6074"/>
    <cellStyle name="메모 2 3 5 3 10" xfId="8200"/>
    <cellStyle name="메모 2 3 5 3 10 2" xfId="14166"/>
    <cellStyle name="메모 2 3 5 3 10 3" xfId="19922"/>
    <cellStyle name="메모 2 3 5 3 10 4" xfId="25404"/>
    <cellStyle name="메모 2 3 5 3 11" xfId="12046"/>
    <cellStyle name="메모 2 3 5 3 12" xfId="17802"/>
    <cellStyle name="메모 2 3 5 3 13" xfId="23299"/>
    <cellStyle name="메모 2 3 5 3 2" xfId="8201"/>
    <cellStyle name="메모 2 3 5 3 2 2" xfId="14167"/>
    <cellStyle name="메모 2 3 5 3 2 3" xfId="19923"/>
    <cellStyle name="메모 2 3 5 3 2 4" xfId="25405"/>
    <cellStyle name="메모 2 3 5 3 3" xfId="8202"/>
    <cellStyle name="메모 2 3 5 3 3 2" xfId="14168"/>
    <cellStyle name="메모 2 3 5 3 3 3" xfId="19924"/>
    <cellStyle name="메모 2 3 5 3 3 4" xfId="25406"/>
    <cellStyle name="메모 2 3 5 3 4" xfId="8203"/>
    <cellStyle name="메모 2 3 5 3 4 2" xfId="14169"/>
    <cellStyle name="메모 2 3 5 3 4 3" xfId="19925"/>
    <cellStyle name="메모 2 3 5 3 4 4" xfId="25407"/>
    <cellStyle name="메모 2 3 5 3 5" xfId="8204"/>
    <cellStyle name="메모 2 3 5 3 5 2" xfId="14170"/>
    <cellStyle name="메모 2 3 5 3 5 3" xfId="19926"/>
    <cellStyle name="메모 2 3 5 3 5 4" xfId="25408"/>
    <cellStyle name="메모 2 3 5 3 6" xfId="8205"/>
    <cellStyle name="메모 2 3 5 3 6 2" xfId="14171"/>
    <cellStyle name="메모 2 3 5 3 6 3" xfId="19927"/>
    <cellStyle name="메모 2 3 5 3 6 4" xfId="25409"/>
    <cellStyle name="메모 2 3 5 3 7" xfId="8206"/>
    <cellStyle name="메모 2 3 5 3 7 2" xfId="14172"/>
    <cellStyle name="메모 2 3 5 3 7 3" xfId="19928"/>
    <cellStyle name="메모 2 3 5 3 7 4" xfId="25410"/>
    <cellStyle name="메모 2 3 5 3 8" xfId="8207"/>
    <cellStyle name="메모 2 3 5 3 8 2" xfId="14173"/>
    <cellStyle name="메모 2 3 5 3 8 3" xfId="19929"/>
    <cellStyle name="메모 2 3 5 3 8 4" xfId="25411"/>
    <cellStyle name="메모 2 3 5 3 9" xfId="8208"/>
    <cellStyle name="메모 2 3 5 3 9 2" xfId="14174"/>
    <cellStyle name="메모 2 3 5 3 9 3" xfId="19930"/>
    <cellStyle name="메모 2 3 5 3 9 4" xfId="25412"/>
    <cellStyle name="메모 2 3 5 4" xfId="8209"/>
    <cellStyle name="메모 2 3 5 4 2" xfId="14175"/>
    <cellStyle name="메모 2 3 5 4 3" xfId="19931"/>
    <cellStyle name="메모 2 3 5 4 4" xfId="25413"/>
    <cellStyle name="메모 2 3 5 5" xfId="8210"/>
    <cellStyle name="메모 2 3 5 5 2" xfId="14176"/>
    <cellStyle name="메모 2 3 5 5 3" xfId="19932"/>
    <cellStyle name="메모 2 3 5 5 4" xfId="25414"/>
    <cellStyle name="메모 2 3 5 6" xfId="8211"/>
    <cellStyle name="메모 2 3 5 6 2" xfId="14177"/>
    <cellStyle name="메모 2 3 5 6 3" xfId="19933"/>
    <cellStyle name="메모 2 3 5 6 4" xfId="25415"/>
    <cellStyle name="메모 2 3 5 7" xfId="8212"/>
    <cellStyle name="메모 2 3 5 7 2" xfId="14178"/>
    <cellStyle name="메모 2 3 5 7 3" xfId="19934"/>
    <cellStyle name="메모 2 3 5 7 4" xfId="25416"/>
    <cellStyle name="메모 2 3 5 8" xfId="8213"/>
    <cellStyle name="메모 2 3 5 8 2" xfId="14179"/>
    <cellStyle name="메모 2 3 5 8 3" xfId="19935"/>
    <cellStyle name="메모 2 3 5 8 4" xfId="25417"/>
    <cellStyle name="메모 2 3 5 9" xfId="11564"/>
    <cellStyle name="메모 2 3 6" xfId="8214"/>
    <cellStyle name="메모 2 3 6 2" xfId="14180"/>
    <cellStyle name="메모 2 3 6 3" xfId="19936"/>
    <cellStyle name="메모 2 3 6 4" xfId="25418"/>
    <cellStyle name="메모 2 3 7" xfId="8215"/>
    <cellStyle name="메모 2 3 7 2" xfId="14181"/>
    <cellStyle name="메모 2 3 7 3" xfId="19937"/>
    <cellStyle name="메모 2 3 7 4" xfId="25419"/>
    <cellStyle name="메모 2 3 8" xfId="11335"/>
    <cellStyle name="메모 2 3 9" xfId="11274"/>
    <cellStyle name="메모 2 4" xfId="5380"/>
    <cellStyle name="메모 2 4 10" xfId="8216"/>
    <cellStyle name="메모 2 4 10 2" xfId="14182"/>
    <cellStyle name="메모 2 4 10 3" xfId="19938"/>
    <cellStyle name="메모 2 4 10 4" xfId="25420"/>
    <cellStyle name="메모 2 4 11" xfId="11374"/>
    <cellStyle name="메모 2 4 12" xfId="17177"/>
    <cellStyle name="메모 2 4 13" xfId="11301"/>
    <cellStyle name="메모 2 4 2" xfId="5668"/>
    <cellStyle name="메모 2 4 2 10" xfId="11641"/>
    <cellStyle name="메모 2 4 2 11" xfId="17411"/>
    <cellStyle name="메모 2 4 2 12" xfId="22943"/>
    <cellStyle name="메모 2 4 2 2" xfId="8217"/>
    <cellStyle name="메모 2 4 2 2 2" xfId="14183"/>
    <cellStyle name="메모 2 4 2 2 3" xfId="19939"/>
    <cellStyle name="메모 2 4 2 2 4" xfId="25421"/>
    <cellStyle name="메모 2 4 2 3" xfId="8218"/>
    <cellStyle name="메모 2 4 2 3 2" xfId="14184"/>
    <cellStyle name="메모 2 4 2 3 3" xfId="19940"/>
    <cellStyle name="메모 2 4 2 3 4" xfId="25422"/>
    <cellStyle name="메모 2 4 2 4" xfId="8219"/>
    <cellStyle name="메모 2 4 2 4 2" xfId="14185"/>
    <cellStyle name="메모 2 4 2 4 3" xfId="19941"/>
    <cellStyle name="메모 2 4 2 4 4" xfId="25423"/>
    <cellStyle name="메모 2 4 2 5" xfId="8220"/>
    <cellStyle name="메모 2 4 2 5 2" xfId="14186"/>
    <cellStyle name="메모 2 4 2 5 3" xfId="19942"/>
    <cellStyle name="메모 2 4 2 5 4" xfId="25424"/>
    <cellStyle name="메모 2 4 2 6" xfId="8221"/>
    <cellStyle name="메모 2 4 2 6 2" xfId="14187"/>
    <cellStyle name="메모 2 4 2 6 3" xfId="19943"/>
    <cellStyle name="메모 2 4 2 6 4" xfId="25425"/>
    <cellStyle name="메모 2 4 2 7" xfId="8222"/>
    <cellStyle name="메모 2 4 2 7 2" xfId="14188"/>
    <cellStyle name="메모 2 4 2 7 3" xfId="19944"/>
    <cellStyle name="메모 2 4 2 7 4" xfId="25426"/>
    <cellStyle name="메모 2 4 2 8" xfId="8223"/>
    <cellStyle name="메모 2 4 2 8 2" xfId="14189"/>
    <cellStyle name="메모 2 4 2 8 3" xfId="19945"/>
    <cellStyle name="메모 2 4 2 8 4" xfId="25427"/>
    <cellStyle name="메모 2 4 2 9" xfId="8224"/>
    <cellStyle name="메모 2 4 2 9 2" xfId="14190"/>
    <cellStyle name="메모 2 4 2 9 3" xfId="19946"/>
    <cellStyle name="메모 2 4 2 9 4" xfId="25428"/>
    <cellStyle name="메모 2 4 3" xfId="5909"/>
    <cellStyle name="메모 2 4 3 10" xfId="8225"/>
    <cellStyle name="메모 2 4 3 10 2" xfId="14191"/>
    <cellStyle name="메모 2 4 3 10 3" xfId="19947"/>
    <cellStyle name="메모 2 4 3 10 4" xfId="25429"/>
    <cellStyle name="메모 2 4 3 11" xfId="11882"/>
    <cellStyle name="메모 2 4 3 12" xfId="17639"/>
    <cellStyle name="메모 2 4 3 13" xfId="23136"/>
    <cellStyle name="메모 2 4 3 2" xfId="8226"/>
    <cellStyle name="메모 2 4 3 2 2" xfId="14192"/>
    <cellStyle name="메모 2 4 3 2 3" xfId="19948"/>
    <cellStyle name="메모 2 4 3 2 4" xfId="25430"/>
    <cellStyle name="메모 2 4 3 3" xfId="8227"/>
    <cellStyle name="메모 2 4 3 3 2" xfId="14193"/>
    <cellStyle name="메모 2 4 3 3 3" xfId="19949"/>
    <cellStyle name="메모 2 4 3 3 4" xfId="25431"/>
    <cellStyle name="메모 2 4 3 4" xfId="8228"/>
    <cellStyle name="메모 2 4 3 4 2" xfId="14194"/>
    <cellStyle name="메모 2 4 3 4 3" xfId="19950"/>
    <cellStyle name="메모 2 4 3 4 4" xfId="25432"/>
    <cellStyle name="메모 2 4 3 5" xfId="8229"/>
    <cellStyle name="메모 2 4 3 5 2" xfId="14195"/>
    <cellStyle name="메모 2 4 3 5 3" xfId="19951"/>
    <cellStyle name="메모 2 4 3 5 4" xfId="25433"/>
    <cellStyle name="메모 2 4 3 6" xfId="8230"/>
    <cellStyle name="메모 2 4 3 6 2" xfId="14196"/>
    <cellStyle name="메모 2 4 3 6 3" xfId="19952"/>
    <cellStyle name="메모 2 4 3 6 4" xfId="25434"/>
    <cellStyle name="메모 2 4 3 7" xfId="8231"/>
    <cellStyle name="메모 2 4 3 7 2" xfId="14197"/>
    <cellStyle name="메모 2 4 3 7 3" xfId="19953"/>
    <cellStyle name="메모 2 4 3 7 4" xfId="25435"/>
    <cellStyle name="메모 2 4 3 8" xfId="8232"/>
    <cellStyle name="메모 2 4 3 8 2" xfId="14198"/>
    <cellStyle name="메모 2 4 3 8 3" xfId="19954"/>
    <cellStyle name="메모 2 4 3 8 4" xfId="25436"/>
    <cellStyle name="메모 2 4 3 9" xfId="8233"/>
    <cellStyle name="메모 2 4 3 9 2" xfId="14199"/>
    <cellStyle name="메모 2 4 3 9 3" xfId="19955"/>
    <cellStyle name="메모 2 4 3 9 4" xfId="25437"/>
    <cellStyle name="메모 2 4 4" xfId="8234"/>
    <cellStyle name="메모 2 4 4 2" xfId="14200"/>
    <cellStyle name="메모 2 4 4 3" xfId="19956"/>
    <cellStyle name="메모 2 4 4 4" xfId="25438"/>
    <cellStyle name="메모 2 4 5" xfId="8235"/>
    <cellStyle name="메모 2 4 5 2" xfId="14201"/>
    <cellStyle name="메모 2 4 5 3" xfId="19957"/>
    <cellStyle name="메모 2 4 5 4" xfId="25439"/>
    <cellStyle name="메모 2 4 6" xfId="8236"/>
    <cellStyle name="메모 2 4 6 2" xfId="14202"/>
    <cellStyle name="메모 2 4 6 3" xfId="19958"/>
    <cellStyle name="메모 2 4 6 4" xfId="25440"/>
    <cellStyle name="메모 2 4 7" xfId="8237"/>
    <cellStyle name="메모 2 4 7 2" xfId="14203"/>
    <cellStyle name="메모 2 4 7 3" xfId="19959"/>
    <cellStyle name="메모 2 4 7 4" xfId="25441"/>
    <cellStyle name="메모 2 4 8" xfId="8238"/>
    <cellStyle name="메모 2 4 8 2" xfId="14204"/>
    <cellStyle name="메모 2 4 8 3" xfId="19960"/>
    <cellStyle name="메모 2 4 8 4" xfId="25442"/>
    <cellStyle name="메모 2 4 9" xfId="8239"/>
    <cellStyle name="메모 2 4 9 2" xfId="14205"/>
    <cellStyle name="메모 2 4 9 3" xfId="19961"/>
    <cellStyle name="메모 2 4 9 4" xfId="25443"/>
    <cellStyle name="메모 2 5" xfId="5502"/>
    <cellStyle name="메모 2 5 2" xfId="5790"/>
    <cellStyle name="메모 2 5 2 10" xfId="11763"/>
    <cellStyle name="메모 2 5 2 11" xfId="17527"/>
    <cellStyle name="메모 2 5 2 12" xfId="23043"/>
    <cellStyle name="메모 2 5 2 2" xfId="8240"/>
    <cellStyle name="메모 2 5 2 2 2" xfId="14206"/>
    <cellStyle name="메모 2 5 2 2 3" xfId="19962"/>
    <cellStyle name="메모 2 5 2 2 4" xfId="25444"/>
    <cellStyle name="메모 2 5 2 3" xfId="8241"/>
    <cellStyle name="메모 2 5 2 3 2" xfId="14207"/>
    <cellStyle name="메모 2 5 2 3 3" xfId="19963"/>
    <cellStyle name="메모 2 5 2 3 4" xfId="25445"/>
    <cellStyle name="메모 2 5 2 4" xfId="8242"/>
    <cellStyle name="메모 2 5 2 4 2" xfId="14208"/>
    <cellStyle name="메모 2 5 2 4 3" xfId="19964"/>
    <cellStyle name="메모 2 5 2 4 4" xfId="25446"/>
    <cellStyle name="메모 2 5 2 5" xfId="8243"/>
    <cellStyle name="메모 2 5 2 5 2" xfId="14209"/>
    <cellStyle name="메모 2 5 2 5 3" xfId="19965"/>
    <cellStyle name="메모 2 5 2 5 4" xfId="25447"/>
    <cellStyle name="메모 2 5 2 6" xfId="8244"/>
    <cellStyle name="메모 2 5 2 6 2" xfId="14210"/>
    <cellStyle name="메모 2 5 2 6 3" xfId="19966"/>
    <cellStyle name="메모 2 5 2 6 4" xfId="25448"/>
    <cellStyle name="메모 2 5 2 7" xfId="8245"/>
    <cellStyle name="메모 2 5 2 7 2" xfId="14211"/>
    <cellStyle name="메모 2 5 2 7 3" xfId="19967"/>
    <cellStyle name="메모 2 5 2 7 4" xfId="25449"/>
    <cellStyle name="메모 2 5 2 8" xfId="8246"/>
    <cellStyle name="메모 2 5 2 8 2" xfId="14212"/>
    <cellStyle name="메모 2 5 2 8 3" xfId="19968"/>
    <cellStyle name="메모 2 5 2 8 4" xfId="25450"/>
    <cellStyle name="메모 2 5 2 9" xfId="8247"/>
    <cellStyle name="메모 2 5 2 9 2" xfId="14213"/>
    <cellStyle name="메모 2 5 2 9 3" xfId="19969"/>
    <cellStyle name="메모 2 5 2 9 4" xfId="25451"/>
    <cellStyle name="메모 2 5 3" xfId="6013"/>
    <cellStyle name="메모 2 5 3 10" xfId="8248"/>
    <cellStyle name="메모 2 5 3 10 2" xfId="14214"/>
    <cellStyle name="메모 2 5 3 10 3" xfId="19970"/>
    <cellStyle name="메모 2 5 3 10 4" xfId="25452"/>
    <cellStyle name="메모 2 5 3 11" xfId="11986"/>
    <cellStyle name="메모 2 5 3 12" xfId="17743"/>
    <cellStyle name="메모 2 5 3 13" xfId="23240"/>
    <cellStyle name="메모 2 5 3 2" xfId="8249"/>
    <cellStyle name="메모 2 5 3 2 2" xfId="14215"/>
    <cellStyle name="메모 2 5 3 2 3" xfId="19971"/>
    <cellStyle name="메모 2 5 3 2 4" xfId="25453"/>
    <cellStyle name="메모 2 5 3 3" xfId="8250"/>
    <cellStyle name="메모 2 5 3 3 2" xfId="14216"/>
    <cellStyle name="메모 2 5 3 3 3" xfId="19972"/>
    <cellStyle name="메모 2 5 3 3 4" xfId="25454"/>
    <cellStyle name="메모 2 5 3 4" xfId="8251"/>
    <cellStyle name="메모 2 5 3 4 2" xfId="14217"/>
    <cellStyle name="메모 2 5 3 4 3" xfId="19973"/>
    <cellStyle name="메모 2 5 3 4 4" xfId="25455"/>
    <cellStyle name="메모 2 5 3 5" xfId="8252"/>
    <cellStyle name="메모 2 5 3 5 2" xfId="14218"/>
    <cellStyle name="메모 2 5 3 5 3" xfId="19974"/>
    <cellStyle name="메모 2 5 3 5 4" xfId="25456"/>
    <cellStyle name="메모 2 5 3 6" xfId="8253"/>
    <cellStyle name="메모 2 5 3 6 2" xfId="14219"/>
    <cellStyle name="메모 2 5 3 6 3" xfId="19975"/>
    <cellStyle name="메모 2 5 3 6 4" xfId="25457"/>
    <cellStyle name="메모 2 5 3 7" xfId="8254"/>
    <cellStyle name="메모 2 5 3 7 2" xfId="14220"/>
    <cellStyle name="메모 2 5 3 7 3" xfId="19976"/>
    <cellStyle name="메모 2 5 3 7 4" xfId="25458"/>
    <cellStyle name="메모 2 5 3 8" xfId="8255"/>
    <cellStyle name="메모 2 5 3 8 2" xfId="14221"/>
    <cellStyle name="메모 2 5 3 8 3" xfId="19977"/>
    <cellStyle name="메모 2 5 3 8 4" xfId="25459"/>
    <cellStyle name="메모 2 5 3 9" xfId="8256"/>
    <cellStyle name="메모 2 5 3 9 2" xfId="14222"/>
    <cellStyle name="메모 2 5 3 9 3" xfId="19978"/>
    <cellStyle name="메모 2 5 3 9 4" xfId="25460"/>
    <cellStyle name="메모 2 5 4" xfId="8257"/>
    <cellStyle name="메모 2 5 4 2" xfId="14223"/>
    <cellStyle name="메모 2 5 4 3" xfId="19979"/>
    <cellStyle name="메모 2 5 4 4" xfId="25461"/>
    <cellStyle name="메모 2 5 5" xfId="8258"/>
    <cellStyle name="메모 2 5 5 2" xfId="14224"/>
    <cellStyle name="메모 2 5 5 3" xfId="19980"/>
    <cellStyle name="메모 2 5 5 4" xfId="25462"/>
    <cellStyle name="메모 2 5 6" xfId="8259"/>
    <cellStyle name="메모 2 5 6 2" xfId="14225"/>
    <cellStyle name="메모 2 5 6 3" xfId="19981"/>
    <cellStyle name="메모 2 5 6 4" xfId="25463"/>
    <cellStyle name="메모 2 5 7" xfId="11496"/>
    <cellStyle name="메모 2 5 8" xfId="17285"/>
    <cellStyle name="메모 2 6" xfId="5379"/>
    <cellStyle name="메모 2 6 2" xfId="5667"/>
    <cellStyle name="메모 2 6 2 10" xfId="11640"/>
    <cellStyle name="메모 2 6 2 11" xfId="17410"/>
    <cellStyle name="메모 2 6 2 12" xfId="22942"/>
    <cellStyle name="메모 2 6 2 2" xfId="8260"/>
    <cellStyle name="메모 2 6 2 2 2" xfId="14226"/>
    <cellStyle name="메모 2 6 2 2 3" xfId="19982"/>
    <cellStyle name="메모 2 6 2 2 4" xfId="25464"/>
    <cellStyle name="메모 2 6 2 3" xfId="8261"/>
    <cellStyle name="메모 2 6 2 3 2" xfId="14227"/>
    <cellStyle name="메모 2 6 2 3 3" xfId="19983"/>
    <cellStyle name="메모 2 6 2 3 4" xfId="25465"/>
    <cellStyle name="메모 2 6 2 4" xfId="8262"/>
    <cellStyle name="메모 2 6 2 4 2" xfId="14228"/>
    <cellStyle name="메모 2 6 2 4 3" xfId="19984"/>
    <cellStyle name="메모 2 6 2 4 4" xfId="25466"/>
    <cellStyle name="메모 2 6 2 5" xfId="8263"/>
    <cellStyle name="메모 2 6 2 5 2" xfId="14229"/>
    <cellStyle name="메모 2 6 2 5 3" xfId="19985"/>
    <cellStyle name="메모 2 6 2 5 4" xfId="25467"/>
    <cellStyle name="메모 2 6 2 6" xfId="8264"/>
    <cellStyle name="메모 2 6 2 6 2" xfId="14230"/>
    <cellStyle name="메모 2 6 2 6 3" xfId="19986"/>
    <cellStyle name="메모 2 6 2 6 4" xfId="25468"/>
    <cellStyle name="메모 2 6 2 7" xfId="8265"/>
    <cellStyle name="메모 2 6 2 7 2" xfId="14231"/>
    <cellStyle name="메모 2 6 2 7 3" xfId="19987"/>
    <cellStyle name="메모 2 6 2 7 4" xfId="25469"/>
    <cellStyle name="메모 2 6 2 8" xfId="8266"/>
    <cellStyle name="메모 2 6 2 8 2" xfId="14232"/>
    <cellStyle name="메모 2 6 2 8 3" xfId="19988"/>
    <cellStyle name="메모 2 6 2 8 4" xfId="25470"/>
    <cellStyle name="메모 2 6 2 9" xfId="8267"/>
    <cellStyle name="메모 2 6 2 9 2" xfId="14233"/>
    <cellStyle name="메모 2 6 2 9 3" xfId="19989"/>
    <cellStyle name="메모 2 6 2 9 4" xfId="25471"/>
    <cellStyle name="메모 2 6 3" xfId="5908"/>
    <cellStyle name="메모 2 6 3 10" xfId="8268"/>
    <cellStyle name="메모 2 6 3 10 2" xfId="14234"/>
    <cellStyle name="메모 2 6 3 10 3" xfId="19990"/>
    <cellStyle name="메모 2 6 3 10 4" xfId="25472"/>
    <cellStyle name="메모 2 6 3 11" xfId="11881"/>
    <cellStyle name="메모 2 6 3 12" xfId="17638"/>
    <cellStyle name="메모 2 6 3 13" xfId="23135"/>
    <cellStyle name="메모 2 6 3 2" xfId="8269"/>
    <cellStyle name="메모 2 6 3 2 2" xfId="14235"/>
    <cellStyle name="메모 2 6 3 2 3" xfId="19991"/>
    <cellStyle name="메모 2 6 3 2 4" xfId="25473"/>
    <cellStyle name="메모 2 6 3 3" xfId="8270"/>
    <cellStyle name="메모 2 6 3 3 2" xfId="14236"/>
    <cellStyle name="메모 2 6 3 3 3" xfId="19992"/>
    <cellStyle name="메모 2 6 3 3 4" xfId="25474"/>
    <cellStyle name="메모 2 6 3 4" xfId="8271"/>
    <cellStyle name="메모 2 6 3 4 2" xfId="14237"/>
    <cellStyle name="메모 2 6 3 4 3" xfId="19993"/>
    <cellStyle name="메모 2 6 3 4 4" xfId="25475"/>
    <cellStyle name="메모 2 6 3 5" xfId="8272"/>
    <cellStyle name="메모 2 6 3 5 2" xfId="14238"/>
    <cellStyle name="메모 2 6 3 5 3" xfId="19994"/>
    <cellStyle name="메모 2 6 3 5 4" xfId="25476"/>
    <cellStyle name="메모 2 6 3 6" xfId="8273"/>
    <cellStyle name="메모 2 6 3 6 2" xfId="14239"/>
    <cellStyle name="메모 2 6 3 6 3" xfId="19995"/>
    <cellStyle name="메모 2 6 3 6 4" xfId="25477"/>
    <cellStyle name="메모 2 6 3 7" xfId="8274"/>
    <cellStyle name="메모 2 6 3 7 2" xfId="14240"/>
    <cellStyle name="메모 2 6 3 7 3" xfId="19996"/>
    <cellStyle name="메모 2 6 3 7 4" xfId="25478"/>
    <cellStyle name="메모 2 6 3 8" xfId="8275"/>
    <cellStyle name="메모 2 6 3 8 2" xfId="14241"/>
    <cellStyle name="메모 2 6 3 8 3" xfId="19997"/>
    <cellStyle name="메모 2 6 3 8 4" xfId="25479"/>
    <cellStyle name="메모 2 6 3 9" xfId="8276"/>
    <cellStyle name="메모 2 6 3 9 2" xfId="14242"/>
    <cellStyle name="메모 2 6 3 9 3" xfId="19998"/>
    <cellStyle name="메모 2 6 3 9 4" xfId="25480"/>
    <cellStyle name="메모 2 6 4" xfId="8277"/>
    <cellStyle name="메모 2 6 4 2" xfId="14243"/>
    <cellStyle name="메모 2 6 4 3" xfId="19999"/>
    <cellStyle name="메모 2 6 4 4" xfId="25481"/>
    <cellStyle name="메모 2 6 5" xfId="8278"/>
    <cellStyle name="메모 2 6 5 2" xfId="14244"/>
    <cellStyle name="메모 2 6 5 3" xfId="20000"/>
    <cellStyle name="메모 2 6 5 4" xfId="25482"/>
    <cellStyle name="메모 2 6 6" xfId="8279"/>
    <cellStyle name="메모 2 6 6 2" xfId="14245"/>
    <cellStyle name="메모 2 6 6 3" xfId="20001"/>
    <cellStyle name="메모 2 6 6 4" xfId="25483"/>
    <cellStyle name="메모 2 6 7" xfId="8280"/>
    <cellStyle name="메모 2 6 7 2" xfId="14246"/>
    <cellStyle name="메모 2 6 7 3" xfId="20002"/>
    <cellStyle name="메모 2 6 7 4" xfId="25484"/>
    <cellStyle name="메모 2 6 8" xfId="11373"/>
    <cellStyle name="메모 2 6 9" xfId="17176"/>
    <cellStyle name="메모 2 7" xfId="5408"/>
    <cellStyle name="메모 2 7 10" xfId="17200"/>
    <cellStyle name="메모 2 7 11" xfId="11318"/>
    <cellStyle name="메모 2 7 2" xfId="5696"/>
    <cellStyle name="메모 2 7 2 10" xfId="8281"/>
    <cellStyle name="메모 2 7 2 10 2" xfId="14247"/>
    <cellStyle name="메모 2 7 2 10 3" xfId="20003"/>
    <cellStyle name="메모 2 7 2 10 4" xfId="25485"/>
    <cellStyle name="메모 2 7 2 11" xfId="11669"/>
    <cellStyle name="메모 2 7 2 12" xfId="17438"/>
    <cellStyle name="메모 2 7 2 13" xfId="22959"/>
    <cellStyle name="메모 2 7 2 2" xfId="8282"/>
    <cellStyle name="메모 2 7 2 2 2" xfId="14248"/>
    <cellStyle name="메모 2 7 2 2 3" xfId="20004"/>
    <cellStyle name="메모 2 7 2 2 4" xfId="25486"/>
    <cellStyle name="메모 2 7 2 3" xfId="8283"/>
    <cellStyle name="메모 2 7 2 3 2" xfId="14249"/>
    <cellStyle name="메모 2 7 2 3 3" xfId="20005"/>
    <cellStyle name="메모 2 7 2 3 4" xfId="25487"/>
    <cellStyle name="메모 2 7 2 4" xfId="8284"/>
    <cellStyle name="메모 2 7 2 4 2" xfId="14250"/>
    <cellStyle name="메모 2 7 2 4 3" xfId="20006"/>
    <cellStyle name="메모 2 7 2 4 4" xfId="25488"/>
    <cellStyle name="메모 2 7 2 5" xfId="8285"/>
    <cellStyle name="메모 2 7 2 5 2" xfId="14251"/>
    <cellStyle name="메모 2 7 2 5 3" xfId="20007"/>
    <cellStyle name="메모 2 7 2 5 4" xfId="25489"/>
    <cellStyle name="메모 2 7 2 6" xfId="8286"/>
    <cellStyle name="메모 2 7 2 6 2" xfId="14252"/>
    <cellStyle name="메모 2 7 2 6 3" xfId="20008"/>
    <cellStyle name="메모 2 7 2 6 4" xfId="25490"/>
    <cellStyle name="메모 2 7 2 7" xfId="8287"/>
    <cellStyle name="메모 2 7 2 7 2" xfId="14253"/>
    <cellStyle name="메모 2 7 2 7 3" xfId="20009"/>
    <cellStyle name="메모 2 7 2 7 4" xfId="25491"/>
    <cellStyle name="메모 2 7 2 8" xfId="8288"/>
    <cellStyle name="메모 2 7 2 8 2" xfId="14254"/>
    <cellStyle name="메모 2 7 2 8 3" xfId="20010"/>
    <cellStyle name="메모 2 7 2 8 4" xfId="25492"/>
    <cellStyle name="메모 2 7 2 9" xfId="8289"/>
    <cellStyle name="메모 2 7 2 9 2" xfId="14255"/>
    <cellStyle name="메모 2 7 2 9 3" xfId="20011"/>
    <cellStyle name="메모 2 7 2 9 4" xfId="25493"/>
    <cellStyle name="메모 2 7 3" xfId="5935"/>
    <cellStyle name="메모 2 7 3 10" xfId="8290"/>
    <cellStyle name="메모 2 7 3 10 2" xfId="14256"/>
    <cellStyle name="메모 2 7 3 10 3" xfId="20012"/>
    <cellStyle name="메모 2 7 3 10 4" xfId="25494"/>
    <cellStyle name="메모 2 7 3 11" xfId="11908"/>
    <cellStyle name="메모 2 7 3 12" xfId="17665"/>
    <cellStyle name="메모 2 7 3 13" xfId="23162"/>
    <cellStyle name="메모 2 7 3 2" xfId="8291"/>
    <cellStyle name="메모 2 7 3 2 2" xfId="14257"/>
    <cellStyle name="메모 2 7 3 2 3" xfId="20013"/>
    <cellStyle name="메모 2 7 3 2 4" xfId="25495"/>
    <cellStyle name="메모 2 7 3 3" xfId="8292"/>
    <cellStyle name="메모 2 7 3 3 2" xfId="14258"/>
    <cellStyle name="메모 2 7 3 3 3" xfId="20014"/>
    <cellStyle name="메모 2 7 3 3 4" xfId="25496"/>
    <cellStyle name="메모 2 7 3 4" xfId="8293"/>
    <cellStyle name="메모 2 7 3 4 2" xfId="14259"/>
    <cellStyle name="메모 2 7 3 4 3" xfId="20015"/>
    <cellStyle name="메모 2 7 3 4 4" xfId="25497"/>
    <cellStyle name="메모 2 7 3 5" xfId="8294"/>
    <cellStyle name="메모 2 7 3 5 2" xfId="14260"/>
    <cellStyle name="메모 2 7 3 5 3" xfId="20016"/>
    <cellStyle name="메모 2 7 3 5 4" xfId="25498"/>
    <cellStyle name="메모 2 7 3 6" xfId="8295"/>
    <cellStyle name="메모 2 7 3 6 2" xfId="14261"/>
    <cellStyle name="메모 2 7 3 6 3" xfId="20017"/>
    <cellStyle name="메모 2 7 3 6 4" xfId="25499"/>
    <cellStyle name="메모 2 7 3 7" xfId="8296"/>
    <cellStyle name="메모 2 7 3 7 2" xfId="14262"/>
    <cellStyle name="메모 2 7 3 7 3" xfId="20018"/>
    <cellStyle name="메모 2 7 3 7 4" xfId="25500"/>
    <cellStyle name="메모 2 7 3 8" xfId="8297"/>
    <cellStyle name="메모 2 7 3 8 2" xfId="14263"/>
    <cellStyle name="메모 2 7 3 8 3" xfId="20019"/>
    <cellStyle name="메모 2 7 3 8 4" xfId="25501"/>
    <cellStyle name="메모 2 7 3 9" xfId="8298"/>
    <cellStyle name="메모 2 7 3 9 2" xfId="14264"/>
    <cellStyle name="메모 2 7 3 9 3" xfId="20020"/>
    <cellStyle name="메모 2 7 3 9 4" xfId="25502"/>
    <cellStyle name="메모 2 7 4" xfId="8299"/>
    <cellStyle name="메모 2 7 4 2" xfId="14265"/>
    <cellStyle name="메모 2 7 4 3" xfId="20021"/>
    <cellStyle name="메모 2 7 4 4" xfId="25503"/>
    <cellStyle name="메모 2 7 5" xfId="8300"/>
    <cellStyle name="메모 2 7 5 2" xfId="14266"/>
    <cellStyle name="메모 2 7 5 3" xfId="20022"/>
    <cellStyle name="메모 2 7 5 4" xfId="25504"/>
    <cellStyle name="메모 2 7 6" xfId="8301"/>
    <cellStyle name="메모 2 7 6 2" xfId="14267"/>
    <cellStyle name="메모 2 7 6 3" xfId="20023"/>
    <cellStyle name="메모 2 7 6 4" xfId="25505"/>
    <cellStyle name="메모 2 7 7" xfId="8302"/>
    <cellStyle name="메모 2 7 7 2" xfId="14268"/>
    <cellStyle name="메모 2 7 7 3" xfId="20024"/>
    <cellStyle name="메모 2 7 7 4" xfId="25506"/>
    <cellStyle name="메모 2 7 8" xfId="8303"/>
    <cellStyle name="메모 2 7 8 2" xfId="14269"/>
    <cellStyle name="메모 2 7 8 3" xfId="20025"/>
    <cellStyle name="메모 2 7 8 4" xfId="25507"/>
    <cellStyle name="메모 2 7 9" xfId="11402"/>
    <cellStyle name="메모 2 8" xfId="8304"/>
    <cellStyle name="메모 2 8 2" xfId="14270"/>
    <cellStyle name="메모 2 8 3" xfId="20026"/>
    <cellStyle name="메모 2 8 4" xfId="25508"/>
    <cellStyle name="메모 2 9" xfId="11338"/>
    <cellStyle name="메모 3" xfId="559"/>
    <cellStyle name="메모 3 2" xfId="4577"/>
    <cellStyle name="메모 3 2 2" xfId="5216"/>
    <cellStyle name="메모 3 2 2 2" xfId="5526"/>
    <cellStyle name="메모 3 2 2 2 2" xfId="5814"/>
    <cellStyle name="메모 3 2 2 2 2 10" xfId="11787"/>
    <cellStyle name="메모 3 2 2 2 2 11" xfId="17551"/>
    <cellStyle name="메모 3 2 2 2 2 12" xfId="23067"/>
    <cellStyle name="메모 3 2 2 2 2 2" xfId="8305"/>
    <cellStyle name="메모 3 2 2 2 2 2 2" xfId="14271"/>
    <cellStyle name="메모 3 2 2 2 2 2 3" xfId="20027"/>
    <cellStyle name="메모 3 2 2 2 2 2 4" xfId="25509"/>
    <cellStyle name="메모 3 2 2 2 2 3" xfId="8306"/>
    <cellStyle name="메모 3 2 2 2 2 3 2" xfId="14272"/>
    <cellStyle name="메모 3 2 2 2 2 3 3" xfId="20028"/>
    <cellStyle name="메모 3 2 2 2 2 3 4" xfId="25510"/>
    <cellStyle name="메모 3 2 2 2 2 4" xfId="8307"/>
    <cellStyle name="메모 3 2 2 2 2 4 2" xfId="14273"/>
    <cellStyle name="메모 3 2 2 2 2 4 3" xfId="20029"/>
    <cellStyle name="메모 3 2 2 2 2 4 4" xfId="25511"/>
    <cellStyle name="메모 3 2 2 2 2 5" xfId="8308"/>
    <cellStyle name="메모 3 2 2 2 2 5 2" xfId="14274"/>
    <cellStyle name="메모 3 2 2 2 2 5 3" xfId="20030"/>
    <cellStyle name="메모 3 2 2 2 2 5 4" xfId="25512"/>
    <cellStyle name="메모 3 2 2 2 2 6" xfId="8309"/>
    <cellStyle name="메모 3 2 2 2 2 6 2" xfId="14275"/>
    <cellStyle name="메모 3 2 2 2 2 6 3" xfId="20031"/>
    <cellStyle name="메모 3 2 2 2 2 6 4" xfId="25513"/>
    <cellStyle name="메모 3 2 2 2 2 7" xfId="8310"/>
    <cellStyle name="메모 3 2 2 2 2 7 2" xfId="14276"/>
    <cellStyle name="메모 3 2 2 2 2 7 3" xfId="20032"/>
    <cellStyle name="메모 3 2 2 2 2 7 4" xfId="25514"/>
    <cellStyle name="메모 3 2 2 2 2 8" xfId="8311"/>
    <cellStyle name="메모 3 2 2 2 2 8 2" xfId="14277"/>
    <cellStyle name="메모 3 2 2 2 2 8 3" xfId="20033"/>
    <cellStyle name="메모 3 2 2 2 2 8 4" xfId="25515"/>
    <cellStyle name="메모 3 2 2 2 2 9" xfId="8312"/>
    <cellStyle name="메모 3 2 2 2 2 9 2" xfId="14278"/>
    <cellStyle name="메모 3 2 2 2 2 9 3" xfId="20034"/>
    <cellStyle name="메모 3 2 2 2 2 9 4" xfId="25516"/>
    <cellStyle name="메모 3 2 2 2 3" xfId="6037"/>
    <cellStyle name="메모 3 2 2 2 3 10" xfId="8313"/>
    <cellStyle name="메모 3 2 2 2 3 10 2" xfId="14279"/>
    <cellStyle name="메모 3 2 2 2 3 10 3" xfId="20035"/>
    <cellStyle name="메모 3 2 2 2 3 10 4" xfId="25517"/>
    <cellStyle name="메모 3 2 2 2 3 11" xfId="12010"/>
    <cellStyle name="메모 3 2 2 2 3 12" xfId="17767"/>
    <cellStyle name="메모 3 2 2 2 3 13" xfId="23264"/>
    <cellStyle name="메모 3 2 2 2 3 2" xfId="8314"/>
    <cellStyle name="메모 3 2 2 2 3 2 2" xfId="14280"/>
    <cellStyle name="메모 3 2 2 2 3 2 3" xfId="20036"/>
    <cellStyle name="메모 3 2 2 2 3 2 4" xfId="25518"/>
    <cellStyle name="메모 3 2 2 2 3 3" xfId="8315"/>
    <cellStyle name="메모 3 2 2 2 3 3 2" xfId="14281"/>
    <cellStyle name="메모 3 2 2 2 3 3 3" xfId="20037"/>
    <cellStyle name="메모 3 2 2 2 3 3 4" xfId="25519"/>
    <cellStyle name="메모 3 2 2 2 3 4" xfId="8316"/>
    <cellStyle name="메모 3 2 2 2 3 4 2" xfId="14282"/>
    <cellStyle name="메모 3 2 2 2 3 4 3" xfId="20038"/>
    <cellStyle name="메모 3 2 2 2 3 4 4" xfId="25520"/>
    <cellStyle name="메모 3 2 2 2 3 5" xfId="8317"/>
    <cellStyle name="메모 3 2 2 2 3 5 2" xfId="14283"/>
    <cellStyle name="메모 3 2 2 2 3 5 3" xfId="20039"/>
    <cellStyle name="메모 3 2 2 2 3 5 4" xfId="25521"/>
    <cellStyle name="메모 3 2 2 2 3 6" xfId="8318"/>
    <cellStyle name="메모 3 2 2 2 3 6 2" xfId="14284"/>
    <cellStyle name="메모 3 2 2 2 3 6 3" xfId="20040"/>
    <cellStyle name="메모 3 2 2 2 3 6 4" xfId="25522"/>
    <cellStyle name="메모 3 2 2 2 3 7" xfId="8319"/>
    <cellStyle name="메모 3 2 2 2 3 7 2" xfId="14285"/>
    <cellStyle name="메모 3 2 2 2 3 7 3" xfId="20041"/>
    <cellStyle name="메모 3 2 2 2 3 7 4" xfId="25523"/>
    <cellStyle name="메모 3 2 2 2 3 8" xfId="8320"/>
    <cellStyle name="메모 3 2 2 2 3 8 2" xfId="14286"/>
    <cellStyle name="메모 3 2 2 2 3 8 3" xfId="20042"/>
    <cellStyle name="메모 3 2 2 2 3 8 4" xfId="25524"/>
    <cellStyle name="메모 3 2 2 2 3 9" xfId="8321"/>
    <cellStyle name="메모 3 2 2 2 3 9 2" xfId="14287"/>
    <cellStyle name="메모 3 2 2 2 3 9 3" xfId="20043"/>
    <cellStyle name="메모 3 2 2 2 3 9 4" xfId="25525"/>
    <cellStyle name="메모 3 2 2 2 4" xfId="8322"/>
    <cellStyle name="메모 3 2 2 2 4 2" xfId="14288"/>
    <cellStyle name="메모 3 2 2 2 4 3" xfId="20044"/>
    <cellStyle name="메모 3 2 2 2 4 4" xfId="25526"/>
    <cellStyle name="메모 3 2 2 2 5" xfId="8323"/>
    <cellStyle name="메모 3 2 2 2 5 2" xfId="14289"/>
    <cellStyle name="메모 3 2 2 2 5 3" xfId="20045"/>
    <cellStyle name="메모 3 2 2 2 5 4" xfId="25527"/>
    <cellStyle name="메모 3 2 2 2 6" xfId="8324"/>
    <cellStyle name="메모 3 2 2 2 6 2" xfId="14290"/>
    <cellStyle name="메모 3 2 2 2 6 3" xfId="20046"/>
    <cellStyle name="메모 3 2 2 2 6 4" xfId="25528"/>
    <cellStyle name="메모 3 2 2 2 7" xfId="11520"/>
    <cellStyle name="메모 3 2 2 2 8" xfId="17309"/>
    <cellStyle name="메모 3 2 2 3" xfId="5437"/>
    <cellStyle name="메모 3 2 2 3 2" xfId="5725"/>
    <cellStyle name="메모 3 2 2 3 2 10" xfId="11698"/>
    <cellStyle name="메모 3 2 2 3 2 11" xfId="17465"/>
    <cellStyle name="메모 3 2 2 3 2 12" xfId="22986"/>
    <cellStyle name="메모 3 2 2 3 2 2" xfId="8325"/>
    <cellStyle name="메모 3 2 2 3 2 2 2" xfId="14291"/>
    <cellStyle name="메모 3 2 2 3 2 2 3" xfId="20047"/>
    <cellStyle name="메모 3 2 2 3 2 2 4" xfId="25529"/>
    <cellStyle name="메모 3 2 2 3 2 3" xfId="8326"/>
    <cellStyle name="메모 3 2 2 3 2 3 2" xfId="14292"/>
    <cellStyle name="메모 3 2 2 3 2 3 3" xfId="20048"/>
    <cellStyle name="메모 3 2 2 3 2 3 4" xfId="25530"/>
    <cellStyle name="메모 3 2 2 3 2 4" xfId="8327"/>
    <cellStyle name="메모 3 2 2 3 2 4 2" xfId="14293"/>
    <cellStyle name="메모 3 2 2 3 2 4 3" xfId="20049"/>
    <cellStyle name="메모 3 2 2 3 2 4 4" xfId="25531"/>
    <cellStyle name="메모 3 2 2 3 2 5" xfId="8328"/>
    <cellStyle name="메모 3 2 2 3 2 5 2" xfId="14294"/>
    <cellStyle name="메모 3 2 2 3 2 5 3" xfId="20050"/>
    <cellStyle name="메모 3 2 2 3 2 5 4" xfId="25532"/>
    <cellStyle name="메모 3 2 2 3 2 6" xfId="8329"/>
    <cellStyle name="메모 3 2 2 3 2 6 2" xfId="14295"/>
    <cellStyle name="메모 3 2 2 3 2 6 3" xfId="20051"/>
    <cellStyle name="메모 3 2 2 3 2 6 4" xfId="25533"/>
    <cellStyle name="메모 3 2 2 3 2 7" xfId="8330"/>
    <cellStyle name="메모 3 2 2 3 2 7 2" xfId="14296"/>
    <cellStyle name="메모 3 2 2 3 2 7 3" xfId="20052"/>
    <cellStyle name="메모 3 2 2 3 2 7 4" xfId="25534"/>
    <cellStyle name="메모 3 2 2 3 2 8" xfId="8331"/>
    <cellStyle name="메모 3 2 2 3 2 8 2" xfId="14297"/>
    <cellStyle name="메모 3 2 2 3 2 8 3" xfId="20053"/>
    <cellStyle name="메모 3 2 2 3 2 8 4" xfId="25535"/>
    <cellStyle name="메모 3 2 2 3 2 9" xfId="8332"/>
    <cellStyle name="메모 3 2 2 3 2 9 2" xfId="14298"/>
    <cellStyle name="메모 3 2 2 3 2 9 3" xfId="20054"/>
    <cellStyle name="메모 3 2 2 3 2 9 4" xfId="25536"/>
    <cellStyle name="메모 3 2 2 3 3" xfId="5957"/>
    <cellStyle name="메모 3 2 2 3 3 10" xfId="8333"/>
    <cellStyle name="메모 3 2 2 3 3 10 2" xfId="14299"/>
    <cellStyle name="메모 3 2 2 3 3 10 3" xfId="20055"/>
    <cellStyle name="메모 3 2 2 3 3 10 4" xfId="25537"/>
    <cellStyle name="메모 3 2 2 3 3 11" xfId="11930"/>
    <cellStyle name="메모 3 2 2 3 3 12" xfId="17687"/>
    <cellStyle name="메모 3 2 2 3 3 13" xfId="23184"/>
    <cellStyle name="메모 3 2 2 3 3 2" xfId="8334"/>
    <cellStyle name="메모 3 2 2 3 3 2 2" xfId="14300"/>
    <cellStyle name="메모 3 2 2 3 3 2 3" xfId="20056"/>
    <cellStyle name="메모 3 2 2 3 3 2 4" xfId="25538"/>
    <cellStyle name="메모 3 2 2 3 3 3" xfId="8335"/>
    <cellStyle name="메모 3 2 2 3 3 3 2" xfId="14301"/>
    <cellStyle name="메모 3 2 2 3 3 3 3" xfId="20057"/>
    <cellStyle name="메모 3 2 2 3 3 3 4" xfId="25539"/>
    <cellStyle name="메모 3 2 2 3 3 4" xfId="8336"/>
    <cellStyle name="메모 3 2 2 3 3 4 2" xfId="14302"/>
    <cellStyle name="메모 3 2 2 3 3 4 3" xfId="20058"/>
    <cellStyle name="메모 3 2 2 3 3 4 4" xfId="25540"/>
    <cellStyle name="메모 3 2 2 3 3 5" xfId="8337"/>
    <cellStyle name="메모 3 2 2 3 3 5 2" xfId="14303"/>
    <cellStyle name="메모 3 2 2 3 3 5 3" xfId="20059"/>
    <cellStyle name="메모 3 2 2 3 3 5 4" xfId="25541"/>
    <cellStyle name="메모 3 2 2 3 3 6" xfId="8338"/>
    <cellStyle name="메모 3 2 2 3 3 6 2" xfId="14304"/>
    <cellStyle name="메모 3 2 2 3 3 6 3" xfId="20060"/>
    <cellStyle name="메모 3 2 2 3 3 6 4" xfId="25542"/>
    <cellStyle name="메모 3 2 2 3 3 7" xfId="8339"/>
    <cellStyle name="메모 3 2 2 3 3 7 2" xfId="14305"/>
    <cellStyle name="메모 3 2 2 3 3 7 3" xfId="20061"/>
    <cellStyle name="메모 3 2 2 3 3 7 4" xfId="25543"/>
    <cellStyle name="메모 3 2 2 3 3 8" xfId="8340"/>
    <cellStyle name="메모 3 2 2 3 3 8 2" xfId="14306"/>
    <cellStyle name="메모 3 2 2 3 3 8 3" xfId="20062"/>
    <cellStyle name="메모 3 2 2 3 3 8 4" xfId="25544"/>
    <cellStyle name="메모 3 2 2 3 3 9" xfId="8341"/>
    <cellStyle name="메모 3 2 2 3 3 9 2" xfId="14307"/>
    <cellStyle name="메모 3 2 2 3 3 9 3" xfId="20063"/>
    <cellStyle name="메모 3 2 2 3 3 9 4" xfId="25545"/>
    <cellStyle name="메모 3 2 2 3 4" xfId="8342"/>
    <cellStyle name="메모 3 2 2 3 4 2" xfId="14308"/>
    <cellStyle name="메모 3 2 2 3 4 3" xfId="20064"/>
    <cellStyle name="메모 3 2 2 3 4 4" xfId="25546"/>
    <cellStyle name="메모 3 2 2 3 5" xfId="8343"/>
    <cellStyle name="메모 3 2 2 3 5 2" xfId="14309"/>
    <cellStyle name="메모 3 2 2 3 5 3" xfId="20065"/>
    <cellStyle name="메모 3 2 2 3 5 4" xfId="25547"/>
    <cellStyle name="메모 3 2 2 3 6" xfId="8344"/>
    <cellStyle name="메모 3 2 2 3 6 2" xfId="14310"/>
    <cellStyle name="메모 3 2 2 3 6 3" xfId="20066"/>
    <cellStyle name="메모 3 2 2 3 6 4" xfId="25548"/>
    <cellStyle name="메모 3 2 2 3 7" xfId="11431"/>
    <cellStyle name="메모 3 2 2 3 8" xfId="17226"/>
    <cellStyle name="메모 3 2 2 4" xfId="5493"/>
    <cellStyle name="메모 3 2 2 4 2" xfId="5781"/>
    <cellStyle name="메모 3 2 2 4 2 10" xfId="11754"/>
    <cellStyle name="메모 3 2 2 4 2 11" xfId="17519"/>
    <cellStyle name="메모 3 2 2 4 2 12" xfId="23034"/>
    <cellStyle name="메모 3 2 2 4 2 2" xfId="8345"/>
    <cellStyle name="메모 3 2 2 4 2 2 2" xfId="14311"/>
    <cellStyle name="메모 3 2 2 4 2 2 3" xfId="20067"/>
    <cellStyle name="메모 3 2 2 4 2 2 4" xfId="25549"/>
    <cellStyle name="메모 3 2 2 4 2 3" xfId="8346"/>
    <cellStyle name="메모 3 2 2 4 2 3 2" xfId="14312"/>
    <cellStyle name="메모 3 2 2 4 2 3 3" xfId="20068"/>
    <cellStyle name="메모 3 2 2 4 2 3 4" xfId="25550"/>
    <cellStyle name="메모 3 2 2 4 2 4" xfId="8347"/>
    <cellStyle name="메모 3 2 2 4 2 4 2" xfId="14313"/>
    <cellStyle name="메모 3 2 2 4 2 4 3" xfId="20069"/>
    <cellStyle name="메모 3 2 2 4 2 4 4" xfId="25551"/>
    <cellStyle name="메모 3 2 2 4 2 5" xfId="8348"/>
    <cellStyle name="메모 3 2 2 4 2 5 2" xfId="14314"/>
    <cellStyle name="메모 3 2 2 4 2 5 3" xfId="20070"/>
    <cellStyle name="메모 3 2 2 4 2 5 4" xfId="25552"/>
    <cellStyle name="메모 3 2 2 4 2 6" xfId="8349"/>
    <cellStyle name="메모 3 2 2 4 2 6 2" xfId="14315"/>
    <cellStyle name="메모 3 2 2 4 2 6 3" xfId="20071"/>
    <cellStyle name="메모 3 2 2 4 2 6 4" xfId="25553"/>
    <cellStyle name="메모 3 2 2 4 2 7" xfId="8350"/>
    <cellStyle name="메모 3 2 2 4 2 7 2" xfId="14316"/>
    <cellStyle name="메모 3 2 2 4 2 7 3" xfId="20072"/>
    <cellStyle name="메모 3 2 2 4 2 7 4" xfId="25554"/>
    <cellStyle name="메모 3 2 2 4 2 8" xfId="8351"/>
    <cellStyle name="메모 3 2 2 4 2 8 2" xfId="14317"/>
    <cellStyle name="메모 3 2 2 4 2 8 3" xfId="20073"/>
    <cellStyle name="메모 3 2 2 4 2 8 4" xfId="25555"/>
    <cellStyle name="메모 3 2 2 4 2 9" xfId="8352"/>
    <cellStyle name="메모 3 2 2 4 2 9 2" xfId="14318"/>
    <cellStyle name="메모 3 2 2 4 2 9 3" xfId="20074"/>
    <cellStyle name="메모 3 2 2 4 2 9 4" xfId="25556"/>
    <cellStyle name="메모 3 2 2 4 3" xfId="6006"/>
    <cellStyle name="메모 3 2 2 4 3 10" xfId="8353"/>
    <cellStyle name="메모 3 2 2 4 3 10 2" xfId="14319"/>
    <cellStyle name="메모 3 2 2 4 3 10 3" xfId="20075"/>
    <cellStyle name="메모 3 2 2 4 3 10 4" xfId="25557"/>
    <cellStyle name="메모 3 2 2 4 3 11" xfId="11979"/>
    <cellStyle name="메모 3 2 2 4 3 12" xfId="17736"/>
    <cellStyle name="메모 3 2 2 4 3 13" xfId="23233"/>
    <cellStyle name="메모 3 2 2 4 3 2" xfId="8354"/>
    <cellStyle name="메모 3 2 2 4 3 2 2" xfId="14320"/>
    <cellStyle name="메모 3 2 2 4 3 2 3" xfId="20076"/>
    <cellStyle name="메모 3 2 2 4 3 2 4" xfId="25558"/>
    <cellStyle name="메모 3 2 2 4 3 3" xfId="8355"/>
    <cellStyle name="메모 3 2 2 4 3 3 2" xfId="14321"/>
    <cellStyle name="메모 3 2 2 4 3 3 3" xfId="20077"/>
    <cellStyle name="메모 3 2 2 4 3 3 4" xfId="25559"/>
    <cellStyle name="메모 3 2 2 4 3 4" xfId="8356"/>
    <cellStyle name="메모 3 2 2 4 3 4 2" xfId="14322"/>
    <cellStyle name="메모 3 2 2 4 3 4 3" xfId="20078"/>
    <cellStyle name="메모 3 2 2 4 3 4 4" xfId="25560"/>
    <cellStyle name="메모 3 2 2 4 3 5" xfId="8357"/>
    <cellStyle name="메모 3 2 2 4 3 5 2" xfId="14323"/>
    <cellStyle name="메모 3 2 2 4 3 5 3" xfId="20079"/>
    <cellStyle name="메모 3 2 2 4 3 5 4" xfId="25561"/>
    <cellStyle name="메모 3 2 2 4 3 6" xfId="8358"/>
    <cellStyle name="메모 3 2 2 4 3 6 2" xfId="14324"/>
    <cellStyle name="메모 3 2 2 4 3 6 3" xfId="20080"/>
    <cellStyle name="메모 3 2 2 4 3 6 4" xfId="25562"/>
    <cellStyle name="메모 3 2 2 4 3 7" xfId="8359"/>
    <cellStyle name="메모 3 2 2 4 3 7 2" xfId="14325"/>
    <cellStyle name="메모 3 2 2 4 3 7 3" xfId="20081"/>
    <cellStyle name="메모 3 2 2 4 3 7 4" xfId="25563"/>
    <cellStyle name="메모 3 2 2 4 3 8" xfId="8360"/>
    <cellStyle name="메모 3 2 2 4 3 8 2" xfId="14326"/>
    <cellStyle name="메모 3 2 2 4 3 8 3" xfId="20082"/>
    <cellStyle name="메모 3 2 2 4 3 8 4" xfId="25564"/>
    <cellStyle name="메모 3 2 2 4 3 9" xfId="8361"/>
    <cellStyle name="메모 3 2 2 4 3 9 2" xfId="14327"/>
    <cellStyle name="메모 3 2 2 4 3 9 3" xfId="20083"/>
    <cellStyle name="메모 3 2 2 4 3 9 4" xfId="25565"/>
    <cellStyle name="메모 3 2 2 4 4" xfId="8362"/>
    <cellStyle name="메모 3 2 2 4 4 2" xfId="14328"/>
    <cellStyle name="메모 3 2 2 4 4 3" xfId="20084"/>
    <cellStyle name="메모 3 2 2 4 4 4" xfId="25566"/>
    <cellStyle name="메모 3 2 2 4 5" xfId="8363"/>
    <cellStyle name="메모 3 2 2 4 5 2" xfId="14329"/>
    <cellStyle name="메모 3 2 2 4 5 3" xfId="20085"/>
    <cellStyle name="메모 3 2 2 4 5 4" xfId="25567"/>
    <cellStyle name="메모 3 2 2 4 6" xfId="8364"/>
    <cellStyle name="메모 3 2 2 4 6 2" xfId="14330"/>
    <cellStyle name="메모 3 2 2 4 6 3" xfId="20086"/>
    <cellStyle name="메모 3 2 2 4 6 4" xfId="25568"/>
    <cellStyle name="메모 3 2 2 4 7" xfId="8365"/>
    <cellStyle name="메모 3 2 2 4 7 2" xfId="14331"/>
    <cellStyle name="메모 3 2 2 4 7 3" xfId="20087"/>
    <cellStyle name="메모 3 2 2 4 7 4" xfId="25569"/>
    <cellStyle name="메모 3 2 2 4 8" xfId="11487"/>
    <cellStyle name="메모 3 2 2 4 9" xfId="17278"/>
    <cellStyle name="메모 3 2 2 5" xfId="5456"/>
    <cellStyle name="메모 3 2 2 5 10" xfId="17243"/>
    <cellStyle name="메모 3 2 2 5 11" xfId="11256"/>
    <cellStyle name="메모 3 2 2 5 2" xfId="5744"/>
    <cellStyle name="메모 3 2 2 5 2 10" xfId="8366"/>
    <cellStyle name="메모 3 2 2 5 2 10 2" xfId="14332"/>
    <cellStyle name="메모 3 2 2 5 2 10 3" xfId="20088"/>
    <cellStyle name="메모 3 2 2 5 2 10 4" xfId="25570"/>
    <cellStyle name="메모 3 2 2 5 2 11" xfId="11717"/>
    <cellStyle name="메모 3 2 2 5 2 12" xfId="17484"/>
    <cellStyle name="메모 3 2 2 5 2 13" xfId="23002"/>
    <cellStyle name="메모 3 2 2 5 2 2" xfId="8367"/>
    <cellStyle name="메모 3 2 2 5 2 2 2" xfId="14333"/>
    <cellStyle name="메모 3 2 2 5 2 2 3" xfId="20089"/>
    <cellStyle name="메모 3 2 2 5 2 2 4" xfId="25571"/>
    <cellStyle name="메모 3 2 2 5 2 3" xfId="8368"/>
    <cellStyle name="메모 3 2 2 5 2 3 2" xfId="14334"/>
    <cellStyle name="메모 3 2 2 5 2 3 3" xfId="20090"/>
    <cellStyle name="메모 3 2 2 5 2 3 4" xfId="25572"/>
    <cellStyle name="메모 3 2 2 5 2 4" xfId="8369"/>
    <cellStyle name="메모 3 2 2 5 2 4 2" xfId="14335"/>
    <cellStyle name="메모 3 2 2 5 2 4 3" xfId="20091"/>
    <cellStyle name="메모 3 2 2 5 2 4 4" xfId="25573"/>
    <cellStyle name="메모 3 2 2 5 2 5" xfId="8370"/>
    <cellStyle name="메모 3 2 2 5 2 5 2" xfId="14336"/>
    <cellStyle name="메모 3 2 2 5 2 5 3" xfId="20092"/>
    <cellStyle name="메모 3 2 2 5 2 5 4" xfId="25574"/>
    <cellStyle name="메모 3 2 2 5 2 6" xfId="8371"/>
    <cellStyle name="메모 3 2 2 5 2 6 2" xfId="14337"/>
    <cellStyle name="메모 3 2 2 5 2 6 3" xfId="20093"/>
    <cellStyle name="메모 3 2 2 5 2 6 4" xfId="25575"/>
    <cellStyle name="메모 3 2 2 5 2 7" xfId="8372"/>
    <cellStyle name="메모 3 2 2 5 2 7 2" xfId="14338"/>
    <cellStyle name="메모 3 2 2 5 2 7 3" xfId="20094"/>
    <cellStyle name="메모 3 2 2 5 2 7 4" xfId="25576"/>
    <cellStyle name="메모 3 2 2 5 2 8" xfId="8373"/>
    <cellStyle name="메모 3 2 2 5 2 8 2" xfId="14339"/>
    <cellStyle name="메모 3 2 2 5 2 8 3" xfId="20095"/>
    <cellStyle name="메모 3 2 2 5 2 8 4" xfId="25577"/>
    <cellStyle name="메모 3 2 2 5 2 9" xfId="8374"/>
    <cellStyle name="메모 3 2 2 5 2 9 2" xfId="14340"/>
    <cellStyle name="메모 3 2 2 5 2 9 3" xfId="20096"/>
    <cellStyle name="메모 3 2 2 5 2 9 4" xfId="25578"/>
    <cellStyle name="메모 3 2 2 5 3" xfId="5971"/>
    <cellStyle name="메모 3 2 2 5 3 10" xfId="8375"/>
    <cellStyle name="메모 3 2 2 5 3 10 2" xfId="14341"/>
    <cellStyle name="메모 3 2 2 5 3 10 3" xfId="20097"/>
    <cellStyle name="메모 3 2 2 5 3 10 4" xfId="25579"/>
    <cellStyle name="메모 3 2 2 5 3 11" xfId="11944"/>
    <cellStyle name="메모 3 2 2 5 3 12" xfId="17701"/>
    <cellStyle name="메모 3 2 2 5 3 13" xfId="23198"/>
    <cellStyle name="메모 3 2 2 5 3 2" xfId="8376"/>
    <cellStyle name="메모 3 2 2 5 3 2 2" xfId="14342"/>
    <cellStyle name="메모 3 2 2 5 3 2 3" xfId="20098"/>
    <cellStyle name="메모 3 2 2 5 3 2 4" xfId="25580"/>
    <cellStyle name="메모 3 2 2 5 3 3" xfId="8377"/>
    <cellStyle name="메모 3 2 2 5 3 3 2" xfId="14343"/>
    <cellStyle name="메모 3 2 2 5 3 3 3" xfId="20099"/>
    <cellStyle name="메모 3 2 2 5 3 3 4" xfId="25581"/>
    <cellStyle name="메모 3 2 2 5 3 4" xfId="8378"/>
    <cellStyle name="메모 3 2 2 5 3 4 2" xfId="14344"/>
    <cellStyle name="메모 3 2 2 5 3 4 3" xfId="20100"/>
    <cellStyle name="메모 3 2 2 5 3 4 4" xfId="25582"/>
    <cellStyle name="메모 3 2 2 5 3 5" xfId="8379"/>
    <cellStyle name="메모 3 2 2 5 3 5 2" xfId="14345"/>
    <cellStyle name="메모 3 2 2 5 3 5 3" xfId="20101"/>
    <cellStyle name="메모 3 2 2 5 3 5 4" xfId="25583"/>
    <cellStyle name="메모 3 2 2 5 3 6" xfId="8380"/>
    <cellStyle name="메모 3 2 2 5 3 6 2" xfId="14346"/>
    <cellStyle name="메모 3 2 2 5 3 6 3" xfId="20102"/>
    <cellStyle name="메모 3 2 2 5 3 6 4" xfId="25584"/>
    <cellStyle name="메모 3 2 2 5 3 7" xfId="8381"/>
    <cellStyle name="메모 3 2 2 5 3 7 2" xfId="14347"/>
    <cellStyle name="메모 3 2 2 5 3 7 3" xfId="20103"/>
    <cellStyle name="메모 3 2 2 5 3 7 4" xfId="25585"/>
    <cellStyle name="메모 3 2 2 5 3 8" xfId="8382"/>
    <cellStyle name="메모 3 2 2 5 3 8 2" xfId="14348"/>
    <cellStyle name="메모 3 2 2 5 3 8 3" xfId="20104"/>
    <cellStyle name="메모 3 2 2 5 3 8 4" xfId="25586"/>
    <cellStyle name="메모 3 2 2 5 3 9" xfId="8383"/>
    <cellStyle name="메모 3 2 2 5 3 9 2" xfId="14349"/>
    <cellStyle name="메모 3 2 2 5 3 9 3" xfId="20105"/>
    <cellStyle name="메모 3 2 2 5 3 9 4" xfId="25587"/>
    <cellStyle name="메모 3 2 2 5 4" xfId="8384"/>
    <cellStyle name="메모 3 2 2 5 4 2" xfId="14350"/>
    <cellStyle name="메모 3 2 2 5 4 3" xfId="20106"/>
    <cellStyle name="메모 3 2 2 5 4 4" xfId="25588"/>
    <cellStyle name="메모 3 2 2 5 5" xfId="8385"/>
    <cellStyle name="메모 3 2 2 5 5 2" xfId="14351"/>
    <cellStyle name="메모 3 2 2 5 5 3" xfId="20107"/>
    <cellStyle name="메모 3 2 2 5 5 4" xfId="25589"/>
    <cellStyle name="메모 3 2 2 5 6" xfId="8386"/>
    <cellStyle name="메모 3 2 2 5 6 2" xfId="14352"/>
    <cellStyle name="메모 3 2 2 5 6 3" xfId="20108"/>
    <cellStyle name="메모 3 2 2 5 6 4" xfId="25590"/>
    <cellStyle name="메모 3 2 2 5 7" xfId="8387"/>
    <cellStyle name="메모 3 2 2 5 7 2" xfId="14353"/>
    <cellStyle name="메모 3 2 2 5 7 3" xfId="20109"/>
    <cellStyle name="메모 3 2 2 5 7 4" xfId="25591"/>
    <cellStyle name="메모 3 2 2 5 8" xfId="8388"/>
    <cellStyle name="메모 3 2 2 5 8 2" xfId="14354"/>
    <cellStyle name="메모 3 2 2 5 8 3" xfId="20110"/>
    <cellStyle name="메모 3 2 2 5 8 4" xfId="25592"/>
    <cellStyle name="메모 3 2 2 5 9" xfId="11450"/>
    <cellStyle name="메모 3 2 2 6" xfId="8389"/>
    <cellStyle name="메모 3 2 2 6 2" xfId="14355"/>
    <cellStyle name="메모 3 2 2 6 3" xfId="20111"/>
    <cellStyle name="메모 3 2 2 6 4" xfId="25593"/>
    <cellStyle name="메모 3 2 2 7" xfId="8390"/>
    <cellStyle name="메모 3 2 2 7 2" xfId="14356"/>
    <cellStyle name="메모 3 2 2 7 3" xfId="20112"/>
    <cellStyle name="메모 3 2 2 7 4" xfId="25594"/>
    <cellStyle name="메모 3 2 2 8" xfId="11340"/>
    <cellStyle name="메모 3 2 2 9" xfId="11270"/>
    <cellStyle name="메모 3 2 3" xfId="5520"/>
    <cellStyle name="메모 3 2 3 10" xfId="8391"/>
    <cellStyle name="메모 3 2 3 10 2" xfId="14357"/>
    <cellStyle name="메모 3 2 3 10 3" xfId="20113"/>
    <cellStyle name="메모 3 2 3 10 4" xfId="25595"/>
    <cellStyle name="메모 3 2 3 11" xfId="11514"/>
    <cellStyle name="메모 3 2 3 12" xfId="17303"/>
    <cellStyle name="메모 3 2 3 13" xfId="22897"/>
    <cellStyle name="메모 3 2 3 2" xfId="5808"/>
    <cellStyle name="메모 3 2 3 2 10" xfId="11781"/>
    <cellStyle name="메모 3 2 3 2 11" xfId="17545"/>
    <cellStyle name="메모 3 2 3 2 12" xfId="23061"/>
    <cellStyle name="메모 3 2 3 2 2" xfId="8392"/>
    <cellStyle name="메모 3 2 3 2 2 2" xfId="14358"/>
    <cellStyle name="메모 3 2 3 2 2 3" xfId="20114"/>
    <cellStyle name="메모 3 2 3 2 2 4" xfId="25596"/>
    <cellStyle name="메모 3 2 3 2 3" xfId="8393"/>
    <cellStyle name="메모 3 2 3 2 3 2" xfId="14359"/>
    <cellStyle name="메모 3 2 3 2 3 3" xfId="20115"/>
    <cellStyle name="메모 3 2 3 2 3 4" xfId="25597"/>
    <cellStyle name="메모 3 2 3 2 4" xfId="8394"/>
    <cellStyle name="메모 3 2 3 2 4 2" xfId="14360"/>
    <cellStyle name="메모 3 2 3 2 4 3" xfId="20116"/>
    <cellStyle name="메모 3 2 3 2 4 4" xfId="25598"/>
    <cellStyle name="메모 3 2 3 2 5" xfId="8395"/>
    <cellStyle name="메모 3 2 3 2 5 2" xfId="14361"/>
    <cellStyle name="메모 3 2 3 2 5 3" xfId="20117"/>
    <cellStyle name="메모 3 2 3 2 5 4" xfId="25599"/>
    <cellStyle name="메모 3 2 3 2 6" xfId="8396"/>
    <cellStyle name="메모 3 2 3 2 6 2" xfId="14362"/>
    <cellStyle name="메모 3 2 3 2 6 3" xfId="20118"/>
    <cellStyle name="메모 3 2 3 2 6 4" xfId="25600"/>
    <cellStyle name="메모 3 2 3 2 7" xfId="8397"/>
    <cellStyle name="메모 3 2 3 2 7 2" xfId="14363"/>
    <cellStyle name="메모 3 2 3 2 7 3" xfId="20119"/>
    <cellStyle name="메모 3 2 3 2 7 4" xfId="25601"/>
    <cellStyle name="메모 3 2 3 2 8" xfId="8398"/>
    <cellStyle name="메모 3 2 3 2 8 2" xfId="14364"/>
    <cellStyle name="메모 3 2 3 2 8 3" xfId="20120"/>
    <cellStyle name="메모 3 2 3 2 8 4" xfId="25602"/>
    <cellStyle name="메모 3 2 3 2 9" xfId="8399"/>
    <cellStyle name="메모 3 2 3 2 9 2" xfId="14365"/>
    <cellStyle name="메모 3 2 3 2 9 3" xfId="20121"/>
    <cellStyle name="메모 3 2 3 2 9 4" xfId="25603"/>
    <cellStyle name="메모 3 2 3 3" xfId="6031"/>
    <cellStyle name="메모 3 2 3 3 10" xfId="8400"/>
    <cellStyle name="메모 3 2 3 3 10 2" xfId="14366"/>
    <cellStyle name="메모 3 2 3 3 10 3" xfId="20122"/>
    <cellStyle name="메모 3 2 3 3 10 4" xfId="25604"/>
    <cellStyle name="메모 3 2 3 3 11" xfId="12004"/>
    <cellStyle name="메모 3 2 3 3 12" xfId="17761"/>
    <cellStyle name="메모 3 2 3 3 13" xfId="23258"/>
    <cellStyle name="메모 3 2 3 3 2" xfId="8401"/>
    <cellStyle name="메모 3 2 3 3 2 2" xfId="14367"/>
    <cellStyle name="메모 3 2 3 3 2 3" xfId="20123"/>
    <cellStyle name="메모 3 2 3 3 2 4" xfId="25605"/>
    <cellStyle name="메모 3 2 3 3 3" xfId="8402"/>
    <cellStyle name="메모 3 2 3 3 3 2" xfId="14368"/>
    <cellStyle name="메모 3 2 3 3 3 3" xfId="20124"/>
    <cellStyle name="메모 3 2 3 3 3 4" xfId="25606"/>
    <cellStyle name="메모 3 2 3 3 4" xfId="8403"/>
    <cellStyle name="메모 3 2 3 3 4 2" xfId="14369"/>
    <cellStyle name="메모 3 2 3 3 4 3" xfId="20125"/>
    <cellStyle name="메모 3 2 3 3 4 4" xfId="25607"/>
    <cellStyle name="메모 3 2 3 3 5" xfId="8404"/>
    <cellStyle name="메모 3 2 3 3 5 2" xfId="14370"/>
    <cellStyle name="메모 3 2 3 3 5 3" xfId="20126"/>
    <cellStyle name="메모 3 2 3 3 5 4" xfId="25608"/>
    <cellStyle name="메모 3 2 3 3 6" xfId="8405"/>
    <cellStyle name="메모 3 2 3 3 6 2" xfId="14371"/>
    <cellStyle name="메모 3 2 3 3 6 3" xfId="20127"/>
    <cellStyle name="메모 3 2 3 3 6 4" xfId="25609"/>
    <cellStyle name="메모 3 2 3 3 7" xfId="8406"/>
    <cellStyle name="메모 3 2 3 3 7 2" xfId="14372"/>
    <cellStyle name="메모 3 2 3 3 7 3" xfId="20128"/>
    <cellStyle name="메모 3 2 3 3 7 4" xfId="25610"/>
    <cellStyle name="메모 3 2 3 3 8" xfId="8407"/>
    <cellStyle name="메모 3 2 3 3 8 2" xfId="14373"/>
    <cellStyle name="메모 3 2 3 3 8 3" xfId="20129"/>
    <cellStyle name="메모 3 2 3 3 8 4" xfId="25611"/>
    <cellStyle name="메모 3 2 3 3 9" xfId="8408"/>
    <cellStyle name="메모 3 2 3 3 9 2" xfId="14374"/>
    <cellStyle name="메모 3 2 3 3 9 3" xfId="20130"/>
    <cellStyle name="메모 3 2 3 3 9 4" xfId="25612"/>
    <cellStyle name="메모 3 2 3 4" xfId="8409"/>
    <cellStyle name="메모 3 2 3 4 2" xfId="14375"/>
    <cellStyle name="메모 3 2 3 4 3" xfId="20131"/>
    <cellStyle name="메모 3 2 3 4 4" xfId="25613"/>
    <cellStyle name="메모 3 2 3 5" xfId="8410"/>
    <cellStyle name="메모 3 2 3 5 2" xfId="14376"/>
    <cellStyle name="메모 3 2 3 5 3" xfId="20132"/>
    <cellStyle name="메모 3 2 3 5 4" xfId="25614"/>
    <cellStyle name="메모 3 2 3 6" xfId="8411"/>
    <cellStyle name="메모 3 2 3 6 2" xfId="14377"/>
    <cellStyle name="메모 3 2 3 6 3" xfId="20133"/>
    <cellStyle name="메모 3 2 3 6 4" xfId="25615"/>
    <cellStyle name="메모 3 2 3 7" xfId="8412"/>
    <cellStyle name="메모 3 2 3 7 2" xfId="14378"/>
    <cellStyle name="메모 3 2 3 7 3" xfId="20134"/>
    <cellStyle name="메모 3 2 3 7 4" xfId="25616"/>
    <cellStyle name="메모 3 2 3 8" xfId="8413"/>
    <cellStyle name="메모 3 2 3 8 2" xfId="14379"/>
    <cellStyle name="메모 3 2 3 8 3" xfId="20135"/>
    <cellStyle name="메모 3 2 3 8 4" xfId="25617"/>
    <cellStyle name="메모 3 2 3 9" xfId="8414"/>
    <cellStyle name="메모 3 2 3 9 2" xfId="14380"/>
    <cellStyle name="메모 3 2 3 9 3" xfId="20136"/>
    <cellStyle name="메모 3 2 3 9 4" xfId="25618"/>
    <cellStyle name="메모 3 2 4" xfId="5459"/>
    <cellStyle name="메모 3 2 4 2" xfId="5747"/>
    <cellStyle name="메모 3 2 4 2 10" xfId="11720"/>
    <cellStyle name="메모 3 2 4 2 11" xfId="17487"/>
    <cellStyle name="메모 3 2 4 2 12" xfId="23005"/>
    <cellStyle name="메모 3 2 4 2 2" xfId="8415"/>
    <cellStyle name="메모 3 2 4 2 2 2" xfId="14381"/>
    <cellStyle name="메모 3 2 4 2 2 3" xfId="20137"/>
    <cellStyle name="메모 3 2 4 2 2 4" xfId="25619"/>
    <cellStyle name="메모 3 2 4 2 3" xfId="8416"/>
    <cellStyle name="메모 3 2 4 2 3 2" xfId="14382"/>
    <cellStyle name="메모 3 2 4 2 3 3" xfId="20138"/>
    <cellStyle name="메모 3 2 4 2 3 4" xfId="25620"/>
    <cellStyle name="메모 3 2 4 2 4" xfId="8417"/>
    <cellStyle name="메모 3 2 4 2 4 2" xfId="14383"/>
    <cellStyle name="메모 3 2 4 2 4 3" xfId="20139"/>
    <cellStyle name="메모 3 2 4 2 4 4" xfId="25621"/>
    <cellStyle name="메모 3 2 4 2 5" xfId="8418"/>
    <cellStyle name="메모 3 2 4 2 5 2" xfId="14384"/>
    <cellStyle name="메모 3 2 4 2 5 3" xfId="20140"/>
    <cellStyle name="메모 3 2 4 2 5 4" xfId="25622"/>
    <cellStyle name="메모 3 2 4 2 6" xfId="8419"/>
    <cellStyle name="메모 3 2 4 2 6 2" xfId="14385"/>
    <cellStyle name="메모 3 2 4 2 6 3" xfId="20141"/>
    <cellStyle name="메모 3 2 4 2 6 4" xfId="25623"/>
    <cellStyle name="메모 3 2 4 2 7" xfId="8420"/>
    <cellStyle name="메모 3 2 4 2 7 2" xfId="14386"/>
    <cellStyle name="메모 3 2 4 2 7 3" xfId="20142"/>
    <cellStyle name="메모 3 2 4 2 7 4" xfId="25624"/>
    <cellStyle name="메모 3 2 4 2 8" xfId="8421"/>
    <cellStyle name="메모 3 2 4 2 8 2" xfId="14387"/>
    <cellStyle name="메모 3 2 4 2 8 3" xfId="20143"/>
    <cellStyle name="메모 3 2 4 2 8 4" xfId="25625"/>
    <cellStyle name="메모 3 2 4 2 9" xfId="8422"/>
    <cellStyle name="메모 3 2 4 2 9 2" xfId="14388"/>
    <cellStyle name="메모 3 2 4 2 9 3" xfId="20144"/>
    <cellStyle name="메모 3 2 4 2 9 4" xfId="25626"/>
    <cellStyle name="메모 3 2 4 3" xfId="5974"/>
    <cellStyle name="메모 3 2 4 3 10" xfId="8423"/>
    <cellStyle name="메모 3 2 4 3 10 2" xfId="14389"/>
    <cellStyle name="메모 3 2 4 3 10 3" xfId="20145"/>
    <cellStyle name="메모 3 2 4 3 10 4" xfId="25627"/>
    <cellStyle name="메모 3 2 4 3 11" xfId="11947"/>
    <cellStyle name="메모 3 2 4 3 12" xfId="17704"/>
    <cellStyle name="메모 3 2 4 3 13" xfId="23201"/>
    <cellStyle name="메모 3 2 4 3 2" xfId="8424"/>
    <cellStyle name="메모 3 2 4 3 2 2" xfId="14390"/>
    <cellStyle name="메모 3 2 4 3 2 3" xfId="20146"/>
    <cellStyle name="메모 3 2 4 3 2 4" xfId="25628"/>
    <cellStyle name="메모 3 2 4 3 3" xfId="8425"/>
    <cellStyle name="메모 3 2 4 3 3 2" xfId="14391"/>
    <cellStyle name="메모 3 2 4 3 3 3" xfId="20147"/>
    <cellStyle name="메모 3 2 4 3 3 4" xfId="25629"/>
    <cellStyle name="메모 3 2 4 3 4" xfId="8426"/>
    <cellStyle name="메모 3 2 4 3 4 2" xfId="14392"/>
    <cellStyle name="메모 3 2 4 3 4 3" xfId="20148"/>
    <cellStyle name="메모 3 2 4 3 4 4" xfId="25630"/>
    <cellStyle name="메모 3 2 4 3 5" xfId="8427"/>
    <cellStyle name="메모 3 2 4 3 5 2" xfId="14393"/>
    <cellStyle name="메모 3 2 4 3 5 3" xfId="20149"/>
    <cellStyle name="메모 3 2 4 3 5 4" xfId="25631"/>
    <cellStyle name="메모 3 2 4 3 6" xfId="8428"/>
    <cellStyle name="메모 3 2 4 3 6 2" xfId="14394"/>
    <cellStyle name="메모 3 2 4 3 6 3" xfId="20150"/>
    <cellStyle name="메모 3 2 4 3 6 4" xfId="25632"/>
    <cellStyle name="메모 3 2 4 3 7" xfId="8429"/>
    <cellStyle name="메모 3 2 4 3 7 2" xfId="14395"/>
    <cellStyle name="메모 3 2 4 3 7 3" xfId="20151"/>
    <cellStyle name="메모 3 2 4 3 7 4" xfId="25633"/>
    <cellStyle name="메모 3 2 4 3 8" xfId="8430"/>
    <cellStyle name="메모 3 2 4 3 8 2" xfId="14396"/>
    <cellStyle name="메모 3 2 4 3 8 3" xfId="20152"/>
    <cellStyle name="메모 3 2 4 3 8 4" xfId="25634"/>
    <cellStyle name="메모 3 2 4 3 9" xfId="8431"/>
    <cellStyle name="메모 3 2 4 3 9 2" xfId="14397"/>
    <cellStyle name="메모 3 2 4 3 9 3" xfId="20153"/>
    <cellStyle name="메모 3 2 4 3 9 4" xfId="25635"/>
    <cellStyle name="메모 3 2 4 4" xfId="8432"/>
    <cellStyle name="메모 3 2 4 4 2" xfId="14398"/>
    <cellStyle name="메모 3 2 4 4 3" xfId="20154"/>
    <cellStyle name="메모 3 2 4 4 4" xfId="25636"/>
    <cellStyle name="메모 3 2 4 5" xfId="8433"/>
    <cellStyle name="메모 3 2 4 5 2" xfId="14399"/>
    <cellStyle name="메모 3 2 4 5 3" xfId="20155"/>
    <cellStyle name="메모 3 2 4 5 4" xfId="25637"/>
    <cellStyle name="메모 3 2 4 6" xfId="8434"/>
    <cellStyle name="메모 3 2 4 6 2" xfId="14400"/>
    <cellStyle name="메모 3 2 4 6 3" xfId="20156"/>
    <cellStyle name="메모 3 2 4 6 4" xfId="25638"/>
    <cellStyle name="메모 3 2 4 7" xfId="11453"/>
    <cellStyle name="메모 3 2 4 8" xfId="17246"/>
    <cellStyle name="메모 3 2 5" xfId="5359"/>
    <cellStyle name="메모 3 2 5 2" xfId="5647"/>
    <cellStyle name="메모 3 2 5 2 10" xfId="11620"/>
    <cellStyle name="메모 3 2 5 2 11" xfId="17391"/>
    <cellStyle name="메모 3 2 5 2 12" xfId="22925"/>
    <cellStyle name="메모 3 2 5 2 2" xfId="8435"/>
    <cellStyle name="메모 3 2 5 2 2 2" xfId="14401"/>
    <cellStyle name="메모 3 2 5 2 2 3" xfId="20157"/>
    <cellStyle name="메모 3 2 5 2 2 4" xfId="25639"/>
    <cellStyle name="메모 3 2 5 2 3" xfId="8436"/>
    <cellStyle name="메모 3 2 5 2 3 2" xfId="14402"/>
    <cellStyle name="메모 3 2 5 2 3 3" xfId="20158"/>
    <cellStyle name="메모 3 2 5 2 3 4" xfId="25640"/>
    <cellStyle name="메모 3 2 5 2 4" xfId="8437"/>
    <cellStyle name="메모 3 2 5 2 4 2" xfId="14403"/>
    <cellStyle name="메모 3 2 5 2 4 3" xfId="20159"/>
    <cellStyle name="메모 3 2 5 2 4 4" xfId="25641"/>
    <cellStyle name="메모 3 2 5 2 5" xfId="8438"/>
    <cellStyle name="메모 3 2 5 2 5 2" xfId="14404"/>
    <cellStyle name="메모 3 2 5 2 5 3" xfId="20160"/>
    <cellStyle name="메모 3 2 5 2 5 4" xfId="25642"/>
    <cellStyle name="메모 3 2 5 2 6" xfId="8439"/>
    <cellStyle name="메모 3 2 5 2 6 2" xfId="14405"/>
    <cellStyle name="메모 3 2 5 2 6 3" xfId="20161"/>
    <cellStyle name="메모 3 2 5 2 6 4" xfId="25643"/>
    <cellStyle name="메모 3 2 5 2 7" xfId="8440"/>
    <cellStyle name="메모 3 2 5 2 7 2" xfId="14406"/>
    <cellStyle name="메모 3 2 5 2 7 3" xfId="20162"/>
    <cellStyle name="메모 3 2 5 2 7 4" xfId="25644"/>
    <cellStyle name="메모 3 2 5 2 8" xfId="8441"/>
    <cellStyle name="메모 3 2 5 2 8 2" xfId="14407"/>
    <cellStyle name="메모 3 2 5 2 8 3" xfId="20163"/>
    <cellStyle name="메모 3 2 5 2 8 4" xfId="25645"/>
    <cellStyle name="메모 3 2 5 2 9" xfId="8442"/>
    <cellStyle name="메모 3 2 5 2 9 2" xfId="14408"/>
    <cellStyle name="메모 3 2 5 2 9 3" xfId="20164"/>
    <cellStyle name="메모 3 2 5 2 9 4" xfId="25646"/>
    <cellStyle name="메모 3 2 5 3" xfId="5891"/>
    <cellStyle name="메모 3 2 5 3 10" xfId="8443"/>
    <cellStyle name="메모 3 2 5 3 10 2" xfId="14409"/>
    <cellStyle name="메모 3 2 5 3 10 3" xfId="20165"/>
    <cellStyle name="메모 3 2 5 3 10 4" xfId="25647"/>
    <cellStyle name="메모 3 2 5 3 11" xfId="11864"/>
    <cellStyle name="메모 3 2 5 3 12" xfId="17621"/>
    <cellStyle name="메모 3 2 5 3 13" xfId="23118"/>
    <cellStyle name="메모 3 2 5 3 2" xfId="8444"/>
    <cellStyle name="메모 3 2 5 3 2 2" xfId="14410"/>
    <cellStyle name="메모 3 2 5 3 2 3" xfId="20166"/>
    <cellStyle name="메모 3 2 5 3 2 4" xfId="25648"/>
    <cellStyle name="메모 3 2 5 3 3" xfId="8445"/>
    <cellStyle name="메모 3 2 5 3 3 2" xfId="14411"/>
    <cellStyle name="메모 3 2 5 3 3 3" xfId="20167"/>
    <cellStyle name="메모 3 2 5 3 3 4" xfId="25649"/>
    <cellStyle name="메모 3 2 5 3 4" xfId="8446"/>
    <cellStyle name="메모 3 2 5 3 4 2" xfId="14412"/>
    <cellStyle name="메모 3 2 5 3 4 3" xfId="20168"/>
    <cellStyle name="메모 3 2 5 3 4 4" xfId="25650"/>
    <cellStyle name="메모 3 2 5 3 5" xfId="8447"/>
    <cellStyle name="메모 3 2 5 3 5 2" xfId="14413"/>
    <cellStyle name="메모 3 2 5 3 5 3" xfId="20169"/>
    <cellStyle name="메모 3 2 5 3 5 4" xfId="25651"/>
    <cellStyle name="메모 3 2 5 3 6" xfId="8448"/>
    <cellStyle name="메모 3 2 5 3 6 2" xfId="14414"/>
    <cellStyle name="메모 3 2 5 3 6 3" xfId="20170"/>
    <cellStyle name="메모 3 2 5 3 6 4" xfId="25652"/>
    <cellStyle name="메모 3 2 5 3 7" xfId="8449"/>
    <cellStyle name="메모 3 2 5 3 7 2" xfId="14415"/>
    <cellStyle name="메모 3 2 5 3 7 3" xfId="20171"/>
    <cellStyle name="메모 3 2 5 3 7 4" xfId="25653"/>
    <cellStyle name="메모 3 2 5 3 8" xfId="8450"/>
    <cellStyle name="메모 3 2 5 3 8 2" xfId="14416"/>
    <cellStyle name="메모 3 2 5 3 8 3" xfId="20172"/>
    <cellStyle name="메모 3 2 5 3 8 4" xfId="25654"/>
    <cellStyle name="메모 3 2 5 3 9" xfId="8451"/>
    <cellStyle name="메모 3 2 5 3 9 2" xfId="14417"/>
    <cellStyle name="메모 3 2 5 3 9 3" xfId="20173"/>
    <cellStyle name="메모 3 2 5 3 9 4" xfId="25655"/>
    <cellStyle name="메모 3 2 5 4" xfId="8452"/>
    <cellStyle name="메모 3 2 5 4 2" xfId="14418"/>
    <cellStyle name="메모 3 2 5 4 3" xfId="20174"/>
    <cellStyle name="메모 3 2 5 4 4" xfId="25656"/>
    <cellStyle name="메모 3 2 5 5" xfId="8453"/>
    <cellStyle name="메모 3 2 5 5 2" xfId="14419"/>
    <cellStyle name="메모 3 2 5 5 3" xfId="20175"/>
    <cellStyle name="메모 3 2 5 5 4" xfId="25657"/>
    <cellStyle name="메모 3 2 5 6" xfId="8454"/>
    <cellStyle name="메모 3 2 5 6 2" xfId="14420"/>
    <cellStyle name="메모 3 2 5 6 3" xfId="20176"/>
    <cellStyle name="메모 3 2 5 6 4" xfId="25658"/>
    <cellStyle name="메모 3 2 5 7" xfId="8455"/>
    <cellStyle name="메모 3 2 5 7 2" xfId="14421"/>
    <cellStyle name="메모 3 2 5 7 3" xfId="20177"/>
    <cellStyle name="메모 3 2 5 7 4" xfId="25659"/>
    <cellStyle name="메모 3 2 5 8" xfId="11353"/>
    <cellStyle name="메모 3 2 5 9" xfId="11261"/>
    <cellStyle name="메모 3 2 6" xfId="5470"/>
    <cellStyle name="메모 3 2 6 10" xfId="17257"/>
    <cellStyle name="메모 3 2 6 11" xfId="22878"/>
    <cellStyle name="메모 3 2 6 2" xfId="5758"/>
    <cellStyle name="메모 3 2 6 2 10" xfId="8456"/>
    <cellStyle name="메모 3 2 6 2 10 2" xfId="14422"/>
    <cellStyle name="메모 3 2 6 2 10 3" xfId="20178"/>
    <cellStyle name="메모 3 2 6 2 10 4" xfId="25660"/>
    <cellStyle name="메모 3 2 6 2 11" xfId="11731"/>
    <cellStyle name="메모 3 2 6 2 12" xfId="17498"/>
    <cellStyle name="메모 3 2 6 2 13" xfId="23014"/>
    <cellStyle name="메모 3 2 6 2 2" xfId="8457"/>
    <cellStyle name="메모 3 2 6 2 2 2" xfId="14423"/>
    <cellStyle name="메모 3 2 6 2 2 3" xfId="20179"/>
    <cellStyle name="메모 3 2 6 2 2 4" xfId="25661"/>
    <cellStyle name="메모 3 2 6 2 3" xfId="8458"/>
    <cellStyle name="메모 3 2 6 2 3 2" xfId="14424"/>
    <cellStyle name="메모 3 2 6 2 3 3" xfId="20180"/>
    <cellStyle name="메모 3 2 6 2 3 4" xfId="25662"/>
    <cellStyle name="메모 3 2 6 2 4" xfId="8459"/>
    <cellStyle name="메모 3 2 6 2 4 2" xfId="14425"/>
    <cellStyle name="메모 3 2 6 2 4 3" xfId="20181"/>
    <cellStyle name="메모 3 2 6 2 4 4" xfId="25663"/>
    <cellStyle name="메모 3 2 6 2 5" xfId="8460"/>
    <cellStyle name="메모 3 2 6 2 5 2" xfId="14426"/>
    <cellStyle name="메모 3 2 6 2 5 3" xfId="20182"/>
    <cellStyle name="메모 3 2 6 2 5 4" xfId="25664"/>
    <cellStyle name="메모 3 2 6 2 6" xfId="8461"/>
    <cellStyle name="메모 3 2 6 2 6 2" xfId="14427"/>
    <cellStyle name="메모 3 2 6 2 6 3" xfId="20183"/>
    <cellStyle name="메모 3 2 6 2 6 4" xfId="25665"/>
    <cellStyle name="메모 3 2 6 2 7" xfId="8462"/>
    <cellStyle name="메모 3 2 6 2 7 2" xfId="14428"/>
    <cellStyle name="메모 3 2 6 2 7 3" xfId="20184"/>
    <cellStyle name="메모 3 2 6 2 7 4" xfId="25666"/>
    <cellStyle name="메모 3 2 6 2 8" xfId="8463"/>
    <cellStyle name="메모 3 2 6 2 8 2" xfId="14429"/>
    <cellStyle name="메모 3 2 6 2 8 3" xfId="20185"/>
    <cellStyle name="메모 3 2 6 2 8 4" xfId="25667"/>
    <cellStyle name="메모 3 2 6 2 9" xfId="8464"/>
    <cellStyle name="메모 3 2 6 2 9 2" xfId="14430"/>
    <cellStyle name="메모 3 2 6 2 9 3" xfId="20186"/>
    <cellStyle name="메모 3 2 6 2 9 4" xfId="25668"/>
    <cellStyle name="메모 3 2 6 3" xfId="5985"/>
    <cellStyle name="메모 3 2 6 3 10" xfId="8465"/>
    <cellStyle name="메모 3 2 6 3 10 2" xfId="14431"/>
    <cellStyle name="메모 3 2 6 3 10 3" xfId="20187"/>
    <cellStyle name="메모 3 2 6 3 10 4" xfId="25669"/>
    <cellStyle name="메모 3 2 6 3 11" xfId="11958"/>
    <cellStyle name="메모 3 2 6 3 12" xfId="17715"/>
    <cellStyle name="메모 3 2 6 3 13" xfId="23212"/>
    <cellStyle name="메모 3 2 6 3 2" xfId="8466"/>
    <cellStyle name="메모 3 2 6 3 2 2" xfId="14432"/>
    <cellStyle name="메모 3 2 6 3 2 3" xfId="20188"/>
    <cellStyle name="메모 3 2 6 3 2 4" xfId="25670"/>
    <cellStyle name="메모 3 2 6 3 3" xfId="8467"/>
    <cellStyle name="메모 3 2 6 3 3 2" xfId="14433"/>
    <cellStyle name="메모 3 2 6 3 3 3" xfId="20189"/>
    <cellStyle name="메모 3 2 6 3 3 4" xfId="25671"/>
    <cellStyle name="메모 3 2 6 3 4" xfId="8468"/>
    <cellStyle name="메모 3 2 6 3 4 2" xfId="14434"/>
    <cellStyle name="메모 3 2 6 3 4 3" xfId="20190"/>
    <cellStyle name="메모 3 2 6 3 4 4" xfId="25672"/>
    <cellStyle name="메모 3 2 6 3 5" xfId="8469"/>
    <cellStyle name="메모 3 2 6 3 5 2" xfId="14435"/>
    <cellStyle name="메모 3 2 6 3 5 3" xfId="20191"/>
    <cellStyle name="메모 3 2 6 3 5 4" xfId="25673"/>
    <cellStyle name="메모 3 2 6 3 6" xfId="8470"/>
    <cellStyle name="메모 3 2 6 3 6 2" xfId="14436"/>
    <cellStyle name="메모 3 2 6 3 6 3" xfId="20192"/>
    <cellStyle name="메모 3 2 6 3 6 4" xfId="25674"/>
    <cellStyle name="메모 3 2 6 3 7" xfId="8471"/>
    <cellStyle name="메모 3 2 6 3 7 2" xfId="14437"/>
    <cellStyle name="메모 3 2 6 3 7 3" xfId="20193"/>
    <cellStyle name="메모 3 2 6 3 7 4" xfId="25675"/>
    <cellStyle name="메모 3 2 6 3 8" xfId="8472"/>
    <cellStyle name="메모 3 2 6 3 8 2" xfId="14438"/>
    <cellStyle name="메모 3 2 6 3 8 3" xfId="20194"/>
    <cellStyle name="메모 3 2 6 3 8 4" xfId="25676"/>
    <cellStyle name="메모 3 2 6 3 9" xfId="8473"/>
    <cellStyle name="메모 3 2 6 3 9 2" xfId="14439"/>
    <cellStyle name="메모 3 2 6 3 9 3" xfId="20195"/>
    <cellStyle name="메모 3 2 6 3 9 4" xfId="25677"/>
    <cellStyle name="메모 3 2 6 4" xfId="8474"/>
    <cellStyle name="메모 3 2 6 4 2" xfId="14440"/>
    <cellStyle name="메모 3 2 6 4 3" xfId="20196"/>
    <cellStyle name="메모 3 2 6 4 4" xfId="25678"/>
    <cellStyle name="메모 3 2 6 5" xfId="8475"/>
    <cellStyle name="메모 3 2 6 5 2" xfId="14441"/>
    <cellStyle name="메모 3 2 6 5 3" xfId="20197"/>
    <cellStyle name="메모 3 2 6 5 4" xfId="25679"/>
    <cellStyle name="메모 3 2 6 6" xfId="8476"/>
    <cellStyle name="메모 3 2 6 6 2" xfId="14442"/>
    <cellStyle name="메모 3 2 6 6 3" xfId="20198"/>
    <cellStyle name="메모 3 2 6 6 4" xfId="25680"/>
    <cellStyle name="메모 3 2 6 7" xfId="8477"/>
    <cellStyle name="메모 3 2 6 7 2" xfId="14443"/>
    <cellStyle name="메모 3 2 6 7 3" xfId="20199"/>
    <cellStyle name="메모 3 2 6 7 4" xfId="25681"/>
    <cellStyle name="메모 3 2 6 8" xfId="8478"/>
    <cellStyle name="메모 3 2 6 8 2" xfId="14444"/>
    <cellStyle name="메모 3 2 6 8 3" xfId="20200"/>
    <cellStyle name="메모 3 2 6 8 4" xfId="25682"/>
    <cellStyle name="메모 3 2 6 9" xfId="11464"/>
    <cellStyle name="메모 3 2 7" xfId="8479"/>
    <cellStyle name="메모 3 2 7 2" xfId="14445"/>
    <cellStyle name="메모 3 2 7 3" xfId="20201"/>
    <cellStyle name="메모 3 2 7 4" xfId="25683"/>
    <cellStyle name="메모 3 2 8" xfId="11237"/>
    <cellStyle name="메모 3 3" xfId="5165"/>
    <cellStyle name="메모 3 3 2" xfId="5376"/>
    <cellStyle name="메모 3 3 2 2" xfId="5664"/>
    <cellStyle name="메모 3 3 2 2 10" xfId="11637"/>
    <cellStyle name="메모 3 3 2 2 11" xfId="17407"/>
    <cellStyle name="메모 3 3 2 2 12" xfId="22939"/>
    <cellStyle name="메모 3 3 2 2 2" xfId="8480"/>
    <cellStyle name="메모 3 3 2 2 2 2" xfId="14446"/>
    <cellStyle name="메모 3 3 2 2 2 3" xfId="20202"/>
    <cellStyle name="메모 3 3 2 2 2 4" xfId="25684"/>
    <cellStyle name="메모 3 3 2 2 3" xfId="8481"/>
    <cellStyle name="메모 3 3 2 2 3 2" xfId="14447"/>
    <cellStyle name="메모 3 3 2 2 3 3" xfId="20203"/>
    <cellStyle name="메모 3 3 2 2 3 4" xfId="25685"/>
    <cellStyle name="메모 3 3 2 2 4" xfId="8482"/>
    <cellStyle name="메모 3 3 2 2 4 2" xfId="14448"/>
    <cellStyle name="메모 3 3 2 2 4 3" xfId="20204"/>
    <cellStyle name="메모 3 3 2 2 4 4" xfId="25686"/>
    <cellStyle name="메모 3 3 2 2 5" xfId="8483"/>
    <cellStyle name="메모 3 3 2 2 5 2" xfId="14449"/>
    <cellStyle name="메모 3 3 2 2 5 3" xfId="20205"/>
    <cellStyle name="메모 3 3 2 2 5 4" xfId="25687"/>
    <cellStyle name="메모 3 3 2 2 6" xfId="8484"/>
    <cellStyle name="메모 3 3 2 2 6 2" xfId="14450"/>
    <cellStyle name="메모 3 3 2 2 6 3" xfId="20206"/>
    <cellStyle name="메모 3 3 2 2 6 4" xfId="25688"/>
    <cellStyle name="메모 3 3 2 2 7" xfId="8485"/>
    <cellStyle name="메모 3 3 2 2 7 2" xfId="14451"/>
    <cellStyle name="메모 3 3 2 2 7 3" xfId="20207"/>
    <cellStyle name="메모 3 3 2 2 7 4" xfId="25689"/>
    <cellStyle name="메모 3 3 2 2 8" xfId="8486"/>
    <cellStyle name="메모 3 3 2 2 8 2" xfId="14452"/>
    <cellStyle name="메모 3 3 2 2 8 3" xfId="20208"/>
    <cellStyle name="메모 3 3 2 2 8 4" xfId="25690"/>
    <cellStyle name="메모 3 3 2 2 9" xfId="8487"/>
    <cellStyle name="메모 3 3 2 2 9 2" xfId="14453"/>
    <cellStyle name="메모 3 3 2 2 9 3" xfId="20209"/>
    <cellStyle name="메모 3 3 2 2 9 4" xfId="25691"/>
    <cellStyle name="메모 3 3 2 3" xfId="5906"/>
    <cellStyle name="메모 3 3 2 3 10" xfId="8488"/>
    <cellStyle name="메모 3 3 2 3 10 2" xfId="14454"/>
    <cellStyle name="메모 3 3 2 3 10 3" xfId="20210"/>
    <cellStyle name="메모 3 3 2 3 10 4" xfId="25692"/>
    <cellStyle name="메모 3 3 2 3 11" xfId="11879"/>
    <cellStyle name="메모 3 3 2 3 12" xfId="17636"/>
    <cellStyle name="메모 3 3 2 3 13" xfId="23133"/>
    <cellStyle name="메모 3 3 2 3 2" xfId="8489"/>
    <cellStyle name="메모 3 3 2 3 2 2" xfId="14455"/>
    <cellStyle name="메모 3 3 2 3 2 3" xfId="20211"/>
    <cellStyle name="메모 3 3 2 3 2 4" xfId="25693"/>
    <cellStyle name="메모 3 3 2 3 3" xfId="8490"/>
    <cellStyle name="메모 3 3 2 3 3 2" xfId="14456"/>
    <cellStyle name="메모 3 3 2 3 3 3" xfId="20212"/>
    <cellStyle name="메모 3 3 2 3 3 4" xfId="25694"/>
    <cellStyle name="메모 3 3 2 3 4" xfId="8491"/>
    <cellStyle name="메모 3 3 2 3 4 2" xfId="14457"/>
    <cellStyle name="메모 3 3 2 3 4 3" xfId="20213"/>
    <cellStyle name="메모 3 3 2 3 4 4" xfId="25695"/>
    <cellStyle name="메모 3 3 2 3 5" xfId="8492"/>
    <cellStyle name="메모 3 3 2 3 5 2" xfId="14458"/>
    <cellStyle name="메모 3 3 2 3 5 3" xfId="20214"/>
    <cellStyle name="메모 3 3 2 3 5 4" xfId="25696"/>
    <cellStyle name="메모 3 3 2 3 6" xfId="8493"/>
    <cellStyle name="메모 3 3 2 3 6 2" xfId="14459"/>
    <cellStyle name="메모 3 3 2 3 6 3" xfId="20215"/>
    <cellStyle name="메모 3 3 2 3 6 4" xfId="25697"/>
    <cellStyle name="메모 3 3 2 3 7" xfId="8494"/>
    <cellStyle name="메모 3 3 2 3 7 2" xfId="14460"/>
    <cellStyle name="메모 3 3 2 3 7 3" xfId="20216"/>
    <cellStyle name="메모 3 3 2 3 7 4" xfId="25698"/>
    <cellStyle name="메모 3 3 2 3 8" xfId="8495"/>
    <cellStyle name="메모 3 3 2 3 8 2" xfId="14461"/>
    <cellStyle name="메모 3 3 2 3 8 3" xfId="20217"/>
    <cellStyle name="메모 3 3 2 3 8 4" xfId="25699"/>
    <cellStyle name="메모 3 3 2 3 9" xfId="8496"/>
    <cellStyle name="메모 3 3 2 3 9 2" xfId="14462"/>
    <cellStyle name="메모 3 3 2 3 9 3" xfId="20218"/>
    <cellStyle name="메모 3 3 2 3 9 4" xfId="25700"/>
    <cellStyle name="메모 3 3 2 4" xfId="8497"/>
    <cellStyle name="메모 3 3 2 4 2" xfId="14463"/>
    <cellStyle name="메모 3 3 2 4 3" xfId="20219"/>
    <cellStyle name="메모 3 3 2 4 4" xfId="25701"/>
    <cellStyle name="메모 3 3 2 5" xfId="8498"/>
    <cellStyle name="메모 3 3 2 5 2" xfId="14464"/>
    <cellStyle name="메모 3 3 2 5 3" xfId="20220"/>
    <cellStyle name="메모 3 3 2 5 4" xfId="25702"/>
    <cellStyle name="메모 3 3 2 6" xfId="8499"/>
    <cellStyle name="메모 3 3 2 6 2" xfId="14465"/>
    <cellStyle name="메모 3 3 2 6 3" xfId="20221"/>
    <cellStyle name="메모 3 3 2 6 4" xfId="25703"/>
    <cellStyle name="메모 3 3 2 7" xfId="11370"/>
    <cellStyle name="메모 3 3 2 8" xfId="17173"/>
    <cellStyle name="메모 3 3 3" xfId="5413"/>
    <cellStyle name="메모 3 3 3 2" xfId="5701"/>
    <cellStyle name="메모 3 3 3 2 10" xfId="11674"/>
    <cellStyle name="메모 3 3 3 2 11" xfId="17443"/>
    <cellStyle name="메모 3 3 3 2 12" xfId="22964"/>
    <cellStyle name="메모 3 3 3 2 2" xfId="8500"/>
    <cellStyle name="메모 3 3 3 2 2 2" xfId="14466"/>
    <cellStyle name="메모 3 3 3 2 2 3" xfId="20222"/>
    <cellStyle name="메모 3 3 3 2 2 4" xfId="25704"/>
    <cellStyle name="메모 3 3 3 2 3" xfId="8501"/>
    <cellStyle name="메모 3 3 3 2 3 2" xfId="14467"/>
    <cellStyle name="메모 3 3 3 2 3 3" xfId="20223"/>
    <cellStyle name="메모 3 3 3 2 3 4" xfId="25705"/>
    <cellStyle name="메모 3 3 3 2 4" xfId="8502"/>
    <cellStyle name="메모 3 3 3 2 4 2" xfId="14468"/>
    <cellStyle name="메모 3 3 3 2 4 3" xfId="20224"/>
    <cellStyle name="메모 3 3 3 2 4 4" xfId="25706"/>
    <cellStyle name="메모 3 3 3 2 5" xfId="8503"/>
    <cellStyle name="메모 3 3 3 2 5 2" xfId="14469"/>
    <cellStyle name="메모 3 3 3 2 5 3" xfId="20225"/>
    <cellStyle name="메모 3 3 3 2 5 4" xfId="25707"/>
    <cellStyle name="메모 3 3 3 2 6" xfId="8504"/>
    <cellStyle name="메모 3 3 3 2 6 2" xfId="14470"/>
    <cellStyle name="메모 3 3 3 2 6 3" xfId="20226"/>
    <cellStyle name="메모 3 3 3 2 6 4" xfId="25708"/>
    <cellStyle name="메모 3 3 3 2 7" xfId="8505"/>
    <cellStyle name="메모 3 3 3 2 7 2" xfId="14471"/>
    <cellStyle name="메모 3 3 3 2 7 3" xfId="20227"/>
    <cellStyle name="메모 3 3 3 2 7 4" xfId="25709"/>
    <cellStyle name="메모 3 3 3 2 8" xfId="8506"/>
    <cellStyle name="메모 3 3 3 2 8 2" xfId="14472"/>
    <cellStyle name="메모 3 3 3 2 8 3" xfId="20228"/>
    <cellStyle name="메모 3 3 3 2 8 4" xfId="25710"/>
    <cellStyle name="메모 3 3 3 2 9" xfId="8507"/>
    <cellStyle name="메모 3 3 3 2 9 2" xfId="14473"/>
    <cellStyle name="메모 3 3 3 2 9 3" xfId="20229"/>
    <cellStyle name="메모 3 3 3 2 9 4" xfId="25711"/>
    <cellStyle name="메모 3 3 3 3" xfId="5940"/>
    <cellStyle name="메모 3 3 3 3 10" xfId="8508"/>
    <cellStyle name="메모 3 3 3 3 10 2" xfId="14474"/>
    <cellStyle name="메모 3 3 3 3 10 3" xfId="20230"/>
    <cellStyle name="메모 3 3 3 3 10 4" xfId="25712"/>
    <cellStyle name="메모 3 3 3 3 11" xfId="11913"/>
    <cellStyle name="메모 3 3 3 3 12" xfId="17670"/>
    <cellStyle name="메모 3 3 3 3 13" xfId="23167"/>
    <cellStyle name="메모 3 3 3 3 2" xfId="8509"/>
    <cellStyle name="메모 3 3 3 3 2 2" xfId="14475"/>
    <cellStyle name="메모 3 3 3 3 2 3" xfId="20231"/>
    <cellStyle name="메모 3 3 3 3 2 4" xfId="25713"/>
    <cellStyle name="메모 3 3 3 3 3" xfId="8510"/>
    <cellStyle name="메모 3 3 3 3 3 2" xfId="14476"/>
    <cellStyle name="메모 3 3 3 3 3 3" xfId="20232"/>
    <cellStyle name="메모 3 3 3 3 3 4" xfId="25714"/>
    <cellStyle name="메모 3 3 3 3 4" xfId="8511"/>
    <cellStyle name="메모 3 3 3 3 4 2" xfId="14477"/>
    <cellStyle name="메모 3 3 3 3 4 3" xfId="20233"/>
    <cellStyle name="메모 3 3 3 3 4 4" xfId="25715"/>
    <cellStyle name="메모 3 3 3 3 5" xfId="8512"/>
    <cellStyle name="메모 3 3 3 3 5 2" xfId="14478"/>
    <cellStyle name="메모 3 3 3 3 5 3" xfId="20234"/>
    <cellStyle name="메모 3 3 3 3 5 4" xfId="25716"/>
    <cellStyle name="메모 3 3 3 3 6" xfId="8513"/>
    <cellStyle name="메모 3 3 3 3 6 2" xfId="14479"/>
    <cellStyle name="메모 3 3 3 3 6 3" xfId="20235"/>
    <cellStyle name="메모 3 3 3 3 6 4" xfId="25717"/>
    <cellStyle name="메모 3 3 3 3 7" xfId="8514"/>
    <cellStyle name="메모 3 3 3 3 7 2" xfId="14480"/>
    <cellStyle name="메모 3 3 3 3 7 3" xfId="20236"/>
    <cellStyle name="메모 3 3 3 3 7 4" xfId="25718"/>
    <cellStyle name="메모 3 3 3 3 8" xfId="8515"/>
    <cellStyle name="메모 3 3 3 3 8 2" xfId="14481"/>
    <cellStyle name="메모 3 3 3 3 8 3" xfId="20237"/>
    <cellStyle name="메모 3 3 3 3 8 4" xfId="25719"/>
    <cellStyle name="메모 3 3 3 3 9" xfId="8516"/>
    <cellStyle name="메모 3 3 3 3 9 2" xfId="14482"/>
    <cellStyle name="메모 3 3 3 3 9 3" xfId="20238"/>
    <cellStyle name="메모 3 3 3 3 9 4" xfId="25720"/>
    <cellStyle name="메모 3 3 3 4" xfId="8517"/>
    <cellStyle name="메모 3 3 3 4 2" xfId="14483"/>
    <cellStyle name="메모 3 3 3 4 3" xfId="20239"/>
    <cellStyle name="메모 3 3 3 4 4" xfId="25721"/>
    <cellStyle name="메모 3 3 3 5" xfId="8518"/>
    <cellStyle name="메모 3 3 3 5 2" xfId="14484"/>
    <cellStyle name="메모 3 3 3 5 3" xfId="20240"/>
    <cellStyle name="메모 3 3 3 5 4" xfId="25722"/>
    <cellStyle name="메모 3 3 3 6" xfId="8519"/>
    <cellStyle name="메모 3 3 3 6 2" xfId="14485"/>
    <cellStyle name="메모 3 3 3 6 3" xfId="20241"/>
    <cellStyle name="메모 3 3 3 6 4" xfId="25723"/>
    <cellStyle name="메모 3 3 3 7" xfId="11407"/>
    <cellStyle name="메모 3 3 3 8" xfId="17205"/>
    <cellStyle name="메모 3 3 4" xfId="5491"/>
    <cellStyle name="메모 3 3 4 2" xfId="5779"/>
    <cellStyle name="메모 3 3 4 2 10" xfId="11752"/>
    <cellStyle name="메모 3 3 4 2 11" xfId="17517"/>
    <cellStyle name="메모 3 3 4 2 12" xfId="23032"/>
    <cellStyle name="메모 3 3 4 2 2" xfId="8520"/>
    <cellStyle name="메모 3 3 4 2 2 2" xfId="14486"/>
    <cellStyle name="메모 3 3 4 2 2 3" xfId="20242"/>
    <cellStyle name="메모 3 3 4 2 2 4" xfId="25724"/>
    <cellStyle name="메모 3 3 4 2 3" xfId="8521"/>
    <cellStyle name="메모 3 3 4 2 3 2" xfId="14487"/>
    <cellStyle name="메모 3 3 4 2 3 3" xfId="20243"/>
    <cellStyle name="메모 3 3 4 2 3 4" xfId="25725"/>
    <cellStyle name="메모 3 3 4 2 4" xfId="8522"/>
    <cellStyle name="메모 3 3 4 2 4 2" xfId="14488"/>
    <cellStyle name="메모 3 3 4 2 4 3" xfId="20244"/>
    <cellStyle name="메모 3 3 4 2 4 4" xfId="25726"/>
    <cellStyle name="메모 3 3 4 2 5" xfId="8523"/>
    <cellStyle name="메모 3 3 4 2 5 2" xfId="14489"/>
    <cellStyle name="메모 3 3 4 2 5 3" xfId="20245"/>
    <cellStyle name="메모 3 3 4 2 5 4" xfId="25727"/>
    <cellStyle name="메모 3 3 4 2 6" xfId="8524"/>
    <cellStyle name="메모 3 3 4 2 6 2" xfId="14490"/>
    <cellStyle name="메모 3 3 4 2 6 3" xfId="20246"/>
    <cellStyle name="메모 3 3 4 2 6 4" xfId="25728"/>
    <cellStyle name="메모 3 3 4 2 7" xfId="8525"/>
    <cellStyle name="메모 3 3 4 2 7 2" xfId="14491"/>
    <cellStyle name="메모 3 3 4 2 7 3" xfId="20247"/>
    <cellStyle name="메모 3 3 4 2 7 4" xfId="25729"/>
    <cellStyle name="메모 3 3 4 2 8" xfId="8526"/>
    <cellStyle name="메모 3 3 4 2 8 2" xfId="14492"/>
    <cellStyle name="메모 3 3 4 2 8 3" xfId="20248"/>
    <cellStyle name="메모 3 3 4 2 8 4" xfId="25730"/>
    <cellStyle name="메모 3 3 4 2 9" xfId="8527"/>
    <cellStyle name="메모 3 3 4 2 9 2" xfId="14493"/>
    <cellStyle name="메모 3 3 4 2 9 3" xfId="20249"/>
    <cellStyle name="메모 3 3 4 2 9 4" xfId="25731"/>
    <cellStyle name="메모 3 3 4 3" xfId="6004"/>
    <cellStyle name="메모 3 3 4 3 10" xfId="8528"/>
    <cellStyle name="메모 3 3 4 3 10 2" xfId="14494"/>
    <cellStyle name="메모 3 3 4 3 10 3" xfId="20250"/>
    <cellStyle name="메모 3 3 4 3 10 4" xfId="25732"/>
    <cellStyle name="메모 3 3 4 3 11" xfId="11977"/>
    <cellStyle name="메모 3 3 4 3 12" xfId="17734"/>
    <cellStyle name="메모 3 3 4 3 13" xfId="23231"/>
    <cellStyle name="메모 3 3 4 3 2" xfId="8529"/>
    <cellStyle name="메모 3 3 4 3 2 2" xfId="14495"/>
    <cellStyle name="메모 3 3 4 3 2 3" xfId="20251"/>
    <cellStyle name="메모 3 3 4 3 2 4" xfId="25733"/>
    <cellStyle name="메모 3 3 4 3 3" xfId="8530"/>
    <cellStyle name="메모 3 3 4 3 3 2" xfId="14496"/>
    <cellStyle name="메모 3 3 4 3 3 3" xfId="20252"/>
    <cellStyle name="메모 3 3 4 3 3 4" xfId="25734"/>
    <cellStyle name="메모 3 3 4 3 4" xfId="8531"/>
    <cellStyle name="메모 3 3 4 3 4 2" xfId="14497"/>
    <cellStyle name="메모 3 3 4 3 4 3" xfId="20253"/>
    <cellStyle name="메모 3 3 4 3 4 4" xfId="25735"/>
    <cellStyle name="메모 3 3 4 3 5" xfId="8532"/>
    <cellStyle name="메모 3 3 4 3 5 2" xfId="14498"/>
    <cellStyle name="메모 3 3 4 3 5 3" xfId="20254"/>
    <cellStyle name="메모 3 3 4 3 5 4" xfId="25736"/>
    <cellStyle name="메모 3 3 4 3 6" xfId="8533"/>
    <cellStyle name="메모 3 3 4 3 6 2" xfId="14499"/>
    <cellStyle name="메모 3 3 4 3 6 3" xfId="20255"/>
    <cellStyle name="메모 3 3 4 3 6 4" xfId="25737"/>
    <cellStyle name="메모 3 3 4 3 7" xfId="8534"/>
    <cellStyle name="메모 3 3 4 3 7 2" xfId="14500"/>
    <cellStyle name="메모 3 3 4 3 7 3" xfId="20256"/>
    <cellStyle name="메모 3 3 4 3 7 4" xfId="25738"/>
    <cellStyle name="메모 3 3 4 3 8" xfId="8535"/>
    <cellStyle name="메모 3 3 4 3 8 2" xfId="14501"/>
    <cellStyle name="메모 3 3 4 3 8 3" xfId="20257"/>
    <cellStyle name="메모 3 3 4 3 8 4" xfId="25739"/>
    <cellStyle name="메모 3 3 4 3 9" xfId="8536"/>
    <cellStyle name="메모 3 3 4 3 9 2" xfId="14502"/>
    <cellStyle name="메모 3 3 4 3 9 3" xfId="20258"/>
    <cellStyle name="메모 3 3 4 3 9 4" xfId="25740"/>
    <cellStyle name="메모 3 3 4 4" xfId="8537"/>
    <cellStyle name="메모 3 3 4 4 2" xfId="14503"/>
    <cellStyle name="메모 3 3 4 4 3" xfId="20259"/>
    <cellStyle name="메모 3 3 4 4 4" xfId="25741"/>
    <cellStyle name="메모 3 3 4 5" xfId="8538"/>
    <cellStyle name="메모 3 3 4 5 2" xfId="14504"/>
    <cellStyle name="메모 3 3 4 5 3" xfId="20260"/>
    <cellStyle name="메모 3 3 4 5 4" xfId="25742"/>
    <cellStyle name="메모 3 3 4 6" xfId="8539"/>
    <cellStyle name="메모 3 3 4 6 2" xfId="14505"/>
    <cellStyle name="메모 3 3 4 6 3" xfId="20261"/>
    <cellStyle name="메모 3 3 4 6 4" xfId="25743"/>
    <cellStyle name="메모 3 3 4 7" xfId="8540"/>
    <cellStyle name="메모 3 3 4 7 2" xfId="14506"/>
    <cellStyle name="메모 3 3 4 7 3" xfId="20262"/>
    <cellStyle name="메모 3 3 4 7 4" xfId="25744"/>
    <cellStyle name="메모 3 3 4 8" xfId="11485"/>
    <cellStyle name="메모 3 3 4 9" xfId="17276"/>
    <cellStyle name="메모 3 3 5" xfId="5547"/>
    <cellStyle name="메모 3 3 5 10" xfId="17323"/>
    <cellStyle name="메모 3 3 5 11" xfId="22905"/>
    <cellStyle name="메모 3 3 5 2" xfId="5835"/>
    <cellStyle name="메모 3 3 5 2 10" xfId="8541"/>
    <cellStyle name="메모 3 3 5 2 10 2" xfId="14507"/>
    <cellStyle name="메모 3 3 5 2 10 3" xfId="20263"/>
    <cellStyle name="메모 3 3 5 2 10 4" xfId="25745"/>
    <cellStyle name="메모 3 3 5 2 11" xfId="11808"/>
    <cellStyle name="메모 3 3 5 2 12" xfId="17570"/>
    <cellStyle name="메모 3 3 5 2 13" xfId="23082"/>
    <cellStyle name="메모 3 3 5 2 2" xfId="8542"/>
    <cellStyle name="메모 3 3 5 2 2 2" xfId="14508"/>
    <cellStyle name="메모 3 3 5 2 2 3" xfId="20264"/>
    <cellStyle name="메모 3 3 5 2 2 4" xfId="25746"/>
    <cellStyle name="메모 3 3 5 2 3" xfId="8543"/>
    <cellStyle name="메모 3 3 5 2 3 2" xfId="14509"/>
    <cellStyle name="메모 3 3 5 2 3 3" xfId="20265"/>
    <cellStyle name="메모 3 3 5 2 3 4" xfId="25747"/>
    <cellStyle name="메모 3 3 5 2 4" xfId="8544"/>
    <cellStyle name="메모 3 3 5 2 4 2" xfId="14510"/>
    <cellStyle name="메모 3 3 5 2 4 3" xfId="20266"/>
    <cellStyle name="메모 3 3 5 2 4 4" xfId="25748"/>
    <cellStyle name="메모 3 3 5 2 5" xfId="8545"/>
    <cellStyle name="메모 3 3 5 2 5 2" xfId="14511"/>
    <cellStyle name="메모 3 3 5 2 5 3" xfId="20267"/>
    <cellStyle name="메모 3 3 5 2 5 4" xfId="25749"/>
    <cellStyle name="메모 3 3 5 2 6" xfId="8546"/>
    <cellStyle name="메모 3 3 5 2 6 2" xfId="14512"/>
    <cellStyle name="메모 3 3 5 2 6 3" xfId="20268"/>
    <cellStyle name="메모 3 3 5 2 6 4" xfId="25750"/>
    <cellStyle name="메모 3 3 5 2 7" xfId="8547"/>
    <cellStyle name="메모 3 3 5 2 7 2" xfId="14513"/>
    <cellStyle name="메모 3 3 5 2 7 3" xfId="20269"/>
    <cellStyle name="메모 3 3 5 2 7 4" xfId="25751"/>
    <cellStyle name="메모 3 3 5 2 8" xfId="8548"/>
    <cellStyle name="메모 3 3 5 2 8 2" xfId="14514"/>
    <cellStyle name="메모 3 3 5 2 8 3" xfId="20270"/>
    <cellStyle name="메모 3 3 5 2 8 4" xfId="25752"/>
    <cellStyle name="메모 3 3 5 2 9" xfId="8549"/>
    <cellStyle name="메모 3 3 5 2 9 2" xfId="14515"/>
    <cellStyle name="메모 3 3 5 2 9 3" xfId="20271"/>
    <cellStyle name="메모 3 3 5 2 9 4" xfId="25753"/>
    <cellStyle name="메모 3 3 5 3" xfId="6057"/>
    <cellStyle name="메모 3 3 5 3 10" xfId="8550"/>
    <cellStyle name="메모 3 3 5 3 10 2" xfId="14516"/>
    <cellStyle name="메모 3 3 5 3 10 3" xfId="20272"/>
    <cellStyle name="메모 3 3 5 3 10 4" xfId="25754"/>
    <cellStyle name="메모 3 3 5 3 11" xfId="12029"/>
    <cellStyle name="메모 3 3 5 3 12" xfId="17785"/>
    <cellStyle name="메모 3 3 5 3 13" xfId="23282"/>
    <cellStyle name="메모 3 3 5 3 2" xfId="8551"/>
    <cellStyle name="메모 3 3 5 3 2 2" xfId="14517"/>
    <cellStyle name="메모 3 3 5 3 2 3" xfId="20273"/>
    <cellStyle name="메모 3 3 5 3 2 4" xfId="25755"/>
    <cellStyle name="메모 3 3 5 3 3" xfId="8552"/>
    <cellStyle name="메모 3 3 5 3 3 2" xfId="14518"/>
    <cellStyle name="메모 3 3 5 3 3 3" xfId="20274"/>
    <cellStyle name="메모 3 3 5 3 3 4" xfId="25756"/>
    <cellStyle name="메모 3 3 5 3 4" xfId="8553"/>
    <cellStyle name="메모 3 3 5 3 4 2" xfId="14519"/>
    <cellStyle name="메모 3 3 5 3 4 3" xfId="20275"/>
    <cellStyle name="메모 3 3 5 3 4 4" xfId="25757"/>
    <cellStyle name="메모 3 3 5 3 5" xfId="8554"/>
    <cellStyle name="메모 3 3 5 3 5 2" xfId="14520"/>
    <cellStyle name="메모 3 3 5 3 5 3" xfId="20276"/>
    <cellStyle name="메모 3 3 5 3 5 4" xfId="25758"/>
    <cellStyle name="메모 3 3 5 3 6" xfId="8555"/>
    <cellStyle name="메모 3 3 5 3 6 2" xfId="14521"/>
    <cellStyle name="메모 3 3 5 3 6 3" xfId="20277"/>
    <cellStyle name="메모 3 3 5 3 6 4" xfId="25759"/>
    <cellStyle name="메모 3 3 5 3 7" xfId="8556"/>
    <cellStyle name="메모 3 3 5 3 7 2" xfId="14522"/>
    <cellStyle name="메모 3 3 5 3 7 3" xfId="20278"/>
    <cellStyle name="메모 3 3 5 3 7 4" xfId="25760"/>
    <cellStyle name="메모 3 3 5 3 8" xfId="8557"/>
    <cellStyle name="메모 3 3 5 3 8 2" xfId="14523"/>
    <cellStyle name="메모 3 3 5 3 8 3" xfId="20279"/>
    <cellStyle name="메모 3 3 5 3 8 4" xfId="25761"/>
    <cellStyle name="메모 3 3 5 3 9" xfId="8558"/>
    <cellStyle name="메모 3 3 5 3 9 2" xfId="14524"/>
    <cellStyle name="메모 3 3 5 3 9 3" xfId="20280"/>
    <cellStyle name="메모 3 3 5 3 9 4" xfId="25762"/>
    <cellStyle name="메모 3 3 5 4" xfId="8559"/>
    <cellStyle name="메모 3 3 5 4 2" xfId="14525"/>
    <cellStyle name="메모 3 3 5 4 3" xfId="20281"/>
    <cellStyle name="메모 3 3 5 4 4" xfId="25763"/>
    <cellStyle name="메모 3 3 5 5" xfId="8560"/>
    <cellStyle name="메모 3 3 5 5 2" xfId="14526"/>
    <cellStyle name="메모 3 3 5 5 3" xfId="20282"/>
    <cellStyle name="메모 3 3 5 5 4" xfId="25764"/>
    <cellStyle name="메모 3 3 5 6" xfId="8561"/>
    <cellStyle name="메모 3 3 5 6 2" xfId="14527"/>
    <cellStyle name="메모 3 3 5 6 3" xfId="20283"/>
    <cellStyle name="메모 3 3 5 6 4" xfId="25765"/>
    <cellStyle name="메모 3 3 5 7" xfId="8562"/>
    <cellStyle name="메모 3 3 5 7 2" xfId="14528"/>
    <cellStyle name="메모 3 3 5 7 3" xfId="20284"/>
    <cellStyle name="메모 3 3 5 7 4" xfId="25766"/>
    <cellStyle name="메모 3 3 5 8" xfId="8563"/>
    <cellStyle name="메모 3 3 5 8 2" xfId="14529"/>
    <cellStyle name="메모 3 3 5 8 3" xfId="20285"/>
    <cellStyle name="메모 3 3 5 8 4" xfId="25767"/>
    <cellStyle name="메모 3 3 5 9" xfId="11540"/>
    <cellStyle name="메모 3 3 6" xfId="8564"/>
    <cellStyle name="메모 3 3 6 2" xfId="14530"/>
    <cellStyle name="메모 3 3 6 3" xfId="20286"/>
    <cellStyle name="메모 3 3 6 4" xfId="25768"/>
    <cellStyle name="메모 3 3 7" xfId="8565"/>
    <cellStyle name="메모 3 3 7 2" xfId="14531"/>
    <cellStyle name="메모 3 3 7 3" xfId="20287"/>
    <cellStyle name="메모 3 3 7 4" xfId="25769"/>
    <cellStyle name="메모 3 3 8" xfId="11334"/>
    <cellStyle name="메모 3 3 9" xfId="11275"/>
    <cellStyle name="메모 3 4" xfId="5381"/>
    <cellStyle name="메모 3 4 10" xfId="8566"/>
    <cellStyle name="메모 3 4 10 2" xfId="14532"/>
    <cellStyle name="메모 3 4 10 3" xfId="20288"/>
    <cellStyle name="메모 3 4 10 4" xfId="25770"/>
    <cellStyle name="메모 3 4 11" xfId="11375"/>
    <cellStyle name="메모 3 4 12" xfId="17178"/>
    <cellStyle name="메모 3 4 13" xfId="11302"/>
    <cellStyle name="메모 3 4 2" xfId="5669"/>
    <cellStyle name="메모 3 4 2 10" xfId="11642"/>
    <cellStyle name="메모 3 4 2 11" xfId="17412"/>
    <cellStyle name="메모 3 4 2 12" xfId="22944"/>
    <cellStyle name="메모 3 4 2 2" xfId="8567"/>
    <cellStyle name="메모 3 4 2 2 2" xfId="14533"/>
    <cellStyle name="메모 3 4 2 2 3" xfId="20289"/>
    <cellStyle name="메모 3 4 2 2 4" xfId="25771"/>
    <cellStyle name="메모 3 4 2 3" xfId="8568"/>
    <cellStyle name="메모 3 4 2 3 2" xfId="14534"/>
    <cellStyle name="메모 3 4 2 3 3" xfId="20290"/>
    <cellStyle name="메모 3 4 2 3 4" xfId="25772"/>
    <cellStyle name="메모 3 4 2 4" xfId="8569"/>
    <cellStyle name="메모 3 4 2 4 2" xfId="14535"/>
    <cellStyle name="메모 3 4 2 4 3" xfId="20291"/>
    <cellStyle name="메모 3 4 2 4 4" xfId="25773"/>
    <cellStyle name="메모 3 4 2 5" xfId="8570"/>
    <cellStyle name="메모 3 4 2 5 2" xfId="14536"/>
    <cellStyle name="메모 3 4 2 5 3" xfId="20292"/>
    <cellStyle name="메모 3 4 2 5 4" xfId="25774"/>
    <cellStyle name="메모 3 4 2 6" xfId="8571"/>
    <cellStyle name="메모 3 4 2 6 2" xfId="14537"/>
    <cellStyle name="메모 3 4 2 6 3" xfId="20293"/>
    <cellStyle name="메모 3 4 2 6 4" xfId="25775"/>
    <cellStyle name="메모 3 4 2 7" xfId="8572"/>
    <cellStyle name="메모 3 4 2 7 2" xfId="14538"/>
    <cellStyle name="메모 3 4 2 7 3" xfId="20294"/>
    <cellStyle name="메모 3 4 2 7 4" xfId="25776"/>
    <cellStyle name="메모 3 4 2 8" xfId="8573"/>
    <cellStyle name="메모 3 4 2 8 2" xfId="14539"/>
    <cellStyle name="메모 3 4 2 8 3" xfId="20295"/>
    <cellStyle name="메모 3 4 2 8 4" xfId="25777"/>
    <cellStyle name="메모 3 4 2 9" xfId="8574"/>
    <cellStyle name="메모 3 4 2 9 2" xfId="14540"/>
    <cellStyle name="메모 3 4 2 9 3" xfId="20296"/>
    <cellStyle name="메모 3 4 2 9 4" xfId="25778"/>
    <cellStyle name="메모 3 4 3" xfId="5910"/>
    <cellStyle name="메모 3 4 3 10" xfId="8575"/>
    <cellStyle name="메모 3 4 3 10 2" xfId="14541"/>
    <cellStyle name="메모 3 4 3 10 3" xfId="20297"/>
    <cellStyle name="메모 3 4 3 10 4" xfId="25779"/>
    <cellStyle name="메모 3 4 3 11" xfId="11883"/>
    <cellStyle name="메모 3 4 3 12" xfId="17640"/>
    <cellStyle name="메모 3 4 3 13" xfId="23137"/>
    <cellStyle name="메모 3 4 3 2" xfId="8576"/>
    <cellStyle name="메모 3 4 3 2 2" xfId="14542"/>
    <cellStyle name="메모 3 4 3 2 3" xfId="20298"/>
    <cellStyle name="메모 3 4 3 2 4" xfId="25780"/>
    <cellStyle name="메모 3 4 3 3" xfId="8577"/>
    <cellStyle name="메모 3 4 3 3 2" xfId="14543"/>
    <cellStyle name="메모 3 4 3 3 3" xfId="20299"/>
    <cellStyle name="메모 3 4 3 3 4" xfId="25781"/>
    <cellStyle name="메모 3 4 3 4" xfId="8578"/>
    <cellStyle name="메모 3 4 3 4 2" xfId="14544"/>
    <cellStyle name="메모 3 4 3 4 3" xfId="20300"/>
    <cellStyle name="메모 3 4 3 4 4" xfId="25782"/>
    <cellStyle name="메모 3 4 3 5" xfId="8579"/>
    <cellStyle name="메모 3 4 3 5 2" xfId="14545"/>
    <cellStyle name="메모 3 4 3 5 3" xfId="20301"/>
    <cellStyle name="메모 3 4 3 5 4" xfId="25783"/>
    <cellStyle name="메모 3 4 3 6" xfId="8580"/>
    <cellStyle name="메모 3 4 3 6 2" xfId="14546"/>
    <cellStyle name="메모 3 4 3 6 3" xfId="20302"/>
    <cellStyle name="메모 3 4 3 6 4" xfId="25784"/>
    <cellStyle name="메모 3 4 3 7" xfId="8581"/>
    <cellStyle name="메모 3 4 3 7 2" xfId="14547"/>
    <cellStyle name="메모 3 4 3 7 3" xfId="20303"/>
    <cellStyle name="메모 3 4 3 7 4" xfId="25785"/>
    <cellStyle name="메모 3 4 3 8" xfId="8582"/>
    <cellStyle name="메모 3 4 3 8 2" xfId="14548"/>
    <cellStyle name="메모 3 4 3 8 3" xfId="20304"/>
    <cellStyle name="메모 3 4 3 8 4" xfId="25786"/>
    <cellStyle name="메모 3 4 3 9" xfId="8583"/>
    <cellStyle name="메모 3 4 3 9 2" xfId="14549"/>
    <cellStyle name="메모 3 4 3 9 3" xfId="20305"/>
    <cellStyle name="메모 3 4 3 9 4" xfId="25787"/>
    <cellStyle name="메모 3 4 4" xfId="8584"/>
    <cellStyle name="메모 3 4 4 2" xfId="14550"/>
    <cellStyle name="메모 3 4 4 3" xfId="20306"/>
    <cellStyle name="메모 3 4 4 4" xfId="25788"/>
    <cellStyle name="메모 3 4 5" xfId="8585"/>
    <cellStyle name="메모 3 4 5 2" xfId="14551"/>
    <cellStyle name="메모 3 4 5 3" xfId="20307"/>
    <cellStyle name="메모 3 4 5 4" xfId="25789"/>
    <cellStyle name="메모 3 4 6" xfId="8586"/>
    <cellStyle name="메모 3 4 6 2" xfId="14552"/>
    <cellStyle name="메모 3 4 6 3" xfId="20308"/>
    <cellStyle name="메모 3 4 6 4" xfId="25790"/>
    <cellStyle name="메모 3 4 7" xfId="8587"/>
    <cellStyle name="메모 3 4 7 2" xfId="14553"/>
    <cellStyle name="메모 3 4 7 3" xfId="20309"/>
    <cellStyle name="메모 3 4 7 4" xfId="25791"/>
    <cellStyle name="메모 3 4 8" xfId="8588"/>
    <cellStyle name="메모 3 4 8 2" xfId="14554"/>
    <cellStyle name="메모 3 4 8 3" xfId="20310"/>
    <cellStyle name="메모 3 4 8 4" xfId="25792"/>
    <cellStyle name="메모 3 4 9" xfId="8589"/>
    <cellStyle name="메모 3 4 9 2" xfId="14555"/>
    <cellStyle name="메모 3 4 9 3" xfId="20311"/>
    <cellStyle name="메모 3 4 9 4" xfId="25793"/>
    <cellStyle name="메모 3 5" xfId="5562"/>
    <cellStyle name="메모 3 5 2" xfId="5850"/>
    <cellStyle name="메모 3 5 2 10" xfId="11823"/>
    <cellStyle name="메모 3 5 2 11" xfId="17584"/>
    <cellStyle name="메모 3 5 2 12" xfId="23092"/>
    <cellStyle name="메모 3 5 2 2" xfId="8590"/>
    <cellStyle name="메모 3 5 2 2 2" xfId="14556"/>
    <cellStyle name="메모 3 5 2 2 3" xfId="20312"/>
    <cellStyle name="메모 3 5 2 2 4" xfId="25794"/>
    <cellStyle name="메모 3 5 2 3" xfId="8591"/>
    <cellStyle name="메모 3 5 2 3 2" xfId="14557"/>
    <cellStyle name="메모 3 5 2 3 3" xfId="20313"/>
    <cellStyle name="메모 3 5 2 3 4" xfId="25795"/>
    <cellStyle name="메모 3 5 2 4" xfId="8592"/>
    <cellStyle name="메모 3 5 2 4 2" xfId="14558"/>
    <cellStyle name="메모 3 5 2 4 3" xfId="20314"/>
    <cellStyle name="메모 3 5 2 4 4" xfId="25796"/>
    <cellStyle name="메모 3 5 2 5" xfId="8593"/>
    <cellStyle name="메모 3 5 2 5 2" xfId="14559"/>
    <cellStyle name="메모 3 5 2 5 3" xfId="20315"/>
    <cellStyle name="메모 3 5 2 5 4" xfId="25797"/>
    <cellStyle name="메모 3 5 2 6" xfId="8594"/>
    <cellStyle name="메모 3 5 2 6 2" xfId="14560"/>
    <cellStyle name="메모 3 5 2 6 3" xfId="20316"/>
    <cellStyle name="메모 3 5 2 6 4" xfId="25798"/>
    <cellStyle name="메모 3 5 2 7" xfId="8595"/>
    <cellStyle name="메모 3 5 2 7 2" xfId="14561"/>
    <cellStyle name="메모 3 5 2 7 3" xfId="20317"/>
    <cellStyle name="메모 3 5 2 7 4" xfId="25799"/>
    <cellStyle name="메모 3 5 2 8" xfId="8596"/>
    <cellStyle name="메모 3 5 2 8 2" xfId="14562"/>
    <cellStyle name="메모 3 5 2 8 3" xfId="20318"/>
    <cellStyle name="메모 3 5 2 8 4" xfId="25800"/>
    <cellStyle name="메모 3 5 2 9" xfId="8597"/>
    <cellStyle name="메모 3 5 2 9 2" xfId="14563"/>
    <cellStyle name="메모 3 5 2 9 3" xfId="20319"/>
    <cellStyle name="메모 3 5 2 9 4" xfId="25801"/>
    <cellStyle name="메모 3 5 3" xfId="6069"/>
    <cellStyle name="메모 3 5 3 10" xfId="8598"/>
    <cellStyle name="메모 3 5 3 10 2" xfId="14564"/>
    <cellStyle name="메모 3 5 3 10 3" xfId="20320"/>
    <cellStyle name="메모 3 5 3 10 4" xfId="25802"/>
    <cellStyle name="메모 3 5 3 11" xfId="12041"/>
    <cellStyle name="메모 3 5 3 12" xfId="17797"/>
    <cellStyle name="메모 3 5 3 13" xfId="23294"/>
    <cellStyle name="메모 3 5 3 2" xfId="8599"/>
    <cellStyle name="메모 3 5 3 2 2" xfId="14565"/>
    <cellStyle name="메모 3 5 3 2 3" xfId="20321"/>
    <cellStyle name="메모 3 5 3 2 4" xfId="25803"/>
    <cellStyle name="메모 3 5 3 3" xfId="8600"/>
    <cellStyle name="메모 3 5 3 3 2" xfId="14566"/>
    <cellStyle name="메모 3 5 3 3 3" xfId="20322"/>
    <cellStyle name="메모 3 5 3 3 4" xfId="25804"/>
    <cellStyle name="메모 3 5 3 4" xfId="8601"/>
    <cellStyle name="메모 3 5 3 4 2" xfId="14567"/>
    <cellStyle name="메모 3 5 3 4 3" xfId="20323"/>
    <cellStyle name="메모 3 5 3 4 4" xfId="25805"/>
    <cellStyle name="메모 3 5 3 5" xfId="8602"/>
    <cellStyle name="메모 3 5 3 5 2" xfId="14568"/>
    <cellStyle name="메모 3 5 3 5 3" xfId="20324"/>
    <cellStyle name="메모 3 5 3 5 4" xfId="25806"/>
    <cellStyle name="메모 3 5 3 6" xfId="8603"/>
    <cellStyle name="메모 3 5 3 6 2" xfId="14569"/>
    <cellStyle name="메모 3 5 3 6 3" xfId="20325"/>
    <cellStyle name="메모 3 5 3 6 4" xfId="25807"/>
    <cellStyle name="메모 3 5 3 7" xfId="8604"/>
    <cellStyle name="메모 3 5 3 7 2" xfId="14570"/>
    <cellStyle name="메모 3 5 3 7 3" xfId="20326"/>
    <cellStyle name="메모 3 5 3 7 4" xfId="25808"/>
    <cellStyle name="메모 3 5 3 8" xfId="8605"/>
    <cellStyle name="메모 3 5 3 8 2" xfId="14571"/>
    <cellStyle name="메모 3 5 3 8 3" xfId="20327"/>
    <cellStyle name="메모 3 5 3 8 4" xfId="25809"/>
    <cellStyle name="메모 3 5 3 9" xfId="8606"/>
    <cellStyle name="메모 3 5 3 9 2" xfId="14572"/>
    <cellStyle name="메모 3 5 3 9 3" xfId="20328"/>
    <cellStyle name="메모 3 5 3 9 4" xfId="25810"/>
    <cellStyle name="메모 3 5 4" xfId="8607"/>
    <cellStyle name="메모 3 5 4 2" xfId="14573"/>
    <cellStyle name="메모 3 5 4 3" xfId="20329"/>
    <cellStyle name="메모 3 5 4 4" xfId="25811"/>
    <cellStyle name="메모 3 5 5" xfId="8608"/>
    <cellStyle name="메모 3 5 5 2" xfId="14574"/>
    <cellStyle name="메모 3 5 5 3" xfId="20330"/>
    <cellStyle name="메모 3 5 5 4" xfId="25812"/>
    <cellStyle name="메모 3 5 6" xfId="8609"/>
    <cellStyle name="메모 3 5 6 2" xfId="14575"/>
    <cellStyle name="메모 3 5 6 3" xfId="20331"/>
    <cellStyle name="메모 3 5 6 4" xfId="25813"/>
    <cellStyle name="메모 3 5 7" xfId="11554"/>
    <cellStyle name="메모 3 5 8" xfId="17334"/>
    <cellStyle name="메모 3 6" xfId="5412"/>
    <cellStyle name="메모 3 6 2" xfId="5700"/>
    <cellStyle name="메모 3 6 2 10" xfId="11673"/>
    <cellStyle name="메모 3 6 2 11" xfId="17442"/>
    <cellStyle name="메모 3 6 2 12" xfId="22963"/>
    <cellStyle name="메모 3 6 2 2" xfId="8610"/>
    <cellStyle name="메모 3 6 2 2 2" xfId="14576"/>
    <cellStyle name="메모 3 6 2 2 3" xfId="20332"/>
    <cellStyle name="메모 3 6 2 2 4" xfId="25814"/>
    <cellStyle name="메모 3 6 2 3" xfId="8611"/>
    <cellStyle name="메모 3 6 2 3 2" xfId="14577"/>
    <cellStyle name="메모 3 6 2 3 3" xfId="20333"/>
    <cellStyle name="메모 3 6 2 3 4" xfId="25815"/>
    <cellStyle name="메모 3 6 2 4" xfId="8612"/>
    <cellStyle name="메모 3 6 2 4 2" xfId="14578"/>
    <cellStyle name="메모 3 6 2 4 3" xfId="20334"/>
    <cellStyle name="메모 3 6 2 4 4" xfId="25816"/>
    <cellStyle name="메모 3 6 2 5" xfId="8613"/>
    <cellStyle name="메모 3 6 2 5 2" xfId="14579"/>
    <cellStyle name="메모 3 6 2 5 3" xfId="20335"/>
    <cellStyle name="메모 3 6 2 5 4" xfId="25817"/>
    <cellStyle name="메모 3 6 2 6" xfId="8614"/>
    <cellStyle name="메모 3 6 2 6 2" xfId="14580"/>
    <cellStyle name="메모 3 6 2 6 3" xfId="20336"/>
    <cellStyle name="메모 3 6 2 6 4" xfId="25818"/>
    <cellStyle name="메모 3 6 2 7" xfId="8615"/>
    <cellStyle name="메모 3 6 2 7 2" xfId="14581"/>
    <cellStyle name="메모 3 6 2 7 3" xfId="20337"/>
    <cellStyle name="메모 3 6 2 7 4" xfId="25819"/>
    <cellStyle name="메모 3 6 2 8" xfId="8616"/>
    <cellStyle name="메모 3 6 2 8 2" xfId="14582"/>
    <cellStyle name="메모 3 6 2 8 3" xfId="20338"/>
    <cellStyle name="메모 3 6 2 8 4" xfId="25820"/>
    <cellStyle name="메모 3 6 2 9" xfId="8617"/>
    <cellStyle name="메모 3 6 2 9 2" xfId="14583"/>
    <cellStyle name="메모 3 6 2 9 3" xfId="20339"/>
    <cellStyle name="메모 3 6 2 9 4" xfId="25821"/>
    <cellStyle name="메모 3 6 3" xfId="5939"/>
    <cellStyle name="메모 3 6 3 10" xfId="8618"/>
    <cellStyle name="메모 3 6 3 10 2" xfId="14584"/>
    <cellStyle name="메모 3 6 3 10 3" xfId="20340"/>
    <cellStyle name="메모 3 6 3 10 4" xfId="25822"/>
    <cellStyle name="메모 3 6 3 11" xfId="11912"/>
    <cellStyle name="메모 3 6 3 12" xfId="17669"/>
    <cellStyle name="메모 3 6 3 13" xfId="23166"/>
    <cellStyle name="메모 3 6 3 2" xfId="8619"/>
    <cellStyle name="메모 3 6 3 2 2" xfId="14585"/>
    <cellStyle name="메모 3 6 3 2 3" xfId="20341"/>
    <cellStyle name="메모 3 6 3 2 4" xfId="25823"/>
    <cellStyle name="메모 3 6 3 3" xfId="8620"/>
    <cellStyle name="메모 3 6 3 3 2" xfId="14586"/>
    <cellStyle name="메모 3 6 3 3 3" xfId="20342"/>
    <cellStyle name="메모 3 6 3 3 4" xfId="25824"/>
    <cellStyle name="메모 3 6 3 4" xfId="8621"/>
    <cellStyle name="메모 3 6 3 4 2" xfId="14587"/>
    <cellStyle name="메모 3 6 3 4 3" xfId="20343"/>
    <cellStyle name="메모 3 6 3 4 4" xfId="25825"/>
    <cellStyle name="메모 3 6 3 5" xfId="8622"/>
    <cellStyle name="메모 3 6 3 5 2" xfId="14588"/>
    <cellStyle name="메모 3 6 3 5 3" xfId="20344"/>
    <cellStyle name="메모 3 6 3 5 4" xfId="25826"/>
    <cellStyle name="메모 3 6 3 6" xfId="8623"/>
    <cellStyle name="메모 3 6 3 6 2" xfId="14589"/>
    <cellStyle name="메모 3 6 3 6 3" xfId="20345"/>
    <cellStyle name="메모 3 6 3 6 4" xfId="25827"/>
    <cellStyle name="메모 3 6 3 7" xfId="8624"/>
    <cellStyle name="메모 3 6 3 7 2" xfId="14590"/>
    <cellStyle name="메모 3 6 3 7 3" xfId="20346"/>
    <cellStyle name="메모 3 6 3 7 4" xfId="25828"/>
    <cellStyle name="메모 3 6 3 8" xfId="8625"/>
    <cellStyle name="메모 3 6 3 8 2" xfId="14591"/>
    <cellStyle name="메모 3 6 3 8 3" xfId="20347"/>
    <cellStyle name="메모 3 6 3 8 4" xfId="25829"/>
    <cellStyle name="메모 3 6 3 9" xfId="8626"/>
    <cellStyle name="메모 3 6 3 9 2" xfId="14592"/>
    <cellStyle name="메모 3 6 3 9 3" xfId="20348"/>
    <cellStyle name="메모 3 6 3 9 4" xfId="25830"/>
    <cellStyle name="메모 3 6 4" xfId="8627"/>
    <cellStyle name="메모 3 6 4 2" xfId="14593"/>
    <cellStyle name="메모 3 6 4 3" xfId="20349"/>
    <cellStyle name="메모 3 6 4 4" xfId="25831"/>
    <cellStyle name="메모 3 6 5" xfId="8628"/>
    <cellStyle name="메모 3 6 5 2" xfId="14594"/>
    <cellStyle name="메모 3 6 5 3" xfId="20350"/>
    <cellStyle name="메모 3 6 5 4" xfId="25832"/>
    <cellStyle name="메모 3 6 6" xfId="8629"/>
    <cellStyle name="메모 3 6 6 2" xfId="14595"/>
    <cellStyle name="메모 3 6 6 3" xfId="20351"/>
    <cellStyle name="메모 3 6 6 4" xfId="25833"/>
    <cellStyle name="메모 3 6 7" xfId="8630"/>
    <cellStyle name="메모 3 6 7 2" xfId="14596"/>
    <cellStyle name="메모 3 6 7 3" xfId="20352"/>
    <cellStyle name="메모 3 6 7 4" xfId="25834"/>
    <cellStyle name="메모 3 6 8" xfId="11406"/>
    <cellStyle name="메모 3 6 9" xfId="17204"/>
    <cellStyle name="메모 3 7" xfId="5364"/>
    <cellStyle name="메모 3 7 10" xfId="11222"/>
    <cellStyle name="메모 3 7 11" xfId="11296"/>
    <cellStyle name="메모 3 7 2" xfId="5652"/>
    <cellStyle name="메모 3 7 2 10" xfId="8631"/>
    <cellStyle name="메모 3 7 2 10 2" xfId="14597"/>
    <cellStyle name="메모 3 7 2 10 3" xfId="20353"/>
    <cellStyle name="메모 3 7 2 10 4" xfId="25835"/>
    <cellStyle name="메모 3 7 2 11" xfId="11625"/>
    <cellStyle name="메모 3 7 2 12" xfId="17396"/>
    <cellStyle name="메모 3 7 2 13" xfId="22929"/>
    <cellStyle name="메모 3 7 2 2" xfId="8632"/>
    <cellStyle name="메모 3 7 2 2 2" xfId="14598"/>
    <cellStyle name="메모 3 7 2 2 3" xfId="20354"/>
    <cellStyle name="메모 3 7 2 2 4" xfId="25836"/>
    <cellStyle name="메모 3 7 2 3" xfId="8633"/>
    <cellStyle name="메모 3 7 2 3 2" xfId="14599"/>
    <cellStyle name="메모 3 7 2 3 3" xfId="20355"/>
    <cellStyle name="메모 3 7 2 3 4" xfId="25837"/>
    <cellStyle name="메모 3 7 2 4" xfId="8634"/>
    <cellStyle name="메모 3 7 2 4 2" xfId="14600"/>
    <cellStyle name="메모 3 7 2 4 3" xfId="20356"/>
    <cellStyle name="메모 3 7 2 4 4" xfId="25838"/>
    <cellStyle name="메모 3 7 2 5" xfId="8635"/>
    <cellStyle name="메모 3 7 2 5 2" xfId="14601"/>
    <cellStyle name="메모 3 7 2 5 3" xfId="20357"/>
    <cellStyle name="메모 3 7 2 5 4" xfId="25839"/>
    <cellStyle name="메모 3 7 2 6" xfId="8636"/>
    <cellStyle name="메모 3 7 2 6 2" xfId="14602"/>
    <cellStyle name="메모 3 7 2 6 3" xfId="20358"/>
    <cellStyle name="메모 3 7 2 6 4" xfId="25840"/>
    <cellStyle name="메모 3 7 2 7" xfId="8637"/>
    <cellStyle name="메모 3 7 2 7 2" xfId="14603"/>
    <cellStyle name="메모 3 7 2 7 3" xfId="20359"/>
    <cellStyle name="메모 3 7 2 7 4" xfId="25841"/>
    <cellStyle name="메모 3 7 2 8" xfId="8638"/>
    <cellStyle name="메모 3 7 2 8 2" xfId="14604"/>
    <cellStyle name="메모 3 7 2 8 3" xfId="20360"/>
    <cellStyle name="메모 3 7 2 8 4" xfId="25842"/>
    <cellStyle name="메모 3 7 2 9" xfId="8639"/>
    <cellStyle name="메모 3 7 2 9 2" xfId="14605"/>
    <cellStyle name="메모 3 7 2 9 3" xfId="20361"/>
    <cellStyle name="메모 3 7 2 9 4" xfId="25843"/>
    <cellStyle name="메모 3 7 3" xfId="5896"/>
    <cellStyle name="메모 3 7 3 10" xfId="8640"/>
    <cellStyle name="메모 3 7 3 10 2" xfId="14606"/>
    <cellStyle name="메모 3 7 3 10 3" xfId="20362"/>
    <cellStyle name="메모 3 7 3 10 4" xfId="25844"/>
    <cellStyle name="메모 3 7 3 11" xfId="11869"/>
    <cellStyle name="메모 3 7 3 12" xfId="17626"/>
    <cellStyle name="메모 3 7 3 13" xfId="23123"/>
    <cellStyle name="메모 3 7 3 2" xfId="8641"/>
    <cellStyle name="메모 3 7 3 2 2" xfId="14607"/>
    <cellStyle name="메모 3 7 3 2 3" xfId="20363"/>
    <cellStyle name="메모 3 7 3 2 4" xfId="25845"/>
    <cellStyle name="메모 3 7 3 3" xfId="8642"/>
    <cellStyle name="메모 3 7 3 3 2" xfId="14608"/>
    <cellStyle name="메모 3 7 3 3 3" xfId="20364"/>
    <cellStyle name="메모 3 7 3 3 4" xfId="25846"/>
    <cellStyle name="메모 3 7 3 4" xfId="8643"/>
    <cellStyle name="메모 3 7 3 4 2" xfId="14609"/>
    <cellStyle name="메모 3 7 3 4 3" xfId="20365"/>
    <cellStyle name="메모 3 7 3 4 4" xfId="25847"/>
    <cellStyle name="메모 3 7 3 5" xfId="8644"/>
    <cellStyle name="메모 3 7 3 5 2" xfId="14610"/>
    <cellStyle name="메모 3 7 3 5 3" xfId="20366"/>
    <cellStyle name="메모 3 7 3 5 4" xfId="25848"/>
    <cellStyle name="메모 3 7 3 6" xfId="8645"/>
    <cellStyle name="메모 3 7 3 6 2" xfId="14611"/>
    <cellStyle name="메모 3 7 3 6 3" xfId="20367"/>
    <cellStyle name="메모 3 7 3 6 4" xfId="25849"/>
    <cellStyle name="메모 3 7 3 7" xfId="8646"/>
    <cellStyle name="메모 3 7 3 7 2" xfId="14612"/>
    <cellStyle name="메모 3 7 3 7 3" xfId="20368"/>
    <cellStyle name="메모 3 7 3 7 4" xfId="25850"/>
    <cellStyle name="메모 3 7 3 8" xfId="8647"/>
    <cellStyle name="메모 3 7 3 8 2" xfId="14613"/>
    <cellStyle name="메모 3 7 3 8 3" xfId="20369"/>
    <cellStyle name="메모 3 7 3 8 4" xfId="25851"/>
    <cellStyle name="메모 3 7 3 9" xfId="8648"/>
    <cellStyle name="메모 3 7 3 9 2" xfId="14614"/>
    <cellStyle name="메모 3 7 3 9 3" xfId="20370"/>
    <cellStyle name="메모 3 7 3 9 4" xfId="25852"/>
    <cellStyle name="메모 3 7 4" xfId="8649"/>
    <cellStyle name="메모 3 7 4 2" xfId="14615"/>
    <cellStyle name="메모 3 7 4 3" xfId="20371"/>
    <cellStyle name="메모 3 7 4 4" xfId="25853"/>
    <cellStyle name="메모 3 7 5" xfId="8650"/>
    <cellStyle name="메모 3 7 5 2" xfId="14616"/>
    <cellStyle name="메모 3 7 5 3" xfId="20372"/>
    <cellStyle name="메모 3 7 5 4" xfId="25854"/>
    <cellStyle name="메모 3 7 6" xfId="8651"/>
    <cellStyle name="메모 3 7 6 2" xfId="14617"/>
    <cellStyle name="메모 3 7 6 3" xfId="20373"/>
    <cellStyle name="메모 3 7 6 4" xfId="25855"/>
    <cellStyle name="메모 3 7 7" xfId="8652"/>
    <cellStyle name="메모 3 7 7 2" xfId="14618"/>
    <cellStyle name="메모 3 7 7 3" xfId="20374"/>
    <cellStyle name="메모 3 7 7 4" xfId="25856"/>
    <cellStyle name="메모 3 7 8" xfId="8653"/>
    <cellStyle name="메모 3 7 8 2" xfId="14619"/>
    <cellStyle name="메모 3 7 8 3" xfId="20375"/>
    <cellStyle name="메모 3 7 8 4" xfId="25857"/>
    <cellStyle name="메모 3 7 9" xfId="11358"/>
    <cellStyle name="메모 3 8" xfId="8654"/>
    <cellStyle name="메모 3 8 2" xfId="14620"/>
    <cellStyle name="메모 3 8 3" xfId="20376"/>
    <cellStyle name="메모 3 8 4" xfId="25858"/>
    <cellStyle name="메모 3 9" xfId="11322"/>
    <cellStyle name="메모 4" xfId="560"/>
    <cellStyle name="메모 4 2" xfId="4578"/>
    <cellStyle name="메모 4 2 2" xfId="5215"/>
    <cellStyle name="메모 4 2 2 2" xfId="5525"/>
    <cellStyle name="메모 4 2 2 2 2" xfId="5813"/>
    <cellStyle name="메모 4 2 2 2 2 10" xfId="11786"/>
    <cellStyle name="메모 4 2 2 2 2 11" xfId="17550"/>
    <cellStyle name="메모 4 2 2 2 2 12" xfId="23066"/>
    <cellStyle name="메모 4 2 2 2 2 2" xfId="8655"/>
    <cellStyle name="메모 4 2 2 2 2 2 2" xfId="14621"/>
    <cellStyle name="메모 4 2 2 2 2 2 3" xfId="20377"/>
    <cellStyle name="메모 4 2 2 2 2 2 4" xfId="25859"/>
    <cellStyle name="메모 4 2 2 2 2 3" xfId="8656"/>
    <cellStyle name="메모 4 2 2 2 2 3 2" xfId="14622"/>
    <cellStyle name="메모 4 2 2 2 2 3 3" xfId="20378"/>
    <cellStyle name="메모 4 2 2 2 2 3 4" xfId="25860"/>
    <cellStyle name="메모 4 2 2 2 2 4" xfId="8657"/>
    <cellStyle name="메모 4 2 2 2 2 4 2" xfId="14623"/>
    <cellStyle name="메모 4 2 2 2 2 4 3" xfId="20379"/>
    <cellStyle name="메모 4 2 2 2 2 4 4" xfId="25861"/>
    <cellStyle name="메모 4 2 2 2 2 5" xfId="8658"/>
    <cellStyle name="메모 4 2 2 2 2 5 2" xfId="14624"/>
    <cellStyle name="메모 4 2 2 2 2 5 3" xfId="20380"/>
    <cellStyle name="메모 4 2 2 2 2 5 4" xfId="25862"/>
    <cellStyle name="메모 4 2 2 2 2 6" xfId="8659"/>
    <cellStyle name="메모 4 2 2 2 2 6 2" xfId="14625"/>
    <cellStyle name="메모 4 2 2 2 2 6 3" xfId="20381"/>
    <cellStyle name="메모 4 2 2 2 2 6 4" xfId="25863"/>
    <cellStyle name="메모 4 2 2 2 2 7" xfId="8660"/>
    <cellStyle name="메모 4 2 2 2 2 7 2" xfId="14626"/>
    <cellStyle name="메모 4 2 2 2 2 7 3" xfId="20382"/>
    <cellStyle name="메모 4 2 2 2 2 7 4" xfId="25864"/>
    <cellStyle name="메모 4 2 2 2 2 8" xfId="8661"/>
    <cellStyle name="메모 4 2 2 2 2 8 2" xfId="14627"/>
    <cellStyle name="메모 4 2 2 2 2 8 3" xfId="20383"/>
    <cellStyle name="메모 4 2 2 2 2 8 4" xfId="25865"/>
    <cellStyle name="메모 4 2 2 2 2 9" xfId="8662"/>
    <cellStyle name="메모 4 2 2 2 2 9 2" xfId="14628"/>
    <cellStyle name="메모 4 2 2 2 2 9 3" xfId="20384"/>
    <cellStyle name="메모 4 2 2 2 2 9 4" xfId="25866"/>
    <cellStyle name="메모 4 2 2 2 3" xfId="6036"/>
    <cellStyle name="메모 4 2 2 2 3 10" xfId="8663"/>
    <cellStyle name="메모 4 2 2 2 3 10 2" xfId="14629"/>
    <cellStyle name="메모 4 2 2 2 3 10 3" xfId="20385"/>
    <cellStyle name="메모 4 2 2 2 3 10 4" xfId="25867"/>
    <cellStyle name="메모 4 2 2 2 3 11" xfId="12009"/>
    <cellStyle name="메모 4 2 2 2 3 12" xfId="17766"/>
    <cellStyle name="메모 4 2 2 2 3 13" xfId="23263"/>
    <cellStyle name="메모 4 2 2 2 3 2" xfId="8664"/>
    <cellStyle name="메모 4 2 2 2 3 2 2" xfId="14630"/>
    <cellStyle name="메모 4 2 2 2 3 2 3" xfId="20386"/>
    <cellStyle name="메모 4 2 2 2 3 2 4" xfId="25868"/>
    <cellStyle name="메모 4 2 2 2 3 3" xfId="8665"/>
    <cellStyle name="메모 4 2 2 2 3 3 2" xfId="14631"/>
    <cellStyle name="메모 4 2 2 2 3 3 3" xfId="20387"/>
    <cellStyle name="메모 4 2 2 2 3 3 4" xfId="25869"/>
    <cellStyle name="메모 4 2 2 2 3 4" xfId="8666"/>
    <cellStyle name="메모 4 2 2 2 3 4 2" xfId="14632"/>
    <cellStyle name="메모 4 2 2 2 3 4 3" xfId="20388"/>
    <cellStyle name="메모 4 2 2 2 3 4 4" xfId="25870"/>
    <cellStyle name="메모 4 2 2 2 3 5" xfId="8667"/>
    <cellStyle name="메모 4 2 2 2 3 5 2" xfId="14633"/>
    <cellStyle name="메모 4 2 2 2 3 5 3" xfId="20389"/>
    <cellStyle name="메모 4 2 2 2 3 5 4" xfId="25871"/>
    <cellStyle name="메모 4 2 2 2 3 6" xfId="8668"/>
    <cellStyle name="메모 4 2 2 2 3 6 2" xfId="14634"/>
    <cellStyle name="메모 4 2 2 2 3 6 3" xfId="20390"/>
    <cellStyle name="메모 4 2 2 2 3 6 4" xfId="25872"/>
    <cellStyle name="메모 4 2 2 2 3 7" xfId="8669"/>
    <cellStyle name="메모 4 2 2 2 3 7 2" xfId="14635"/>
    <cellStyle name="메모 4 2 2 2 3 7 3" xfId="20391"/>
    <cellStyle name="메모 4 2 2 2 3 7 4" xfId="25873"/>
    <cellStyle name="메모 4 2 2 2 3 8" xfId="8670"/>
    <cellStyle name="메모 4 2 2 2 3 8 2" xfId="14636"/>
    <cellStyle name="메모 4 2 2 2 3 8 3" xfId="20392"/>
    <cellStyle name="메모 4 2 2 2 3 8 4" xfId="25874"/>
    <cellStyle name="메모 4 2 2 2 3 9" xfId="8671"/>
    <cellStyle name="메모 4 2 2 2 3 9 2" xfId="14637"/>
    <cellStyle name="메모 4 2 2 2 3 9 3" xfId="20393"/>
    <cellStyle name="메모 4 2 2 2 3 9 4" xfId="25875"/>
    <cellStyle name="메모 4 2 2 2 4" xfId="8672"/>
    <cellStyle name="메모 4 2 2 2 4 2" xfId="14638"/>
    <cellStyle name="메모 4 2 2 2 4 3" xfId="20394"/>
    <cellStyle name="메모 4 2 2 2 4 4" xfId="25876"/>
    <cellStyle name="메모 4 2 2 2 5" xfId="8673"/>
    <cellStyle name="메모 4 2 2 2 5 2" xfId="14639"/>
    <cellStyle name="메모 4 2 2 2 5 3" xfId="20395"/>
    <cellStyle name="메모 4 2 2 2 5 4" xfId="25877"/>
    <cellStyle name="메모 4 2 2 2 6" xfId="8674"/>
    <cellStyle name="메모 4 2 2 2 6 2" xfId="14640"/>
    <cellStyle name="메모 4 2 2 2 6 3" xfId="20396"/>
    <cellStyle name="메모 4 2 2 2 6 4" xfId="25878"/>
    <cellStyle name="메모 4 2 2 2 7" xfId="11519"/>
    <cellStyle name="메모 4 2 2 2 8" xfId="17308"/>
    <cellStyle name="메모 4 2 2 3" xfId="5438"/>
    <cellStyle name="메모 4 2 2 3 2" xfId="5726"/>
    <cellStyle name="메모 4 2 2 3 2 10" xfId="11699"/>
    <cellStyle name="메모 4 2 2 3 2 11" xfId="17466"/>
    <cellStyle name="메모 4 2 2 3 2 12" xfId="22987"/>
    <cellStyle name="메모 4 2 2 3 2 2" xfId="8675"/>
    <cellStyle name="메모 4 2 2 3 2 2 2" xfId="14641"/>
    <cellStyle name="메모 4 2 2 3 2 2 3" xfId="20397"/>
    <cellStyle name="메모 4 2 2 3 2 2 4" xfId="25879"/>
    <cellStyle name="메모 4 2 2 3 2 3" xfId="8676"/>
    <cellStyle name="메모 4 2 2 3 2 3 2" xfId="14642"/>
    <cellStyle name="메모 4 2 2 3 2 3 3" xfId="20398"/>
    <cellStyle name="메모 4 2 2 3 2 3 4" xfId="25880"/>
    <cellStyle name="메모 4 2 2 3 2 4" xfId="8677"/>
    <cellStyle name="메모 4 2 2 3 2 4 2" xfId="14643"/>
    <cellStyle name="메모 4 2 2 3 2 4 3" xfId="20399"/>
    <cellStyle name="메모 4 2 2 3 2 4 4" xfId="25881"/>
    <cellStyle name="메모 4 2 2 3 2 5" xfId="8678"/>
    <cellStyle name="메모 4 2 2 3 2 5 2" xfId="14644"/>
    <cellStyle name="메모 4 2 2 3 2 5 3" xfId="20400"/>
    <cellStyle name="메모 4 2 2 3 2 5 4" xfId="25882"/>
    <cellStyle name="메모 4 2 2 3 2 6" xfId="8679"/>
    <cellStyle name="메모 4 2 2 3 2 6 2" xfId="14645"/>
    <cellStyle name="메모 4 2 2 3 2 6 3" xfId="20401"/>
    <cellStyle name="메모 4 2 2 3 2 6 4" xfId="25883"/>
    <cellStyle name="메모 4 2 2 3 2 7" xfId="8680"/>
    <cellStyle name="메모 4 2 2 3 2 7 2" xfId="14646"/>
    <cellStyle name="메모 4 2 2 3 2 7 3" xfId="20402"/>
    <cellStyle name="메모 4 2 2 3 2 7 4" xfId="25884"/>
    <cellStyle name="메모 4 2 2 3 2 8" xfId="8681"/>
    <cellStyle name="메모 4 2 2 3 2 8 2" xfId="14647"/>
    <cellStyle name="메모 4 2 2 3 2 8 3" xfId="20403"/>
    <cellStyle name="메모 4 2 2 3 2 8 4" xfId="25885"/>
    <cellStyle name="메모 4 2 2 3 2 9" xfId="8682"/>
    <cellStyle name="메모 4 2 2 3 2 9 2" xfId="14648"/>
    <cellStyle name="메모 4 2 2 3 2 9 3" xfId="20404"/>
    <cellStyle name="메모 4 2 2 3 2 9 4" xfId="25886"/>
    <cellStyle name="메모 4 2 2 3 3" xfId="5958"/>
    <cellStyle name="메모 4 2 2 3 3 10" xfId="8683"/>
    <cellStyle name="메모 4 2 2 3 3 10 2" xfId="14649"/>
    <cellStyle name="메모 4 2 2 3 3 10 3" xfId="20405"/>
    <cellStyle name="메모 4 2 2 3 3 10 4" xfId="25887"/>
    <cellStyle name="메모 4 2 2 3 3 11" xfId="11931"/>
    <cellStyle name="메모 4 2 2 3 3 12" xfId="17688"/>
    <cellStyle name="메모 4 2 2 3 3 13" xfId="23185"/>
    <cellStyle name="메모 4 2 2 3 3 2" xfId="8684"/>
    <cellStyle name="메모 4 2 2 3 3 2 2" xfId="14650"/>
    <cellStyle name="메모 4 2 2 3 3 2 3" xfId="20406"/>
    <cellStyle name="메모 4 2 2 3 3 2 4" xfId="25888"/>
    <cellStyle name="메모 4 2 2 3 3 3" xfId="8685"/>
    <cellStyle name="메모 4 2 2 3 3 3 2" xfId="14651"/>
    <cellStyle name="메모 4 2 2 3 3 3 3" xfId="20407"/>
    <cellStyle name="메모 4 2 2 3 3 3 4" xfId="25889"/>
    <cellStyle name="메모 4 2 2 3 3 4" xfId="8686"/>
    <cellStyle name="메모 4 2 2 3 3 4 2" xfId="14652"/>
    <cellStyle name="메모 4 2 2 3 3 4 3" xfId="20408"/>
    <cellStyle name="메모 4 2 2 3 3 4 4" xfId="25890"/>
    <cellStyle name="메모 4 2 2 3 3 5" xfId="8687"/>
    <cellStyle name="메모 4 2 2 3 3 5 2" xfId="14653"/>
    <cellStyle name="메모 4 2 2 3 3 5 3" xfId="20409"/>
    <cellStyle name="메모 4 2 2 3 3 5 4" xfId="25891"/>
    <cellStyle name="메모 4 2 2 3 3 6" xfId="8688"/>
    <cellStyle name="메모 4 2 2 3 3 6 2" xfId="14654"/>
    <cellStyle name="메모 4 2 2 3 3 6 3" xfId="20410"/>
    <cellStyle name="메모 4 2 2 3 3 6 4" xfId="25892"/>
    <cellStyle name="메모 4 2 2 3 3 7" xfId="8689"/>
    <cellStyle name="메모 4 2 2 3 3 7 2" xfId="14655"/>
    <cellStyle name="메모 4 2 2 3 3 7 3" xfId="20411"/>
    <cellStyle name="메모 4 2 2 3 3 7 4" xfId="25893"/>
    <cellStyle name="메모 4 2 2 3 3 8" xfId="8690"/>
    <cellStyle name="메모 4 2 2 3 3 8 2" xfId="14656"/>
    <cellStyle name="메모 4 2 2 3 3 8 3" xfId="20412"/>
    <cellStyle name="메모 4 2 2 3 3 8 4" xfId="25894"/>
    <cellStyle name="메모 4 2 2 3 3 9" xfId="8691"/>
    <cellStyle name="메모 4 2 2 3 3 9 2" xfId="14657"/>
    <cellStyle name="메모 4 2 2 3 3 9 3" xfId="20413"/>
    <cellStyle name="메모 4 2 2 3 3 9 4" xfId="25895"/>
    <cellStyle name="메모 4 2 2 3 4" xfId="8692"/>
    <cellStyle name="메모 4 2 2 3 4 2" xfId="14658"/>
    <cellStyle name="메모 4 2 2 3 4 3" xfId="20414"/>
    <cellStyle name="메모 4 2 2 3 4 4" xfId="25896"/>
    <cellStyle name="메모 4 2 2 3 5" xfId="8693"/>
    <cellStyle name="메모 4 2 2 3 5 2" xfId="14659"/>
    <cellStyle name="메모 4 2 2 3 5 3" xfId="20415"/>
    <cellStyle name="메모 4 2 2 3 5 4" xfId="25897"/>
    <cellStyle name="메모 4 2 2 3 6" xfId="8694"/>
    <cellStyle name="메모 4 2 2 3 6 2" xfId="14660"/>
    <cellStyle name="메모 4 2 2 3 6 3" xfId="20416"/>
    <cellStyle name="메모 4 2 2 3 6 4" xfId="25898"/>
    <cellStyle name="메모 4 2 2 3 7" xfId="11432"/>
    <cellStyle name="메모 4 2 2 3 8" xfId="17227"/>
    <cellStyle name="메모 4 2 2 4" xfId="5366"/>
    <cellStyle name="메모 4 2 2 4 2" xfId="5654"/>
    <cellStyle name="메모 4 2 2 4 2 10" xfId="11627"/>
    <cellStyle name="메모 4 2 2 4 2 11" xfId="17398"/>
    <cellStyle name="메모 4 2 2 4 2 12" xfId="22930"/>
    <cellStyle name="메모 4 2 2 4 2 2" xfId="8695"/>
    <cellStyle name="메모 4 2 2 4 2 2 2" xfId="14661"/>
    <cellStyle name="메모 4 2 2 4 2 2 3" xfId="20417"/>
    <cellStyle name="메모 4 2 2 4 2 2 4" xfId="25899"/>
    <cellStyle name="메모 4 2 2 4 2 3" xfId="8696"/>
    <cellStyle name="메모 4 2 2 4 2 3 2" xfId="14662"/>
    <cellStyle name="메모 4 2 2 4 2 3 3" xfId="20418"/>
    <cellStyle name="메모 4 2 2 4 2 3 4" xfId="25900"/>
    <cellStyle name="메모 4 2 2 4 2 4" xfId="8697"/>
    <cellStyle name="메모 4 2 2 4 2 4 2" xfId="14663"/>
    <cellStyle name="메모 4 2 2 4 2 4 3" xfId="20419"/>
    <cellStyle name="메모 4 2 2 4 2 4 4" xfId="25901"/>
    <cellStyle name="메모 4 2 2 4 2 5" xfId="8698"/>
    <cellStyle name="메모 4 2 2 4 2 5 2" xfId="14664"/>
    <cellStyle name="메모 4 2 2 4 2 5 3" xfId="20420"/>
    <cellStyle name="메모 4 2 2 4 2 5 4" xfId="25902"/>
    <cellStyle name="메모 4 2 2 4 2 6" xfId="8699"/>
    <cellStyle name="메모 4 2 2 4 2 6 2" xfId="14665"/>
    <cellStyle name="메모 4 2 2 4 2 6 3" xfId="20421"/>
    <cellStyle name="메모 4 2 2 4 2 6 4" xfId="25903"/>
    <cellStyle name="메모 4 2 2 4 2 7" xfId="8700"/>
    <cellStyle name="메모 4 2 2 4 2 7 2" xfId="14666"/>
    <cellStyle name="메모 4 2 2 4 2 7 3" xfId="20422"/>
    <cellStyle name="메모 4 2 2 4 2 7 4" xfId="25904"/>
    <cellStyle name="메모 4 2 2 4 2 8" xfId="8701"/>
    <cellStyle name="메모 4 2 2 4 2 8 2" xfId="14667"/>
    <cellStyle name="메모 4 2 2 4 2 8 3" xfId="20423"/>
    <cellStyle name="메모 4 2 2 4 2 8 4" xfId="25905"/>
    <cellStyle name="메모 4 2 2 4 2 9" xfId="8702"/>
    <cellStyle name="메모 4 2 2 4 2 9 2" xfId="14668"/>
    <cellStyle name="메모 4 2 2 4 2 9 3" xfId="20424"/>
    <cellStyle name="메모 4 2 2 4 2 9 4" xfId="25906"/>
    <cellStyle name="메모 4 2 2 4 3" xfId="5897"/>
    <cellStyle name="메모 4 2 2 4 3 10" xfId="8703"/>
    <cellStyle name="메모 4 2 2 4 3 10 2" xfId="14669"/>
    <cellStyle name="메모 4 2 2 4 3 10 3" xfId="20425"/>
    <cellStyle name="메모 4 2 2 4 3 10 4" xfId="25907"/>
    <cellStyle name="메모 4 2 2 4 3 11" xfId="11870"/>
    <cellStyle name="메모 4 2 2 4 3 12" xfId="17627"/>
    <cellStyle name="메모 4 2 2 4 3 13" xfId="23124"/>
    <cellStyle name="메모 4 2 2 4 3 2" xfId="8704"/>
    <cellStyle name="메모 4 2 2 4 3 2 2" xfId="14670"/>
    <cellStyle name="메모 4 2 2 4 3 2 3" xfId="20426"/>
    <cellStyle name="메모 4 2 2 4 3 2 4" xfId="25908"/>
    <cellStyle name="메모 4 2 2 4 3 3" xfId="8705"/>
    <cellStyle name="메모 4 2 2 4 3 3 2" xfId="14671"/>
    <cellStyle name="메모 4 2 2 4 3 3 3" xfId="20427"/>
    <cellStyle name="메모 4 2 2 4 3 3 4" xfId="25909"/>
    <cellStyle name="메모 4 2 2 4 3 4" xfId="8706"/>
    <cellStyle name="메모 4 2 2 4 3 4 2" xfId="14672"/>
    <cellStyle name="메모 4 2 2 4 3 4 3" xfId="20428"/>
    <cellStyle name="메모 4 2 2 4 3 4 4" xfId="25910"/>
    <cellStyle name="메모 4 2 2 4 3 5" xfId="8707"/>
    <cellStyle name="메모 4 2 2 4 3 5 2" xfId="14673"/>
    <cellStyle name="메모 4 2 2 4 3 5 3" xfId="20429"/>
    <cellStyle name="메모 4 2 2 4 3 5 4" xfId="25911"/>
    <cellStyle name="메모 4 2 2 4 3 6" xfId="8708"/>
    <cellStyle name="메모 4 2 2 4 3 6 2" xfId="14674"/>
    <cellStyle name="메모 4 2 2 4 3 6 3" xfId="20430"/>
    <cellStyle name="메모 4 2 2 4 3 6 4" xfId="25912"/>
    <cellStyle name="메모 4 2 2 4 3 7" xfId="8709"/>
    <cellStyle name="메모 4 2 2 4 3 7 2" xfId="14675"/>
    <cellStyle name="메모 4 2 2 4 3 7 3" xfId="20431"/>
    <cellStyle name="메모 4 2 2 4 3 7 4" xfId="25913"/>
    <cellStyle name="메모 4 2 2 4 3 8" xfId="8710"/>
    <cellStyle name="메모 4 2 2 4 3 8 2" xfId="14676"/>
    <cellStyle name="메모 4 2 2 4 3 8 3" xfId="20432"/>
    <cellStyle name="메모 4 2 2 4 3 8 4" xfId="25914"/>
    <cellStyle name="메모 4 2 2 4 3 9" xfId="8711"/>
    <cellStyle name="메모 4 2 2 4 3 9 2" xfId="14677"/>
    <cellStyle name="메모 4 2 2 4 3 9 3" xfId="20433"/>
    <cellStyle name="메모 4 2 2 4 3 9 4" xfId="25915"/>
    <cellStyle name="메모 4 2 2 4 4" xfId="8712"/>
    <cellStyle name="메모 4 2 2 4 4 2" xfId="14678"/>
    <cellStyle name="메모 4 2 2 4 4 3" xfId="20434"/>
    <cellStyle name="메모 4 2 2 4 4 4" xfId="25916"/>
    <cellStyle name="메모 4 2 2 4 5" xfId="8713"/>
    <cellStyle name="메모 4 2 2 4 5 2" xfId="14679"/>
    <cellStyle name="메모 4 2 2 4 5 3" xfId="20435"/>
    <cellStyle name="메모 4 2 2 4 5 4" xfId="25917"/>
    <cellStyle name="메모 4 2 2 4 6" xfId="8714"/>
    <cellStyle name="메모 4 2 2 4 6 2" xfId="14680"/>
    <cellStyle name="메모 4 2 2 4 6 3" xfId="20436"/>
    <cellStyle name="메모 4 2 2 4 6 4" xfId="25918"/>
    <cellStyle name="메모 4 2 2 4 7" xfId="8715"/>
    <cellStyle name="메모 4 2 2 4 7 2" xfId="14681"/>
    <cellStyle name="메모 4 2 2 4 7 3" xfId="20437"/>
    <cellStyle name="메모 4 2 2 4 7 4" xfId="25919"/>
    <cellStyle name="메모 4 2 2 4 8" xfId="11360"/>
    <cellStyle name="메모 4 2 2 4 9" xfId="17164"/>
    <cellStyle name="메모 4 2 2 5" xfId="5421"/>
    <cellStyle name="메모 4 2 2 5 10" xfId="17213"/>
    <cellStyle name="메모 4 2 2 5 11" xfId="11319"/>
    <cellStyle name="메모 4 2 2 5 2" xfId="5709"/>
    <cellStyle name="메모 4 2 2 5 2 10" xfId="8716"/>
    <cellStyle name="메모 4 2 2 5 2 10 2" xfId="14682"/>
    <cellStyle name="메모 4 2 2 5 2 10 3" xfId="20438"/>
    <cellStyle name="메모 4 2 2 5 2 10 4" xfId="25920"/>
    <cellStyle name="메모 4 2 2 5 2 11" xfId="11682"/>
    <cellStyle name="메모 4 2 2 5 2 12" xfId="17451"/>
    <cellStyle name="메모 4 2 2 5 2 13" xfId="22972"/>
    <cellStyle name="메모 4 2 2 5 2 2" xfId="8717"/>
    <cellStyle name="메모 4 2 2 5 2 2 2" xfId="14683"/>
    <cellStyle name="메모 4 2 2 5 2 2 3" xfId="20439"/>
    <cellStyle name="메모 4 2 2 5 2 2 4" xfId="25921"/>
    <cellStyle name="메모 4 2 2 5 2 3" xfId="8718"/>
    <cellStyle name="메모 4 2 2 5 2 3 2" xfId="14684"/>
    <cellStyle name="메모 4 2 2 5 2 3 3" xfId="20440"/>
    <cellStyle name="메모 4 2 2 5 2 3 4" xfId="25922"/>
    <cellStyle name="메모 4 2 2 5 2 4" xfId="8719"/>
    <cellStyle name="메모 4 2 2 5 2 4 2" xfId="14685"/>
    <cellStyle name="메모 4 2 2 5 2 4 3" xfId="20441"/>
    <cellStyle name="메모 4 2 2 5 2 4 4" xfId="25923"/>
    <cellStyle name="메모 4 2 2 5 2 5" xfId="8720"/>
    <cellStyle name="메모 4 2 2 5 2 5 2" xfId="14686"/>
    <cellStyle name="메모 4 2 2 5 2 5 3" xfId="20442"/>
    <cellStyle name="메모 4 2 2 5 2 5 4" xfId="25924"/>
    <cellStyle name="메모 4 2 2 5 2 6" xfId="8721"/>
    <cellStyle name="메모 4 2 2 5 2 6 2" xfId="14687"/>
    <cellStyle name="메모 4 2 2 5 2 6 3" xfId="20443"/>
    <cellStyle name="메모 4 2 2 5 2 6 4" xfId="25925"/>
    <cellStyle name="메모 4 2 2 5 2 7" xfId="8722"/>
    <cellStyle name="메모 4 2 2 5 2 7 2" xfId="14688"/>
    <cellStyle name="메모 4 2 2 5 2 7 3" xfId="20444"/>
    <cellStyle name="메모 4 2 2 5 2 7 4" xfId="25926"/>
    <cellStyle name="메모 4 2 2 5 2 8" xfId="8723"/>
    <cellStyle name="메모 4 2 2 5 2 8 2" xfId="14689"/>
    <cellStyle name="메모 4 2 2 5 2 8 3" xfId="20445"/>
    <cellStyle name="메모 4 2 2 5 2 8 4" xfId="25927"/>
    <cellStyle name="메모 4 2 2 5 2 9" xfId="8724"/>
    <cellStyle name="메모 4 2 2 5 2 9 2" xfId="14690"/>
    <cellStyle name="메모 4 2 2 5 2 9 3" xfId="20446"/>
    <cellStyle name="메모 4 2 2 5 2 9 4" xfId="25928"/>
    <cellStyle name="메모 4 2 2 5 3" xfId="5947"/>
    <cellStyle name="메모 4 2 2 5 3 10" xfId="8725"/>
    <cellStyle name="메모 4 2 2 5 3 10 2" xfId="14691"/>
    <cellStyle name="메모 4 2 2 5 3 10 3" xfId="20447"/>
    <cellStyle name="메모 4 2 2 5 3 10 4" xfId="25929"/>
    <cellStyle name="메모 4 2 2 5 3 11" xfId="11920"/>
    <cellStyle name="메모 4 2 2 5 3 12" xfId="17677"/>
    <cellStyle name="메모 4 2 2 5 3 13" xfId="23174"/>
    <cellStyle name="메모 4 2 2 5 3 2" xfId="8726"/>
    <cellStyle name="메모 4 2 2 5 3 2 2" xfId="14692"/>
    <cellStyle name="메모 4 2 2 5 3 2 3" xfId="20448"/>
    <cellStyle name="메모 4 2 2 5 3 2 4" xfId="25930"/>
    <cellStyle name="메모 4 2 2 5 3 3" xfId="8727"/>
    <cellStyle name="메모 4 2 2 5 3 3 2" xfId="14693"/>
    <cellStyle name="메모 4 2 2 5 3 3 3" xfId="20449"/>
    <cellStyle name="메모 4 2 2 5 3 3 4" xfId="25931"/>
    <cellStyle name="메모 4 2 2 5 3 4" xfId="8728"/>
    <cellStyle name="메모 4 2 2 5 3 4 2" xfId="14694"/>
    <cellStyle name="메모 4 2 2 5 3 4 3" xfId="20450"/>
    <cellStyle name="메모 4 2 2 5 3 4 4" xfId="25932"/>
    <cellStyle name="메모 4 2 2 5 3 5" xfId="8729"/>
    <cellStyle name="메모 4 2 2 5 3 5 2" xfId="14695"/>
    <cellStyle name="메모 4 2 2 5 3 5 3" xfId="20451"/>
    <cellStyle name="메모 4 2 2 5 3 5 4" xfId="25933"/>
    <cellStyle name="메모 4 2 2 5 3 6" xfId="8730"/>
    <cellStyle name="메모 4 2 2 5 3 6 2" xfId="14696"/>
    <cellStyle name="메모 4 2 2 5 3 6 3" xfId="20452"/>
    <cellStyle name="메모 4 2 2 5 3 6 4" xfId="25934"/>
    <cellStyle name="메모 4 2 2 5 3 7" xfId="8731"/>
    <cellStyle name="메모 4 2 2 5 3 7 2" xfId="14697"/>
    <cellStyle name="메모 4 2 2 5 3 7 3" xfId="20453"/>
    <cellStyle name="메모 4 2 2 5 3 7 4" xfId="25935"/>
    <cellStyle name="메모 4 2 2 5 3 8" xfId="8732"/>
    <cellStyle name="메모 4 2 2 5 3 8 2" xfId="14698"/>
    <cellStyle name="메모 4 2 2 5 3 8 3" xfId="20454"/>
    <cellStyle name="메모 4 2 2 5 3 8 4" xfId="25936"/>
    <cellStyle name="메모 4 2 2 5 3 9" xfId="8733"/>
    <cellStyle name="메모 4 2 2 5 3 9 2" xfId="14699"/>
    <cellStyle name="메모 4 2 2 5 3 9 3" xfId="20455"/>
    <cellStyle name="메모 4 2 2 5 3 9 4" xfId="25937"/>
    <cellStyle name="메모 4 2 2 5 4" xfId="8734"/>
    <cellStyle name="메모 4 2 2 5 4 2" xfId="14700"/>
    <cellStyle name="메모 4 2 2 5 4 3" xfId="20456"/>
    <cellStyle name="메모 4 2 2 5 4 4" xfId="25938"/>
    <cellStyle name="메모 4 2 2 5 5" xfId="8735"/>
    <cellStyle name="메모 4 2 2 5 5 2" xfId="14701"/>
    <cellStyle name="메모 4 2 2 5 5 3" xfId="20457"/>
    <cellStyle name="메모 4 2 2 5 5 4" xfId="25939"/>
    <cellStyle name="메모 4 2 2 5 6" xfId="8736"/>
    <cellStyle name="메모 4 2 2 5 6 2" xfId="14702"/>
    <cellStyle name="메모 4 2 2 5 6 3" xfId="20458"/>
    <cellStyle name="메모 4 2 2 5 6 4" xfId="25940"/>
    <cellStyle name="메모 4 2 2 5 7" xfId="8737"/>
    <cellStyle name="메모 4 2 2 5 7 2" xfId="14703"/>
    <cellStyle name="메모 4 2 2 5 7 3" xfId="20459"/>
    <cellStyle name="메모 4 2 2 5 7 4" xfId="25941"/>
    <cellStyle name="메모 4 2 2 5 8" xfId="8738"/>
    <cellStyle name="메모 4 2 2 5 8 2" xfId="14704"/>
    <cellStyle name="메모 4 2 2 5 8 3" xfId="20460"/>
    <cellStyle name="메모 4 2 2 5 8 4" xfId="25942"/>
    <cellStyle name="메모 4 2 2 5 9" xfId="11415"/>
    <cellStyle name="메모 4 2 2 6" xfId="8739"/>
    <cellStyle name="메모 4 2 2 6 2" xfId="14705"/>
    <cellStyle name="메모 4 2 2 6 3" xfId="20461"/>
    <cellStyle name="메모 4 2 2 6 4" xfId="25943"/>
    <cellStyle name="메모 4 2 2 7" xfId="8740"/>
    <cellStyle name="메모 4 2 2 7 2" xfId="14706"/>
    <cellStyle name="메모 4 2 2 7 3" xfId="20462"/>
    <cellStyle name="메모 4 2 2 7 4" xfId="25944"/>
    <cellStyle name="메모 4 2 2 8" xfId="11339"/>
    <cellStyle name="메모 4 2 2 9" xfId="11271"/>
    <cellStyle name="메모 4 2 3" xfId="5521"/>
    <cellStyle name="메모 4 2 3 10" xfId="8741"/>
    <cellStyle name="메모 4 2 3 10 2" xfId="14707"/>
    <cellStyle name="메모 4 2 3 10 3" xfId="20463"/>
    <cellStyle name="메모 4 2 3 10 4" xfId="25945"/>
    <cellStyle name="메모 4 2 3 11" xfId="11515"/>
    <cellStyle name="메모 4 2 3 12" xfId="17304"/>
    <cellStyle name="메모 4 2 3 13" xfId="22898"/>
    <cellStyle name="메모 4 2 3 2" xfId="5809"/>
    <cellStyle name="메모 4 2 3 2 10" xfId="11782"/>
    <cellStyle name="메모 4 2 3 2 11" xfId="17546"/>
    <cellStyle name="메모 4 2 3 2 12" xfId="23062"/>
    <cellStyle name="메모 4 2 3 2 2" xfId="8742"/>
    <cellStyle name="메모 4 2 3 2 2 2" xfId="14708"/>
    <cellStyle name="메모 4 2 3 2 2 3" xfId="20464"/>
    <cellStyle name="메모 4 2 3 2 2 4" xfId="25946"/>
    <cellStyle name="메모 4 2 3 2 3" xfId="8743"/>
    <cellStyle name="메모 4 2 3 2 3 2" xfId="14709"/>
    <cellStyle name="메모 4 2 3 2 3 3" xfId="20465"/>
    <cellStyle name="메모 4 2 3 2 3 4" xfId="25947"/>
    <cellStyle name="메모 4 2 3 2 4" xfId="8744"/>
    <cellStyle name="메모 4 2 3 2 4 2" xfId="14710"/>
    <cellStyle name="메모 4 2 3 2 4 3" xfId="20466"/>
    <cellStyle name="메모 4 2 3 2 4 4" xfId="25948"/>
    <cellStyle name="메모 4 2 3 2 5" xfId="8745"/>
    <cellStyle name="메모 4 2 3 2 5 2" xfId="14711"/>
    <cellStyle name="메모 4 2 3 2 5 3" xfId="20467"/>
    <cellStyle name="메모 4 2 3 2 5 4" xfId="25949"/>
    <cellStyle name="메모 4 2 3 2 6" xfId="8746"/>
    <cellStyle name="메모 4 2 3 2 6 2" xfId="14712"/>
    <cellStyle name="메모 4 2 3 2 6 3" xfId="20468"/>
    <cellStyle name="메모 4 2 3 2 6 4" xfId="25950"/>
    <cellStyle name="메모 4 2 3 2 7" xfId="8747"/>
    <cellStyle name="메모 4 2 3 2 7 2" xfId="14713"/>
    <cellStyle name="메모 4 2 3 2 7 3" xfId="20469"/>
    <cellStyle name="메모 4 2 3 2 7 4" xfId="25951"/>
    <cellStyle name="메모 4 2 3 2 8" xfId="8748"/>
    <cellStyle name="메모 4 2 3 2 8 2" xfId="14714"/>
    <cellStyle name="메모 4 2 3 2 8 3" xfId="20470"/>
    <cellStyle name="메모 4 2 3 2 8 4" xfId="25952"/>
    <cellStyle name="메모 4 2 3 2 9" xfId="8749"/>
    <cellStyle name="메모 4 2 3 2 9 2" xfId="14715"/>
    <cellStyle name="메모 4 2 3 2 9 3" xfId="20471"/>
    <cellStyle name="메모 4 2 3 2 9 4" xfId="25953"/>
    <cellStyle name="메모 4 2 3 3" xfId="6032"/>
    <cellStyle name="메모 4 2 3 3 10" xfId="8750"/>
    <cellStyle name="메모 4 2 3 3 10 2" xfId="14716"/>
    <cellStyle name="메모 4 2 3 3 10 3" xfId="20472"/>
    <cellStyle name="메모 4 2 3 3 10 4" xfId="25954"/>
    <cellStyle name="메모 4 2 3 3 11" xfId="12005"/>
    <cellStyle name="메모 4 2 3 3 12" xfId="17762"/>
    <cellStyle name="메모 4 2 3 3 13" xfId="23259"/>
    <cellStyle name="메모 4 2 3 3 2" xfId="8751"/>
    <cellStyle name="메모 4 2 3 3 2 2" xfId="14717"/>
    <cellStyle name="메모 4 2 3 3 2 3" xfId="20473"/>
    <cellStyle name="메모 4 2 3 3 2 4" xfId="25955"/>
    <cellStyle name="메모 4 2 3 3 3" xfId="8752"/>
    <cellStyle name="메모 4 2 3 3 3 2" xfId="14718"/>
    <cellStyle name="메모 4 2 3 3 3 3" xfId="20474"/>
    <cellStyle name="메모 4 2 3 3 3 4" xfId="25956"/>
    <cellStyle name="메모 4 2 3 3 4" xfId="8753"/>
    <cellStyle name="메모 4 2 3 3 4 2" xfId="14719"/>
    <cellStyle name="메모 4 2 3 3 4 3" xfId="20475"/>
    <cellStyle name="메모 4 2 3 3 4 4" xfId="25957"/>
    <cellStyle name="메모 4 2 3 3 5" xfId="8754"/>
    <cellStyle name="메모 4 2 3 3 5 2" xfId="14720"/>
    <cellStyle name="메모 4 2 3 3 5 3" xfId="20476"/>
    <cellStyle name="메모 4 2 3 3 5 4" xfId="25958"/>
    <cellStyle name="메모 4 2 3 3 6" xfId="8755"/>
    <cellStyle name="메모 4 2 3 3 6 2" xfId="14721"/>
    <cellStyle name="메모 4 2 3 3 6 3" xfId="20477"/>
    <cellStyle name="메모 4 2 3 3 6 4" xfId="25959"/>
    <cellStyle name="메모 4 2 3 3 7" xfId="8756"/>
    <cellStyle name="메모 4 2 3 3 7 2" xfId="14722"/>
    <cellStyle name="메모 4 2 3 3 7 3" xfId="20478"/>
    <cellStyle name="메모 4 2 3 3 7 4" xfId="25960"/>
    <cellStyle name="메모 4 2 3 3 8" xfId="8757"/>
    <cellStyle name="메모 4 2 3 3 8 2" xfId="14723"/>
    <cellStyle name="메모 4 2 3 3 8 3" xfId="20479"/>
    <cellStyle name="메모 4 2 3 3 8 4" xfId="25961"/>
    <cellStyle name="메모 4 2 3 3 9" xfId="8758"/>
    <cellStyle name="메모 4 2 3 3 9 2" xfId="14724"/>
    <cellStyle name="메모 4 2 3 3 9 3" xfId="20480"/>
    <cellStyle name="메모 4 2 3 3 9 4" xfId="25962"/>
    <cellStyle name="메모 4 2 3 4" xfId="8759"/>
    <cellStyle name="메모 4 2 3 4 2" xfId="14725"/>
    <cellStyle name="메모 4 2 3 4 3" xfId="20481"/>
    <cellStyle name="메모 4 2 3 4 4" xfId="25963"/>
    <cellStyle name="메모 4 2 3 5" xfId="8760"/>
    <cellStyle name="메모 4 2 3 5 2" xfId="14726"/>
    <cellStyle name="메모 4 2 3 5 3" xfId="20482"/>
    <cellStyle name="메모 4 2 3 5 4" xfId="25964"/>
    <cellStyle name="메모 4 2 3 6" xfId="8761"/>
    <cellStyle name="메모 4 2 3 6 2" xfId="14727"/>
    <cellStyle name="메모 4 2 3 6 3" xfId="20483"/>
    <cellStyle name="메모 4 2 3 6 4" xfId="25965"/>
    <cellStyle name="메모 4 2 3 7" xfId="8762"/>
    <cellStyle name="메모 4 2 3 7 2" xfId="14728"/>
    <cellStyle name="메모 4 2 3 7 3" xfId="20484"/>
    <cellStyle name="메모 4 2 3 7 4" xfId="25966"/>
    <cellStyle name="메모 4 2 3 8" xfId="8763"/>
    <cellStyle name="메모 4 2 3 8 2" xfId="14729"/>
    <cellStyle name="메모 4 2 3 8 3" xfId="20485"/>
    <cellStyle name="메모 4 2 3 8 4" xfId="25967"/>
    <cellStyle name="메모 4 2 3 9" xfId="8764"/>
    <cellStyle name="메모 4 2 3 9 2" xfId="14730"/>
    <cellStyle name="메모 4 2 3 9 3" xfId="20486"/>
    <cellStyle name="메모 4 2 3 9 4" xfId="25968"/>
    <cellStyle name="메모 4 2 4" xfId="5458"/>
    <cellStyle name="메모 4 2 4 2" xfId="5746"/>
    <cellStyle name="메모 4 2 4 2 10" xfId="11719"/>
    <cellStyle name="메모 4 2 4 2 11" xfId="17486"/>
    <cellStyle name="메모 4 2 4 2 12" xfId="23004"/>
    <cellStyle name="메모 4 2 4 2 2" xfId="8765"/>
    <cellStyle name="메모 4 2 4 2 2 2" xfId="14731"/>
    <cellStyle name="메모 4 2 4 2 2 3" xfId="20487"/>
    <cellStyle name="메모 4 2 4 2 2 4" xfId="25969"/>
    <cellStyle name="메모 4 2 4 2 3" xfId="8766"/>
    <cellStyle name="메모 4 2 4 2 3 2" xfId="14732"/>
    <cellStyle name="메모 4 2 4 2 3 3" xfId="20488"/>
    <cellStyle name="메모 4 2 4 2 3 4" xfId="25970"/>
    <cellStyle name="메모 4 2 4 2 4" xfId="8767"/>
    <cellStyle name="메모 4 2 4 2 4 2" xfId="14733"/>
    <cellStyle name="메모 4 2 4 2 4 3" xfId="20489"/>
    <cellStyle name="메모 4 2 4 2 4 4" xfId="25971"/>
    <cellStyle name="메모 4 2 4 2 5" xfId="8768"/>
    <cellStyle name="메모 4 2 4 2 5 2" xfId="14734"/>
    <cellStyle name="메모 4 2 4 2 5 3" xfId="20490"/>
    <cellStyle name="메모 4 2 4 2 5 4" xfId="25972"/>
    <cellStyle name="메모 4 2 4 2 6" xfId="8769"/>
    <cellStyle name="메모 4 2 4 2 6 2" xfId="14735"/>
    <cellStyle name="메모 4 2 4 2 6 3" xfId="20491"/>
    <cellStyle name="메모 4 2 4 2 6 4" xfId="25973"/>
    <cellStyle name="메모 4 2 4 2 7" xfId="8770"/>
    <cellStyle name="메모 4 2 4 2 7 2" xfId="14736"/>
    <cellStyle name="메모 4 2 4 2 7 3" xfId="20492"/>
    <cellStyle name="메모 4 2 4 2 7 4" xfId="25974"/>
    <cellStyle name="메모 4 2 4 2 8" xfId="8771"/>
    <cellStyle name="메모 4 2 4 2 8 2" xfId="14737"/>
    <cellStyle name="메모 4 2 4 2 8 3" xfId="20493"/>
    <cellStyle name="메모 4 2 4 2 8 4" xfId="25975"/>
    <cellStyle name="메모 4 2 4 2 9" xfId="8772"/>
    <cellStyle name="메모 4 2 4 2 9 2" xfId="14738"/>
    <cellStyle name="메모 4 2 4 2 9 3" xfId="20494"/>
    <cellStyle name="메모 4 2 4 2 9 4" xfId="25976"/>
    <cellStyle name="메모 4 2 4 3" xfId="5973"/>
    <cellStyle name="메모 4 2 4 3 10" xfId="8773"/>
    <cellStyle name="메모 4 2 4 3 10 2" xfId="14739"/>
    <cellStyle name="메모 4 2 4 3 10 3" xfId="20495"/>
    <cellStyle name="메모 4 2 4 3 10 4" xfId="25977"/>
    <cellStyle name="메모 4 2 4 3 11" xfId="11946"/>
    <cellStyle name="메모 4 2 4 3 12" xfId="17703"/>
    <cellStyle name="메모 4 2 4 3 13" xfId="23200"/>
    <cellStyle name="메모 4 2 4 3 2" xfId="8774"/>
    <cellStyle name="메모 4 2 4 3 2 2" xfId="14740"/>
    <cellStyle name="메모 4 2 4 3 2 3" xfId="20496"/>
    <cellStyle name="메모 4 2 4 3 2 4" xfId="25978"/>
    <cellStyle name="메모 4 2 4 3 3" xfId="8775"/>
    <cellStyle name="메모 4 2 4 3 3 2" xfId="14741"/>
    <cellStyle name="메모 4 2 4 3 3 3" xfId="20497"/>
    <cellStyle name="메모 4 2 4 3 3 4" xfId="25979"/>
    <cellStyle name="메모 4 2 4 3 4" xfId="8776"/>
    <cellStyle name="메모 4 2 4 3 4 2" xfId="14742"/>
    <cellStyle name="메모 4 2 4 3 4 3" xfId="20498"/>
    <cellStyle name="메모 4 2 4 3 4 4" xfId="25980"/>
    <cellStyle name="메모 4 2 4 3 5" xfId="8777"/>
    <cellStyle name="메모 4 2 4 3 5 2" xfId="14743"/>
    <cellStyle name="메모 4 2 4 3 5 3" xfId="20499"/>
    <cellStyle name="메모 4 2 4 3 5 4" xfId="25981"/>
    <cellStyle name="메모 4 2 4 3 6" xfId="8778"/>
    <cellStyle name="메모 4 2 4 3 6 2" xfId="14744"/>
    <cellStyle name="메모 4 2 4 3 6 3" xfId="20500"/>
    <cellStyle name="메모 4 2 4 3 6 4" xfId="25982"/>
    <cellStyle name="메모 4 2 4 3 7" xfId="8779"/>
    <cellStyle name="메모 4 2 4 3 7 2" xfId="14745"/>
    <cellStyle name="메모 4 2 4 3 7 3" xfId="20501"/>
    <cellStyle name="메모 4 2 4 3 7 4" xfId="25983"/>
    <cellStyle name="메모 4 2 4 3 8" xfId="8780"/>
    <cellStyle name="메모 4 2 4 3 8 2" xfId="14746"/>
    <cellStyle name="메모 4 2 4 3 8 3" xfId="20502"/>
    <cellStyle name="메모 4 2 4 3 8 4" xfId="25984"/>
    <cellStyle name="메모 4 2 4 3 9" xfId="8781"/>
    <cellStyle name="메모 4 2 4 3 9 2" xfId="14747"/>
    <cellStyle name="메모 4 2 4 3 9 3" xfId="20503"/>
    <cellStyle name="메모 4 2 4 3 9 4" xfId="25985"/>
    <cellStyle name="메모 4 2 4 4" xfId="8782"/>
    <cellStyle name="메모 4 2 4 4 2" xfId="14748"/>
    <cellStyle name="메모 4 2 4 4 3" xfId="20504"/>
    <cellStyle name="메모 4 2 4 4 4" xfId="25986"/>
    <cellStyle name="메모 4 2 4 5" xfId="8783"/>
    <cellStyle name="메모 4 2 4 5 2" xfId="14749"/>
    <cellStyle name="메모 4 2 4 5 3" xfId="20505"/>
    <cellStyle name="메모 4 2 4 5 4" xfId="25987"/>
    <cellStyle name="메모 4 2 4 6" xfId="8784"/>
    <cellStyle name="메모 4 2 4 6 2" xfId="14750"/>
    <cellStyle name="메모 4 2 4 6 3" xfId="20506"/>
    <cellStyle name="메모 4 2 4 6 4" xfId="25988"/>
    <cellStyle name="메모 4 2 4 7" xfId="11452"/>
    <cellStyle name="메모 4 2 4 8" xfId="17245"/>
    <cellStyle name="메모 4 2 5" xfId="5481"/>
    <cellStyle name="메모 4 2 5 2" xfId="5769"/>
    <cellStyle name="메모 4 2 5 2 10" xfId="11742"/>
    <cellStyle name="메모 4 2 5 2 11" xfId="17509"/>
    <cellStyle name="메모 4 2 5 2 12" xfId="23022"/>
    <cellStyle name="메모 4 2 5 2 2" xfId="8785"/>
    <cellStyle name="메모 4 2 5 2 2 2" xfId="14751"/>
    <cellStyle name="메모 4 2 5 2 2 3" xfId="20507"/>
    <cellStyle name="메모 4 2 5 2 2 4" xfId="25989"/>
    <cellStyle name="메모 4 2 5 2 3" xfId="8786"/>
    <cellStyle name="메모 4 2 5 2 3 2" xfId="14752"/>
    <cellStyle name="메모 4 2 5 2 3 3" xfId="20508"/>
    <cellStyle name="메모 4 2 5 2 3 4" xfId="25990"/>
    <cellStyle name="메모 4 2 5 2 4" xfId="8787"/>
    <cellStyle name="메모 4 2 5 2 4 2" xfId="14753"/>
    <cellStyle name="메모 4 2 5 2 4 3" xfId="20509"/>
    <cellStyle name="메모 4 2 5 2 4 4" xfId="25991"/>
    <cellStyle name="메모 4 2 5 2 5" xfId="8788"/>
    <cellStyle name="메모 4 2 5 2 5 2" xfId="14754"/>
    <cellStyle name="메모 4 2 5 2 5 3" xfId="20510"/>
    <cellStyle name="메모 4 2 5 2 5 4" xfId="25992"/>
    <cellStyle name="메모 4 2 5 2 6" xfId="8789"/>
    <cellStyle name="메모 4 2 5 2 6 2" xfId="14755"/>
    <cellStyle name="메모 4 2 5 2 6 3" xfId="20511"/>
    <cellStyle name="메모 4 2 5 2 6 4" xfId="25993"/>
    <cellStyle name="메모 4 2 5 2 7" xfId="8790"/>
    <cellStyle name="메모 4 2 5 2 7 2" xfId="14756"/>
    <cellStyle name="메모 4 2 5 2 7 3" xfId="20512"/>
    <cellStyle name="메모 4 2 5 2 7 4" xfId="25994"/>
    <cellStyle name="메모 4 2 5 2 8" xfId="8791"/>
    <cellStyle name="메모 4 2 5 2 8 2" xfId="14757"/>
    <cellStyle name="메모 4 2 5 2 8 3" xfId="20513"/>
    <cellStyle name="메모 4 2 5 2 8 4" xfId="25995"/>
    <cellStyle name="메모 4 2 5 2 9" xfId="8792"/>
    <cellStyle name="메모 4 2 5 2 9 2" xfId="14758"/>
    <cellStyle name="메모 4 2 5 2 9 3" xfId="20514"/>
    <cellStyle name="메모 4 2 5 2 9 4" xfId="25996"/>
    <cellStyle name="메모 4 2 5 3" xfId="5994"/>
    <cellStyle name="메모 4 2 5 3 10" xfId="8793"/>
    <cellStyle name="메모 4 2 5 3 10 2" xfId="14759"/>
    <cellStyle name="메모 4 2 5 3 10 3" xfId="20515"/>
    <cellStyle name="메모 4 2 5 3 10 4" xfId="25997"/>
    <cellStyle name="메모 4 2 5 3 11" xfId="11967"/>
    <cellStyle name="메모 4 2 5 3 12" xfId="17724"/>
    <cellStyle name="메모 4 2 5 3 13" xfId="23221"/>
    <cellStyle name="메모 4 2 5 3 2" xfId="8794"/>
    <cellStyle name="메모 4 2 5 3 2 2" xfId="14760"/>
    <cellStyle name="메모 4 2 5 3 2 3" xfId="20516"/>
    <cellStyle name="메모 4 2 5 3 2 4" xfId="25998"/>
    <cellStyle name="메모 4 2 5 3 3" xfId="8795"/>
    <cellStyle name="메모 4 2 5 3 3 2" xfId="14761"/>
    <cellStyle name="메모 4 2 5 3 3 3" xfId="20517"/>
    <cellStyle name="메모 4 2 5 3 3 4" xfId="25999"/>
    <cellStyle name="메모 4 2 5 3 4" xfId="8796"/>
    <cellStyle name="메모 4 2 5 3 4 2" xfId="14762"/>
    <cellStyle name="메모 4 2 5 3 4 3" xfId="20518"/>
    <cellStyle name="메모 4 2 5 3 4 4" xfId="26000"/>
    <cellStyle name="메모 4 2 5 3 5" xfId="8797"/>
    <cellStyle name="메모 4 2 5 3 5 2" xfId="14763"/>
    <cellStyle name="메모 4 2 5 3 5 3" xfId="20519"/>
    <cellStyle name="메모 4 2 5 3 5 4" xfId="26001"/>
    <cellStyle name="메모 4 2 5 3 6" xfId="8798"/>
    <cellStyle name="메모 4 2 5 3 6 2" xfId="14764"/>
    <cellStyle name="메모 4 2 5 3 6 3" xfId="20520"/>
    <cellStyle name="메모 4 2 5 3 6 4" xfId="26002"/>
    <cellStyle name="메모 4 2 5 3 7" xfId="8799"/>
    <cellStyle name="메모 4 2 5 3 7 2" xfId="14765"/>
    <cellStyle name="메모 4 2 5 3 7 3" xfId="20521"/>
    <cellStyle name="메모 4 2 5 3 7 4" xfId="26003"/>
    <cellStyle name="메모 4 2 5 3 8" xfId="8800"/>
    <cellStyle name="메모 4 2 5 3 8 2" xfId="14766"/>
    <cellStyle name="메모 4 2 5 3 8 3" xfId="20522"/>
    <cellStyle name="메모 4 2 5 3 8 4" xfId="26004"/>
    <cellStyle name="메모 4 2 5 3 9" xfId="8801"/>
    <cellStyle name="메모 4 2 5 3 9 2" xfId="14767"/>
    <cellStyle name="메모 4 2 5 3 9 3" xfId="20523"/>
    <cellStyle name="메모 4 2 5 3 9 4" xfId="26005"/>
    <cellStyle name="메모 4 2 5 4" xfId="8802"/>
    <cellStyle name="메모 4 2 5 4 2" xfId="14768"/>
    <cellStyle name="메모 4 2 5 4 3" xfId="20524"/>
    <cellStyle name="메모 4 2 5 4 4" xfId="26006"/>
    <cellStyle name="메모 4 2 5 5" xfId="8803"/>
    <cellStyle name="메모 4 2 5 5 2" xfId="14769"/>
    <cellStyle name="메모 4 2 5 5 3" xfId="20525"/>
    <cellStyle name="메모 4 2 5 5 4" xfId="26007"/>
    <cellStyle name="메모 4 2 5 6" xfId="8804"/>
    <cellStyle name="메모 4 2 5 6 2" xfId="14770"/>
    <cellStyle name="메모 4 2 5 6 3" xfId="20526"/>
    <cellStyle name="메모 4 2 5 6 4" xfId="26008"/>
    <cellStyle name="메모 4 2 5 7" xfId="8805"/>
    <cellStyle name="메모 4 2 5 7 2" xfId="14771"/>
    <cellStyle name="메모 4 2 5 7 3" xfId="20527"/>
    <cellStyle name="메모 4 2 5 7 4" xfId="26009"/>
    <cellStyle name="메모 4 2 5 8" xfId="11475"/>
    <cellStyle name="메모 4 2 5 9" xfId="17268"/>
    <cellStyle name="메모 4 2 6" xfId="5469"/>
    <cellStyle name="메모 4 2 6 10" xfId="17256"/>
    <cellStyle name="메모 4 2 6 11" xfId="22877"/>
    <cellStyle name="메모 4 2 6 2" xfId="5757"/>
    <cellStyle name="메모 4 2 6 2 10" xfId="8806"/>
    <cellStyle name="메모 4 2 6 2 10 2" xfId="14772"/>
    <cellStyle name="메모 4 2 6 2 10 3" xfId="20528"/>
    <cellStyle name="메모 4 2 6 2 10 4" xfId="26010"/>
    <cellStyle name="메모 4 2 6 2 11" xfId="11730"/>
    <cellStyle name="메모 4 2 6 2 12" xfId="17497"/>
    <cellStyle name="메모 4 2 6 2 13" xfId="23013"/>
    <cellStyle name="메모 4 2 6 2 2" xfId="8807"/>
    <cellStyle name="메모 4 2 6 2 2 2" xfId="14773"/>
    <cellStyle name="메모 4 2 6 2 2 3" xfId="20529"/>
    <cellStyle name="메모 4 2 6 2 2 4" xfId="26011"/>
    <cellStyle name="메모 4 2 6 2 3" xfId="8808"/>
    <cellStyle name="메모 4 2 6 2 3 2" xfId="14774"/>
    <cellStyle name="메모 4 2 6 2 3 3" xfId="20530"/>
    <cellStyle name="메모 4 2 6 2 3 4" xfId="26012"/>
    <cellStyle name="메모 4 2 6 2 4" xfId="8809"/>
    <cellStyle name="메모 4 2 6 2 4 2" xfId="14775"/>
    <cellStyle name="메모 4 2 6 2 4 3" xfId="20531"/>
    <cellStyle name="메모 4 2 6 2 4 4" xfId="26013"/>
    <cellStyle name="메모 4 2 6 2 5" xfId="8810"/>
    <cellStyle name="메모 4 2 6 2 5 2" xfId="14776"/>
    <cellStyle name="메모 4 2 6 2 5 3" xfId="20532"/>
    <cellStyle name="메모 4 2 6 2 5 4" xfId="26014"/>
    <cellStyle name="메모 4 2 6 2 6" xfId="8811"/>
    <cellStyle name="메모 4 2 6 2 6 2" xfId="14777"/>
    <cellStyle name="메모 4 2 6 2 6 3" xfId="20533"/>
    <cellStyle name="메모 4 2 6 2 6 4" xfId="26015"/>
    <cellStyle name="메모 4 2 6 2 7" xfId="8812"/>
    <cellStyle name="메모 4 2 6 2 7 2" xfId="14778"/>
    <cellStyle name="메모 4 2 6 2 7 3" xfId="20534"/>
    <cellStyle name="메모 4 2 6 2 7 4" xfId="26016"/>
    <cellStyle name="메모 4 2 6 2 8" xfId="8813"/>
    <cellStyle name="메모 4 2 6 2 8 2" xfId="14779"/>
    <cellStyle name="메모 4 2 6 2 8 3" xfId="20535"/>
    <cellStyle name="메모 4 2 6 2 8 4" xfId="26017"/>
    <cellStyle name="메모 4 2 6 2 9" xfId="8814"/>
    <cellStyle name="메모 4 2 6 2 9 2" xfId="14780"/>
    <cellStyle name="메모 4 2 6 2 9 3" xfId="20536"/>
    <cellStyle name="메모 4 2 6 2 9 4" xfId="26018"/>
    <cellStyle name="메모 4 2 6 3" xfId="5984"/>
    <cellStyle name="메모 4 2 6 3 10" xfId="8815"/>
    <cellStyle name="메모 4 2 6 3 10 2" xfId="14781"/>
    <cellStyle name="메모 4 2 6 3 10 3" xfId="20537"/>
    <cellStyle name="메모 4 2 6 3 10 4" xfId="26019"/>
    <cellStyle name="메모 4 2 6 3 11" xfId="11957"/>
    <cellStyle name="메모 4 2 6 3 12" xfId="17714"/>
    <cellStyle name="메모 4 2 6 3 13" xfId="23211"/>
    <cellStyle name="메모 4 2 6 3 2" xfId="8816"/>
    <cellStyle name="메모 4 2 6 3 2 2" xfId="14782"/>
    <cellStyle name="메모 4 2 6 3 2 3" xfId="20538"/>
    <cellStyle name="메모 4 2 6 3 2 4" xfId="26020"/>
    <cellStyle name="메모 4 2 6 3 3" xfId="8817"/>
    <cellStyle name="메모 4 2 6 3 3 2" xfId="14783"/>
    <cellStyle name="메모 4 2 6 3 3 3" xfId="20539"/>
    <cellStyle name="메모 4 2 6 3 3 4" xfId="26021"/>
    <cellStyle name="메모 4 2 6 3 4" xfId="8818"/>
    <cellStyle name="메모 4 2 6 3 4 2" xfId="14784"/>
    <cellStyle name="메모 4 2 6 3 4 3" xfId="20540"/>
    <cellStyle name="메모 4 2 6 3 4 4" xfId="26022"/>
    <cellStyle name="메모 4 2 6 3 5" xfId="8819"/>
    <cellStyle name="메모 4 2 6 3 5 2" xfId="14785"/>
    <cellStyle name="메모 4 2 6 3 5 3" xfId="20541"/>
    <cellStyle name="메모 4 2 6 3 5 4" xfId="26023"/>
    <cellStyle name="메모 4 2 6 3 6" xfId="8820"/>
    <cellStyle name="메모 4 2 6 3 6 2" xfId="14786"/>
    <cellStyle name="메모 4 2 6 3 6 3" xfId="20542"/>
    <cellStyle name="메모 4 2 6 3 6 4" xfId="26024"/>
    <cellStyle name="메모 4 2 6 3 7" xfId="8821"/>
    <cellStyle name="메모 4 2 6 3 7 2" xfId="14787"/>
    <cellStyle name="메모 4 2 6 3 7 3" xfId="20543"/>
    <cellStyle name="메모 4 2 6 3 7 4" xfId="26025"/>
    <cellStyle name="메모 4 2 6 3 8" xfId="8822"/>
    <cellStyle name="메모 4 2 6 3 8 2" xfId="14788"/>
    <cellStyle name="메모 4 2 6 3 8 3" xfId="20544"/>
    <cellStyle name="메모 4 2 6 3 8 4" xfId="26026"/>
    <cellStyle name="메모 4 2 6 3 9" xfId="8823"/>
    <cellStyle name="메모 4 2 6 3 9 2" xfId="14789"/>
    <cellStyle name="메모 4 2 6 3 9 3" xfId="20545"/>
    <cellStyle name="메모 4 2 6 3 9 4" xfId="26027"/>
    <cellStyle name="메모 4 2 6 4" xfId="8824"/>
    <cellStyle name="메모 4 2 6 4 2" xfId="14790"/>
    <cellStyle name="메모 4 2 6 4 3" xfId="20546"/>
    <cellStyle name="메모 4 2 6 4 4" xfId="26028"/>
    <cellStyle name="메모 4 2 6 5" xfId="8825"/>
    <cellStyle name="메모 4 2 6 5 2" xfId="14791"/>
    <cellStyle name="메모 4 2 6 5 3" xfId="20547"/>
    <cellStyle name="메모 4 2 6 5 4" xfId="26029"/>
    <cellStyle name="메모 4 2 6 6" xfId="8826"/>
    <cellStyle name="메모 4 2 6 6 2" xfId="14792"/>
    <cellStyle name="메모 4 2 6 6 3" xfId="20548"/>
    <cellStyle name="메모 4 2 6 6 4" xfId="26030"/>
    <cellStyle name="메모 4 2 6 7" xfId="8827"/>
    <cellStyle name="메모 4 2 6 7 2" xfId="14793"/>
    <cellStyle name="메모 4 2 6 7 3" xfId="20549"/>
    <cellStyle name="메모 4 2 6 7 4" xfId="26031"/>
    <cellStyle name="메모 4 2 6 8" xfId="8828"/>
    <cellStyle name="메모 4 2 6 8 2" xfId="14794"/>
    <cellStyle name="메모 4 2 6 8 3" xfId="20550"/>
    <cellStyle name="메모 4 2 6 8 4" xfId="26032"/>
    <cellStyle name="메모 4 2 6 9" xfId="11463"/>
    <cellStyle name="메모 4 2 7" xfId="8829"/>
    <cellStyle name="메모 4 2 7 2" xfId="14795"/>
    <cellStyle name="메모 4 2 7 3" xfId="20551"/>
    <cellStyle name="메모 4 2 7 4" xfId="26033"/>
    <cellStyle name="메모 4 2 8" xfId="11236"/>
    <cellStyle name="메모 4 3" xfId="5164"/>
    <cellStyle name="메모 4 3 2" xfId="5375"/>
    <cellStyle name="메모 4 3 2 2" xfId="5663"/>
    <cellStyle name="메모 4 3 2 2 10" xfId="11636"/>
    <cellStyle name="메모 4 3 2 2 11" xfId="17406"/>
    <cellStyle name="메모 4 3 2 2 12" xfId="22938"/>
    <cellStyle name="메모 4 3 2 2 2" xfId="8830"/>
    <cellStyle name="메모 4 3 2 2 2 2" xfId="14796"/>
    <cellStyle name="메모 4 3 2 2 2 3" xfId="20552"/>
    <cellStyle name="메모 4 3 2 2 2 4" xfId="26034"/>
    <cellStyle name="메모 4 3 2 2 3" xfId="8831"/>
    <cellStyle name="메모 4 3 2 2 3 2" xfId="14797"/>
    <cellStyle name="메모 4 3 2 2 3 3" xfId="20553"/>
    <cellStyle name="메모 4 3 2 2 3 4" xfId="26035"/>
    <cellStyle name="메모 4 3 2 2 4" xfId="8832"/>
    <cellStyle name="메모 4 3 2 2 4 2" xfId="14798"/>
    <cellStyle name="메모 4 3 2 2 4 3" xfId="20554"/>
    <cellStyle name="메모 4 3 2 2 4 4" xfId="26036"/>
    <cellStyle name="메모 4 3 2 2 5" xfId="8833"/>
    <cellStyle name="메모 4 3 2 2 5 2" xfId="14799"/>
    <cellStyle name="메모 4 3 2 2 5 3" xfId="20555"/>
    <cellStyle name="메모 4 3 2 2 5 4" xfId="26037"/>
    <cellStyle name="메모 4 3 2 2 6" xfId="8834"/>
    <cellStyle name="메모 4 3 2 2 6 2" xfId="14800"/>
    <cellStyle name="메모 4 3 2 2 6 3" xfId="20556"/>
    <cellStyle name="메모 4 3 2 2 6 4" xfId="26038"/>
    <cellStyle name="메모 4 3 2 2 7" xfId="8835"/>
    <cellStyle name="메모 4 3 2 2 7 2" xfId="14801"/>
    <cellStyle name="메모 4 3 2 2 7 3" xfId="20557"/>
    <cellStyle name="메모 4 3 2 2 7 4" xfId="26039"/>
    <cellStyle name="메모 4 3 2 2 8" xfId="8836"/>
    <cellStyle name="메모 4 3 2 2 8 2" xfId="14802"/>
    <cellStyle name="메모 4 3 2 2 8 3" xfId="20558"/>
    <cellStyle name="메모 4 3 2 2 8 4" xfId="26040"/>
    <cellStyle name="메모 4 3 2 2 9" xfId="8837"/>
    <cellStyle name="메모 4 3 2 2 9 2" xfId="14803"/>
    <cellStyle name="메모 4 3 2 2 9 3" xfId="20559"/>
    <cellStyle name="메모 4 3 2 2 9 4" xfId="26041"/>
    <cellStyle name="메모 4 3 2 3" xfId="5905"/>
    <cellStyle name="메모 4 3 2 3 10" xfId="8838"/>
    <cellStyle name="메모 4 3 2 3 10 2" xfId="14804"/>
    <cellStyle name="메모 4 3 2 3 10 3" xfId="20560"/>
    <cellStyle name="메모 4 3 2 3 10 4" xfId="26042"/>
    <cellStyle name="메모 4 3 2 3 11" xfId="11878"/>
    <cellStyle name="메모 4 3 2 3 12" xfId="17635"/>
    <cellStyle name="메모 4 3 2 3 13" xfId="23132"/>
    <cellStyle name="메모 4 3 2 3 2" xfId="8839"/>
    <cellStyle name="메모 4 3 2 3 2 2" xfId="14805"/>
    <cellStyle name="메모 4 3 2 3 2 3" xfId="20561"/>
    <cellStyle name="메모 4 3 2 3 2 4" xfId="26043"/>
    <cellStyle name="메모 4 3 2 3 3" xfId="8840"/>
    <cellStyle name="메모 4 3 2 3 3 2" xfId="14806"/>
    <cellStyle name="메모 4 3 2 3 3 3" xfId="20562"/>
    <cellStyle name="메모 4 3 2 3 3 4" xfId="26044"/>
    <cellStyle name="메모 4 3 2 3 4" xfId="8841"/>
    <cellStyle name="메모 4 3 2 3 4 2" xfId="14807"/>
    <cellStyle name="메모 4 3 2 3 4 3" xfId="20563"/>
    <cellStyle name="메모 4 3 2 3 4 4" xfId="26045"/>
    <cellStyle name="메모 4 3 2 3 5" xfId="8842"/>
    <cellStyle name="메모 4 3 2 3 5 2" xfId="14808"/>
    <cellStyle name="메모 4 3 2 3 5 3" xfId="20564"/>
    <cellStyle name="메모 4 3 2 3 5 4" xfId="26046"/>
    <cellStyle name="메모 4 3 2 3 6" xfId="8843"/>
    <cellStyle name="메모 4 3 2 3 6 2" xfId="14809"/>
    <cellStyle name="메모 4 3 2 3 6 3" xfId="20565"/>
    <cellStyle name="메모 4 3 2 3 6 4" xfId="26047"/>
    <cellStyle name="메모 4 3 2 3 7" xfId="8844"/>
    <cellStyle name="메모 4 3 2 3 7 2" xfId="14810"/>
    <cellStyle name="메모 4 3 2 3 7 3" xfId="20566"/>
    <cellStyle name="메모 4 3 2 3 7 4" xfId="26048"/>
    <cellStyle name="메모 4 3 2 3 8" xfId="8845"/>
    <cellStyle name="메모 4 3 2 3 8 2" xfId="14811"/>
    <cellStyle name="메모 4 3 2 3 8 3" xfId="20567"/>
    <cellStyle name="메모 4 3 2 3 8 4" xfId="26049"/>
    <cellStyle name="메모 4 3 2 3 9" xfId="8846"/>
    <cellStyle name="메모 4 3 2 3 9 2" xfId="14812"/>
    <cellStyle name="메모 4 3 2 3 9 3" xfId="20568"/>
    <cellStyle name="메모 4 3 2 3 9 4" xfId="26050"/>
    <cellStyle name="메모 4 3 2 4" xfId="8847"/>
    <cellStyle name="메모 4 3 2 4 2" xfId="14813"/>
    <cellStyle name="메모 4 3 2 4 3" xfId="20569"/>
    <cellStyle name="메모 4 3 2 4 4" xfId="26051"/>
    <cellStyle name="메모 4 3 2 5" xfId="8848"/>
    <cellStyle name="메모 4 3 2 5 2" xfId="14814"/>
    <cellStyle name="메모 4 3 2 5 3" xfId="20570"/>
    <cellStyle name="메모 4 3 2 5 4" xfId="26052"/>
    <cellStyle name="메모 4 3 2 6" xfId="8849"/>
    <cellStyle name="메모 4 3 2 6 2" xfId="14815"/>
    <cellStyle name="메모 4 3 2 6 3" xfId="20571"/>
    <cellStyle name="메모 4 3 2 6 4" xfId="26053"/>
    <cellStyle name="메모 4 3 2 7" xfId="11369"/>
    <cellStyle name="메모 4 3 2 8" xfId="17172"/>
    <cellStyle name="메모 4 3 3" xfId="5441"/>
    <cellStyle name="메모 4 3 3 2" xfId="5729"/>
    <cellStyle name="메모 4 3 3 2 10" xfId="11702"/>
    <cellStyle name="메모 4 3 3 2 11" xfId="17469"/>
    <cellStyle name="메모 4 3 3 2 12" xfId="22990"/>
    <cellStyle name="메모 4 3 3 2 2" xfId="8850"/>
    <cellStyle name="메모 4 3 3 2 2 2" xfId="14816"/>
    <cellStyle name="메모 4 3 3 2 2 3" xfId="20572"/>
    <cellStyle name="메모 4 3 3 2 2 4" xfId="26054"/>
    <cellStyle name="메모 4 3 3 2 3" xfId="8851"/>
    <cellStyle name="메모 4 3 3 2 3 2" xfId="14817"/>
    <cellStyle name="메모 4 3 3 2 3 3" xfId="20573"/>
    <cellStyle name="메모 4 3 3 2 3 4" xfId="26055"/>
    <cellStyle name="메모 4 3 3 2 4" xfId="8852"/>
    <cellStyle name="메모 4 3 3 2 4 2" xfId="14818"/>
    <cellStyle name="메모 4 3 3 2 4 3" xfId="20574"/>
    <cellStyle name="메모 4 3 3 2 4 4" xfId="26056"/>
    <cellStyle name="메모 4 3 3 2 5" xfId="8853"/>
    <cellStyle name="메모 4 3 3 2 5 2" xfId="14819"/>
    <cellStyle name="메모 4 3 3 2 5 3" xfId="20575"/>
    <cellStyle name="메모 4 3 3 2 5 4" xfId="26057"/>
    <cellStyle name="메모 4 3 3 2 6" xfId="8854"/>
    <cellStyle name="메모 4 3 3 2 6 2" xfId="14820"/>
    <cellStyle name="메모 4 3 3 2 6 3" xfId="20576"/>
    <cellStyle name="메모 4 3 3 2 6 4" xfId="26058"/>
    <cellStyle name="메모 4 3 3 2 7" xfId="8855"/>
    <cellStyle name="메모 4 3 3 2 7 2" xfId="14821"/>
    <cellStyle name="메모 4 3 3 2 7 3" xfId="20577"/>
    <cellStyle name="메모 4 3 3 2 7 4" xfId="26059"/>
    <cellStyle name="메모 4 3 3 2 8" xfId="8856"/>
    <cellStyle name="메모 4 3 3 2 8 2" xfId="14822"/>
    <cellStyle name="메모 4 3 3 2 8 3" xfId="20578"/>
    <cellStyle name="메모 4 3 3 2 8 4" xfId="26060"/>
    <cellStyle name="메모 4 3 3 2 9" xfId="8857"/>
    <cellStyle name="메모 4 3 3 2 9 2" xfId="14823"/>
    <cellStyle name="메모 4 3 3 2 9 3" xfId="20579"/>
    <cellStyle name="메모 4 3 3 2 9 4" xfId="26061"/>
    <cellStyle name="메모 4 3 3 3" xfId="5960"/>
    <cellStyle name="메모 4 3 3 3 10" xfId="8858"/>
    <cellStyle name="메모 4 3 3 3 10 2" xfId="14824"/>
    <cellStyle name="메모 4 3 3 3 10 3" xfId="20580"/>
    <cellStyle name="메모 4 3 3 3 10 4" xfId="26062"/>
    <cellStyle name="메모 4 3 3 3 11" xfId="11933"/>
    <cellStyle name="메모 4 3 3 3 12" xfId="17690"/>
    <cellStyle name="메모 4 3 3 3 13" xfId="23187"/>
    <cellStyle name="메모 4 3 3 3 2" xfId="8859"/>
    <cellStyle name="메모 4 3 3 3 2 2" xfId="14825"/>
    <cellStyle name="메모 4 3 3 3 2 3" xfId="20581"/>
    <cellStyle name="메모 4 3 3 3 2 4" xfId="26063"/>
    <cellStyle name="메모 4 3 3 3 3" xfId="8860"/>
    <cellStyle name="메모 4 3 3 3 3 2" xfId="14826"/>
    <cellStyle name="메모 4 3 3 3 3 3" xfId="20582"/>
    <cellStyle name="메모 4 3 3 3 3 4" xfId="26064"/>
    <cellStyle name="메모 4 3 3 3 4" xfId="8861"/>
    <cellStyle name="메모 4 3 3 3 4 2" xfId="14827"/>
    <cellStyle name="메모 4 3 3 3 4 3" xfId="20583"/>
    <cellStyle name="메모 4 3 3 3 4 4" xfId="26065"/>
    <cellStyle name="메모 4 3 3 3 5" xfId="8862"/>
    <cellStyle name="메모 4 3 3 3 5 2" xfId="14828"/>
    <cellStyle name="메모 4 3 3 3 5 3" xfId="20584"/>
    <cellStyle name="메모 4 3 3 3 5 4" xfId="26066"/>
    <cellStyle name="메모 4 3 3 3 6" xfId="8863"/>
    <cellStyle name="메모 4 3 3 3 6 2" xfId="14829"/>
    <cellStyle name="메모 4 3 3 3 6 3" xfId="20585"/>
    <cellStyle name="메모 4 3 3 3 6 4" xfId="26067"/>
    <cellStyle name="메모 4 3 3 3 7" xfId="8864"/>
    <cellStyle name="메모 4 3 3 3 7 2" xfId="14830"/>
    <cellStyle name="메모 4 3 3 3 7 3" xfId="20586"/>
    <cellStyle name="메모 4 3 3 3 7 4" xfId="26068"/>
    <cellStyle name="메모 4 3 3 3 8" xfId="8865"/>
    <cellStyle name="메모 4 3 3 3 8 2" xfId="14831"/>
    <cellStyle name="메모 4 3 3 3 8 3" xfId="20587"/>
    <cellStyle name="메모 4 3 3 3 8 4" xfId="26069"/>
    <cellStyle name="메모 4 3 3 3 9" xfId="8866"/>
    <cellStyle name="메모 4 3 3 3 9 2" xfId="14832"/>
    <cellStyle name="메모 4 3 3 3 9 3" xfId="20588"/>
    <cellStyle name="메모 4 3 3 3 9 4" xfId="26070"/>
    <cellStyle name="메모 4 3 3 4" xfId="8867"/>
    <cellStyle name="메모 4 3 3 4 2" xfId="14833"/>
    <cellStyle name="메모 4 3 3 4 3" xfId="20589"/>
    <cellStyle name="메모 4 3 3 4 4" xfId="26071"/>
    <cellStyle name="메모 4 3 3 5" xfId="8868"/>
    <cellStyle name="메모 4 3 3 5 2" xfId="14834"/>
    <cellStyle name="메모 4 3 3 5 3" xfId="20590"/>
    <cellStyle name="메모 4 3 3 5 4" xfId="26072"/>
    <cellStyle name="메모 4 3 3 6" xfId="8869"/>
    <cellStyle name="메모 4 3 3 6 2" xfId="14835"/>
    <cellStyle name="메모 4 3 3 6 3" xfId="20591"/>
    <cellStyle name="메모 4 3 3 6 4" xfId="26073"/>
    <cellStyle name="메모 4 3 3 7" xfId="11435"/>
    <cellStyle name="메모 4 3 3 8" xfId="17230"/>
    <cellStyle name="메모 4 3 4" xfId="5532"/>
    <cellStyle name="메모 4 3 4 2" xfId="5820"/>
    <cellStyle name="메모 4 3 4 2 10" xfId="11793"/>
    <cellStyle name="메모 4 3 4 2 11" xfId="17556"/>
    <cellStyle name="메모 4 3 4 2 12" xfId="23072"/>
    <cellStyle name="메모 4 3 4 2 2" xfId="8870"/>
    <cellStyle name="메모 4 3 4 2 2 2" xfId="14836"/>
    <cellStyle name="메모 4 3 4 2 2 3" xfId="20592"/>
    <cellStyle name="메모 4 3 4 2 2 4" xfId="26074"/>
    <cellStyle name="메모 4 3 4 2 3" xfId="8871"/>
    <cellStyle name="메모 4 3 4 2 3 2" xfId="14837"/>
    <cellStyle name="메모 4 3 4 2 3 3" xfId="20593"/>
    <cellStyle name="메모 4 3 4 2 3 4" xfId="26075"/>
    <cellStyle name="메모 4 3 4 2 4" xfId="8872"/>
    <cellStyle name="메모 4 3 4 2 4 2" xfId="14838"/>
    <cellStyle name="메모 4 3 4 2 4 3" xfId="20594"/>
    <cellStyle name="메모 4 3 4 2 4 4" xfId="26076"/>
    <cellStyle name="메모 4 3 4 2 5" xfId="8873"/>
    <cellStyle name="메모 4 3 4 2 5 2" xfId="14839"/>
    <cellStyle name="메모 4 3 4 2 5 3" xfId="20595"/>
    <cellStyle name="메모 4 3 4 2 5 4" xfId="26077"/>
    <cellStyle name="메모 4 3 4 2 6" xfId="8874"/>
    <cellStyle name="메모 4 3 4 2 6 2" xfId="14840"/>
    <cellStyle name="메모 4 3 4 2 6 3" xfId="20596"/>
    <cellStyle name="메모 4 3 4 2 6 4" xfId="26078"/>
    <cellStyle name="메모 4 3 4 2 7" xfId="8875"/>
    <cellStyle name="메모 4 3 4 2 7 2" xfId="14841"/>
    <cellStyle name="메모 4 3 4 2 7 3" xfId="20597"/>
    <cellStyle name="메모 4 3 4 2 7 4" xfId="26079"/>
    <cellStyle name="메모 4 3 4 2 8" xfId="8876"/>
    <cellStyle name="메모 4 3 4 2 8 2" xfId="14842"/>
    <cellStyle name="메모 4 3 4 2 8 3" xfId="20598"/>
    <cellStyle name="메모 4 3 4 2 8 4" xfId="26080"/>
    <cellStyle name="메모 4 3 4 2 9" xfId="8877"/>
    <cellStyle name="메모 4 3 4 2 9 2" xfId="14843"/>
    <cellStyle name="메모 4 3 4 2 9 3" xfId="20599"/>
    <cellStyle name="메모 4 3 4 2 9 4" xfId="26081"/>
    <cellStyle name="메모 4 3 4 3" xfId="6043"/>
    <cellStyle name="메모 4 3 4 3 10" xfId="8878"/>
    <cellStyle name="메모 4 3 4 3 10 2" xfId="14844"/>
    <cellStyle name="메모 4 3 4 3 10 3" xfId="20600"/>
    <cellStyle name="메모 4 3 4 3 10 4" xfId="26082"/>
    <cellStyle name="메모 4 3 4 3 11" xfId="12015"/>
    <cellStyle name="메모 4 3 4 3 12" xfId="17772"/>
    <cellStyle name="메모 4 3 4 3 13" xfId="23269"/>
    <cellStyle name="메모 4 3 4 3 2" xfId="8879"/>
    <cellStyle name="메모 4 3 4 3 2 2" xfId="14845"/>
    <cellStyle name="메모 4 3 4 3 2 3" xfId="20601"/>
    <cellStyle name="메모 4 3 4 3 2 4" xfId="26083"/>
    <cellStyle name="메모 4 3 4 3 3" xfId="8880"/>
    <cellStyle name="메모 4 3 4 3 3 2" xfId="14846"/>
    <cellStyle name="메모 4 3 4 3 3 3" xfId="20602"/>
    <cellStyle name="메모 4 3 4 3 3 4" xfId="26084"/>
    <cellStyle name="메모 4 3 4 3 4" xfId="8881"/>
    <cellStyle name="메모 4 3 4 3 4 2" xfId="14847"/>
    <cellStyle name="메모 4 3 4 3 4 3" xfId="20603"/>
    <cellStyle name="메모 4 3 4 3 4 4" xfId="26085"/>
    <cellStyle name="메모 4 3 4 3 5" xfId="8882"/>
    <cellStyle name="메모 4 3 4 3 5 2" xfId="14848"/>
    <cellStyle name="메모 4 3 4 3 5 3" xfId="20604"/>
    <cellStyle name="메모 4 3 4 3 5 4" xfId="26086"/>
    <cellStyle name="메모 4 3 4 3 6" xfId="8883"/>
    <cellStyle name="메모 4 3 4 3 6 2" xfId="14849"/>
    <cellStyle name="메모 4 3 4 3 6 3" xfId="20605"/>
    <cellStyle name="메모 4 3 4 3 6 4" xfId="26087"/>
    <cellStyle name="메모 4 3 4 3 7" xfId="8884"/>
    <cellStyle name="메모 4 3 4 3 7 2" xfId="14850"/>
    <cellStyle name="메모 4 3 4 3 7 3" xfId="20606"/>
    <cellStyle name="메모 4 3 4 3 7 4" xfId="26088"/>
    <cellStyle name="메모 4 3 4 3 8" xfId="8885"/>
    <cellStyle name="메모 4 3 4 3 8 2" xfId="14851"/>
    <cellStyle name="메모 4 3 4 3 8 3" xfId="20607"/>
    <cellStyle name="메모 4 3 4 3 8 4" xfId="26089"/>
    <cellStyle name="메모 4 3 4 3 9" xfId="8886"/>
    <cellStyle name="메모 4 3 4 3 9 2" xfId="14852"/>
    <cellStyle name="메모 4 3 4 3 9 3" xfId="20608"/>
    <cellStyle name="메모 4 3 4 3 9 4" xfId="26090"/>
    <cellStyle name="메모 4 3 4 4" xfId="8887"/>
    <cellStyle name="메모 4 3 4 4 2" xfId="14853"/>
    <cellStyle name="메모 4 3 4 4 3" xfId="20609"/>
    <cellStyle name="메모 4 3 4 4 4" xfId="26091"/>
    <cellStyle name="메모 4 3 4 5" xfId="8888"/>
    <cellStyle name="메모 4 3 4 5 2" xfId="14854"/>
    <cellStyle name="메모 4 3 4 5 3" xfId="20610"/>
    <cellStyle name="메모 4 3 4 5 4" xfId="26092"/>
    <cellStyle name="메모 4 3 4 6" xfId="8889"/>
    <cellStyle name="메모 4 3 4 6 2" xfId="14855"/>
    <cellStyle name="메모 4 3 4 6 3" xfId="20611"/>
    <cellStyle name="메모 4 3 4 6 4" xfId="26093"/>
    <cellStyle name="메모 4 3 4 7" xfId="8890"/>
    <cellStyle name="메모 4 3 4 7 2" xfId="14856"/>
    <cellStyle name="메모 4 3 4 7 3" xfId="20612"/>
    <cellStyle name="메모 4 3 4 7 4" xfId="26094"/>
    <cellStyle name="메모 4 3 4 8" xfId="11525"/>
    <cellStyle name="메모 4 3 4 9" xfId="17313"/>
    <cellStyle name="메모 4 3 5" xfId="5383"/>
    <cellStyle name="메모 4 3 5 10" xfId="17180"/>
    <cellStyle name="메모 4 3 5 11" xfId="11304"/>
    <cellStyle name="메모 4 3 5 2" xfId="5671"/>
    <cellStyle name="메모 4 3 5 2 10" xfId="8891"/>
    <cellStyle name="메모 4 3 5 2 10 2" xfId="14857"/>
    <cellStyle name="메모 4 3 5 2 10 3" xfId="20613"/>
    <cellStyle name="메모 4 3 5 2 10 4" xfId="26095"/>
    <cellStyle name="메모 4 3 5 2 11" xfId="11644"/>
    <cellStyle name="메모 4 3 5 2 12" xfId="17414"/>
    <cellStyle name="메모 4 3 5 2 13" xfId="22946"/>
    <cellStyle name="메모 4 3 5 2 2" xfId="8892"/>
    <cellStyle name="메모 4 3 5 2 2 2" xfId="14858"/>
    <cellStyle name="메모 4 3 5 2 2 3" xfId="20614"/>
    <cellStyle name="메모 4 3 5 2 2 4" xfId="26096"/>
    <cellStyle name="메모 4 3 5 2 3" xfId="8893"/>
    <cellStyle name="메모 4 3 5 2 3 2" xfId="14859"/>
    <cellStyle name="메모 4 3 5 2 3 3" xfId="20615"/>
    <cellStyle name="메모 4 3 5 2 3 4" xfId="26097"/>
    <cellStyle name="메모 4 3 5 2 4" xfId="8894"/>
    <cellStyle name="메모 4 3 5 2 4 2" xfId="14860"/>
    <cellStyle name="메모 4 3 5 2 4 3" xfId="20616"/>
    <cellStyle name="메모 4 3 5 2 4 4" xfId="26098"/>
    <cellStyle name="메모 4 3 5 2 5" xfId="8895"/>
    <cellStyle name="메모 4 3 5 2 5 2" xfId="14861"/>
    <cellStyle name="메모 4 3 5 2 5 3" xfId="20617"/>
    <cellStyle name="메모 4 3 5 2 5 4" xfId="26099"/>
    <cellStyle name="메모 4 3 5 2 6" xfId="8896"/>
    <cellStyle name="메모 4 3 5 2 6 2" xfId="14862"/>
    <cellStyle name="메모 4 3 5 2 6 3" xfId="20618"/>
    <cellStyle name="메모 4 3 5 2 6 4" xfId="26100"/>
    <cellStyle name="메모 4 3 5 2 7" xfId="8897"/>
    <cellStyle name="메모 4 3 5 2 7 2" xfId="14863"/>
    <cellStyle name="메모 4 3 5 2 7 3" xfId="20619"/>
    <cellStyle name="메모 4 3 5 2 7 4" xfId="26101"/>
    <cellStyle name="메모 4 3 5 2 8" xfId="8898"/>
    <cellStyle name="메모 4 3 5 2 8 2" xfId="14864"/>
    <cellStyle name="메모 4 3 5 2 8 3" xfId="20620"/>
    <cellStyle name="메모 4 3 5 2 8 4" xfId="26102"/>
    <cellStyle name="메모 4 3 5 2 9" xfId="8899"/>
    <cellStyle name="메모 4 3 5 2 9 2" xfId="14865"/>
    <cellStyle name="메모 4 3 5 2 9 3" xfId="20621"/>
    <cellStyle name="메모 4 3 5 2 9 4" xfId="26103"/>
    <cellStyle name="메모 4 3 5 3" xfId="5912"/>
    <cellStyle name="메모 4 3 5 3 10" xfId="8900"/>
    <cellStyle name="메모 4 3 5 3 10 2" xfId="14866"/>
    <cellStyle name="메모 4 3 5 3 10 3" xfId="20622"/>
    <cellStyle name="메모 4 3 5 3 10 4" xfId="26104"/>
    <cellStyle name="메모 4 3 5 3 11" xfId="11885"/>
    <cellStyle name="메모 4 3 5 3 12" xfId="17642"/>
    <cellStyle name="메모 4 3 5 3 13" xfId="23139"/>
    <cellStyle name="메모 4 3 5 3 2" xfId="8901"/>
    <cellStyle name="메모 4 3 5 3 2 2" xfId="14867"/>
    <cellStyle name="메모 4 3 5 3 2 3" xfId="20623"/>
    <cellStyle name="메모 4 3 5 3 2 4" xfId="26105"/>
    <cellStyle name="메모 4 3 5 3 3" xfId="8902"/>
    <cellStyle name="메모 4 3 5 3 3 2" xfId="14868"/>
    <cellStyle name="메모 4 3 5 3 3 3" xfId="20624"/>
    <cellStyle name="메모 4 3 5 3 3 4" xfId="26106"/>
    <cellStyle name="메모 4 3 5 3 4" xfId="8903"/>
    <cellStyle name="메모 4 3 5 3 4 2" xfId="14869"/>
    <cellStyle name="메모 4 3 5 3 4 3" xfId="20625"/>
    <cellStyle name="메모 4 3 5 3 4 4" xfId="26107"/>
    <cellStyle name="메모 4 3 5 3 5" xfId="8904"/>
    <cellStyle name="메모 4 3 5 3 5 2" xfId="14870"/>
    <cellStyle name="메모 4 3 5 3 5 3" xfId="20626"/>
    <cellStyle name="메모 4 3 5 3 5 4" xfId="26108"/>
    <cellStyle name="메모 4 3 5 3 6" xfId="8905"/>
    <cellStyle name="메모 4 3 5 3 6 2" xfId="14871"/>
    <cellStyle name="메모 4 3 5 3 6 3" xfId="20627"/>
    <cellStyle name="메모 4 3 5 3 6 4" xfId="26109"/>
    <cellStyle name="메모 4 3 5 3 7" xfId="8906"/>
    <cellStyle name="메모 4 3 5 3 7 2" xfId="14872"/>
    <cellStyle name="메모 4 3 5 3 7 3" xfId="20628"/>
    <cellStyle name="메모 4 3 5 3 7 4" xfId="26110"/>
    <cellStyle name="메모 4 3 5 3 8" xfId="8907"/>
    <cellStyle name="메모 4 3 5 3 8 2" xfId="14873"/>
    <cellStyle name="메모 4 3 5 3 8 3" xfId="20629"/>
    <cellStyle name="메모 4 3 5 3 8 4" xfId="26111"/>
    <cellStyle name="메모 4 3 5 3 9" xfId="8908"/>
    <cellStyle name="메모 4 3 5 3 9 2" xfId="14874"/>
    <cellStyle name="메모 4 3 5 3 9 3" xfId="20630"/>
    <cellStyle name="메모 4 3 5 3 9 4" xfId="26112"/>
    <cellStyle name="메모 4 3 5 4" xfId="8909"/>
    <cellStyle name="메모 4 3 5 4 2" xfId="14875"/>
    <cellStyle name="메모 4 3 5 4 3" xfId="20631"/>
    <cellStyle name="메모 4 3 5 4 4" xfId="26113"/>
    <cellStyle name="메모 4 3 5 5" xfId="8910"/>
    <cellStyle name="메모 4 3 5 5 2" xfId="14876"/>
    <cellStyle name="메모 4 3 5 5 3" xfId="20632"/>
    <cellStyle name="메모 4 3 5 5 4" xfId="26114"/>
    <cellStyle name="메모 4 3 5 6" xfId="8911"/>
    <cellStyle name="메모 4 3 5 6 2" xfId="14877"/>
    <cellStyle name="메모 4 3 5 6 3" xfId="20633"/>
    <cellStyle name="메모 4 3 5 6 4" xfId="26115"/>
    <cellStyle name="메모 4 3 5 7" xfId="8912"/>
    <cellStyle name="메모 4 3 5 7 2" xfId="14878"/>
    <cellStyle name="메모 4 3 5 7 3" xfId="20634"/>
    <cellStyle name="메모 4 3 5 7 4" xfId="26116"/>
    <cellStyle name="메모 4 3 5 8" xfId="8913"/>
    <cellStyle name="메모 4 3 5 8 2" xfId="14879"/>
    <cellStyle name="메모 4 3 5 8 3" xfId="20635"/>
    <cellStyle name="메모 4 3 5 8 4" xfId="26117"/>
    <cellStyle name="메모 4 3 5 9" xfId="11377"/>
    <cellStyle name="메모 4 3 6" xfId="8914"/>
    <cellStyle name="메모 4 3 6 2" xfId="14880"/>
    <cellStyle name="메모 4 3 6 3" xfId="20636"/>
    <cellStyle name="메모 4 3 6 4" xfId="26118"/>
    <cellStyle name="메모 4 3 7" xfId="8915"/>
    <cellStyle name="메모 4 3 7 2" xfId="14881"/>
    <cellStyle name="메모 4 3 7 3" xfId="20637"/>
    <cellStyle name="메모 4 3 7 4" xfId="26119"/>
    <cellStyle name="메모 4 3 8" xfId="11333"/>
    <cellStyle name="메모 4 3 9" xfId="11276"/>
    <cellStyle name="메모 4 4" xfId="5382"/>
    <cellStyle name="메모 4 4 10" xfId="8916"/>
    <cellStyle name="메모 4 4 10 2" xfId="14882"/>
    <cellStyle name="메모 4 4 10 3" xfId="20638"/>
    <cellStyle name="메모 4 4 10 4" xfId="26120"/>
    <cellStyle name="메모 4 4 11" xfId="11376"/>
    <cellStyle name="메모 4 4 12" xfId="17179"/>
    <cellStyle name="메모 4 4 13" xfId="11303"/>
    <cellStyle name="메모 4 4 2" xfId="5670"/>
    <cellStyle name="메모 4 4 2 10" xfId="11643"/>
    <cellStyle name="메모 4 4 2 11" xfId="17413"/>
    <cellStyle name="메모 4 4 2 12" xfId="22945"/>
    <cellStyle name="메모 4 4 2 2" xfId="8917"/>
    <cellStyle name="메모 4 4 2 2 2" xfId="14883"/>
    <cellStyle name="메모 4 4 2 2 3" xfId="20639"/>
    <cellStyle name="메모 4 4 2 2 4" xfId="26121"/>
    <cellStyle name="메모 4 4 2 3" xfId="8918"/>
    <cellStyle name="메모 4 4 2 3 2" xfId="14884"/>
    <cellStyle name="메모 4 4 2 3 3" xfId="20640"/>
    <cellStyle name="메모 4 4 2 3 4" xfId="26122"/>
    <cellStyle name="메모 4 4 2 4" xfId="8919"/>
    <cellStyle name="메모 4 4 2 4 2" xfId="14885"/>
    <cellStyle name="메모 4 4 2 4 3" xfId="20641"/>
    <cellStyle name="메모 4 4 2 4 4" xfId="26123"/>
    <cellStyle name="메모 4 4 2 5" xfId="8920"/>
    <cellStyle name="메모 4 4 2 5 2" xfId="14886"/>
    <cellStyle name="메모 4 4 2 5 3" xfId="20642"/>
    <cellStyle name="메모 4 4 2 5 4" xfId="26124"/>
    <cellStyle name="메모 4 4 2 6" xfId="8921"/>
    <cellStyle name="메모 4 4 2 6 2" xfId="14887"/>
    <cellStyle name="메모 4 4 2 6 3" xfId="20643"/>
    <cellStyle name="메모 4 4 2 6 4" xfId="26125"/>
    <cellStyle name="메모 4 4 2 7" xfId="8922"/>
    <cellStyle name="메모 4 4 2 7 2" xfId="14888"/>
    <cellStyle name="메모 4 4 2 7 3" xfId="20644"/>
    <cellStyle name="메모 4 4 2 7 4" xfId="26126"/>
    <cellStyle name="메모 4 4 2 8" xfId="8923"/>
    <cellStyle name="메모 4 4 2 8 2" xfId="14889"/>
    <cellStyle name="메모 4 4 2 8 3" xfId="20645"/>
    <cellStyle name="메모 4 4 2 8 4" xfId="26127"/>
    <cellStyle name="메모 4 4 2 9" xfId="8924"/>
    <cellStyle name="메모 4 4 2 9 2" xfId="14890"/>
    <cellStyle name="메모 4 4 2 9 3" xfId="20646"/>
    <cellStyle name="메모 4 4 2 9 4" xfId="26128"/>
    <cellStyle name="메모 4 4 3" xfId="5911"/>
    <cellStyle name="메모 4 4 3 10" xfId="8925"/>
    <cellStyle name="메모 4 4 3 10 2" xfId="14891"/>
    <cellStyle name="메모 4 4 3 10 3" xfId="20647"/>
    <cellStyle name="메모 4 4 3 10 4" xfId="26129"/>
    <cellStyle name="메모 4 4 3 11" xfId="11884"/>
    <cellStyle name="메모 4 4 3 12" xfId="17641"/>
    <cellStyle name="메모 4 4 3 13" xfId="23138"/>
    <cellStyle name="메모 4 4 3 2" xfId="8926"/>
    <cellStyle name="메모 4 4 3 2 2" xfId="14892"/>
    <cellStyle name="메모 4 4 3 2 3" xfId="20648"/>
    <cellStyle name="메모 4 4 3 2 4" xfId="26130"/>
    <cellStyle name="메모 4 4 3 3" xfId="8927"/>
    <cellStyle name="메모 4 4 3 3 2" xfId="14893"/>
    <cellStyle name="메모 4 4 3 3 3" xfId="20649"/>
    <cellStyle name="메모 4 4 3 3 4" xfId="26131"/>
    <cellStyle name="메모 4 4 3 4" xfId="8928"/>
    <cellStyle name="메모 4 4 3 4 2" xfId="14894"/>
    <cellStyle name="메모 4 4 3 4 3" xfId="20650"/>
    <cellStyle name="메모 4 4 3 4 4" xfId="26132"/>
    <cellStyle name="메모 4 4 3 5" xfId="8929"/>
    <cellStyle name="메모 4 4 3 5 2" xfId="14895"/>
    <cellStyle name="메모 4 4 3 5 3" xfId="20651"/>
    <cellStyle name="메모 4 4 3 5 4" xfId="26133"/>
    <cellStyle name="메모 4 4 3 6" xfId="8930"/>
    <cellStyle name="메모 4 4 3 6 2" xfId="14896"/>
    <cellStyle name="메모 4 4 3 6 3" xfId="20652"/>
    <cellStyle name="메모 4 4 3 6 4" xfId="26134"/>
    <cellStyle name="메모 4 4 3 7" xfId="8931"/>
    <cellStyle name="메모 4 4 3 7 2" xfId="14897"/>
    <cellStyle name="메모 4 4 3 7 3" xfId="20653"/>
    <cellStyle name="메모 4 4 3 7 4" xfId="26135"/>
    <cellStyle name="메모 4 4 3 8" xfId="8932"/>
    <cellStyle name="메모 4 4 3 8 2" xfId="14898"/>
    <cellStyle name="메모 4 4 3 8 3" xfId="20654"/>
    <cellStyle name="메모 4 4 3 8 4" xfId="26136"/>
    <cellStyle name="메모 4 4 3 9" xfId="8933"/>
    <cellStyle name="메모 4 4 3 9 2" xfId="14899"/>
    <cellStyle name="메모 4 4 3 9 3" xfId="20655"/>
    <cellStyle name="메모 4 4 3 9 4" xfId="26137"/>
    <cellStyle name="메모 4 4 4" xfId="8934"/>
    <cellStyle name="메모 4 4 4 2" xfId="14900"/>
    <cellStyle name="메모 4 4 4 3" xfId="20656"/>
    <cellStyle name="메모 4 4 4 4" xfId="26138"/>
    <cellStyle name="메모 4 4 5" xfId="8935"/>
    <cellStyle name="메모 4 4 5 2" xfId="14901"/>
    <cellStyle name="메모 4 4 5 3" xfId="20657"/>
    <cellStyle name="메모 4 4 5 4" xfId="26139"/>
    <cellStyle name="메모 4 4 6" xfId="8936"/>
    <cellStyle name="메모 4 4 6 2" xfId="14902"/>
    <cellStyle name="메모 4 4 6 3" xfId="20658"/>
    <cellStyle name="메모 4 4 6 4" xfId="26140"/>
    <cellStyle name="메모 4 4 7" xfId="8937"/>
    <cellStyle name="메모 4 4 7 2" xfId="14903"/>
    <cellStyle name="메모 4 4 7 3" xfId="20659"/>
    <cellStyle name="메모 4 4 7 4" xfId="26141"/>
    <cellStyle name="메모 4 4 8" xfId="8938"/>
    <cellStyle name="메모 4 4 8 2" xfId="14904"/>
    <cellStyle name="메모 4 4 8 3" xfId="20660"/>
    <cellStyle name="메모 4 4 8 4" xfId="26142"/>
    <cellStyle name="메모 4 4 9" xfId="8939"/>
    <cellStyle name="메모 4 4 9 2" xfId="14905"/>
    <cellStyle name="메모 4 4 9 3" xfId="20661"/>
    <cellStyle name="메모 4 4 9 4" xfId="26143"/>
    <cellStyle name="메모 4 5" xfId="5523"/>
    <cellStyle name="메모 4 5 2" xfId="5811"/>
    <cellStyle name="메모 4 5 2 10" xfId="11784"/>
    <cellStyle name="메모 4 5 2 11" xfId="17548"/>
    <cellStyle name="메모 4 5 2 12" xfId="23064"/>
    <cellStyle name="메모 4 5 2 2" xfId="8940"/>
    <cellStyle name="메모 4 5 2 2 2" xfId="14906"/>
    <cellStyle name="메모 4 5 2 2 3" xfId="20662"/>
    <cellStyle name="메모 4 5 2 2 4" xfId="26144"/>
    <cellStyle name="메모 4 5 2 3" xfId="8941"/>
    <cellStyle name="메모 4 5 2 3 2" xfId="14907"/>
    <cellStyle name="메모 4 5 2 3 3" xfId="20663"/>
    <cellStyle name="메모 4 5 2 3 4" xfId="26145"/>
    <cellStyle name="메모 4 5 2 4" xfId="8942"/>
    <cellStyle name="메모 4 5 2 4 2" xfId="14908"/>
    <cellStyle name="메모 4 5 2 4 3" xfId="20664"/>
    <cellStyle name="메모 4 5 2 4 4" xfId="26146"/>
    <cellStyle name="메모 4 5 2 5" xfId="8943"/>
    <cellStyle name="메모 4 5 2 5 2" xfId="14909"/>
    <cellStyle name="메모 4 5 2 5 3" xfId="20665"/>
    <cellStyle name="메모 4 5 2 5 4" xfId="26147"/>
    <cellStyle name="메모 4 5 2 6" xfId="8944"/>
    <cellStyle name="메모 4 5 2 6 2" xfId="14910"/>
    <cellStyle name="메모 4 5 2 6 3" xfId="20666"/>
    <cellStyle name="메모 4 5 2 6 4" xfId="26148"/>
    <cellStyle name="메모 4 5 2 7" xfId="8945"/>
    <cellStyle name="메모 4 5 2 7 2" xfId="14911"/>
    <cellStyle name="메모 4 5 2 7 3" xfId="20667"/>
    <cellStyle name="메모 4 5 2 7 4" xfId="26149"/>
    <cellStyle name="메모 4 5 2 8" xfId="8946"/>
    <cellStyle name="메모 4 5 2 8 2" xfId="14912"/>
    <cellStyle name="메모 4 5 2 8 3" xfId="20668"/>
    <cellStyle name="메모 4 5 2 8 4" xfId="26150"/>
    <cellStyle name="메모 4 5 2 9" xfId="8947"/>
    <cellStyle name="메모 4 5 2 9 2" xfId="14913"/>
    <cellStyle name="메모 4 5 2 9 3" xfId="20669"/>
    <cellStyle name="메모 4 5 2 9 4" xfId="26151"/>
    <cellStyle name="메모 4 5 3" xfId="6034"/>
    <cellStyle name="메모 4 5 3 10" xfId="8948"/>
    <cellStyle name="메모 4 5 3 10 2" xfId="14914"/>
    <cellStyle name="메모 4 5 3 10 3" xfId="20670"/>
    <cellStyle name="메모 4 5 3 10 4" xfId="26152"/>
    <cellStyle name="메모 4 5 3 11" xfId="12007"/>
    <cellStyle name="메모 4 5 3 12" xfId="17764"/>
    <cellStyle name="메모 4 5 3 13" xfId="23261"/>
    <cellStyle name="메모 4 5 3 2" xfId="8949"/>
    <cellStyle name="메모 4 5 3 2 2" xfId="14915"/>
    <cellStyle name="메모 4 5 3 2 3" xfId="20671"/>
    <cellStyle name="메모 4 5 3 2 4" xfId="26153"/>
    <cellStyle name="메모 4 5 3 3" xfId="8950"/>
    <cellStyle name="메모 4 5 3 3 2" xfId="14916"/>
    <cellStyle name="메모 4 5 3 3 3" xfId="20672"/>
    <cellStyle name="메모 4 5 3 3 4" xfId="26154"/>
    <cellStyle name="메모 4 5 3 4" xfId="8951"/>
    <cellStyle name="메모 4 5 3 4 2" xfId="14917"/>
    <cellStyle name="메모 4 5 3 4 3" xfId="20673"/>
    <cellStyle name="메모 4 5 3 4 4" xfId="26155"/>
    <cellStyle name="메모 4 5 3 5" xfId="8952"/>
    <cellStyle name="메모 4 5 3 5 2" xfId="14918"/>
    <cellStyle name="메모 4 5 3 5 3" xfId="20674"/>
    <cellStyle name="메모 4 5 3 5 4" xfId="26156"/>
    <cellStyle name="메모 4 5 3 6" xfId="8953"/>
    <cellStyle name="메모 4 5 3 6 2" xfId="14919"/>
    <cellStyle name="메모 4 5 3 6 3" xfId="20675"/>
    <cellStyle name="메모 4 5 3 6 4" xfId="26157"/>
    <cellStyle name="메모 4 5 3 7" xfId="8954"/>
    <cellStyle name="메모 4 5 3 7 2" xfId="14920"/>
    <cellStyle name="메모 4 5 3 7 3" xfId="20676"/>
    <cellStyle name="메모 4 5 3 7 4" xfId="26158"/>
    <cellStyle name="메모 4 5 3 8" xfId="8955"/>
    <cellStyle name="메모 4 5 3 8 2" xfId="14921"/>
    <cellStyle name="메모 4 5 3 8 3" xfId="20677"/>
    <cellStyle name="메모 4 5 3 8 4" xfId="26159"/>
    <cellStyle name="메모 4 5 3 9" xfId="8956"/>
    <cellStyle name="메모 4 5 3 9 2" xfId="14922"/>
    <cellStyle name="메모 4 5 3 9 3" xfId="20678"/>
    <cellStyle name="메모 4 5 3 9 4" xfId="26160"/>
    <cellStyle name="메모 4 5 4" xfId="8957"/>
    <cellStyle name="메모 4 5 4 2" xfId="14923"/>
    <cellStyle name="메모 4 5 4 3" xfId="20679"/>
    <cellStyle name="메모 4 5 4 4" xfId="26161"/>
    <cellStyle name="메모 4 5 5" xfId="8958"/>
    <cellStyle name="메모 4 5 5 2" xfId="14924"/>
    <cellStyle name="메모 4 5 5 3" xfId="20680"/>
    <cellStyle name="메모 4 5 5 4" xfId="26162"/>
    <cellStyle name="메모 4 5 6" xfId="8959"/>
    <cellStyle name="메모 4 5 6 2" xfId="14925"/>
    <cellStyle name="메모 4 5 6 3" xfId="20681"/>
    <cellStyle name="메모 4 5 6 4" xfId="26163"/>
    <cellStyle name="메모 4 5 7" xfId="11517"/>
    <cellStyle name="메모 4 5 8" xfId="17306"/>
    <cellStyle name="메모 4 6" xfId="5354"/>
    <cellStyle name="메모 4 6 2" xfId="5642"/>
    <cellStyle name="메모 4 6 2 10" xfId="11615"/>
    <cellStyle name="메모 4 6 2 11" xfId="17386"/>
    <cellStyle name="메모 4 6 2 12" xfId="22922"/>
    <cellStyle name="메모 4 6 2 2" xfId="8960"/>
    <cellStyle name="메모 4 6 2 2 2" xfId="14926"/>
    <cellStyle name="메모 4 6 2 2 3" xfId="20682"/>
    <cellStyle name="메모 4 6 2 2 4" xfId="26164"/>
    <cellStyle name="메모 4 6 2 3" xfId="8961"/>
    <cellStyle name="메모 4 6 2 3 2" xfId="14927"/>
    <cellStyle name="메모 4 6 2 3 3" xfId="20683"/>
    <cellStyle name="메모 4 6 2 3 4" xfId="26165"/>
    <cellStyle name="메모 4 6 2 4" xfId="8962"/>
    <cellStyle name="메모 4 6 2 4 2" xfId="14928"/>
    <cellStyle name="메모 4 6 2 4 3" xfId="20684"/>
    <cellStyle name="메모 4 6 2 4 4" xfId="26166"/>
    <cellStyle name="메모 4 6 2 5" xfId="8963"/>
    <cellStyle name="메모 4 6 2 5 2" xfId="14929"/>
    <cellStyle name="메모 4 6 2 5 3" xfId="20685"/>
    <cellStyle name="메모 4 6 2 5 4" xfId="26167"/>
    <cellStyle name="메모 4 6 2 6" xfId="8964"/>
    <cellStyle name="메모 4 6 2 6 2" xfId="14930"/>
    <cellStyle name="메모 4 6 2 6 3" xfId="20686"/>
    <cellStyle name="메모 4 6 2 6 4" xfId="26168"/>
    <cellStyle name="메모 4 6 2 7" xfId="8965"/>
    <cellStyle name="메모 4 6 2 7 2" xfId="14931"/>
    <cellStyle name="메모 4 6 2 7 3" xfId="20687"/>
    <cellStyle name="메모 4 6 2 7 4" xfId="26169"/>
    <cellStyle name="메모 4 6 2 8" xfId="8966"/>
    <cellStyle name="메모 4 6 2 8 2" xfId="14932"/>
    <cellStyle name="메모 4 6 2 8 3" xfId="20688"/>
    <cellStyle name="메모 4 6 2 8 4" xfId="26170"/>
    <cellStyle name="메모 4 6 2 9" xfId="8967"/>
    <cellStyle name="메모 4 6 2 9 2" xfId="14933"/>
    <cellStyle name="메모 4 6 2 9 3" xfId="20689"/>
    <cellStyle name="메모 4 6 2 9 4" xfId="26171"/>
    <cellStyle name="메모 4 6 3" xfId="5888"/>
    <cellStyle name="메모 4 6 3 10" xfId="8968"/>
    <cellStyle name="메모 4 6 3 10 2" xfId="14934"/>
    <cellStyle name="메모 4 6 3 10 3" xfId="20690"/>
    <cellStyle name="메모 4 6 3 10 4" xfId="26172"/>
    <cellStyle name="메모 4 6 3 11" xfId="11861"/>
    <cellStyle name="메모 4 6 3 12" xfId="17618"/>
    <cellStyle name="메모 4 6 3 13" xfId="23115"/>
    <cellStyle name="메모 4 6 3 2" xfId="8969"/>
    <cellStyle name="메모 4 6 3 2 2" xfId="14935"/>
    <cellStyle name="메모 4 6 3 2 3" xfId="20691"/>
    <cellStyle name="메모 4 6 3 2 4" xfId="26173"/>
    <cellStyle name="메모 4 6 3 3" xfId="8970"/>
    <cellStyle name="메모 4 6 3 3 2" xfId="14936"/>
    <cellStyle name="메모 4 6 3 3 3" xfId="20692"/>
    <cellStyle name="메모 4 6 3 3 4" xfId="26174"/>
    <cellStyle name="메모 4 6 3 4" xfId="8971"/>
    <cellStyle name="메모 4 6 3 4 2" xfId="14937"/>
    <cellStyle name="메모 4 6 3 4 3" xfId="20693"/>
    <cellStyle name="메모 4 6 3 4 4" xfId="26175"/>
    <cellStyle name="메모 4 6 3 5" xfId="8972"/>
    <cellStyle name="메모 4 6 3 5 2" xfId="14938"/>
    <cellStyle name="메모 4 6 3 5 3" xfId="20694"/>
    <cellStyle name="메모 4 6 3 5 4" xfId="26176"/>
    <cellStyle name="메모 4 6 3 6" xfId="8973"/>
    <cellStyle name="메모 4 6 3 6 2" xfId="14939"/>
    <cellStyle name="메모 4 6 3 6 3" xfId="20695"/>
    <cellStyle name="메모 4 6 3 6 4" xfId="26177"/>
    <cellStyle name="메모 4 6 3 7" xfId="8974"/>
    <cellStyle name="메모 4 6 3 7 2" xfId="14940"/>
    <cellStyle name="메모 4 6 3 7 3" xfId="20696"/>
    <cellStyle name="메모 4 6 3 7 4" xfId="26178"/>
    <cellStyle name="메모 4 6 3 8" xfId="8975"/>
    <cellStyle name="메모 4 6 3 8 2" xfId="14941"/>
    <cellStyle name="메모 4 6 3 8 3" xfId="20697"/>
    <cellStyle name="메모 4 6 3 8 4" xfId="26179"/>
    <cellStyle name="메모 4 6 3 9" xfId="8976"/>
    <cellStyle name="메모 4 6 3 9 2" xfId="14942"/>
    <cellStyle name="메모 4 6 3 9 3" xfId="20698"/>
    <cellStyle name="메모 4 6 3 9 4" xfId="26180"/>
    <cellStyle name="메모 4 6 4" xfId="8977"/>
    <cellStyle name="메모 4 6 4 2" xfId="14943"/>
    <cellStyle name="메모 4 6 4 3" xfId="20699"/>
    <cellStyle name="메모 4 6 4 4" xfId="26181"/>
    <cellStyle name="메모 4 6 5" xfId="8978"/>
    <cellStyle name="메모 4 6 5 2" xfId="14944"/>
    <cellStyle name="메모 4 6 5 3" xfId="20700"/>
    <cellStyle name="메모 4 6 5 4" xfId="26182"/>
    <cellStyle name="메모 4 6 6" xfId="8979"/>
    <cellStyle name="메모 4 6 6 2" xfId="14945"/>
    <cellStyle name="메모 4 6 6 3" xfId="20701"/>
    <cellStyle name="메모 4 6 6 4" xfId="26183"/>
    <cellStyle name="메모 4 6 7" xfId="8980"/>
    <cellStyle name="메모 4 6 7 2" xfId="14946"/>
    <cellStyle name="메모 4 6 7 3" xfId="20702"/>
    <cellStyle name="메모 4 6 7 4" xfId="26184"/>
    <cellStyle name="메모 4 6 8" xfId="11348"/>
    <cellStyle name="메모 4 6 9" xfId="11265"/>
    <cellStyle name="메모 4 7" xfId="5565"/>
    <cellStyle name="메모 4 7 10" xfId="17336"/>
    <cellStyle name="메모 4 7 11" xfId="22909"/>
    <cellStyle name="메모 4 7 2" xfId="5853"/>
    <cellStyle name="메모 4 7 2 10" xfId="8981"/>
    <cellStyle name="메모 4 7 2 10 2" xfId="14947"/>
    <cellStyle name="메모 4 7 2 10 3" xfId="20703"/>
    <cellStyle name="메모 4 7 2 10 4" xfId="26185"/>
    <cellStyle name="메모 4 7 2 11" xfId="11826"/>
    <cellStyle name="메모 4 7 2 12" xfId="17587"/>
    <cellStyle name="메모 4 7 2 13" xfId="23094"/>
    <cellStyle name="메모 4 7 2 2" xfId="8982"/>
    <cellStyle name="메모 4 7 2 2 2" xfId="14948"/>
    <cellStyle name="메모 4 7 2 2 3" xfId="20704"/>
    <cellStyle name="메모 4 7 2 2 4" xfId="26186"/>
    <cellStyle name="메모 4 7 2 3" xfId="8983"/>
    <cellStyle name="메모 4 7 2 3 2" xfId="14949"/>
    <cellStyle name="메모 4 7 2 3 3" xfId="20705"/>
    <cellStyle name="메모 4 7 2 3 4" xfId="26187"/>
    <cellStyle name="메모 4 7 2 4" xfId="8984"/>
    <cellStyle name="메모 4 7 2 4 2" xfId="14950"/>
    <cellStyle name="메모 4 7 2 4 3" xfId="20706"/>
    <cellStyle name="메모 4 7 2 4 4" xfId="26188"/>
    <cellStyle name="메모 4 7 2 5" xfId="8985"/>
    <cellStyle name="메모 4 7 2 5 2" xfId="14951"/>
    <cellStyle name="메모 4 7 2 5 3" xfId="20707"/>
    <cellStyle name="메모 4 7 2 5 4" xfId="26189"/>
    <cellStyle name="메모 4 7 2 6" xfId="8986"/>
    <cellStyle name="메모 4 7 2 6 2" xfId="14952"/>
    <cellStyle name="메모 4 7 2 6 3" xfId="20708"/>
    <cellStyle name="메모 4 7 2 6 4" xfId="26190"/>
    <cellStyle name="메모 4 7 2 7" xfId="8987"/>
    <cellStyle name="메모 4 7 2 7 2" xfId="14953"/>
    <cellStyle name="메모 4 7 2 7 3" xfId="20709"/>
    <cellStyle name="메모 4 7 2 7 4" xfId="26191"/>
    <cellStyle name="메모 4 7 2 8" xfId="8988"/>
    <cellStyle name="메모 4 7 2 8 2" xfId="14954"/>
    <cellStyle name="메모 4 7 2 8 3" xfId="20710"/>
    <cellStyle name="메모 4 7 2 8 4" xfId="26192"/>
    <cellStyle name="메모 4 7 2 9" xfId="8989"/>
    <cellStyle name="메모 4 7 2 9 2" xfId="14955"/>
    <cellStyle name="메모 4 7 2 9 3" xfId="20711"/>
    <cellStyle name="메모 4 7 2 9 4" xfId="26193"/>
    <cellStyle name="메모 4 7 3" xfId="6071"/>
    <cellStyle name="메모 4 7 3 10" xfId="8990"/>
    <cellStyle name="메모 4 7 3 10 2" xfId="14956"/>
    <cellStyle name="메모 4 7 3 10 3" xfId="20712"/>
    <cellStyle name="메모 4 7 3 10 4" xfId="26194"/>
    <cellStyle name="메모 4 7 3 11" xfId="12043"/>
    <cellStyle name="메모 4 7 3 12" xfId="17799"/>
    <cellStyle name="메모 4 7 3 13" xfId="23296"/>
    <cellStyle name="메모 4 7 3 2" xfId="8991"/>
    <cellStyle name="메모 4 7 3 2 2" xfId="14957"/>
    <cellStyle name="메모 4 7 3 2 3" xfId="20713"/>
    <cellStyle name="메모 4 7 3 2 4" xfId="26195"/>
    <cellStyle name="메모 4 7 3 3" xfId="8992"/>
    <cellStyle name="메모 4 7 3 3 2" xfId="14958"/>
    <cellStyle name="메모 4 7 3 3 3" xfId="20714"/>
    <cellStyle name="메모 4 7 3 3 4" xfId="26196"/>
    <cellStyle name="메모 4 7 3 4" xfId="8993"/>
    <cellStyle name="메모 4 7 3 4 2" xfId="14959"/>
    <cellStyle name="메모 4 7 3 4 3" xfId="20715"/>
    <cellStyle name="메모 4 7 3 4 4" xfId="26197"/>
    <cellStyle name="메모 4 7 3 5" xfId="8994"/>
    <cellStyle name="메모 4 7 3 5 2" xfId="14960"/>
    <cellStyle name="메모 4 7 3 5 3" xfId="20716"/>
    <cellStyle name="메모 4 7 3 5 4" xfId="26198"/>
    <cellStyle name="메모 4 7 3 6" xfId="8995"/>
    <cellStyle name="메모 4 7 3 6 2" xfId="14961"/>
    <cellStyle name="메모 4 7 3 6 3" xfId="20717"/>
    <cellStyle name="메모 4 7 3 6 4" xfId="26199"/>
    <cellStyle name="메모 4 7 3 7" xfId="8996"/>
    <cellStyle name="메모 4 7 3 7 2" xfId="14962"/>
    <cellStyle name="메모 4 7 3 7 3" xfId="20718"/>
    <cellStyle name="메모 4 7 3 7 4" xfId="26200"/>
    <cellStyle name="메모 4 7 3 8" xfId="8997"/>
    <cellStyle name="메모 4 7 3 8 2" xfId="14963"/>
    <cellStyle name="메모 4 7 3 8 3" xfId="20719"/>
    <cellStyle name="메모 4 7 3 8 4" xfId="26201"/>
    <cellStyle name="메모 4 7 3 9" xfId="8998"/>
    <cellStyle name="메모 4 7 3 9 2" xfId="14964"/>
    <cellStyle name="메모 4 7 3 9 3" xfId="20720"/>
    <cellStyle name="메모 4 7 3 9 4" xfId="26202"/>
    <cellStyle name="메모 4 7 4" xfId="8999"/>
    <cellStyle name="메모 4 7 4 2" xfId="14965"/>
    <cellStyle name="메모 4 7 4 3" xfId="20721"/>
    <cellStyle name="메모 4 7 4 4" xfId="26203"/>
    <cellStyle name="메모 4 7 5" xfId="9000"/>
    <cellStyle name="메모 4 7 5 2" xfId="14966"/>
    <cellStyle name="메모 4 7 5 3" xfId="20722"/>
    <cellStyle name="메모 4 7 5 4" xfId="26204"/>
    <cellStyle name="메모 4 7 6" xfId="9001"/>
    <cellStyle name="메모 4 7 6 2" xfId="14967"/>
    <cellStyle name="메모 4 7 6 3" xfId="20723"/>
    <cellStyle name="메모 4 7 6 4" xfId="26205"/>
    <cellStyle name="메모 4 7 7" xfId="9002"/>
    <cellStyle name="메모 4 7 7 2" xfId="14968"/>
    <cellStyle name="메모 4 7 7 3" xfId="20724"/>
    <cellStyle name="메모 4 7 7 4" xfId="26206"/>
    <cellStyle name="메모 4 7 8" xfId="9003"/>
    <cellStyle name="메모 4 7 8 2" xfId="14969"/>
    <cellStyle name="메모 4 7 8 3" xfId="20725"/>
    <cellStyle name="메모 4 7 8 4" xfId="26207"/>
    <cellStyle name="메모 4 7 9" xfId="11556"/>
    <cellStyle name="메모 4 8" xfId="9004"/>
    <cellStyle name="메모 4 8 2" xfId="14970"/>
    <cellStyle name="메모 4 8 3" xfId="20726"/>
    <cellStyle name="메모 4 8 4" xfId="26208"/>
    <cellStyle name="메모 4 9" xfId="11243"/>
    <cellStyle name="메모 5" xfId="4579"/>
    <cellStyle name="메모 5 2" xfId="5190"/>
    <cellStyle name="메모 5 2 2" xfId="5553"/>
    <cellStyle name="메모 5 2 2 2" xfId="5841"/>
    <cellStyle name="메모 5 2 2 2 10" xfId="11814"/>
    <cellStyle name="메모 5 2 2 2 11" xfId="17575"/>
    <cellStyle name="메모 5 2 2 2 12" xfId="23085"/>
    <cellStyle name="메모 5 2 2 2 2" xfId="9005"/>
    <cellStyle name="메모 5 2 2 2 2 2" xfId="14971"/>
    <cellStyle name="메모 5 2 2 2 2 3" xfId="20727"/>
    <cellStyle name="메모 5 2 2 2 2 4" xfId="26209"/>
    <cellStyle name="메모 5 2 2 2 3" xfId="9006"/>
    <cellStyle name="메모 5 2 2 2 3 2" xfId="14972"/>
    <cellStyle name="메모 5 2 2 2 3 3" xfId="20728"/>
    <cellStyle name="메모 5 2 2 2 3 4" xfId="26210"/>
    <cellStyle name="메모 5 2 2 2 4" xfId="9007"/>
    <cellStyle name="메모 5 2 2 2 4 2" xfId="14973"/>
    <cellStyle name="메모 5 2 2 2 4 3" xfId="20729"/>
    <cellStyle name="메모 5 2 2 2 4 4" xfId="26211"/>
    <cellStyle name="메모 5 2 2 2 5" xfId="9008"/>
    <cellStyle name="메모 5 2 2 2 5 2" xfId="14974"/>
    <cellStyle name="메모 5 2 2 2 5 3" xfId="20730"/>
    <cellStyle name="메모 5 2 2 2 5 4" xfId="26212"/>
    <cellStyle name="메모 5 2 2 2 6" xfId="9009"/>
    <cellStyle name="메모 5 2 2 2 6 2" xfId="14975"/>
    <cellStyle name="메모 5 2 2 2 6 3" xfId="20731"/>
    <cellStyle name="메모 5 2 2 2 6 4" xfId="26213"/>
    <cellStyle name="메모 5 2 2 2 7" xfId="9010"/>
    <cellStyle name="메모 5 2 2 2 7 2" xfId="14976"/>
    <cellStyle name="메모 5 2 2 2 7 3" xfId="20732"/>
    <cellStyle name="메모 5 2 2 2 7 4" xfId="26214"/>
    <cellStyle name="메모 5 2 2 2 8" xfId="9011"/>
    <cellStyle name="메모 5 2 2 2 8 2" xfId="14977"/>
    <cellStyle name="메모 5 2 2 2 8 3" xfId="20733"/>
    <cellStyle name="메모 5 2 2 2 8 4" xfId="26215"/>
    <cellStyle name="메모 5 2 2 2 9" xfId="9012"/>
    <cellStyle name="메모 5 2 2 2 9 2" xfId="14978"/>
    <cellStyle name="메모 5 2 2 2 9 3" xfId="20734"/>
    <cellStyle name="메모 5 2 2 2 9 4" xfId="26216"/>
    <cellStyle name="메모 5 2 2 3" xfId="6062"/>
    <cellStyle name="메모 5 2 2 3 10" xfId="9013"/>
    <cellStyle name="메모 5 2 2 3 10 2" xfId="14979"/>
    <cellStyle name="메모 5 2 2 3 10 3" xfId="20735"/>
    <cellStyle name="메모 5 2 2 3 10 4" xfId="26217"/>
    <cellStyle name="메모 5 2 2 3 11" xfId="12034"/>
    <cellStyle name="메모 5 2 2 3 12" xfId="17790"/>
    <cellStyle name="메모 5 2 2 3 13" xfId="23287"/>
    <cellStyle name="메모 5 2 2 3 2" xfId="9014"/>
    <cellStyle name="메모 5 2 2 3 2 2" xfId="14980"/>
    <cellStyle name="메모 5 2 2 3 2 3" xfId="20736"/>
    <cellStyle name="메모 5 2 2 3 2 4" xfId="26218"/>
    <cellStyle name="메모 5 2 2 3 3" xfId="9015"/>
    <cellStyle name="메모 5 2 2 3 3 2" xfId="14981"/>
    <cellStyle name="메모 5 2 2 3 3 3" xfId="20737"/>
    <cellStyle name="메모 5 2 2 3 3 4" xfId="26219"/>
    <cellStyle name="메모 5 2 2 3 4" xfId="9016"/>
    <cellStyle name="메모 5 2 2 3 4 2" xfId="14982"/>
    <cellStyle name="메모 5 2 2 3 4 3" xfId="20738"/>
    <cellStyle name="메모 5 2 2 3 4 4" xfId="26220"/>
    <cellStyle name="메모 5 2 2 3 5" xfId="9017"/>
    <cellStyle name="메모 5 2 2 3 5 2" xfId="14983"/>
    <cellStyle name="메모 5 2 2 3 5 3" xfId="20739"/>
    <cellStyle name="메모 5 2 2 3 5 4" xfId="26221"/>
    <cellStyle name="메모 5 2 2 3 6" xfId="9018"/>
    <cellStyle name="메모 5 2 2 3 6 2" xfId="14984"/>
    <cellStyle name="메모 5 2 2 3 6 3" xfId="20740"/>
    <cellStyle name="메모 5 2 2 3 6 4" xfId="26222"/>
    <cellStyle name="메모 5 2 2 3 7" xfId="9019"/>
    <cellStyle name="메모 5 2 2 3 7 2" xfId="14985"/>
    <cellStyle name="메모 5 2 2 3 7 3" xfId="20741"/>
    <cellStyle name="메모 5 2 2 3 7 4" xfId="26223"/>
    <cellStyle name="메모 5 2 2 3 8" xfId="9020"/>
    <cellStyle name="메모 5 2 2 3 8 2" xfId="14986"/>
    <cellStyle name="메모 5 2 2 3 8 3" xfId="20742"/>
    <cellStyle name="메모 5 2 2 3 8 4" xfId="26224"/>
    <cellStyle name="메모 5 2 2 3 9" xfId="9021"/>
    <cellStyle name="메모 5 2 2 3 9 2" xfId="14987"/>
    <cellStyle name="메모 5 2 2 3 9 3" xfId="20743"/>
    <cellStyle name="메모 5 2 2 3 9 4" xfId="26225"/>
    <cellStyle name="메모 5 2 2 4" xfId="9022"/>
    <cellStyle name="메모 5 2 2 4 2" xfId="14988"/>
    <cellStyle name="메모 5 2 2 4 3" xfId="20744"/>
    <cellStyle name="메모 5 2 2 4 4" xfId="26226"/>
    <cellStyle name="메모 5 2 2 5" xfId="9023"/>
    <cellStyle name="메모 5 2 2 5 2" xfId="14989"/>
    <cellStyle name="메모 5 2 2 5 3" xfId="20745"/>
    <cellStyle name="메모 5 2 2 5 4" xfId="26227"/>
    <cellStyle name="메모 5 2 2 6" xfId="9024"/>
    <cellStyle name="메모 5 2 2 6 2" xfId="14990"/>
    <cellStyle name="메모 5 2 2 6 3" xfId="20746"/>
    <cellStyle name="메모 5 2 2 6 4" xfId="26228"/>
    <cellStyle name="메모 5 2 2 7" xfId="11546"/>
    <cellStyle name="메모 5 2 2 8" xfId="17326"/>
    <cellStyle name="메모 5 2 3" xfId="5439"/>
    <cellStyle name="메모 5 2 3 2" xfId="5727"/>
    <cellStyle name="메모 5 2 3 2 10" xfId="11700"/>
    <cellStyle name="메모 5 2 3 2 11" xfId="17467"/>
    <cellStyle name="메모 5 2 3 2 12" xfId="22988"/>
    <cellStyle name="메모 5 2 3 2 2" xfId="9025"/>
    <cellStyle name="메모 5 2 3 2 2 2" xfId="14991"/>
    <cellStyle name="메모 5 2 3 2 2 3" xfId="20747"/>
    <cellStyle name="메모 5 2 3 2 2 4" xfId="26229"/>
    <cellStyle name="메모 5 2 3 2 3" xfId="9026"/>
    <cellStyle name="메모 5 2 3 2 3 2" xfId="14992"/>
    <cellStyle name="메모 5 2 3 2 3 3" xfId="20748"/>
    <cellStyle name="메모 5 2 3 2 3 4" xfId="26230"/>
    <cellStyle name="메모 5 2 3 2 4" xfId="9027"/>
    <cellStyle name="메모 5 2 3 2 4 2" xfId="14993"/>
    <cellStyle name="메모 5 2 3 2 4 3" xfId="20749"/>
    <cellStyle name="메모 5 2 3 2 4 4" xfId="26231"/>
    <cellStyle name="메모 5 2 3 2 5" xfId="9028"/>
    <cellStyle name="메모 5 2 3 2 5 2" xfId="14994"/>
    <cellStyle name="메모 5 2 3 2 5 3" xfId="20750"/>
    <cellStyle name="메모 5 2 3 2 5 4" xfId="26232"/>
    <cellStyle name="메모 5 2 3 2 6" xfId="9029"/>
    <cellStyle name="메모 5 2 3 2 6 2" xfId="14995"/>
    <cellStyle name="메모 5 2 3 2 6 3" xfId="20751"/>
    <cellStyle name="메모 5 2 3 2 6 4" xfId="26233"/>
    <cellStyle name="메모 5 2 3 2 7" xfId="9030"/>
    <cellStyle name="메모 5 2 3 2 7 2" xfId="14996"/>
    <cellStyle name="메모 5 2 3 2 7 3" xfId="20752"/>
    <cellStyle name="메모 5 2 3 2 7 4" xfId="26234"/>
    <cellStyle name="메모 5 2 3 2 8" xfId="9031"/>
    <cellStyle name="메모 5 2 3 2 8 2" xfId="14997"/>
    <cellStyle name="메모 5 2 3 2 8 3" xfId="20753"/>
    <cellStyle name="메모 5 2 3 2 8 4" xfId="26235"/>
    <cellStyle name="메모 5 2 3 2 9" xfId="9032"/>
    <cellStyle name="메모 5 2 3 2 9 2" xfId="14998"/>
    <cellStyle name="메모 5 2 3 2 9 3" xfId="20754"/>
    <cellStyle name="메모 5 2 3 2 9 4" xfId="26236"/>
    <cellStyle name="메모 5 2 3 3" xfId="5959"/>
    <cellStyle name="메모 5 2 3 3 10" xfId="9033"/>
    <cellStyle name="메모 5 2 3 3 10 2" xfId="14999"/>
    <cellStyle name="메모 5 2 3 3 10 3" xfId="20755"/>
    <cellStyle name="메모 5 2 3 3 10 4" xfId="26237"/>
    <cellStyle name="메모 5 2 3 3 11" xfId="11932"/>
    <cellStyle name="메모 5 2 3 3 12" xfId="17689"/>
    <cellStyle name="메모 5 2 3 3 13" xfId="23186"/>
    <cellStyle name="메모 5 2 3 3 2" xfId="9034"/>
    <cellStyle name="메모 5 2 3 3 2 2" xfId="15000"/>
    <cellStyle name="메모 5 2 3 3 2 3" xfId="20756"/>
    <cellStyle name="메모 5 2 3 3 2 4" xfId="26238"/>
    <cellStyle name="메모 5 2 3 3 3" xfId="9035"/>
    <cellStyle name="메모 5 2 3 3 3 2" xfId="15001"/>
    <cellStyle name="메모 5 2 3 3 3 3" xfId="20757"/>
    <cellStyle name="메모 5 2 3 3 3 4" xfId="26239"/>
    <cellStyle name="메모 5 2 3 3 4" xfId="9036"/>
    <cellStyle name="메모 5 2 3 3 4 2" xfId="15002"/>
    <cellStyle name="메모 5 2 3 3 4 3" xfId="20758"/>
    <cellStyle name="메모 5 2 3 3 4 4" xfId="26240"/>
    <cellStyle name="메모 5 2 3 3 5" xfId="9037"/>
    <cellStyle name="메모 5 2 3 3 5 2" xfId="15003"/>
    <cellStyle name="메모 5 2 3 3 5 3" xfId="20759"/>
    <cellStyle name="메모 5 2 3 3 5 4" xfId="26241"/>
    <cellStyle name="메모 5 2 3 3 6" xfId="9038"/>
    <cellStyle name="메모 5 2 3 3 6 2" xfId="15004"/>
    <cellStyle name="메모 5 2 3 3 6 3" xfId="20760"/>
    <cellStyle name="메모 5 2 3 3 6 4" xfId="26242"/>
    <cellStyle name="메모 5 2 3 3 7" xfId="9039"/>
    <cellStyle name="메모 5 2 3 3 7 2" xfId="15005"/>
    <cellStyle name="메모 5 2 3 3 7 3" xfId="20761"/>
    <cellStyle name="메모 5 2 3 3 7 4" xfId="26243"/>
    <cellStyle name="메모 5 2 3 3 8" xfId="9040"/>
    <cellStyle name="메모 5 2 3 3 8 2" xfId="15006"/>
    <cellStyle name="메모 5 2 3 3 8 3" xfId="20762"/>
    <cellStyle name="메모 5 2 3 3 8 4" xfId="26244"/>
    <cellStyle name="메모 5 2 3 3 9" xfId="9041"/>
    <cellStyle name="메모 5 2 3 3 9 2" xfId="15007"/>
    <cellStyle name="메모 5 2 3 3 9 3" xfId="20763"/>
    <cellStyle name="메모 5 2 3 3 9 4" xfId="26245"/>
    <cellStyle name="메모 5 2 3 4" xfId="9042"/>
    <cellStyle name="메모 5 2 3 4 2" xfId="15008"/>
    <cellStyle name="메모 5 2 3 4 3" xfId="20764"/>
    <cellStyle name="메모 5 2 3 4 4" xfId="26246"/>
    <cellStyle name="메모 5 2 3 5" xfId="9043"/>
    <cellStyle name="메모 5 2 3 5 2" xfId="15009"/>
    <cellStyle name="메모 5 2 3 5 3" xfId="20765"/>
    <cellStyle name="메모 5 2 3 5 4" xfId="26247"/>
    <cellStyle name="메모 5 2 3 6" xfId="9044"/>
    <cellStyle name="메모 5 2 3 6 2" xfId="15010"/>
    <cellStyle name="메모 5 2 3 6 3" xfId="20766"/>
    <cellStyle name="메모 5 2 3 6 4" xfId="26248"/>
    <cellStyle name="메모 5 2 3 7" xfId="11433"/>
    <cellStyle name="메모 5 2 3 8" xfId="17228"/>
    <cellStyle name="메모 5 2 4" xfId="5492"/>
    <cellStyle name="메모 5 2 4 2" xfId="5780"/>
    <cellStyle name="메모 5 2 4 2 10" xfId="11753"/>
    <cellStyle name="메모 5 2 4 2 11" xfId="17518"/>
    <cellStyle name="메모 5 2 4 2 12" xfId="23033"/>
    <cellStyle name="메모 5 2 4 2 2" xfId="9045"/>
    <cellStyle name="메모 5 2 4 2 2 2" xfId="15011"/>
    <cellStyle name="메모 5 2 4 2 2 3" xfId="20767"/>
    <cellStyle name="메모 5 2 4 2 2 4" xfId="26249"/>
    <cellStyle name="메모 5 2 4 2 3" xfId="9046"/>
    <cellStyle name="메모 5 2 4 2 3 2" xfId="15012"/>
    <cellStyle name="메모 5 2 4 2 3 3" xfId="20768"/>
    <cellStyle name="메모 5 2 4 2 3 4" xfId="26250"/>
    <cellStyle name="메모 5 2 4 2 4" xfId="9047"/>
    <cellStyle name="메모 5 2 4 2 4 2" xfId="15013"/>
    <cellStyle name="메모 5 2 4 2 4 3" xfId="20769"/>
    <cellStyle name="메모 5 2 4 2 4 4" xfId="26251"/>
    <cellStyle name="메모 5 2 4 2 5" xfId="9048"/>
    <cellStyle name="메모 5 2 4 2 5 2" xfId="15014"/>
    <cellStyle name="메모 5 2 4 2 5 3" xfId="20770"/>
    <cellStyle name="메모 5 2 4 2 5 4" xfId="26252"/>
    <cellStyle name="메모 5 2 4 2 6" xfId="9049"/>
    <cellStyle name="메모 5 2 4 2 6 2" xfId="15015"/>
    <cellStyle name="메모 5 2 4 2 6 3" xfId="20771"/>
    <cellStyle name="메모 5 2 4 2 6 4" xfId="26253"/>
    <cellStyle name="메모 5 2 4 2 7" xfId="9050"/>
    <cellStyle name="메모 5 2 4 2 7 2" xfId="15016"/>
    <cellStyle name="메모 5 2 4 2 7 3" xfId="20772"/>
    <cellStyle name="메모 5 2 4 2 7 4" xfId="26254"/>
    <cellStyle name="메모 5 2 4 2 8" xfId="9051"/>
    <cellStyle name="메모 5 2 4 2 8 2" xfId="15017"/>
    <cellStyle name="메모 5 2 4 2 8 3" xfId="20773"/>
    <cellStyle name="메모 5 2 4 2 8 4" xfId="26255"/>
    <cellStyle name="메모 5 2 4 2 9" xfId="9052"/>
    <cellStyle name="메모 5 2 4 2 9 2" xfId="15018"/>
    <cellStyle name="메모 5 2 4 2 9 3" xfId="20774"/>
    <cellStyle name="메모 5 2 4 2 9 4" xfId="26256"/>
    <cellStyle name="메모 5 2 4 3" xfId="6005"/>
    <cellStyle name="메모 5 2 4 3 10" xfId="9053"/>
    <cellStyle name="메모 5 2 4 3 10 2" xfId="15019"/>
    <cellStyle name="메모 5 2 4 3 10 3" xfId="20775"/>
    <cellStyle name="메모 5 2 4 3 10 4" xfId="26257"/>
    <cellStyle name="메모 5 2 4 3 11" xfId="11978"/>
    <cellStyle name="메모 5 2 4 3 12" xfId="17735"/>
    <cellStyle name="메모 5 2 4 3 13" xfId="23232"/>
    <cellStyle name="메모 5 2 4 3 2" xfId="9054"/>
    <cellStyle name="메모 5 2 4 3 2 2" xfId="15020"/>
    <cellStyle name="메모 5 2 4 3 2 3" xfId="20776"/>
    <cellStyle name="메모 5 2 4 3 2 4" xfId="26258"/>
    <cellStyle name="메모 5 2 4 3 3" xfId="9055"/>
    <cellStyle name="메모 5 2 4 3 3 2" xfId="15021"/>
    <cellStyle name="메모 5 2 4 3 3 3" xfId="20777"/>
    <cellStyle name="메모 5 2 4 3 3 4" xfId="26259"/>
    <cellStyle name="메모 5 2 4 3 4" xfId="9056"/>
    <cellStyle name="메모 5 2 4 3 4 2" xfId="15022"/>
    <cellStyle name="메모 5 2 4 3 4 3" xfId="20778"/>
    <cellStyle name="메모 5 2 4 3 4 4" xfId="26260"/>
    <cellStyle name="메모 5 2 4 3 5" xfId="9057"/>
    <cellStyle name="메모 5 2 4 3 5 2" xfId="15023"/>
    <cellStyle name="메모 5 2 4 3 5 3" xfId="20779"/>
    <cellStyle name="메모 5 2 4 3 5 4" xfId="26261"/>
    <cellStyle name="메모 5 2 4 3 6" xfId="9058"/>
    <cellStyle name="메모 5 2 4 3 6 2" xfId="15024"/>
    <cellStyle name="메모 5 2 4 3 6 3" xfId="20780"/>
    <cellStyle name="메모 5 2 4 3 6 4" xfId="26262"/>
    <cellStyle name="메모 5 2 4 3 7" xfId="9059"/>
    <cellStyle name="메모 5 2 4 3 7 2" xfId="15025"/>
    <cellStyle name="메모 5 2 4 3 7 3" xfId="20781"/>
    <cellStyle name="메모 5 2 4 3 7 4" xfId="26263"/>
    <cellStyle name="메모 5 2 4 3 8" xfId="9060"/>
    <cellStyle name="메모 5 2 4 3 8 2" xfId="15026"/>
    <cellStyle name="메모 5 2 4 3 8 3" xfId="20782"/>
    <cellStyle name="메모 5 2 4 3 8 4" xfId="26264"/>
    <cellStyle name="메모 5 2 4 3 9" xfId="9061"/>
    <cellStyle name="메모 5 2 4 3 9 2" xfId="15027"/>
    <cellStyle name="메모 5 2 4 3 9 3" xfId="20783"/>
    <cellStyle name="메모 5 2 4 3 9 4" xfId="26265"/>
    <cellStyle name="메모 5 2 4 4" xfId="9062"/>
    <cellStyle name="메모 5 2 4 4 2" xfId="15028"/>
    <cellStyle name="메모 5 2 4 4 3" xfId="20784"/>
    <cellStyle name="메모 5 2 4 4 4" xfId="26266"/>
    <cellStyle name="메모 5 2 4 5" xfId="9063"/>
    <cellStyle name="메모 5 2 4 5 2" xfId="15029"/>
    <cellStyle name="메모 5 2 4 5 3" xfId="20785"/>
    <cellStyle name="메모 5 2 4 5 4" xfId="26267"/>
    <cellStyle name="메모 5 2 4 6" xfId="9064"/>
    <cellStyle name="메모 5 2 4 6 2" xfId="15030"/>
    <cellStyle name="메모 5 2 4 6 3" xfId="20786"/>
    <cellStyle name="메모 5 2 4 6 4" xfId="26268"/>
    <cellStyle name="메모 5 2 4 7" xfId="9065"/>
    <cellStyle name="메모 5 2 4 7 2" xfId="15031"/>
    <cellStyle name="메모 5 2 4 7 3" xfId="20787"/>
    <cellStyle name="메모 5 2 4 7 4" xfId="26269"/>
    <cellStyle name="메모 5 2 4 8" xfId="11486"/>
    <cellStyle name="메모 5 2 4 9" xfId="17277"/>
    <cellStyle name="메모 5 2 5" xfId="5501"/>
    <cellStyle name="메모 5 2 5 10" xfId="17284"/>
    <cellStyle name="메모 5 2 5 11" xfId="22886"/>
    <cellStyle name="메모 5 2 5 2" xfId="5789"/>
    <cellStyle name="메모 5 2 5 2 10" xfId="9066"/>
    <cellStyle name="메모 5 2 5 2 10 2" xfId="15032"/>
    <cellStyle name="메모 5 2 5 2 10 3" xfId="20788"/>
    <cellStyle name="메모 5 2 5 2 10 4" xfId="26270"/>
    <cellStyle name="메모 5 2 5 2 11" xfId="11762"/>
    <cellStyle name="메모 5 2 5 2 12" xfId="17526"/>
    <cellStyle name="메모 5 2 5 2 13" xfId="23042"/>
    <cellStyle name="메모 5 2 5 2 2" xfId="9067"/>
    <cellStyle name="메모 5 2 5 2 2 2" xfId="15033"/>
    <cellStyle name="메모 5 2 5 2 2 3" xfId="20789"/>
    <cellStyle name="메모 5 2 5 2 2 4" xfId="26271"/>
    <cellStyle name="메모 5 2 5 2 3" xfId="9068"/>
    <cellStyle name="메모 5 2 5 2 3 2" xfId="15034"/>
    <cellStyle name="메모 5 2 5 2 3 3" xfId="20790"/>
    <cellStyle name="메모 5 2 5 2 3 4" xfId="26272"/>
    <cellStyle name="메모 5 2 5 2 4" xfId="9069"/>
    <cellStyle name="메모 5 2 5 2 4 2" xfId="15035"/>
    <cellStyle name="메모 5 2 5 2 4 3" xfId="20791"/>
    <cellStyle name="메모 5 2 5 2 4 4" xfId="26273"/>
    <cellStyle name="메모 5 2 5 2 5" xfId="9070"/>
    <cellStyle name="메모 5 2 5 2 5 2" xfId="15036"/>
    <cellStyle name="메모 5 2 5 2 5 3" xfId="20792"/>
    <cellStyle name="메모 5 2 5 2 5 4" xfId="26274"/>
    <cellStyle name="메모 5 2 5 2 6" xfId="9071"/>
    <cellStyle name="메모 5 2 5 2 6 2" xfId="15037"/>
    <cellStyle name="메모 5 2 5 2 6 3" xfId="20793"/>
    <cellStyle name="메모 5 2 5 2 6 4" xfId="26275"/>
    <cellStyle name="메모 5 2 5 2 7" xfId="9072"/>
    <cellStyle name="메모 5 2 5 2 7 2" xfId="15038"/>
    <cellStyle name="메모 5 2 5 2 7 3" xfId="20794"/>
    <cellStyle name="메모 5 2 5 2 7 4" xfId="26276"/>
    <cellStyle name="메모 5 2 5 2 8" xfId="9073"/>
    <cellStyle name="메모 5 2 5 2 8 2" xfId="15039"/>
    <cellStyle name="메모 5 2 5 2 8 3" xfId="20795"/>
    <cellStyle name="메모 5 2 5 2 8 4" xfId="26277"/>
    <cellStyle name="메모 5 2 5 2 9" xfId="9074"/>
    <cellStyle name="메모 5 2 5 2 9 2" xfId="15040"/>
    <cellStyle name="메모 5 2 5 2 9 3" xfId="20796"/>
    <cellStyle name="메모 5 2 5 2 9 4" xfId="26278"/>
    <cellStyle name="메모 5 2 5 3" xfId="6012"/>
    <cellStyle name="메모 5 2 5 3 10" xfId="9075"/>
    <cellStyle name="메모 5 2 5 3 10 2" xfId="15041"/>
    <cellStyle name="메모 5 2 5 3 10 3" xfId="20797"/>
    <cellStyle name="메모 5 2 5 3 10 4" xfId="26279"/>
    <cellStyle name="메모 5 2 5 3 11" xfId="11985"/>
    <cellStyle name="메모 5 2 5 3 12" xfId="17742"/>
    <cellStyle name="메모 5 2 5 3 13" xfId="23239"/>
    <cellStyle name="메모 5 2 5 3 2" xfId="9076"/>
    <cellStyle name="메모 5 2 5 3 2 2" xfId="15042"/>
    <cellStyle name="메모 5 2 5 3 2 3" xfId="20798"/>
    <cellStyle name="메모 5 2 5 3 2 4" xfId="26280"/>
    <cellStyle name="메모 5 2 5 3 3" xfId="9077"/>
    <cellStyle name="메모 5 2 5 3 3 2" xfId="15043"/>
    <cellStyle name="메모 5 2 5 3 3 3" xfId="20799"/>
    <cellStyle name="메모 5 2 5 3 3 4" xfId="26281"/>
    <cellStyle name="메모 5 2 5 3 4" xfId="9078"/>
    <cellStyle name="메모 5 2 5 3 4 2" xfId="15044"/>
    <cellStyle name="메모 5 2 5 3 4 3" xfId="20800"/>
    <cellStyle name="메모 5 2 5 3 4 4" xfId="26282"/>
    <cellStyle name="메모 5 2 5 3 5" xfId="9079"/>
    <cellStyle name="메모 5 2 5 3 5 2" xfId="15045"/>
    <cellStyle name="메모 5 2 5 3 5 3" xfId="20801"/>
    <cellStyle name="메모 5 2 5 3 5 4" xfId="26283"/>
    <cellStyle name="메모 5 2 5 3 6" xfId="9080"/>
    <cellStyle name="메모 5 2 5 3 6 2" xfId="15046"/>
    <cellStyle name="메모 5 2 5 3 6 3" xfId="20802"/>
    <cellStyle name="메모 5 2 5 3 6 4" xfId="26284"/>
    <cellStyle name="메모 5 2 5 3 7" xfId="9081"/>
    <cellStyle name="메모 5 2 5 3 7 2" xfId="15047"/>
    <cellStyle name="메모 5 2 5 3 7 3" xfId="20803"/>
    <cellStyle name="메모 5 2 5 3 7 4" xfId="26285"/>
    <cellStyle name="메모 5 2 5 3 8" xfId="9082"/>
    <cellStyle name="메모 5 2 5 3 8 2" xfId="15048"/>
    <cellStyle name="메모 5 2 5 3 8 3" xfId="20804"/>
    <cellStyle name="메모 5 2 5 3 8 4" xfId="26286"/>
    <cellStyle name="메모 5 2 5 3 9" xfId="9083"/>
    <cellStyle name="메모 5 2 5 3 9 2" xfId="15049"/>
    <cellStyle name="메모 5 2 5 3 9 3" xfId="20805"/>
    <cellStyle name="메모 5 2 5 3 9 4" xfId="26287"/>
    <cellStyle name="메모 5 2 5 4" xfId="9084"/>
    <cellStyle name="메모 5 2 5 4 2" xfId="15050"/>
    <cellStyle name="메모 5 2 5 4 3" xfId="20806"/>
    <cellStyle name="메모 5 2 5 4 4" xfId="26288"/>
    <cellStyle name="메모 5 2 5 5" xfId="9085"/>
    <cellStyle name="메모 5 2 5 5 2" xfId="15051"/>
    <cellStyle name="메모 5 2 5 5 3" xfId="20807"/>
    <cellStyle name="메모 5 2 5 5 4" xfId="26289"/>
    <cellStyle name="메모 5 2 5 6" xfId="9086"/>
    <cellStyle name="메모 5 2 5 6 2" xfId="15052"/>
    <cellStyle name="메모 5 2 5 6 3" xfId="20808"/>
    <cellStyle name="메모 5 2 5 6 4" xfId="26290"/>
    <cellStyle name="메모 5 2 5 7" xfId="9087"/>
    <cellStyle name="메모 5 2 5 7 2" xfId="15053"/>
    <cellStyle name="메모 5 2 5 7 3" xfId="20809"/>
    <cellStyle name="메모 5 2 5 7 4" xfId="26291"/>
    <cellStyle name="메모 5 2 5 8" xfId="9088"/>
    <cellStyle name="메모 5 2 5 8 2" xfId="15054"/>
    <cellStyle name="메모 5 2 5 8 3" xfId="20810"/>
    <cellStyle name="메모 5 2 5 8 4" xfId="26292"/>
    <cellStyle name="메모 5 2 5 9" xfId="11495"/>
    <cellStyle name="메모 5 2 6" xfId="9089"/>
    <cellStyle name="메모 5 2 6 2" xfId="15055"/>
    <cellStyle name="메모 5 2 6 3" xfId="20811"/>
    <cellStyle name="메모 5 2 6 4" xfId="26293"/>
    <cellStyle name="메모 5 2 7" xfId="9090"/>
    <cellStyle name="메모 5 2 7 2" xfId="15056"/>
    <cellStyle name="메모 5 2 7 3" xfId="20812"/>
    <cellStyle name="메모 5 2 7 4" xfId="26294"/>
    <cellStyle name="메모 5 2 8" xfId="11337"/>
    <cellStyle name="메모 5 2 9" xfId="11272"/>
    <cellStyle name="메모 5 3" xfId="5522"/>
    <cellStyle name="메모 5 3 10" xfId="9091"/>
    <cellStyle name="메모 5 3 10 2" xfId="15057"/>
    <cellStyle name="메모 5 3 10 3" xfId="20813"/>
    <cellStyle name="메모 5 3 10 4" xfId="26295"/>
    <cellStyle name="메모 5 3 11" xfId="11516"/>
    <cellStyle name="메모 5 3 12" xfId="17305"/>
    <cellStyle name="메모 5 3 13" xfId="22899"/>
    <cellStyle name="메모 5 3 2" xfId="5810"/>
    <cellStyle name="메모 5 3 2 10" xfId="11783"/>
    <cellStyle name="메모 5 3 2 11" xfId="17547"/>
    <cellStyle name="메모 5 3 2 12" xfId="23063"/>
    <cellStyle name="메모 5 3 2 2" xfId="9092"/>
    <cellStyle name="메모 5 3 2 2 2" xfId="15058"/>
    <cellStyle name="메모 5 3 2 2 3" xfId="20814"/>
    <cellStyle name="메모 5 3 2 2 4" xfId="26296"/>
    <cellStyle name="메모 5 3 2 3" xfId="9093"/>
    <cellStyle name="메모 5 3 2 3 2" xfId="15059"/>
    <cellStyle name="메모 5 3 2 3 3" xfId="20815"/>
    <cellStyle name="메모 5 3 2 3 4" xfId="26297"/>
    <cellStyle name="메모 5 3 2 4" xfId="9094"/>
    <cellStyle name="메모 5 3 2 4 2" xfId="15060"/>
    <cellStyle name="메모 5 3 2 4 3" xfId="20816"/>
    <cellStyle name="메모 5 3 2 4 4" xfId="26298"/>
    <cellStyle name="메모 5 3 2 5" xfId="9095"/>
    <cellStyle name="메모 5 3 2 5 2" xfId="15061"/>
    <cellStyle name="메모 5 3 2 5 3" xfId="20817"/>
    <cellStyle name="메모 5 3 2 5 4" xfId="26299"/>
    <cellStyle name="메모 5 3 2 6" xfId="9096"/>
    <cellStyle name="메모 5 3 2 6 2" xfId="15062"/>
    <cellStyle name="메모 5 3 2 6 3" xfId="20818"/>
    <cellStyle name="메모 5 3 2 6 4" xfId="26300"/>
    <cellStyle name="메모 5 3 2 7" xfId="9097"/>
    <cellStyle name="메모 5 3 2 7 2" xfId="15063"/>
    <cellStyle name="메모 5 3 2 7 3" xfId="20819"/>
    <cellStyle name="메모 5 3 2 7 4" xfId="26301"/>
    <cellStyle name="메모 5 3 2 8" xfId="9098"/>
    <cellStyle name="메모 5 3 2 8 2" xfId="15064"/>
    <cellStyle name="메모 5 3 2 8 3" xfId="20820"/>
    <cellStyle name="메모 5 3 2 8 4" xfId="26302"/>
    <cellStyle name="메모 5 3 2 9" xfId="9099"/>
    <cellStyle name="메모 5 3 2 9 2" xfId="15065"/>
    <cellStyle name="메모 5 3 2 9 3" xfId="20821"/>
    <cellStyle name="메모 5 3 2 9 4" xfId="26303"/>
    <cellStyle name="메모 5 3 3" xfId="6033"/>
    <cellStyle name="메모 5 3 3 10" xfId="9100"/>
    <cellStyle name="메모 5 3 3 10 2" xfId="15066"/>
    <cellStyle name="메모 5 3 3 10 3" xfId="20822"/>
    <cellStyle name="메모 5 3 3 10 4" xfId="26304"/>
    <cellStyle name="메모 5 3 3 11" xfId="12006"/>
    <cellStyle name="메모 5 3 3 12" xfId="17763"/>
    <cellStyle name="메모 5 3 3 13" xfId="23260"/>
    <cellStyle name="메모 5 3 3 2" xfId="9101"/>
    <cellStyle name="메모 5 3 3 2 2" xfId="15067"/>
    <cellStyle name="메모 5 3 3 2 3" xfId="20823"/>
    <cellStyle name="메모 5 3 3 2 4" xfId="26305"/>
    <cellStyle name="메모 5 3 3 3" xfId="9102"/>
    <cellStyle name="메모 5 3 3 3 2" xfId="15068"/>
    <cellStyle name="메모 5 3 3 3 3" xfId="20824"/>
    <cellStyle name="메모 5 3 3 3 4" xfId="26306"/>
    <cellStyle name="메모 5 3 3 4" xfId="9103"/>
    <cellStyle name="메모 5 3 3 4 2" xfId="15069"/>
    <cellStyle name="메모 5 3 3 4 3" xfId="20825"/>
    <cellStyle name="메모 5 3 3 4 4" xfId="26307"/>
    <cellStyle name="메모 5 3 3 5" xfId="9104"/>
    <cellStyle name="메모 5 3 3 5 2" xfId="15070"/>
    <cellStyle name="메모 5 3 3 5 3" xfId="20826"/>
    <cellStyle name="메모 5 3 3 5 4" xfId="26308"/>
    <cellStyle name="메모 5 3 3 6" xfId="9105"/>
    <cellStyle name="메모 5 3 3 6 2" xfId="15071"/>
    <cellStyle name="메모 5 3 3 6 3" xfId="20827"/>
    <cellStyle name="메모 5 3 3 6 4" xfId="26309"/>
    <cellStyle name="메모 5 3 3 7" xfId="9106"/>
    <cellStyle name="메모 5 3 3 7 2" xfId="15072"/>
    <cellStyle name="메모 5 3 3 7 3" xfId="20828"/>
    <cellStyle name="메모 5 3 3 7 4" xfId="26310"/>
    <cellStyle name="메모 5 3 3 8" xfId="9107"/>
    <cellStyle name="메모 5 3 3 8 2" xfId="15073"/>
    <cellStyle name="메모 5 3 3 8 3" xfId="20829"/>
    <cellStyle name="메모 5 3 3 8 4" xfId="26311"/>
    <cellStyle name="메모 5 3 3 9" xfId="9108"/>
    <cellStyle name="메모 5 3 3 9 2" xfId="15074"/>
    <cellStyle name="메모 5 3 3 9 3" xfId="20830"/>
    <cellStyle name="메모 5 3 3 9 4" xfId="26312"/>
    <cellStyle name="메모 5 3 4" xfId="9109"/>
    <cellStyle name="메모 5 3 4 2" xfId="15075"/>
    <cellStyle name="메모 5 3 4 3" xfId="20831"/>
    <cellStyle name="메모 5 3 4 4" xfId="26313"/>
    <cellStyle name="메모 5 3 5" xfId="9110"/>
    <cellStyle name="메모 5 3 5 2" xfId="15076"/>
    <cellStyle name="메모 5 3 5 3" xfId="20832"/>
    <cellStyle name="메모 5 3 5 4" xfId="26314"/>
    <cellStyle name="메모 5 3 6" xfId="9111"/>
    <cellStyle name="메모 5 3 6 2" xfId="15077"/>
    <cellStyle name="메모 5 3 6 3" xfId="20833"/>
    <cellStyle name="메모 5 3 6 4" xfId="26315"/>
    <cellStyle name="메모 5 3 7" xfId="9112"/>
    <cellStyle name="메모 5 3 7 2" xfId="15078"/>
    <cellStyle name="메모 5 3 7 3" xfId="20834"/>
    <cellStyle name="메모 5 3 7 4" xfId="26316"/>
    <cellStyle name="메모 5 3 8" xfId="9113"/>
    <cellStyle name="메모 5 3 8 2" xfId="15079"/>
    <cellStyle name="메모 5 3 8 3" xfId="20835"/>
    <cellStyle name="메모 5 3 8 4" xfId="26317"/>
    <cellStyle name="메모 5 3 9" xfId="9114"/>
    <cellStyle name="메모 5 3 9 2" xfId="15080"/>
    <cellStyle name="메모 5 3 9 3" xfId="20836"/>
    <cellStyle name="메모 5 3 9 4" xfId="26318"/>
    <cellStyle name="메모 5 4" xfId="5457"/>
    <cellStyle name="메모 5 4 2" xfId="5745"/>
    <cellStyle name="메모 5 4 2 10" xfId="11718"/>
    <cellStyle name="메모 5 4 2 11" xfId="17485"/>
    <cellStyle name="메모 5 4 2 12" xfId="23003"/>
    <cellStyle name="메모 5 4 2 2" xfId="9115"/>
    <cellStyle name="메모 5 4 2 2 2" xfId="15081"/>
    <cellStyle name="메모 5 4 2 2 3" xfId="20837"/>
    <cellStyle name="메모 5 4 2 2 4" xfId="26319"/>
    <cellStyle name="메모 5 4 2 3" xfId="9116"/>
    <cellStyle name="메모 5 4 2 3 2" xfId="15082"/>
    <cellStyle name="메모 5 4 2 3 3" xfId="20838"/>
    <cellStyle name="메모 5 4 2 3 4" xfId="26320"/>
    <cellStyle name="메모 5 4 2 4" xfId="9117"/>
    <cellStyle name="메모 5 4 2 4 2" xfId="15083"/>
    <cellStyle name="메모 5 4 2 4 3" xfId="20839"/>
    <cellStyle name="메모 5 4 2 4 4" xfId="26321"/>
    <cellStyle name="메모 5 4 2 5" xfId="9118"/>
    <cellStyle name="메모 5 4 2 5 2" xfId="15084"/>
    <cellStyle name="메모 5 4 2 5 3" xfId="20840"/>
    <cellStyle name="메모 5 4 2 5 4" xfId="26322"/>
    <cellStyle name="메모 5 4 2 6" xfId="9119"/>
    <cellStyle name="메모 5 4 2 6 2" xfId="15085"/>
    <cellStyle name="메모 5 4 2 6 3" xfId="20841"/>
    <cellStyle name="메모 5 4 2 6 4" xfId="26323"/>
    <cellStyle name="메모 5 4 2 7" xfId="9120"/>
    <cellStyle name="메모 5 4 2 7 2" xfId="15086"/>
    <cellStyle name="메모 5 4 2 7 3" xfId="20842"/>
    <cellStyle name="메모 5 4 2 7 4" xfId="26324"/>
    <cellStyle name="메모 5 4 2 8" xfId="9121"/>
    <cellStyle name="메모 5 4 2 8 2" xfId="15087"/>
    <cellStyle name="메모 5 4 2 8 3" xfId="20843"/>
    <cellStyle name="메모 5 4 2 8 4" xfId="26325"/>
    <cellStyle name="메모 5 4 2 9" xfId="9122"/>
    <cellStyle name="메모 5 4 2 9 2" xfId="15088"/>
    <cellStyle name="메모 5 4 2 9 3" xfId="20844"/>
    <cellStyle name="메모 5 4 2 9 4" xfId="26326"/>
    <cellStyle name="메모 5 4 3" xfId="5972"/>
    <cellStyle name="메모 5 4 3 10" xfId="9123"/>
    <cellStyle name="메모 5 4 3 10 2" xfId="15089"/>
    <cellStyle name="메모 5 4 3 10 3" xfId="20845"/>
    <cellStyle name="메모 5 4 3 10 4" xfId="26327"/>
    <cellStyle name="메모 5 4 3 11" xfId="11945"/>
    <cellStyle name="메모 5 4 3 12" xfId="17702"/>
    <cellStyle name="메모 5 4 3 13" xfId="23199"/>
    <cellStyle name="메모 5 4 3 2" xfId="9124"/>
    <cellStyle name="메모 5 4 3 2 2" xfId="15090"/>
    <cellStyle name="메모 5 4 3 2 3" xfId="20846"/>
    <cellStyle name="메모 5 4 3 2 4" xfId="26328"/>
    <cellStyle name="메모 5 4 3 3" xfId="9125"/>
    <cellStyle name="메모 5 4 3 3 2" xfId="15091"/>
    <cellStyle name="메모 5 4 3 3 3" xfId="20847"/>
    <cellStyle name="메모 5 4 3 3 4" xfId="26329"/>
    <cellStyle name="메모 5 4 3 4" xfId="9126"/>
    <cellStyle name="메모 5 4 3 4 2" xfId="15092"/>
    <cellStyle name="메모 5 4 3 4 3" xfId="20848"/>
    <cellStyle name="메모 5 4 3 4 4" xfId="26330"/>
    <cellStyle name="메모 5 4 3 5" xfId="9127"/>
    <cellStyle name="메모 5 4 3 5 2" xfId="15093"/>
    <cellStyle name="메모 5 4 3 5 3" xfId="20849"/>
    <cellStyle name="메모 5 4 3 5 4" xfId="26331"/>
    <cellStyle name="메모 5 4 3 6" xfId="9128"/>
    <cellStyle name="메모 5 4 3 6 2" xfId="15094"/>
    <cellStyle name="메모 5 4 3 6 3" xfId="20850"/>
    <cellStyle name="메모 5 4 3 6 4" xfId="26332"/>
    <cellStyle name="메모 5 4 3 7" xfId="9129"/>
    <cellStyle name="메모 5 4 3 7 2" xfId="15095"/>
    <cellStyle name="메모 5 4 3 7 3" xfId="20851"/>
    <cellStyle name="메모 5 4 3 7 4" xfId="26333"/>
    <cellStyle name="메모 5 4 3 8" xfId="9130"/>
    <cellStyle name="메모 5 4 3 8 2" xfId="15096"/>
    <cellStyle name="메모 5 4 3 8 3" xfId="20852"/>
    <cellStyle name="메모 5 4 3 8 4" xfId="26334"/>
    <cellStyle name="메모 5 4 3 9" xfId="9131"/>
    <cellStyle name="메모 5 4 3 9 2" xfId="15097"/>
    <cellStyle name="메모 5 4 3 9 3" xfId="20853"/>
    <cellStyle name="메모 5 4 3 9 4" xfId="26335"/>
    <cellStyle name="메모 5 4 4" xfId="9132"/>
    <cellStyle name="메모 5 4 4 2" xfId="15098"/>
    <cellStyle name="메모 5 4 4 3" xfId="20854"/>
    <cellStyle name="메모 5 4 4 4" xfId="26336"/>
    <cellStyle name="메모 5 4 5" xfId="9133"/>
    <cellStyle name="메모 5 4 5 2" xfId="15099"/>
    <cellStyle name="메모 5 4 5 3" xfId="20855"/>
    <cellStyle name="메모 5 4 5 4" xfId="26337"/>
    <cellStyle name="메모 5 4 6" xfId="9134"/>
    <cellStyle name="메모 5 4 6 2" xfId="15100"/>
    <cellStyle name="메모 5 4 6 3" xfId="20856"/>
    <cellStyle name="메모 5 4 6 4" xfId="26338"/>
    <cellStyle name="메모 5 4 7" xfId="11451"/>
    <cellStyle name="메모 5 4 8" xfId="17244"/>
    <cellStyle name="메모 5 5" xfId="5360"/>
    <cellStyle name="메모 5 5 2" xfId="5648"/>
    <cellStyle name="메모 5 5 2 10" xfId="11621"/>
    <cellStyle name="메모 5 5 2 11" xfId="17392"/>
    <cellStyle name="메모 5 5 2 12" xfId="22926"/>
    <cellStyle name="메모 5 5 2 2" xfId="9135"/>
    <cellStyle name="메모 5 5 2 2 2" xfId="15101"/>
    <cellStyle name="메모 5 5 2 2 3" xfId="20857"/>
    <cellStyle name="메모 5 5 2 2 4" xfId="26339"/>
    <cellStyle name="메모 5 5 2 3" xfId="9136"/>
    <cellStyle name="메모 5 5 2 3 2" xfId="15102"/>
    <cellStyle name="메모 5 5 2 3 3" xfId="20858"/>
    <cellStyle name="메모 5 5 2 3 4" xfId="26340"/>
    <cellStyle name="메모 5 5 2 4" xfId="9137"/>
    <cellStyle name="메모 5 5 2 4 2" xfId="15103"/>
    <cellStyle name="메모 5 5 2 4 3" xfId="20859"/>
    <cellStyle name="메모 5 5 2 4 4" xfId="26341"/>
    <cellStyle name="메모 5 5 2 5" xfId="9138"/>
    <cellStyle name="메모 5 5 2 5 2" xfId="15104"/>
    <cellStyle name="메모 5 5 2 5 3" xfId="20860"/>
    <cellStyle name="메모 5 5 2 5 4" xfId="26342"/>
    <cellStyle name="메모 5 5 2 6" xfId="9139"/>
    <cellStyle name="메모 5 5 2 6 2" xfId="15105"/>
    <cellStyle name="메모 5 5 2 6 3" xfId="20861"/>
    <cellStyle name="메모 5 5 2 6 4" xfId="26343"/>
    <cellStyle name="메모 5 5 2 7" xfId="9140"/>
    <cellStyle name="메모 5 5 2 7 2" xfId="15106"/>
    <cellStyle name="메모 5 5 2 7 3" xfId="20862"/>
    <cellStyle name="메모 5 5 2 7 4" xfId="26344"/>
    <cellStyle name="메모 5 5 2 8" xfId="9141"/>
    <cellStyle name="메모 5 5 2 8 2" xfId="15107"/>
    <cellStyle name="메모 5 5 2 8 3" xfId="20863"/>
    <cellStyle name="메모 5 5 2 8 4" xfId="26345"/>
    <cellStyle name="메모 5 5 2 9" xfId="9142"/>
    <cellStyle name="메모 5 5 2 9 2" xfId="15108"/>
    <cellStyle name="메모 5 5 2 9 3" xfId="20864"/>
    <cellStyle name="메모 5 5 2 9 4" xfId="26346"/>
    <cellStyle name="메모 5 5 3" xfId="5892"/>
    <cellStyle name="메모 5 5 3 10" xfId="9143"/>
    <cellStyle name="메모 5 5 3 10 2" xfId="15109"/>
    <cellStyle name="메모 5 5 3 10 3" xfId="20865"/>
    <cellStyle name="메모 5 5 3 10 4" xfId="26347"/>
    <cellStyle name="메모 5 5 3 11" xfId="11865"/>
    <cellStyle name="메모 5 5 3 12" xfId="17622"/>
    <cellStyle name="메모 5 5 3 13" xfId="23119"/>
    <cellStyle name="메모 5 5 3 2" xfId="9144"/>
    <cellStyle name="메모 5 5 3 2 2" xfId="15110"/>
    <cellStyle name="메모 5 5 3 2 3" xfId="20866"/>
    <cellStyle name="메모 5 5 3 2 4" xfId="26348"/>
    <cellStyle name="메모 5 5 3 3" xfId="9145"/>
    <cellStyle name="메모 5 5 3 3 2" xfId="15111"/>
    <cellStyle name="메모 5 5 3 3 3" xfId="20867"/>
    <cellStyle name="메모 5 5 3 3 4" xfId="26349"/>
    <cellStyle name="메모 5 5 3 4" xfId="9146"/>
    <cellStyle name="메모 5 5 3 4 2" xfId="15112"/>
    <cellStyle name="메모 5 5 3 4 3" xfId="20868"/>
    <cellStyle name="메모 5 5 3 4 4" xfId="26350"/>
    <cellStyle name="메모 5 5 3 5" xfId="9147"/>
    <cellStyle name="메모 5 5 3 5 2" xfId="15113"/>
    <cellStyle name="메모 5 5 3 5 3" xfId="20869"/>
    <cellStyle name="메모 5 5 3 5 4" xfId="26351"/>
    <cellStyle name="메모 5 5 3 6" xfId="9148"/>
    <cellStyle name="메모 5 5 3 6 2" xfId="15114"/>
    <cellStyle name="메모 5 5 3 6 3" xfId="20870"/>
    <cellStyle name="메모 5 5 3 6 4" xfId="26352"/>
    <cellStyle name="메모 5 5 3 7" xfId="9149"/>
    <cellStyle name="메모 5 5 3 7 2" xfId="15115"/>
    <cellStyle name="메모 5 5 3 7 3" xfId="20871"/>
    <cellStyle name="메모 5 5 3 7 4" xfId="26353"/>
    <cellStyle name="메모 5 5 3 8" xfId="9150"/>
    <cellStyle name="메모 5 5 3 8 2" xfId="15116"/>
    <cellStyle name="메모 5 5 3 8 3" xfId="20872"/>
    <cellStyle name="메모 5 5 3 8 4" xfId="26354"/>
    <cellStyle name="메모 5 5 3 9" xfId="9151"/>
    <cellStyle name="메모 5 5 3 9 2" xfId="15117"/>
    <cellStyle name="메모 5 5 3 9 3" xfId="20873"/>
    <cellStyle name="메모 5 5 3 9 4" xfId="26355"/>
    <cellStyle name="메모 5 5 4" xfId="9152"/>
    <cellStyle name="메모 5 5 4 2" xfId="15118"/>
    <cellStyle name="메모 5 5 4 3" xfId="20874"/>
    <cellStyle name="메모 5 5 4 4" xfId="26356"/>
    <cellStyle name="메모 5 5 5" xfId="9153"/>
    <cellStyle name="메모 5 5 5 2" xfId="15119"/>
    <cellStyle name="메모 5 5 5 3" xfId="20875"/>
    <cellStyle name="메모 5 5 5 4" xfId="26357"/>
    <cellStyle name="메모 5 5 6" xfId="9154"/>
    <cellStyle name="메모 5 5 6 2" xfId="15120"/>
    <cellStyle name="메모 5 5 6 3" xfId="20876"/>
    <cellStyle name="메모 5 5 6 4" xfId="26358"/>
    <cellStyle name="메모 5 5 7" xfId="9155"/>
    <cellStyle name="메모 5 5 7 2" xfId="15121"/>
    <cellStyle name="메모 5 5 7 3" xfId="20877"/>
    <cellStyle name="메모 5 5 7 4" xfId="26359"/>
    <cellStyle name="메모 5 5 8" xfId="11354"/>
    <cellStyle name="메모 5 5 9" xfId="11260"/>
    <cellStyle name="메모 5 6" xfId="5468"/>
    <cellStyle name="메모 5 6 10" xfId="17255"/>
    <cellStyle name="메모 5 6 11" xfId="22876"/>
    <cellStyle name="메모 5 6 2" xfId="5756"/>
    <cellStyle name="메모 5 6 2 10" xfId="9156"/>
    <cellStyle name="메모 5 6 2 10 2" xfId="15122"/>
    <cellStyle name="메모 5 6 2 10 3" xfId="20878"/>
    <cellStyle name="메모 5 6 2 10 4" xfId="26360"/>
    <cellStyle name="메모 5 6 2 11" xfId="11729"/>
    <cellStyle name="메모 5 6 2 12" xfId="17496"/>
    <cellStyle name="메모 5 6 2 13" xfId="23012"/>
    <cellStyle name="메모 5 6 2 2" xfId="9157"/>
    <cellStyle name="메모 5 6 2 2 2" xfId="15123"/>
    <cellStyle name="메모 5 6 2 2 3" xfId="20879"/>
    <cellStyle name="메모 5 6 2 2 4" xfId="26361"/>
    <cellStyle name="메모 5 6 2 3" xfId="9158"/>
    <cellStyle name="메모 5 6 2 3 2" xfId="15124"/>
    <cellStyle name="메모 5 6 2 3 3" xfId="20880"/>
    <cellStyle name="메모 5 6 2 3 4" xfId="26362"/>
    <cellStyle name="메모 5 6 2 4" xfId="9159"/>
    <cellStyle name="메모 5 6 2 4 2" xfId="15125"/>
    <cellStyle name="메모 5 6 2 4 3" xfId="20881"/>
    <cellStyle name="메모 5 6 2 4 4" xfId="26363"/>
    <cellStyle name="메모 5 6 2 5" xfId="9160"/>
    <cellStyle name="메모 5 6 2 5 2" xfId="15126"/>
    <cellStyle name="메모 5 6 2 5 3" xfId="20882"/>
    <cellStyle name="메모 5 6 2 5 4" xfId="26364"/>
    <cellStyle name="메모 5 6 2 6" xfId="9161"/>
    <cellStyle name="메모 5 6 2 6 2" xfId="15127"/>
    <cellStyle name="메모 5 6 2 6 3" xfId="20883"/>
    <cellStyle name="메모 5 6 2 6 4" xfId="26365"/>
    <cellStyle name="메모 5 6 2 7" xfId="9162"/>
    <cellStyle name="메모 5 6 2 7 2" xfId="15128"/>
    <cellStyle name="메모 5 6 2 7 3" xfId="20884"/>
    <cellStyle name="메모 5 6 2 7 4" xfId="26366"/>
    <cellStyle name="메모 5 6 2 8" xfId="9163"/>
    <cellStyle name="메모 5 6 2 8 2" xfId="15129"/>
    <cellStyle name="메모 5 6 2 8 3" xfId="20885"/>
    <cellStyle name="메모 5 6 2 8 4" xfId="26367"/>
    <cellStyle name="메모 5 6 2 9" xfId="9164"/>
    <cellStyle name="메모 5 6 2 9 2" xfId="15130"/>
    <cellStyle name="메모 5 6 2 9 3" xfId="20886"/>
    <cellStyle name="메모 5 6 2 9 4" xfId="26368"/>
    <cellStyle name="메모 5 6 3" xfId="5983"/>
    <cellStyle name="메모 5 6 3 10" xfId="9165"/>
    <cellStyle name="메모 5 6 3 10 2" xfId="15131"/>
    <cellStyle name="메모 5 6 3 10 3" xfId="20887"/>
    <cellStyle name="메모 5 6 3 10 4" xfId="26369"/>
    <cellStyle name="메모 5 6 3 11" xfId="11956"/>
    <cellStyle name="메모 5 6 3 12" xfId="17713"/>
    <cellStyle name="메모 5 6 3 13" xfId="23210"/>
    <cellStyle name="메모 5 6 3 2" xfId="9166"/>
    <cellStyle name="메모 5 6 3 2 2" xfId="15132"/>
    <cellStyle name="메모 5 6 3 2 3" xfId="20888"/>
    <cellStyle name="메모 5 6 3 2 4" xfId="26370"/>
    <cellStyle name="메모 5 6 3 3" xfId="9167"/>
    <cellStyle name="메모 5 6 3 3 2" xfId="15133"/>
    <cellStyle name="메모 5 6 3 3 3" xfId="20889"/>
    <cellStyle name="메모 5 6 3 3 4" xfId="26371"/>
    <cellStyle name="메모 5 6 3 4" xfId="9168"/>
    <cellStyle name="메모 5 6 3 4 2" xfId="15134"/>
    <cellStyle name="메모 5 6 3 4 3" xfId="20890"/>
    <cellStyle name="메모 5 6 3 4 4" xfId="26372"/>
    <cellStyle name="메모 5 6 3 5" xfId="9169"/>
    <cellStyle name="메모 5 6 3 5 2" xfId="15135"/>
    <cellStyle name="메모 5 6 3 5 3" xfId="20891"/>
    <cellStyle name="메모 5 6 3 5 4" xfId="26373"/>
    <cellStyle name="메모 5 6 3 6" xfId="9170"/>
    <cellStyle name="메모 5 6 3 6 2" xfId="15136"/>
    <cellStyle name="메모 5 6 3 6 3" xfId="20892"/>
    <cellStyle name="메모 5 6 3 6 4" xfId="26374"/>
    <cellStyle name="메모 5 6 3 7" xfId="9171"/>
    <cellStyle name="메모 5 6 3 7 2" xfId="15137"/>
    <cellStyle name="메모 5 6 3 7 3" xfId="20893"/>
    <cellStyle name="메모 5 6 3 7 4" xfId="26375"/>
    <cellStyle name="메모 5 6 3 8" xfId="9172"/>
    <cellStyle name="메모 5 6 3 8 2" xfId="15138"/>
    <cellStyle name="메모 5 6 3 8 3" xfId="20894"/>
    <cellStyle name="메모 5 6 3 8 4" xfId="26376"/>
    <cellStyle name="메모 5 6 3 9" xfId="9173"/>
    <cellStyle name="메모 5 6 3 9 2" xfId="15139"/>
    <cellStyle name="메모 5 6 3 9 3" xfId="20895"/>
    <cellStyle name="메모 5 6 3 9 4" xfId="26377"/>
    <cellStyle name="메모 5 6 4" xfId="9174"/>
    <cellStyle name="메모 5 6 4 2" xfId="15140"/>
    <cellStyle name="메모 5 6 4 3" xfId="20896"/>
    <cellStyle name="메모 5 6 4 4" xfId="26378"/>
    <cellStyle name="메모 5 6 5" xfId="9175"/>
    <cellStyle name="메모 5 6 5 2" xfId="15141"/>
    <cellStyle name="메모 5 6 5 3" xfId="20897"/>
    <cellStyle name="메모 5 6 5 4" xfId="26379"/>
    <cellStyle name="메모 5 6 6" xfId="9176"/>
    <cellStyle name="메모 5 6 6 2" xfId="15142"/>
    <cellStyle name="메모 5 6 6 3" xfId="20898"/>
    <cellStyle name="메모 5 6 6 4" xfId="26380"/>
    <cellStyle name="메모 5 6 7" xfId="9177"/>
    <cellStyle name="메모 5 6 7 2" xfId="15143"/>
    <cellStyle name="메모 5 6 7 3" xfId="20899"/>
    <cellStyle name="메모 5 6 7 4" xfId="26381"/>
    <cellStyle name="메모 5 6 8" xfId="9178"/>
    <cellStyle name="메모 5 6 8 2" xfId="15144"/>
    <cellStyle name="메모 5 6 8 3" xfId="20900"/>
    <cellStyle name="메모 5 6 8 4" xfId="26382"/>
    <cellStyle name="메모 5 6 9" xfId="11462"/>
    <cellStyle name="메모 5 7" xfId="9179"/>
    <cellStyle name="메모 5 7 2" xfId="15145"/>
    <cellStyle name="메모 5 7 3" xfId="20901"/>
    <cellStyle name="메모 5 7 4" xfId="26383"/>
    <cellStyle name="메모 5 8" xfId="11287"/>
    <cellStyle name="메모 6" xfId="5142"/>
    <cellStyle name="메모 6 2" xfId="5559"/>
    <cellStyle name="메모 6 2 10" xfId="9180"/>
    <cellStyle name="메모 6 2 10 2" xfId="15146"/>
    <cellStyle name="메모 6 2 10 3" xfId="20902"/>
    <cellStyle name="메모 6 2 10 4" xfId="26384"/>
    <cellStyle name="메모 6 2 11" xfId="11551"/>
    <cellStyle name="메모 6 2 12" xfId="17331"/>
    <cellStyle name="메모 6 2 13" xfId="22907"/>
    <cellStyle name="메모 6 2 2" xfId="5847"/>
    <cellStyle name="메모 6 2 2 10" xfId="11820"/>
    <cellStyle name="메모 6 2 2 11" xfId="17581"/>
    <cellStyle name="메모 6 2 2 12" xfId="23090"/>
    <cellStyle name="메모 6 2 2 2" xfId="9181"/>
    <cellStyle name="메모 6 2 2 2 2" xfId="15147"/>
    <cellStyle name="메모 6 2 2 2 3" xfId="20903"/>
    <cellStyle name="메모 6 2 2 2 4" xfId="26385"/>
    <cellStyle name="메모 6 2 2 3" xfId="9182"/>
    <cellStyle name="메모 6 2 2 3 2" xfId="15148"/>
    <cellStyle name="메모 6 2 2 3 3" xfId="20904"/>
    <cellStyle name="메모 6 2 2 3 4" xfId="26386"/>
    <cellStyle name="메모 6 2 2 4" xfId="9183"/>
    <cellStyle name="메모 6 2 2 4 2" xfId="15149"/>
    <cellStyle name="메모 6 2 2 4 3" xfId="20905"/>
    <cellStyle name="메모 6 2 2 4 4" xfId="26387"/>
    <cellStyle name="메모 6 2 2 5" xfId="9184"/>
    <cellStyle name="메모 6 2 2 5 2" xfId="15150"/>
    <cellStyle name="메모 6 2 2 5 3" xfId="20906"/>
    <cellStyle name="메모 6 2 2 5 4" xfId="26388"/>
    <cellStyle name="메모 6 2 2 6" xfId="9185"/>
    <cellStyle name="메모 6 2 2 6 2" xfId="15151"/>
    <cellStyle name="메모 6 2 2 6 3" xfId="20907"/>
    <cellStyle name="메모 6 2 2 6 4" xfId="26389"/>
    <cellStyle name="메모 6 2 2 7" xfId="9186"/>
    <cellStyle name="메모 6 2 2 7 2" xfId="15152"/>
    <cellStyle name="메모 6 2 2 7 3" xfId="20908"/>
    <cellStyle name="메모 6 2 2 7 4" xfId="26390"/>
    <cellStyle name="메모 6 2 2 8" xfId="9187"/>
    <cellStyle name="메모 6 2 2 8 2" xfId="15153"/>
    <cellStyle name="메모 6 2 2 8 3" xfId="20909"/>
    <cellStyle name="메모 6 2 2 8 4" xfId="26391"/>
    <cellStyle name="메모 6 2 2 9" xfId="9188"/>
    <cellStyle name="메모 6 2 2 9 2" xfId="15154"/>
    <cellStyle name="메모 6 2 2 9 3" xfId="20910"/>
    <cellStyle name="메모 6 2 2 9 4" xfId="26392"/>
    <cellStyle name="메모 6 2 3" xfId="6067"/>
    <cellStyle name="메모 6 2 3 10" xfId="9189"/>
    <cellStyle name="메모 6 2 3 10 2" xfId="15155"/>
    <cellStyle name="메모 6 2 3 10 3" xfId="20911"/>
    <cellStyle name="메모 6 2 3 10 4" xfId="26393"/>
    <cellStyle name="메모 6 2 3 11" xfId="12039"/>
    <cellStyle name="메모 6 2 3 12" xfId="17795"/>
    <cellStyle name="메모 6 2 3 13" xfId="23292"/>
    <cellStyle name="메모 6 2 3 2" xfId="9190"/>
    <cellStyle name="메모 6 2 3 2 2" xfId="15156"/>
    <cellStyle name="메모 6 2 3 2 3" xfId="20912"/>
    <cellStyle name="메모 6 2 3 2 4" xfId="26394"/>
    <cellStyle name="메모 6 2 3 3" xfId="9191"/>
    <cellStyle name="메모 6 2 3 3 2" xfId="15157"/>
    <cellStyle name="메모 6 2 3 3 3" xfId="20913"/>
    <cellStyle name="메모 6 2 3 3 4" xfId="26395"/>
    <cellStyle name="메모 6 2 3 4" xfId="9192"/>
    <cellStyle name="메모 6 2 3 4 2" xfId="15158"/>
    <cellStyle name="메모 6 2 3 4 3" xfId="20914"/>
    <cellStyle name="메모 6 2 3 4 4" xfId="26396"/>
    <cellStyle name="메모 6 2 3 5" xfId="9193"/>
    <cellStyle name="메모 6 2 3 5 2" xfId="15159"/>
    <cellStyle name="메모 6 2 3 5 3" xfId="20915"/>
    <cellStyle name="메모 6 2 3 5 4" xfId="26397"/>
    <cellStyle name="메모 6 2 3 6" xfId="9194"/>
    <cellStyle name="메모 6 2 3 6 2" xfId="15160"/>
    <cellStyle name="메모 6 2 3 6 3" xfId="20916"/>
    <cellStyle name="메모 6 2 3 6 4" xfId="26398"/>
    <cellStyle name="메모 6 2 3 7" xfId="9195"/>
    <cellStyle name="메모 6 2 3 7 2" xfId="15161"/>
    <cellStyle name="메모 6 2 3 7 3" xfId="20917"/>
    <cellStyle name="메모 6 2 3 7 4" xfId="26399"/>
    <cellStyle name="메모 6 2 3 8" xfId="9196"/>
    <cellStyle name="메모 6 2 3 8 2" xfId="15162"/>
    <cellStyle name="메모 6 2 3 8 3" xfId="20918"/>
    <cellStyle name="메모 6 2 3 8 4" xfId="26400"/>
    <cellStyle name="메모 6 2 3 9" xfId="9197"/>
    <cellStyle name="메모 6 2 3 9 2" xfId="15163"/>
    <cellStyle name="메모 6 2 3 9 3" xfId="20919"/>
    <cellStyle name="메모 6 2 3 9 4" xfId="26401"/>
    <cellStyle name="메모 6 2 4" xfId="9198"/>
    <cellStyle name="메모 6 2 4 2" xfId="15164"/>
    <cellStyle name="메모 6 2 4 3" xfId="20920"/>
    <cellStyle name="메모 6 2 4 4" xfId="26402"/>
    <cellStyle name="메모 6 2 5" xfId="9199"/>
    <cellStyle name="메모 6 2 5 2" xfId="15165"/>
    <cellStyle name="메모 6 2 5 3" xfId="20921"/>
    <cellStyle name="메모 6 2 5 4" xfId="26403"/>
    <cellStyle name="메모 6 2 6" xfId="9200"/>
    <cellStyle name="메모 6 2 6 2" xfId="15166"/>
    <cellStyle name="메모 6 2 6 3" xfId="20922"/>
    <cellStyle name="메모 6 2 6 4" xfId="26404"/>
    <cellStyle name="메모 6 2 7" xfId="9201"/>
    <cellStyle name="메모 6 2 7 2" xfId="15167"/>
    <cellStyle name="메모 6 2 7 3" xfId="20923"/>
    <cellStyle name="메모 6 2 7 4" xfId="26405"/>
    <cellStyle name="메모 6 2 8" xfId="9202"/>
    <cellStyle name="메모 6 2 8 2" xfId="15168"/>
    <cellStyle name="메모 6 2 8 3" xfId="20924"/>
    <cellStyle name="메모 6 2 8 4" xfId="26406"/>
    <cellStyle name="메모 6 2 9" xfId="9203"/>
    <cellStyle name="메모 6 2 9 2" xfId="15169"/>
    <cellStyle name="메모 6 2 9 3" xfId="20925"/>
    <cellStyle name="메모 6 2 9 4" xfId="26407"/>
    <cellStyle name="메모 6 3" xfId="5418"/>
    <cellStyle name="메모 6 3 2" xfId="5706"/>
    <cellStyle name="메모 6 3 2 10" xfId="11679"/>
    <cellStyle name="메모 6 3 2 11" xfId="17448"/>
    <cellStyle name="메모 6 3 2 12" xfId="22969"/>
    <cellStyle name="메모 6 3 2 2" xfId="9204"/>
    <cellStyle name="메모 6 3 2 2 2" xfId="15170"/>
    <cellStyle name="메모 6 3 2 2 3" xfId="20926"/>
    <cellStyle name="메모 6 3 2 2 4" xfId="26408"/>
    <cellStyle name="메모 6 3 2 3" xfId="9205"/>
    <cellStyle name="메모 6 3 2 3 2" xfId="15171"/>
    <cellStyle name="메모 6 3 2 3 3" xfId="20927"/>
    <cellStyle name="메모 6 3 2 3 4" xfId="26409"/>
    <cellStyle name="메모 6 3 2 4" xfId="9206"/>
    <cellStyle name="메모 6 3 2 4 2" xfId="15172"/>
    <cellStyle name="메모 6 3 2 4 3" xfId="20928"/>
    <cellStyle name="메모 6 3 2 4 4" xfId="26410"/>
    <cellStyle name="메모 6 3 2 5" xfId="9207"/>
    <cellStyle name="메모 6 3 2 5 2" xfId="15173"/>
    <cellStyle name="메모 6 3 2 5 3" xfId="20929"/>
    <cellStyle name="메모 6 3 2 5 4" xfId="26411"/>
    <cellStyle name="메모 6 3 2 6" xfId="9208"/>
    <cellStyle name="메모 6 3 2 6 2" xfId="15174"/>
    <cellStyle name="메모 6 3 2 6 3" xfId="20930"/>
    <cellStyle name="메모 6 3 2 6 4" xfId="26412"/>
    <cellStyle name="메모 6 3 2 7" xfId="9209"/>
    <cellStyle name="메모 6 3 2 7 2" xfId="15175"/>
    <cellStyle name="메모 6 3 2 7 3" xfId="20931"/>
    <cellStyle name="메모 6 3 2 7 4" xfId="26413"/>
    <cellStyle name="메모 6 3 2 8" xfId="9210"/>
    <cellStyle name="메모 6 3 2 8 2" xfId="15176"/>
    <cellStyle name="메모 6 3 2 8 3" xfId="20932"/>
    <cellStyle name="메모 6 3 2 8 4" xfId="26414"/>
    <cellStyle name="메모 6 3 2 9" xfId="9211"/>
    <cellStyle name="메모 6 3 2 9 2" xfId="15177"/>
    <cellStyle name="메모 6 3 2 9 3" xfId="20933"/>
    <cellStyle name="메모 6 3 2 9 4" xfId="26415"/>
    <cellStyle name="메모 6 3 3" xfId="5944"/>
    <cellStyle name="메모 6 3 3 10" xfId="9212"/>
    <cellStyle name="메모 6 3 3 10 2" xfId="15178"/>
    <cellStyle name="메모 6 3 3 10 3" xfId="20934"/>
    <cellStyle name="메모 6 3 3 10 4" xfId="26416"/>
    <cellStyle name="메모 6 3 3 11" xfId="11917"/>
    <cellStyle name="메모 6 3 3 12" xfId="17674"/>
    <cellStyle name="메모 6 3 3 13" xfId="23171"/>
    <cellStyle name="메모 6 3 3 2" xfId="9213"/>
    <cellStyle name="메모 6 3 3 2 2" xfId="15179"/>
    <cellStyle name="메모 6 3 3 2 3" xfId="20935"/>
    <cellStyle name="메모 6 3 3 2 4" xfId="26417"/>
    <cellStyle name="메모 6 3 3 3" xfId="9214"/>
    <cellStyle name="메모 6 3 3 3 2" xfId="15180"/>
    <cellStyle name="메모 6 3 3 3 3" xfId="20936"/>
    <cellStyle name="메모 6 3 3 3 4" xfId="26418"/>
    <cellStyle name="메모 6 3 3 4" xfId="9215"/>
    <cellStyle name="메모 6 3 3 4 2" xfId="15181"/>
    <cellStyle name="메모 6 3 3 4 3" xfId="20937"/>
    <cellStyle name="메모 6 3 3 4 4" xfId="26419"/>
    <cellStyle name="메모 6 3 3 5" xfId="9216"/>
    <cellStyle name="메모 6 3 3 5 2" xfId="15182"/>
    <cellStyle name="메모 6 3 3 5 3" xfId="20938"/>
    <cellStyle name="메모 6 3 3 5 4" xfId="26420"/>
    <cellStyle name="메모 6 3 3 6" xfId="9217"/>
    <cellStyle name="메모 6 3 3 6 2" xfId="15183"/>
    <cellStyle name="메모 6 3 3 6 3" xfId="20939"/>
    <cellStyle name="메모 6 3 3 6 4" xfId="26421"/>
    <cellStyle name="메모 6 3 3 7" xfId="9218"/>
    <cellStyle name="메모 6 3 3 7 2" xfId="15184"/>
    <cellStyle name="메모 6 3 3 7 3" xfId="20940"/>
    <cellStyle name="메모 6 3 3 7 4" xfId="26422"/>
    <cellStyle name="메모 6 3 3 8" xfId="9219"/>
    <cellStyle name="메모 6 3 3 8 2" xfId="15185"/>
    <cellStyle name="메모 6 3 3 8 3" xfId="20941"/>
    <cellStyle name="메모 6 3 3 8 4" xfId="26423"/>
    <cellStyle name="메모 6 3 3 9" xfId="9220"/>
    <cellStyle name="메모 6 3 3 9 2" xfId="15186"/>
    <cellStyle name="메모 6 3 3 9 3" xfId="20942"/>
    <cellStyle name="메모 6 3 3 9 4" xfId="26424"/>
    <cellStyle name="메모 6 3 4" xfId="9221"/>
    <cellStyle name="메모 6 3 4 2" xfId="15187"/>
    <cellStyle name="메모 6 3 4 3" xfId="20943"/>
    <cellStyle name="메모 6 3 4 4" xfId="26425"/>
    <cellStyle name="메모 6 3 5" xfId="9222"/>
    <cellStyle name="메모 6 3 5 2" xfId="15188"/>
    <cellStyle name="메모 6 3 5 3" xfId="20944"/>
    <cellStyle name="메모 6 3 5 4" xfId="26426"/>
    <cellStyle name="메모 6 3 6" xfId="9223"/>
    <cellStyle name="메모 6 3 6 2" xfId="15189"/>
    <cellStyle name="메모 6 3 6 3" xfId="20945"/>
    <cellStyle name="메모 6 3 6 4" xfId="26427"/>
    <cellStyle name="메모 6 3 7" xfId="11412"/>
    <cellStyle name="메모 6 3 8" xfId="17210"/>
    <cellStyle name="메모 6 4" xfId="5419"/>
    <cellStyle name="메모 6 4 2" xfId="5707"/>
    <cellStyle name="메모 6 4 2 10" xfId="11680"/>
    <cellStyle name="메모 6 4 2 11" xfId="17449"/>
    <cellStyle name="메모 6 4 2 12" xfId="22970"/>
    <cellStyle name="메모 6 4 2 2" xfId="9224"/>
    <cellStyle name="메모 6 4 2 2 2" xfId="15190"/>
    <cellStyle name="메모 6 4 2 2 3" xfId="20946"/>
    <cellStyle name="메모 6 4 2 2 4" xfId="26428"/>
    <cellStyle name="메모 6 4 2 3" xfId="9225"/>
    <cellStyle name="메모 6 4 2 3 2" xfId="15191"/>
    <cellStyle name="메모 6 4 2 3 3" xfId="20947"/>
    <cellStyle name="메모 6 4 2 3 4" xfId="26429"/>
    <cellStyle name="메모 6 4 2 4" xfId="9226"/>
    <cellStyle name="메모 6 4 2 4 2" xfId="15192"/>
    <cellStyle name="메모 6 4 2 4 3" xfId="20948"/>
    <cellStyle name="메모 6 4 2 4 4" xfId="26430"/>
    <cellStyle name="메모 6 4 2 5" xfId="9227"/>
    <cellStyle name="메모 6 4 2 5 2" xfId="15193"/>
    <cellStyle name="메모 6 4 2 5 3" xfId="20949"/>
    <cellStyle name="메모 6 4 2 5 4" xfId="26431"/>
    <cellStyle name="메모 6 4 2 6" xfId="9228"/>
    <cellStyle name="메모 6 4 2 6 2" xfId="15194"/>
    <cellStyle name="메모 6 4 2 6 3" xfId="20950"/>
    <cellStyle name="메모 6 4 2 6 4" xfId="26432"/>
    <cellStyle name="메모 6 4 2 7" xfId="9229"/>
    <cellStyle name="메모 6 4 2 7 2" xfId="15195"/>
    <cellStyle name="메모 6 4 2 7 3" xfId="20951"/>
    <cellStyle name="메모 6 4 2 7 4" xfId="26433"/>
    <cellStyle name="메모 6 4 2 8" xfId="9230"/>
    <cellStyle name="메모 6 4 2 8 2" xfId="15196"/>
    <cellStyle name="메모 6 4 2 8 3" xfId="20952"/>
    <cellStyle name="메모 6 4 2 8 4" xfId="26434"/>
    <cellStyle name="메모 6 4 2 9" xfId="9231"/>
    <cellStyle name="메모 6 4 2 9 2" xfId="15197"/>
    <cellStyle name="메모 6 4 2 9 3" xfId="20953"/>
    <cellStyle name="메모 6 4 2 9 4" xfId="26435"/>
    <cellStyle name="메모 6 4 3" xfId="5945"/>
    <cellStyle name="메모 6 4 3 10" xfId="9232"/>
    <cellStyle name="메모 6 4 3 10 2" xfId="15198"/>
    <cellStyle name="메모 6 4 3 10 3" xfId="20954"/>
    <cellStyle name="메모 6 4 3 10 4" xfId="26436"/>
    <cellStyle name="메모 6 4 3 11" xfId="11918"/>
    <cellStyle name="메모 6 4 3 12" xfId="17675"/>
    <cellStyle name="메모 6 4 3 13" xfId="23172"/>
    <cellStyle name="메모 6 4 3 2" xfId="9233"/>
    <cellStyle name="메모 6 4 3 2 2" xfId="15199"/>
    <cellStyle name="메모 6 4 3 2 3" xfId="20955"/>
    <cellStyle name="메모 6 4 3 2 4" xfId="26437"/>
    <cellStyle name="메모 6 4 3 3" xfId="9234"/>
    <cellStyle name="메모 6 4 3 3 2" xfId="15200"/>
    <cellStyle name="메모 6 4 3 3 3" xfId="20956"/>
    <cellStyle name="메모 6 4 3 3 4" xfId="26438"/>
    <cellStyle name="메모 6 4 3 4" xfId="9235"/>
    <cellStyle name="메모 6 4 3 4 2" xfId="15201"/>
    <cellStyle name="메모 6 4 3 4 3" xfId="20957"/>
    <cellStyle name="메모 6 4 3 4 4" xfId="26439"/>
    <cellStyle name="메모 6 4 3 5" xfId="9236"/>
    <cellStyle name="메모 6 4 3 5 2" xfId="15202"/>
    <cellStyle name="메모 6 4 3 5 3" xfId="20958"/>
    <cellStyle name="메모 6 4 3 5 4" xfId="26440"/>
    <cellStyle name="메모 6 4 3 6" xfId="9237"/>
    <cellStyle name="메모 6 4 3 6 2" xfId="15203"/>
    <cellStyle name="메모 6 4 3 6 3" xfId="20959"/>
    <cellStyle name="메모 6 4 3 6 4" xfId="26441"/>
    <cellStyle name="메모 6 4 3 7" xfId="9238"/>
    <cellStyle name="메모 6 4 3 7 2" xfId="15204"/>
    <cellStyle name="메모 6 4 3 7 3" xfId="20960"/>
    <cellStyle name="메모 6 4 3 7 4" xfId="26442"/>
    <cellStyle name="메모 6 4 3 8" xfId="9239"/>
    <cellStyle name="메모 6 4 3 8 2" xfId="15205"/>
    <cellStyle name="메모 6 4 3 8 3" xfId="20961"/>
    <cellStyle name="메모 6 4 3 8 4" xfId="26443"/>
    <cellStyle name="메모 6 4 3 9" xfId="9240"/>
    <cellStyle name="메모 6 4 3 9 2" xfId="15206"/>
    <cellStyle name="메모 6 4 3 9 3" xfId="20962"/>
    <cellStyle name="메모 6 4 3 9 4" xfId="26444"/>
    <cellStyle name="메모 6 4 4" xfId="9241"/>
    <cellStyle name="메모 6 4 4 2" xfId="15207"/>
    <cellStyle name="메모 6 4 4 3" xfId="20963"/>
    <cellStyle name="메모 6 4 4 4" xfId="26445"/>
    <cellStyle name="메모 6 4 5" xfId="9242"/>
    <cellStyle name="메모 6 4 5 2" xfId="15208"/>
    <cellStyle name="메모 6 4 5 3" xfId="20964"/>
    <cellStyle name="메모 6 4 5 4" xfId="26446"/>
    <cellStyle name="메모 6 4 6" xfId="9243"/>
    <cellStyle name="메모 6 4 6 2" xfId="15209"/>
    <cellStyle name="메모 6 4 6 3" xfId="20965"/>
    <cellStyle name="메모 6 4 6 4" xfId="26447"/>
    <cellStyle name="메모 6 4 7" xfId="11413"/>
    <cellStyle name="메모 6 4 8" xfId="17211"/>
    <cellStyle name="메모 6 5" xfId="5363"/>
    <cellStyle name="메모 6 5 2" xfId="5651"/>
    <cellStyle name="메모 6 5 2 10" xfId="11624"/>
    <cellStyle name="메모 6 5 2 11" xfId="17395"/>
    <cellStyle name="메모 6 5 2 12" xfId="22928"/>
    <cellStyle name="메모 6 5 2 2" xfId="9244"/>
    <cellStyle name="메모 6 5 2 2 2" xfId="15210"/>
    <cellStyle name="메모 6 5 2 2 3" xfId="20966"/>
    <cellStyle name="메모 6 5 2 2 4" xfId="26448"/>
    <cellStyle name="메모 6 5 2 3" xfId="9245"/>
    <cellStyle name="메모 6 5 2 3 2" xfId="15211"/>
    <cellStyle name="메모 6 5 2 3 3" xfId="20967"/>
    <cellStyle name="메모 6 5 2 3 4" xfId="26449"/>
    <cellStyle name="메모 6 5 2 4" xfId="9246"/>
    <cellStyle name="메모 6 5 2 4 2" xfId="15212"/>
    <cellStyle name="메모 6 5 2 4 3" xfId="20968"/>
    <cellStyle name="메모 6 5 2 4 4" xfId="26450"/>
    <cellStyle name="메모 6 5 2 5" xfId="9247"/>
    <cellStyle name="메모 6 5 2 5 2" xfId="15213"/>
    <cellStyle name="메모 6 5 2 5 3" xfId="20969"/>
    <cellStyle name="메모 6 5 2 5 4" xfId="26451"/>
    <cellStyle name="메모 6 5 2 6" xfId="9248"/>
    <cellStyle name="메모 6 5 2 6 2" xfId="15214"/>
    <cellStyle name="메모 6 5 2 6 3" xfId="20970"/>
    <cellStyle name="메모 6 5 2 6 4" xfId="26452"/>
    <cellStyle name="메모 6 5 2 7" xfId="9249"/>
    <cellStyle name="메모 6 5 2 7 2" xfId="15215"/>
    <cellStyle name="메모 6 5 2 7 3" xfId="20971"/>
    <cellStyle name="메모 6 5 2 7 4" xfId="26453"/>
    <cellStyle name="메모 6 5 2 8" xfId="9250"/>
    <cellStyle name="메모 6 5 2 8 2" xfId="15216"/>
    <cellStyle name="메모 6 5 2 8 3" xfId="20972"/>
    <cellStyle name="메모 6 5 2 8 4" xfId="26454"/>
    <cellStyle name="메모 6 5 2 9" xfId="9251"/>
    <cellStyle name="메모 6 5 2 9 2" xfId="15217"/>
    <cellStyle name="메모 6 5 2 9 3" xfId="20973"/>
    <cellStyle name="메모 6 5 2 9 4" xfId="26455"/>
    <cellStyle name="메모 6 5 3" xfId="5895"/>
    <cellStyle name="메모 6 5 3 10" xfId="9252"/>
    <cellStyle name="메모 6 5 3 10 2" xfId="15218"/>
    <cellStyle name="메모 6 5 3 10 3" xfId="20974"/>
    <cellStyle name="메모 6 5 3 10 4" xfId="26456"/>
    <cellStyle name="메모 6 5 3 11" xfId="11868"/>
    <cellStyle name="메모 6 5 3 12" xfId="17625"/>
    <cellStyle name="메모 6 5 3 13" xfId="23122"/>
    <cellStyle name="메모 6 5 3 2" xfId="9253"/>
    <cellStyle name="메모 6 5 3 2 2" xfId="15219"/>
    <cellStyle name="메모 6 5 3 2 3" xfId="20975"/>
    <cellStyle name="메모 6 5 3 2 4" xfId="26457"/>
    <cellStyle name="메모 6 5 3 3" xfId="9254"/>
    <cellStyle name="메모 6 5 3 3 2" xfId="15220"/>
    <cellStyle name="메모 6 5 3 3 3" xfId="20976"/>
    <cellStyle name="메모 6 5 3 3 4" xfId="26458"/>
    <cellStyle name="메모 6 5 3 4" xfId="9255"/>
    <cellStyle name="메모 6 5 3 4 2" xfId="15221"/>
    <cellStyle name="메모 6 5 3 4 3" xfId="20977"/>
    <cellStyle name="메모 6 5 3 4 4" xfId="26459"/>
    <cellStyle name="메모 6 5 3 5" xfId="9256"/>
    <cellStyle name="메모 6 5 3 5 2" xfId="15222"/>
    <cellStyle name="메모 6 5 3 5 3" xfId="20978"/>
    <cellStyle name="메모 6 5 3 5 4" xfId="26460"/>
    <cellStyle name="메모 6 5 3 6" xfId="9257"/>
    <cellStyle name="메모 6 5 3 6 2" xfId="15223"/>
    <cellStyle name="메모 6 5 3 6 3" xfId="20979"/>
    <cellStyle name="메모 6 5 3 6 4" xfId="26461"/>
    <cellStyle name="메모 6 5 3 7" xfId="9258"/>
    <cellStyle name="메모 6 5 3 7 2" xfId="15224"/>
    <cellStyle name="메모 6 5 3 7 3" xfId="20980"/>
    <cellStyle name="메모 6 5 3 7 4" xfId="26462"/>
    <cellStyle name="메모 6 5 3 8" xfId="9259"/>
    <cellStyle name="메모 6 5 3 8 2" xfId="15225"/>
    <cellStyle name="메모 6 5 3 8 3" xfId="20981"/>
    <cellStyle name="메모 6 5 3 8 4" xfId="26463"/>
    <cellStyle name="메모 6 5 3 9" xfId="9260"/>
    <cellStyle name="메모 6 5 3 9 2" xfId="15226"/>
    <cellStyle name="메모 6 5 3 9 3" xfId="20982"/>
    <cellStyle name="메모 6 5 3 9 4" xfId="26464"/>
    <cellStyle name="메모 6 5 4" xfId="9261"/>
    <cellStyle name="메모 6 5 4 2" xfId="15227"/>
    <cellStyle name="메모 6 5 4 3" xfId="20983"/>
    <cellStyle name="메모 6 5 4 4" xfId="26465"/>
    <cellStyle name="메모 6 5 5" xfId="9262"/>
    <cellStyle name="메모 6 5 5 2" xfId="15228"/>
    <cellStyle name="메모 6 5 5 3" xfId="20984"/>
    <cellStyle name="메모 6 5 5 4" xfId="26466"/>
    <cellStyle name="메모 6 5 6" xfId="9263"/>
    <cellStyle name="메모 6 5 6 2" xfId="15229"/>
    <cellStyle name="메모 6 5 6 3" xfId="20985"/>
    <cellStyle name="메모 6 5 6 4" xfId="26467"/>
    <cellStyle name="메모 6 5 7" xfId="9264"/>
    <cellStyle name="메모 6 5 7 2" xfId="15230"/>
    <cellStyle name="메모 6 5 7 3" xfId="20986"/>
    <cellStyle name="메모 6 5 7 4" xfId="26468"/>
    <cellStyle name="메모 6 5 8" xfId="11357"/>
    <cellStyle name="메모 6 5 9" xfId="11258"/>
    <cellStyle name="메모 6 6" xfId="5403"/>
    <cellStyle name="메모 6 6 10" xfId="17196"/>
    <cellStyle name="메모 6 6 11" xfId="11315"/>
    <cellStyle name="메모 6 6 2" xfId="5691"/>
    <cellStyle name="메모 6 6 2 10" xfId="9265"/>
    <cellStyle name="메모 6 6 2 10 2" xfId="15231"/>
    <cellStyle name="메모 6 6 2 10 3" xfId="20987"/>
    <cellStyle name="메모 6 6 2 10 4" xfId="26469"/>
    <cellStyle name="메모 6 6 2 11" xfId="11664"/>
    <cellStyle name="메모 6 6 2 12" xfId="17434"/>
    <cellStyle name="메모 6 6 2 13" xfId="22954"/>
    <cellStyle name="메모 6 6 2 2" xfId="9266"/>
    <cellStyle name="메모 6 6 2 2 2" xfId="15232"/>
    <cellStyle name="메모 6 6 2 2 3" xfId="20988"/>
    <cellStyle name="메모 6 6 2 2 4" xfId="26470"/>
    <cellStyle name="메모 6 6 2 3" xfId="9267"/>
    <cellStyle name="메모 6 6 2 3 2" xfId="15233"/>
    <cellStyle name="메모 6 6 2 3 3" xfId="20989"/>
    <cellStyle name="메모 6 6 2 3 4" xfId="26471"/>
    <cellStyle name="메모 6 6 2 4" xfId="9268"/>
    <cellStyle name="메모 6 6 2 4 2" xfId="15234"/>
    <cellStyle name="메모 6 6 2 4 3" xfId="20990"/>
    <cellStyle name="메모 6 6 2 4 4" xfId="26472"/>
    <cellStyle name="메모 6 6 2 5" xfId="9269"/>
    <cellStyle name="메모 6 6 2 5 2" xfId="15235"/>
    <cellStyle name="메모 6 6 2 5 3" xfId="20991"/>
    <cellStyle name="메모 6 6 2 5 4" xfId="26473"/>
    <cellStyle name="메모 6 6 2 6" xfId="9270"/>
    <cellStyle name="메모 6 6 2 6 2" xfId="15236"/>
    <cellStyle name="메모 6 6 2 6 3" xfId="20992"/>
    <cellStyle name="메모 6 6 2 6 4" xfId="26474"/>
    <cellStyle name="메모 6 6 2 7" xfId="9271"/>
    <cellStyle name="메모 6 6 2 7 2" xfId="15237"/>
    <cellStyle name="메모 6 6 2 7 3" xfId="20993"/>
    <cellStyle name="메모 6 6 2 7 4" xfId="26475"/>
    <cellStyle name="메모 6 6 2 8" xfId="9272"/>
    <cellStyle name="메모 6 6 2 8 2" xfId="15238"/>
    <cellStyle name="메모 6 6 2 8 3" xfId="20994"/>
    <cellStyle name="메모 6 6 2 8 4" xfId="26476"/>
    <cellStyle name="메모 6 6 2 9" xfId="9273"/>
    <cellStyle name="메모 6 6 2 9 2" xfId="15239"/>
    <cellStyle name="메모 6 6 2 9 3" xfId="20995"/>
    <cellStyle name="메모 6 6 2 9 4" xfId="26477"/>
    <cellStyle name="메모 6 6 3" xfId="5930"/>
    <cellStyle name="메모 6 6 3 10" xfId="9274"/>
    <cellStyle name="메모 6 6 3 10 2" xfId="15240"/>
    <cellStyle name="메모 6 6 3 10 3" xfId="20996"/>
    <cellStyle name="메모 6 6 3 10 4" xfId="26478"/>
    <cellStyle name="메모 6 6 3 11" xfId="11903"/>
    <cellStyle name="메모 6 6 3 12" xfId="17660"/>
    <cellStyle name="메모 6 6 3 13" xfId="23157"/>
    <cellStyle name="메모 6 6 3 2" xfId="9275"/>
    <cellStyle name="메모 6 6 3 2 2" xfId="15241"/>
    <cellStyle name="메모 6 6 3 2 3" xfId="20997"/>
    <cellStyle name="메모 6 6 3 2 4" xfId="26479"/>
    <cellStyle name="메모 6 6 3 3" xfId="9276"/>
    <cellStyle name="메모 6 6 3 3 2" xfId="15242"/>
    <cellStyle name="메모 6 6 3 3 3" xfId="20998"/>
    <cellStyle name="메모 6 6 3 3 4" xfId="26480"/>
    <cellStyle name="메모 6 6 3 4" xfId="9277"/>
    <cellStyle name="메모 6 6 3 4 2" xfId="15243"/>
    <cellStyle name="메모 6 6 3 4 3" xfId="20999"/>
    <cellStyle name="메모 6 6 3 4 4" xfId="26481"/>
    <cellStyle name="메모 6 6 3 5" xfId="9278"/>
    <cellStyle name="메모 6 6 3 5 2" xfId="15244"/>
    <cellStyle name="메모 6 6 3 5 3" xfId="21000"/>
    <cellStyle name="메모 6 6 3 5 4" xfId="26482"/>
    <cellStyle name="메모 6 6 3 6" xfId="9279"/>
    <cellStyle name="메모 6 6 3 6 2" xfId="15245"/>
    <cellStyle name="메모 6 6 3 6 3" xfId="21001"/>
    <cellStyle name="메모 6 6 3 6 4" xfId="26483"/>
    <cellStyle name="메모 6 6 3 7" xfId="9280"/>
    <cellStyle name="메모 6 6 3 7 2" xfId="15246"/>
    <cellStyle name="메모 6 6 3 7 3" xfId="21002"/>
    <cellStyle name="메모 6 6 3 7 4" xfId="26484"/>
    <cellStyle name="메모 6 6 3 8" xfId="9281"/>
    <cellStyle name="메모 6 6 3 8 2" xfId="15247"/>
    <cellStyle name="메모 6 6 3 8 3" xfId="21003"/>
    <cellStyle name="메모 6 6 3 8 4" xfId="26485"/>
    <cellStyle name="메모 6 6 3 9" xfId="9282"/>
    <cellStyle name="메모 6 6 3 9 2" xfId="15248"/>
    <cellStyle name="메모 6 6 3 9 3" xfId="21004"/>
    <cellStyle name="메모 6 6 3 9 4" xfId="26486"/>
    <cellStyle name="메모 6 6 4" xfId="9283"/>
    <cellStyle name="메모 6 6 4 2" xfId="15249"/>
    <cellStyle name="메모 6 6 4 3" xfId="21005"/>
    <cellStyle name="메모 6 6 4 4" xfId="26487"/>
    <cellStyle name="메모 6 6 5" xfId="9284"/>
    <cellStyle name="메모 6 6 5 2" xfId="15250"/>
    <cellStyle name="메모 6 6 5 3" xfId="21006"/>
    <cellStyle name="메모 6 6 5 4" xfId="26488"/>
    <cellStyle name="메모 6 6 6" xfId="9285"/>
    <cellStyle name="메모 6 6 6 2" xfId="15251"/>
    <cellStyle name="메모 6 6 6 3" xfId="21007"/>
    <cellStyle name="메모 6 6 6 4" xfId="26489"/>
    <cellStyle name="메모 6 6 7" xfId="9286"/>
    <cellStyle name="메모 6 6 7 2" xfId="15252"/>
    <cellStyle name="메모 6 6 7 3" xfId="21008"/>
    <cellStyle name="메모 6 6 7 4" xfId="26490"/>
    <cellStyle name="메모 6 6 8" xfId="9287"/>
    <cellStyle name="메모 6 6 8 2" xfId="15253"/>
    <cellStyle name="메모 6 6 8 3" xfId="21009"/>
    <cellStyle name="메모 6 6 8 4" xfId="26491"/>
    <cellStyle name="메모 6 6 9" xfId="11397"/>
    <cellStyle name="메모 6 7" xfId="9288"/>
    <cellStyle name="메모 6 7 2" xfId="15254"/>
    <cellStyle name="메모 6 7 3" xfId="21010"/>
    <cellStyle name="메모 6 7 4" xfId="26492"/>
    <cellStyle name="메모 6 8" xfId="11282"/>
    <cellStyle name="메모 7" xfId="5341"/>
    <cellStyle name="메모 7 2" xfId="5584"/>
    <cellStyle name="메모 7 2 2" xfId="5872"/>
    <cellStyle name="메모 7 2 2 10" xfId="11845"/>
    <cellStyle name="메모 7 2 2 11" xfId="17606"/>
    <cellStyle name="메모 7 2 2 12" xfId="23099"/>
    <cellStyle name="메모 7 2 2 2" xfId="9289"/>
    <cellStyle name="메모 7 2 2 2 2" xfId="15255"/>
    <cellStyle name="메모 7 2 2 2 3" xfId="21011"/>
    <cellStyle name="메모 7 2 2 2 4" xfId="26493"/>
    <cellStyle name="메모 7 2 2 3" xfId="9290"/>
    <cellStyle name="메모 7 2 2 3 2" xfId="15256"/>
    <cellStyle name="메모 7 2 2 3 3" xfId="21012"/>
    <cellStyle name="메모 7 2 2 3 4" xfId="26494"/>
    <cellStyle name="메모 7 2 2 4" xfId="9291"/>
    <cellStyle name="메모 7 2 2 4 2" xfId="15257"/>
    <cellStyle name="메모 7 2 2 4 3" xfId="21013"/>
    <cellStyle name="메모 7 2 2 4 4" xfId="26495"/>
    <cellStyle name="메모 7 2 2 5" xfId="9292"/>
    <cellStyle name="메모 7 2 2 5 2" xfId="15258"/>
    <cellStyle name="메모 7 2 2 5 3" xfId="21014"/>
    <cellStyle name="메모 7 2 2 5 4" xfId="26496"/>
    <cellStyle name="메모 7 2 2 6" xfId="9293"/>
    <cellStyle name="메모 7 2 2 6 2" xfId="15259"/>
    <cellStyle name="메모 7 2 2 6 3" xfId="21015"/>
    <cellStyle name="메모 7 2 2 6 4" xfId="26497"/>
    <cellStyle name="메모 7 2 2 7" xfId="9294"/>
    <cellStyle name="메모 7 2 2 7 2" xfId="15260"/>
    <cellStyle name="메모 7 2 2 7 3" xfId="21016"/>
    <cellStyle name="메모 7 2 2 7 4" xfId="26498"/>
    <cellStyle name="메모 7 2 2 8" xfId="9295"/>
    <cellStyle name="메모 7 2 2 8 2" xfId="15261"/>
    <cellStyle name="메모 7 2 2 8 3" xfId="21017"/>
    <cellStyle name="메모 7 2 2 8 4" xfId="26499"/>
    <cellStyle name="메모 7 2 2 9" xfId="9296"/>
    <cellStyle name="메모 7 2 2 9 2" xfId="15262"/>
    <cellStyle name="메모 7 2 2 9 3" xfId="21018"/>
    <cellStyle name="메모 7 2 2 9 4" xfId="26500"/>
    <cellStyle name="메모 7 2 3" xfId="6077"/>
    <cellStyle name="메모 7 2 3 10" xfId="9297"/>
    <cellStyle name="메모 7 2 3 10 2" xfId="15263"/>
    <cellStyle name="메모 7 2 3 10 3" xfId="21019"/>
    <cellStyle name="메모 7 2 3 10 4" xfId="26501"/>
    <cellStyle name="메모 7 2 3 11" xfId="12049"/>
    <cellStyle name="메모 7 2 3 12" xfId="17805"/>
    <cellStyle name="메모 7 2 3 13" xfId="23302"/>
    <cellStyle name="메모 7 2 3 2" xfId="9298"/>
    <cellStyle name="메모 7 2 3 2 2" xfId="15264"/>
    <cellStyle name="메모 7 2 3 2 3" xfId="21020"/>
    <cellStyle name="메모 7 2 3 2 4" xfId="26502"/>
    <cellStyle name="메모 7 2 3 3" xfId="9299"/>
    <cellStyle name="메모 7 2 3 3 2" xfId="15265"/>
    <cellStyle name="메모 7 2 3 3 3" xfId="21021"/>
    <cellStyle name="메모 7 2 3 3 4" xfId="26503"/>
    <cellStyle name="메모 7 2 3 4" xfId="9300"/>
    <cellStyle name="메모 7 2 3 4 2" xfId="15266"/>
    <cellStyle name="메모 7 2 3 4 3" xfId="21022"/>
    <cellStyle name="메모 7 2 3 4 4" xfId="26504"/>
    <cellStyle name="메모 7 2 3 5" xfId="9301"/>
    <cellStyle name="메모 7 2 3 5 2" xfId="15267"/>
    <cellStyle name="메모 7 2 3 5 3" xfId="21023"/>
    <cellStyle name="메모 7 2 3 5 4" xfId="26505"/>
    <cellStyle name="메모 7 2 3 6" xfId="9302"/>
    <cellStyle name="메모 7 2 3 6 2" xfId="15268"/>
    <cellStyle name="메모 7 2 3 6 3" xfId="21024"/>
    <cellStyle name="메모 7 2 3 6 4" xfId="26506"/>
    <cellStyle name="메모 7 2 3 7" xfId="9303"/>
    <cellStyle name="메모 7 2 3 7 2" xfId="15269"/>
    <cellStyle name="메모 7 2 3 7 3" xfId="21025"/>
    <cellStyle name="메모 7 2 3 7 4" xfId="26507"/>
    <cellStyle name="메모 7 2 3 8" xfId="9304"/>
    <cellStyle name="메모 7 2 3 8 2" xfId="15270"/>
    <cellStyle name="메모 7 2 3 8 3" xfId="21026"/>
    <cellStyle name="메모 7 2 3 8 4" xfId="26508"/>
    <cellStyle name="메모 7 2 3 9" xfId="9305"/>
    <cellStyle name="메모 7 2 3 9 2" xfId="15271"/>
    <cellStyle name="메모 7 2 3 9 3" xfId="21027"/>
    <cellStyle name="메모 7 2 3 9 4" xfId="26509"/>
    <cellStyle name="메모 7 2 4" xfId="9306"/>
    <cellStyle name="메모 7 2 4 2" xfId="15272"/>
    <cellStyle name="메모 7 2 4 3" xfId="21028"/>
    <cellStyle name="메모 7 2 4 4" xfId="26510"/>
    <cellStyle name="메모 7 2 5" xfId="9307"/>
    <cellStyle name="메모 7 2 5 2" xfId="15273"/>
    <cellStyle name="메모 7 2 5 3" xfId="21029"/>
    <cellStyle name="메모 7 2 5 4" xfId="26511"/>
    <cellStyle name="메모 7 2 6" xfId="9308"/>
    <cellStyle name="메모 7 2 6 2" xfId="15274"/>
    <cellStyle name="메모 7 2 6 3" xfId="21030"/>
    <cellStyle name="메모 7 2 6 4" xfId="26512"/>
    <cellStyle name="메모 7 2 7" xfId="11569"/>
    <cellStyle name="메모 7 2 8" xfId="17345"/>
    <cellStyle name="메모 7 3" xfId="5586"/>
    <cellStyle name="메모 7 3 2" xfId="5874"/>
    <cellStyle name="메모 7 3 2 10" xfId="11847"/>
    <cellStyle name="메모 7 3 2 11" xfId="17608"/>
    <cellStyle name="메모 7 3 2 12" xfId="23101"/>
    <cellStyle name="메모 7 3 2 2" xfId="9309"/>
    <cellStyle name="메모 7 3 2 2 2" xfId="15275"/>
    <cellStyle name="메모 7 3 2 2 3" xfId="21031"/>
    <cellStyle name="메모 7 3 2 2 4" xfId="26513"/>
    <cellStyle name="메모 7 3 2 3" xfId="9310"/>
    <cellStyle name="메모 7 3 2 3 2" xfId="15276"/>
    <cellStyle name="메모 7 3 2 3 3" xfId="21032"/>
    <cellStyle name="메모 7 3 2 3 4" xfId="26514"/>
    <cellStyle name="메모 7 3 2 4" xfId="9311"/>
    <cellStyle name="메모 7 3 2 4 2" xfId="15277"/>
    <cellStyle name="메모 7 3 2 4 3" xfId="21033"/>
    <cellStyle name="메모 7 3 2 4 4" xfId="26515"/>
    <cellStyle name="메모 7 3 2 5" xfId="9312"/>
    <cellStyle name="메모 7 3 2 5 2" xfId="15278"/>
    <cellStyle name="메모 7 3 2 5 3" xfId="21034"/>
    <cellStyle name="메모 7 3 2 5 4" xfId="26516"/>
    <cellStyle name="메모 7 3 2 6" xfId="9313"/>
    <cellStyle name="메모 7 3 2 6 2" xfId="15279"/>
    <cellStyle name="메모 7 3 2 6 3" xfId="21035"/>
    <cellStyle name="메모 7 3 2 6 4" xfId="26517"/>
    <cellStyle name="메모 7 3 2 7" xfId="9314"/>
    <cellStyle name="메모 7 3 2 7 2" xfId="15280"/>
    <cellStyle name="메모 7 3 2 7 3" xfId="21036"/>
    <cellStyle name="메모 7 3 2 7 4" xfId="26518"/>
    <cellStyle name="메모 7 3 2 8" xfId="9315"/>
    <cellStyle name="메모 7 3 2 8 2" xfId="15281"/>
    <cellStyle name="메모 7 3 2 8 3" xfId="21037"/>
    <cellStyle name="메모 7 3 2 8 4" xfId="26519"/>
    <cellStyle name="메모 7 3 2 9" xfId="9316"/>
    <cellStyle name="메모 7 3 2 9 2" xfId="15282"/>
    <cellStyle name="메모 7 3 2 9 3" xfId="21038"/>
    <cellStyle name="메모 7 3 2 9 4" xfId="26520"/>
    <cellStyle name="메모 7 3 3" xfId="6079"/>
    <cellStyle name="메모 7 3 3 10" xfId="9317"/>
    <cellStyle name="메모 7 3 3 10 2" xfId="15283"/>
    <cellStyle name="메모 7 3 3 10 3" xfId="21039"/>
    <cellStyle name="메모 7 3 3 10 4" xfId="26521"/>
    <cellStyle name="메모 7 3 3 11" xfId="12051"/>
    <cellStyle name="메모 7 3 3 12" xfId="17807"/>
    <cellStyle name="메모 7 3 3 13" xfId="23304"/>
    <cellStyle name="메모 7 3 3 2" xfId="9318"/>
    <cellStyle name="메모 7 3 3 2 2" xfId="15284"/>
    <cellStyle name="메모 7 3 3 2 3" xfId="21040"/>
    <cellStyle name="메모 7 3 3 2 4" xfId="26522"/>
    <cellStyle name="메모 7 3 3 3" xfId="9319"/>
    <cellStyle name="메모 7 3 3 3 2" xfId="15285"/>
    <cellStyle name="메모 7 3 3 3 3" xfId="21041"/>
    <cellStyle name="메모 7 3 3 3 4" xfId="26523"/>
    <cellStyle name="메모 7 3 3 4" xfId="9320"/>
    <cellStyle name="메모 7 3 3 4 2" xfId="15286"/>
    <cellStyle name="메모 7 3 3 4 3" xfId="21042"/>
    <cellStyle name="메모 7 3 3 4 4" xfId="26524"/>
    <cellStyle name="메모 7 3 3 5" xfId="9321"/>
    <cellStyle name="메모 7 3 3 5 2" xfId="15287"/>
    <cellStyle name="메모 7 3 3 5 3" xfId="21043"/>
    <cellStyle name="메모 7 3 3 5 4" xfId="26525"/>
    <cellStyle name="메모 7 3 3 6" xfId="9322"/>
    <cellStyle name="메모 7 3 3 6 2" xfId="15288"/>
    <cellStyle name="메모 7 3 3 6 3" xfId="21044"/>
    <cellStyle name="메모 7 3 3 6 4" xfId="26526"/>
    <cellStyle name="메모 7 3 3 7" xfId="9323"/>
    <cellStyle name="메모 7 3 3 7 2" xfId="15289"/>
    <cellStyle name="메모 7 3 3 7 3" xfId="21045"/>
    <cellStyle name="메모 7 3 3 7 4" xfId="26527"/>
    <cellStyle name="메모 7 3 3 8" xfId="9324"/>
    <cellStyle name="메모 7 3 3 8 2" xfId="15290"/>
    <cellStyle name="메모 7 3 3 8 3" xfId="21046"/>
    <cellStyle name="메모 7 3 3 8 4" xfId="26528"/>
    <cellStyle name="메모 7 3 3 9" xfId="9325"/>
    <cellStyle name="메모 7 3 3 9 2" xfId="15291"/>
    <cellStyle name="메모 7 3 3 9 3" xfId="21047"/>
    <cellStyle name="메모 7 3 3 9 4" xfId="26529"/>
    <cellStyle name="메모 7 3 4" xfId="9326"/>
    <cellStyle name="메모 7 3 4 2" xfId="15292"/>
    <cellStyle name="메모 7 3 4 3" xfId="21048"/>
    <cellStyle name="메모 7 3 4 4" xfId="26530"/>
    <cellStyle name="메모 7 3 5" xfId="9327"/>
    <cellStyle name="메모 7 3 5 2" xfId="15293"/>
    <cellStyle name="메모 7 3 5 3" xfId="21049"/>
    <cellStyle name="메모 7 3 5 4" xfId="26531"/>
    <cellStyle name="메모 7 3 6" xfId="9328"/>
    <cellStyle name="메모 7 3 6 2" xfId="15294"/>
    <cellStyle name="메모 7 3 6 3" xfId="21050"/>
    <cellStyle name="메모 7 3 6 4" xfId="26532"/>
    <cellStyle name="메모 7 3 7" xfId="11571"/>
    <cellStyle name="메모 7 3 8" xfId="17347"/>
    <cellStyle name="메모 7 4" xfId="5590"/>
    <cellStyle name="메모 7 4 2" xfId="5878"/>
    <cellStyle name="메모 7 4 2 10" xfId="11851"/>
    <cellStyle name="메모 7 4 2 11" xfId="17610"/>
    <cellStyle name="메모 7 4 2 12" xfId="23105"/>
    <cellStyle name="메모 7 4 2 2" xfId="9329"/>
    <cellStyle name="메모 7 4 2 2 2" xfId="15295"/>
    <cellStyle name="메모 7 4 2 2 3" xfId="21051"/>
    <cellStyle name="메모 7 4 2 2 4" xfId="26533"/>
    <cellStyle name="메모 7 4 2 3" xfId="9330"/>
    <cellStyle name="메모 7 4 2 3 2" xfId="15296"/>
    <cellStyle name="메모 7 4 2 3 3" xfId="21052"/>
    <cellStyle name="메모 7 4 2 3 4" xfId="26534"/>
    <cellStyle name="메모 7 4 2 4" xfId="9331"/>
    <cellStyle name="메모 7 4 2 4 2" xfId="15297"/>
    <cellStyle name="메모 7 4 2 4 3" xfId="21053"/>
    <cellStyle name="메모 7 4 2 4 4" xfId="26535"/>
    <cellStyle name="메모 7 4 2 5" xfId="9332"/>
    <cellStyle name="메모 7 4 2 5 2" xfId="15298"/>
    <cellStyle name="메모 7 4 2 5 3" xfId="21054"/>
    <cellStyle name="메모 7 4 2 5 4" xfId="26536"/>
    <cellStyle name="메모 7 4 2 6" xfId="9333"/>
    <cellStyle name="메모 7 4 2 6 2" xfId="15299"/>
    <cellStyle name="메모 7 4 2 6 3" xfId="21055"/>
    <cellStyle name="메모 7 4 2 6 4" xfId="26537"/>
    <cellStyle name="메모 7 4 2 7" xfId="9334"/>
    <cellStyle name="메모 7 4 2 7 2" xfId="15300"/>
    <cellStyle name="메모 7 4 2 7 3" xfId="21056"/>
    <cellStyle name="메모 7 4 2 7 4" xfId="26538"/>
    <cellStyle name="메모 7 4 2 8" xfId="9335"/>
    <cellStyle name="메모 7 4 2 8 2" xfId="15301"/>
    <cellStyle name="메모 7 4 2 8 3" xfId="21057"/>
    <cellStyle name="메모 7 4 2 8 4" xfId="26539"/>
    <cellStyle name="메모 7 4 2 9" xfId="9336"/>
    <cellStyle name="메모 7 4 2 9 2" xfId="15302"/>
    <cellStyle name="메모 7 4 2 9 3" xfId="21058"/>
    <cellStyle name="메모 7 4 2 9 4" xfId="26540"/>
    <cellStyle name="메모 7 4 3" xfId="6083"/>
    <cellStyle name="메모 7 4 3 10" xfId="9337"/>
    <cellStyle name="메모 7 4 3 10 2" xfId="15303"/>
    <cellStyle name="메모 7 4 3 10 3" xfId="21059"/>
    <cellStyle name="메모 7 4 3 10 4" xfId="26541"/>
    <cellStyle name="메모 7 4 3 11" xfId="12055"/>
    <cellStyle name="메모 7 4 3 12" xfId="17811"/>
    <cellStyle name="메모 7 4 3 13" xfId="23308"/>
    <cellStyle name="메모 7 4 3 2" xfId="9338"/>
    <cellStyle name="메모 7 4 3 2 2" xfId="15304"/>
    <cellStyle name="메모 7 4 3 2 3" xfId="21060"/>
    <cellStyle name="메모 7 4 3 2 4" xfId="26542"/>
    <cellStyle name="메모 7 4 3 3" xfId="9339"/>
    <cellStyle name="메모 7 4 3 3 2" xfId="15305"/>
    <cellStyle name="메모 7 4 3 3 3" xfId="21061"/>
    <cellStyle name="메모 7 4 3 3 4" xfId="26543"/>
    <cellStyle name="메모 7 4 3 4" xfId="9340"/>
    <cellStyle name="메모 7 4 3 4 2" xfId="15306"/>
    <cellStyle name="메모 7 4 3 4 3" xfId="21062"/>
    <cellStyle name="메모 7 4 3 4 4" xfId="26544"/>
    <cellStyle name="메모 7 4 3 5" xfId="9341"/>
    <cellStyle name="메모 7 4 3 5 2" xfId="15307"/>
    <cellStyle name="메모 7 4 3 5 3" xfId="21063"/>
    <cellStyle name="메모 7 4 3 5 4" xfId="26545"/>
    <cellStyle name="메모 7 4 3 6" xfId="9342"/>
    <cellStyle name="메모 7 4 3 6 2" xfId="15308"/>
    <cellStyle name="메모 7 4 3 6 3" xfId="21064"/>
    <cellStyle name="메모 7 4 3 6 4" xfId="26546"/>
    <cellStyle name="메모 7 4 3 7" xfId="9343"/>
    <cellStyle name="메모 7 4 3 7 2" xfId="15309"/>
    <cellStyle name="메모 7 4 3 7 3" xfId="21065"/>
    <cellStyle name="메모 7 4 3 7 4" xfId="26547"/>
    <cellStyle name="메모 7 4 3 8" xfId="9344"/>
    <cellStyle name="메모 7 4 3 8 2" xfId="15310"/>
    <cellStyle name="메모 7 4 3 8 3" xfId="21066"/>
    <cellStyle name="메모 7 4 3 8 4" xfId="26548"/>
    <cellStyle name="메모 7 4 3 9" xfId="9345"/>
    <cellStyle name="메모 7 4 3 9 2" xfId="15311"/>
    <cellStyle name="메모 7 4 3 9 3" xfId="21067"/>
    <cellStyle name="메모 7 4 3 9 4" xfId="26549"/>
    <cellStyle name="메모 7 4 4" xfId="9346"/>
    <cellStyle name="메모 7 4 4 2" xfId="15312"/>
    <cellStyle name="메모 7 4 4 3" xfId="21068"/>
    <cellStyle name="메모 7 4 4 4" xfId="26550"/>
    <cellStyle name="메모 7 4 5" xfId="9347"/>
    <cellStyle name="메모 7 4 5 2" xfId="15313"/>
    <cellStyle name="메모 7 4 5 3" xfId="21069"/>
    <cellStyle name="메모 7 4 5 4" xfId="26551"/>
    <cellStyle name="메모 7 4 6" xfId="9348"/>
    <cellStyle name="메모 7 4 6 2" xfId="15314"/>
    <cellStyle name="메모 7 4 6 3" xfId="21070"/>
    <cellStyle name="메모 7 4 6 4" xfId="26552"/>
    <cellStyle name="메모 7 4 7" xfId="9349"/>
    <cellStyle name="메모 7 4 7 2" xfId="15315"/>
    <cellStyle name="메모 7 4 7 3" xfId="21071"/>
    <cellStyle name="메모 7 4 7 4" xfId="26553"/>
    <cellStyle name="메모 7 4 8" xfId="11575"/>
    <cellStyle name="메모 7 4 9" xfId="17349"/>
    <cellStyle name="메모 7 5" xfId="5594"/>
    <cellStyle name="메모 7 5 10" xfId="17351"/>
    <cellStyle name="메모 7 5 11" xfId="22911"/>
    <cellStyle name="메모 7 5 2" xfId="5882"/>
    <cellStyle name="메모 7 5 2 10" xfId="9350"/>
    <cellStyle name="메모 7 5 2 10 2" xfId="15316"/>
    <cellStyle name="메모 7 5 2 10 3" xfId="21072"/>
    <cellStyle name="메모 7 5 2 10 4" xfId="26554"/>
    <cellStyle name="메모 7 5 2 11" xfId="11855"/>
    <cellStyle name="메모 7 5 2 12" xfId="17612"/>
    <cellStyle name="메모 7 5 2 13" xfId="23109"/>
    <cellStyle name="메모 7 5 2 2" xfId="9351"/>
    <cellStyle name="메모 7 5 2 2 2" xfId="15317"/>
    <cellStyle name="메모 7 5 2 2 3" xfId="21073"/>
    <cellStyle name="메모 7 5 2 2 4" xfId="26555"/>
    <cellStyle name="메모 7 5 2 3" xfId="9352"/>
    <cellStyle name="메모 7 5 2 3 2" xfId="15318"/>
    <cellStyle name="메모 7 5 2 3 3" xfId="21074"/>
    <cellStyle name="메모 7 5 2 3 4" xfId="26556"/>
    <cellStyle name="메모 7 5 2 4" xfId="9353"/>
    <cellStyle name="메모 7 5 2 4 2" xfId="15319"/>
    <cellStyle name="메모 7 5 2 4 3" xfId="21075"/>
    <cellStyle name="메모 7 5 2 4 4" xfId="26557"/>
    <cellStyle name="메모 7 5 2 5" xfId="9354"/>
    <cellStyle name="메모 7 5 2 5 2" xfId="15320"/>
    <cellStyle name="메모 7 5 2 5 3" xfId="21076"/>
    <cellStyle name="메모 7 5 2 5 4" xfId="26558"/>
    <cellStyle name="메모 7 5 2 6" xfId="9355"/>
    <cellStyle name="메모 7 5 2 6 2" xfId="15321"/>
    <cellStyle name="메모 7 5 2 6 3" xfId="21077"/>
    <cellStyle name="메모 7 5 2 6 4" xfId="26559"/>
    <cellStyle name="메모 7 5 2 7" xfId="9356"/>
    <cellStyle name="메모 7 5 2 7 2" xfId="15322"/>
    <cellStyle name="메모 7 5 2 7 3" xfId="21078"/>
    <cellStyle name="메모 7 5 2 7 4" xfId="26560"/>
    <cellStyle name="메모 7 5 2 8" xfId="9357"/>
    <cellStyle name="메모 7 5 2 8 2" xfId="15323"/>
    <cellStyle name="메모 7 5 2 8 3" xfId="21079"/>
    <cellStyle name="메모 7 5 2 8 4" xfId="26561"/>
    <cellStyle name="메모 7 5 2 9" xfId="9358"/>
    <cellStyle name="메모 7 5 2 9 2" xfId="15324"/>
    <cellStyle name="메모 7 5 2 9 3" xfId="21080"/>
    <cellStyle name="메모 7 5 2 9 4" xfId="26562"/>
    <cellStyle name="메모 7 5 3" xfId="6087"/>
    <cellStyle name="메모 7 5 3 10" xfId="9359"/>
    <cellStyle name="메모 7 5 3 10 2" xfId="15325"/>
    <cellStyle name="메모 7 5 3 10 3" xfId="21081"/>
    <cellStyle name="메모 7 5 3 10 4" xfId="26563"/>
    <cellStyle name="메모 7 5 3 11" xfId="12059"/>
    <cellStyle name="메모 7 5 3 12" xfId="17815"/>
    <cellStyle name="메모 7 5 3 13" xfId="23312"/>
    <cellStyle name="메모 7 5 3 2" xfId="9360"/>
    <cellStyle name="메모 7 5 3 2 2" xfId="15326"/>
    <cellStyle name="메모 7 5 3 2 3" xfId="21082"/>
    <cellStyle name="메모 7 5 3 2 4" xfId="26564"/>
    <cellStyle name="메모 7 5 3 3" xfId="9361"/>
    <cellStyle name="메모 7 5 3 3 2" xfId="15327"/>
    <cellStyle name="메모 7 5 3 3 3" xfId="21083"/>
    <cellStyle name="메모 7 5 3 3 4" xfId="26565"/>
    <cellStyle name="메모 7 5 3 4" xfId="9362"/>
    <cellStyle name="메모 7 5 3 4 2" xfId="15328"/>
    <cellStyle name="메모 7 5 3 4 3" xfId="21084"/>
    <cellStyle name="메모 7 5 3 4 4" xfId="26566"/>
    <cellStyle name="메모 7 5 3 5" xfId="9363"/>
    <cellStyle name="메모 7 5 3 5 2" xfId="15329"/>
    <cellStyle name="메모 7 5 3 5 3" xfId="21085"/>
    <cellStyle name="메모 7 5 3 5 4" xfId="26567"/>
    <cellStyle name="메모 7 5 3 6" xfId="9364"/>
    <cellStyle name="메모 7 5 3 6 2" xfId="15330"/>
    <cellStyle name="메모 7 5 3 6 3" xfId="21086"/>
    <cellStyle name="메모 7 5 3 6 4" xfId="26568"/>
    <cellStyle name="메모 7 5 3 7" xfId="9365"/>
    <cellStyle name="메모 7 5 3 7 2" xfId="15331"/>
    <cellStyle name="메모 7 5 3 7 3" xfId="21087"/>
    <cellStyle name="메모 7 5 3 7 4" xfId="26569"/>
    <cellStyle name="메모 7 5 3 8" xfId="9366"/>
    <cellStyle name="메모 7 5 3 8 2" xfId="15332"/>
    <cellStyle name="메모 7 5 3 8 3" xfId="21088"/>
    <cellStyle name="메모 7 5 3 8 4" xfId="26570"/>
    <cellStyle name="메모 7 5 3 9" xfId="9367"/>
    <cellStyle name="메모 7 5 3 9 2" xfId="15333"/>
    <cellStyle name="메모 7 5 3 9 3" xfId="21089"/>
    <cellStyle name="메모 7 5 3 9 4" xfId="26571"/>
    <cellStyle name="메모 7 5 4" xfId="9368"/>
    <cellStyle name="메모 7 5 4 2" xfId="15334"/>
    <cellStyle name="메모 7 5 4 3" xfId="21090"/>
    <cellStyle name="메모 7 5 4 4" xfId="26572"/>
    <cellStyle name="메모 7 5 5" xfId="9369"/>
    <cellStyle name="메모 7 5 5 2" xfId="15335"/>
    <cellStyle name="메모 7 5 5 3" xfId="21091"/>
    <cellStyle name="메모 7 5 5 4" xfId="26573"/>
    <cellStyle name="메모 7 5 6" xfId="9370"/>
    <cellStyle name="메모 7 5 6 2" xfId="15336"/>
    <cellStyle name="메모 7 5 6 3" xfId="21092"/>
    <cellStyle name="메모 7 5 6 4" xfId="26574"/>
    <cellStyle name="메모 7 5 7" xfId="9371"/>
    <cellStyle name="메모 7 5 7 2" xfId="15337"/>
    <cellStyle name="메모 7 5 7 3" xfId="21093"/>
    <cellStyle name="메모 7 5 7 4" xfId="26575"/>
    <cellStyle name="메모 7 5 8" xfId="9372"/>
    <cellStyle name="메모 7 5 8 2" xfId="15338"/>
    <cellStyle name="메모 7 5 8 3" xfId="21094"/>
    <cellStyle name="메모 7 5 8 4" xfId="26576"/>
    <cellStyle name="메모 7 5 9" xfId="11579"/>
    <cellStyle name="메모 7 6" xfId="9373"/>
    <cellStyle name="메모 7 6 2" xfId="15339"/>
    <cellStyle name="메모 7 6 3" xfId="21095"/>
    <cellStyle name="메모 7 6 4" xfId="26577"/>
    <cellStyle name="메모 7 7" xfId="9374"/>
    <cellStyle name="메모 7 7 2" xfId="15340"/>
    <cellStyle name="메모 7 7 3" xfId="21096"/>
    <cellStyle name="메모 7 7 4" xfId="26578"/>
    <cellStyle name="메모 7 8" xfId="11345"/>
    <cellStyle name="메모 7 9" xfId="11268"/>
    <cellStyle name="메시지" xfId="4580"/>
    <cellStyle name="메시지 2" xfId="4581"/>
    <cellStyle name="묮뎋 [0.00]_PRODUCT DETAIL Q1" xfId="561"/>
    <cellStyle name="묮뎋_PRODUCT DETAIL Q1" xfId="562"/>
    <cellStyle name="믅됞 [0.00]_NT Server " xfId="5100"/>
    <cellStyle name="믅됞_NT Server " xfId="5101"/>
    <cellStyle name="바이알" xfId="4582"/>
    <cellStyle name="바탕체" xfId="5102"/>
    <cellStyle name="백분율" xfId="5" builtinId="5"/>
    <cellStyle name="백분율 [0]" xfId="563"/>
    <cellStyle name="백분율 [2]" xfId="564"/>
    <cellStyle name="백분율 2" xfId="565"/>
    <cellStyle name="백분율 2 10" xfId="4583"/>
    <cellStyle name="백분율 2 10 2" xfId="4584"/>
    <cellStyle name="백분율 2 11" xfId="4585"/>
    <cellStyle name="백분율 2 11 2" xfId="4586"/>
    <cellStyle name="백분율 2 12" xfId="4587"/>
    <cellStyle name="백분율 2 12 2" xfId="4588"/>
    <cellStyle name="백분율 2 13" xfId="4589"/>
    <cellStyle name="백분율 2 13 2" xfId="4590"/>
    <cellStyle name="백분율 2 14" xfId="4591"/>
    <cellStyle name="백분율 2 14 2" xfId="4592"/>
    <cellStyle name="백분율 2 15" xfId="4593"/>
    <cellStyle name="백분율 2 15 2" xfId="4594"/>
    <cellStyle name="백분율 2 16" xfId="4595"/>
    <cellStyle name="백분율 2 16 2" xfId="4596"/>
    <cellStyle name="백분율 2 17" xfId="4597"/>
    <cellStyle name="백분율 2 17 2" xfId="4598"/>
    <cellStyle name="백분율 2 18" xfId="4599"/>
    <cellStyle name="백분율 2 18 2" xfId="4600"/>
    <cellStyle name="백분율 2 19" xfId="4601"/>
    <cellStyle name="백분율 2 19 2" xfId="4602"/>
    <cellStyle name="백분율 2 2" xfId="4603"/>
    <cellStyle name="백분율 2 2 2" xfId="4604"/>
    <cellStyle name="백분율 2 20" xfId="4605"/>
    <cellStyle name="백분율 2 21" xfId="5085"/>
    <cellStyle name="백분율 2 3" xfId="4606"/>
    <cellStyle name="백분율 2 3 2" xfId="4607"/>
    <cellStyle name="백분율 2 4" xfId="4608"/>
    <cellStyle name="백분율 2 4 2" xfId="4609"/>
    <cellStyle name="백분율 2 5" xfId="4610"/>
    <cellStyle name="백분율 2 5 2" xfId="4611"/>
    <cellStyle name="백분율 2 6" xfId="4612"/>
    <cellStyle name="백분율 2 6 2" xfId="4613"/>
    <cellStyle name="백분율 2 7" xfId="4614"/>
    <cellStyle name="백분율 2 7 2" xfId="4615"/>
    <cellStyle name="백분율 2 8" xfId="4616"/>
    <cellStyle name="백분율 2 8 2" xfId="4617"/>
    <cellStyle name="백분율 2 9" xfId="4618"/>
    <cellStyle name="백분율 2 9 2" xfId="4619"/>
    <cellStyle name="백분율 3" xfId="566"/>
    <cellStyle name="백분율 3 2" xfId="4620"/>
    <cellStyle name="백분율 3 3" xfId="4621"/>
    <cellStyle name="백분율 4" xfId="567"/>
    <cellStyle name="백분율 4 2" xfId="4622"/>
    <cellStyle name="백분율 5" xfId="568"/>
    <cellStyle name="백분율 5 2" xfId="4623"/>
    <cellStyle name="백분율 6" xfId="4624"/>
    <cellStyle name="백분율 7" xfId="5078"/>
    <cellStyle name="백분율 8" xfId="16"/>
    <cellStyle name="보통 2" xfId="569"/>
    <cellStyle name="보통 3" xfId="570"/>
    <cellStyle name="보통 4" xfId="571"/>
    <cellStyle name="㠸준" xfId="572"/>
    <cellStyle name="뷭?" xfId="4625"/>
    <cellStyle name="새귑[0]_롤痰삠悧 " xfId="17"/>
    <cellStyle name="새귑_롤痰삠悧 " xfId="18"/>
    <cellStyle name="선택영역의 가운데로" xfId="4626"/>
    <cellStyle name="선택영역의 가운데로 2" xfId="5529"/>
    <cellStyle name="선택영역의 가운데로 2 2" xfId="5817"/>
    <cellStyle name="선택영역의 가운데로 2 2 10" xfId="17553"/>
    <cellStyle name="선택영역의 가운데로 2 2 2" xfId="9375"/>
    <cellStyle name="선택영역의 가운데로 2 2 2 2" xfId="15341"/>
    <cellStyle name="선택영역의 가운데로 2 2 2 3" xfId="21097"/>
    <cellStyle name="선택영역의 가운데로 2 2 2 4" xfId="26579"/>
    <cellStyle name="선택영역의 가운데로 2 2 3" xfId="9376"/>
    <cellStyle name="선택영역의 가운데로 2 2 3 2" xfId="15342"/>
    <cellStyle name="선택영역의 가운데로 2 2 3 3" xfId="21098"/>
    <cellStyle name="선택영역의 가운데로 2 2 3 4" xfId="26580"/>
    <cellStyle name="선택영역의 가운데로 2 2 4" xfId="9377"/>
    <cellStyle name="선택영역의 가운데로 2 2 4 2" xfId="15343"/>
    <cellStyle name="선택영역의 가운데로 2 2 4 3" xfId="21099"/>
    <cellStyle name="선택영역의 가운데로 2 2 4 4" xfId="26581"/>
    <cellStyle name="선택영역의 가운데로 2 2 5" xfId="9378"/>
    <cellStyle name="선택영역의 가운데로 2 2 5 2" xfId="15344"/>
    <cellStyle name="선택영역의 가운데로 2 2 5 3" xfId="21100"/>
    <cellStyle name="선택영역의 가운데로 2 2 5 4" xfId="26582"/>
    <cellStyle name="선택영역의 가운데로 2 2 6" xfId="9379"/>
    <cellStyle name="선택영역의 가운데로 2 2 6 2" xfId="15345"/>
    <cellStyle name="선택영역의 가운데로 2 2 6 3" xfId="21101"/>
    <cellStyle name="선택영역의 가운데로 2 2 6 4" xfId="26583"/>
    <cellStyle name="선택영역의 가운데로 2 2 7" xfId="9380"/>
    <cellStyle name="선택영역의 가운데로 2 2 7 2" xfId="15346"/>
    <cellStyle name="선택영역의 가운데로 2 2 7 3" xfId="21102"/>
    <cellStyle name="선택영역의 가운데로 2 2 7 4" xfId="26584"/>
    <cellStyle name="선택영역의 가운데로 2 2 8" xfId="9381"/>
    <cellStyle name="선택영역의 가운데로 2 2 8 2" xfId="15347"/>
    <cellStyle name="선택영역의 가운데로 2 2 8 3" xfId="21103"/>
    <cellStyle name="선택영역의 가운데로 2 2 8 4" xfId="26585"/>
    <cellStyle name="선택영역의 가운데로 2 2 9" xfId="11790"/>
    <cellStyle name="선택영역의 가운데로 2 3" xfId="6040"/>
    <cellStyle name="선택영역의 가운데로 2 4" xfId="9382"/>
    <cellStyle name="선택영역의 가운데로 2 4 2" xfId="15348"/>
    <cellStyle name="선택영역의 가운데로 2 4 3" xfId="21104"/>
    <cellStyle name="선택영역의 가운데로 2 4 4" xfId="26586"/>
    <cellStyle name="선택영역의 가운데로 2 5" xfId="9383"/>
    <cellStyle name="선택영역의 가운데로 2 5 2" xfId="15349"/>
    <cellStyle name="선택영역의 가운데로 2 5 3" xfId="21105"/>
    <cellStyle name="선택영역의 가운데로 2 5 4" xfId="26587"/>
    <cellStyle name="선택영역의 가운데로 3" xfId="5435"/>
    <cellStyle name="선택영역의 가운데로 3 10" xfId="11429"/>
    <cellStyle name="선택영역의 가운데로 3 11" xfId="17224"/>
    <cellStyle name="선택영역의 가운데로 3 12" xfId="11323"/>
    <cellStyle name="선택영역의 가운데로 3 2" xfId="5723"/>
    <cellStyle name="선택영역의 가운데로 3 2 10" xfId="11696"/>
    <cellStyle name="선택영역의 가운데로 3 2 11" xfId="17463"/>
    <cellStyle name="선택영역의 가운데로 3 2 12" xfId="22984"/>
    <cellStyle name="선택영역의 가운데로 3 2 2" xfId="9384"/>
    <cellStyle name="선택영역의 가운데로 3 2 2 2" xfId="15350"/>
    <cellStyle name="선택영역의 가운데로 3 2 2 3" xfId="21106"/>
    <cellStyle name="선택영역의 가운데로 3 2 2 4" xfId="26588"/>
    <cellStyle name="선택영역의 가운데로 3 2 3" xfId="9385"/>
    <cellStyle name="선택영역의 가운데로 3 2 3 2" xfId="15351"/>
    <cellStyle name="선택영역의 가운데로 3 2 3 3" xfId="21107"/>
    <cellStyle name="선택영역의 가운데로 3 2 3 4" xfId="26589"/>
    <cellStyle name="선택영역의 가운데로 3 2 4" xfId="9386"/>
    <cellStyle name="선택영역의 가운데로 3 2 4 2" xfId="15352"/>
    <cellStyle name="선택영역의 가운데로 3 2 4 3" xfId="21108"/>
    <cellStyle name="선택영역의 가운데로 3 2 4 4" xfId="26590"/>
    <cellStyle name="선택영역의 가운데로 3 2 5" xfId="9387"/>
    <cellStyle name="선택영역의 가운데로 3 2 5 2" xfId="15353"/>
    <cellStyle name="선택영역의 가운데로 3 2 5 3" xfId="21109"/>
    <cellStyle name="선택영역의 가운데로 3 2 5 4" xfId="26591"/>
    <cellStyle name="선택영역의 가운데로 3 2 6" xfId="9388"/>
    <cellStyle name="선택영역의 가운데로 3 2 6 2" xfId="15354"/>
    <cellStyle name="선택영역의 가운데로 3 2 6 3" xfId="21110"/>
    <cellStyle name="선택영역의 가운데로 3 2 6 4" xfId="26592"/>
    <cellStyle name="선택영역의 가운데로 3 2 7" xfId="9389"/>
    <cellStyle name="선택영역의 가운데로 3 2 7 2" xfId="15355"/>
    <cellStyle name="선택영역의 가운데로 3 2 7 3" xfId="21111"/>
    <cellStyle name="선택영역의 가운데로 3 2 7 4" xfId="26593"/>
    <cellStyle name="선택영역의 가운데로 3 2 8" xfId="9390"/>
    <cellStyle name="선택영역의 가운데로 3 2 8 2" xfId="15356"/>
    <cellStyle name="선택영역의 가운데로 3 2 8 3" xfId="21112"/>
    <cellStyle name="선택영역의 가운데로 3 2 8 4" xfId="26594"/>
    <cellStyle name="선택영역의 가운데로 3 2 9" xfId="9391"/>
    <cellStyle name="선택영역의 가운데로 3 2 9 2" xfId="15357"/>
    <cellStyle name="선택영역의 가운데로 3 2 9 3" xfId="21113"/>
    <cellStyle name="선택영역의 가운데로 3 2 9 4" xfId="26595"/>
    <cellStyle name="선택영역의 가운데로 3 3" xfId="5955"/>
    <cellStyle name="선택영역의 가운데로 3 3 10" xfId="9392"/>
    <cellStyle name="선택영역의 가운데로 3 3 10 2" xfId="15358"/>
    <cellStyle name="선택영역의 가운데로 3 3 10 3" xfId="21114"/>
    <cellStyle name="선택영역의 가운데로 3 3 10 4" xfId="26596"/>
    <cellStyle name="선택영역의 가운데로 3 3 11" xfId="11928"/>
    <cellStyle name="선택영역의 가운데로 3 3 12" xfId="17685"/>
    <cellStyle name="선택영역의 가운데로 3 3 13" xfId="23182"/>
    <cellStyle name="선택영역의 가운데로 3 3 2" xfId="9393"/>
    <cellStyle name="선택영역의 가운데로 3 3 2 2" xfId="15359"/>
    <cellStyle name="선택영역의 가운데로 3 3 2 3" xfId="21115"/>
    <cellStyle name="선택영역의 가운데로 3 3 2 4" xfId="26597"/>
    <cellStyle name="선택영역의 가운데로 3 3 3" xfId="9394"/>
    <cellStyle name="선택영역의 가운데로 3 3 3 2" xfId="15360"/>
    <cellStyle name="선택영역의 가운데로 3 3 3 3" xfId="21116"/>
    <cellStyle name="선택영역의 가운데로 3 3 3 4" xfId="26598"/>
    <cellStyle name="선택영역의 가운데로 3 3 4" xfId="9395"/>
    <cellStyle name="선택영역의 가운데로 3 3 4 2" xfId="15361"/>
    <cellStyle name="선택영역의 가운데로 3 3 4 3" xfId="21117"/>
    <cellStyle name="선택영역의 가운데로 3 3 4 4" xfId="26599"/>
    <cellStyle name="선택영역의 가운데로 3 3 5" xfId="9396"/>
    <cellStyle name="선택영역의 가운데로 3 3 5 2" xfId="15362"/>
    <cellStyle name="선택영역의 가운데로 3 3 5 3" xfId="21118"/>
    <cellStyle name="선택영역의 가운데로 3 3 5 4" xfId="26600"/>
    <cellStyle name="선택영역의 가운데로 3 3 6" xfId="9397"/>
    <cellStyle name="선택영역의 가운데로 3 3 6 2" xfId="15363"/>
    <cellStyle name="선택영역의 가운데로 3 3 6 3" xfId="21119"/>
    <cellStyle name="선택영역의 가운데로 3 3 6 4" xfId="26601"/>
    <cellStyle name="선택영역의 가운데로 3 3 7" xfId="9398"/>
    <cellStyle name="선택영역의 가운데로 3 3 7 2" xfId="15364"/>
    <cellStyle name="선택영역의 가운데로 3 3 7 3" xfId="21120"/>
    <cellStyle name="선택영역의 가운데로 3 3 7 4" xfId="26602"/>
    <cellStyle name="선택영역의 가운데로 3 3 8" xfId="9399"/>
    <cellStyle name="선택영역의 가운데로 3 3 8 2" xfId="15365"/>
    <cellStyle name="선택영역의 가운데로 3 3 8 3" xfId="21121"/>
    <cellStyle name="선택영역의 가운데로 3 3 8 4" xfId="26603"/>
    <cellStyle name="선택영역의 가운데로 3 3 9" xfId="9400"/>
    <cellStyle name="선택영역의 가운데로 3 3 9 2" xfId="15366"/>
    <cellStyle name="선택영역의 가운데로 3 3 9 3" xfId="21122"/>
    <cellStyle name="선택영역의 가운데로 3 3 9 4" xfId="26604"/>
    <cellStyle name="선택영역의 가운데로 3 4" xfId="9401"/>
    <cellStyle name="선택영역의 가운데로 3 4 2" xfId="15367"/>
    <cellStyle name="선택영역의 가운데로 3 4 3" xfId="21123"/>
    <cellStyle name="선택영역의 가운데로 3 4 4" xfId="26605"/>
    <cellStyle name="선택영역의 가운데로 3 5" xfId="9402"/>
    <cellStyle name="선택영역의 가운데로 3 5 2" xfId="15368"/>
    <cellStyle name="선택영역의 가운데로 3 5 3" xfId="21124"/>
    <cellStyle name="선택영역의 가운데로 3 5 4" xfId="26606"/>
    <cellStyle name="선택영역의 가운데로 3 6" xfId="9403"/>
    <cellStyle name="선택영역의 가운데로 3 6 2" xfId="15369"/>
    <cellStyle name="선택영역의 가운데로 3 6 3" xfId="21125"/>
    <cellStyle name="선택영역의 가운데로 3 6 4" xfId="26607"/>
    <cellStyle name="선택영역의 가운데로 3 7" xfId="9404"/>
    <cellStyle name="선택영역의 가운데로 3 7 2" xfId="15370"/>
    <cellStyle name="선택영역의 가운데로 3 7 3" xfId="21126"/>
    <cellStyle name="선택영역의 가운데로 3 7 4" xfId="26608"/>
    <cellStyle name="선택영역의 가운데로 3 8" xfId="9405"/>
    <cellStyle name="선택영역의 가운데로 3 8 2" xfId="15371"/>
    <cellStyle name="선택영역의 가운데로 3 8 3" xfId="21127"/>
    <cellStyle name="선택영역의 가운데로 3 8 4" xfId="26609"/>
    <cellStyle name="선택영역의 가운데로 3 9" xfId="9406"/>
    <cellStyle name="선택영역의 가운데로 3 9 2" xfId="15372"/>
    <cellStyle name="선택영역의 가운데로 3 9 3" xfId="21128"/>
    <cellStyle name="선택영역의 가운데로 3 9 4" xfId="26610"/>
    <cellStyle name="선택영역의 가운데로 4" xfId="5467"/>
    <cellStyle name="선택영역의 가운데로 4 10" xfId="17254"/>
    <cellStyle name="선택영역의 가운데로 4 11" xfId="22875"/>
    <cellStyle name="선택영역의 가운데로 4 2" xfId="5755"/>
    <cellStyle name="선택영역의 가운데로 4 2 2" xfId="9407"/>
    <cellStyle name="선택영역의 가운데로 4 2 2 2" xfId="15373"/>
    <cellStyle name="선택영역의 가운데로 4 2 2 3" xfId="21129"/>
    <cellStyle name="선택영역의 가운데로 4 2 2 4" xfId="26611"/>
    <cellStyle name="선택영역의 가운데로 4 2 3" xfId="11728"/>
    <cellStyle name="선택영역의 가운데로 4 2 4" xfId="17495"/>
    <cellStyle name="선택영역의 가운데로 4 3" xfId="5982"/>
    <cellStyle name="선택영역의 가운데로 4 3 10" xfId="9408"/>
    <cellStyle name="선택영역의 가운데로 4 3 10 2" xfId="15374"/>
    <cellStyle name="선택영역의 가운데로 4 3 10 3" xfId="21130"/>
    <cellStyle name="선택영역의 가운데로 4 3 10 4" xfId="26612"/>
    <cellStyle name="선택영역의 가운데로 4 3 11" xfId="11955"/>
    <cellStyle name="선택영역의 가운데로 4 3 12" xfId="17712"/>
    <cellStyle name="선택영역의 가운데로 4 3 13" xfId="23209"/>
    <cellStyle name="선택영역의 가운데로 4 3 2" xfId="9409"/>
    <cellStyle name="선택영역의 가운데로 4 3 2 2" xfId="15375"/>
    <cellStyle name="선택영역의 가운데로 4 3 2 3" xfId="21131"/>
    <cellStyle name="선택영역의 가운데로 4 3 2 4" xfId="26613"/>
    <cellStyle name="선택영역의 가운데로 4 3 3" xfId="9410"/>
    <cellStyle name="선택영역의 가운데로 4 3 3 2" xfId="15376"/>
    <cellStyle name="선택영역의 가운데로 4 3 3 3" xfId="21132"/>
    <cellStyle name="선택영역의 가운데로 4 3 3 4" xfId="26614"/>
    <cellStyle name="선택영역의 가운데로 4 3 4" xfId="9411"/>
    <cellStyle name="선택영역의 가운데로 4 3 4 2" xfId="15377"/>
    <cellStyle name="선택영역의 가운데로 4 3 4 3" xfId="21133"/>
    <cellStyle name="선택영역의 가운데로 4 3 4 4" xfId="26615"/>
    <cellStyle name="선택영역의 가운데로 4 3 5" xfId="9412"/>
    <cellStyle name="선택영역의 가운데로 4 3 5 2" xfId="15378"/>
    <cellStyle name="선택영역의 가운데로 4 3 5 3" xfId="21134"/>
    <cellStyle name="선택영역의 가운데로 4 3 5 4" xfId="26616"/>
    <cellStyle name="선택영역의 가운데로 4 3 6" xfId="9413"/>
    <cellStyle name="선택영역의 가운데로 4 3 6 2" xfId="15379"/>
    <cellStyle name="선택영역의 가운데로 4 3 6 3" xfId="21135"/>
    <cellStyle name="선택영역의 가운데로 4 3 6 4" xfId="26617"/>
    <cellStyle name="선택영역의 가운데로 4 3 7" xfId="9414"/>
    <cellStyle name="선택영역의 가운데로 4 3 7 2" xfId="15380"/>
    <cellStyle name="선택영역의 가운데로 4 3 7 3" xfId="21136"/>
    <cellStyle name="선택영역의 가운데로 4 3 7 4" xfId="26618"/>
    <cellStyle name="선택영역의 가운데로 4 3 8" xfId="9415"/>
    <cellStyle name="선택영역의 가운데로 4 3 8 2" xfId="15381"/>
    <cellStyle name="선택영역의 가운데로 4 3 8 3" xfId="21137"/>
    <cellStyle name="선택영역의 가운데로 4 3 8 4" xfId="26619"/>
    <cellStyle name="선택영역의 가운데로 4 3 9" xfId="9416"/>
    <cellStyle name="선택영역의 가운데로 4 3 9 2" xfId="15382"/>
    <cellStyle name="선택영역의 가운데로 4 3 9 3" xfId="21138"/>
    <cellStyle name="선택영역의 가운데로 4 3 9 4" xfId="26620"/>
    <cellStyle name="선택영역의 가운데로 4 4" xfId="9417"/>
    <cellStyle name="선택영역의 가운데로 4 4 2" xfId="15383"/>
    <cellStyle name="선택영역의 가운데로 4 4 3" xfId="21139"/>
    <cellStyle name="선택영역의 가운데로 4 4 4" xfId="26621"/>
    <cellStyle name="선택영역의 가운데로 4 5" xfId="9418"/>
    <cellStyle name="선택영역의 가운데로 4 5 2" xfId="15384"/>
    <cellStyle name="선택영역의 가운데로 4 5 3" xfId="21140"/>
    <cellStyle name="선택영역의 가운데로 4 5 4" xfId="26622"/>
    <cellStyle name="선택영역의 가운데로 4 6" xfId="9419"/>
    <cellStyle name="선택영역의 가운데로 4 6 2" xfId="15385"/>
    <cellStyle name="선택영역의 가운데로 4 6 3" xfId="21141"/>
    <cellStyle name="선택영역의 가운데로 4 6 4" xfId="26623"/>
    <cellStyle name="선택영역의 가운데로 4 7" xfId="9420"/>
    <cellStyle name="선택영역의 가운데로 4 7 2" xfId="15386"/>
    <cellStyle name="선택영역의 가운데로 4 7 3" xfId="21142"/>
    <cellStyle name="선택영역의 가운데로 4 7 4" xfId="26624"/>
    <cellStyle name="선택영역의 가운데로 4 8" xfId="9421"/>
    <cellStyle name="선택영역의 가운데로 4 8 2" xfId="15387"/>
    <cellStyle name="선택영역의 가운데로 4 8 3" xfId="21143"/>
    <cellStyle name="선택영역의 가운데로 4 8 4" xfId="26625"/>
    <cellStyle name="선택영역의 가운데로 4 9" xfId="11461"/>
    <cellStyle name="선택영역의 가운데로 5" xfId="5617"/>
    <cellStyle name="선택영역의 가운데로 6" xfId="9422"/>
    <cellStyle name="선택영역의 가운데로 6 2" xfId="15388"/>
    <cellStyle name="선택영역의 가운데로 6 3" xfId="21144"/>
    <cellStyle name="선택영역의 가운데로 6 4" xfId="26626"/>
    <cellStyle name="선택영역의 가운데로 7" xfId="11294"/>
    <cellStyle name="설명 텍스트 2" xfId="573"/>
    <cellStyle name="설명 텍스트 3" xfId="574"/>
    <cellStyle name="설명 텍스트 4" xfId="575"/>
    <cellStyle name="셀 확인 2" xfId="576"/>
    <cellStyle name="셀 확인 3" xfId="577"/>
    <cellStyle name="셀 확인 4" xfId="578"/>
    <cellStyle name="셀 확인 5" xfId="5144"/>
    <cellStyle name="셈迷?XLS!check_filesche|_x0005_" xfId="4627"/>
    <cellStyle name="소제목" xfId="4628"/>
    <cellStyle name="수량" xfId="4629"/>
    <cellStyle name="수양1" xfId="4630"/>
    <cellStyle name="수양2" xfId="4631"/>
    <cellStyle name="숫자" xfId="4632"/>
    <cellStyle name="숫자(R)" xfId="579"/>
    <cellStyle name="쉼표 [0]" xfId="3" builtinId="6"/>
    <cellStyle name="쉼표 [0] 10" xfId="4633"/>
    <cellStyle name="쉼표 [0] 10 2" xfId="4634"/>
    <cellStyle name="쉼표 [0] 11" xfId="5079"/>
    <cellStyle name="쉼표 [0] 11 2" xfId="5084"/>
    <cellStyle name="쉼표 [0] 12" xfId="19"/>
    <cellStyle name="쉼표 [0] 13" xfId="5596"/>
    <cellStyle name="쉼표 [0] 2" xfId="138"/>
    <cellStyle name="쉼표 [0] 2 10" xfId="4635"/>
    <cellStyle name="쉼표 [0] 2 11" xfId="4636"/>
    <cellStyle name="쉼표 [0] 2 12" xfId="4637"/>
    <cellStyle name="쉼표 [0] 2 13" xfId="4638"/>
    <cellStyle name="쉼표 [0] 2 14" xfId="4639"/>
    <cellStyle name="쉼표 [0] 2 15" xfId="4640"/>
    <cellStyle name="쉼표 [0] 2 16" xfId="4641"/>
    <cellStyle name="쉼표 [0] 2 17" xfId="4642"/>
    <cellStyle name="쉼표 [0] 2 18" xfId="4643"/>
    <cellStyle name="쉼표 [0] 2 19" xfId="4644"/>
    <cellStyle name="쉼표 [0] 2 2" xfId="580"/>
    <cellStyle name="쉼표 [0] 2 2 10" xfId="4645"/>
    <cellStyle name="쉼표 [0] 2 2 10 2" xfId="4646"/>
    <cellStyle name="쉼표 [0] 2 2 11" xfId="4647"/>
    <cellStyle name="쉼표 [0] 2 2 11 2" xfId="4648"/>
    <cellStyle name="쉼표 [0] 2 2 12" xfId="4649"/>
    <cellStyle name="쉼표 [0] 2 2 12 2" xfId="4650"/>
    <cellStyle name="쉼표 [0] 2 2 13" xfId="4651"/>
    <cellStyle name="쉼표 [0] 2 2 13 2" xfId="4652"/>
    <cellStyle name="쉼표 [0] 2 2 14" xfId="4653"/>
    <cellStyle name="쉼표 [0] 2 2 14 2" xfId="4654"/>
    <cellStyle name="쉼표 [0] 2 2 15" xfId="4655"/>
    <cellStyle name="쉼표 [0] 2 2 15 2" xfId="4656"/>
    <cellStyle name="쉼표 [0] 2 2 16" xfId="4657"/>
    <cellStyle name="쉼표 [0] 2 2 16 2" xfId="4658"/>
    <cellStyle name="쉼표 [0] 2 2 17" xfId="4659"/>
    <cellStyle name="쉼표 [0] 2 2 17 2" xfId="4660"/>
    <cellStyle name="쉼표 [0] 2 2 18" xfId="4661"/>
    <cellStyle name="쉼표 [0] 2 2 18 2" xfId="4662"/>
    <cellStyle name="쉼표 [0] 2 2 19" xfId="4663"/>
    <cellStyle name="쉼표 [0] 2 2 19 2" xfId="4664"/>
    <cellStyle name="쉼표 [0] 2 2 2" xfId="581"/>
    <cellStyle name="쉼표 [0] 2 2 2 2" xfId="4665"/>
    <cellStyle name="쉼표 [0] 2 2 3" xfId="4666"/>
    <cellStyle name="쉼표 [0] 2 2 3 2" xfId="4667"/>
    <cellStyle name="쉼표 [0] 2 2 4" xfId="4668"/>
    <cellStyle name="쉼표 [0] 2 2 4 2" xfId="4669"/>
    <cellStyle name="쉼표 [0] 2 2 5" xfId="4670"/>
    <cellStyle name="쉼표 [0] 2 2 5 2" xfId="4671"/>
    <cellStyle name="쉼표 [0] 2 2 5 2 2" xfId="5232"/>
    <cellStyle name="쉼표 [0] 2 2 5 3" xfId="4672"/>
    <cellStyle name="쉼표 [0] 2 2 5 3 2" xfId="5233"/>
    <cellStyle name="쉼표 [0] 2 2 5 4" xfId="4673"/>
    <cellStyle name="쉼표 [0] 2 2 5 4 2" xfId="5234"/>
    <cellStyle name="쉼표 [0] 2 2 5 5" xfId="5231"/>
    <cellStyle name="쉼표 [0] 2 2 6" xfId="4674"/>
    <cellStyle name="쉼표 [0] 2 2 6 2" xfId="4675"/>
    <cellStyle name="쉼표 [0] 2 2 7" xfId="4676"/>
    <cellStyle name="쉼표 [0] 2 2 7 2" xfId="4677"/>
    <cellStyle name="쉼표 [0] 2 2 8" xfId="4678"/>
    <cellStyle name="쉼표 [0] 2 2 8 2" xfId="4679"/>
    <cellStyle name="쉼표 [0] 2 2 9" xfId="4680"/>
    <cellStyle name="쉼표 [0] 2 2 9 2" xfId="4681"/>
    <cellStyle name="쉼표 [0] 2 3" xfId="582"/>
    <cellStyle name="쉼표 [0] 2 3 2" xfId="4682"/>
    <cellStyle name="쉼표 [0] 2 3 3" xfId="4683"/>
    <cellStyle name="쉼표 [0] 2 4" xfId="583"/>
    <cellStyle name="쉼표 [0] 2 4 2" xfId="4684"/>
    <cellStyle name="쉼표 [0] 2 4 3" xfId="4685"/>
    <cellStyle name="쉼표 [0] 2 5" xfId="4686"/>
    <cellStyle name="쉼표 [0] 2 6" xfId="4687"/>
    <cellStyle name="쉼표 [0] 2 7" xfId="4688"/>
    <cellStyle name="쉼표 [0] 2 7 2" xfId="4689"/>
    <cellStyle name="쉼표 [0] 2 7 2 2" xfId="5236"/>
    <cellStyle name="쉼표 [0] 2 7 3" xfId="4690"/>
    <cellStyle name="쉼표 [0] 2 7 3 2" xfId="5237"/>
    <cellStyle name="쉼표 [0] 2 7 4" xfId="4691"/>
    <cellStyle name="쉼표 [0] 2 7 4 2" xfId="5238"/>
    <cellStyle name="쉼표 [0] 2 7 5" xfId="5235"/>
    <cellStyle name="쉼표 [0] 2 8" xfId="4692"/>
    <cellStyle name="쉼표 [0] 2 9" xfId="4693"/>
    <cellStyle name="쉼표 [0] 2_퇴계원-진접" xfId="584"/>
    <cellStyle name="쉼표 [0] 3" xfId="585"/>
    <cellStyle name="쉼표 [0] 3 2" xfId="586"/>
    <cellStyle name="쉼표 [0] 3 2 2" xfId="4694"/>
    <cellStyle name="쉼표 [0] 3 3" xfId="4695"/>
    <cellStyle name="쉼표 [0] 3 4" xfId="4696"/>
    <cellStyle name="쉼표 [0] 4" xfId="587"/>
    <cellStyle name="쉼표 [0] 4 2" xfId="4697"/>
    <cellStyle name="쉼표 [0] 4 3" xfId="5145"/>
    <cellStyle name="쉼표 [0] 5" xfId="588"/>
    <cellStyle name="쉼표 [0] 5 2" xfId="4698"/>
    <cellStyle name="쉼표 [0] 5 3" xfId="4699"/>
    <cellStyle name="쉼표 [0] 6" xfId="589"/>
    <cellStyle name="쉼표 [0] 6 2" xfId="4700"/>
    <cellStyle name="쉼표 [0] 7" xfId="590"/>
    <cellStyle name="쉼표 [0] 8" xfId="4701"/>
    <cellStyle name="쉼표 [0] 9" xfId="4702"/>
    <cellStyle name="스타일 1" xfId="6"/>
    <cellStyle name="스타일 1 2" xfId="4703"/>
    <cellStyle name="스타일 10" xfId="20"/>
    <cellStyle name="스타일 100" xfId="591"/>
    <cellStyle name="스타일 100 2" xfId="4704"/>
    <cellStyle name="스타일 100 3" xfId="5205"/>
    <cellStyle name="스타일 101" xfId="592"/>
    <cellStyle name="스타일 101 2" xfId="5206"/>
    <cellStyle name="스타일 102" xfId="593"/>
    <cellStyle name="스타일 102 2" xfId="4705"/>
    <cellStyle name="스타일 103" xfId="594"/>
    <cellStyle name="스타일 103 2" xfId="4706"/>
    <cellStyle name="스타일 103 3" xfId="5207"/>
    <cellStyle name="스타일 104" xfId="595"/>
    <cellStyle name="스타일 104 2" xfId="4707"/>
    <cellStyle name="스타일 104 3" xfId="5208"/>
    <cellStyle name="스타일 105" xfId="596"/>
    <cellStyle name="스타일 105 2" xfId="5209"/>
    <cellStyle name="스타일 106" xfId="597"/>
    <cellStyle name="스타일 106 2" xfId="4708"/>
    <cellStyle name="스타일 107" xfId="598"/>
    <cellStyle name="스타일 107 2" xfId="4709"/>
    <cellStyle name="스타일 107 3" xfId="5210"/>
    <cellStyle name="스타일 108" xfId="599"/>
    <cellStyle name="스타일 108 2" xfId="4710"/>
    <cellStyle name="스타일 108 3" xfId="5211"/>
    <cellStyle name="스타일 109" xfId="600"/>
    <cellStyle name="스타일 109 2" xfId="4711"/>
    <cellStyle name="스타일 109 3" xfId="5212"/>
    <cellStyle name="스타일 11" xfId="21"/>
    <cellStyle name="스타일 110" xfId="601"/>
    <cellStyle name="스타일 110 2" xfId="4712"/>
    <cellStyle name="스타일 110 3" xfId="5213"/>
    <cellStyle name="스타일 111" xfId="602"/>
    <cellStyle name="스타일 111 2" xfId="4713"/>
    <cellStyle name="스타일 111 3" xfId="5220"/>
    <cellStyle name="스타일 112" xfId="4714"/>
    <cellStyle name="스타일 112 2" xfId="4715"/>
    <cellStyle name="스타일 113" xfId="4716"/>
    <cellStyle name="스타일 113 2" xfId="4717"/>
    <cellStyle name="스타일 114" xfId="4718"/>
    <cellStyle name="스타일 115" xfId="4719"/>
    <cellStyle name="스타일 115 2" xfId="4720"/>
    <cellStyle name="스타일 116" xfId="4721"/>
    <cellStyle name="스타일 116 2" xfId="4722"/>
    <cellStyle name="스타일 117" xfId="4723"/>
    <cellStyle name="스타일 117 2" xfId="4724"/>
    <cellStyle name="스타일 118" xfId="4725"/>
    <cellStyle name="스타일 118 2" xfId="4726"/>
    <cellStyle name="스타일 119" xfId="4727"/>
    <cellStyle name="스타일 12" xfId="22"/>
    <cellStyle name="스타일 120" xfId="4728"/>
    <cellStyle name="스타일 120 2" xfId="4729"/>
    <cellStyle name="스타일 121" xfId="4730"/>
    <cellStyle name="스타일 121 2" xfId="4731"/>
    <cellStyle name="스타일 122" xfId="4732"/>
    <cellStyle name="스타일 122 2" xfId="4733"/>
    <cellStyle name="스타일 123" xfId="4734"/>
    <cellStyle name="스타일 123 2" xfId="4735"/>
    <cellStyle name="스타일 124" xfId="4736"/>
    <cellStyle name="스타일 124 2" xfId="4737"/>
    <cellStyle name="스타일 125" xfId="4738"/>
    <cellStyle name="스타일 125 2" xfId="4739"/>
    <cellStyle name="스타일 126" xfId="4740"/>
    <cellStyle name="스타일 126 2" xfId="4741"/>
    <cellStyle name="스타일 127" xfId="4742"/>
    <cellStyle name="스타일 127 2" xfId="4743"/>
    <cellStyle name="스타일 128" xfId="4744"/>
    <cellStyle name="스타일 129" xfId="4745"/>
    <cellStyle name="스타일 129 2" xfId="4746"/>
    <cellStyle name="스타일 13" xfId="23"/>
    <cellStyle name="스타일 130" xfId="4747"/>
    <cellStyle name="스타일 130 2" xfId="4748"/>
    <cellStyle name="스타일 131" xfId="4749"/>
    <cellStyle name="스타일 131 2" xfId="4750"/>
    <cellStyle name="스타일 132" xfId="4751"/>
    <cellStyle name="스타일 133" xfId="4752"/>
    <cellStyle name="스타일 133 2" xfId="4753"/>
    <cellStyle name="스타일 134" xfId="4754"/>
    <cellStyle name="스타일 134 2" xfId="4755"/>
    <cellStyle name="스타일 135" xfId="4756"/>
    <cellStyle name="스타일 135 2" xfId="4757"/>
    <cellStyle name="스타일 136" xfId="4758"/>
    <cellStyle name="스타일 136 2" xfId="4759"/>
    <cellStyle name="스타일 137" xfId="4760"/>
    <cellStyle name="스타일 137 2" xfId="4761"/>
    <cellStyle name="스타일 138" xfId="4762"/>
    <cellStyle name="스타일 139" xfId="4763"/>
    <cellStyle name="스타일 14" xfId="24"/>
    <cellStyle name="스타일 140" xfId="4764"/>
    <cellStyle name="스타일 141" xfId="4765"/>
    <cellStyle name="스타일 142" xfId="4766"/>
    <cellStyle name="스타일 143" xfId="4767"/>
    <cellStyle name="스타일 144" xfId="4768"/>
    <cellStyle name="스타일 145" xfId="4769"/>
    <cellStyle name="스타일 146" xfId="4770"/>
    <cellStyle name="스타일 147" xfId="4771"/>
    <cellStyle name="스타일 148" xfId="4772"/>
    <cellStyle name="스타일 149" xfId="4773"/>
    <cellStyle name="스타일 15" xfId="25"/>
    <cellStyle name="스타일 150" xfId="4774"/>
    <cellStyle name="스타일 151" xfId="4775"/>
    <cellStyle name="스타일 152" xfId="4776"/>
    <cellStyle name="스타일 153" xfId="4777"/>
    <cellStyle name="스타일 154" xfId="4778"/>
    <cellStyle name="스타일 155" xfId="4779"/>
    <cellStyle name="스타일 156" xfId="4780"/>
    <cellStyle name="스타일 157" xfId="4781"/>
    <cellStyle name="스타일 158" xfId="4782"/>
    <cellStyle name="스타일 159" xfId="4783"/>
    <cellStyle name="스타일 16" xfId="26"/>
    <cellStyle name="스타일 160" xfId="4784"/>
    <cellStyle name="스타일 161" xfId="4785"/>
    <cellStyle name="스타일 162" xfId="4786"/>
    <cellStyle name="스타일 163" xfId="4787"/>
    <cellStyle name="스타일 164" xfId="4788"/>
    <cellStyle name="스타일 165" xfId="4789"/>
    <cellStyle name="스타일 166" xfId="4790"/>
    <cellStyle name="스타일 167" xfId="4791"/>
    <cellStyle name="스타일 168" xfId="4792"/>
    <cellStyle name="스타일 169" xfId="4793"/>
    <cellStyle name="스타일 17" xfId="27"/>
    <cellStyle name="스타일 170" xfId="4794"/>
    <cellStyle name="스타일 171" xfId="4795"/>
    <cellStyle name="스타일 172" xfId="4796"/>
    <cellStyle name="스타일 173" xfId="4797"/>
    <cellStyle name="스타일 174" xfId="4798"/>
    <cellStyle name="스타일 175" xfId="4799"/>
    <cellStyle name="스타일 176" xfId="4800"/>
    <cellStyle name="스타일 177" xfId="4801"/>
    <cellStyle name="스타일 178" xfId="4802"/>
    <cellStyle name="스타일 179" xfId="4803"/>
    <cellStyle name="스타일 18" xfId="28"/>
    <cellStyle name="스타일 180" xfId="4804"/>
    <cellStyle name="스타일 181" xfId="4805"/>
    <cellStyle name="스타일 182" xfId="4806"/>
    <cellStyle name="스타일 183" xfId="4807"/>
    <cellStyle name="스타일 184" xfId="4808"/>
    <cellStyle name="스타일 185" xfId="4809"/>
    <cellStyle name="스타일 186" xfId="4810"/>
    <cellStyle name="스타일 187" xfId="4811"/>
    <cellStyle name="스타일 188" xfId="4812"/>
    <cellStyle name="스타일 189" xfId="4813"/>
    <cellStyle name="스타일 19" xfId="29"/>
    <cellStyle name="스타일 190" xfId="4814"/>
    <cellStyle name="스타일 191" xfId="4815"/>
    <cellStyle name="스타일 192" xfId="4816"/>
    <cellStyle name="스타일 2" xfId="30"/>
    <cellStyle name="스타일 20" xfId="31"/>
    <cellStyle name="스타일 21" xfId="32"/>
    <cellStyle name="스타일 22" xfId="33"/>
    <cellStyle name="스타일 23" xfId="34"/>
    <cellStyle name="스타일 24" xfId="35"/>
    <cellStyle name="스타일 25" xfId="36"/>
    <cellStyle name="스타일 26" xfId="37"/>
    <cellStyle name="스타일 27" xfId="38"/>
    <cellStyle name="스타일 28" xfId="39"/>
    <cellStyle name="스타일 29" xfId="40"/>
    <cellStyle name="스타일 3" xfId="41"/>
    <cellStyle name="스타일 30" xfId="42"/>
    <cellStyle name="스타일 31" xfId="43"/>
    <cellStyle name="스타일 32" xfId="44"/>
    <cellStyle name="스타일 32 2" xfId="5149"/>
    <cellStyle name="스타일 33" xfId="45"/>
    <cellStyle name="스타일 34" xfId="46"/>
    <cellStyle name="스타일 35" xfId="47"/>
    <cellStyle name="스타일 36" xfId="48"/>
    <cellStyle name="스타일 37" xfId="49"/>
    <cellStyle name="스타일 38" xfId="50"/>
    <cellStyle name="스타일 39" xfId="51"/>
    <cellStyle name="스타일 4" xfId="52"/>
    <cellStyle name="스타일 40" xfId="53"/>
    <cellStyle name="스타일 41" xfId="54"/>
    <cellStyle name="스타일 42" xfId="55"/>
    <cellStyle name="스타일 43" xfId="56"/>
    <cellStyle name="스타일 44" xfId="57"/>
    <cellStyle name="스타일 45" xfId="58"/>
    <cellStyle name="스타일 46" xfId="59"/>
    <cellStyle name="스타일 47" xfId="60"/>
    <cellStyle name="스타일 48" xfId="61"/>
    <cellStyle name="스타일 49" xfId="62"/>
    <cellStyle name="스타일 5" xfId="63"/>
    <cellStyle name="스타일 50" xfId="64"/>
    <cellStyle name="스타일 51" xfId="65"/>
    <cellStyle name="스타일 52" xfId="66"/>
    <cellStyle name="스타일 53" xfId="67"/>
    <cellStyle name="스타일 54" xfId="68"/>
    <cellStyle name="스타일 55" xfId="69"/>
    <cellStyle name="스타일 56" xfId="95"/>
    <cellStyle name="스타일 57" xfId="96"/>
    <cellStyle name="스타일 58" xfId="97"/>
    <cellStyle name="스타일 59" xfId="98"/>
    <cellStyle name="스타일 6" xfId="70"/>
    <cellStyle name="스타일 60" xfId="99"/>
    <cellStyle name="스타일 61" xfId="100"/>
    <cellStyle name="스타일 62" xfId="101"/>
    <cellStyle name="스타일 63" xfId="102"/>
    <cellStyle name="스타일 64" xfId="103"/>
    <cellStyle name="스타일 65" xfId="104"/>
    <cellStyle name="스타일 66" xfId="105"/>
    <cellStyle name="스타일 67" xfId="106"/>
    <cellStyle name="스타일 68" xfId="107"/>
    <cellStyle name="스타일 69" xfId="108"/>
    <cellStyle name="스타일 7" xfId="71"/>
    <cellStyle name="스타일 70" xfId="109"/>
    <cellStyle name="스타일 71" xfId="110"/>
    <cellStyle name="스타일 72" xfId="111"/>
    <cellStyle name="스타일 73" xfId="112"/>
    <cellStyle name="스타일 74" xfId="113"/>
    <cellStyle name="스타일 75" xfId="114"/>
    <cellStyle name="스타일 76" xfId="115"/>
    <cellStyle name="스타일 77" xfId="116"/>
    <cellStyle name="스타일 78" xfId="117"/>
    <cellStyle name="스타일 79" xfId="118"/>
    <cellStyle name="스타일 8" xfId="72"/>
    <cellStyle name="스타일 80" xfId="119"/>
    <cellStyle name="스타일 81" xfId="120"/>
    <cellStyle name="스타일 82" xfId="121"/>
    <cellStyle name="스타일 83" xfId="603"/>
    <cellStyle name="스타일 83 2" xfId="4817"/>
    <cellStyle name="스타일 83 3" xfId="4818"/>
    <cellStyle name="스타일 83 4" xfId="5183"/>
    <cellStyle name="스타일 84" xfId="604"/>
    <cellStyle name="스타일 84 2" xfId="4819"/>
    <cellStyle name="스타일 84 3" xfId="5191"/>
    <cellStyle name="스타일 85" xfId="605"/>
    <cellStyle name="스타일 85 2" xfId="4820"/>
    <cellStyle name="스타일 85 3" xfId="5192"/>
    <cellStyle name="스타일 86" xfId="606"/>
    <cellStyle name="스타일 86 2" xfId="4821"/>
    <cellStyle name="스타일 86 3" xfId="5193"/>
    <cellStyle name="스타일 87" xfId="607"/>
    <cellStyle name="스타일 87 2" xfId="5194"/>
    <cellStyle name="스타일 88" xfId="608"/>
    <cellStyle name="스타일 88 2" xfId="4822"/>
    <cellStyle name="스타일 89" xfId="609"/>
    <cellStyle name="스타일 89 2" xfId="4823"/>
    <cellStyle name="스타일 89 3" xfId="5195"/>
    <cellStyle name="스타일 9" xfId="73"/>
    <cellStyle name="스타일 90" xfId="610"/>
    <cellStyle name="스타일 90 2" xfId="4824"/>
    <cellStyle name="스타일 90 3" xfId="5196"/>
    <cellStyle name="스타일 91" xfId="611"/>
    <cellStyle name="스타일 91 2" xfId="4825"/>
    <cellStyle name="스타일 91 3" xfId="5197"/>
    <cellStyle name="스타일 92" xfId="612"/>
    <cellStyle name="스타일 92 2" xfId="5198"/>
    <cellStyle name="스타일 93" xfId="613"/>
    <cellStyle name="스타일 93 2" xfId="4826"/>
    <cellStyle name="스타일 94" xfId="614"/>
    <cellStyle name="스타일 94 2" xfId="4827"/>
    <cellStyle name="스타일 94 3" xfId="5199"/>
    <cellStyle name="스타일 95" xfId="615"/>
    <cellStyle name="스타일 95 2" xfId="4828"/>
    <cellStyle name="스타일 95 3" xfId="5200"/>
    <cellStyle name="스타일 96" xfId="616"/>
    <cellStyle name="스타일 96 2" xfId="4829"/>
    <cellStyle name="스타일 96 3" xfId="5201"/>
    <cellStyle name="스타일 97" xfId="617"/>
    <cellStyle name="스타일 97 2" xfId="4830"/>
    <cellStyle name="스타일 97 3" xfId="5202"/>
    <cellStyle name="스타일 98" xfId="618"/>
    <cellStyle name="스타일 98 2" xfId="4831"/>
    <cellStyle name="스타일 98 3" xfId="5203"/>
    <cellStyle name="스타일 99" xfId="619"/>
    <cellStyle name="스타일 99 2" xfId="4832"/>
    <cellStyle name="스타일 99 3" xfId="5204"/>
    <cellStyle name="안건회계법인" xfId="74"/>
    <cellStyle name="액제" xfId="4833"/>
    <cellStyle name="앰플" xfId="4834"/>
    <cellStyle name="연결된 셀 2" xfId="620"/>
    <cellStyle name="연결된 셀 3" xfId="621"/>
    <cellStyle name="연결된 셀 4" xfId="622"/>
    <cellStyle name="연고" xfId="4835"/>
    <cellStyle name="열 DD)l鬐_x0014_TD thru NOR " xfId="4836"/>
    <cellStyle name="열어본 하이퍼링크" xfId="4837"/>
    <cellStyle name="外 貨  借 入" xfId="623"/>
    <cellStyle name="요약 2" xfId="624"/>
    <cellStyle name="요약 2 2" xfId="5384"/>
    <cellStyle name="요약 2 2 10" xfId="11378"/>
    <cellStyle name="요약 2 2 11" xfId="17181"/>
    <cellStyle name="요약 2 2 12" xfId="11305"/>
    <cellStyle name="요약 2 2 2" xfId="5672"/>
    <cellStyle name="요약 2 2 2 10" xfId="17415"/>
    <cellStyle name="요약 2 2 2 2" xfId="9423"/>
    <cellStyle name="요약 2 2 2 2 2" xfId="15389"/>
    <cellStyle name="요약 2 2 2 2 3" xfId="21145"/>
    <cellStyle name="요약 2 2 2 2 4" xfId="26627"/>
    <cellStyle name="요약 2 2 2 3" xfId="9424"/>
    <cellStyle name="요약 2 2 2 3 2" xfId="15390"/>
    <cellStyle name="요약 2 2 2 3 3" xfId="21146"/>
    <cellStyle name="요약 2 2 2 3 4" xfId="26628"/>
    <cellStyle name="요약 2 2 2 4" xfId="9425"/>
    <cellStyle name="요약 2 2 2 4 2" xfId="15391"/>
    <cellStyle name="요약 2 2 2 4 3" xfId="21147"/>
    <cellStyle name="요약 2 2 2 4 4" xfId="26629"/>
    <cellStyle name="요약 2 2 2 5" xfId="9426"/>
    <cellStyle name="요약 2 2 2 5 2" xfId="15392"/>
    <cellStyle name="요약 2 2 2 5 3" xfId="21148"/>
    <cellStyle name="요약 2 2 2 5 4" xfId="26630"/>
    <cellStyle name="요약 2 2 2 6" xfId="9427"/>
    <cellStyle name="요약 2 2 2 6 2" xfId="15393"/>
    <cellStyle name="요약 2 2 2 6 3" xfId="21149"/>
    <cellStyle name="요약 2 2 2 6 4" xfId="26631"/>
    <cellStyle name="요약 2 2 2 7" xfId="9428"/>
    <cellStyle name="요약 2 2 2 7 2" xfId="15394"/>
    <cellStyle name="요약 2 2 2 7 3" xfId="21150"/>
    <cellStyle name="요약 2 2 2 7 4" xfId="26632"/>
    <cellStyle name="요약 2 2 2 8" xfId="9429"/>
    <cellStyle name="요약 2 2 2 8 2" xfId="15395"/>
    <cellStyle name="요약 2 2 2 8 3" xfId="21151"/>
    <cellStyle name="요약 2 2 2 8 4" xfId="26633"/>
    <cellStyle name="요약 2 2 2 9" xfId="11645"/>
    <cellStyle name="요약 2 2 3" xfId="5913"/>
    <cellStyle name="요약 2 2 3 10" xfId="9430"/>
    <cellStyle name="요약 2 2 3 10 2" xfId="15396"/>
    <cellStyle name="요약 2 2 3 10 3" xfId="21152"/>
    <cellStyle name="요약 2 2 3 10 4" xfId="26634"/>
    <cellStyle name="요약 2 2 3 11" xfId="11886"/>
    <cellStyle name="요약 2 2 3 12" xfId="17643"/>
    <cellStyle name="요약 2 2 3 13" xfId="23140"/>
    <cellStyle name="요약 2 2 3 2" xfId="9431"/>
    <cellStyle name="요약 2 2 3 2 2" xfId="15397"/>
    <cellStyle name="요약 2 2 3 2 3" xfId="21153"/>
    <cellStyle name="요약 2 2 3 2 4" xfId="26635"/>
    <cellStyle name="요약 2 2 3 3" xfId="9432"/>
    <cellStyle name="요약 2 2 3 3 2" xfId="15398"/>
    <cellStyle name="요약 2 2 3 3 3" xfId="21154"/>
    <cellStyle name="요약 2 2 3 3 4" xfId="26636"/>
    <cellStyle name="요약 2 2 3 4" xfId="9433"/>
    <cellStyle name="요약 2 2 3 4 2" xfId="15399"/>
    <cellStyle name="요약 2 2 3 4 3" xfId="21155"/>
    <cellStyle name="요약 2 2 3 4 4" xfId="26637"/>
    <cellStyle name="요약 2 2 3 5" xfId="9434"/>
    <cellStyle name="요약 2 2 3 5 2" xfId="15400"/>
    <cellStyle name="요약 2 2 3 5 3" xfId="21156"/>
    <cellStyle name="요약 2 2 3 5 4" xfId="26638"/>
    <cellStyle name="요약 2 2 3 6" xfId="9435"/>
    <cellStyle name="요약 2 2 3 6 2" xfId="15401"/>
    <cellStyle name="요약 2 2 3 6 3" xfId="21157"/>
    <cellStyle name="요약 2 2 3 6 4" xfId="26639"/>
    <cellStyle name="요약 2 2 3 7" xfId="9436"/>
    <cellStyle name="요약 2 2 3 7 2" xfId="15402"/>
    <cellStyle name="요약 2 2 3 7 3" xfId="21158"/>
    <cellStyle name="요약 2 2 3 7 4" xfId="26640"/>
    <cellStyle name="요약 2 2 3 8" xfId="9437"/>
    <cellStyle name="요약 2 2 3 8 2" xfId="15403"/>
    <cellStyle name="요약 2 2 3 8 3" xfId="21159"/>
    <cellStyle name="요약 2 2 3 8 4" xfId="26641"/>
    <cellStyle name="요약 2 2 3 9" xfId="9438"/>
    <cellStyle name="요약 2 2 3 9 2" xfId="15404"/>
    <cellStyle name="요약 2 2 3 9 3" xfId="21160"/>
    <cellStyle name="요약 2 2 3 9 4" xfId="26642"/>
    <cellStyle name="요약 2 2 4" xfId="9439"/>
    <cellStyle name="요약 2 2 4 2" xfId="15405"/>
    <cellStyle name="요약 2 2 4 3" xfId="21161"/>
    <cellStyle name="요약 2 2 4 4" xfId="26643"/>
    <cellStyle name="요약 2 2 5" xfId="9440"/>
    <cellStyle name="요약 2 2 5 2" xfId="15406"/>
    <cellStyle name="요약 2 2 5 3" xfId="21162"/>
    <cellStyle name="요약 2 2 5 4" xfId="26644"/>
    <cellStyle name="요약 2 2 6" xfId="9441"/>
    <cellStyle name="요약 2 2 6 2" xfId="15407"/>
    <cellStyle name="요약 2 2 6 3" xfId="21163"/>
    <cellStyle name="요약 2 2 6 4" xfId="26645"/>
    <cellStyle name="요약 2 2 7" xfId="9442"/>
    <cellStyle name="요약 2 2 7 2" xfId="15408"/>
    <cellStyle name="요약 2 2 7 3" xfId="21164"/>
    <cellStyle name="요약 2 2 7 4" xfId="26646"/>
    <cellStyle name="요약 2 2 8" xfId="9443"/>
    <cellStyle name="요약 2 2 8 2" xfId="15409"/>
    <cellStyle name="요약 2 2 8 3" xfId="21165"/>
    <cellStyle name="요약 2 2 8 4" xfId="26647"/>
    <cellStyle name="요약 2 2 9" xfId="9444"/>
    <cellStyle name="요약 2 2 9 2" xfId="15410"/>
    <cellStyle name="요약 2 2 9 3" xfId="21166"/>
    <cellStyle name="요약 2 2 9 4" xfId="26648"/>
    <cellStyle name="요약 2 3" xfId="5560"/>
    <cellStyle name="요약 2 3 2" xfId="5848"/>
    <cellStyle name="요약 2 3 2 10" xfId="11821"/>
    <cellStyle name="요약 2 3 2 11" xfId="17582"/>
    <cellStyle name="요약 2 3 2 12" xfId="23091"/>
    <cellStyle name="요약 2 3 2 2" xfId="9445"/>
    <cellStyle name="요약 2 3 2 2 2" xfId="15411"/>
    <cellStyle name="요약 2 3 2 2 3" xfId="21167"/>
    <cellStyle name="요약 2 3 2 2 4" xfId="26649"/>
    <cellStyle name="요약 2 3 2 3" xfId="9446"/>
    <cellStyle name="요약 2 3 2 3 2" xfId="15412"/>
    <cellStyle name="요약 2 3 2 3 3" xfId="21168"/>
    <cellStyle name="요약 2 3 2 3 4" xfId="26650"/>
    <cellStyle name="요약 2 3 2 4" xfId="9447"/>
    <cellStyle name="요약 2 3 2 4 2" xfId="15413"/>
    <cellStyle name="요약 2 3 2 4 3" xfId="21169"/>
    <cellStyle name="요약 2 3 2 4 4" xfId="26651"/>
    <cellStyle name="요약 2 3 2 5" xfId="9448"/>
    <cellStyle name="요약 2 3 2 5 2" xfId="15414"/>
    <cellStyle name="요약 2 3 2 5 3" xfId="21170"/>
    <cellStyle name="요약 2 3 2 5 4" xfId="26652"/>
    <cellStyle name="요약 2 3 2 6" xfId="9449"/>
    <cellStyle name="요약 2 3 2 6 2" xfId="15415"/>
    <cellStyle name="요약 2 3 2 6 3" xfId="21171"/>
    <cellStyle name="요약 2 3 2 6 4" xfId="26653"/>
    <cellStyle name="요약 2 3 2 7" xfId="9450"/>
    <cellStyle name="요약 2 3 2 7 2" xfId="15416"/>
    <cellStyle name="요약 2 3 2 7 3" xfId="21172"/>
    <cellStyle name="요약 2 3 2 7 4" xfId="26654"/>
    <cellStyle name="요약 2 3 2 8" xfId="9451"/>
    <cellStyle name="요약 2 3 2 8 2" xfId="15417"/>
    <cellStyle name="요약 2 3 2 8 3" xfId="21173"/>
    <cellStyle name="요약 2 3 2 8 4" xfId="26655"/>
    <cellStyle name="요약 2 3 2 9" xfId="9452"/>
    <cellStyle name="요약 2 3 2 9 2" xfId="15418"/>
    <cellStyle name="요약 2 3 2 9 3" xfId="21174"/>
    <cellStyle name="요약 2 3 2 9 4" xfId="26656"/>
    <cellStyle name="요약 2 3 3" xfId="9453"/>
    <cellStyle name="요약 2 3 3 2" xfId="15419"/>
    <cellStyle name="요약 2 3 3 3" xfId="21175"/>
    <cellStyle name="요약 2 3 3 4" xfId="26657"/>
    <cellStyle name="요약 2 3 4" xfId="9454"/>
    <cellStyle name="요약 2 3 4 2" xfId="15420"/>
    <cellStyle name="요약 2 3 4 3" xfId="21176"/>
    <cellStyle name="요약 2 3 4 4" xfId="26658"/>
    <cellStyle name="요약 2 3 5" xfId="9455"/>
    <cellStyle name="요약 2 3 5 2" xfId="15421"/>
    <cellStyle name="요약 2 3 5 3" xfId="21177"/>
    <cellStyle name="요약 2 3 5 4" xfId="26659"/>
    <cellStyle name="요약 2 3 6" xfId="9456"/>
    <cellStyle name="요약 2 3 6 2" xfId="15422"/>
    <cellStyle name="요약 2 3 6 3" xfId="21178"/>
    <cellStyle name="요약 2 3 6 4" xfId="26660"/>
    <cellStyle name="요약 2 3 7" xfId="11552"/>
    <cellStyle name="요약 2 3 8" xfId="17332"/>
    <cellStyle name="요약 2 4" xfId="5448"/>
    <cellStyle name="요약 2 4 2" xfId="5736"/>
    <cellStyle name="요약 2 4 2 10" xfId="11709"/>
    <cellStyle name="요약 2 4 2 11" xfId="17476"/>
    <cellStyle name="요약 2 4 2 12" xfId="22996"/>
    <cellStyle name="요약 2 4 2 2" xfId="9457"/>
    <cellStyle name="요약 2 4 2 2 2" xfId="15423"/>
    <cellStyle name="요약 2 4 2 2 3" xfId="21179"/>
    <cellStyle name="요약 2 4 2 2 4" xfId="26661"/>
    <cellStyle name="요약 2 4 2 3" xfId="9458"/>
    <cellStyle name="요약 2 4 2 3 2" xfId="15424"/>
    <cellStyle name="요약 2 4 2 3 3" xfId="21180"/>
    <cellStyle name="요약 2 4 2 3 4" xfId="26662"/>
    <cellStyle name="요약 2 4 2 4" xfId="9459"/>
    <cellStyle name="요약 2 4 2 4 2" xfId="15425"/>
    <cellStyle name="요약 2 4 2 4 3" xfId="21181"/>
    <cellStyle name="요약 2 4 2 4 4" xfId="26663"/>
    <cellStyle name="요약 2 4 2 5" xfId="9460"/>
    <cellStyle name="요약 2 4 2 5 2" xfId="15426"/>
    <cellStyle name="요약 2 4 2 5 3" xfId="21182"/>
    <cellStyle name="요약 2 4 2 5 4" xfId="26664"/>
    <cellStyle name="요약 2 4 2 6" xfId="9461"/>
    <cellStyle name="요약 2 4 2 6 2" xfId="15427"/>
    <cellStyle name="요약 2 4 2 6 3" xfId="21183"/>
    <cellStyle name="요약 2 4 2 6 4" xfId="26665"/>
    <cellStyle name="요약 2 4 2 7" xfId="9462"/>
    <cellStyle name="요약 2 4 2 7 2" xfId="15428"/>
    <cellStyle name="요약 2 4 2 7 3" xfId="21184"/>
    <cellStyle name="요약 2 4 2 7 4" xfId="26666"/>
    <cellStyle name="요약 2 4 2 8" xfId="9463"/>
    <cellStyle name="요약 2 4 2 8 2" xfId="15429"/>
    <cellStyle name="요약 2 4 2 8 3" xfId="21185"/>
    <cellStyle name="요약 2 4 2 8 4" xfId="26667"/>
    <cellStyle name="요약 2 4 2 9" xfId="9464"/>
    <cellStyle name="요약 2 4 2 9 2" xfId="15430"/>
    <cellStyle name="요약 2 4 2 9 3" xfId="21186"/>
    <cellStyle name="요약 2 4 2 9 4" xfId="26668"/>
    <cellStyle name="요약 2 4 3" xfId="9465"/>
    <cellStyle name="요약 2 4 3 2" xfId="15431"/>
    <cellStyle name="요약 2 4 3 3" xfId="21187"/>
    <cellStyle name="요약 2 4 3 4" xfId="26669"/>
    <cellStyle name="요약 2 4 4" xfId="9466"/>
    <cellStyle name="요약 2 4 4 2" xfId="15432"/>
    <cellStyle name="요약 2 4 4 3" xfId="21188"/>
    <cellStyle name="요약 2 4 4 4" xfId="26670"/>
    <cellStyle name="요약 2 4 5" xfId="9467"/>
    <cellStyle name="요약 2 4 5 2" xfId="15433"/>
    <cellStyle name="요약 2 4 5 3" xfId="21189"/>
    <cellStyle name="요약 2 4 5 4" xfId="26671"/>
    <cellStyle name="요약 2 4 6" xfId="9468"/>
    <cellStyle name="요약 2 4 6 2" xfId="15434"/>
    <cellStyle name="요약 2 4 6 3" xfId="21190"/>
    <cellStyle name="요약 2 4 6 4" xfId="26672"/>
    <cellStyle name="요약 2 4 7" xfId="11442"/>
    <cellStyle name="요약 2 4 8" xfId="17236"/>
    <cellStyle name="요약 2 5" xfId="5530"/>
    <cellStyle name="요약 2 5 10" xfId="17311"/>
    <cellStyle name="요약 2 5 11" xfId="22900"/>
    <cellStyle name="요약 2 5 2" xfId="5818"/>
    <cellStyle name="요약 2 5 2 10" xfId="9469"/>
    <cellStyle name="요약 2 5 2 10 2" xfId="15435"/>
    <cellStyle name="요약 2 5 2 10 3" xfId="21191"/>
    <cellStyle name="요약 2 5 2 10 4" xfId="26673"/>
    <cellStyle name="요약 2 5 2 11" xfId="11791"/>
    <cellStyle name="요약 2 5 2 12" xfId="17554"/>
    <cellStyle name="요약 2 5 2 13" xfId="23070"/>
    <cellStyle name="요약 2 5 2 2" xfId="9470"/>
    <cellStyle name="요약 2 5 2 2 2" xfId="15436"/>
    <cellStyle name="요약 2 5 2 2 3" xfId="21192"/>
    <cellStyle name="요약 2 5 2 2 4" xfId="26674"/>
    <cellStyle name="요약 2 5 2 3" xfId="9471"/>
    <cellStyle name="요약 2 5 2 3 2" xfId="15437"/>
    <cellStyle name="요약 2 5 2 3 3" xfId="21193"/>
    <cellStyle name="요약 2 5 2 3 4" xfId="26675"/>
    <cellStyle name="요약 2 5 2 4" xfId="9472"/>
    <cellStyle name="요약 2 5 2 4 2" xfId="15438"/>
    <cellStyle name="요약 2 5 2 4 3" xfId="21194"/>
    <cellStyle name="요약 2 5 2 4 4" xfId="26676"/>
    <cellStyle name="요약 2 5 2 5" xfId="9473"/>
    <cellStyle name="요약 2 5 2 5 2" xfId="15439"/>
    <cellStyle name="요약 2 5 2 5 3" xfId="21195"/>
    <cellStyle name="요약 2 5 2 5 4" xfId="26677"/>
    <cellStyle name="요약 2 5 2 6" xfId="9474"/>
    <cellStyle name="요약 2 5 2 6 2" xfId="15440"/>
    <cellStyle name="요약 2 5 2 6 3" xfId="21196"/>
    <cellStyle name="요약 2 5 2 6 4" xfId="26678"/>
    <cellStyle name="요약 2 5 2 7" xfId="9475"/>
    <cellStyle name="요약 2 5 2 7 2" xfId="15441"/>
    <cellStyle name="요약 2 5 2 7 3" xfId="21197"/>
    <cellStyle name="요약 2 5 2 7 4" xfId="26679"/>
    <cellStyle name="요약 2 5 2 8" xfId="9476"/>
    <cellStyle name="요약 2 5 2 8 2" xfId="15442"/>
    <cellStyle name="요약 2 5 2 8 3" xfId="21198"/>
    <cellStyle name="요약 2 5 2 8 4" xfId="26680"/>
    <cellStyle name="요약 2 5 2 9" xfId="9477"/>
    <cellStyle name="요약 2 5 2 9 2" xfId="15443"/>
    <cellStyle name="요약 2 5 2 9 3" xfId="21199"/>
    <cellStyle name="요약 2 5 2 9 4" xfId="26681"/>
    <cellStyle name="요약 2 5 3" xfId="6041"/>
    <cellStyle name="요약 2 5 3 10" xfId="9478"/>
    <cellStyle name="요약 2 5 3 10 2" xfId="15444"/>
    <cellStyle name="요약 2 5 3 10 3" xfId="21200"/>
    <cellStyle name="요약 2 5 3 10 4" xfId="26682"/>
    <cellStyle name="요약 2 5 3 11" xfId="12013"/>
    <cellStyle name="요약 2 5 3 12" xfId="17770"/>
    <cellStyle name="요약 2 5 3 13" xfId="23267"/>
    <cellStyle name="요약 2 5 3 2" xfId="9479"/>
    <cellStyle name="요약 2 5 3 2 2" xfId="15445"/>
    <cellStyle name="요약 2 5 3 2 3" xfId="21201"/>
    <cellStyle name="요약 2 5 3 2 4" xfId="26683"/>
    <cellStyle name="요약 2 5 3 3" xfId="9480"/>
    <cellStyle name="요약 2 5 3 3 2" xfId="15446"/>
    <cellStyle name="요약 2 5 3 3 3" xfId="21202"/>
    <cellStyle name="요약 2 5 3 3 4" xfId="26684"/>
    <cellStyle name="요약 2 5 3 4" xfId="9481"/>
    <cellStyle name="요약 2 5 3 4 2" xfId="15447"/>
    <cellStyle name="요약 2 5 3 4 3" xfId="21203"/>
    <cellStyle name="요약 2 5 3 4 4" xfId="26685"/>
    <cellStyle name="요약 2 5 3 5" xfId="9482"/>
    <cellStyle name="요약 2 5 3 5 2" xfId="15448"/>
    <cellStyle name="요약 2 5 3 5 3" xfId="21204"/>
    <cellStyle name="요약 2 5 3 5 4" xfId="26686"/>
    <cellStyle name="요약 2 5 3 6" xfId="9483"/>
    <cellStyle name="요약 2 5 3 6 2" xfId="15449"/>
    <cellStyle name="요약 2 5 3 6 3" xfId="21205"/>
    <cellStyle name="요약 2 5 3 6 4" xfId="26687"/>
    <cellStyle name="요약 2 5 3 7" xfId="9484"/>
    <cellStyle name="요약 2 5 3 7 2" xfId="15450"/>
    <cellStyle name="요약 2 5 3 7 3" xfId="21206"/>
    <cellStyle name="요약 2 5 3 7 4" xfId="26688"/>
    <cellStyle name="요약 2 5 3 8" xfId="9485"/>
    <cellStyle name="요약 2 5 3 8 2" xfId="15451"/>
    <cellStyle name="요약 2 5 3 8 3" xfId="21207"/>
    <cellStyle name="요약 2 5 3 8 4" xfId="26689"/>
    <cellStyle name="요약 2 5 3 9" xfId="9486"/>
    <cellStyle name="요약 2 5 3 9 2" xfId="15452"/>
    <cellStyle name="요약 2 5 3 9 3" xfId="21208"/>
    <cellStyle name="요약 2 5 3 9 4" xfId="26690"/>
    <cellStyle name="요약 2 5 4" xfId="9487"/>
    <cellStyle name="요약 2 5 4 2" xfId="15453"/>
    <cellStyle name="요약 2 5 4 3" xfId="21209"/>
    <cellStyle name="요약 2 5 4 4" xfId="26691"/>
    <cellStyle name="요약 2 5 5" xfId="9488"/>
    <cellStyle name="요약 2 5 5 2" xfId="15454"/>
    <cellStyle name="요약 2 5 5 3" xfId="21210"/>
    <cellStyle name="요약 2 5 5 4" xfId="26692"/>
    <cellStyle name="요약 2 5 6" xfId="9489"/>
    <cellStyle name="요약 2 5 6 2" xfId="15455"/>
    <cellStyle name="요약 2 5 6 3" xfId="21211"/>
    <cellStyle name="요약 2 5 6 4" xfId="26693"/>
    <cellStyle name="요약 2 5 7" xfId="9490"/>
    <cellStyle name="요약 2 5 7 2" xfId="15456"/>
    <cellStyle name="요약 2 5 7 3" xfId="21212"/>
    <cellStyle name="요약 2 5 7 4" xfId="26694"/>
    <cellStyle name="요약 2 5 8" xfId="9491"/>
    <cellStyle name="요약 2 5 8 2" xfId="15457"/>
    <cellStyle name="요약 2 5 8 3" xfId="21213"/>
    <cellStyle name="요약 2 5 8 4" xfId="26695"/>
    <cellStyle name="요약 2 5 9" xfId="11523"/>
    <cellStyle name="요약 2 6" xfId="9492"/>
    <cellStyle name="요약 2 6 2" xfId="15458"/>
    <cellStyle name="요약 2 6 3" xfId="21214"/>
    <cellStyle name="요약 2 6 4" xfId="26696"/>
    <cellStyle name="요약 2 7" xfId="9493"/>
    <cellStyle name="요약 2 7 2" xfId="15459"/>
    <cellStyle name="요약 2 7 3" xfId="21215"/>
    <cellStyle name="요약 2 7 4" xfId="26697"/>
    <cellStyle name="요약 2 8" xfId="11247"/>
    <cellStyle name="요약 2 9" xfId="11233"/>
    <cellStyle name="요약 3" xfId="625"/>
    <cellStyle name="요약 3 2" xfId="5385"/>
    <cellStyle name="요약 3 2 10" xfId="11379"/>
    <cellStyle name="요약 3 2 11" xfId="17182"/>
    <cellStyle name="요약 3 2 12" xfId="11306"/>
    <cellStyle name="요약 3 2 2" xfId="5673"/>
    <cellStyle name="요약 3 2 2 10" xfId="17416"/>
    <cellStyle name="요약 3 2 2 2" xfId="9494"/>
    <cellStyle name="요약 3 2 2 2 2" xfId="15460"/>
    <cellStyle name="요약 3 2 2 2 3" xfId="21216"/>
    <cellStyle name="요약 3 2 2 2 4" xfId="26698"/>
    <cellStyle name="요약 3 2 2 3" xfId="9495"/>
    <cellStyle name="요약 3 2 2 3 2" xfId="15461"/>
    <cellStyle name="요약 3 2 2 3 3" xfId="21217"/>
    <cellStyle name="요약 3 2 2 3 4" xfId="26699"/>
    <cellStyle name="요약 3 2 2 4" xfId="9496"/>
    <cellStyle name="요약 3 2 2 4 2" xfId="15462"/>
    <cellStyle name="요약 3 2 2 4 3" xfId="21218"/>
    <cellStyle name="요약 3 2 2 4 4" xfId="26700"/>
    <cellStyle name="요약 3 2 2 5" xfId="9497"/>
    <cellStyle name="요약 3 2 2 5 2" xfId="15463"/>
    <cellStyle name="요약 3 2 2 5 3" xfId="21219"/>
    <cellStyle name="요약 3 2 2 5 4" xfId="26701"/>
    <cellStyle name="요약 3 2 2 6" xfId="9498"/>
    <cellStyle name="요약 3 2 2 6 2" xfId="15464"/>
    <cellStyle name="요약 3 2 2 6 3" xfId="21220"/>
    <cellStyle name="요약 3 2 2 6 4" xfId="26702"/>
    <cellStyle name="요약 3 2 2 7" xfId="9499"/>
    <cellStyle name="요약 3 2 2 7 2" xfId="15465"/>
    <cellStyle name="요약 3 2 2 7 3" xfId="21221"/>
    <cellStyle name="요약 3 2 2 7 4" xfId="26703"/>
    <cellStyle name="요약 3 2 2 8" xfId="9500"/>
    <cellStyle name="요약 3 2 2 8 2" xfId="15466"/>
    <cellStyle name="요약 3 2 2 8 3" xfId="21222"/>
    <cellStyle name="요약 3 2 2 8 4" xfId="26704"/>
    <cellStyle name="요약 3 2 2 9" xfId="11646"/>
    <cellStyle name="요약 3 2 3" xfId="5914"/>
    <cellStyle name="요약 3 2 3 10" xfId="9501"/>
    <cellStyle name="요약 3 2 3 10 2" xfId="15467"/>
    <cellStyle name="요약 3 2 3 10 3" xfId="21223"/>
    <cellStyle name="요약 3 2 3 10 4" xfId="26705"/>
    <cellStyle name="요약 3 2 3 11" xfId="11887"/>
    <cellStyle name="요약 3 2 3 12" xfId="17644"/>
    <cellStyle name="요약 3 2 3 13" xfId="23141"/>
    <cellStyle name="요약 3 2 3 2" xfId="9502"/>
    <cellStyle name="요약 3 2 3 2 2" xfId="15468"/>
    <cellStyle name="요약 3 2 3 2 3" xfId="21224"/>
    <cellStyle name="요약 3 2 3 2 4" xfId="26706"/>
    <cellStyle name="요약 3 2 3 3" xfId="9503"/>
    <cellStyle name="요약 3 2 3 3 2" xfId="15469"/>
    <cellStyle name="요약 3 2 3 3 3" xfId="21225"/>
    <cellStyle name="요약 3 2 3 3 4" xfId="26707"/>
    <cellStyle name="요약 3 2 3 4" xfId="9504"/>
    <cellStyle name="요약 3 2 3 4 2" xfId="15470"/>
    <cellStyle name="요약 3 2 3 4 3" xfId="21226"/>
    <cellStyle name="요약 3 2 3 4 4" xfId="26708"/>
    <cellStyle name="요약 3 2 3 5" xfId="9505"/>
    <cellStyle name="요약 3 2 3 5 2" xfId="15471"/>
    <cellStyle name="요약 3 2 3 5 3" xfId="21227"/>
    <cellStyle name="요약 3 2 3 5 4" xfId="26709"/>
    <cellStyle name="요약 3 2 3 6" xfId="9506"/>
    <cellStyle name="요약 3 2 3 6 2" xfId="15472"/>
    <cellStyle name="요약 3 2 3 6 3" xfId="21228"/>
    <cellStyle name="요약 3 2 3 6 4" xfId="26710"/>
    <cellStyle name="요약 3 2 3 7" xfId="9507"/>
    <cellStyle name="요약 3 2 3 7 2" xfId="15473"/>
    <cellStyle name="요약 3 2 3 7 3" xfId="21229"/>
    <cellStyle name="요약 3 2 3 7 4" xfId="26711"/>
    <cellStyle name="요약 3 2 3 8" xfId="9508"/>
    <cellStyle name="요약 3 2 3 8 2" xfId="15474"/>
    <cellStyle name="요약 3 2 3 8 3" xfId="21230"/>
    <cellStyle name="요약 3 2 3 8 4" xfId="26712"/>
    <cellStyle name="요약 3 2 3 9" xfId="9509"/>
    <cellStyle name="요약 3 2 3 9 2" xfId="15475"/>
    <cellStyle name="요약 3 2 3 9 3" xfId="21231"/>
    <cellStyle name="요약 3 2 3 9 4" xfId="26713"/>
    <cellStyle name="요약 3 2 4" xfId="9510"/>
    <cellStyle name="요약 3 2 4 2" xfId="15476"/>
    <cellStyle name="요약 3 2 4 3" xfId="21232"/>
    <cellStyle name="요약 3 2 4 4" xfId="26714"/>
    <cellStyle name="요약 3 2 5" xfId="9511"/>
    <cellStyle name="요약 3 2 5 2" xfId="15477"/>
    <cellStyle name="요약 3 2 5 3" xfId="21233"/>
    <cellStyle name="요약 3 2 5 4" xfId="26715"/>
    <cellStyle name="요약 3 2 6" xfId="9512"/>
    <cellStyle name="요약 3 2 6 2" xfId="15478"/>
    <cellStyle name="요약 3 2 6 3" xfId="21234"/>
    <cellStyle name="요약 3 2 6 4" xfId="26716"/>
    <cellStyle name="요약 3 2 7" xfId="9513"/>
    <cellStyle name="요약 3 2 7 2" xfId="15479"/>
    <cellStyle name="요약 3 2 7 3" xfId="21235"/>
    <cellStyle name="요약 3 2 7 4" xfId="26717"/>
    <cellStyle name="요약 3 2 8" xfId="9514"/>
    <cellStyle name="요약 3 2 8 2" xfId="15480"/>
    <cellStyle name="요약 3 2 8 3" xfId="21236"/>
    <cellStyle name="요약 3 2 8 4" xfId="26718"/>
    <cellStyle name="요약 3 2 9" xfId="9515"/>
    <cellStyle name="요약 3 2 9 2" xfId="15481"/>
    <cellStyle name="요약 3 2 9 3" xfId="21237"/>
    <cellStyle name="요약 3 2 9 4" xfId="26719"/>
    <cellStyle name="요약 3 3" xfId="5423"/>
    <cellStyle name="요약 3 3 2" xfId="5711"/>
    <cellStyle name="요약 3 3 2 10" xfId="11684"/>
    <cellStyle name="요약 3 3 2 11" xfId="17453"/>
    <cellStyle name="요약 3 3 2 12" xfId="22974"/>
    <cellStyle name="요약 3 3 2 2" xfId="9516"/>
    <cellStyle name="요약 3 3 2 2 2" xfId="15482"/>
    <cellStyle name="요약 3 3 2 2 3" xfId="21238"/>
    <cellStyle name="요약 3 3 2 2 4" xfId="26720"/>
    <cellStyle name="요약 3 3 2 3" xfId="9517"/>
    <cellStyle name="요약 3 3 2 3 2" xfId="15483"/>
    <cellStyle name="요약 3 3 2 3 3" xfId="21239"/>
    <cellStyle name="요약 3 3 2 3 4" xfId="26721"/>
    <cellStyle name="요약 3 3 2 4" xfId="9518"/>
    <cellStyle name="요약 3 3 2 4 2" xfId="15484"/>
    <cellStyle name="요약 3 3 2 4 3" xfId="21240"/>
    <cellStyle name="요약 3 3 2 4 4" xfId="26722"/>
    <cellStyle name="요약 3 3 2 5" xfId="9519"/>
    <cellStyle name="요약 3 3 2 5 2" xfId="15485"/>
    <cellStyle name="요약 3 3 2 5 3" xfId="21241"/>
    <cellStyle name="요약 3 3 2 5 4" xfId="26723"/>
    <cellStyle name="요약 3 3 2 6" xfId="9520"/>
    <cellStyle name="요약 3 3 2 6 2" xfId="15486"/>
    <cellStyle name="요약 3 3 2 6 3" xfId="21242"/>
    <cellStyle name="요약 3 3 2 6 4" xfId="26724"/>
    <cellStyle name="요약 3 3 2 7" xfId="9521"/>
    <cellStyle name="요약 3 3 2 7 2" xfId="15487"/>
    <cellStyle name="요약 3 3 2 7 3" xfId="21243"/>
    <cellStyle name="요약 3 3 2 7 4" xfId="26725"/>
    <cellStyle name="요약 3 3 2 8" xfId="9522"/>
    <cellStyle name="요약 3 3 2 8 2" xfId="15488"/>
    <cellStyle name="요약 3 3 2 8 3" xfId="21244"/>
    <cellStyle name="요약 3 3 2 8 4" xfId="26726"/>
    <cellStyle name="요약 3 3 2 9" xfId="9523"/>
    <cellStyle name="요약 3 3 2 9 2" xfId="15489"/>
    <cellStyle name="요약 3 3 2 9 3" xfId="21245"/>
    <cellStyle name="요약 3 3 2 9 4" xfId="26727"/>
    <cellStyle name="요약 3 3 3" xfId="9524"/>
    <cellStyle name="요약 3 3 3 2" xfId="15490"/>
    <cellStyle name="요약 3 3 3 3" xfId="21246"/>
    <cellStyle name="요약 3 3 3 4" xfId="26728"/>
    <cellStyle name="요약 3 3 4" xfId="9525"/>
    <cellStyle name="요약 3 3 4 2" xfId="15491"/>
    <cellStyle name="요약 3 3 4 3" xfId="21247"/>
    <cellStyle name="요약 3 3 4 4" xfId="26729"/>
    <cellStyle name="요약 3 3 5" xfId="9526"/>
    <cellStyle name="요약 3 3 5 2" xfId="15492"/>
    <cellStyle name="요약 3 3 5 3" xfId="21248"/>
    <cellStyle name="요약 3 3 5 4" xfId="26730"/>
    <cellStyle name="요약 3 3 6" xfId="9527"/>
    <cellStyle name="요약 3 3 6 2" xfId="15493"/>
    <cellStyle name="요약 3 3 6 3" xfId="21249"/>
    <cellStyle name="요약 3 3 6 4" xfId="26731"/>
    <cellStyle name="요약 3 3 7" xfId="11417"/>
    <cellStyle name="요약 3 3 8" xfId="17215"/>
    <cellStyle name="요약 3 4" xfId="5449"/>
    <cellStyle name="요약 3 4 2" xfId="5737"/>
    <cellStyle name="요약 3 4 2 10" xfId="11710"/>
    <cellStyle name="요약 3 4 2 11" xfId="17477"/>
    <cellStyle name="요약 3 4 2 12" xfId="22997"/>
    <cellStyle name="요약 3 4 2 2" xfId="9528"/>
    <cellStyle name="요약 3 4 2 2 2" xfId="15494"/>
    <cellStyle name="요약 3 4 2 2 3" xfId="21250"/>
    <cellStyle name="요약 3 4 2 2 4" xfId="26732"/>
    <cellStyle name="요약 3 4 2 3" xfId="9529"/>
    <cellStyle name="요약 3 4 2 3 2" xfId="15495"/>
    <cellStyle name="요약 3 4 2 3 3" xfId="21251"/>
    <cellStyle name="요약 3 4 2 3 4" xfId="26733"/>
    <cellStyle name="요약 3 4 2 4" xfId="9530"/>
    <cellStyle name="요약 3 4 2 4 2" xfId="15496"/>
    <cellStyle name="요약 3 4 2 4 3" xfId="21252"/>
    <cellStyle name="요약 3 4 2 4 4" xfId="26734"/>
    <cellStyle name="요약 3 4 2 5" xfId="9531"/>
    <cellStyle name="요약 3 4 2 5 2" xfId="15497"/>
    <cellStyle name="요약 3 4 2 5 3" xfId="21253"/>
    <cellStyle name="요약 3 4 2 5 4" xfId="26735"/>
    <cellStyle name="요약 3 4 2 6" xfId="9532"/>
    <cellStyle name="요약 3 4 2 6 2" xfId="15498"/>
    <cellStyle name="요약 3 4 2 6 3" xfId="21254"/>
    <cellStyle name="요약 3 4 2 6 4" xfId="26736"/>
    <cellStyle name="요약 3 4 2 7" xfId="9533"/>
    <cellStyle name="요약 3 4 2 7 2" xfId="15499"/>
    <cellStyle name="요약 3 4 2 7 3" xfId="21255"/>
    <cellStyle name="요약 3 4 2 7 4" xfId="26737"/>
    <cellStyle name="요약 3 4 2 8" xfId="9534"/>
    <cellStyle name="요약 3 4 2 8 2" xfId="15500"/>
    <cellStyle name="요약 3 4 2 8 3" xfId="21256"/>
    <cellStyle name="요약 3 4 2 8 4" xfId="26738"/>
    <cellStyle name="요약 3 4 2 9" xfId="9535"/>
    <cellStyle name="요약 3 4 2 9 2" xfId="15501"/>
    <cellStyle name="요약 3 4 2 9 3" xfId="21257"/>
    <cellStyle name="요약 3 4 2 9 4" xfId="26739"/>
    <cellStyle name="요약 3 4 3" xfId="9536"/>
    <cellStyle name="요약 3 4 3 2" xfId="15502"/>
    <cellStyle name="요약 3 4 3 3" xfId="21258"/>
    <cellStyle name="요약 3 4 3 4" xfId="26740"/>
    <cellStyle name="요약 3 4 4" xfId="9537"/>
    <cellStyle name="요약 3 4 4 2" xfId="15503"/>
    <cellStyle name="요약 3 4 4 3" xfId="21259"/>
    <cellStyle name="요약 3 4 4 4" xfId="26741"/>
    <cellStyle name="요약 3 4 5" xfId="9538"/>
    <cellStyle name="요약 3 4 5 2" xfId="15504"/>
    <cellStyle name="요약 3 4 5 3" xfId="21260"/>
    <cellStyle name="요약 3 4 5 4" xfId="26742"/>
    <cellStyle name="요약 3 4 6" xfId="9539"/>
    <cellStyle name="요약 3 4 6 2" xfId="15505"/>
    <cellStyle name="요약 3 4 6 3" xfId="21261"/>
    <cellStyle name="요약 3 4 6 4" xfId="26743"/>
    <cellStyle name="요약 3 4 7" xfId="11443"/>
    <cellStyle name="요약 3 4 8" xfId="17237"/>
    <cellStyle name="요약 3 5" xfId="5509"/>
    <cellStyle name="요약 3 5 10" xfId="17292"/>
    <cellStyle name="요약 3 5 11" xfId="22892"/>
    <cellStyle name="요약 3 5 2" xfId="5797"/>
    <cellStyle name="요약 3 5 2 10" xfId="9540"/>
    <cellStyle name="요약 3 5 2 10 2" xfId="15506"/>
    <cellStyle name="요약 3 5 2 10 3" xfId="21262"/>
    <cellStyle name="요약 3 5 2 10 4" xfId="26744"/>
    <cellStyle name="요약 3 5 2 11" xfId="11770"/>
    <cellStyle name="요약 3 5 2 12" xfId="17534"/>
    <cellStyle name="요약 3 5 2 13" xfId="23050"/>
    <cellStyle name="요약 3 5 2 2" xfId="9541"/>
    <cellStyle name="요약 3 5 2 2 2" xfId="15507"/>
    <cellStyle name="요약 3 5 2 2 3" xfId="21263"/>
    <cellStyle name="요약 3 5 2 2 4" xfId="26745"/>
    <cellStyle name="요약 3 5 2 3" xfId="9542"/>
    <cellStyle name="요약 3 5 2 3 2" xfId="15508"/>
    <cellStyle name="요약 3 5 2 3 3" xfId="21264"/>
    <cellStyle name="요약 3 5 2 3 4" xfId="26746"/>
    <cellStyle name="요약 3 5 2 4" xfId="9543"/>
    <cellStyle name="요약 3 5 2 4 2" xfId="15509"/>
    <cellStyle name="요약 3 5 2 4 3" xfId="21265"/>
    <cellStyle name="요약 3 5 2 4 4" xfId="26747"/>
    <cellStyle name="요약 3 5 2 5" xfId="9544"/>
    <cellStyle name="요약 3 5 2 5 2" xfId="15510"/>
    <cellStyle name="요약 3 5 2 5 3" xfId="21266"/>
    <cellStyle name="요약 3 5 2 5 4" xfId="26748"/>
    <cellStyle name="요약 3 5 2 6" xfId="9545"/>
    <cellStyle name="요약 3 5 2 6 2" xfId="15511"/>
    <cellStyle name="요약 3 5 2 6 3" xfId="21267"/>
    <cellStyle name="요약 3 5 2 6 4" xfId="26749"/>
    <cellStyle name="요약 3 5 2 7" xfId="9546"/>
    <cellStyle name="요약 3 5 2 7 2" xfId="15512"/>
    <cellStyle name="요약 3 5 2 7 3" xfId="21268"/>
    <cellStyle name="요약 3 5 2 7 4" xfId="26750"/>
    <cellStyle name="요약 3 5 2 8" xfId="9547"/>
    <cellStyle name="요약 3 5 2 8 2" xfId="15513"/>
    <cellStyle name="요약 3 5 2 8 3" xfId="21269"/>
    <cellStyle name="요약 3 5 2 8 4" xfId="26751"/>
    <cellStyle name="요약 3 5 2 9" xfId="9548"/>
    <cellStyle name="요약 3 5 2 9 2" xfId="15514"/>
    <cellStyle name="요약 3 5 2 9 3" xfId="21270"/>
    <cellStyle name="요약 3 5 2 9 4" xfId="26752"/>
    <cellStyle name="요약 3 5 3" xfId="6020"/>
    <cellStyle name="요약 3 5 3 10" xfId="9549"/>
    <cellStyle name="요약 3 5 3 10 2" xfId="15515"/>
    <cellStyle name="요약 3 5 3 10 3" xfId="21271"/>
    <cellStyle name="요약 3 5 3 10 4" xfId="26753"/>
    <cellStyle name="요약 3 5 3 11" xfId="11993"/>
    <cellStyle name="요약 3 5 3 12" xfId="17750"/>
    <cellStyle name="요약 3 5 3 13" xfId="23247"/>
    <cellStyle name="요약 3 5 3 2" xfId="9550"/>
    <cellStyle name="요약 3 5 3 2 2" xfId="15516"/>
    <cellStyle name="요약 3 5 3 2 3" xfId="21272"/>
    <cellStyle name="요약 3 5 3 2 4" xfId="26754"/>
    <cellStyle name="요약 3 5 3 3" xfId="9551"/>
    <cellStyle name="요약 3 5 3 3 2" xfId="15517"/>
    <cellStyle name="요약 3 5 3 3 3" xfId="21273"/>
    <cellStyle name="요약 3 5 3 3 4" xfId="26755"/>
    <cellStyle name="요약 3 5 3 4" xfId="9552"/>
    <cellStyle name="요약 3 5 3 4 2" xfId="15518"/>
    <cellStyle name="요약 3 5 3 4 3" xfId="21274"/>
    <cellStyle name="요약 3 5 3 4 4" xfId="26756"/>
    <cellStyle name="요약 3 5 3 5" xfId="9553"/>
    <cellStyle name="요약 3 5 3 5 2" xfId="15519"/>
    <cellStyle name="요약 3 5 3 5 3" xfId="21275"/>
    <cellStyle name="요약 3 5 3 5 4" xfId="26757"/>
    <cellStyle name="요약 3 5 3 6" xfId="9554"/>
    <cellStyle name="요약 3 5 3 6 2" xfId="15520"/>
    <cellStyle name="요약 3 5 3 6 3" xfId="21276"/>
    <cellStyle name="요약 3 5 3 6 4" xfId="26758"/>
    <cellStyle name="요약 3 5 3 7" xfId="9555"/>
    <cellStyle name="요약 3 5 3 7 2" xfId="15521"/>
    <cellStyle name="요약 3 5 3 7 3" xfId="21277"/>
    <cellStyle name="요약 3 5 3 7 4" xfId="26759"/>
    <cellStyle name="요약 3 5 3 8" xfId="9556"/>
    <cellStyle name="요약 3 5 3 8 2" xfId="15522"/>
    <cellStyle name="요약 3 5 3 8 3" xfId="21278"/>
    <cellStyle name="요약 3 5 3 8 4" xfId="26760"/>
    <cellStyle name="요약 3 5 3 9" xfId="9557"/>
    <cellStyle name="요약 3 5 3 9 2" xfId="15523"/>
    <cellStyle name="요약 3 5 3 9 3" xfId="21279"/>
    <cellStyle name="요약 3 5 3 9 4" xfId="26761"/>
    <cellStyle name="요약 3 5 4" xfId="9558"/>
    <cellStyle name="요약 3 5 4 2" xfId="15524"/>
    <cellStyle name="요약 3 5 4 3" xfId="21280"/>
    <cellStyle name="요약 3 5 4 4" xfId="26762"/>
    <cellStyle name="요약 3 5 5" xfId="9559"/>
    <cellStyle name="요약 3 5 5 2" xfId="15525"/>
    <cellStyle name="요약 3 5 5 3" xfId="21281"/>
    <cellStyle name="요약 3 5 5 4" xfId="26763"/>
    <cellStyle name="요약 3 5 6" xfId="9560"/>
    <cellStyle name="요약 3 5 6 2" xfId="15526"/>
    <cellStyle name="요약 3 5 6 3" xfId="21282"/>
    <cellStyle name="요약 3 5 6 4" xfId="26764"/>
    <cellStyle name="요약 3 5 7" xfId="9561"/>
    <cellStyle name="요약 3 5 7 2" xfId="15527"/>
    <cellStyle name="요약 3 5 7 3" xfId="21283"/>
    <cellStyle name="요약 3 5 7 4" xfId="26765"/>
    <cellStyle name="요약 3 5 8" xfId="9562"/>
    <cellStyle name="요약 3 5 8 2" xfId="15528"/>
    <cellStyle name="요약 3 5 8 3" xfId="21284"/>
    <cellStyle name="요약 3 5 8 4" xfId="26766"/>
    <cellStyle name="요약 3 5 9" xfId="11503"/>
    <cellStyle name="요약 3 6" xfId="9563"/>
    <cellStyle name="요약 3 6 2" xfId="15529"/>
    <cellStyle name="요약 3 6 3" xfId="21285"/>
    <cellStyle name="요약 3 6 4" xfId="26767"/>
    <cellStyle name="요약 3 7" xfId="9564"/>
    <cellStyle name="요약 3 7 2" xfId="15530"/>
    <cellStyle name="요약 3 7 3" xfId="21286"/>
    <cellStyle name="요약 3 7 4" xfId="26768"/>
    <cellStyle name="요약 3 8" xfId="11248"/>
    <cellStyle name="요약 3 9" xfId="11232"/>
    <cellStyle name="요약 4" xfId="626"/>
    <cellStyle name="요약 4 2" xfId="5386"/>
    <cellStyle name="요약 4 2 10" xfId="11380"/>
    <cellStyle name="요약 4 2 11" xfId="17183"/>
    <cellStyle name="요약 4 2 12" xfId="11307"/>
    <cellStyle name="요약 4 2 2" xfId="5674"/>
    <cellStyle name="요약 4 2 2 10" xfId="17417"/>
    <cellStyle name="요약 4 2 2 2" xfId="9565"/>
    <cellStyle name="요약 4 2 2 2 2" xfId="15531"/>
    <cellStyle name="요약 4 2 2 2 3" xfId="21287"/>
    <cellStyle name="요약 4 2 2 2 4" xfId="26769"/>
    <cellStyle name="요약 4 2 2 3" xfId="9566"/>
    <cellStyle name="요약 4 2 2 3 2" xfId="15532"/>
    <cellStyle name="요약 4 2 2 3 3" xfId="21288"/>
    <cellStyle name="요약 4 2 2 3 4" xfId="26770"/>
    <cellStyle name="요약 4 2 2 4" xfId="9567"/>
    <cellStyle name="요약 4 2 2 4 2" xfId="15533"/>
    <cellStyle name="요약 4 2 2 4 3" xfId="21289"/>
    <cellStyle name="요약 4 2 2 4 4" xfId="26771"/>
    <cellStyle name="요약 4 2 2 5" xfId="9568"/>
    <cellStyle name="요약 4 2 2 5 2" xfId="15534"/>
    <cellStyle name="요약 4 2 2 5 3" xfId="21290"/>
    <cellStyle name="요약 4 2 2 5 4" xfId="26772"/>
    <cellStyle name="요약 4 2 2 6" xfId="9569"/>
    <cellStyle name="요약 4 2 2 6 2" xfId="15535"/>
    <cellStyle name="요약 4 2 2 6 3" xfId="21291"/>
    <cellStyle name="요약 4 2 2 6 4" xfId="26773"/>
    <cellStyle name="요약 4 2 2 7" xfId="9570"/>
    <cellStyle name="요약 4 2 2 7 2" xfId="15536"/>
    <cellStyle name="요약 4 2 2 7 3" xfId="21292"/>
    <cellStyle name="요약 4 2 2 7 4" xfId="26774"/>
    <cellStyle name="요약 4 2 2 8" xfId="9571"/>
    <cellStyle name="요약 4 2 2 8 2" xfId="15537"/>
    <cellStyle name="요약 4 2 2 8 3" xfId="21293"/>
    <cellStyle name="요약 4 2 2 8 4" xfId="26775"/>
    <cellStyle name="요약 4 2 2 9" xfId="11647"/>
    <cellStyle name="요약 4 2 3" xfId="5915"/>
    <cellStyle name="요약 4 2 3 10" xfId="9572"/>
    <cellStyle name="요약 4 2 3 10 2" xfId="15538"/>
    <cellStyle name="요약 4 2 3 10 3" xfId="21294"/>
    <cellStyle name="요약 4 2 3 10 4" xfId="26776"/>
    <cellStyle name="요약 4 2 3 11" xfId="11888"/>
    <cellStyle name="요약 4 2 3 12" xfId="17645"/>
    <cellStyle name="요약 4 2 3 13" xfId="23142"/>
    <cellStyle name="요약 4 2 3 2" xfId="9573"/>
    <cellStyle name="요약 4 2 3 2 2" xfId="15539"/>
    <cellStyle name="요약 4 2 3 2 3" xfId="21295"/>
    <cellStyle name="요약 4 2 3 2 4" xfId="26777"/>
    <cellStyle name="요약 4 2 3 3" xfId="9574"/>
    <cellStyle name="요약 4 2 3 3 2" xfId="15540"/>
    <cellStyle name="요약 4 2 3 3 3" xfId="21296"/>
    <cellStyle name="요약 4 2 3 3 4" xfId="26778"/>
    <cellStyle name="요약 4 2 3 4" xfId="9575"/>
    <cellStyle name="요약 4 2 3 4 2" xfId="15541"/>
    <cellStyle name="요약 4 2 3 4 3" xfId="21297"/>
    <cellStyle name="요약 4 2 3 4 4" xfId="26779"/>
    <cellStyle name="요약 4 2 3 5" xfId="9576"/>
    <cellStyle name="요약 4 2 3 5 2" xfId="15542"/>
    <cellStyle name="요약 4 2 3 5 3" xfId="21298"/>
    <cellStyle name="요약 4 2 3 5 4" xfId="26780"/>
    <cellStyle name="요약 4 2 3 6" xfId="9577"/>
    <cellStyle name="요약 4 2 3 6 2" xfId="15543"/>
    <cellStyle name="요약 4 2 3 6 3" xfId="21299"/>
    <cellStyle name="요약 4 2 3 6 4" xfId="26781"/>
    <cellStyle name="요약 4 2 3 7" xfId="9578"/>
    <cellStyle name="요약 4 2 3 7 2" xfId="15544"/>
    <cellStyle name="요약 4 2 3 7 3" xfId="21300"/>
    <cellStyle name="요약 4 2 3 7 4" xfId="26782"/>
    <cellStyle name="요약 4 2 3 8" xfId="9579"/>
    <cellStyle name="요약 4 2 3 8 2" xfId="15545"/>
    <cellStyle name="요약 4 2 3 8 3" xfId="21301"/>
    <cellStyle name="요약 4 2 3 8 4" xfId="26783"/>
    <cellStyle name="요약 4 2 3 9" xfId="9580"/>
    <cellStyle name="요약 4 2 3 9 2" xfId="15546"/>
    <cellStyle name="요약 4 2 3 9 3" xfId="21302"/>
    <cellStyle name="요약 4 2 3 9 4" xfId="26784"/>
    <cellStyle name="요약 4 2 4" xfId="9581"/>
    <cellStyle name="요약 4 2 4 2" xfId="15547"/>
    <cellStyle name="요약 4 2 4 3" xfId="21303"/>
    <cellStyle name="요약 4 2 4 4" xfId="26785"/>
    <cellStyle name="요약 4 2 5" xfId="9582"/>
    <cellStyle name="요약 4 2 5 2" xfId="15548"/>
    <cellStyle name="요약 4 2 5 3" xfId="21304"/>
    <cellStyle name="요약 4 2 5 4" xfId="26786"/>
    <cellStyle name="요약 4 2 6" xfId="9583"/>
    <cellStyle name="요약 4 2 6 2" xfId="15549"/>
    <cellStyle name="요약 4 2 6 3" xfId="21305"/>
    <cellStyle name="요약 4 2 6 4" xfId="26787"/>
    <cellStyle name="요약 4 2 7" xfId="9584"/>
    <cellStyle name="요약 4 2 7 2" xfId="15550"/>
    <cellStyle name="요약 4 2 7 3" xfId="21306"/>
    <cellStyle name="요약 4 2 7 4" xfId="26788"/>
    <cellStyle name="요약 4 2 8" xfId="9585"/>
    <cellStyle name="요약 4 2 8 2" xfId="15551"/>
    <cellStyle name="요약 4 2 8 3" xfId="21307"/>
    <cellStyle name="요약 4 2 8 4" xfId="26789"/>
    <cellStyle name="요약 4 2 9" xfId="9586"/>
    <cellStyle name="요약 4 2 9 2" xfId="15552"/>
    <cellStyle name="요약 4 2 9 3" xfId="21308"/>
    <cellStyle name="요약 4 2 9 4" xfId="26790"/>
    <cellStyle name="요약 4 3" xfId="5535"/>
    <cellStyle name="요약 4 3 2" xfId="5823"/>
    <cellStyle name="요약 4 3 2 10" xfId="11796"/>
    <cellStyle name="요약 4 3 2 11" xfId="17559"/>
    <cellStyle name="요약 4 3 2 12" xfId="23075"/>
    <cellStyle name="요약 4 3 2 2" xfId="9587"/>
    <cellStyle name="요약 4 3 2 2 2" xfId="15553"/>
    <cellStyle name="요약 4 3 2 2 3" xfId="21309"/>
    <cellStyle name="요약 4 3 2 2 4" xfId="26791"/>
    <cellStyle name="요약 4 3 2 3" xfId="9588"/>
    <cellStyle name="요약 4 3 2 3 2" xfId="15554"/>
    <cellStyle name="요약 4 3 2 3 3" xfId="21310"/>
    <cellStyle name="요약 4 3 2 3 4" xfId="26792"/>
    <cellStyle name="요약 4 3 2 4" xfId="9589"/>
    <cellStyle name="요약 4 3 2 4 2" xfId="15555"/>
    <cellStyle name="요약 4 3 2 4 3" xfId="21311"/>
    <cellStyle name="요약 4 3 2 4 4" xfId="26793"/>
    <cellStyle name="요약 4 3 2 5" xfId="9590"/>
    <cellStyle name="요약 4 3 2 5 2" xfId="15556"/>
    <cellStyle name="요약 4 3 2 5 3" xfId="21312"/>
    <cellStyle name="요약 4 3 2 5 4" xfId="26794"/>
    <cellStyle name="요약 4 3 2 6" xfId="9591"/>
    <cellStyle name="요약 4 3 2 6 2" xfId="15557"/>
    <cellStyle name="요약 4 3 2 6 3" xfId="21313"/>
    <cellStyle name="요약 4 3 2 6 4" xfId="26795"/>
    <cellStyle name="요약 4 3 2 7" xfId="9592"/>
    <cellStyle name="요약 4 3 2 7 2" xfId="15558"/>
    <cellStyle name="요약 4 3 2 7 3" xfId="21314"/>
    <cellStyle name="요약 4 3 2 7 4" xfId="26796"/>
    <cellStyle name="요약 4 3 2 8" xfId="9593"/>
    <cellStyle name="요약 4 3 2 8 2" xfId="15559"/>
    <cellStyle name="요약 4 3 2 8 3" xfId="21315"/>
    <cellStyle name="요약 4 3 2 8 4" xfId="26797"/>
    <cellStyle name="요약 4 3 2 9" xfId="9594"/>
    <cellStyle name="요약 4 3 2 9 2" xfId="15560"/>
    <cellStyle name="요약 4 3 2 9 3" xfId="21316"/>
    <cellStyle name="요약 4 3 2 9 4" xfId="26798"/>
    <cellStyle name="요약 4 3 3" xfId="9595"/>
    <cellStyle name="요약 4 3 3 2" xfId="15561"/>
    <cellStyle name="요약 4 3 3 3" xfId="21317"/>
    <cellStyle name="요약 4 3 3 4" xfId="26799"/>
    <cellStyle name="요약 4 3 4" xfId="9596"/>
    <cellStyle name="요약 4 3 4 2" xfId="15562"/>
    <cellStyle name="요약 4 3 4 3" xfId="21318"/>
    <cellStyle name="요약 4 3 4 4" xfId="26800"/>
    <cellStyle name="요약 4 3 5" xfId="9597"/>
    <cellStyle name="요약 4 3 5 2" xfId="15563"/>
    <cellStyle name="요약 4 3 5 3" xfId="21319"/>
    <cellStyle name="요약 4 3 5 4" xfId="26801"/>
    <cellStyle name="요약 4 3 6" xfId="9598"/>
    <cellStyle name="요약 4 3 6 2" xfId="15564"/>
    <cellStyle name="요약 4 3 6 3" xfId="21320"/>
    <cellStyle name="요약 4 3 6 4" xfId="26802"/>
    <cellStyle name="요약 4 3 7" xfId="11528"/>
    <cellStyle name="요약 4 3 8" xfId="17316"/>
    <cellStyle name="요약 4 4" xfId="5450"/>
    <cellStyle name="요약 4 4 2" xfId="5738"/>
    <cellStyle name="요약 4 4 2 10" xfId="11711"/>
    <cellStyle name="요약 4 4 2 11" xfId="17478"/>
    <cellStyle name="요약 4 4 2 12" xfId="22998"/>
    <cellStyle name="요약 4 4 2 2" xfId="9599"/>
    <cellStyle name="요약 4 4 2 2 2" xfId="15565"/>
    <cellStyle name="요약 4 4 2 2 3" xfId="21321"/>
    <cellStyle name="요약 4 4 2 2 4" xfId="26803"/>
    <cellStyle name="요약 4 4 2 3" xfId="9600"/>
    <cellStyle name="요약 4 4 2 3 2" xfId="15566"/>
    <cellStyle name="요약 4 4 2 3 3" xfId="21322"/>
    <cellStyle name="요약 4 4 2 3 4" xfId="26804"/>
    <cellStyle name="요약 4 4 2 4" xfId="9601"/>
    <cellStyle name="요약 4 4 2 4 2" xfId="15567"/>
    <cellStyle name="요약 4 4 2 4 3" xfId="21323"/>
    <cellStyle name="요약 4 4 2 4 4" xfId="26805"/>
    <cellStyle name="요약 4 4 2 5" xfId="9602"/>
    <cellStyle name="요약 4 4 2 5 2" xfId="15568"/>
    <cellStyle name="요약 4 4 2 5 3" xfId="21324"/>
    <cellStyle name="요약 4 4 2 5 4" xfId="26806"/>
    <cellStyle name="요약 4 4 2 6" xfId="9603"/>
    <cellStyle name="요약 4 4 2 6 2" xfId="15569"/>
    <cellStyle name="요약 4 4 2 6 3" xfId="21325"/>
    <cellStyle name="요약 4 4 2 6 4" xfId="26807"/>
    <cellStyle name="요약 4 4 2 7" xfId="9604"/>
    <cellStyle name="요약 4 4 2 7 2" xfId="15570"/>
    <cellStyle name="요약 4 4 2 7 3" xfId="21326"/>
    <cellStyle name="요약 4 4 2 7 4" xfId="26808"/>
    <cellStyle name="요약 4 4 2 8" xfId="9605"/>
    <cellStyle name="요약 4 4 2 8 2" xfId="15571"/>
    <cellStyle name="요약 4 4 2 8 3" xfId="21327"/>
    <cellStyle name="요약 4 4 2 8 4" xfId="26809"/>
    <cellStyle name="요약 4 4 2 9" xfId="9606"/>
    <cellStyle name="요약 4 4 2 9 2" xfId="15572"/>
    <cellStyle name="요약 4 4 2 9 3" xfId="21328"/>
    <cellStyle name="요약 4 4 2 9 4" xfId="26810"/>
    <cellStyle name="요약 4 4 3" xfId="9607"/>
    <cellStyle name="요약 4 4 3 2" xfId="15573"/>
    <cellStyle name="요약 4 4 3 3" xfId="21329"/>
    <cellStyle name="요약 4 4 3 4" xfId="26811"/>
    <cellStyle name="요약 4 4 4" xfId="9608"/>
    <cellStyle name="요약 4 4 4 2" xfId="15574"/>
    <cellStyle name="요약 4 4 4 3" xfId="21330"/>
    <cellStyle name="요약 4 4 4 4" xfId="26812"/>
    <cellStyle name="요약 4 4 5" xfId="9609"/>
    <cellStyle name="요약 4 4 5 2" xfId="15575"/>
    <cellStyle name="요약 4 4 5 3" xfId="21331"/>
    <cellStyle name="요약 4 4 5 4" xfId="26813"/>
    <cellStyle name="요약 4 4 6" xfId="9610"/>
    <cellStyle name="요약 4 4 6 2" xfId="15576"/>
    <cellStyle name="요약 4 4 6 3" xfId="21332"/>
    <cellStyle name="요약 4 4 6 4" xfId="26814"/>
    <cellStyle name="요약 4 4 7" xfId="11444"/>
    <cellStyle name="요약 4 4 8" xfId="17238"/>
    <cellStyle name="요약 4 5" xfId="5397"/>
    <cellStyle name="요약 4 5 10" xfId="17192"/>
    <cellStyle name="요약 4 5 11" xfId="11314"/>
    <cellStyle name="요약 4 5 2" xfId="5685"/>
    <cellStyle name="요약 4 5 2 10" xfId="9611"/>
    <cellStyle name="요약 4 5 2 10 2" xfId="15577"/>
    <cellStyle name="요약 4 5 2 10 3" xfId="21333"/>
    <cellStyle name="요약 4 5 2 10 4" xfId="26815"/>
    <cellStyle name="요약 4 5 2 11" xfId="11658"/>
    <cellStyle name="요약 4 5 2 12" xfId="17428"/>
    <cellStyle name="요약 4 5 2 13" xfId="22951"/>
    <cellStyle name="요약 4 5 2 2" xfId="9612"/>
    <cellStyle name="요약 4 5 2 2 2" xfId="15578"/>
    <cellStyle name="요약 4 5 2 2 3" xfId="21334"/>
    <cellStyle name="요약 4 5 2 2 4" xfId="26816"/>
    <cellStyle name="요약 4 5 2 3" xfId="9613"/>
    <cellStyle name="요약 4 5 2 3 2" xfId="15579"/>
    <cellStyle name="요약 4 5 2 3 3" xfId="21335"/>
    <cellStyle name="요약 4 5 2 3 4" xfId="26817"/>
    <cellStyle name="요약 4 5 2 4" xfId="9614"/>
    <cellStyle name="요약 4 5 2 4 2" xfId="15580"/>
    <cellStyle name="요약 4 5 2 4 3" xfId="21336"/>
    <cellStyle name="요약 4 5 2 4 4" xfId="26818"/>
    <cellStyle name="요약 4 5 2 5" xfId="9615"/>
    <cellStyle name="요약 4 5 2 5 2" xfId="15581"/>
    <cellStyle name="요약 4 5 2 5 3" xfId="21337"/>
    <cellStyle name="요약 4 5 2 5 4" xfId="26819"/>
    <cellStyle name="요약 4 5 2 6" xfId="9616"/>
    <cellStyle name="요약 4 5 2 6 2" xfId="15582"/>
    <cellStyle name="요약 4 5 2 6 3" xfId="21338"/>
    <cellStyle name="요약 4 5 2 6 4" xfId="26820"/>
    <cellStyle name="요약 4 5 2 7" xfId="9617"/>
    <cellStyle name="요약 4 5 2 7 2" xfId="15583"/>
    <cellStyle name="요약 4 5 2 7 3" xfId="21339"/>
    <cellStyle name="요약 4 5 2 7 4" xfId="26821"/>
    <cellStyle name="요약 4 5 2 8" xfId="9618"/>
    <cellStyle name="요약 4 5 2 8 2" xfId="15584"/>
    <cellStyle name="요약 4 5 2 8 3" xfId="21340"/>
    <cellStyle name="요약 4 5 2 8 4" xfId="26822"/>
    <cellStyle name="요약 4 5 2 9" xfId="9619"/>
    <cellStyle name="요약 4 5 2 9 2" xfId="15585"/>
    <cellStyle name="요약 4 5 2 9 3" xfId="21341"/>
    <cellStyle name="요약 4 5 2 9 4" xfId="26823"/>
    <cellStyle name="요약 4 5 3" xfId="5925"/>
    <cellStyle name="요약 4 5 3 10" xfId="9620"/>
    <cellStyle name="요약 4 5 3 10 2" xfId="15586"/>
    <cellStyle name="요약 4 5 3 10 3" xfId="21342"/>
    <cellStyle name="요약 4 5 3 10 4" xfId="26824"/>
    <cellStyle name="요약 4 5 3 11" xfId="11898"/>
    <cellStyle name="요약 4 5 3 12" xfId="17655"/>
    <cellStyle name="요약 4 5 3 13" xfId="23152"/>
    <cellStyle name="요약 4 5 3 2" xfId="9621"/>
    <cellStyle name="요약 4 5 3 2 2" xfId="15587"/>
    <cellStyle name="요약 4 5 3 2 3" xfId="21343"/>
    <cellStyle name="요약 4 5 3 2 4" xfId="26825"/>
    <cellStyle name="요약 4 5 3 3" xfId="9622"/>
    <cellStyle name="요약 4 5 3 3 2" xfId="15588"/>
    <cellStyle name="요약 4 5 3 3 3" xfId="21344"/>
    <cellStyle name="요약 4 5 3 3 4" xfId="26826"/>
    <cellStyle name="요약 4 5 3 4" xfId="9623"/>
    <cellStyle name="요약 4 5 3 4 2" xfId="15589"/>
    <cellStyle name="요약 4 5 3 4 3" xfId="21345"/>
    <cellStyle name="요약 4 5 3 4 4" xfId="26827"/>
    <cellStyle name="요약 4 5 3 5" xfId="9624"/>
    <cellStyle name="요약 4 5 3 5 2" xfId="15590"/>
    <cellStyle name="요약 4 5 3 5 3" xfId="21346"/>
    <cellStyle name="요약 4 5 3 5 4" xfId="26828"/>
    <cellStyle name="요약 4 5 3 6" xfId="9625"/>
    <cellStyle name="요약 4 5 3 6 2" xfId="15591"/>
    <cellStyle name="요약 4 5 3 6 3" xfId="21347"/>
    <cellStyle name="요약 4 5 3 6 4" xfId="26829"/>
    <cellStyle name="요약 4 5 3 7" xfId="9626"/>
    <cellStyle name="요약 4 5 3 7 2" xfId="15592"/>
    <cellStyle name="요약 4 5 3 7 3" xfId="21348"/>
    <cellStyle name="요약 4 5 3 7 4" xfId="26830"/>
    <cellStyle name="요약 4 5 3 8" xfId="9627"/>
    <cellStyle name="요약 4 5 3 8 2" xfId="15593"/>
    <cellStyle name="요약 4 5 3 8 3" xfId="21349"/>
    <cellStyle name="요약 4 5 3 8 4" xfId="26831"/>
    <cellStyle name="요약 4 5 3 9" xfId="9628"/>
    <cellStyle name="요약 4 5 3 9 2" xfId="15594"/>
    <cellStyle name="요약 4 5 3 9 3" xfId="21350"/>
    <cellStyle name="요약 4 5 3 9 4" xfId="26832"/>
    <cellStyle name="요약 4 5 4" xfId="9629"/>
    <cellStyle name="요약 4 5 4 2" xfId="15595"/>
    <cellStyle name="요약 4 5 4 3" xfId="21351"/>
    <cellStyle name="요약 4 5 4 4" xfId="26833"/>
    <cellStyle name="요약 4 5 5" xfId="9630"/>
    <cellStyle name="요약 4 5 5 2" xfId="15596"/>
    <cellStyle name="요약 4 5 5 3" xfId="21352"/>
    <cellStyle name="요약 4 5 5 4" xfId="26834"/>
    <cellStyle name="요약 4 5 6" xfId="9631"/>
    <cellStyle name="요약 4 5 6 2" xfId="15597"/>
    <cellStyle name="요약 4 5 6 3" xfId="21353"/>
    <cellStyle name="요약 4 5 6 4" xfId="26835"/>
    <cellStyle name="요약 4 5 7" xfId="9632"/>
    <cellStyle name="요약 4 5 7 2" xfId="15598"/>
    <cellStyle name="요약 4 5 7 3" xfId="21354"/>
    <cellStyle name="요약 4 5 7 4" xfId="26836"/>
    <cellStyle name="요약 4 5 8" xfId="9633"/>
    <cellStyle name="요약 4 5 8 2" xfId="15599"/>
    <cellStyle name="요약 4 5 8 3" xfId="21355"/>
    <cellStyle name="요약 4 5 8 4" xfId="26837"/>
    <cellStyle name="요약 4 5 9" xfId="11391"/>
    <cellStyle name="요약 4 6" xfId="9634"/>
    <cellStyle name="요약 4 6 2" xfId="15600"/>
    <cellStyle name="요약 4 6 3" xfId="21356"/>
    <cellStyle name="요약 4 6 4" xfId="26838"/>
    <cellStyle name="요약 4 7" xfId="9635"/>
    <cellStyle name="요약 4 7 2" xfId="15601"/>
    <cellStyle name="요약 4 7 3" xfId="21357"/>
    <cellStyle name="요약 4 7 4" xfId="26839"/>
    <cellStyle name="요약 4 8" xfId="11249"/>
    <cellStyle name="요약 4 9" xfId="11231"/>
    <cellStyle name="요약 5" xfId="5151"/>
    <cellStyle name="요약 5 2" xfId="5513"/>
    <cellStyle name="요약 5 2 2" xfId="5801"/>
    <cellStyle name="요약 5 2 2 10" xfId="11774"/>
    <cellStyle name="요약 5 2 2 11" xfId="17538"/>
    <cellStyle name="요약 5 2 2 12" xfId="23054"/>
    <cellStyle name="요약 5 2 2 2" xfId="9636"/>
    <cellStyle name="요약 5 2 2 2 2" xfId="15602"/>
    <cellStyle name="요약 5 2 2 2 3" xfId="21358"/>
    <cellStyle name="요약 5 2 2 2 4" xfId="26840"/>
    <cellStyle name="요약 5 2 2 3" xfId="9637"/>
    <cellStyle name="요약 5 2 2 3 2" xfId="15603"/>
    <cellStyle name="요약 5 2 2 3 3" xfId="21359"/>
    <cellStyle name="요약 5 2 2 3 4" xfId="26841"/>
    <cellStyle name="요약 5 2 2 4" xfId="9638"/>
    <cellStyle name="요약 5 2 2 4 2" xfId="15604"/>
    <cellStyle name="요약 5 2 2 4 3" xfId="21360"/>
    <cellStyle name="요약 5 2 2 4 4" xfId="26842"/>
    <cellStyle name="요약 5 2 2 5" xfId="9639"/>
    <cellStyle name="요약 5 2 2 5 2" xfId="15605"/>
    <cellStyle name="요약 5 2 2 5 3" xfId="21361"/>
    <cellStyle name="요약 5 2 2 5 4" xfId="26843"/>
    <cellStyle name="요약 5 2 2 6" xfId="9640"/>
    <cellStyle name="요약 5 2 2 6 2" xfId="15606"/>
    <cellStyle name="요약 5 2 2 6 3" xfId="21362"/>
    <cellStyle name="요약 5 2 2 6 4" xfId="26844"/>
    <cellStyle name="요약 5 2 2 7" xfId="9641"/>
    <cellStyle name="요약 5 2 2 7 2" xfId="15607"/>
    <cellStyle name="요약 5 2 2 7 3" xfId="21363"/>
    <cellStyle name="요약 5 2 2 7 4" xfId="26845"/>
    <cellStyle name="요약 5 2 2 8" xfId="9642"/>
    <cellStyle name="요약 5 2 2 8 2" xfId="15608"/>
    <cellStyle name="요약 5 2 2 8 3" xfId="21364"/>
    <cellStyle name="요약 5 2 2 8 4" xfId="26846"/>
    <cellStyle name="요약 5 2 2 9" xfId="9643"/>
    <cellStyle name="요약 5 2 2 9 2" xfId="15609"/>
    <cellStyle name="요약 5 2 2 9 3" xfId="21365"/>
    <cellStyle name="요약 5 2 2 9 4" xfId="26847"/>
    <cellStyle name="요약 5 2 3" xfId="6024"/>
    <cellStyle name="요약 5 2 3 10" xfId="9644"/>
    <cellStyle name="요약 5 2 3 10 2" xfId="15610"/>
    <cellStyle name="요약 5 2 3 10 3" xfId="21366"/>
    <cellStyle name="요약 5 2 3 10 4" xfId="26848"/>
    <cellStyle name="요약 5 2 3 11" xfId="11997"/>
    <cellStyle name="요약 5 2 3 12" xfId="17754"/>
    <cellStyle name="요약 5 2 3 13" xfId="23251"/>
    <cellStyle name="요약 5 2 3 2" xfId="9645"/>
    <cellStyle name="요약 5 2 3 2 2" xfId="15611"/>
    <cellStyle name="요약 5 2 3 2 3" xfId="21367"/>
    <cellStyle name="요약 5 2 3 2 4" xfId="26849"/>
    <cellStyle name="요약 5 2 3 3" xfId="9646"/>
    <cellStyle name="요약 5 2 3 3 2" xfId="15612"/>
    <cellStyle name="요약 5 2 3 3 3" xfId="21368"/>
    <cellStyle name="요약 5 2 3 3 4" xfId="26850"/>
    <cellStyle name="요약 5 2 3 4" xfId="9647"/>
    <cellStyle name="요약 5 2 3 4 2" xfId="15613"/>
    <cellStyle name="요약 5 2 3 4 3" xfId="21369"/>
    <cellStyle name="요약 5 2 3 4 4" xfId="26851"/>
    <cellStyle name="요약 5 2 3 5" xfId="9648"/>
    <cellStyle name="요약 5 2 3 5 2" xfId="15614"/>
    <cellStyle name="요약 5 2 3 5 3" xfId="21370"/>
    <cellStyle name="요약 5 2 3 5 4" xfId="26852"/>
    <cellStyle name="요약 5 2 3 6" xfId="9649"/>
    <cellStyle name="요약 5 2 3 6 2" xfId="15615"/>
    <cellStyle name="요약 5 2 3 6 3" xfId="21371"/>
    <cellStyle name="요약 5 2 3 6 4" xfId="26853"/>
    <cellStyle name="요약 5 2 3 7" xfId="9650"/>
    <cellStyle name="요약 5 2 3 7 2" xfId="15616"/>
    <cellStyle name="요약 5 2 3 7 3" xfId="21372"/>
    <cellStyle name="요약 5 2 3 7 4" xfId="26854"/>
    <cellStyle name="요약 5 2 3 8" xfId="9651"/>
    <cellStyle name="요약 5 2 3 8 2" xfId="15617"/>
    <cellStyle name="요약 5 2 3 8 3" xfId="21373"/>
    <cellStyle name="요약 5 2 3 8 4" xfId="26855"/>
    <cellStyle name="요약 5 2 3 9" xfId="9652"/>
    <cellStyle name="요약 5 2 3 9 2" xfId="15618"/>
    <cellStyle name="요약 5 2 3 9 3" xfId="21374"/>
    <cellStyle name="요약 5 2 3 9 4" xfId="26856"/>
    <cellStyle name="요약 5 2 4" xfId="9653"/>
    <cellStyle name="요약 5 2 4 2" xfId="15619"/>
    <cellStyle name="요약 5 2 4 3" xfId="21375"/>
    <cellStyle name="요약 5 2 4 4" xfId="26857"/>
    <cellStyle name="요약 5 2 5" xfId="9654"/>
    <cellStyle name="요약 5 2 5 2" xfId="15620"/>
    <cellStyle name="요약 5 2 5 3" xfId="21376"/>
    <cellStyle name="요약 5 2 5 4" xfId="26858"/>
    <cellStyle name="요약 5 2 6" xfId="9655"/>
    <cellStyle name="요약 5 2 6 2" xfId="15621"/>
    <cellStyle name="요약 5 2 6 3" xfId="21377"/>
    <cellStyle name="요약 5 2 6 4" xfId="26859"/>
    <cellStyle name="요약 5 2 7" xfId="11507"/>
    <cellStyle name="요약 5 2 8" xfId="17296"/>
    <cellStyle name="요약 5 3" xfId="5422"/>
    <cellStyle name="요약 5 3 2" xfId="5710"/>
    <cellStyle name="요약 5 3 2 10" xfId="11683"/>
    <cellStyle name="요약 5 3 2 11" xfId="17452"/>
    <cellStyle name="요약 5 3 2 12" xfId="22973"/>
    <cellStyle name="요약 5 3 2 2" xfId="9656"/>
    <cellStyle name="요약 5 3 2 2 2" xfId="15622"/>
    <cellStyle name="요약 5 3 2 2 3" xfId="21378"/>
    <cellStyle name="요약 5 3 2 2 4" xfId="26860"/>
    <cellStyle name="요약 5 3 2 3" xfId="9657"/>
    <cellStyle name="요약 5 3 2 3 2" xfId="15623"/>
    <cellStyle name="요약 5 3 2 3 3" xfId="21379"/>
    <cellStyle name="요약 5 3 2 3 4" xfId="26861"/>
    <cellStyle name="요약 5 3 2 4" xfId="9658"/>
    <cellStyle name="요약 5 3 2 4 2" xfId="15624"/>
    <cellStyle name="요약 5 3 2 4 3" xfId="21380"/>
    <cellStyle name="요약 5 3 2 4 4" xfId="26862"/>
    <cellStyle name="요약 5 3 2 5" xfId="9659"/>
    <cellStyle name="요약 5 3 2 5 2" xfId="15625"/>
    <cellStyle name="요약 5 3 2 5 3" xfId="21381"/>
    <cellStyle name="요약 5 3 2 5 4" xfId="26863"/>
    <cellStyle name="요약 5 3 2 6" xfId="9660"/>
    <cellStyle name="요약 5 3 2 6 2" xfId="15626"/>
    <cellStyle name="요약 5 3 2 6 3" xfId="21382"/>
    <cellStyle name="요약 5 3 2 6 4" xfId="26864"/>
    <cellStyle name="요약 5 3 2 7" xfId="9661"/>
    <cellStyle name="요약 5 3 2 7 2" xfId="15627"/>
    <cellStyle name="요약 5 3 2 7 3" xfId="21383"/>
    <cellStyle name="요약 5 3 2 7 4" xfId="26865"/>
    <cellStyle name="요약 5 3 2 8" xfId="9662"/>
    <cellStyle name="요약 5 3 2 8 2" xfId="15628"/>
    <cellStyle name="요약 5 3 2 8 3" xfId="21384"/>
    <cellStyle name="요약 5 3 2 8 4" xfId="26866"/>
    <cellStyle name="요약 5 3 2 9" xfId="9663"/>
    <cellStyle name="요약 5 3 2 9 2" xfId="15629"/>
    <cellStyle name="요약 5 3 2 9 3" xfId="21385"/>
    <cellStyle name="요약 5 3 2 9 4" xfId="26867"/>
    <cellStyle name="요약 5 3 3" xfId="5948"/>
    <cellStyle name="요약 5 3 3 10" xfId="9664"/>
    <cellStyle name="요약 5 3 3 10 2" xfId="15630"/>
    <cellStyle name="요약 5 3 3 10 3" xfId="21386"/>
    <cellStyle name="요약 5 3 3 10 4" xfId="26868"/>
    <cellStyle name="요약 5 3 3 11" xfId="11921"/>
    <cellStyle name="요약 5 3 3 12" xfId="17678"/>
    <cellStyle name="요약 5 3 3 13" xfId="23175"/>
    <cellStyle name="요약 5 3 3 2" xfId="9665"/>
    <cellStyle name="요약 5 3 3 2 2" xfId="15631"/>
    <cellStyle name="요약 5 3 3 2 3" xfId="21387"/>
    <cellStyle name="요약 5 3 3 2 4" xfId="26869"/>
    <cellStyle name="요약 5 3 3 3" xfId="9666"/>
    <cellStyle name="요약 5 3 3 3 2" xfId="15632"/>
    <cellStyle name="요약 5 3 3 3 3" xfId="21388"/>
    <cellStyle name="요약 5 3 3 3 4" xfId="26870"/>
    <cellStyle name="요약 5 3 3 4" xfId="9667"/>
    <cellStyle name="요약 5 3 3 4 2" xfId="15633"/>
    <cellStyle name="요약 5 3 3 4 3" xfId="21389"/>
    <cellStyle name="요약 5 3 3 4 4" xfId="26871"/>
    <cellStyle name="요약 5 3 3 5" xfId="9668"/>
    <cellStyle name="요약 5 3 3 5 2" xfId="15634"/>
    <cellStyle name="요약 5 3 3 5 3" xfId="21390"/>
    <cellStyle name="요약 5 3 3 5 4" xfId="26872"/>
    <cellStyle name="요약 5 3 3 6" xfId="9669"/>
    <cellStyle name="요약 5 3 3 6 2" xfId="15635"/>
    <cellStyle name="요약 5 3 3 6 3" xfId="21391"/>
    <cellStyle name="요약 5 3 3 6 4" xfId="26873"/>
    <cellStyle name="요약 5 3 3 7" xfId="9670"/>
    <cellStyle name="요약 5 3 3 7 2" xfId="15636"/>
    <cellStyle name="요약 5 3 3 7 3" xfId="21392"/>
    <cellStyle name="요약 5 3 3 7 4" xfId="26874"/>
    <cellStyle name="요약 5 3 3 8" xfId="9671"/>
    <cellStyle name="요약 5 3 3 8 2" xfId="15637"/>
    <cellStyle name="요약 5 3 3 8 3" xfId="21393"/>
    <cellStyle name="요약 5 3 3 8 4" xfId="26875"/>
    <cellStyle name="요약 5 3 3 9" xfId="9672"/>
    <cellStyle name="요약 5 3 3 9 2" xfId="15638"/>
    <cellStyle name="요약 5 3 3 9 3" xfId="21394"/>
    <cellStyle name="요약 5 3 3 9 4" xfId="26876"/>
    <cellStyle name="요약 5 3 4" xfId="9673"/>
    <cellStyle name="요약 5 3 4 2" xfId="15639"/>
    <cellStyle name="요약 5 3 4 3" xfId="21395"/>
    <cellStyle name="요약 5 3 4 4" xfId="26877"/>
    <cellStyle name="요약 5 3 5" xfId="9674"/>
    <cellStyle name="요약 5 3 5 2" xfId="15640"/>
    <cellStyle name="요약 5 3 5 3" xfId="21396"/>
    <cellStyle name="요약 5 3 5 4" xfId="26878"/>
    <cellStyle name="요약 5 3 6" xfId="9675"/>
    <cellStyle name="요약 5 3 6 2" xfId="15641"/>
    <cellStyle name="요약 5 3 6 3" xfId="21397"/>
    <cellStyle name="요약 5 3 6 4" xfId="26879"/>
    <cellStyle name="요약 5 3 7" xfId="11416"/>
    <cellStyle name="요약 5 3 8" xfId="17214"/>
    <cellStyle name="요약 5 4" xfId="5353"/>
    <cellStyle name="요약 5 4 2" xfId="5641"/>
    <cellStyle name="요약 5 4 2 10" xfId="11614"/>
    <cellStyle name="요약 5 4 2 11" xfId="17385"/>
    <cellStyle name="요약 5 4 2 12" xfId="22921"/>
    <cellStyle name="요약 5 4 2 2" xfId="9676"/>
    <cellStyle name="요약 5 4 2 2 2" xfId="15642"/>
    <cellStyle name="요약 5 4 2 2 3" xfId="21398"/>
    <cellStyle name="요약 5 4 2 2 4" xfId="26880"/>
    <cellStyle name="요약 5 4 2 3" xfId="9677"/>
    <cellStyle name="요약 5 4 2 3 2" xfId="15643"/>
    <cellStyle name="요약 5 4 2 3 3" xfId="21399"/>
    <cellStyle name="요약 5 4 2 3 4" xfId="26881"/>
    <cellStyle name="요약 5 4 2 4" xfId="9678"/>
    <cellStyle name="요약 5 4 2 4 2" xfId="15644"/>
    <cellStyle name="요약 5 4 2 4 3" xfId="21400"/>
    <cellStyle name="요약 5 4 2 4 4" xfId="26882"/>
    <cellStyle name="요약 5 4 2 5" xfId="9679"/>
    <cellStyle name="요약 5 4 2 5 2" xfId="15645"/>
    <cellStyle name="요약 5 4 2 5 3" xfId="21401"/>
    <cellStyle name="요약 5 4 2 5 4" xfId="26883"/>
    <cellStyle name="요약 5 4 2 6" xfId="9680"/>
    <cellStyle name="요약 5 4 2 6 2" xfId="15646"/>
    <cellStyle name="요약 5 4 2 6 3" xfId="21402"/>
    <cellStyle name="요약 5 4 2 6 4" xfId="26884"/>
    <cellStyle name="요약 5 4 2 7" xfId="9681"/>
    <cellStyle name="요약 5 4 2 7 2" xfId="15647"/>
    <cellStyle name="요약 5 4 2 7 3" xfId="21403"/>
    <cellStyle name="요약 5 4 2 7 4" xfId="26885"/>
    <cellStyle name="요약 5 4 2 8" xfId="9682"/>
    <cellStyle name="요약 5 4 2 8 2" xfId="15648"/>
    <cellStyle name="요약 5 4 2 8 3" xfId="21404"/>
    <cellStyle name="요약 5 4 2 8 4" xfId="26886"/>
    <cellStyle name="요약 5 4 2 9" xfId="9683"/>
    <cellStyle name="요약 5 4 2 9 2" xfId="15649"/>
    <cellStyle name="요약 5 4 2 9 3" xfId="21405"/>
    <cellStyle name="요약 5 4 2 9 4" xfId="26887"/>
    <cellStyle name="요약 5 4 3" xfId="5887"/>
    <cellStyle name="요약 5 4 3 10" xfId="9684"/>
    <cellStyle name="요약 5 4 3 10 2" xfId="15650"/>
    <cellStyle name="요약 5 4 3 10 3" xfId="21406"/>
    <cellStyle name="요약 5 4 3 10 4" xfId="26888"/>
    <cellStyle name="요약 5 4 3 11" xfId="11860"/>
    <cellStyle name="요약 5 4 3 12" xfId="17617"/>
    <cellStyle name="요약 5 4 3 13" xfId="23114"/>
    <cellStyle name="요약 5 4 3 2" xfId="9685"/>
    <cellStyle name="요약 5 4 3 2 2" xfId="15651"/>
    <cellStyle name="요약 5 4 3 2 3" xfId="21407"/>
    <cellStyle name="요약 5 4 3 2 4" xfId="26889"/>
    <cellStyle name="요약 5 4 3 3" xfId="9686"/>
    <cellStyle name="요약 5 4 3 3 2" xfId="15652"/>
    <cellStyle name="요약 5 4 3 3 3" xfId="21408"/>
    <cellStyle name="요약 5 4 3 3 4" xfId="26890"/>
    <cellStyle name="요약 5 4 3 4" xfId="9687"/>
    <cellStyle name="요약 5 4 3 4 2" xfId="15653"/>
    <cellStyle name="요약 5 4 3 4 3" xfId="21409"/>
    <cellStyle name="요약 5 4 3 4 4" xfId="26891"/>
    <cellStyle name="요약 5 4 3 5" xfId="9688"/>
    <cellStyle name="요약 5 4 3 5 2" xfId="15654"/>
    <cellStyle name="요약 5 4 3 5 3" xfId="21410"/>
    <cellStyle name="요약 5 4 3 5 4" xfId="26892"/>
    <cellStyle name="요약 5 4 3 6" xfId="9689"/>
    <cellStyle name="요약 5 4 3 6 2" xfId="15655"/>
    <cellStyle name="요약 5 4 3 6 3" xfId="21411"/>
    <cellStyle name="요약 5 4 3 6 4" xfId="26893"/>
    <cellStyle name="요약 5 4 3 7" xfId="9690"/>
    <cellStyle name="요약 5 4 3 7 2" xfId="15656"/>
    <cellStyle name="요약 5 4 3 7 3" xfId="21412"/>
    <cellStyle name="요약 5 4 3 7 4" xfId="26894"/>
    <cellStyle name="요약 5 4 3 8" xfId="9691"/>
    <cellStyle name="요약 5 4 3 8 2" xfId="15657"/>
    <cellStyle name="요약 5 4 3 8 3" xfId="21413"/>
    <cellStyle name="요약 5 4 3 8 4" xfId="26895"/>
    <cellStyle name="요약 5 4 3 9" xfId="9692"/>
    <cellStyle name="요약 5 4 3 9 2" xfId="15658"/>
    <cellStyle name="요약 5 4 3 9 3" xfId="21414"/>
    <cellStyle name="요약 5 4 3 9 4" xfId="26896"/>
    <cellStyle name="요약 5 4 4" xfId="9693"/>
    <cellStyle name="요약 5 4 4 2" xfId="15659"/>
    <cellStyle name="요약 5 4 4 3" xfId="21415"/>
    <cellStyle name="요약 5 4 4 4" xfId="26897"/>
    <cellStyle name="요약 5 4 5" xfId="9694"/>
    <cellStyle name="요약 5 4 5 2" xfId="15660"/>
    <cellStyle name="요약 5 4 5 3" xfId="21416"/>
    <cellStyle name="요약 5 4 5 4" xfId="26898"/>
    <cellStyle name="요약 5 4 6" xfId="9695"/>
    <cellStyle name="요약 5 4 6 2" xfId="15661"/>
    <cellStyle name="요약 5 4 6 3" xfId="21417"/>
    <cellStyle name="요약 5 4 6 4" xfId="26899"/>
    <cellStyle name="요약 5 4 7" xfId="9696"/>
    <cellStyle name="요약 5 4 7 2" xfId="15662"/>
    <cellStyle name="요약 5 4 7 3" xfId="21418"/>
    <cellStyle name="요약 5 4 7 4" xfId="26900"/>
    <cellStyle name="요약 5 4 8" xfId="11347"/>
    <cellStyle name="요약 5 4 9" xfId="11266"/>
    <cellStyle name="요약 5 5" xfId="5462"/>
    <cellStyle name="요약 5 5 10" xfId="17249"/>
    <cellStyle name="요약 5 5 11" xfId="22873"/>
    <cellStyle name="요약 5 5 2" xfId="5750"/>
    <cellStyle name="요약 5 5 2 10" xfId="9697"/>
    <cellStyle name="요약 5 5 2 10 2" xfId="15663"/>
    <cellStyle name="요약 5 5 2 10 3" xfId="21419"/>
    <cellStyle name="요약 5 5 2 10 4" xfId="26901"/>
    <cellStyle name="요약 5 5 2 11" xfId="11723"/>
    <cellStyle name="요약 5 5 2 12" xfId="17490"/>
    <cellStyle name="요약 5 5 2 13" xfId="23008"/>
    <cellStyle name="요약 5 5 2 2" xfId="9698"/>
    <cellStyle name="요약 5 5 2 2 2" xfId="15664"/>
    <cellStyle name="요약 5 5 2 2 3" xfId="21420"/>
    <cellStyle name="요약 5 5 2 2 4" xfId="26902"/>
    <cellStyle name="요약 5 5 2 3" xfId="9699"/>
    <cellStyle name="요약 5 5 2 3 2" xfId="15665"/>
    <cellStyle name="요약 5 5 2 3 3" xfId="21421"/>
    <cellStyle name="요약 5 5 2 3 4" xfId="26903"/>
    <cellStyle name="요약 5 5 2 4" xfId="9700"/>
    <cellStyle name="요약 5 5 2 4 2" xfId="15666"/>
    <cellStyle name="요약 5 5 2 4 3" xfId="21422"/>
    <cellStyle name="요약 5 5 2 4 4" xfId="26904"/>
    <cellStyle name="요약 5 5 2 5" xfId="9701"/>
    <cellStyle name="요약 5 5 2 5 2" xfId="15667"/>
    <cellStyle name="요약 5 5 2 5 3" xfId="21423"/>
    <cellStyle name="요약 5 5 2 5 4" xfId="26905"/>
    <cellStyle name="요약 5 5 2 6" xfId="9702"/>
    <cellStyle name="요약 5 5 2 6 2" xfId="15668"/>
    <cellStyle name="요약 5 5 2 6 3" xfId="21424"/>
    <cellStyle name="요약 5 5 2 6 4" xfId="26906"/>
    <cellStyle name="요약 5 5 2 7" xfId="9703"/>
    <cellStyle name="요약 5 5 2 7 2" xfId="15669"/>
    <cellStyle name="요약 5 5 2 7 3" xfId="21425"/>
    <cellStyle name="요약 5 5 2 7 4" xfId="26907"/>
    <cellStyle name="요약 5 5 2 8" xfId="9704"/>
    <cellStyle name="요약 5 5 2 8 2" xfId="15670"/>
    <cellStyle name="요약 5 5 2 8 3" xfId="21426"/>
    <cellStyle name="요약 5 5 2 8 4" xfId="26908"/>
    <cellStyle name="요약 5 5 2 9" xfId="9705"/>
    <cellStyle name="요약 5 5 2 9 2" xfId="15671"/>
    <cellStyle name="요약 5 5 2 9 3" xfId="21427"/>
    <cellStyle name="요약 5 5 2 9 4" xfId="26909"/>
    <cellStyle name="요약 5 5 3" xfId="5977"/>
    <cellStyle name="요약 5 5 3 10" xfId="9706"/>
    <cellStyle name="요약 5 5 3 10 2" xfId="15672"/>
    <cellStyle name="요약 5 5 3 10 3" xfId="21428"/>
    <cellStyle name="요약 5 5 3 10 4" xfId="26910"/>
    <cellStyle name="요약 5 5 3 11" xfId="11950"/>
    <cellStyle name="요약 5 5 3 12" xfId="17707"/>
    <cellStyle name="요약 5 5 3 13" xfId="23204"/>
    <cellStyle name="요약 5 5 3 2" xfId="9707"/>
    <cellStyle name="요약 5 5 3 2 2" xfId="15673"/>
    <cellStyle name="요약 5 5 3 2 3" xfId="21429"/>
    <cellStyle name="요약 5 5 3 2 4" xfId="26911"/>
    <cellStyle name="요약 5 5 3 3" xfId="9708"/>
    <cellStyle name="요약 5 5 3 3 2" xfId="15674"/>
    <cellStyle name="요약 5 5 3 3 3" xfId="21430"/>
    <cellStyle name="요약 5 5 3 3 4" xfId="26912"/>
    <cellStyle name="요약 5 5 3 4" xfId="9709"/>
    <cellStyle name="요약 5 5 3 4 2" xfId="15675"/>
    <cellStyle name="요약 5 5 3 4 3" xfId="21431"/>
    <cellStyle name="요약 5 5 3 4 4" xfId="26913"/>
    <cellStyle name="요약 5 5 3 5" xfId="9710"/>
    <cellStyle name="요약 5 5 3 5 2" xfId="15676"/>
    <cellStyle name="요약 5 5 3 5 3" xfId="21432"/>
    <cellStyle name="요약 5 5 3 5 4" xfId="26914"/>
    <cellStyle name="요약 5 5 3 6" xfId="9711"/>
    <cellStyle name="요약 5 5 3 6 2" xfId="15677"/>
    <cellStyle name="요약 5 5 3 6 3" xfId="21433"/>
    <cellStyle name="요약 5 5 3 6 4" xfId="26915"/>
    <cellStyle name="요약 5 5 3 7" xfId="9712"/>
    <cellStyle name="요약 5 5 3 7 2" xfId="15678"/>
    <cellStyle name="요약 5 5 3 7 3" xfId="21434"/>
    <cellStyle name="요약 5 5 3 7 4" xfId="26916"/>
    <cellStyle name="요약 5 5 3 8" xfId="9713"/>
    <cellStyle name="요약 5 5 3 8 2" xfId="15679"/>
    <cellStyle name="요약 5 5 3 8 3" xfId="21435"/>
    <cellStyle name="요약 5 5 3 8 4" xfId="26917"/>
    <cellStyle name="요약 5 5 3 9" xfId="9714"/>
    <cellStyle name="요약 5 5 3 9 2" xfId="15680"/>
    <cellStyle name="요약 5 5 3 9 3" xfId="21436"/>
    <cellStyle name="요약 5 5 3 9 4" xfId="26918"/>
    <cellStyle name="요약 5 5 4" xfId="9715"/>
    <cellStyle name="요약 5 5 4 2" xfId="15681"/>
    <cellStyle name="요약 5 5 4 3" xfId="21437"/>
    <cellStyle name="요약 5 5 4 4" xfId="26919"/>
    <cellStyle name="요약 5 5 5" xfId="9716"/>
    <cellStyle name="요약 5 5 5 2" xfId="15682"/>
    <cellStyle name="요약 5 5 5 3" xfId="21438"/>
    <cellStyle name="요약 5 5 5 4" xfId="26920"/>
    <cellStyle name="요약 5 5 6" xfId="9717"/>
    <cellStyle name="요약 5 5 6 2" xfId="15683"/>
    <cellStyle name="요약 5 5 6 3" xfId="21439"/>
    <cellStyle name="요약 5 5 6 4" xfId="26921"/>
    <cellStyle name="요약 5 5 7" xfId="9718"/>
    <cellStyle name="요약 5 5 7 2" xfId="15684"/>
    <cellStyle name="요약 5 5 7 3" xfId="21440"/>
    <cellStyle name="요약 5 5 7 4" xfId="26922"/>
    <cellStyle name="요약 5 5 8" xfId="9719"/>
    <cellStyle name="요약 5 5 8 2" xfId="15685"/>
    <cellStyle name="요약 5 5 8 3" xfId="21441"/>
    <cellStyle name="요약 5 5 8 4" xfId="26923"/>
    <cellStyle name="요약 5 5 9" xfId="11456"/>
    <cellStyle name="요약 5 6" xfId="9720"/>
    <cellStyle name="요약 5 6 2" xfId="15686"/>
    <cellStyle name="요약 5 6 3" xfId="21442"/>
    <cellStyle name="요약 5 6 4" xfId="26924"/>
    <cellStyle name="요약 5 7" xfId="9721"/>
    <cellStyle name="요약 5 7 2" xfId="15687"/>
    <cellStyle name="요약 5 7 3" xfId="21443"/>
    <cellStyle name="요약 5 7 4" xfId="26925"/>
    <cellStyle name="요약 5 8" xfId="11328"/>
    <cellStyle name="요약 5 9" xfId="11281"/>
    <cellStyle name="원" xfId="4838"/>
    <cellStyle name="원_NCF6BB2F" xfId="4839"/>
    <cellStyle name="원_NCF6BB2F 2" xfId="4840"/>
    <cellStyle name="월당월 (2)" xfId="4841"/>
    <cellStyle name="유1" xfId="627"/>
    <cellStyle name="一般_COMM" xfId="4842"/>
    <cellStyle name="일반숫자" xfId="4843"/>
    <cellStyle name="입력 2" xfId="628"/>
    <cellStyle name="입력 2 2" xfId="5153"/>
    <cellStyle name="입력 2 2 2" xfId="5515"/>
    <cellStyle name="입력 2 2 2 2" xfId="5803"/>
    <cellStyle name="입력 2 2 2 2 10" xfId="11776"/>
    <cellStyle name="입력 2 2 2 2 11" xfId="17540"/>
    <cellStyle name="입력 2 2 2 2 12" xfId="23056"/>
    <cellStyle name="입력 2 2 2 2 2" xfId="9722"/>
    <cellStyle name="입력 2 2 2 2 2 2" xfId="15688"/>
    <cellStyle name="입력 2 2 2 2 2 3" xfId="21444"/>
    <cellStyle name="입력 2 2 2 2 2 4" xfId="26926"/>
    <cellStyle name="입력 2 2 2 2 3" xfId="9723"/>
    <cellStyle name="입력 2 2 2 2 3 2" xfId="15689"/>
    <cellStyle name="입력 2 2 2 2 3 3" xfId="21445"/>
    <cellStyle name="입력 2 2 2 2 3 4" xfId="26927"/>
    <cellStyle name="입력 2 2 2 2 4" xfId="9724"/>
    <cellStyle name="입력 2 2 2 2 4 2" xfId="15690"/>
    <cellStyle name="입력 2 2 2 2 4 3" xfId="21446"/>
    <cellStyle name="입력 2 2 2 2 4 4" xfId="26928"/>
    <cellStyle name="입력 2 2 2 2 5" xfId="9725"/>
    <cellStyle name="입력 2 2 2 2 5 2" xfId="15691"/>
    <cellStyle name="입력 2 2 2 2 5 3" xfId="21447"/>
    <cellStyle name="입력 2 2 2 2 5 4" xfId="26929"/>
    <cellStyle name="입력 2 2 2 2 6" xfId="9726"/>
    <cellStyle name="입력 2 2 2 2 6 2" xfId="15692"/>
    <cellStyle name="입력 2 2 2 2 6 3" xfId="21448"/>
    <cellStyle name="입력 2 2 2 2 6 4" xfId="26930"/>
    <cellStyle name="입력 2 2 2 2 7" xfId="9727"/>
    <cellStyle name="입력 2 2 2 2 7 2" xfId="15693"/>
    <cellStyle name="입력 2 2 2 2 7 3" xfId="21449"/>
    <cellStyle name="입력 2 2 2 2 7 4" xfId="26931"/>
    <cellStyle name="입력 2 2 2 2 8" xfId="9728"/>
    <cellStyle name="입력 2 2 2 2 8 2" xfId="15694"/>
    <cellStyle name="입력 2 2 2 2 8 3" xfId="21450"/>
    <cellStyle name="입력 2 2 2 2 8 4" xfId="26932"/>
    <cellStyle name="입력 2 2 2 2 9" xfId="9729"/>
    <cellStyle name="입력 2 2 2 2 9 2" xfId="15695"/>
    <cellStyle name="입력 2 2 2 2 9 3" xfId="21451"/>
    <cellStyle name="입력 2 2 2 2 9 4" xfId="26933"/>
    <cellStyle name="입력 2 2 2 3" xfId="6026"/>
    <cellStyle name="입력 2 2 2 3 10" xfId="9730"/>
    <cellStyle name="입력 2 2 2 3 10 2" xfId="15696"/>
    <cellStyle name="입력 2 2 2 3 10 3" xfId="21452"/>
    <cellStyle name="입력 2 2 2 3 10 4" xfId="26934"/>
    <cellStyle name="입력 2 2 2 3 11" xfId="11999"/>
    <cellStyle name="입력 2 2 2 3 12" xfId="17756"/>
    <cellStyle name="입력 2 2 2 3 13" xfId="23253"/>
    <cellStyle name="입력 2 2 2 3 2" xfId="9731"/>
    <cellStyle name="입력 2 2 2 3 2 2" xfId="15697"/>
    <cellStyle name="입력 2 2 2 3 2 3" xfId="21453"/>
    <cellStyle name="입력 2 2 2 3 2 4" xfId="26935"/>
    <cellStyle name="입력 2 2 2 3 3" xfId="9732"/>
    <cellStyle name="입력 2 2 2 3 3 2" xfId="15698"/>
    <cellStyle name="입력 2 2 2 3 3 3" xfId="21454"/>
    <cellStyle name="입력 2 2 2 3 3 4" xfId="26936"/>
    <cellStyle name="입력 2 2 2 3 4" xfId="9733"/>
    <cellStyle name="입력 2 2 2 3 4 2" xfId="15699"/>
    <cellStyle name="입력 2 2 2 3 4 3" xfId="21455"/>
    <cellStyle name="입력 2 2 2 3 4 4" xfId="26937"/>
    <cellStyle name="입력 2 2 2 3 5" xfId="9734"/>
    <cellStyle name="입력 2 2 2 3 5 2" xfId="15700"/>
    <cellStyle name="입력 2 2 2 3 5 3" xfId="21456"/>
    <cellStyle name="입력 2 2 2 3 5 4" xfId="26938"/>
    <cellStyle name="입력 2 2 2 3 6" xfId="9735"/>
    <cellStyle name="입력 2 2 2 3 6 2" xfId="15701"/>
    <cellStyle name="입력 2 2 2 3 6 3" xfId="21457"/>
    <cellStyle name="입력 2 2 2 3 6 4" xfId="26939"/>
    <cellStyle name="입력 2 2 2 3 7" xfId="9736"/>
    <cellStyle name="입력 2 2 2 3 7 2" xfId="15702"/>
    <cellStyle name="입력 2 2 2 3 7 3" xfId="21458"/>
    <cellStyle name="입력 2 2 2 3 7 4" xfId="26940"/>
    <cellStyle name="입력 2 2 2 3 8" xfId="9737"/>
    <cellStyle name="입력 2 2 2 3 8 2" xfId="15703"/>
    <cellStyle name="입력 2 2 2 3 8 3" xfId="21459"/>
    <cellStyle name="입력 2 2 2 3 8 4" xfId="26941"/>
    <cellStyle name="입력 2 2 2 3 9" xfId="9738"/>
    <cellStyle name="입력 2 2 2 3 9 2" xfId="15704"/>
    <cellStyle name="입력 2 2 2 3 9 3" xfId="21460"/>
    <cellStyle name="입력 2 2 2 3 9 4" xfId="26942"/>
    <cellStyle name="입력 2 2 2 4" xfId="9739"/>
    <cellStyle name="입력 2 2 2 4 2" xfId="15705"/>
    <cellStyle name="입력 2 2 2 4 3" xfId="21461"/>
    <cellStyle name="입력 2 2 2 4 4" xfId="26943"/>
    <cellStyle name="입력 2 2 2 5" xfId="9740"/>
    <cellStyle name="입력 2 2 2 5 2" xfId="15706"/>
    <cellStyle name="입력 2 2 2 5 3" xfId="21462"/>
    <cellStyle name="입력 2 2 2 5 4" xfId="26944"/>
    <cellStyle name="입력 2 2 2 6" xfId="9741"/>
    <cellStyle name="입력 2 2 2 6 2" xfId="15707"/>
    <cellStyle name="입력 2 2 2 6 3" xfId="21463"/>
    <cellStyle name="입력 2 2 2 6 4" xfId="26945"/>
    <cellStyle name="입력 2 2 2 7" xfId="11509"/>
    <cellStyle name="입력 2 2 2 8" xfId="17298"/>
    <cellStyle name="입력 2 2 3" xfId="5442"/>
    <cellStyle name="입력 2 2 3 2" xfId="5730"/>
    <cellStyle name="입력 2 2 3 2 10" xfId="11703"/>
    <cellStyle name="입력 2 2 3 2 11" xfId="17470"/>
    <cellStyle name="입력 2 2 3 2 12" xfId="22991"/>
    <cellStyle name="입력 2 2 3 2 2" xfId="9742"/>
    <cellStyle name="입력 2 2 3 2 2 2" xfId="15708"/>
    <cellStyle name="입력 2 2 3 2 2 3" xfId="21464"/>
    <cellStyle name="입력 2 2 3 2 2 4" xfId="26946"/>
    <cellStyle name="입력 2 2 3 2 3" xfId="9743"/>
    <cellStyle name="입력 2 2 3 2 3 2" xfId="15709"/>
    <cellStyle name="입력 2 2 3 2 3 3" xfId="21465"/>
    <cellStyle name="입력 2 2 3 2 3 4" xfId="26947"/>
    <cellStyle name="입력 2 2 3 2 4" xfId="9744"/>
    <cellStyle name="입력 2 2 3 2 4 2" xfId="15710"/>
    <cellStyle name="입력 2 2 3 2 4 3" xfId="21466"/>
    <cellStyle name="입력 2 2 3 2 4 4" xfId="26948"/>
    <cellStyle name="입력 2 2 3 2 5" xfId="9745"/>
    <cellStyle name="입력 2 2 3 2 5 2" xfId="15711"/>
    <cellStyle name="입력 2 2 3 2 5 3" xfId="21467"/>
    <cellStyle name="입력 2 2 3 2 5 4" xfId="26949"/>
    <cellStyle name="입력 2 2 3 2 6" xfId="9746"/>
    <cellStyle name="입력 2 2 3 2 6 2" xfId="15712"/>
    <cellStyle name="입력 2 2 3 2 6 3" xfId="21468"/>
    <cellStyle name="입력 2 2 3 2 6 4" xfId="26950"/>
    <cellStyle name="입력 2 2 3 2 7" xfId="9747"/>
    <cellStyle name="입력 2 2 3 2 7 2" xfId="15713"/>
    <cellStyle name="입력 2 2 3 2 7 3" xfId="21469"/>
    <cellStyle name="입력 2 2 3 2 7 4" xfId="26951"/>
    <cellStyle name="입력 2 2 3 2 8" xfId="9748"/>
    <cellStyle name="입력 2 2 3 2 8 2" xfId="15714"/>
    <cellStyle name="입력 2 2 3 2 8 3" xfId="21470"/>
    <cellStyle name="입력 2 2 3 2 8 4" xfId="26952"/>
    <cellStyle name="입력 2 2 3 2 9" xfId="9749"/>
    <cellStyle name="입력 2 2 3 2 9 2" xfId="15715"/>
    <cellStyle name="입력 2 2 3 2 9 3" xfId="21471"/>
    <cellStyle name="입력 2 2 3 2 9 4" xfId="26953"/>
    <cellStyle name="입력 2 2 3 3" xfId="5961"/>
    <cellStyle name="입력 2 2 3 3 10" xfId="9750"/>
    <cellStyle name="입력 2 2 3 3 10 2" xfId="15716"/>
    <cellStyle name="입력 2 2 3 3 10 3" xfId="21472"/>
    <cellStyle name="입력 2 2 3 3 10 4" xfId="26954"/>
    <cellStyle name="입력 2 2 3 3 11" xfId="11934"/>
    <cellStyle name="입력 2 2 3 3 12" xfId="17691"/>
    <cellStyle name="입력 2 2 3 3 13" xfId="23188"/>
    <cellStyle name="입력 2 2 3 3 2" xfId="9751"/>
    <cellStyle name="입력 2 2 3 3 2 2" xfId="15717"/>
    <cellStyle name="입력 2 2 3 3 2 3" xfId="21473"/>
    <cellStyle name="입력 2 2 3 3 2 4" xfId="26955"/>
    <cellStyle name="입력 2 2 3 3 3" xfId="9752"/>
    <cellStyle name="입력 2 2 3 3 3 2" xfId="15718"/>
    <cellStyle name="입력 2 2 3 3 3 3" xfId="21474"/>
    <cellStyle name="입력 2 2 3 3 3 4" xfId="26956"/>
    <cellStyle name="입력 2 2 3 3 4" xfId="9753"/>
    <cellStyle name="입력 2 2 3 3 4 2" xfId="15719"/>
    <cellStyle name="입력 2 2 3 3 4 3" xfId="21475"/>
    <cellStyle name="입력 2 2 3 3 4 4" xfId="26957"/>
    <cellStyle name="입력 2 2 3 3 5" xfId="9754"/>
    <cellStyle name="입력 2 2 3 3 5 2" xfId="15720"/>
    <cellStyle name="입력 2 2 3 3 5 3" xfId="21476"/>
    <cellStyle name="입력 2 2 3 3 5 4" xfId="26958"/>
    <cellStyle name="입력 2 2 3 3 6" xfId="9755"/>
    <cellStyle name="입력 2 2 3 3 6 2" xfId="15721"/>
    <cellStyle name="입력 2 2 3 3 6 3" xfId="21477"/>
    <cellStyle name="입력 2 2 3 3 6 4" xfId="26959"/>
    <cellStyle name="입력 2 2 3 3 7" xfId="9756"/>
    <cellStyle name="입력 2 2 3 3 7 2" xfId="15722"/>
    <cellStyle name="입력 2 2 3 3 7 3" xfId="21478"/>
    <cellStyle name="입력 2 2 3 3 7 4" xfId="26960"/>
    <cellStyle name="입력 2 2 3 3 8" xfId="9757"/>
    <cellStyle name="입력 2 2 3 3 8 2" xfId="15723"/>
    <cellStyle name="입력 2 2 3 3 8 3" xfId="21479"/>
    <cellStyle name="입력 2 2 3 3 8 4" xfId="26961"/>
    <cellStyle name="입력 2 2 3 3 9" xfId="9758"/>
    <cellStyle name="입력 2 2 3 3 9 2" xfId="15724"/>
    <cellStyle name="입력 2 2 3 3 9 3" xfId="21480"/>
    <cellStyle name="입력 2 2 3 3 9 4" xfId="26962"/>
    <cellStyle name="입력 2 2 3 4" xfId="9759"/>
    <cellStyle name="입력 2 2 3 4 2" xfId="15725"/>
    <cellStyle name="입력 2 2 3 4 3" xfId="21481"/>
    <cellStyle name="입력 2 2 3 4 4" xfId="26963"/>
    <cellStyle name="입력 2 2 3 5" xfId="9760"/>
    <cellStyle name="입력 2 2 3 5 2" xfId="15726"/>
    <cellStyle name="입력 2 2 3 5 3" xfId="21482"/>
    <cellStyle name="입력 2 2 3 5 4" xfId="26964"/>
    <cellStyle name="입력 2 2 3 6" xfId="9761"/>
    <cellStyle name="입력 2 2 3 6 2" xfId="15727"/>
    <cellStyle name="입력 2 2 3 6 3" xfId="21483"/>
    <cellStyle name="입력 2 2 3 6 4" xfId="26965"/>
    <cellStyle name="입력 2 2 3 7" xfId="11436"/>
    <cellStyle name="입력 2 2 3 8" xfId="17231"/>
    <cellStyle name="입력 2 2 4" xfId="5414"/>
    <cellStyle name="입력 2 2 4 2" xfId="5702"/>
    <cellStyle name="입력 2 2 4 2 10" xfId="11675"/>
    <cellStyle name="입력 2 2 4 2 11" xfId="17444"/>
    <cellStyle name="입력 2 2 4 2 12" xfId="22965"/>
    <cellStyle name="입력 2 2 4 2 2" xfId="9762"/>
    <cellStyle name="입력 2 2 4 2 2 2" xfId="15728"/>
    <cellStyle name="입력 2 2 4 2 2 3" xfId="21484"/>
    <cellStyle name="입력 2 2 4 2 2 4" xfId="26966"/>
    <cellStyle name="입력 2 2 4 2 3" xfId="9763"/>
    <cellStyle name="입력 2 2 4 2 3 2" xfId="15729"/>
    <cellStyle name="입력 2 2 4 2 3 3" xfId="21485"/>
    <cellStyle name="입력 2 2 4 2 3 4" xfId="26967"/>
    <cellStyle name="입력 2 2 4 2 4" xfId="9764"/>
    <cellStyle name="입력 2 2 4 2 4 2" xfId="15730"/>
    <cellStyle name="입력 2 2 4 2 4 3" xfId="21486"/>
    <cellStyle name="입력 2 2 4 2 4 4" xfId="26968"/>
    <cellStyle name="입력 2 2 4 2 5" xfId="9765"/>
    <cellStyle name="입력 2 2 4 2 5 2" xfId="15731"/>
    <cellStyle name="입력 2 2 4 2 5 3" xfId="21487"/>
    <cellStyle name="입력 2 2 4 2 5 4" xfId="26969"/>
    <cellStyle name="입력 2 2 4 2 6" xfId="9766"/>
    <cellStyle name="입력 2 2 4 2 6 2" xfId="15732"/>
    <cellStyle name="입력 2 2 4 2 6 3" xfId="21488"/>
    <cellStyle name="입력 2 2 4 2 6 4" xfId="26970"/>
    <cellStyle name="입력 2 2 4 2 7" xfId="9767"/>
    <cellStyle name="입력 2 2 4 2 7 2" xfId="15733"/>
    <cellStyle name="입력 2 2 4 2 7 3" xfId="21489"/>
    <cellStyle name="입력 2 2 4 2 7 4" xfId="26971"/>
    <cellStyle name="입력 2 2 4 2 8" xfId="9768"/>
    <cellStyle name="입력 2 2 4 2 8 2" xfId="15734"/>
    <cellStyle name="입력 2 2 4 2 8 3" xfId="21490"/>
    <cellStyle name="입력 2 2 4 2 8 4" xfId="26972"/>
    <cellStyle name="입력 2 2 4 2 9" xfId="9769"/>
    <cellStyle name="입력 2 2 4 2 9 2" xfId="15735"/>
    <cellStyle name="입력 2 2 4 2 9 3" xfId="21491"/>
    <cellStyle name="입력 2 2 4 2 9 4" xfId="26973"/>
    <cellStyle name="입력 2 2 4 3" xfId="5941"/>
    <cellStyle name="입력 2 2 4 3 10" xfId="9770"/>
    <cellStyle name="입력 2 2 4 3 10 2" xfId="15736"/>
    <cellStyle name="입력 2 2 4 3 10 3" xfId="21492"/>
    <cellStyle name="입력 2 2 4 3 10 4" xfId="26974"/>
    <cellStyle name="입력 2 2 4 3 11" xfId="11914"/>
    <cellStyle name="입력 2 2 4 3 12" xfId="17671"/>
    <cellStyle name="입력 2 2 4 3 13" xfId="23168"/>
    <cellStyle name="입력 2 2 4 3 2" xfId="9771"/>
    <cellStyle name="입력 2 2 4 3 2 2" xfId="15737"/>
    <cellStyle name="입력 2 2 4 3 2 3" xfId="21493"/>
    <cellStyle name="입력 2 2 4 3 2 4" xfId="26975"/>
    <cellStyle name="입력 2 2 4 3 3" xfId="9772"/>
    <cellStyle name="입력 2 2 4 3 3 2" xfId="15738"/>
    <cellStyle name="입력 2 2 4 3 3 3" xfId="21494"/>
    <cellStyle name="입력 2 2 4 3 3 4" xfId="26976"/>
    <cellStyle name="입력 2 2 4 3 4" xfId="9773"/>
    <cellStyle name="입력 2 2 4 3 4 2" xfId="15739"/>
    <cellStyle name="입력 2 2 4 3 4 3" xfId="21495"/>
    <cellStyle name="입력 2 2 4 3 4 4" xfId="26977"/>
    <cellStyle name="입력 2 2 4 3 5" xfId="9774"/>
    <cellStyle name="입력 2 2 4 3 5 2" xfId="15740"/>
    <cellStyle name="입력 2 2 4 3 5 3" xfId="21496"/>
    <cellStyle name="입력 2 2 4 3 5 4" xfId="26978"/>
    <cellStyle name="입력 2 2 4 3 6" xfId="9775"/>
    <cellStyle name="입력 2 2 4 3 6 2" xfId="15741"/>
    <cellStyle name="입력 2 2 4 3 6 3" xfId="21497"/>
    <cellStyle name="입력 2 2 4 3 6 4" xfId="26979"/>
    <cellStyle name="입력 2 2 4 3 7" xfId="9776"/>
    <cellStyle name="입력 2 2 4 3 7 2" xfId="15742"/>
    <cellStyle name="입력 2 2 4 3 7 3" xfId="21498"/>
    <cellStyle name="입력 2 2 4 3 7 4" xfId="26980"/>
    <cellStyle name="입력 2 2 4 3 8" xfId="9777"/>
    <cellStyle name="입력 2 2 4 3 8 2" xfId="15743"/>
    <cellStyle name="입력 2 2 4 3 8 3" xfId="21499"/>
    <cellStyle name="입력 2 2 4 3 8 4" xfId="26981"/>
    <cellStyle name="입력 2 2 4 3 9" xfId="9778"/>
    <cellStyle name="입력 2 2 4 3 9 2" xfId="15744"/>
    <cellStyle name="입력 2 2 4 3 9 3" xfId="21500"/>
    <cellStyle name="입력 2 2 4 3 9 4" xfId="26982"/>
    <cellStyle name="입력 2 2 4 4" xfId="9779"/>
    <cellStyle name="입력 2 2 4 4 2" xfId="15745"/>
    <cellStyle name="입력 2 2 4 4 3" xfId="21501"/>
    <cellStyle name="입력 2 2 4 4 4" xfId="26983"/>
    <cellStyle name="입력 2 2 4 5" xfId="9780"/>
    <cellStyle name="입력 2 2 4 5 2" xfId="15746"/>
    <cellStyle name="입력 2 2 4 5 3" xfId="21502"/>
    <cellStyle name="입력 2 2 4 5 4" xfId="26984"/>
    <cellStyle name="입력 2 2 4 6" xfId="9781"/>
    <cellStyle name="입력 2 2 4 6 2" xfId="15747"/>
    <cellStyle name="입력 2 2 4 6 3" xfId="21503"/>
    <cellStyle name="입력 2 2 4 6 4" xfId="26985"/>
    <cellStyle name="입력 2 2 4 7" xfId="9782"/>
    <cellStyle name="입력 2 2 4 7 2" xfId="15748"/>
    <cellStyle name="입력 2 2 4 7 3" xfId="21504"/>
    <cellStyle name="입력 2 2 4 7 4" xfId="26986"/>
    <cellStyle name="입력 2 2 4 8" xfId="11408"/>
    <cellStyle name="입력 2 2 4 9" xfId="17206"/>
    <cellStyle name="입력 2 2 5" xfId="5461"/>
    <cellStyle name="입력 2 2 5 10" xfId="17248"/>
    <cellStyle name="입력 2 2 5 11" xfId="22872"/>
    <cellStyle name="입력 2 2 5 2" xfId="5749"/>
    <cellStyle name="입력 2 2 5 2 10" xfId="9783"/>
    <cellStyle name="입력 2 2 5 2 10 2" xfId="15749"/>
    <cellStyle name="입력 2 2 5 2 10 3" xfId="21505"/>
    <cellStyle name="입력 2 2 5 2 10 4" xfId="26987"/>
    <cellStyle name="입력 2 2 5 2 11" xfId="11722"/>
    <cellStyle name="입력 2 2 5 2 12" xfId="17489"/>
    <cellStyle name="입력 2 2 5 2 13" xfId="23007"/>
    <cellStyle name="입력 2 2 5 2 2" xfId="9784"/>
    <cellStyle name="입력 2 2 5 2 2 2" xfId="15750"/>
    <cellStyle name="입력 2 2 5 2 2 3" xfId="21506"/>
    <cellStyle name="입력 2 2 5 2 2 4" xfId="26988"/>
    <cellStyle name="입력 2 2 5 2 3" xfId="9785"/>
    <cellStyle name="입력 2 2 5 2 3 2" xfId="15751"/>
    <cellStyle name="입력 2 2 5 2 3 3" xfId="21507"/>
    <cellStyle name="입력 2 2 5 2 3 4" xfId="26989"/>
    <cellStyle name="입력 2 2 5 2 4" xfId="9786"/>
    <cellStyle name="입력 2 2 5 2 4 2" xfId="15752"/>
    <cellStyle name="입력 2 2 5 2 4 3" xfId="21508"/>
    <cellStyle name="입력 2 2 5 2 4 4" xfId="26990"/>
    <cellStyle name="입력 2 2 5 2 5" xfId="9787"/>
    <cellStyle name="입력 2 2 5 2 5 2" xfId="15753"/>
    <cellStyle name="입력 2 2 5 2 5 3" xfId="21509"/>
    <cellStyle name="입력 2 2 5 2 5 4" xfId="26991"/>
    <cellStyle name="입력 2 2 5 2 6" xfId="9788"/>
    <cellStyle name="입력 2 2 5 2 6 2" xfId="15754"/>
    <cellStyle name="입력 2 2 5 2 6 3" xfId="21510"/>
    <cellStyle name="입력 2 2 5 2 6 4" xfId="26992"/>
    <cellStyle name="입력 2 2 5 2 7" xfId="9789"/>
    <cellStyle name="입력 2 2 5 2 7 2" xfId="15755"/>
    <cellStyle name="입력 2 2 5 2 7 3" xfId="21511"/>
    <cellStyle name="입력 2 2 5 2 7 4" xfId="26993"/>
    <cellStyle name="입력 2 2 5 2 8" xfId="9790"/>
    <cellStyle name="입력 2 2 5 2 8 2" xfId="15756"/>
    <cellStyle name="입력 2 2 5 2 8 3" xfId="21512"/>
    <cellStyle name="입력 2 2 5 2 8 4" xfId="26994"/>
    <cellStyle name="입력 2 2 5 2 9" xfId="9791"/>
    <cellStyle name="입력 2 2 5 2 9 2" xfId="15757"/>
    <cellStyle name="입력 2 2 5 2 9 3" xfId="21513"/>
    <cellStyle name="입력 2 2 5 2 9 4" xfId="26995"/>
    <cellStyle name="입력 2 2 5 3" xfId="5976"/>
    <cellStyle name="입력 2 2 5 3 10" xfId="9792"/>
    <cellStyle name="입력 2 2 5 3 10 2" xfId="15758"/>
    <cellStyle name="입력 2 2 5 3 10 3" xfId="21514"/>
    <cellStyle name="입력 2 2 5 3 10 4" xfId="26996"/>
    <cellStyle name="입력 2 2 5 3 11" xfId="11949"/>
    <cellStyle name="입력 2 2 5 3 12" xfId="17706"/>
    <cellStyle name="입력 2 2 5 3 13" xfId="23203"/>
    <cellStyle name="입력 2 2 5 3 2" xfId="9793"/>
    <cellStyle name="입력 2 2 5 3 2 2" xfId="15759"/>
    <cellStyle name="입력 2 2 5 3 2 3" xfId="21515"/>
    <cellStyle name="입력 2 2 5 3 2 4" xfId="26997"/>
    <cellStyle name="입력 2 2 5 3 3" xfId="9794"/>
    <cellStyle name="입력 2 2 5 3 3 2" xfId="15760"/>
    <cellStyle name="입력 2 2 5 3 3 3" xfId="21516"/>
    <cellStyle name="입력 2 2 5 3 3 4" xfId="26998"/>
    <cellStyle name="입력 2 2 5 3 4" xfId="9795"/>
    <cellStyle name="입력 2 2 5 3 4 2" xfId="15761"/>
    <cellStyle name="입력 2 2 5 3 4 3" xfId="21517"/>
    <cellStyle name="입력 2 2 5 3 4 4" xfId="26999"/>
    <cellStyle name="입력 2 2 5 3 5" xfId="9796"/>
    <cellStyle name="입력 2 2 5 3 5 2" xfId="15762"/>
    <cellStyle name="입력 2 2 5 3 5 3" xfId="21518"/>
    <cellStyle name="입력 2 2 5 3 5 4" xfId="27000"/>
    <cellStyle name="입력 2 2 5 3 6" xfId="9797"/>
    <cellStyle name="입력 2 2 5 3 6 2" xfId="15763"/>
    <cellStyle name="입력 2 2 5 3 6 3" xfId="21519"/>
    <cellStyle name="입력 2 2 5 3 6 4" xfId="27001"/>
    <cellStyle name="입력 2 2 5 3 7" xfId="9798"/>
    <cellStyle name="입력 2 2 5 3 7 2" xfId="15764"/>
    <cellStyle name="입력 2 2 5 3 7 3" xfId="21520"/>
    <cellStyle name="입력 2 2 5 3 7 4" xfId="27002"/>
    <cellStyle name="입력 2 2 5 3 8" xfId="9799"/>
    <cellStyle name="입력 2 2 5 3 8 2" xfId="15765"/>
    <cellStyle name="입력 2 2 5 3 8 3" xfId="21521"/>
    <cellStyle name="입력 2 2 5 3 8 4" xfId="27003"/>
    <cellStyle name="입력 2 2 5 3 9" xfId="9800"/>
    <cellStyle name="입력 2 2 5 3 9 2" xfId="15766"/>
    <cellStyle name="입력 2 2 5 3 9 3" xfId="21522"/>
    <cellStyle name="입력 2 2 5 3 9 4" xfId="27004"/>
    <cellStyle name="입력 2 2 5 4" xfId="9801"/>
    <cellStyle name="입력 2 2 5 4 2" xfId="15767"/>
    <cellStyle name="입력 2 2 5 4 3" xfId="21523"/>
    <cellStyle name="입력 2 2 5 4 4" xfId="27005"/>
    <cellStyle name="입력 2 2 5 5" xfId="9802"/>
    <cellStyle name="입력 2 2 5 5 2" xfId="15768"/>
    <cellStyle name="입력 2 2 5 5 3" xfId="21524"/>
    <cellStyle name="입력 2 2 5 5 4" xfId="27006"/>
    <cellStyle name="입력 2 2 5 6" xfId="9803"/>
    <cellStyle name="입력 2 2 5 6 2" xfId="15769"/>
    <cellStyle name="입력 2 2 5 6 3" xfId="21525"/>
    <cellStyle name="입력 2 2 5 6 4" xfId="27007"/>
    <cellStyle name="입력 2 2 5 7" xfId="9804"/>
    <cellStyle name="입력 2 2 5 7 2" xfId="15770"/>
    <cellStyle name="입력 2 2 5 7 3" xfId="21526"/>
    <cellStyle name="입력 2 2 5 7 4" xfId="27008"/>
    <cellStyle name="입력 2 2 5 8" xfId="9805"/>
    <cellStyle name="입력 2 2 5 8 2" xfId="15771"/>
    <cellStyle name="입력 2 2 5 8 3" xfId="21527"/>
    <cellStyle name="입력 2 2 5 8 4" xfId="27009"/>
    <cellStyle name="입력 2 2 5 9" xfId="11455"/>
    <cellStyle name="입력 2 2 6" xfId="9806"/>
    <cellStyle name="입력 2 2 6 2" xfId="15772"/>
    <cellStyle name="입력 2 2 6 3" xfId="21528"/>
    <cellStyle name="입력 2 2 6 4" xfId="27010"/>
    <cellStyle name="입력 2 2 7" xfId="9807"/>
    <cellStyle name="입력 2 2 7 2" xfId="15773"/>
    <cellStyle name="입력 2 2 7 3" xfId="21529"/>
    <cellStyle name="입력 2 2 7 4" xfId="27011"/>
    <cellStyle name="입력 2 2 8" xfId="11330"/>
    <cellStyle name="입력 2 2 9" xfId="11279"/>
    <cellStyle name="입력 2 3" xfId="5387"/>
    <cellStyle name="입력 2 3 10" xfId="9808"/>
    <cellStyle name="입력 2 3 10 2" xfId="15774"/>
    <cellStyle name="입력 2 3 10 3" xfId="21530"/>
    <cellStyle name="입력 2 3 10 4" xfId="27012"/>
    <cellStyle name="입력 2 3 11" xfId="11381"/>
    <cellStyle name="입력 2 3 12" xfId="17184"/>
    <cellStyle name="입력 2 3 13" xfId="11308"/>
    <cellStyle name="입력 2 3 2" xfId="5675"/>
    <cellStyle name="입력 2 3 2 10" xfId="11648"/>
    <cellStyle name="입력 2 3 2 11" xfId="17418"/>
    <cellStyle name="입력 2 3 2 12" xfId="22947"/>
    <cellStyle name="입력 2 3 2 2" xfId="9809"/>
    <cellStyle name="입력 2 3 2 2 2" xfId="15775"/>
    <cellStyle name="입력 2 3 2 2 3" xfId="21531"/>
    <cellStyle name="입력 2 3 2 2 4" xfId="27013"/>
    <cellStyle name="입력 2 3 2 3" xfId="9810"/>
    <cellStyle name="입력 2 3 2 3 2" xfId="15776"/>
    <cellStyle name="입력 2 3 2 3 3" xfId="21532"/>
    <cellStyle name="입력 2 3 2 3 4" xfId="27014"/>
    <cellStyle name="입력 2 3 2 4" xfId="9811"/>
    <cellStyle name="입력 2 3 2 4 2" xfId="15777"/>
    <cellStyle name="입력 2 3 2 4 3" xfId="21533"/>
    <cellStyle name="입력 2 3 2 4 4" xfId="27015"/>
    <cellStyle name="입력 2 3 2 5" xfId="9812"/>
    <cellStyle name="입력 2 3 2 5 2" xfId="15778"/>
    <cellStyle name="입력 2 3 2 5 3" xfId="21534"/>
    <cellStyle name="입력 2 3 2 5 4" xfId="27016"/>
    <cellStyle name="입력 2 3 2 6" xfId="9813"/>
    <cellStyle name="입력 2 3 2 6 2" xfId="15779"/>
    <cellStyle name="입력 2 3 2 6 3" xfId="21535"/>
    <cellStyle name="입력 2 3 2 6 4" xfId="27017"/>
    <cellStyle name="입력 2 3 2 7" xfId="9814"/>
    <cellStyle name="입력 2 3 2 7 2" xfId="15780"/>
    <cellStyle name="입력 2 3 2 7 3" xfId="21536"/>
    <cellStyle name="입력 2 3 2 7 4" xfId="27018"/>
    <cellStyle name="입력 2 3 2 8" xfId="9815"/>
    <cellStyle name="입력 2 3 2 8 2" xfId="15781"/>
    <cellStyle name="입력 2 3 2 8 3" xfId="21537"/>
    <cellStyle name="입력 2 3 2 8 4" xfId="27019"/>
    <cellStyle name="입력 2 3 2 9" xfId="9816"/>
    <cellStyle name="입력 2 3 2 9 2" xfId="15782"/>
    <cellStyle name="입력 2 3 2 9 3" xfId="21538"/>
    <cellStyle name="입력 2 3 2 9 4" xfId="27020"/>
    <cellStyle name="입력 2 3 3" xfId="5916"/>
    <cellStyle name="입력 2 3 3 10" xfId="9817"/>
    <cellStyle name="입력 2 3 3 10 2" xfId="15783"/>
    <cellStyle name="입력 2 3 3 10 3" xfId="21539"/>
    <cellStyle name="입력 2 3 3 10 4" xfId="27021"/>
    <cellStyle name="입력 2 3 3 11" xfId="11889"/>
    <cellStyle name="입력 2 3 3 12" xfId="17646"/>
    <cellStyle name="입력 2 3 3 13" xfId="23143"/>
    <cellStyle name="입력 2 3 3 2" xfId="9818"/>
    <cellStyle name="입력 2 3 3 2 2" xfId="15784"/>
    <cellStyle name="입력 2 3 3 2 3" xfId="21540"/>
    <cellStyle name="입력 2 3 3 2 4" xfId="27022"/>
    <cellStyle name="입력 2 3 3 3" xfId="9819"/>
    <cellStyle name="입력 2 3 3 3 2" xfId="15785"/>
    <cellStyle name="입력 2 3 3 3 3" xfId="21541"/>
    <cellStyle name="입력 2 3 3 3 4" xfId="27023"/>
    <cellStyle name="입력 2 3 3 4" xfId="9820"/>
    <cellStyle name="입력 2 3 3 4 2" xfId="15786"/>
    <cellStyle name="입력 2 3 3 4 3" xfId="21542"/>
    <cellStyle name="입력 2 3 3 4 4" xfId="27024"/>
    <cellStyle name="입력 2 3 3 5" xfId="9821"/>
    <cellStyle name="입력 2 3 3 5 2" xfId="15787"/>
    <cellStyle name="입력 2 3 3 5 3" xfId="21543"/>
    <cellStyle name="입력 2 3 3 5 4" xfId="27025"/>
    <cellStyle name="입력 2 3 3 6" xfId="9822"/>
    <cellStyle name="입력 2 3 3 6 2" xfId="15788"/>
    <cellStyle name="입력 2 3 3 6 3" xfId="21544"/>
    <cellStyle name="입력 2 3 3 6 4" xfId="27026"/>
    <cellStyle name="입력 2 3 3 7" xfId="9823"/>
    <cellStyle name="입력 2 3 3 7 2" xfId="15789"/>
    <cellStyle name="입력 2 3 3 7 3" xfId="21545"/>
    <cellStyle name="입력 2 3 3 7 4" xfId="27027"/>
    <cellStyle name="입력 2 3 3 8" xfId="9824"/>
    <cellStyle name="입력 2 3 3 8 2" xfId="15790"/>
    <cellStyle name="입력 2 3 3 8 3" xfId="21546"/>
    <cellStyle name="입력 2 3 3 8 4" xfId="27028"/>
    <cellStyle name="입력 2 3 3 9" xfId="9825"/>
    <cellStyle name="입력 2 3 3 9 2" xfId="15791"/>
    <cellStyle name="입력 2 3 3 9 3" xfId="21547"/>
    <cellStyle name="입력 2 3 3 9 4" xfId="27029"/>
    <cellStyle name="입력 2 3 4" xfId="9826"/>
    <cellStyle name="입력 2 3 4 2" xfId="15792"/>
    <cellStyle name="입력 2 3 4 3" xfId="21548"/>
    <cellStyle name="입력 2 3 4 4" xfId="27030"/>
    <cellStyle name="입력 2 3 5" xfId="9827"/>
    <cellStyle name="입력 2 3 5 2" xfId="15793"/>
    <cellStyle name="입력 2 3 5 3" xfId="21549"/>
    <cellStyle name="입력 2 3 5 4" xfId="27031"/>
    <cellStyle name="입력 2 3 6" xfId="9828"/>
    <cellStyle name="입력 2 3 6 2" xfId="15794"/>
    <cellStyle name="입력 2 3 6 3" xfId="21550"/>
    <cellStyle name="입력 2 3 6 4" xfId="27032"/>
    <cellStyle name="입력 2 3 7" xfId="9829"/>
    <cellStyle name="입력 2 3 7 2" xfId="15795"/>
    <cellStyle name="입력 2 3 7 3" xfId="21551"/>
    <cellStyle name="입력 2 3 7 4" xfId="27033"/>
    <cellStyle name="입력 2 3 8" xfId="9830"/>
    <cellStyle name="입력 2 3 8 2" xfId="15796"/>
    <cellStyle name="입력 2 3 8 3" xfId="21552"/>
    <cellStyle name="입력 2 3 8 4" xfId="27034"/>
    <cellStyle name="입력 2 3 9" xfId="9831"/>
    <cellStyle name="입력 2 3 9 2" xfId="15797"/>
    <cellStyle name="입력 2 3 9 3" xfId="21553"/>
    <cellStyle name="입력 2 3 9 4" xfId="27035"/>
    <cellStyle name="입력 2 4" xfId="5534"/>
    <cellStyle name="입력 2 4 2" xfId="5822"/>
    <cellStyle name="입력 2 4 2 10" xfId="11795"/>
    <cellStyle name="입력 2 4 2 11" xfId="17558"/>
    <cellStyle name="입력 2 4 2 12" xfId="23074"/>
    <cellStyle name="입력 2 4 2 2" xfId="9832"/>
    <cellStyle name="입력 2 4 2 2 2" xfId="15798"/>
    <cellStyle name="입력 2 4 2 2 3" xfId="21554"/>
    <cellStyle name="입력 2 4 2 2 4" xfId="27036"/>
    <cellStyle name="입력 2 4 2 3" xfId="9833"/>
    <cellStyle name="입력 2 4 2 3 2" xfId="15799"/>
    <cellStyle name="입력 2 4 2 3 3" xfId="21555"/>
    <cellStyle name="입력 2 4 2 3 4" xfId="27037"/>
    <cellStyle name="입력 2 4 2 4" xfId="9834"/>
    <cellStyle name="입력 2 4 2 4 2" xfId="15800"/>
    <cellStyle name="입력 2 4 2 4 3" xfId="21556"/>
    <cellStyle name="입력 2 4 2 4 4" xfId="27038"/>
    <cellStyle name="입력 2 4 2 5" xfId="9835"/>
    <cellStyle name="입력 2 4 2 5 2" xfId="15801"/>
    <cellStyle name="입력 2 4 2 5 3" xfId="21557"/>
    <cellStyle name="입력 2 4 2 5 4" xfId="27039"/>
    <cellStyle name="입력 2 4 2 6" xfId="9836"/>
    <cellStyle name="입력 2 4 2 6 2" xfId="15802"/>
    <cellStyle name="입력 2 4 2 6 3" xfId="21558"/>
    <cellStyle name="입력 2 4 2 6 4" xfId="27040"/>
    <cellStyle name="입력 2 4 2 7" xfId="9837"/>
    <cellStyle name="입력 2 4 2 7 2" xfId="15803"/>
    <cellStyle name="입력 2 4 2 7 3" xfId="21559"/>
    <cellStyle name="입력 2 4 2 7 4" xfId="27041"/>
    <cellStyle name="입력 2 4 2 8" xfId="9838"/>
    <cellStyle name="입력 2 4 2 8 2" xfId="15804"/>
    <cellStyle name="입력 2 4 2 8 3" xfId="21560"/>
    <cellStyle name="입력 2 4 2 8 4" xfId="27042"/>
    <cellStyle name="입력 2 4 2 9" xfId="9839"/>
    <cellStyle name="입력 2 4 2 9 2" xfId="15805"/>
    <cellStyle name="입력 2 4 2 9 3" xfId="21561"/>
    <cellStyle name="입력 2 4 2 9 4" xfId="27043"/>
    <cellStyle name="입력 2 4 3" xfId="6045"/>
    <cellStyle name="입력 2 4 3 10" xfId="9840"/>
    <cellStyle name="입력 2 4 3 10 2" xfId="15806"/>
    <cellStyle name="입력 2 4 3 10 3" xfId="21562"/>
    <cellStyle name="입력 2 4 3 10 4" xfId="27044"/>
    <cellStyle name="입력 2 4 3 11" xfId="12017"/>
    <cellStyle name="입력 2 4 3 12" xfId="17774"/>
    <cellStyle name="입력 2 4 3 13" xfId="23271"/>
    <cellStyle name="입력 2 4 3 2" xfId="9841"/>
    <cellStyle name="입력 2 4 3 2 2" xfId="15807"/>
    <cellStyle name="입력 2 4 3 2 3" xfId="21563"/>
    <cellStyle name="입력 2 4 3 2 4" xfId="27045"/>
    <cellStyle name="입력 2 4 3 3" xfId="9842"/>
    <cellStyle name="입력 2 4 3 3 2" xfId="15808"/>
    <cellStyle name="입력 2 4 3 3 3" xfId="21564"/>
    <cellStyle name="입력 2 4 3 3 4" xfId="27046"/>
    <cellStyle name="입력 2 4 3 4" xfId="9843"/>
    <cellStyle name="입력 2 4 3 4 2" xfId="15809"/>
    <cellStyle name="입력 2 4 3 4 3" xfId="21565"/>
    <cellStyle name="입력 2 4 3 4 4" xfId="27047"/>
    <cellStyle name="입력 2 4 3 5" xfId="9844"/>
    <cellStyle name="입력 2 4 3 5 2" xfId="15810"/>
    <cellStyle name="입력 2 4 3 5 3" xfId="21566"/>
    <cellStyle name="입력 2 4 3 5 4" xfId="27048"/>
    <cellStyle name="입력 2 4 3 6" xfId="9845"/>
    <cellStyle name="입력 2 4 3 6 2" xfId="15811"/>
    <cellStyle name="입력 2 4 3 6 3" xfId="21567"/>
    <cellStyle name="입력 2 4 3 6 4" xfId="27049"/>
    <cellStyle name="입력 2 4 3 7" xfId="9846"/>
    <cellStyle name="입력 2 4 3 7 2" xfId="15812"/>
    <cellStyle name="입력 2 4 3 7 3" xfId="21568"/>
    <cellStyle name="입력 2 4 3 7 4" xfId="27050"/>
    <cellStyle name="입력 2 4 3 8" xfId="9847"/>
    <cellStyle name="입력 2 4 3 8 2" xfId="15813"/>
    <cellStyle name="입력 2 4 3 8 3" xfId="21569"/>
    <cellStyle name="입력 2 4 3 8 4" xfId="27051"/>
    <cellStyle name="입력 2 4 3 9" xfId="9848"/>
    <cellStyle name="입력 2 4 3 9 2" xfId="15814"/>
    <cellStyle name="입력 2 4 3 9 3" xfId="21570"/>
    <cellStyle name="입력 2 4 3 9 4" xfId="27052"/>
    <cellStyle name="입력 2 4 4" xfId="9849"/>
    <cellStyle name="입력 2 4 4 2" xfId="15815"/>
    <cellStyle name="입력 2 4 4 3" xfId="21571"/>
    <cellStyle name="입력 2 4 4 4" xfId="27053"/>
    <cellStyle name="입력 2 4 5" xfId="9850"/>
    <cellStyle name="입력 2 4 5 2" xfId="15816"/>
    <cellStyle name="입력 2 4 5 3" xfId="21572"/>
    <cellStyle name="입력 2 4 5 4" xfId="27054"/>
    <cellStyle name="입력 2 4 6" xfId="9851"/>
    <cellStyle name="입력 2 4 6 2" xfId="15817"/>
    <cellStyle name="입력 2 4 6 3" xfId="21573"/>
    <cellStyle name="입력 2 4 6 4" xfId="27055"/>
    <cellStyle name="입력 2 4 7" xfId="11527"/>
    <cellStyle name="입력 2 4 8" xfId="17315"/>
    <cellStyle name="입력 2 5" xfId="5451"/>
    <cellStyle name="입력 2 5 2" xfId="5739"/>
    <cellStyle name="입력 2 5 2 10" xfId="11712"/>
    <cellStyle name="입력 2 5 2 11" xfId="17479"/>
    <cellStyle name="입력 2 5 2 12" xfId="22999"/>
    <cellStyle name="입력 2 5 2 2" xfId="9852"/>
    <cellStyle name="입력 2 5 2 2 2" xfId="15818"/>
    <cellStyle name="입력 2 5 2 2 3" xfId="21574"/>
    <cellStyle name="입력 2 5 2 2 4" xfId="27056"/>
    <cellStyle name="입력 2 5 2 3" xfId="9853"/>
    <cellStyle name="입력 2 5 2 3 2" xfId="15819"/>
    <cellStyle name="입력 2 5 2 3 3" xfId="21575"/>
    <cellStyle name="입력 2 5 2 3 4" xfId="27057"/>
    <cellStyle name="입력 2 5 2 4" xfId="9854"/>
    <cellStyle name="입력 2 5 2 4 2" xfId="15820"/>
    <cellStyle name="입력 2 5 2 4 3" xfId="21576"/>
    <cellStyle name="입력 2 5 2 4 4" xfId="27058"/>
    <cellStyle name="입력 2 5 2 5" xfId="9855"/>
    <cellStyle name="입력 2 5 2 5 2" xfId="15821"/>
    <cellStyle name="입력 2 5 2 5 3" xfId="21577"/>
    <cellStyle name="입력 2 5 2 5 4" xfId="27059"/>
    <cellStyle name="입력 2 5 2 6" xfId="9856"/>
    <cellStyle name="입력 2 5 2 6 2" xfId="15822"/>
    <cellStyle name="입력 2 5 2 6 3" xfId="21578"/>
    <cellStyle name="입력 2 5 2 6 4" xfId="27060"/>
    <cellStyle name="입력 2 5 2 7" xfId="9857"/>
    <cellStyle name="입력 2 5 2 7 2" xfId="15823"/>
    <cellStyle name="입력 2 5 2 7 3" xfId="21579"/>
    <cellStyle name="입력 2 5 2 7 4" xfId="27061"/>
    <cellStyle name="입력 2 5 2 8" xfId="9858"/>
    <cellStyle name="입력 2 5 2 8 2" xfId="15824"/>
    <cellStyle name="입력 2 5 2 8 3" xfId="21580"/>
    <cellStyle name="입력 2 5 2 8 4" xfId="27062"/>
    <cellStyle name="입력 2 5 2 9" xfId="9859"/>
    <cellStyle name="입력 2 5 2 9 2" xfId="15825"/>
    <cellStyle name="입력 2 5 2 9 3" xfId="21581"/>
    <cellStyle name="입력 2 5 2 9 4" xfId="27063"/>
    <cellStyle name="입력 2 5 3" xfId="5967"/>
    <cellStyle name="입력 2 5 3 10" xfId="9860"/>
    <cellStyle name="입력 2 5 3 10 2" xfId="15826"/>
    <cellStyle name="입력 2 5 3 10 3" xfId="21582"/>
    <cellStyle name="입력 2 5 3 10 4" xfId="27064"/>
    <cellStyle name="입력 2 5 3 11" xfId="11940"/>
    <cellStyle name="입력 2 5 3 12" xfId="17697"/>
    <cellStyle name="입력 2 5 3 13" xfId="23194"/>
    <cellStyle name="입력 2 5 3 2" xfId="9861"/>
    <cellStyle name="입력 2 5 3 2 2" xfId="15827"/>
    <cellStyle name="입력 2 5 3 2 3" xfId="21583"/>
    <cellStyle name="입력 2 5 3 2 4" xfId="27065"/>
    <cellStyle name="입력 2 5 3 3" xfId="9862"/>
    <cellStyle name="입력 2 5 3 3 2" xfId="15828"/>
    <cellStyle name="입력 2 5 3 3 3" xfId="21584"/>
    <cellStyle name="입력 2 5 3 3 4" xfId="27066"/>
    <cellStyle name="입력 2 5 3 4" xfId="9863"/>
    <cellStyle name="입력 2 5 3 4 2" xfId="15829"/>
    <cellStyle name="입력 2 5 3 4 3" xfId="21585"/>
    <cellStyle name="입력 2 5 3 4 4" xfId="27067"/>
    <cellStyle name="입력 2 5 3 5" xfId="9864"/>
    <cellStyle name="입력 2 5 3 5 2" xfId="15830"/>
    <cellStyle name="입력 2 5 3 5 3" xfId="21586"/>
    <cellStyle name="입력 2 5 3 5 4" xfId="27068"/>
    <cellStyle name="입력 2 5 3 6" xfId="9865"/>
    <cellStyle name="입력 2 5 3 6 2" xfId="15831"/>
    <cellStyle name="입력 2 5 3 6 3" xfId="21587"/>
    <cellStyle name="입력 2 5 3 6 4" xfId="27069"/>
    <cellStyle name="입력 2 5 3 7" xfId="9866"/>
    <cellStyle name="입력 2 5 3 7 2" xfId="15832"/>
    <cellStyle name="입력 2 5 3 7 3" xfId="21588"/>
    <cellStyle name="입력 2 5 3 7 4" xfId="27070"/>
    <cellStyle name="입력 2 5 3 8" xfId="9867"/>
    <cellStyle name="입력 2 5 3 8 2" xfId="15833"/>
    <cellStyle name="입력 2 5 3 8 3" xfId="21589"/>
    <cellStyle name="입력 2 5 3 8 4" xfId="27071"/>
    <cellStyle name="입력 2 5 3 9" xfId="9868"/>
    <cellStyle name="입력 2 5 3 9 2" xfId="15834"/>
    <cellStyle name="입력 2 5 3 9 3" xfId="21590"/>
    <cellStyle name="입력 2 5 3 9 4" xfId="27072"/>
    <cellStyle name="입력 2 5 4" xfId="9869"/>
    <cellStyle name="입력 2 5 4 2" xfId="15835"/>
    <cellStyle name="입력 2 5 4 3" xfId="21591"/>
    <cellStyle name="입력 2 5 4 4" xfId="27073"/>
    <cellStyle name="입력 2 5 5" xfId="9870"/>
    <cellStyle name="입력 2 5 5 2" xfId="15836"/>
    <cellStyle name="입력 2 5 5 3" xfId="21592"/>
    <cellStyle name="입력 2 5 5 4" xfId="27074"/>
    <cellStyle name="입력 2 5 6" xfId="9871"/>
    <cellStyle name="입력 2 5 6 2" xfId="15837"/>
    <cellStyle name="입력 2 5 6 3" xfId="21593"/>
    <cellStyle name="입력 2 5 6 4" xfId="27075"/>
    <cellStyle name="입력 2 5 7" xfId="9872"/>
    <cellStyle name="입력 2 5 7 2" xfId="15838"/>
    <cellStyle name="입력 2 5 7 3" xfId="21594"/>
    <cellStyle name="입력 2 5 7 4" xfId="27076"/>
    <cellStyle name="입력 2 5 8" xfId="11445"/>
    <cellStyle name="입력 2 5 9" xfId="17239"/>
    <cellStyle name="입력 2 6" xfId="5508"/>
    <cellStyle name="입력 2 6 10" xfId="17291"/>
    <cellStyle name="입력 2 6 11" xfId="22891"/>
    <cellStyle name="입력 2 6 2" xfId="5796"/>
    <cellStyle name="입력 2 6 2 10" xfId="9873"/>
    <cellStyle name="입력 2 6 2 10 2" xfId="15839"/>
    <cellStyle name="입력 2 6 2 10 3" xfId="21595"/>
    <cellStyle name="입력 2 6 2 10 4" xfId="27077"/>
    <cellStyle name="입력 2 6 2 11" xfId="11769"/>
    <cellStyle name="입력 2 6 2 12" xfId="17533"/>
    <cellStyle name="입력 2 6 2 13" xfId="23049"/>
    <cellStyle name="입력 2 6 2 2" xfId="9874"/>
    <cellStyle name="입력 2 6 2 2 2" xfId="15840"/>
    <cellStyle name="입력 2 6 2 2 3" xfId="21596"/>
    <cellStyle name="입력 2 6 2 2 4" xfId="27078"/>
    <cellStyle name="입력 2 6 2 3" xfId="9875"/>
    <cellStyle name="입력 2 6 2 3 2" xfId="15841"/>
    <cellStyle name="입력 2 6 2 3 3" xfId="21597"/>
    <cellStyle name="입력 2 6 2 3 4" xfId="27079"/>
    <cellStyle name="입력 2 6 2 4" xfId="9876"/>
    <cellStyle name="입력 2 6 2 4 2" xfId="15842"/>
    <cellStyle name="입력 2 6 2 4 3" xfId="21598"/>
    <cellStyle name="입력 2 6 2 4 4" xfId="27080"/>
    <cellStyle name="입력 2 6 2 5" xfId="9877"/>
    <cellStyle name="입력 2 6 2 5 2" xfId="15843"/>
    <cellStyle name="입력 2 6 2 5 3" xfId="21599"/>
    <cellStyle name="입력 2 6 2 5 4" xfId="27081"/>
    <cellStyle name="입력 2 6 2 6" xfId="9878"/>
    <cellStyle name="입력 2 6 2 6 2" xfId="15844"/>
    <cellStyle name="입력 2 6 2 6 3" xfId="21600"/>
    <cellStyle name="입력 2 6 2 6 4" xfId="27082"/>
    <cellStyle name="입력 2 6 2 7" xfId="9879"/>
    <cellStyle name="입력 2 6 2 7 2" xfId="15845"/>
    <cellStyle name="입력 2 6 2 7 3" xfId="21601"/>
    <cellStyle name="입력 2 6 2 7 4" xfId="27083"/>
    <cellStyle name="입력 2 6 2 8" xfId="9880"/>
    <cellStyle name="입력 2 6 2 8 2" xfId="15846"/>
    <cellStyle name="입력 2 6 2 8 3" xfId="21602"/>
    <cellStyle name="입력 2 6 2 8 4" xfId="27084"/>
    <cellStyle name="입력 2 6 2 9" xfId="9881"/>
    <cellStyle name="입력 2 6 2 9 2" xfId="15847"/>
    <cellStyle name="입력 2 6 2 9 3" xfId="21603"/>
    <cellStyle name="입력 2 6 2 9 4" xfId="27085"/>
    <cellStyle name="입력 2 6 3" xfId="6019"/>
    <cellStyle name="입력 2 6 3 10" xfId="9882"/>
    <cellStyle name="입력 2 6 3 10 2" xfId="15848"/>
    <cellStyle name="입력 2 6 3 10 3" xfId="21604"/>
    <cellStyle name="입력 2 6 3 10 4" xfId="27086"/>
    <cellStyle name="입력 2 6 3 11" xfId="11992"/>
    <cellStyle name="입력 2 6 3 12" xfId="17749"/>
    <cellStyle name="입력 2 6 3 13" xfId="23246"/>
    <cellStyle name="입력 2 6 3 2" xfId="9883"/>
    <cellStyle name="입력 2 6 3 2 2" xfId="15849"/>
    <cellStyle name="입력 2 6 3 2 3" xfId="21605"/>
    <cellStyle name="입력 2 6 3 2 4" xfId="27087"/>
    <cellStyle name="입력 2 6 3 3" xfId="9884"/>
    <cellStyle name="입력 2 6 3 3 2" xfId="15850"/>
    <cellStyle name="입력 2 6 3 3 3" xfId="21606"/>
    <cellStyle name="입력 2 6 3 3 4" xfId="27088"/>
    <cellStyle name="입력 2 6 3 4" xfId="9885"/>
    <cellStyle name="입력 2 6 3 4 2" xfId="15851"/>
    <cellStyle name="입력 2 6 3 4 3" xfId="21607"/>
    <cellStyle name="입력 2 6 3 4 4" xfId="27089"/>
    <cellStyle name="입력 2 6 3 5" xfId="9886"/>
    <cellStyle name="입력 2 6 3 5 2" xfId="15852"/>
    <cellStyle name="입력 2 6 3 5 3" xfId="21608"/>
    <cellStyle name="입력 2 6 3 5 4" xfId="27090"/>
    <cellStyle name="입력 2 6 3 6" xfId="9887"/>
    <cellStyle name="입력 2 6 3 6 2" xfId="15853"/>
    <cellStyle name="입력 2 6 3 6 3" xfId="21609"/>
    <cellStyle name="입력 2 6 3 6 4" xfId="27091"/>
    <cellStyle name="입력 2 6 3 7" xfId="9888"/>
    <cellStyle name="입력 2 6 3 7 2" xfId="15854"/>
    <cellStyle name="입력 2 6 3 7 3" xfId="21610"/>
    <cellStyle name="입력 2 6 3 7 4" xfId="27092"/>
    <cellStyle name="입력 2 6 3 8" xfId="9889"/>
    <cellStyle name="입력 2 6 3 8 2" xfId="15855"/>
    <cellStyle name="입력 2 6 3 8 3" xfId="21611"/>
    <cellStyle name="입력 2 6 3 8 4" xfId="27093"/>
    <cellStyle name="입력 2 6 3 9" xfId="9890"/>
    <cellStyle name="입력 2 6 3 9 2" xfId="15856"/>
    <cellStyle name="입력 2 6 3 9 3" xfId="21612"/>
    <cellStyle name="입력 2 6 3 9 4" xfId="27094"/>
    <cellStyle name="입력 2 6 4" xfId="9891"/>
    <cellStyle name="입력 2 6 4 2" xfId="15857"/>
    <cellStyle name="입력 2 6 4 3" xfId="21613"/>
    <cellStyle name="입력 2 6 4 4" xfId="27095"/>
    <cellStyle name="입력 2 6 5" xfId="9892"/>
    <cellStyle name="입력 2 6 5 2" xfId="15858"/>
    <cellStyle name="입력 2 6 5 3" xfId="21614"/>
    <cellStyle name="입력 2 6 5 4" xfId="27096"/>
    <cellStyle name="입력 2 6 6" xfId="9893"/>
    <cellStyle name="입력 2 6 6 2" xfId="15859"/>
    <cellStyle name="입력 2 6 6 3" xfId="21615"/>
    <cellStyle name="입력 2 6 6 4" xfId="27097"/>
    <cellStyle name="입력 2 6 7" xfId="9894"/>
    <cellStyle name="입력 2 6 7 2" xfId="15860"/>
    <cellStyle name="입력 2 6 7 3" xfId="21616"/>
    <cellStyle name="입력 2 6 7 4" xfId="27098"/>
    <cellStyle name="입력 2 6 8" xfId="9895"/>
    <cellStyle name="입력 2 6 8 2" xfId="15861"/>
    <cellStyle name="입력 2 6 8 3" xfId="21617"/>
    <cellStyle name="입력 2 6 8 4" xfId="27099"/>
    <cellStyle name="입력 2 6 9" xfId="11502"/>
    <cellStyle name="입력 2 7" xfId="9896"/>
    <cellStyle name="입력 2 7 2" xfId="15862"/>
    <cellStyle name="입력 2 7 3" xfId="21618"/>
    <cellStyle name="입력 2 7 4" xfId="27100"/>
    <cellStyle name="입력 2 8" xfId="11229"/>
    <cellStyle name="입력 3" xfId="629"/>
    <cellStyle name="입력 3 2" xfId="5154"/>
    <cellStyle name="입력 3 2 2" xfId="5516"/>
    <cellStyle name="입력 3 2 2 2" xfId="5804"/>
    <cellStyle name="입력 3 2 2 2 10" xfId="11777"/>
    <cellStyle name="입력 3 2 2 2 11" xfId="17541"/>
    <cellStyle name="입력 3 2 2 2 12" xfId="23057"/>
    <cellStyle name="입력 3 2 2 2 2" xfId="9897"/>
    <cellStyle name="입력 3 2 2 2 2 2" xfId="15863"/>
    <cellStyle name="입력 3 2 2 2 2 3" xfId="21619"/>
    <cellStyle name="입력 3 2 2 2 2 4" xfId="27101"/>
    <cellStyle name="입력 3 2 2 2 3" xfId="9898"/>
    <cellStyle name="입력 3 2 2 2 3 2" xfId="15864"/>
    <cellStyle name="입력 3 2 2 2 3 3" xfId="21620"/>
    <cellStyle name="입력 3 2 2 2 3 4" xfId="27102"/>
    <cellStyle name="입력 3 2 2 2 4" xfId="9899"/>
    <cellStyle name="입력 3 2 2 2 4 2" xfId="15865"/>
    <cellStyle name="입력 3 2 2 2 4 3" xfId="21621"/>
    <cellStyle name="입력 3 2 2 2 4 4" xfId="27103"/>
    <cellStyle name="입력 3 2 2 2 5" xfId="9900"/>
    <cellStyle name="입력 3 2 2 2 5 2" xfId="15866"/>
    <cellStyle name="입력 3 2 2 2 5 3" xfId="21622"/>
    <cellStyle name="입력 3 2 2 2 5 4" xfId="27104"/>
    <cellStyle name="입력 3 2 2 2 6" xfId="9901"/>
    <cellStyle name="입력 3 2 2 2 6 2" xfId="15867"/>
    <cellStyle name="입력 3 2 2 2 6 3" xfId="21623"/>
    <cellStyle name="입력 3 2 2 2 6 4" xfId="27105"/>
    <cellStyle name="입력 3 2 2 2 7" xfId="9902"/>
    <cellStyle name="입력 3 2 2 2 7 2" xfId="15868"/>
    <cellStyle name="입력 3 2 2 2 7 3" xfId="21624"/>
    <cellStyle name="입력 3 2 2 2 7 4" xfId="27106"/>
    <cellStyle name="입력 3 2 2 2 8" xfId="9903"/>
    <cellStyle name="입력 3 2 2 2 8 2" xfId="15869"/>
    <cellStyle name="입력 3 2 2 2 8 3" xfId="21625"/>
    <cellStyle name="입력 3 2 2 2 8 4" xfId="27107"/>
    <cellStyle name="입력 3 2 2 2 9" xfId="9904"/>
    <cellStyle name="입력 3 2 2 2 9 2" xfId="15870"/>
    <cellStyle name="입력 3 2 2 2 9 3" xfId="21626"/>
    <cellStyle name="입력 3 2 2 2 9 4" xfId="27108"/>
    <cellStyle name="입력 3 2 2 3" xfId="6027"/>
    <cellStyle name="입력 3 2 2 3 10" xfId="9905"/>
    <cellStyle name="입력 3 2 2 3 10 2" xfId="15871"/>
    <cellStyle name="입력 3 2 2 3 10 3" xfId="21627"/>
    <cellStyle name="입력 3 2 2 3 10 4" xfId="27109"/>
    <cellStyle name="입력 3 2 2 3 11" xfId="12000"/>
    <cellStyle name="입력 3 2 2 3 12" xfId="17757"/>
    <cellStyle name="입력 3 2 2 3 13" xfId="23254"/>
    <cellStyle name="입력 3 2 2 3 2" xfId="9906"/>
    <cellStyle name="입력 3 2 2 3 2 2" xfId="15872"/>
    <cellStyle name="입력 3 2 2 3 2 3" xfId="21628"/>
    <cellStyle name="입력 3 2 2 3 2 4" xfId="27110"/>
    <cellStyle name="입력 3 2 2 3 3" xfId="9907"/>
    <cellStyle name="입력 3 2 2 3 3 2" xfId="15873"/>
    <cellStyle name="입력 3 2 2 3 3 3" xfId="21629"/>
    <cellStyle name="입력 3 2 2 3 3 4" xfId="27111"/>
    <cellStyle name="입력 3 2 2 3 4" xfId="9908"/>
    <cellStyle name="입력 3 2 2 3 4 2" xfId="15874"/>
    <cellStyle name="입력 3 2 2 3 4 3" xfId="21630"/>
    <cellStyle name="입력 3 2 2 3 4 4" xfId="27112"/>
    <cellStyle name="입력 3 2 2 3 5" xfId="9909"/>
    <cellStyle name="입력 3 2 2 3 5 2" xfId="15875"/>
    <cellStyle name="입력 3 2 2 3 5 3" xfId="21631"/>
    <cellStyle name="입력 3 2 2 3 5 4" xfId="27113"/>
    <cellStyle name="입력 3 2 2 3 6" xfId="9910"/>
    <cellStyle name="입력 3 2 2 3 6 2" xfId="15876"/>
    <cellStyle name="입력 3 2 2 3 6 3" xfId="21632"/>
    <cellStyle name="입력 3 2 2 3 6 4" xfId="27114"/>
    <cellStyle name="입력 3 2 2 3 7" xfId="9911"/>
    <cellStyle name="입력 3 2 2 3 7 2" xfId="15877"/>
    <cellStyle name="입력 3 2 2 3 7 3" xfId="21633"/>
    <cellStyle name="입력 3 2 2 3 7 4" xfId="27115"/>
    <cellStyle name="입력 3 2 2 3 8" xfId="9912"/>
    <cellStyle name="입력 3 2 2 3 8 2" xfId="15878"/>
    <cellStyle name="입력 3 2 2 3 8 3" xfId="21634"/>
    <cellStyle name="입력 3 2 2 3 8 4" xfId="27116"/>
    <cellStyle name="입력 3 2 2 3 9" xfId="9913"/>
    <cellStyle name="입력 3 2 2 3 9 2" xfId="15879"/>
    <cellStyle name="입력 3 2 2 3 9 3" xfId="21635"/>
    <cellStyle name="입력 3 2 2 3 9 4" xfId="27117"/>
    <cellStyle name="입력 3 2 2 4" xfId="9914"/>
    <cellStyle name="입력 3 2 2 4 2" xfId="15880"/>
    <cellStyle name="입력 3 2 2 4 3" xfId="21636"/>
    <cellStyle name="입력 3 2 2 4 4" xfId="27118"/>
    <cellStyle name="입력 3 2 2 5" xfId="9915"/>
    <cellStyle name="입력 3 2 2 5 2" xfId="15881"/>
    <cellStyle name="입력 3 2 2 5 3" xfId="21637"/>
    <cellStyle name="입력 3 2 2 5 4" xfId="27119"/>
    <cellStyle name="입력 3 2 2 6" xfId="9916"/>
    <cellStyle name="입력 3 2 2 6 2" xfId="15882"/>
    <cellStyle name="입력 3 2 2 6 3" xfId="21638"/>
    <cellStyle name="입력 3 2 2 6 4" xfId="27120"/>
    <cellStyle name="입력 3 2 2 7" xfId="11510"/>
    <cellStyle name="입력 3 2 2 8" xfId="17299"/>
    <cellStyle name="입력 3 2 3" xfId="5411"/>
    <cellStyle name="입력 3 2 3 2" xfId="5699"/>
    <cellStyle name="입력 3 2 3 2 10" xfId="11672"/>
    <cellStyle name="입력 3 2 3 2 11" xfId="17441"/>
    <cellStyle name="입력 3 2 3 2 12" xfId="22962"/>
    <cellStyle name="입력 3 2 3 2 2" xfId="9917"/>
    <cellStyle name="입력 3 2 3 2 2 2" xfId="15883"/>
    <cellStyle name="입력 3 2 3 2 2 3" xfId="21639"/>
    <cellStyle name="입력 3 2 3 2 2 4" xfId="27121"/>
    <cellStyle name="입력 3 2 3 2 3" xfId="9918"/>
    <cellStyle name="입력 3 2 3 2 3 2" xfId="15884"/>
    <cellStyle name="입력 3 2 3 2 3 3" xfId="21640"/>
    <cellStyle name="입력 3 2 3 2 3 4" xfId="27122"/>
    <cellStyle name="입력 3 2 3 2 4" xfId="9919"/>
    <cellStyle name="입력 3 2 3 2 4 2" xfId="15885"/>
    <cellStyle name="입력 3 2 3 2 4 3" xfId="21641"/>
    <cellStyle name="입력 3 2 3 2 4 4" xfId="27123"/>
    <cellStyle name="입력 3 2 3 2 5" xfId="9920"/>
    <cellStyle name="입력 3 2 3 2 5 2" xfId="15886"/>
    <cellStyle name="입력 3 2 3 2 5 3" xfId="21642"/>
    <cellStyle name="입력 3 2 3 2 5 4" xfId="27124"/>
    <cellStyle name="입력 3 2 3 2 6" xfId="9921"/>
    <cellStyle name="입력 3 2 3 2 6 2" xfId="15887"/>
    <cellStyle name="입력 3 2 3 2 6 3" xfId="21643"/>
    <cellStyle name="입력 3 2 3 2 6 4" xfId="27125"/>
    <cellStyle name="입력 3 2 3 2 7" xfId="9922"/>
    <cellStyle name="입력 3 2 3 2 7 2" xfId="15888"/>
    <cellStyle name="입력 3 2 3 2 7 3" xfId="21644"/>
    <cellStyle name="입력 3 2 3 2 7 4" xfId="27126"/>
    <cellStyle name="입력 3 2 3 2 8" xfId="9923"/>
    <cellStyle name="입력 3 2 3 2 8 2" xfId="15889"/>
    <cellStyle name="입력 3 2 3 2 8 3" xfId="21645"/>
    <cellStyle name="입력 3 2 3 2 8 4" xfId="27127"/>
    <cellStyle name="입력 3 2 3 2 9" xfId="9924"/>
    <cellStyle name="입력 3 2 3 2 9 2" xfId="15890"/>
    <cellStyle name="입력 3 2 3 2 9 3" xfId="21646"/>
    <cellStyle name="입력 3 2 3 2 9 4" xfId="27128"/>
    <cellStyle name="입력 3 2 3 3" xfId="5938"/>
    <cellStyle name="입력 3 2 3 3 10" xfId="9925"/>
    <cellStyle name="입력 3 2 3 3 10 2" xfId="15891"/>
    <cellStyle name="입력 3 2 3 3 10 3" xfId="21647"/>
    <cellStyle name="입력 3 2 3 3 10 4" xfId="27129"/>
    <cellStyle name="입력 3 2 3 3 11" xfId="11911"/>
    <cellStyle name="입력 3 2 3 3 12" xfId="17668"/>
    <cellStyle name="입력 3 2 3 3 13" xfId="23165"/>
    <cellStyle name="입력 3 2 3 3 2" xfId="9926"/>
    <cellStyle name="입력 3 2 3 3 2 2" xfId="15892"/>
    <cellStyle name="입력 3 2 3 3 2 3" xfId="21648"/>
    <cellStyle name="입력 3 2 3 3 2 4" xfId="27130"/>
    <cellStyle name="입력 3 2 3 3 3" xfId="9927"/>
    <cellStyle name="입력 3 2 3 3 3 2" xfId="15893"/>
    <cellStyle name="입력 3 2 3 3 3 3" xfId="21649"/>
    <cellStyle name="입력 3 2 3 3 3 4" xfId="27131"/>
    <cellStyle name="입력 3 2 3 3 4" xfId="9928"/>
    <cellStyle name="입력 3 2 3 3 4 2" xfId="15894"/>
    <cellStyle name="입력 3 2 3 3 4 3" xfId="21650"/>
    <cellStyle name="입력 3 2 3 3 4 4" xfId="27132"/>
    <cellStyle name="입력 3 2 3 3 5" xfId="9929"/>
    <cellStyle name="입력 3 2 3 3 5 2" xfId="15895"/>
    <cellStyle name="입력 3 2 3 3 5 3" xfId="21651"/>
    <cellStyle name="입력 3 2 3 3 5 4" xfId="27133"/>
    <cellStyle name="입력 3 2 3 3 6" xfId="9930"/>
    <cellStyle name="입력 3 2 3 3 6 2" xfId="15896"/>
    <cellStyle name="입력 3 2 3 3 6 3" xfId="21652"/>
    <cellStyle name="입력 3 2 3 3 6 4" xfId="27134"/>
    <cellStyle name="입력 3 2 3 3 7" xfId="9931"/>
    <cellStyle name="입력 3 2 3 3 7 2" xfId="15897"/>
    <cellStyle name="입력 3 2 3 3 7 3" xfId="21653"/>
    <cellStyle name="입력 3 2 3 3 7 4" xfId="27135"/>
    <cellStyle name="입력 3 2 3 3 8" xfId="9932"/>
    <cellStyle name="입력 3 2 3 3 8 2" xfId="15898"/>
    <cellStyle name="입력 3 2 3 3 8 3" xfId="21654"/>
    <cellStyle name="입력 3 2 3 3 8 4" xfId="27136"/>
    <cellStyle name="입력 3 2 3 3 9" xfId="9933"/>
    <cellStyle name="입력 3 2 3 3 9 2" xfId="15899"/>
    <cellStyle name="입력 3 2 3 3 9 3" xfId="21655"/>
    <cellStyle name="입력 3 2 3 3 9 4" xfId="27137"/>
    <cellStyle name="입력 3 2 3 4" xfId="9934"/>
    <cellStyle name="입력 3 2 3 4 2" xfId="15900"/>
    <cellStyle name="입력 3 2 3 4 3" xfId="21656"/>
    <cellStyle name="입력 3 2 3 4 4" xfId="27138"/>
    <cellStyle name="입력 3 2 3 5" xfId="9935"/>
    <cellStyle name="입력 3 2 3 5 2" xfId="15901"/>
    <cellStyle name="입력 3 2 3 5 3" xfId="21657"/>
    <cellStyle name="입력 3 2 3 5 4" xfId="27139"/>
    <cellStyle name="입력 3 2 3 6" xfId="9936"/>
    <cellStyle name="입력 3 2 3 6 2" xfId="15902"/>
    <cellStyle name="입력 3 2 3 6 3" xfId="21658"/>
    <cellStyle name="입력 3 2 3 6 4" xfId="27140"/>
    <cellStyle name="입력 3 2 3 7" xfId="11405"/>
    <cellStyle name="입력 3 2 3 8" xfId="17203"/>
    <cellStyle name="입력 3 2 4" xfId="5489"/>
    <cellStyle name="입력 3 2 4 2" xfId="5777"/>
    <cellStyle name="입력 3 2 4 2 10" xfId="11750"/>
    <cellStyle name="입력 3 2 4 2 11" xfId="17515"/>
    <cellStyle name="입력 3 2 4 2 12" xfId="23030"/>
    <cellStyle name="입력 3 2 4 2 2" xfId="9937"/>
    <cellStyle name="입력 3 2 4 2 2 2" xfId="15903"/>
    <cellStyle name="입력 3 2 4 2 2 3" xfId="21659"/>
    <cellStyle name="입력 3 2 4 2 2 4" xfId="27141"/>
    <cellStyle name="입력 3 2 4 2 3" xfId="9938"/>
    <cellStyle name="입력 3 2 4 2 3 2" xfId="15904"/>
    <cellStyle name="입력 3 2 4 2 3 3" xfId="21660"/>
    <cellStyle name="입력 3 2 4 2 3 4" xfId="27142"/>
    <cellStyle name="입력 3 2 4 2 4" xfId="9939"/>
    <cellStyle name="입력 3 2 4 2 4 2" xfId="15905"/>
    <cellStyle name="입력 3 2 4 2 4 3" xfId="21661"/>
    <cellStyle name="입력 3 2 4 2 4 4" xfId="27143"/>
    <cellStyle name="입력 3 2 4 2 5" xfId="9940"/>
    <cellStyle name="입력 3 2 4 2 5 2" xfId="15906"/>
    <cellStyle name="입력 3 2 4 2 5 3" xfId="21662"/>
    <cellStyle name="입력 3 2 4 2 5 4" xfId="27144"/>
    <cellStyle name="입력 3 2 4 2 6" xfId="9941"/>
    <cellStyle name="입력 3 2 4 2 6 2" xfId="15907"/>
    <cellStyle name="입력 3 2 4 2 6 3" xfId="21663"/>
    <cellStyle name="입력 3 2 4 2 6 4" xfId="27145"/>
    <cellStyle name="입력 3 2 4 2 7" xfId="9942"/>
    <cellStyle name="입력 3 2 4 2 7 2" xfId="15908"/>
    <cellStyle name="입력 3 2 4 2 7 3" xfId="21664"/>
    <cellStyle name="입력 3 2 4 2 7 4" xfId="27146"/>
    <cellStyle name="입력 3 2 4 2 8" xfId="9943"/>
    <cellStyle name="입력 3 2 4 2 8 2" xfId="15909"/>
    <cellStyle name="입력 3 2 4 2 8 3" xfId="21665"/>
    <cellStyle name="입력 3 2 4 2 8 4" xfId="27147"/>
    <cellStyle name="입력 3 2 4 2 9" xfId="9944"/>
    <cellStyle name="입력 3 2 4 2 9 2" xfId="15910"/>
    <cellStyle name="입력 3 2 4 2 9 3" xfId="21666"/>
    <cellStyle name="입력 3 2 4 2 9 4" xfId="27148"/>
    <cellStyle name="입력 3 2 4 3" xfId="6002"/>
    <cellStyle name="입력 3 2 4 3 10" xfId="9945"/>
    <cellStyle name="입력 3 2 4 3 10 2" xfId="15911"/>
    <cellStyle name="입력 3 2 4 3 10 3" xfId="21667"/>
    <cellStyle name="입력 3 2 4 3 10 4" xfId="27149"/>
    <cellStyle name="입력 3 2 4 3 11" xfId="11975"/>
    <cellStyle name="입력 3 2 4 3 12" xfId="17732"/>
    <cellStyle name="입력 3 2 4 3 13" xfId="23229"/>
    <cellStyle name="입력 3 2 4 3 2" xfId="9946"/>
    <cellStyle name="입력 3 2 4 3 2 2" xfId="15912"/>
    <cellStyle name="입력 3 2 4 3 2 3" xfId="21668"/>
    <cellStyle name="입력 3 2 4 3 2 4" xfId="27150"/>
    <cellStyle name="입력 3 2 4 3 3" xfId="9947"/>
    <cellStyle name="입력 3 2 4 3 3 2" xfId="15913"/>
    <cellStyle name="입력 3 2 4 3 3 3" xfId="21669"/>
    <cellStyle name="입력 3 2 4 3 3 4" xfId="27151"/>
    <cellStyle name="입력 3 2 4 3 4" xfId="9948"/>
    <cellStyle name="입력 3 2 4 3 4 2" xfId="15914"/>
    <cellStyle name="입력 3 2 4 3 4 3" xfId="21670"/>
    <cellStyle name="입력 3 2 4 3 4 4" xfId="27152"/>
    <cellStyle name="입력 3 2 4 3 5" xfId="9949"/>
    <cellStyle name="입력 3 2 4 3 5 2" xfId="15915"/>
    <cellStyle name="입력 3 2 4 3 5 3" xfId="21671"/>
    <cellStyle name="입력 3 2 4 3 5 4" xfId="27153"/>
    <cellStyle name="입력 3 2 4 3 6" xfId="9950"/>
    <cellStyle name="입력 3 2 4 3 6 2" xfId="15916"/>
    <cellStyle name="입력 3 2 4 3 6 3" xfId="21672"/>
    <cellStyle name="입력 3 2 4 3 6 4" xfId="27154"/>
    <cellStyle name="입력 3 2 4 3 7" xfId="9951"/>
    <cellStyle name="입력 3 2 4 3 7 2" xfId="15917"/>
    <cellStyle name="입력 3 2 4 3 7 3" xfId="21673"/>
    <cellStyle name="입력 3 2 4 3 7 4" xfId="27155"/>
    <cellStyle name="입력 3 2 4 3 8" xfId="9952"/>
    <cellStyle name="입력 3 2 4 3 8 2" xfId="15918"/>
    <cellStyle name="입력 3 2 4 3 8 3" xfId="21674"/>
    <cellStyle name="입력 3 2 4 3 8 4" xfId="27156"/>
    <cellStyle name="입력 3 2 4 3 9" xfId="9953"/>
    <cellStyle name="입력 3 2 4 3 9 2" xfId="15919"/>
    <cellStyle name="입력 3 2 4 3 9 3" xfId="21675"/>
    <cellStyle name="입력 3 2 4 3 9 4" xfId="27157"/>
    <cellStyle name="입력 3 2 4 4" xfId="9954"/>
    <cellStyle name="입력 3 2 4 4 2" xfId="15920"/>
    <cellStyle name="입력 3 2 4 4 3" xfId="21676"/>
    <cellStyle name="입력 3 2 4 4 4" xfId="27158"/>
    <cellStyle name="입력 3 2 4 5" xfId="9955"/>
    <cellStyle name="입력 3 2 4 5 2" xfId="15921"/>
    <cellStyle name="입력 3 2 4 5 3" xfId="21677"/>
    <cellStyle name="입력 3 2 4 5 4" xfId="27159"/>
    <cellStyle name="입력 3 2 4 6" xfId="9956"/>
    <cellStyle name="입력 3 2 4 6 2" xfId="15922"/>
    <cellStyle name="입력 3 2 4 6 3" xfId="21678"/>
    <cellStyle name="입력 3 2 4 6 4" xfId="27160"/>
    <cellStyle name="입력 3 2 4 7" xfId="9957"/>
    <cellStyle name="입력 3 2 4 7 2" xfId="15923"/>
    <cellStyle name="입력 3 2 4 7 3" xfId="21679"/>
    <cellStyle name="입력 3 2 4 7 4" xfId="27161"/>
    <cellStyle name="입력 3 2 4 8" xfId="11483"/>
    <cellStyle name="입력 3 2 4 9" xfId="17274"/>
    <cellStyle name="입력 3 2 5" xfId="5537"/>
    <cellStyle name="입력 3 2 5 10" xfId="17318"/>
    <cellStyle name="입력 3 2 5 11" xfId="22902"/>
    <cellStyle name="입력 3 2 5 2" xfId="5825"/>
    <cellStyle name="입력 3 2 5 2 10" xfId="9958"/>
    <cellStyle name="입력 3 2 5 2 10 2" xfId="15924"/>
    <cellStyle name="입력 3 2 5 2 10 3" xfId="21680"/>
    <cellStyle name="입력 3 2 5 2 10 4" xfId="27162"/>
    <cellStyle name="입력 3 2 5 2 11" xfId="11798"/>
    <cellStyle name="입력 3 2 5 2 12" xfId="17561"/>
    <cellStyle name="입력 3 2 5 2 13" xfId="23077"/>
    <cellStyle name="입력 3 2 5 2 2" xfId="9959"/>
    <cellStyle name="입력 3 2 5 2 2 2" xfId="15925"/>
    <cellStyle name="입력 3 2 5 2 2 3" xfId="21681"/>
    <cellStyle name="입력 3 2 5 2 2 4" xfId="27163"/>
    <cellStyle name="입력 3 2 5 2 3" xfId="9960"/>
    <cellStyle name="입력 3 2 5 2 3 2" xfId="15926"/>
    <cellStyle name="입력 3 2 5 2 3 3" xfId="21682"/>
    <cellStyle name="입력 3 2 5 2 3 4" xfId="27164"/>
    <cellStyle name="입력 3 2 5 2 4" xfId="9961"/>
    <cellStyle name="입력 3 2 5 2 4 2" xfId="15927"/>
    <cellStyle name="입력 3 2 5 2 4 3" xfId="21683"/>
    <cellStyle name="입력 3 2 5 2 4 4" xfId="27165"/>
    <cellStyle name="입력 3 2 5 2 5" xfId="9962"/>
    <cellStyle name="입력 3 2 5 2 5 2" xfId="15928"/>
    <cellStyle name="입력 3 2 5 2 5 3" xfId="21684"/>
    <cellStyle name="입력 3 2 5 2 5 4" xfId="27166"/>
    <cellStyle name="입력 3 2 5 2 6" xfId="9963"/>
    <cellStyle name="입력 3 2 5 2 6 2" xfId="15929"/>
    <cellStyle name="입력 3 2 5 2 6 3" xfId="21685"/>
    <cellStyle name="입력 3 2 5 2 6 4" xfId="27167"/>
    <cellStyle name="입력 3 2 5 2 7" xfId="9964"/>
    <cellStyle name="입력 3 2 5 2 7 2" xfId="15930"/>
    <cellStyle name="입력 3 2 5 2 7 3" xfId="21686"/>
    <cellStyle name="입력 3 2 5 2 7 4" xfId="27168"/>
    <cellStyle name="입력 3 2 5 2 8" xfId="9965"/>
    <cellStyle name="입력 3 2 5 2 8 2" xfId="15931"/>
    <cellStyle name="입력 3 2 5 2 8 3" xfId="21687"/>
    <cellStyle name="입력 3 2 5 2 8 4" xfId="27169"/>
    <cellStyle name="입력 3 2 5 2 9" xfId="9966"/>
    <cellStyle name="입력 3 2 5 2 9 2" xfId="15932"/>
    <cellStyle name="입력 3 2 5 2 9 3" xfId="21688"/>
    <cellStyle name="입력 3 2 5 2 9 4" xfId="27170"/>
    <cellStyle name="입력 3 2 5 3" xfId="6047"/>
    <cellStyle name="입력 3 2 5 3 10" xfId="9967"/>
    <cellStyle name="입력 3 2 5 3 10 2" xfId="15933"/>
    <cellStyle name="입력 3 2 5 3 10 3" xfId="21689"/>
    <cellStyle name="입력 3 2 5 3 10 4" xfId="27171"/>
    <cellStyle name="입력 3 2 5 3 11" xfId="12019"/>
    <cellStyle name="입력 3 2 5 3 12" xfId="17776"/>
    <cellStyle name="입력 3 2 5 3 13" xfId="23273"/>
    <cellStyle name="입력 3 2 5 3 2" xfId="9968"/>
    <cellStyle name="입력 3 2 5 3 2 2" xfId="15934"/>
    <cellStyle name="입력 3 2 5 3 2 3" xfId="21690"/>
    <cellStyle name="입력 3 2 5 3 2 4" xfId="27172"/>
    <cellStyle name="입력 3 2 5 3 3" xfId="9969"/>
    <cellStyle name="입력 3 2 5 3 3 2" xfId="15935"/>
    <cellStyle name="입력 3 2 5 3 3 3" xfId="21691"/>
    <cellStyle name="입력 3 2 5 3 3 4" xfId="27173"/>
    <cellStyle name="입력 3 2 5 3 4" xfId="9970"/>
    <cellStyle name="입력 3 2 5 3 4 2" xfId="15936"/>
    <cellStyle name="입력 3 2 5 3 4 3" xfId="21692"/>
    <cellStyle name="입력 3 2 5 3 4 4" xfId="27174"/>
    <cellStyle name="입력 3 2 5 3 5" xfId="9971"/>
    <cellStyle name="입력 3 2 5 3 5 2" xfId="15937"/>
    <cellStyle name="입력 3 2 5 3 5 3" xfId="21693"/>
    <cellStyle name="입력 3 2 5 3 5 4" xfId="27175"/>
    <cellStyle name="입력 3 2 5 3 6" xfId="9972"/>
    <cellStyle name="입력 3 2 5 3 6 2" xfId="15938"/>
    <cellStyle name="입력 3 2 5 3 6 3" xfId="21694"/>
    <cellStyle name="입력 3 2 5 3 6 4" xfId="27176"/>
    <cellStyle name="입력 3 2 5 3 7" xfId="9973"/>
    <cellStyle name="입력 3 2 5 3 7 2" xfId="15939"/>
    <cellStyle name="입력 3 2 5 3 7 3" xfId="21695"/>
    <cellStyle name="입력 3 2 5 3 7 4" xfId="27177"/>
    <cellStyle name="입력 3 2 5 3 8" xfId="9974"/>
    <cellStyle name="입력 3 2 5 3 8 2" xfId="15940"/>
    <cellStyle name="입력 3 2 5 3 8 3" xfId="21696"/>
    <cellStyle name="입력 3 2 5 3 8 4" xfId="27178"/>
    <cellStyle name="입력 3 2 5 3 9" xfId="9975"/>
    <cellStyle name="입력 3 2 5 3 9 2" xfId="15941"/>
    <cellStyle name="입력 3 2 5 3 9 3" xfId="21697"/>
    <cellStyle name="입력 3 2 5 3 9 4" xfId="27179"/>
    <cellStyle name="입력 3 2 5 4" xfId="9976"/>
    <cellStyle name="입력 3 2 5 4 2" xfId="15942"/>
    <cellStyle name="입력 3 2 5 4 3" xfId="21698"/>
    <cellStyle name="입력 3 2 5 4 4" xfId="27180"/>
    <cellStyle name="입력 3 2 5 5" xfId="9977"/>
    <cellStyle name="입력 3 2 5 5 2" xfId="15943"/>
    <cellStyle name="입력 3 2 5 5 3" xfId="21699"/>
    <cellStyle name="입력 3 2 5 5 4" xfId="27181"/>
    <cellStyle name="입력 3 2 5 6" xfId="9978"/>
    <cellStyle name="입력 3 2 5 6 2" xfId="15944"/>
    <cellStyle name="입력 3 2 5 6 3" xfId="21700"/>
    <cellStyle name="입력 3 2 5 6 4" xfId="27182"/>
    <cellStyle name="입력 3 2 5 7" xfId="9979"/>
    <cellStyle name="입력 3 2 5 7 2" xfId="15945"/>
    <cellStyle name="입력 3 2 5 7 3" xfId="21701"/>
    <cellStyle name="입력 3 2 5 7 4" xfId="27183"/>
    <cellStyle name="입력 3 2 5 8" xfId="9980"/>
    <cellStyle name="입력 3 2 5 8 2" xfId="15946"/>
    <cellStyle name="입력 3 2 5 8 3" xfId="21702"/>
    <cellStyle name="입력 3 2 5 8 4" xfId="27184"/>
    <cellStyle name="입력 3 2 5 9" xfId="11530"/>
    <cellStyle name="입력 3 2 6" xfId="9981"/>
    <cellStyle name="입력 3 2 6 2" xfId="15947"/>
    <cellStyle name="입력 3 2 6 3" xfId="21703"/>
    <cellStyle name="입력 3 2 6 4" xfId="27185"/>
    <cellStyle name="입력 3 2 7" xfId="9982"/>
    <cellStyle name="입력 3 2 7 2" xfId="15948"/>
    <cellStyle name="입력 3 2 7 3" xfId="21704"/>
    <cellStyle name="입력 3 2 7 4" xfId="27186"/>
    <cellStyle name="입력 3 2 8" xfId="11331"/>
    <cellStyle name="입력 3 2 9" xfId="11278"/>
    <cellStyle name="입력 3 3" xfId="5388"/>
    <cellStyle name="입력 3 3 10" xfId="9983"/>
    <cellStyle name="입력 3 3 10 2" xfId="15949"/>
    <cellStyle name="입력 3 3 10 3" xfId="21705"/>
    <cellStyle name="입력 3 3 10 4" xfId="27187"/>
    <cellStyle name="입력 3 3 11" xfId="11382"/>
    <cellStyle name="입력 3 3 12" xfId="17185"/>
    <cellStyle name="입력 3 3 13" xfId="11242"/>
    <cellStyle name="입력 3 3 2" xfId="5676"/>
    <cellStyle name="입력 3 3 2 10" xfId="11649"/>
    <cellStyle name="입력 3 3 2 11" xfId="17419"/>
    <cellStyle name="입력 3 3 2 12" xfId="22948"/>
    <cellStyle name="입력 3 3 2 2" xfId="9984"/>
    <cellStyle name="입력 3 3 2 2 2" xfId="15950"/>
    <cellStyle name="입력 3 3 2 2 3" xfId="21706"/>
    <cellStyle name="입력 3 3 2 2 4" xfId="27188"/>
    <cellStyle name="입력 3 3 2 3" xfId="9985"/>
    <cellStyle name="입력 3 3 2 3 2" xfId="15951"/>
    <cellStyle name="입력 3 3 2 3 3" xfId="21707"/>
    <cellStyle name="입력 3 3 2 3 4" xfId="27189"/>
    <cellStyle name="입력 3 3 2 4" xfId="9986"/>
    <cellStyle name="입력 3 3 2 4 2" xfId="15952"/>
    <cellStyle name="입력 3 3 2 4 3" xfId="21708"/>
    <cellStyle name="입력 3 3 2 4 4" xfId="27190"/>
    <cellStyle name="입력 3 3 2 5" xfId="9987"/>
    <cellStyle name="입력 3 3 2 5 2" xfId="15953"/>
    <cellStyle name="입력 3 3 2 5 3" xfId="21709"/>
    <cellStyle name="입력 3 3 2 5 4" xfId="27191"/>
    <cellStyle name="입력 3 3 2 6" xfId="9988"/>
    <cellStyle name="입력 3 3 2 6 2" xfId="15954"/>
    <cellStyle name="입력 3 3 2 6 3" xfId="21710"/>
    <cellStyle name="입력 3 3 2 6 4" xfId="27192"/>
    <cellStyle name="입력 3 3 2 7" xfId="9989"/>
    <cellStyle name="입력 3 3 2 7 2" xfId="15955"/>
    <cellStyle name="입력 3 3 2 7 3" xfId="21711"/>
    <cellStyle name="입력 3 3 2 7 4" xfId="27193"/>
    <cellStyle name="입력 3 3 2 8" xfId="9990"/>
    <cellStyle name="입력 3 3 2 8 2" xfId="15956"/>
    <cellStyle name="입력 3 3 2 8 3" xfId="21712"/>
    <cellStyle name="입력 3 3 2 8 4" xfId="27194"/>
    <cellStyle name="입력 3 3 2 9" xfId="9991"/>
    <cellStyle name="입력 3 3 2 9 2" xfId="15957"/>
    <cellStyle name="입력 3 3 2 9 3" xfId="21713"/>
    <cellStyle name="입력 3 3 2 9 4" xfId="27195"/>
    <cellStyle name="입력 3 3 3" xfId="5917"/>
    <cellStyle name="입력 3 3 3 10" xfId="9992"/>
    <cellStyle name="입력 3 3 3 10 2" xfId="15958"/>
    <cellStyle name="입력 3 3 3 10 3" xfId="21714"/>
    <cellStyle name="입력 3 3 3 10 4" xfId="27196"/>
    <cellStyle name="입력 3 3 3 11" xfId="11890"/>
    <cellStyle name="입력 3 3 3 12" xfId="17647"/>
    <cellStyle name="입력 3 3 3 13" xfId="23144"/>
    <cellStyle name="입력 3 3 3 2" xfId="9993"/>
    <cellStyle name="입력 3 3 3 2 2" xfId="15959"/>
    <cellStyle name="입력 3 3 3 2 3" xfId="21715"/>
    <cellStyle name="입력 3 3 3 2 4" xfId="27197"/>
    <cellStyle name="입력 3 3 3 3" xfId="9994"/>
    <cellStyle name="입력 3 3 3 3 2" xfId="15960"/>
    <cellStyle name="입력 3 3 3 3 3" xfId="21716"/>
    <cellStyle name="입력 3 3 3 3 4" xfId="27198"/>
    <cellStyle name="입력 3 3 3 4" xfId="9995"/>
    <cellStyle name="입력 3 3 3 4 2" xfId="15961"/>
    <cellStyle name="입력 3 3 3 4 3" xfId="21717"/>
    <cellStyle name="입력 3 3 3 4 4" xfId="27199"/>
    <cellStyle name="입력 3 3 3 5" xfId="9996"/>
    <cellStyle name="입력 3 3 3 5 2" xfId="15962"/>
    <cellStyle name="입력 3 3 3 5 3" xfId="21718"/>
    <cellStyle name="입력 3 3 3 5 4" xfId="27200"/>
    <cellStyle name="입력 3 3 3 6" xfId="9997"/>
    <cellStyle name="입력 3 3 3 6 2" xfId="15963"/>
    <cellStyle name="입력 3 3 3 6 3" xfId="21719"/>
    <cellStyle name="입력 3 3 3 6 4" xfId="27201"/>
    <cellStyle name="입력 3 3 3 7" xfId="9998"/>
    <cellStyle name="입력 3 3 3 7 2" xfId="15964"/>
    <cellStyle name="입력 3 3 3 7 3" xfId="21720"/>
    <cellStyle name="입력 3 3 3 7 4" xfId="27202"/>
    <cellStyle name="입력 3 3 3 8" xfId="9999"/>
    <cellStyle name="입력 3 3 3 8 2" xfId="15965"/>
    <cellStyle name="입력 3 3 3 8 3" xfId="21721"/>
    <cellStyle name="입력 3 3 3 8 4" xfId="27203"/>
    <cellStyle name="입력 3 3 3 9" xfId="10000"/>
    <cellStyle name="입력 3 3 3 9 2" xfId="15966"/>
    <cellStyle name="입력 3 3 3 9 3" xfId="21722"/>
    <cellStyle name="입력 3 3 3 9 4" xfId="27204"/>
    <cellStyle name="입력 3 3 4" xfId="10001"/>
    <cellStyle name="입력 3 3 4 2" xfId="15967"/>
    <cellStyle name="입력 3 3 4 3" xfId="21723"/>
    <cellStyle name="입력 3 3 4 4" xfId="27205"/>
    <cellStyle name="입력 3 3 5" xfId="10002"/>
    <cellStyle name="입력 3 3 5 2" xfId="15968"/>
    <cellStyle name="입력 3 3 5 3" xfId="21724"/>
    <cellStyle name="입력 3 3 5 4" xfId="27206"/>
    <cellStyle name="입력 3 3 6" xfId="10003"/>
    <cellStyle name="입력 3 3 6 2" xfId="15969"/>
    <cellStyle name="입력 3 3 6 3" xfId="21725"/>
    <cellStyle name="입력 3 3 6 4" xfId="27207"/>
    <cellStyle name="입력 3 3 7" xfId="10004"/>
    <cellStyle name="입력 3 3 7 2" xfId="15970"/>
    <cellStyle name="입력 3 3 7 3" xfId="21726"/>
    <cellStyle name="입력 3 3 7 4" xfId="27208"/>
    <cellStyle name="입력 3 3 8" xfId="10005"/>
    <cellStyle name="입력 3 3 8 2" xfId="15971"/>
    <cellStyle name="입력 3 3 8 3" xfId="21727"/>
    <cellStyle name="입력 3 3 8 4" xfId="27209"/>
    <cellStyle name="입력 3 3 9" xfId="10006"/>
    <cellStyle name="입력 3 3 9 2" xfId="15972"/>
    <cellStyle name="입력 3 3 9 3" xfId="21728"/>
    <cellStyle name="입력 3 3 9 4" xfId="27210"/>
    <cellStyle name="입력 3 4" xfId="5533"/>
    <cellStyle name="입력 3 4 2" xfId="5821"/>
    <cellStyle name="입력 3 4 2 10" xfId="11794"/>
    <cellStyle name="입력 3 4 2 11" xfId="17557"/>
    <cellStyle name="입력 3 4 2 12" xfId="23073"/>
    <cellStyle name="입력 3 4 2 2" xfId="10007"/>
    <cellStyle name="입력 3 4 2 2 2" xfId="15973"/>
    <cellStyle name="입력 3 4 2 2 3" xfId="21729"/>
    <cellStyle name="입력 3 4 2 2 4" xfId="27211"/>
    <cellStyle name="입력 3 4 2 3" xfId="10008"/>
    <cellStyle name="입력 3 4 2 3 2" xfId="15974"/>
    <cellStyle name="입력 3 4 2 3 3" xfId="21730"/>
    <cellStyle name="입력 3 4 2 3 4" xfId="27212"/>
    <cellStyle name="입력 3 4 2 4" xfId="10009"/>
    <cellStyle name="입력 3 4 2 4 2" xfId="15975"/>
    <cellStyle name="입력 3 4 2 4 3" xfId="21731"/>
    <cellStyle name="입력 3 4 2 4 4" xfId="27213"/>
    <cellStyle name="입력 3 4 2 5" xfId="10010"/>
    <cellStyle name="입력 3 4 2 5 2" xfId="15976"/>
    <cellStyle name="입력 3 4 2 5 3" xfId="21732"/>
    <cellStyle name="입력 3 4 2 5 4" xfId="27214"/>
    <cellStyle name="입력 3 4 2 6" xfId="10011"/>
    <cellStyle name="입력 3 4 2 6 2" xfId="15977"/>
    <cellStyle name="입력 3 4 2 6 3" xfId="21733"/>
    <cellStyle name="입력 3 4 2 6 4" xfId="27215"/>
    <cellStyle name="입력 3 4 2 7" xfId="10012"/>
    <cellStyle name="입력 3 4 2 7 2" xfId="15978"/>
    <cellStyle name="입력 3 4 2 7 3" xfId="21734"/>
    <cellStyle name="입력 3 4 2 7 4" xfId="27216"/>
    <cellStyle name="입력 3 4 2 8" xfId="10013"/>
    <cellStyle name="입력 3 4 2 8 2" xfId="15979"/>
    <cellStyle name="입력 3 4 2 8 3" xfId="21735"/>
    <cellStyle name="입력 3 4 2 8 4" xfId="27217"/>
    <cellStyle name="입력 3 4 2 9" xfId="10014"/>
    <cellStyle name="입력 3 4 2 9 2" xfId="15980"/>
    <cellStyle name="입력 3 4 2 9 3" xfId="21736"/>
    <cellStyle name="입력 3 4 2 9 4" xfId="27218"/>
    <cellStyle name="입력 3 4 3" xfId="6044"/>
    <cellStyle name="입력 3 4 3 10" xfId="10015"/>
    <cellStyle name="입력 3 4 3 10 2" xfId="15981"/>
    <cellStyle name="입력 3 4 3 10 3" xfId="21737"/>
    <cellStyle name="입력 3 4 3 10 4" xfId="27219"/>
    <cellStyle name="입력 3 4 3 11" xfId="12016"/>
    <cellStyle name="입력 3 4 3 12" xfId="17773"/>
    <cellStyle name="입력 3 4 3 13" xfId="23270"/>
    <cellStyle name="입력 3 4 3 2" xfId="10016"/>
    <cellStyle name="입력 3 4 3 2 2" xfId="15982"/>
    <cellStyle name="입력 3 4 3 2 3" xfId="21738"/>
    <cellStyle name="입력 3 4 3 2 4" xfId="27220"/>
    <cellStyle name="입력 3 4 3 3" xfId="10017"/>
    <cellStyle name="입력 3 4 3 3 2" xfId="15983"/>
    <cellStyle name="입력 3 4 3 3 3" xfId="21739"/>
    <cellStyle name="입력 3 4 3 3 4" xfId="27221"/>
    <cellStyle name="입력 3 4 3 4" xfId="10018"/>
    <cellStyle name="입력 3 4 3 4 2" xfId="15984"/>
    <cellStyle name="입력 3 4 3 4 3" xfId="21740"/>
    <cellStyle name="입력 3 4 3 4 4" xfId="27222"/>
    <cellStyle name="입력 3 4 3 5" xfId="10019"/>
    <cellStyle name="입력 3 4 3 5 2" xfId="15985"/>
    <cellStyle name="입력 3 4 3 5 3" xfId="21741"/>
    <cellStyle name="입력 3 4 3 5 4" xfId="27223"/>
    <cellStyle name="입력 3 4 3 6" xfId="10020"/>
    <cellStyle name="입력 3 4 3 6 2" xfId="15986"/>
    <cellStyle name="입력 3 4 3 6 3" xfId="21742"/>
    <cellStyle name="입력 3 4 3 6 4" xfId="27224"/>
    <cellStyle name="입력 3 4 3 7" xfId="10021"/>
    <cellStyle name="입력 3 4 3 7 2" xfId="15987"/>
    <cellStyle name="입력 3 4 3 7 3" xfId="21743"/>
    <cellStyle name="입력 3 4 3 7 4" xfId="27225"/>
    <cellStyle name="입력 3 4 3 8" xfId="10022"/>
    <cellStyle name="입력 3 4 3 8 2" xfId="15988"/>
    <cellStyle name="입력 3 4 3 8 3" xfId="21744"/>
    <cellStyle name="입력 3 4 3 8 4" xfId="27226"/>
    <cellStyle name="입력 3 4 3 9" xfId="10023"/>
    <cellStyle name="입력 3 4 3 9 2" xfId="15989"/>
    <cellStyle name="입력 3 4 3 9 3" xfId="21745"/>
    <cellStyle name="입력 3 4 3 9 4" xfId="27227"/>
    <cellStyle name="입력 3 4 4" xfId="10024"/>
    <cellStyle name="입력 3 4 4 2" xfId="15990"/>
    <cellStyle name="입력 3 4 4 3" xfId="21746"/>
    <cellStyle name="입력 3 4 4 4" xfId="27228"/>
    <cellStyle name="입력 3 4 5" xfId="10025"/>
    <cellStyle name="입력 3 4 5 2" xfId="15991"/>
    <cellStyle name="입력 3 4 5 3" xfId="21747"/>
    <cellStyle name="입력 3 4 5 4" xfId="27229"/>
    <cellStyle name="입력 3 4 6" xfId="10026"/>
    <cellStyle name="입력 3 4 6 2" xfId="15992"/>
    <cellStyle name="입력 3 4 6 3" xfId="21748"/>
    <cellStyle name="입력 3 4 6 4" xfId="27230"/>
    <cellStyle name="입력 3 4 7" xfId="11526"/>
    <cellStyle name="입력 3 4 8" xfId="17314"/>
    <cellStyle name="입력 3 5" xfId="5356"/>
    <cellStyle name="입력 3 5 2" xfId="5644"/>
    <cellStyle name="입력 3 5 2 10" xfId="11617"/>
    <cellStyle name="입력 3 5 2 11" xfId="17388"/>
    <cellStyle name="입력 3 5 2 12" xfId="22923"/>
    <cellStyle name="입력 3 5 2 2" xfId="10027"/>
    <cellStyle name="입력 3 5 2 2 2" xfId="15993"/>
    <cellStyle name="입력 3 5 2 2 3" xfId="21749"/>
    <cellStyle name="입력 3 5 2 2 4" xfId="27231"/>
    <cellStyle name="입력 3 5 2 3" xfId="10028"/>
    <cellStyle name="입력 3 5 2 3 2" xfId="15994"/>
    <cellStyle name="입력 3 5 2 3 3" xfId="21750"/>
    <cellStyle name="입력 3 5 2 3 4" xfId="27232"/>
    <cellStyle name="입력 3 5 2 4" xfId="10029"/>
    <cellStyle name="입력 3 5 2 4 2" xfId="15995"/>
    <cellStyle name="입력 3 5 2 4 3" xfId="21751"/>
    <cellStyle name="입력 3 5 2 4 4" xfId="27233"/>
    <cellStyle name="입력 3 5 2 5" xfId="10030"/>
    <cellStyle name="입력 3 5 2 5 2" xfId="15996"/>
    <cellStyle name="입력 3 5 2 5 3" xfId="21752"/>
    <cellStyle name="입력 3 5 2 5 4" xfId="27234"/>
    <cellStyle name="입력 3 5 2 6" xfId="10031"/>
    <cellStyle name="입력 3 5 2 6 2" xfId="15997"/>
    <cellStyle name="입력 3 5 2 6 3" xfId="21753"/>
    <cellStyle name="입력 3 5 2 6 4" xfId="27235"/>
    <cellStyle name="입력 3 5 2 7" xfId="10032"/>
    <cellStyle name="입력 3 5 2 7 2" xfId="15998"/>
    <cellStyle name="입력 3 5 2 7 3" xfId="21754"/>
    <cellStyle name="입력 3 5 2 7 4" xfId="27236"/>
    <cellStyle name="입력 3 5 2 8" xfId="10033"/>
    <cellStyle name="입력 3 5 2 8 2" xfId="15999"/>
    <cellStyle name="입력 3 5 2 8 3" xfId="21755"/>
    <cellStyle name="입력 3 5 2 8 4" xfId="27237"/>
    <cellStyle name="입력 3 5 2 9" xfId="10034"/>
    <cellStyle name="입력 3 5 2 9 2" xfId="16000"/>
    <cellStyle name="입력 3 5 2 9 3" xfId="21756"/>
    <cellStyle name="입력 3 5 2 9 4" xfId="27238"/>
    <cellStyle name="입력 3 5 3" xfId="5890"/>
    <cellStyle name="입력 3 5 3 10" xfId="10035"/>
    <cellStyle name="입력 3 5 3 10 2" xfId="16001"/>
    <cellStyle name="입력 3 5 3 10 3" xfId="21757"/>
    <cellStyle name="입력 3 5 3 10 4" xfId="27239"/>
    <cellStyle name="입력 3 5 3 11" xfId="11863"/>
    <cellStyle name="입력 3 5 3 12" xfId="17620"/>
    <cellStyle name="입력 3 5 3 13" xfId="23117"/>
    <cellStyle name="입력 3 5 3 2" xfId="10036"/>
    <cellStyle name="입력 3 5 3 2 2" xfId="16002"/>
    <cellStyle name="입력 3 5 3 2 3" xfId="21758"/>
    <cellStyle name="입력 3 5 3 2 4" xfId="27240"/>
    <cellStyle name="입력 3 5 3 3" xfId="10037"/>
    <cellStyle name="입력 3 5 3 3 2" xfId="16003"/>
    <cellStyle name="입력 3 5 3 3 3" xfId="21759"/>
    <cellStyle name="입력 3 5 3 3 4" xfId="27241"/>
    <cellStyle name="입력 3 5 3 4" xfId="10038"/>
    <cellStyle name="입력 3 5 3 4 2" xfId="16004"/>
    <cellStyle name="입력 3 5 3 4 3" xfId="21760"/>
    <cellStyle name="입력 3 5 3 4 4" xfId="27242"/>
    <cellStyle name="입력 3 5 3 5" xfId="10039"/>
    <cellStyle name="입력 3 5 3 5 2" xfId="16005"/>
    <cellStyle name="입력 3 5 3 5 3" xfId="21761"/>
    <cellStyle name="입력 3 5 3 5 4" xfId="27243"/>
    <cellStyle name="입력 3 5 3 6" xfId="10040"/>
    <cellStyle name="입력 3 5 3 6 2" xfId="16006"/>
    <cellStyle name="입력 3 5 3 6 3" xfId="21762"/>
    <cellStyle name="입력 3 5 3 6 4" xfId="27244"/>
    <cellStyle name="입력 3 5 3 7" xfId="10041"/>
    <cellStyle name="입력 3 5 3 7 2" xfId="16007"/>
    <cellStyle name="입력 3 5 3 7 3" xfId="21763"/>
    <cellStyle name="입력 3 5 3 7 4" xfId="27245"/>
    <cellStyle name="입력 3 5 3 8" xfId="10042"/>
    <cellStyle name="입력 3 5 3 8 2" xfId="16008"/>
    <cellStyle name="입력 3 5 3 8 3" xfId="21764"/>
    <cellStyle name="입력 3 5 3 8 4" xfId="27246"/>
    <cellStyle name="입력 3 5 3 9" xfId="10043"/>
    <cellStyle name="입력 3 5 3 9 2" xfId="16009"/>
    <cellStyle name="입력 3 5 3 9 3" xfId="21765"/>
    <cellStyle name="입력 3 5 3 9 4" xfId="27247"/>
    <cellStyle name="입력 3 5 4" xfId="10044"/>
    <cellStyle name="입력 3 5 4 2" xfId="16010"/>
    <cellStyle name="입력 3 5 4 3" xfId="21766"/>
    <cellStyle name="입력 3 5 4 4" xfId="27248"/>
    <cellStyle name="입력 3 5 5" xfId="10045"/>
    <cellStyle name="입력 3 5 5 2" xfId="16011"/>
    <cellStyle name="입력 3 5 5 3" xfId="21767"/>
    <cellStyle name="입력 3 5 5 4" xfId="27249"/>
    <cellStyle name="입력 3 5 6" xfId="10046"/>
    <cellStyle name="입력 3 5 6 2" xfId="16012"/>
    <cellStyle name="입력 3 5 6 3" xfId="21768"/>
    <cellStyle name="입력 3 5 6 4" xfId="27250"/>
    <cellStyle name="입력 3 5 7" xfId="10047"/>
    <cellStyle name="입력 3 5 7 2" xfId="16013"/>
    <cellStyle name="입력 3 5 7 3" xfId="21769"/>
    <cellStyle name="입력 3 5 7 4" xfId="27251"/>
    <cellStyle name="입력 3 5 8" xfId="11350"/>
    <cellStyle name="입력 3 5 9" xfId="11264"/>
    <cellStyle name="입력 3 6" xfId="5507"/>
    <cellStyle name="입력 3 6 10" xfId="17290"/>
    <cellStyle name="입력 3 6 11" xfId="22890"/>
    <cellStyle name="입력 3 6 2" xfId="5795"/>
    <cellStyle name="입력 3 6 2 10" xfId="10048"/>
    <cellStyle name="입력 3 6 2 10 2" xfId="16014"/>
    <cellStyle name="입력 3 6 2 10 3" xfId="21770"/>
    <cellStyle name="입력 3 6 2 10 4" xfId="27252"/>
    <cellStyle name="입력 3 6 2 11" xfId="11768"/>
    <cellStyle name="입력 3 6 2 12" xfId="17532"/>
    <cellStyle name="입력 3 6 2 13" xfId="23048"/>
    <cellStyle name="입력 3 6 2 2" xfId="10049"/>
    <cellStyle name="입력 3 6 2 2 2" xfId="16015"/>
    <cellStyle name="입력 3 6 2 2 3" xfId="21771"/>
    <cellStyle name="입력 3 6 2 2 4" xfId="27253"/>
    <cellStyle name="입력 3 6 2 3" xfId="10050"/>
    <cellStyle name="입력 3 6 2 3 2" xfId="16016"/>
    <cellStyle name="입력 3 6 2 3 3" xfId="21772"/>
    <cellStyle name="입력 3 6 2 3 4" xfId="27254"/>
    <cellStyle name="입력 3 6 2 4" xfId="10051"/>
    <cellStyle name="입력 3 6 2 4 2" xfId="16017"/>
    <cellStyle name="입력 3 6 2 4 3" xfId="21773"/>
    <cellStyle name="입력 3 6 2 4 4" xfId="27255"/>
    <cellStyle name="입력 3 6 2 5" xfId="10052"/>
    <cellStyle name="입력 3 6 2 5 2" xfId="16018"/>
    <cellStyle name="입력 3 6 2 5 3" xfId="21774"/>
    <cellStyle name="입력 3 6 2 5 4" xfId="27256"/>
    <cellStyle name="입력 3 6 2 6" xfId="10053"/>
    <cellStyle name="입력 3 6 2 6 2" xfId="16019"/>
    <cellStyle name="입력 3 6 2 6 3" xfId="21775"/>
    <cellStyle name="입력 3 6 2 6 4" xfId="27257"/>
    <cellStyle name="입력 3 6 2 7" xfId="10054"/>
    <cellStyle name="입력 3 6 2 7 2" xfId="16020"/>
    <cellStyle name="입력 3 6 2 7 3" xfId="21776"/>
    <cellStyle name="입력 3 6 2 7 4" xfId="27258"/>
    <cellStyle name="입력 3 6 2 8" xfId="10055"/>
    <cellStyle name="입력 3 6 2 8 2" xfId="16021"/>
    <cellStyle name="입력 3 6 2 8 3" xfId="21777"/>
    <cellStyle name="입력 3 6 2 8 4" xfId="27259"/>
    <cellStyle name="입력 3 6 2 9" xfId="10056"/>
    <cellStyle name="입력 3 6 2 9 2" xfId="16022"/>
    <cellStyle name="입력 3 6 2 9 3" xfId="21778"/>
    <cellStyle name="입력 3 6 2 9 4" xfId="27260"/>
    <cellStyle name="입력 3 6 3" xfId="6018"/>
    <cellStyle name="입력 3 6 3 10" xfId="10057"/>
    <cellStyle name="입력 3 6 3 10 2" xfId="16023"/>
    <cellStyle name="입력 3 6 3 10 3" xfId="21779"/>
    <cellStyle name="입력 3 6 3 10 4" xfId="27261"/>
    <cellStyle name="입력 3 6 3 11" xfId="11991"/>
    <cellStyle name="입력 3 6 3 12" xfId="17748"/>
    <cellStyle name="입력 3 6 3 13" xfId="23245"/>
    <cellStyle name="입력 3 6 3 2" xfId="10058"/>
    <cellStyle name="입력 3 6 3 2 2" xfId="16024"/>
    <cellStyle name="입력 3 6 3 2 3" xfId="21780"/>
    <cellStyle name="입력 3 6 3 2 4" xfId="27262"/>
    <cellStyle name="입력 3 6 3 3" xfId="10059"/>
    <cellStyle name="입력 3 6 3 3 2" xfId="16025"/>
    <cellStyle name="입력 3 6 3 3 3" xfId="21781"/>
    <cellStyle name="입력 3 6 3 3 4" xfId="27263"/>
    <cellStyle name="입력 3 6 3 4" xfId="10060"/>
    <cellStyle name="입력 3 6 3 4 2" xfId="16026"/>
    <cellStyle name="입력 3 6 3 4 3" xfId="21782"/>
    <cellStyle name="입력 3 6 3 4 4" xfId="27264"/>
    <cellStyle name="입력 3 6 3 5" xfId="10061"/>
    <cellStyle name="입력 3 6 3 5 2" xfId="16027"/>
    <cellStyle name="입력 3 6 3 5 3" xfId="21783"/>
    <cellStyle name="입력 3 6 3 5 4" xfId="27265"/>
    <cellStyle name="입력 3 6 3 6" xfId="10062"/>
    <cellStyle name="입력 3 6 3 6 2" xfId="16028"/>
    <cellStyle name="입력 3 6 3 6 3" xfId="21784"/>
    <cellStyle name="입력 3 6 3 6 4" xfId="27266"/>
    <cellStyle name="입력 3 6 3 7" xfId="10063"/>
    <cellStyle name="입력 3 6 3 7 2" xfId="16029"/>
    <cellStyle name="입력 3 6 3 7 3" xfId="21785"/>
    <cellStyle name="입력 3 6 3 7 4" xfId="27267"/>
    <cellStyle name="입력 3 6 3 8" xfId="10064"/>
    <cellStyle name="입력 3 6 3 8 2" xfId="16030"/>
    <cellStyle name="입력 3 6 3 8 3" xfId="21786"/>
    <cellStyle name="입력 3 6 3 8 4" xfId="27268"/>
    <cellStyle name="입력 3 6 3 9" xfId="10065"/>
    <cellStyle name="입력 3 6 3 9 2" xfId="16031"/>
    <cellStyle name="입력 3 6 3 9 3" xfId="21787"/>
    <cellStyle name="입력 3 6 3 9 4" xfId="27269"/>
    <cellStyle name="입력 3 6 4" xfId="10066"/>
    <cellStyle name="입력 3 6 4 2" xfId="16032"/>
    <cellStyle name="입력 3 6 4 3" xfId="21788"/>
    <cellStyle name="입력 3 6 4 4" xfId="27270"/>
    <cellStyle name="입력 3 6 5" xfId="10067"/>
    <cellStyle name="입력 3 6 5 2" xfId="16033"/>
    <cellStyle name="입력 3 6 5 3" xfId="21789"/>
    <cellStyle name="입력 3 6 5 4" xfId="27271"/>
    <cellStyle name="입력 3 6 6" xfId="10068"/>
    <cellStyle name="입력 3 6 6 2" xfId="16034"/>
    <cellStyle name="입력 3 6 6 3" xfId="21790"/>
    <cellStyle name="입력 3 6 6 4" xfId="27272"/>
    <cellStyle name="입력 3 6 7" xfId="10069"/>
    <cellStyle name="입력 3 6 7 2" xfId="16035"/>
    <cellStyle name="입력 3 6 7 3" xfId="21791"/>
    <cellStyle name="입력 3 6 7 4" xfId="27273"/>
    <cellStyle name="입력 3 6 8" xfId="10070"/>
    <cellStyle name="입력 3 6 8 2" xfId="16036"/>
    <cellStyle name="입력 3 6 8 3" xfId="21792"/>
    <cellStyle name="입력 3 6 8 4" xfId="27274"/>
    <cellStyle name="입력 3 6 9" xfId="11501"/>
    <cellStyle name="입력 3 7" xfId="10071"/>
    <cellStyle name="입력 3 7 2" xfId="16037"/>
    <cellStyle name="입력 3 7 3" xfId="21793"/>
    <cellStyle name="입력 3 7 4" xfId="27275"/>
    <cellStyle name="입력 3 8" xfId="11228"/>
    <cellStyle name="입력 4" xfId="630"/>
    <cellStyle name="입력 4 2" xfId="5155"/>
    <cellStyle name="입력 4 2 2" xfId="5517"/>
    <cellStyle name="입력 4 2 2 2" xfId="5805"/>
    <cellStyle name="입력 4 2 2 2 10" xfId="11778"/>
    <cellStyle name="입력 4 2 2 2 11" xfId="17542"/>
    <cellStyle name="입력 4 2 2 2 12" xfId="23058"/>
    <cellStyle name="입력 4 2 2 2 2" xfId="10072"/>
    <cellStyle name="입력 4 2 2 2 2 2" xfId="16038"/>
    <cellStyle name="입력 4 2 2 2 2 3" xfId="21794"/>
    <cellStyle name="입력 4 2 2 2 2 4" xfId="27276"/>
    <cellStyle name="입력 4 2 2 2 3" xfId="10073"/>
    <cellStyle name="입력 4 2 2 2 3 2" xfId="16039"/>
    <cellStyle name="입력 4 2 2 2 3 3" xfId="21795"/>
    <cellStyle name="입력 4 2 2 2 3 4" xfId="27277"/>
    <cellStyle name="입력 4 2 2 2 4" xfId="10074"/>
    <cellStyle name="입력 4 2 2 2 4 2" xfId="16040"/>
    <cellStyle name="입력 4 2 2 2 4 3" xfId="21796"/>
    <cellStyle name="입력 4 2 2 2 4 4" xfId="27278"/>
    <cellStyle name="입력 4 2 2 2 5" xfId="10075"/>
    <cellStyle name="입력 4 2 2 2 5 2" xfId="16041"/>
    <cellStyle name="입력 4 2 2 2 5 3" xfId="21797"/>
    <cellStyle name="입력 4 2 2 2 5 4" xfId="27279"/>
    <cellStyle name="입력 4 2 2 2 6" xfId="10076"/>
    <cellStyle name="입력 4 2 2 2 6 2" xfId="16042"/>
    <cellStyle name="입력 4 2 2 2 6 3" xfId="21798"/>
    <cellStyle name="입력 4 2 2 2 6 4" xfId="27280"/>
    <cellStyle name="입력 4 2 2 2 7" xfId="10077"/>
    <cellStyle name="입력 4 2 2 2 7 2" xfId="16043"/>
    <cellStyle name="입력 4 2 2 2 7 3" xfId="21799"/>
    <cellStyle name="입력 4 2 2 2 7 4" xfId="27281"/>
    <cellStyle name="입력 4 2 2 2 8" xfId="10078"/>
    <cellStyle name="입력 4 2 2 2 8 2" xfId="16044"/>
    <cellStyle name="입력 4 2 2 2 8 3" xfId="21800"/>
    <cellStyle name="입력 4 2 2 2 8 4" xfId="27282"/>
    <cellStyle name="입력 4 2 2 2 9" xfId="10079"/>
    <cellStyle name="입력 4 2 2 2 9 2" xfId="16045"/>
    <cellStyle name="입력 4 2 2 2 9 3" xfId="21801"/>
    <cellStyle name="입력 4 2 2 2 9 4" xfId="27283"/>
    <cellStyle name="입력 4 2 2 3" xfId="6028"/>
    <cellStyle name="입력 4 2 2 3 10" xfId="10080"/>
    <cellStyle name="입력 4 2 2 3 10 2" xfId="16046"/>
    <cellStyle name="입력 4 2 2 3 10 3" xfId="21802"/>
    <cellStyle name="입력 4 2 2 3 10 4" xfId="27284"/>
    <cellStyle name="입력 4 2 2 3 11" xfId="12001"/>
    <cellStyle name="입력 4 2 2 3 12" xfId="17758"/>
    <cellStyle name="입력 4 2 2 3 13" xfId="23255"/>
    <cellStyle name="입력 4 2 2 3 2" xfId="10081"/>
    <cellStyle name="입력 4 2 2 3 2 2" xfId="16047"/>
    <cellStyle name="입력 4 2 2 3 2 3" xfId="21803"/>
    <cellStyle name="입력 4 2 2 3 2 4" xfId="27285"/>
    <cellStyle name="입력 4 2 2 3 3" xfId="10082"/>
    <cellStyle name="입력 4 2 2 3 3 2" xfId="16048"/>
    <cellStyle name="입력 4 2 2 3 3 3" xfId="21804"/>
    <cellStyle name="입력 4 2 2 3 3 4" xfId="27286"/>
    <cellStyle name="입력 4 2 2 3 4" xfId="10083"/>
    <cellStyle name="입력 4 2 2 3 4 2" xfId="16049"/>
    <cellStyle name="입력 4 2 2 3 4 3" xfId="21805"/>
    <cellStyle name="입력 4 2 2 3 4 4" xfId="27287"/>
    <cellStyle name="입력 4 2 2 3 5" xfId="10084"/>
    <cellStyle name="입력 4 2 2 3 5 2" xfId="16050"/>
    <cellStyle name="입력 4 2 2 3 5 3" xfId="21806"/>
    <cellStyle name="입력 4 2 2 3 5 4" xfId="27288"/>
    <cellStyle name="입력 4 2 2 3 6" xfId="10085"/>
    <cellStyle name="입력 4 2 2 3 6 2" xfId="16051"/>
    <cellStyle name="입력 4 2 2 3 6 3" xfId="21807"/>
    <cellStyle name="입력 4 2 2 3 6 4" xfId="27289"/>
    <cellStyle name="입력 4 2 2 3 7" xfId="10086"/>
    <cellStyle name="입력 4 2 2 3 7 2" xfId="16052"/>
    <cellStyle name="입력 4 2 2 3 7 3" xfId="21808"/>
    <cellStyle name="입력 4 2 2 3 7 4" xfId="27290"/>
    <cellStyle name="입력 4 2 2 3 8" xfId="10087"/>
    <cellStyle name="입력 4 2 2 3 8 2" xfId="16053"/>
    <cellStyle name="입력 4 2 2 3 8 3" xfId="21809"/>
    <cellStyle name="입력 4 2 2 3 8 4" xfId="27291"/>
    <cellStyle name="입력 4 2 2 3 9" xfId="10088"/>
    <cellStyle name="입력 4 2 2 3 9 2" xfId="16054"/>
    <cellStyle name="입력 4 2 2 3 9 3" xfId="21810"/>
    <cellStyle name="입력 4 2 2 3 9 4" xfId="27292"/>
    <cellStyle name="입력 4 2 2 4" xfId="10089"/>
    <cellStyle name="입력 4 2 2 4 2" xfId="16055"/>
    <cellStyle name="입력 4 2 2 4 3" xfId="21811"/>
    <cellStyle name="입력 4 2 2 4 4" xfId="27293"/>
    <cellStyle name="입력 4 2 2 5" xfId="10090"/>
    <cellStyle name="입력 4 2 2 5 2" xfId="16056"/>
    <cellStyle name="입력 4 2 2 5 3" xfId="21812"/>
    <cellStyle name="입력 4 2 2 5 4" xfId="27294"/>
    <cellStyle name="입력 4 2 2 6" xfId="10091"/>
    <cellStyle name="입력 4 2 2 6 2" xfId="16057"/>
    <cellStyle name="입력 4 2 2 6 3" xfId="21813"/>
    <cellStyle name="입력 4 2 2 6 4" xfId="27295"/>
    <cellStyle name="입력 4 2 2 7" xfId="11511"/>
    <cellStyle name="입력 4 2 2 8" xfId="17300"/>
    <cellStyle name="입력 4 2 3" xfId="5417"/>
    <cellStyle name="입력 4 2 3 2" xfId="5705"/>
    <cellStyle name="입력 4 2 3 2 10" xfId="11678"/>
    <cellStyle name="입력 4 2 3 2 11" xfId="17447"/>
    <cellStyle name="입력 4 2 3 2 12" xfId="22968"/>
    <cellStyle name="입력 4 2 3 2 2" xfId="10092"/>
    <cellStyle name="입력 4 2 3 2 2 2" xfId="16058"/>
    <cellStyle name="입력 4 2 3 2 2 3" xfId="21814"/>
    <cellStyle name="입력 4 2 3 2 2 4" xfId="27296"/>
    <cellStyle name="입력 4 2 3 2 3" xfId="10093"/>
    <cellStyle name="입력 4 2 3 2 3 2" xfId="16059"/>
    <cellStyle name="입력 4 2 3 2 3 3" xfId="21815"/>
    <cellStyle name="입력 4 2 3 2 3 4" xfId="27297"/>
    <cellStyle name="입력 4 2 3 2 4" xfId="10094"/>
    <cellStyle name="입력 4 2 3 2 4 2" xfId="16060"/>
    <cellStyle name="입력 4 2 3 2 4 3" xfId="21816"/>
    <cellStyle name="입력 4 2 3 2 4 4" xfId="27298"/>
    <cellStyle name="입력 4 2 3 2 5" xfId="10095"/>
    <cellStyle name="입력 4 2 3 2 5 2" xfId="16061"/>
    <cellStyle name="입력 4 2 3 2 5 3" xfId="21817"/>
    <cellStyle name="입력 4 2 3 2 5 4" xfId="27299"/>
    <cellStyle name="입력 4 2 3 2 6" xfId="10096"/>
    <cellStyle name="입력 4 2 3 2 6 2" xfId="16062"/>
    <cellStyle name="입력 4 2 3 2 6 3" xfId="21818"/>
    <cellStyle name="입력 4 2 3 2 6 4" xfId="27300"/>
    <cellStyle name="입력 4 2 3 2 7" xfId="10097"/>
    <cellStyle name="입력 4 2 3 2 7 2" xfId="16063"/>
    <cellStyle name="입력 4 2 3 2 7 3" xfId="21819"/>
    <cellStyle name="입력 4 2 3 2 7 4" xfId="27301"/>
    <cellStyle name="입력 4 2 3 2 8" xfId="10098"/>
    <cellStyle name="입력 4 2 3 2 8 2" xfId="16064"/>
    <cellStyle name="입력 4 2 3 2 8 3" xfId="21820"/>
    <cellStyle name="입력 4 2 3 2 8 4" xfId="27302"/>
    <cellStyle name="입력 4 2 3 2 9" xfId="10099"/>
    <cellStyle name="입력 4 2 3 2 9 2" xfId="16065"/>
    <cellStyle name="입력 4 2 3 2 9 3" xfId="21821"/>
    <cellStyle name="입력 4 2 3 2 9 4" xfId="27303"/>
    <cellStyle name="입력 4 2 3 3" xfId="5943"/>
    <cellStyle name="입력 4 2 3 3 10" xfId="10100"/>
    <cellStyle name="입력 4 2 3 3 10 2" xfId="16066"/>
    <cellStyle name="입력 4 2 3 3 10 3" xfId="21822"/>
    <cellStyle name="입력 4 2 3 3 10 4" xfId="27304"/>
    <cellStyle name="입력 4 2 3 3 11" xfId="11916"/>
    <cellStyle name="입력 4 2 3 3 12" xfId="17673"/>
    <cellStyle name="입력 4 2 3 3 13" xfId="23170"/>
    <cellStyle name="입력 4 2 3 3 2" xfId="10101"/>
    <cellStyle name="입력 4 2 3 3 2 2" xfId="16067"/>
    <cellStyle name="입력 4 2 3 3 2 3" xfId="21823"/>
    <cellStyle name="입력 4 2 3 3 2 4" xfId="27305"/>
    <cellStyle name="입력 4 2 3 3 3" xfId="10102"/>
    <cellStyle name="입력 4 2 3 3 3 2" xfId="16068"/>
    <cellStyle name="입력 4 2 3 3 3 3" xfId="21824"/>
    <cellStyle name="입력 4 2 3 3 3 4" xfId="27306"/>
    <cellStyle name="입력 4 2 3 3 4" xfId="10103"/>
    <cellStyle name="입력 4 2 3 3 4 2" xfId="16069"/>
    <cellStyle name="입력 4 2 3 3 4 3" xfId="21825"/>
    <cellStyle name="입력 4 2 3 3 4 4" xfId="27307"/>
    <cellStyle name="입력 4 2 3 3 5" xfId="10104"/>
    <cellStyle name="입력 4 2 3 3 5 2" xfId="16070"/>
    <cellStyle name="입력 4 2 3 3 5 3" xfId="21826"/>
    <cellStyle name="입력 4 2 3 3 5 4" xfId="27308"/>
    <cellStyle name="입력 4 2 3 3 6" xfId="10105"/>
    <cellStyle name="입력 4 2 3 3 6 2" xfId="16071"/>
    <cellStyle name="입력 4 2 3 3 6 3" xfId="21827"/>
    <cellStyle name="입력 4 2 3 3 6 4" xfId="27309"/>
    <cellStyle name="입력 4 2 3 3 7" xfId="10106"/>
    <cellStyle name="입력 4 2 3 3 7 2" xfId="16072"/>
    <cellStyle name="입력 4 2 3 3 7 3" xfId="21828"/>
    <cellStyle name="입력 4 2 3 3 7 4" xfId="27310"/>
    <cellStyle name="입력 4 2 3 3 8" xfId="10107"/>
    <cellStyle name="입력 4 2 3 3 8 2" xfId="16073"/>
    <cellStyle name="입력 4 2 3 3 8 3" xfId="21829"/>
    <cellStyle name="입력 4 2 3 3 8 4" xfId="27311"/>
    <cellStyle name="입력 4 2 3 3 9" xfId="10108"/>
    <cellStyle name="입력 4 2 3 3 9 2" xfId="16074"/>
    <cellStyle name="입력 4 2 3 3 9 3" xfId="21830"/>
    <cellStyle name="입력 4 2 3 3 9 4" xfId="27312"/>
    <cellStyle name="입력 4 2 3 4" xfId="10109"/>
    <cellStyle name="입력 4 2 3 4 2" xfId="16075"/>
    <cellStyle name="입력 4 2 3 4 3" xfId="21831"/>
    <cellStyle name="입력 4 2 3 4 4" xfId="27313"/>
    <cellStyle name="입력 4 2 3 5" xfId="10110"/>
    <cellStyle name="입력 4 2 3 5 2" xfId="16076"/>
    <cellStyle name="입력 4 2 3 5 3" xfId="21832"/>
    <cellStyle name="입력 4 2 3 5 4" xfId="27314"/>
    <cellStyle name="입력 4 2 3 6" xfId="10111"/>
    <cellStyle name="입력 4 2 3 6 2" xfId="16077"/>
    <cellStyle name="입력 4 2 3 6 3" xfId="21833"/>
    <cellStyle name="입력 4 2 3 6 4" xfId="27315"/>
    <cellStyle name="입력 4 2 3 7" xfId="11411"/>
    <cellStyle name="입력 4 2 3 8" xfId="17209"/>
    <cellStyle name="입력 4 2 4" xfId="5490"/>
    <cellStyle name="입력 4 2 4 2" xfId="5778"/>
    <cellStyle name="입력 4 2 4 2 10" xfId="11751"/>
    <cellStyle name="입력 4 2 4 2 11" xfId="17516"/>
    <cellStyle name="입력 4 2 4 2 12" xfId="23031"/>
    <cellStyle name="입력 4 2 4 2 2" xfId="10112"/>
    <cellStyle name="입력 4 2 4 2 2 2" xfId="16078"/>
    <cellStyle name="입력 4 2 4 2 2 3" xfId="21834"/>
    <cellStyle name="입력 4 2 4 2 2 4" xfId="27316"/>
    <cellStyle name="입력 4 2 4 2 3" xfId="10113"/>
    <cellStyle name="입력 4 2 4 2 3 2" xfId="16079"/>
    <cellStyle name="입력 4 2 4 2 3 3" xfId="21835"/>
    <cellStyle name="입력 4 2 4 2 3 4" xfId="27317"/>
    <cellStyle name="입력 4 2 4 2 4" xfId="10114"/>
    <cellStyle name="입력 4 2 4 2 4 2" xfId="16080"/>
    <cellStyle name="입력 4 2 4 2 4 3" xfId="21836"/>
    <cellStyle name="입력 4 2 4 2 4 4" xfId="27318"/>
    <cellStyle name="입력 4 2 4 2 5" xfId="10115"/>
    <cellStyle name="입력 4 2 4 2 5 2" xfId="16081"/>
    <cellStyle name="입력 4 2 4 2 5 3" xfId="21837"/>
    <cellStyle name="입력 4 2 4 2 5 4" xfId="27319"/>
    <cellStyle name="입력 4 2 4 2 6" xfId="10116"/>
    <cellStyle name="입력 4 2 4 2 6 2" xfId="16082"/>
    <cellStyle name="입력 4 2 4 2 6 3" xfId="21838"/>
    <cellStyle name="입력 4 2 4 2 6 4" xfId="27320"/>
    <cellStyle name="입력 4 2 4 2 7" xfId="10117"/>
    <cellStyle name="입력 4 2 4 2 7 2" xfId="16083"/>
    <cellStyle name="입력 4 2 4 2 7 3" xfId="21839"/>
    <cellStyle name="입력 4 2 4 2 7 4" xfId="27321"/>
    <cellStyle name="입력 4 2 4 2 8" xfId="10118"/>
    <cellStyle name="입력 4 2 4 2 8 2" xfId="16084"/>
    <cellStyle name="입력 4 2 4 2 8 3" xfId="21840"/>
    <cellStyle name="입력 4 2 4 2 8 4" xfId="27322"/>
    <cellStyle name="입력 4 2 4 2 9" xfId="10119"/>
    <cellStyle name="입력 4 2 4 2 9 2" xfId="16085"/>
    <cellStyle name="입력 4 2 4 2 9 3" xfId="21841"/>
    <cellStyle name="입력 4 2 4 2 9 4" xfId="27323"/>
    <cellStyle name="입력 4 2 4 3" xfId="6003"/>
    <cellStyle name="입력 4 2 4 3 10" xfId="10120"/>
    <cellStyle name="입력 4 2 4 3 10 2" xfId="16086"/>
    <cellStyle name="입력 4 2 4 3 10 3" xfId="21842"/>
    <cellStyle name="입력 4 2 4 3 10 4" xfId="27324"/>
    <cellStyle name="입력 4 2 4 3 11" xfId="11976"/>
    <cellStyle name="입력 4 2 4 3 12" xfId="17733"/>
    <cellStyle name="입력 4 2 4 3 13" xfId="23230"/>
    <cellStyle name="입력 4 2 4 3 2" xfId="10121"/>
    <cellStyle name="입력 4 2 4 3 2 2" xfId="16087"/>
    <cellStyle name="입력 4 2 4 3 2 3" xfId="21843"/>
    <cellStyle name="입력 4 2 4 3 2 4" xfId="27325"/>
    <cellStyle name="입력 4 2 4 3 3" xfId="10122"/>
    <cellStyle name="입력 4 2 4 3 3 2" xfId="16088"/>
    <cellStyle name="입력 4 2 4 3 3 3" xfId="21844"/>
    <cellStyle name="입력 4 2 4 3 3 4" xfId="27326"/>
    <cellStyle name="입력 4 2 4 3 4" xfId="10123"/>
    <cellStyle name="입력 4 2 4 3 4 2" xfId="16089"/>
    <cellStyle name="입력 4 2 4 3 4 3" xfId="21845"/>
    <cellStyle name="입력 4 2 4 3 4 4" xfId="27327"/>
    <cellStyle name="입력 4 2 4 3 5" xfId="10124"/>
    <cellStyle name="입력 4 2 4 3 5 2" xfId="16090"/>
    <cellStyle name="입력 4 2 4 3 5 3" xfId="21846"/>
    <cellStyle name="입력 4 2 4 3 5 4" xfId="27328"/>
    <cellStyle name="입력 4 2 4 3 6" xfId="10125"/>
    <cellStyle name="입력 4 2 4 3 6 2" xfId="16091"/>
    <cellStyle name="입력 4 2 4 3 6 3" xfId="21847"/>
    <cellStyle name="입력 4 2 4 3 6 4" xfId="27329"/>
    <cellStyle name="입력 4 2 4 3 7" xfId="10126"/>
    <cellStyle name="입력 4 2 4 3 7 2" xfId="16092"/>
    <cellStyle name="입력 4 2 4 3 7 3" xfId="21848"/>
    <cellStyle name="입력 4 2 4 3 7 4" xfId="27330"/>
    <cellStyle name="입력 4 2 4 3 8" xfId="10127"/>
    <cellStyle name="입력 4 2 4 3 8 2" xfId="16093"/>
    <cellStyle name="입력 4 2 4 3 8 3" xfId="21849"/>
    <cellStyle name="입력 4 2 4 3 8 4" xfId="27331"/>
    <cellStyle name="입력 4 2 4 3 9" xfId="10128"/>
    <cellStyle name="입력 4 2 4 3 9 2" xfId="16094"/>
    <cellStyle name="입력 4 2 4 3 9 3" xfId="21850"/>
    <cellStyle name="입력 4 2 4 3 9 4" xfId="27332"/>
    <cellStyle name="입력 4 2 4 4" xfId="10129"/>
    <cellStyle name="입력 4 2 4 4 2" xfId="16095"/>
    <cellStyle name="입력 4 2 4 4 3" xfId="21851"/>
    <cellStyle name="입력 4 2 4 4 4" xfId="27333"/>
    <cellStyle name="입력 4 2 4 5" xfId="10130"/>
    <cellStyle name="입력 4 2 4 5 2" xfId="16096"/>
    <cellStyle name="입력 4 2 4 5 3" xfId="21852"/>
    <cellStyle name="입력 4 2 4 5 4" xfId="27334"/>
    <cellStyle name="입력 4 2 4 6" xfId="10131"/>
    <cellStyle name="입력 4 2 4 6 2" xfId="16097"/>
    <cellStyle name="입력 4 2 4 6 3" xfId="21853"/>
    <cellStyle name="입력 4 2 4 6 4" xfId="27335"/>
    <cellStyle name="입력 4 2 4 7" xfId="10132"/>
    <cellStyle name="입력 4 2 4 7 2" xfId="16098"/>
    <cellStyle name="입력 4 2 4 7 3" xfId="21854"/>
    <cellStyle name="입력 4 2 4 7 4" xfId="27336"/>
    <cellStyle name="입력 4 2 4 8" xfId="11484"/>
    <cellStyle name="입력 4 2 4 9" xfId="17275"/>
    <cellStyle name="입력 4 2 5" xfId="5536"/>
    <cellStyle name="입력 4 2 5 10" xfId="17317"/>
    <cellStyle name="입력 4 2 5 11" xfId="22901"/>
    <cellStyle name="입력 4 2 5 2" xfId="5824"/>
    <cellStyle name="입력 4 2 5 2 10" xfId="10133"/>
    <cellStyle name="입력 4 2 5 2 10 2" xfId="16099"/>
    <cellStyle name="입력 4 2 5 2 10 3" xfId="21855"/>
    <cellStyle name="입력 4 2 5 2 10 4" xfId="27337"/>
    <cellStyle name="입력 4 2 5 2 11" xfId="11797"/>
    <cellStyle name="입력 4 2 5 2 12" xfId="17560"/>
    <cellStyle name="입력 4 2 5 2 13" xfId="23076"/>
    <cellStyle name="입력 4 2 5 2 2" xfId="10134"/>
    <cellStyle name="입력 4 2 5 2 2 2" xfId="16100"/>
    <cellStyle name="입력 4 2 5 2 2 3" xfId="21856"/>
    <cellStyle name="입력 4 2 5 2 2 4" xfId="27338"/>
    <cellStyle name="입력 4 2 5 2 3" xfId="10135"/>
    <cellStyle name="입력 4 2 5 2 3 2" xfId="16101"/>
    <cellStyle name="입력 4 2 5 2 3 3" xfId="21857"/>
    <cellStyle name="입력 4 2 5 2 3 4" xfId="27339"/>
    <cellStyle name="입력 4 2 5 2 4" xfId="10136"/>
    <cellStyle name="입력 4 2 5 2 4 2" xfId="16102"/>
    <cellStyle name="입력 4 2 5 2 4 3" xfId="21858"/>
    <cellStyle name="입력 4 2 5 2 4 4" xfId="27340"/>
    <cellStyle name="입력 4 2 5 2 5" xfId="10137"/>
    <cellStyle name="입력 4 2 5 2 5 2" xfId="16103"/>
    <cellStyle name="입력 4 2 5 2 5 3" xfId="21859"/>
    <cellStyle name="입력 4 2 5 2 5 4" xfId="27341"/>
    <cellStyle name="입력 4 2 5 2 6" xfId="10138"/>
    <cellStyle name="입력 4 2 5 2 6 2" xfId="16104"/>
    <cellStyle name="입력 4 2 5 2 6 3" xfId="21860"/>
    <cellStyle name="입력 4 2 5 2 6 4" xfId="27342"/>
    <cellStyle name="입력 4 2 5 2 7" xfId="10139"/>
    <cellStyle name="입력 4 2 5 2 7 2" xfId="16105"/>
    <cellStyle name="입력 4 2 5 2 7 3" xfId="21861"/>
    <cellStyle name="입력 4 2 5 2 7 4" xfId="27343"/>
    <cellStyle name="입력 4 2 5 2 8" xfId="10140"/>
    <cellStyle name="입력 4 2 5 2 8 2" xfId="16106"/>
    <cellStyle name="입력 4 2 5 2 8 3" xfId="21862"/>
    <cellStyle name="입력 4 2 5 2 8 4" xfId="27344"/>
    <cellStyle name="입력 4 2 5 2 9" xfId="10141"/>
    <cellStyle name="입력 4 2 5 2 9 2" xfId="16107"/>
    <cellStyle name="입력 4 2 5 2 9 3" xfId="21863"/>
    <cellStyle name="입력 4 2 5 2 9 4" xfId="27345"/>
    <cellStyle name="입력 4 2 5 3" xfId="6046"/>
    <cellStyle name="입력 4 2 5 3 10" xfId="10142"/>
    <cellStyle name="입력 4 2 5 3 10 2" xfId="16108"/>
    <cellStyle name="입력 4 2 5 3 10 3" xfId="21864"/>
    <cellStyle name="입력 4 2 5 3 10 4" xfId="27346"/>
    <cellStyle name="입력 4 2 5 3 11" xfId="12018"/>
    <cellStyle name="입력 4 2 5 3 12" xfId="17775"/>
    <cellStyle name="입력 4 2 5 3 13" xfId="23272"/>
    <cellStyle name="입력 4 2 5 3 2" xfId="10143"/>
    <cellStyle name="입력 4 2 5 3 2 2" xfId="16109"/>
    <cellStyle name="입력 4 2 5 3 2 3" xfId="21865"/>
    <cellStyle name="입력 4 2 5 3 2 4" xfId="27347"/>
    <cellStyle name="입력 4 2 5 3 3" xfId="10144"/>
    <cellStyle name="입력 4 2 5 3 3 2" xfId="16110"/>
    <cellStyle name="입력 4 2 5 3 3 3" xfId="21866"/>
    <cellStyle name="입력 4 2 5 3 3 4" xfId="27348"/>
    <cellStyle name="입력 4 2 5 3 4" xfId="10145"/>
    <cellStyle name="입력 4 2 5 3 4 2" xfId="16111"/>
    <cellStyle name="입력 4 2 5 3 4 3" xfId="21867"/>
    <cellStyle name="입력 4 2 5 3 4 4" xfId="27349"/>
    <cellStyle name="입력 4 2 5 3 5" xfId="10146"/>
    <cellStyle name="입력 4 2 5 3 5 2" xfId="16112"/>
    <cellStyle name="입력 4 2 5 3 5 3" xfId="21868"/>
    <cellStyle name="입력 4 2 5 3 5 4" xfId="27350"/>
    <cellStyle name="입력 4 2 5 3 6" xfId="10147"/>
    <cellStyle name="입력 4 2 5 3 6 2" xfId="16113"/>
    <cellStyle name="입력 4 2 5 3 6 3" xfId="21869"/>
    <cellStyle name="입력 4 2 5 3 6 4" xfId="27351"/>
    <cellStyle name="입력 4 2 5 3 7" xfId="10148"/>
    <cellStyle name="입력 4 2 5 3 7 2" xfId="16114"/>
    <cellStyle name="입력 4 2 5 3 7 3" xfId="21870"/>
    <cellStyle name="입력 4 2 5 3 7 4" xfId="27352"/>
    <cellStyle name="입력 4 2 5 3 8" xfId="10149"/>
    <cellStyle name="입력 4 2 5 3 8 2" xfId="16115"/>
    <cellStyle name="입력 4 2 5 3 8 3" xfId="21871"/>
    <cellStyle name="입력 4 2 5 3 8 4" xfId="27353"/>
    <cellStyle name="입력 4 2 5 3 9" xfId="10150"/>
    <cellStyle name="입력 4 2 5 3 9 2" xfId="16116"/>
    <cellStyle name="입력 4 2 5 3 9 3" xfId="21872"/>
    <cellStyle name="입력 4 2 5 3 9 4" xfId="27354"/>
    <cellStyle name="입력 4 2 5 4" xfId="10151"/>
    <cellStyle name="입력 4 2 5 4 2" xfId="16117"/>
    <cellStyle name="입력 4 2 5 4 3" xfId="21873"/>
    <cellStyle name="입력 4 2 5 4 4" xfId="27355"/>
    <cellStyle name="입력 4 2 5 5" xfId="10152"/>
    <cellStyle name="입력 4 2 5 5 2" xfId="16118"/>
    <cellStyle name="입력 4 2 5 5 3" xfId="21874"/>
    <cellStyle name="입력 4 2 5 5 4" xfId="27356"/>
    <cellStyle name="입력 4 2 5 6" xfId="10153"/>
    <cellStyle name="입력 4 2 5 6 2" xfId="16119"/>
    <cellStyle name="입력 4 2 5 6 3" xfId="21875"/>
    <cellStyle name="입력 4 2 5 6 4" xfId="27357"/>
    <cellStyle name="입력 4 2 5 7" xfId="10154"/>
    <cellStyle name="입력 4 2 5 7 2" xfId="16120"/>
    <cellStyle name="입력 4 2 5 7 3" xfId="21876"/>
    <cellStyle name="입력 4 2 5 7 4" xfId="27358"/>
    <cellStyle name="입력 4 2 5 8" xfId="10155"/>
    <cellStyle name="입력 4 2 5 8 2" xfId="16121"/>
    <cellStyle name="입력 4 2 5 8 3" xfId="21877"/>
    <cellStyle name="입력 4 2 5 8 4" xfId="27359"/>
    <cellStyle name="입력 4 2 5 9" xfId="11529"/>
    <cellStyle name="입력 4 2 6" xfId="10156"/>
    <cellStyle name="입력 4 2 6 2" xfId="16122"/>
    <cellStyle name="입력 4 2 6 3" xfId="21878"/>
    <cellStyle name="입력 4 2 6 4" xfId="27360"/>
    <cellStyle name="입력 4 2 7" xfId="10157"/>
    <cellStyle name="입력 4 2 7 2" xfId="16123"/>
    <cellStyle name="입력 4 2 7 3" xfId="21879"/>
    <cellStyle name="입력 4 2 7 4" xfId="27361"/>
    <cellStyle name="입력 4 2 8" xfId="11332"/>
    <cellStyle name="입력 4 2 9" xfId="11277"/>
    <cellStyle name="입력 4 3" xfId="5389"/>
    <cellStyle name="입력 4 3 10" xfId="10158"/>
    <cellStyle name="입력 4 3 10 2" xfId="16124"/>
    <cellStyle name="입력 4 3 10 3" xfId="21880"/>
    <cellStyle name="입력 4 3 10 4" xfId="27362"/>
    <cellStyle name="입력 4 3 11" xfId="11383"/>
    <cellStyle name="입력 4 3 12" xfId="17186"/>
    <cellStyle name="입력 4 3 13" xfId="11309"/>
    <cellStyle name="입력 4 3 2" xfId="5677"/>
    <cellStyle name="입력 4 3 2 10" xfId="11650"/>
    <cellStyle name="입력 4 3 2 11" xfId="17420"/>
    <cellStyle name="입력 4 3 2 12" xfId="22949"/>
    <cellStyle name="입력 4 3 2 2" xfId="10159"/>
    <cellStyle name="입력 4 3 2 2 2" xfId="16125"/>
    <cellStyle name="입력 4 3 2 2 3" xfId="21881"/>
    <cellStyle name="입력 4 3 2 2 4" xfId="27363"/>
    <cellStyle name="입력 4 3 2 3" xfId="10160"/>
    <cellStyle name="입력 4 3 2 3 2" xfId="16126"/>
    <cellStyle name="입력 4 3 2 3 3" xfId="21882"/>
    <cellStyle name="입력 4 3 2 3 4" xfId="27364"/>
    <cellStyle name="입력 4 3 2 4" xfId="10161"/>
    <cellStyle name="입력 4 3 2 4 2" xfId="16127"/>
    <cellStyle name="입력 4 3 2 4 3" xfId="21883"/>
    <cellStyle name="입력 4 3 2 4 4" xfId="27365"/>
    <cellStyle name="입력 4 3 2 5" xfId="10162"/>
    <cellStyle name="입력 4 3 2 5 2" xfId="16128"/>
    <cellStyle name="입력 4 3 2 5 3" xfId="21884"/>
    <cellStyle name="입력 4 3 2 5 4" xfId="27366"/>
    <cellStyle name="입력 4 3 2 6" xfId="10163"/>
    <cellStyle name="입력 4 3 2 6 2" xfId="16129"/>
    <cellStyle name="입력 4 3 2 6 3" xfId="21885"/>
    <cellStyle name="입력 4 3 2 6 4" xfId="27367"/>
    <cellStyle name="입력 4 3 2 7" xfId="10164"/>
    <cellStyle name="입력 4 3 2 7 2" xfId="16130"/>
    <cellStyle name="입력 4 3 2 7 3" xfId="21886"/>
    <cellStyle name="입력 4 3 2 7 4" xfId="27368"/>
    <cellStyle name="입력 4 3 2 8" xfId="10165"/>
    <cellStyle name="입력 4 3 2 8 2" xfId="16131"/>
    <cellStyle name="입력 4 3 2 8 3" xfId="21887"/>
    <cellStyle name="입력 4 3 2 8 4" xfId="27369"/>
    <cellStyle name="입력 4 3 2 9" xfId="10166"/>
    <cellStyle name="입력 4 3 2 9 2" xfId="16132"/>
    <cellStyle name="입력 4 3 2 9 3" xfId="21888"/>
    <cellStyle name="입력 4 3 2 9 4" xfId="27370"/>
    <cellStyle name="입력 4 3 3" xfId="5918"/>
    <cellStyle name="입력 4 3 3 10" xfId="10167"/>
    <cellStyle name="입력 4 3 3 10 2" xfId="16133"/>
    <cellStyle name="입력 4 3 3 10 3" xfId="21889"/>
    <cellStyle name="입력 4 3 3 10 4" xfId="27371"/>
    <cellStyle name="입력 4 3 3 11" xfId="11891"/>
    <cellStyle name="입력 4 3 3 12" xfId="17648"/>
    <cellStyle name="입력 4 3 3 13" xfId="23145"/>
    <cellStyle name="입력 4 3 3 2" xfId="10168"/>
    <cellStyle name="입력 4 3 3 2 2" xfId="16134"/>
    <cellStyle name="입력 4 3 3 2 3" xfId="21890"/>
    <cellStyle name="입력 4 3 3 2 4" xfId="27372"/>
    <cellStyle name="입력 4 3 3 3" xfId="10169"/>
    <cellStyle name="입력 4 3 3 3 2" xfId="16135"/>
    <cellStyle name="입력 4 3 3 3 3" xfId="21891"/>
    <cellStyle name="입력 4 3 3 3 4" xfId="27373"/>
    <cellStyle name="입력 4 3 3 4" xfId="10170"/>
    <cellStyle name="입력 4 3 3 4 2" xfId="16136"/>
    <cellStyle name="입력 4 3 3 4 3" xfId="21892"/>
    <cellStyle name="입력 4 3 3 4 4" xfId="27374"/>
    <cellStyle name="입력 4 3 3 5" xfId="10171"/>
    <cellStyle name="입력 4 3 3 5 2" xfId="16137"/>
    <cellStyle name="입력 4 3 3 5 3" xfId="21893"/>
    <cellStyle name="입력 4 3 3 5 4" xfId="27375"/>
    <cellStyle name="입력 4 3 3 6" xfId="10172"/>
    <cellStyle name="입력 4 3 3 6 2" xfId="16138"/>
    <cellStyle name="입력 4 3 3 6 3" xfId="21894"/>
    <cellStyle name="입력 4 3 3 6 4" xfId="27376"/>
    <cellStyle name="입력 4 3 3 7" xfId="10173"/>
    <cellStyle name="입력 4 3 3 7 2" xfId="16139"/>
    <cellStyle name="입력 4 3 3 7 3" xfId="21895"/>
    <cellStyle name="입력 4 3 3 7 4" xfId="27377"/>
    <cellStyle name="입력 4 3 3 8" xfId="10174"/>
    <cellStyle name="입력 4 3 3 8 2" xfId="16140"/>
    <cellStyle name="입력 4 3 3 8 3" xfId="21896"/>
    <cellStyle name="입력 4 3 3 8 4" xfId="27378"/>
    <cellStyle name="입력 4 3 3 9" xfId="10175"/>
    <cellStyle name="입력 4 3 3 9 2" xfId="16141"/>
    <cellStyle name="입력 4 3 3 9 3" xfId="21897"/>
    <cellStyle name="입력 4 3 3 9 4" xfId="27379"/>
    <cellStyle name="입력 4 3 4" xfId="10176"/>
    <cellStyle name="입력 4 3 4 2" xfId="16142"/>
    <cellStyle name="입력 4 3 4 3" xfId="21898"/>
    <cellStyle name="입력 4 3 4 4" xfId="27380"/>
    <cellStyle name="입력 4 3 5" xfId="10177"/>
    <cellStyle name="입력 4 3 5 2" xfId="16143"/>
    <cellStyle name="입력 4 3 5 3" xfId="21899"/>
    <cellStyle name="입력 4 3 5 4" xfId="27381"/>
    <cellStyle name="입력 4 3 6" xfId="10178"/>
    <cellStyle name="입력 4 3 6 2" xfId="16144"/>
    <cellStyle name="입력 4 3 6 3" xfId="21900"/>
    <cellStyle name="입력 4 3 6 4" xfId="27382"/>
    <cellStyle name="입력 4 3 7" xfId="10179"/>
    <cellStyle name="입력 4 3 7 2" xfId="16145"/>
    <cellStyle name="입력 4 3 7 3" xfId="21901"/>
    <cellStyle name="입력 4 3 7 4" xfId="27383"/>
    <cellStyle name="입력 4 3 8" xfId="10180"/>
    <cellStyle name="입력 4 3 8 2" xfId="16146"/>
    <cellStyle name="입력 4 3 8 3" xfId="21902"/>
    <cellStyle name="입력 4 3 8 4" xfId="27384"/>
    <cellStyle name="입력 4 3 9" xfId="10181"/>
    <cellStyle name="입력 4 3 9 2" xfId="16147"/>
    <cellStyle name="입력 4 3 9 3" xfId="21903"/>
    <cellStyle name="입력 4 3 9 4" xfId="27385"/>
    <cellStyle name="입력 4 4" xfId="5415"/>
    <cellStyle name="입력 4 4 2" xfId="5703"/>
    <cellStyle name="입력 4 4 2 10" xfId="11676"/>
    <cellStyle name="입력 4 4 2 11" xfId="17445"/>
    <cellStyle name="입력 4 4 2 12" xfId="22966"/>
    <cellStyle name="입력 4 4 2 2" xfId="10182"/>
    <cellStyle name="입력 4 4 2 2 2" xfId="16148"/>
    <cellStyle name="입력 4 4 2 2 3" xfId="21904"/>
    <cellStyle name="입력 4 4 2 2 4" xfId="27386"/>
    <cellStyle name="입력 4 4 2 3" xfId="10183"/>
    <cellStyle name="입력 4 4 2 3 2" xfId="16149"/>
    <cellStyle name="입력 4 4 2 3 3" xfId="21905"/>
    <cellStyle name="입력 4 4 2 3 4" xfId="27387"/>
    <cellStyle name="입력 4 4 2 4" xfId="10184"/>
    <cellStyle name="입력 4 4 2 4 2" xfId="16150"/>
    <cellStyle name="입력 4 4 2 4 3" xfId="21906"/>
    <cellStyle name="입력 4 4 2 4 4" xfId="27388"/>
    <cellStyle name="입력 4 4 2 5" xfId="10185"/>
    <cellStyle name="입력 4 4 2 5 2" xfId="16151"/>
    <cellStyle name="입력 4 4 2 5 3" xfId="21907"/>
    <cellStyle name="입력 4 4 2 5 4" xfId="27389"/>
    <cellStyle name="입력 4 4 2 6" xfId="10186"/>
    <cellStyle name="입력 4 4 2 6 2" xfId="16152"/>
    <cellStyle name="입력 4 4 2 6 3" xfId="21908"/>
    <cellStyle name="입력 4 4 2 6 4" xfId="27390"/>
    <cellStyle name="입력 4 4 2 7" xfId="10187"/>
    <cellStyle name="입력 4 4 2 7 2" xfId="16153"/>
    <cellStyle name="입력 4 4 2 7 3" xfId="21909"/>
    <cellStyle name="입력 4 4 2 7 4" xfId="27391"/>
    <cellStyle name="입력 4 4 2 8" xfId="10188"/>
    <cellStyle name="입력 4 4 2 8 2" xfId="16154"/>
    <cellStyle name="입력 4 4 2 8 3" xfId="21910"/>
    <cellStyle name="입력 4 4 2 8 4" xfId="27392"/>
    <cellStyle name="입력 4 4 2 9" xfId="10189"/>
    <cellStyle name="입력 4 4 2 9 2" xfId="16155"/>
    <cellStyle name="입력 4 4 2 9 3" xfId="21911"/>
    <cellStyle name="입력 4 4 2 9 4" xfId="27393"/>
    <cellStyle name="입력 4 4 3" xfId="5942"/>
    <cellStyle name="입력 4 4 3 10" xfId="10190"/>
    <cellStyle name="입력 4 4 3 10 2" xfId="16156"/>
    <cellStyle name="입력 4 4 3 10 3" xfId="21912"/>
    <cellStyle name="입력 4 4 3 10 4" xfId="27394"/>
    <cellStyle name="입력 4 4 3 11" xfId="11915"/>
    <cellStyle name="입력 4 4 3 12" xfId="17672"/>
    <cellStyle name="입력 4 4 3 13" xfId="23169"/>
    <cellStyle name="입력 4 4 3 2" xfId="10191"/>
    <cellStyle name="입력 4 4 3 2 2" xfId="16157"/>
    <cellStyle name="입력 4 4 3 2 3" xfId="21913"/>
    <cellStyle name="입력 4 4 3 2 4" xfId="27395"/>
    <cellStyle name="입력 4 4 3 3" xfId="10192"/>
    <cellStyle name="입력 4 4 3 3 2" xfId="16158"/>
    <cellStyle name="입력 4 4 3 3 3" xfId="21914"/>
    <cellStyle name="입력 4 4 3 3 4" xfId="27396"/>
    <cellStyle name="입력 4 4 3 4" xfId="10193"/>
    <cellStyle name="입력 4 4 3 4 2" xfId="16159"/>
    <cellStyle name="입력 4 4 3 4 3" xfId="21915"/>
    <cellStyle name="입력 4 4 3 4 4" xfId="27397"/>
    <cellStyle name="입력 4 4 3 5" xfId="10194"/>
    <cellStyle name="입력 4 4 3 5 2" xfId="16160"/>
    <cellStyle name="입력 4 4 3 5 3" xfId="21916"/>
    <cellStyle name="입력 4 4 3 5 4" xfId="27398"/>
    <cellStyle name="입력 4 4 3 6" xfId="10195"/>
    <cellStyle name="입력 4 4 3 6 2" xfId="16161"/>
    <cellStyle name="입력 4 4 3 6 3" xfId="21917"/>
    <cellStyle name="입력 4 4 3 6 4" xfId="27399"/>
    <cellStyle name="입력 4 4 3 7" xfId="10196"/>
    <cellStyle name="입력 4 4 3 7 2" xfId="16162"/>
    <cellStyle name="입력 4 4 3 7 3" xfId="21918"/>
    <cellStyle name="입력 4 4 3 7 4" xfId="27400"/>
    <cellStyle name="입력 4 4 3 8" xfId="10197"/>
    <cellStyle name="입력 4 4 3 8 2" xfId="16163"/>
    <cellStyle name="입력 4 4 3 8 3" xfId="21919"/>
    <cellStyle name="입력 4 4 3 8 4" xfId="27401"/>
    <cellStyle name="입력 4 4 3 9" xfId="10198"/>
    <cellStyle name="입력 4 4 3 9 2" xfId="16164"/>
    <cellStyle name="입력 4 4 3 9 3" xfId="21920"/>
    <cellStyle name="입력 4 4 3 9 4" xfId="27402"/>
    <cellStyle name="입력 4 4 4" xfId="10199"/>
    <cellStyle name="입력 4 4 4 2" xfId="16165"/>
    <cellStyle name="입력 4 4 4 3" xfId="21921"/>
    <cellStyle name="입력 4 4 4 4" xfId="27403"/>
    <cellStyle name="입력 4 4 5" xfId="10200"/>
    <cellStyle name="입력 4 4 5 2" xfId="16166"/>
    <cellStyle name="입력 4 4 5 3" xfId="21922"/>
    <cellStyle name="입력 4 4 5 4" xfId="27404"/>
    <cellStyle name="입력 4 4 6" xfId="10201"/>
    <cellStyle name="입력 4 4 6 2" xfId="16167"/>
    <cellStyle name="입력 4 4 6 3" xfId="21923"/>
    <cellStyle name="입력 4 4 6 4" xfId="27405"/>
    <cellStyle name="입력 4 4 7" xfId="11409"/>
    <cellStyle name="입력 4 4 8" xfId="17207"/>
    <cellStyle name="입력 4 5" xfId="5452"/>
    <cellStyle name="입력 4 5 2" xfId="5740"/>
    <cellStyle name="입력 4 5 2 10" xfId="11713"/>
    <cellStyle name="입력 4 5 2 11" xfId="17480"/>
    <cellStyle name="입력 4 5 2 12" xfId="23000"/>
    <cellStyle name="입력 4 5 2 2" xfId="10202"/>
    <cellStyle name="입력 4 5 2 2 2" xfId="16168"/>
    <cellStyle name="입력 4 5 2 2 3" xfId="21924"/>
    <cellStyle name="입력 4 5 2 2 4" xfId="27406"/>
    <cellStyle name="입력 4 5 2 3" xfId="10203"/>
    <cellStyle name="입력 4 5 2 3 2" xfId="16169"/>
    <cellStyle name="입력 4 5 2 3 3" xfId="21925"/>
    <cellStyle name="입력 4 5 2 3 4" xfId="27407"/>
    <cellStyle name="입력 4 5 2 4" xfId="10204"/>
    <cellStyle name="입력 4 5 2 4 2" xfId="16170"/>
    <cellStyle name="입력 4 5 2 4 3" xfId="21926"/>
    <cellStyle name="입력 4 5 2 4 4" xfId="27408"/>
    <cellStyle name="입력 4 5 2 5" xfId="10205"/>
    <cellStyle name="입력 4 5 2 5 2" xfId="16171"/>
    <cellStyle name="입력 4 5 2 5 3" xfId="21927"/>
    <cellStyle name="입력 4 5 2 5 4" xfId="27409"/>
    <cellStyle name="입력 4 5 2 6" xfId="10206"/>
    <cellStyle name="입력 4 5 2 6 2" xfId="16172"/>
    <cellStyle name="입력 4 5 2 6 3" xfId="21928"/>
    <cellStyle name="입력 4 5 2 6 4" xfId="27410"/>
    <cellStyle name="입력 4 5 2 7" xfId="10207"/>
    <cellStyle name="입력 4 5 2 7 2" xfId="16173"/>
    <cellStyle name="입력 4 5 2 7 3" xfId="21929"/>
    <cellStyle name="입력 4 5 2 7 4" xfId="27411"/>
    <cellStyle name="입력 4 5 2 8" xfId="10208"/>
    <cellStyle name="입력 4 5 2 8 2" xfId="16174"/>
    <cellStyle name="입력 4 5 2 8 3" xfId="21930"/>
    <cellStyle name="입력 4 5 2 8 4" xfId="27412"/>
    <cellStyle name="입력 4 5 2 9" xfId="10209"/>
    <cellStyle name="입력 4 5 2 9 2" xfId="16175"/>
    <cellStyle name="입력 4 5 2 9 3" xfId="21931"/>
    <cellStyle name="입력 4 5 2 9 4" xfId="27413"/>
    <cellStyle name="입력 4 5 3" xfId="5968"/>
    <cellStyle name="입력 4 5 3 10" xfId="10210"/>
    <cellStyle name="입력 4 5 3 10 2" xfId="16176"/>
    <cellStyle name="입력 4 5 3 10 3" xfId="21932"/>
    <cellStyle name="입력 4 5 3 10 4" xfId="27414"/>
    <cellStyle name="입력 4 5 3 11" xfId="11941"/>
    <cellStyle name="입력 4 5 3 12" xfId="17698"/>
    <cellStyle name="입력 4 5 3 13" xfId="23195"/>
    <cellStyle name="입력 4 5 3 2" xfId="10211"/>
    <cellStyle name="입력 4 5 3 2 2" xfId="16177"/>
    <cellStyle name="입력 4 5 3 2 3" xfId="21933"/>
    <cellStyle name="입력 4 5 3 2 4" xfId="27415"/>
    <cellStyle name="입력 4 5 3 3" xfId="10212"/>
    <cellStyle name="입력 4 5 3 3 2" xfId="16178"/>
    <cellStyle name="입력 4 5 3 3 3" xfId="21934"/>
    <cellStyle name="입력 4 5 3 3 4" xfId="27416"/>
    <cellStyle name="입력 4 5 3 4" xfId="10213"/>
    <cellStyle name="입력 4 5 3 4 2" xfId="16179"/>
    <cellStyle name="입력 4 5 3 4 3" xfId="21935"/>
    <cellStyle name="입력 4 5 3 4 4" xfId="27417"/>
    <cellStyle name="입력 4 5 3 5" xfId="10214"/>
    <cellStyle name="입력 4 5 3 5 2" xfId="16180"/>
    <cellStyle name="입력 4 5 3 5 3" xfId="21936"/>
    <cellStyle name="입력 4 5 3 5 4" xfId="27418"/>
    <cellStyle name="입력 4 5 3 6" xfId="10215"/>
    <cellStyle name="입력 4 5 3 6 2" xfId="16181"/>
    <cellStyle name="입력 4 5 3 6 3" xfId="21937"/>
    <cellStyle name="입력 4 5 3 6 4" xfId="27419"/>
    <cellStyle name="입력 4 5 3 7" xfId="10216"/>
    <cellStyle name="입력 4 5 3 7 2" xfId="16182"/>
    <cellStyle name="입력 4 5 3 7 3" xfId="21938"/>
    <cellStyle name="입력 4 5 3 7 4" xfId="27420"/>
    <cellStyle name="입력 4 5 3 8" xfId="10217"/>
    <cellStyle name="입력 4 5 3 8 2" xfId="16183"/>
    <cellStyle name="입력 4 5 3 8 3" xfId="21939"/>
    <cellStyle name="입력 4 5 3 8 4" xfId="27421"/>
    <cellStyle name="입력 4 5 3 9" xfId="10218"/>
    <cellStyle name="입력 4 5 3 9 2" xfId="16184"/>
    <cellStyle name="입력 4 5 3 9 3" xfId="21940"/>
    <cellStyle name="입력 4 5 3 9 4" xfId="27422"/>
    <cellStyle name="입력 4 5 4" xfId="10219"/>
    <cellStyle name="입력 4 5 4 2" xfId="16185"/>
    <cellStyle name="입력 4 5 4 3" xfId="21941"/>
    <cellStyle name="입력 4 5 4 4" xfId="27423"/>
    <cellStyle name="입력 4 5 5" xfId="10220"/>
    <cellStyle name="입력 4 5 5 2" xfId="16186"/>
    <cellStyle name="입력 4 5 5 3" xfId="21942"/>
    <cellStyle name="입력 4 5 5 4" xfId="27424"/>
    <cellStyle name="입력 4 5 6" xfId="10221"/>
    <cellStyle name="입력 4 5 6 2" xfId="16187"/>
    <cellStyle name="입력 4 5 6 3" xfId="21943"/>
    <cellStyle name="입력 4 5 6 4" xfId="27425"/>
    <cellStyle name="입력 4 5 7" xfId="10222"/>
    <cellStyle name="입력 4 5 7 2" xfId="16188"/>
    <cellStyle name="입력 4 5 7 3" xfId="21944"/>
    <cellStyle name="입력 4 5 7 4" xfId="27426"/>
    <cellStyle name="입력 4 5 8" xfId="11446"/>
    <cellStyle name="입력 4 5 9" xfId="17240"/>
    <cellStyle name="입력 4 6" xfId="5506"/>
    <cellStyle name="입력 4 6 10" xfId="17289"/>
    <cellStyle name="입력 4 6 11" xfId="22889"/>
    <cellStyle name="입력 4 6 2" xfId="5794"/>
    <cellStyle name="입력 4 6 2 10" xfId="10223"/>
    <cellStyle name="입력 4 6 2 10 2" xfId="16189"/>
    <cellStyle name="입력 4 6 2 10 3" xfId="21945"/>
    <cellStyle name="입력 4 6 2 10 4" xfId="27427"/>
    <cellStyle name="입력 4 6 2 11" xfId="11767"/>
    <cellStyle name="입력 4 6 2 12" xfId="17531"/>
    <cellStyle name="입력 4 6 2 13" xfId="23047"/>
    <cellStyle name="입력 4 6 2 2" xfId="10224"/>
    <cellStyle name="입력 4 6 2 2 2" xfId="16190"/>
    <cellStyle name="입력 4 6 2 2 3" xfId="21946"/>
    <cellStyle name="입력 4 6 2 2 4" xfId="27428"/>
    <cellStyle name="입력 4 6 2 3" xfId="10225"/>
    <cellStyle name="입력 4 6 2 3 2" xfId="16191"/>
    <cellStyle name="입력 4 6 2 3 3" xfId="21947"/>
    <cellStyle name="입력 4 6 2 3 4" xfId="27429"/>
    <cellStyle name="입력 4 6 2 4" xfId="10226"/>
    <cellStyle name="입력 4 6 2 4 2" xfId="16192"/>
    <cellStyle name="입력 4 6 2 4 3" xfId="21948"/>
    <cellStyle name="입력 4 6 2 4 4" xfId="27430"/>
    <cellStyle name="입력 4 6 2 5" xfId="10227"/>
    <cellStyle name="입력 4 6 2 5 2" xfId="16193"/>
    <cellStyle name="입력 4 6 2 5 3" xfId="21949"/>
    <cellStyle name="입력 4 6 2 5 4" xfId="27431"/>
    <cellStyle name="입력 4 6 2 6" xfId="10228"/>
    <cellStyle name="입력 4 6 2 6 2" xfId="16194"/>
    <cellStyle name="입력 4 6 2 6 3" xfId="21950"/>
    <cellStyle name="입력 4 6 2 6 4" xfId="27432"/>
    <cellStyle name="입력 4 6 2 7" xfId="10229"/>
    <cellStyle name="입력 4 6 2 7 2" xfId="16195"/>
    <cellStyle name="입력 4 6 2 7 3" xfId="21951"/>
    <cellStyle name="입력 4 6 2 7 4" xfId="27433"/>
    <cellStyle name="입력 4 6 2 8" xfId="10230"/>
    <cellStyle name="입력 4 6 2 8 2" xfId="16196"/>
    <cellStyle name="입력 4 6 2 8 3" xfId="21952"/>
    <cellStyle name="입력 4 6 2 8 4" xfId="27434"/>
    <cellStyle name="입력 4 6 2 9" xfId="10231"/>
    <cellStyle name="입력 4 6 2 9 2" xfId="16197"/>
    <cellStyle name="입력 4 6 2 9 3" xfId="21953"/>
    <cellStyle name="입력 4 6 2 9 4" xfId="27435"/>
    <cellStyle name="입력 4 6 3" xfId="6017"/>
    <cellStyle name="입력 4 6 3 10" xfId="10232"/>
    <cellStyle name="입력 4 6 3 10 2" xfId="16198"/>
    <cellStyle name="입력 4 6 3 10 3" xfId="21954"/>
    <cellStyle name="입력 4 6 3 10 4" xfId="27436"/>
    <cellStyle name="입력 4 6 3 11" xfId="11990"/>
    <cellStyle name="입력 4 6 3 12" xfId="17747"/>
    <cellStyle name="입력 4 6 3 13" xfId="23244"/>
    <cellStyle name="입력 4 6 3 2" xfId="10233"/>
    <cellStyle name="입력 4 6 3 2 2" xfId="16199"/>
    <cellStyle name="입력 4 6 3 2 3" xfId="21955"/>
    <cellStyle name="입력 4 6 3 2 4" xfId="27437"/>
    <cellStyle name="입력 4 6 3 3" xfId="10234"/>
    <cellStyle name="입력 4 6 3 3 2" xfId="16200"/>
    <cellStyle name="입력 4 6 3 3 3" xfId="21956"/>
    <cellStyle name="입력 4 6 3 3 4" xfId="27438"/>
    <cellStyle name="입력 4 6 3 4" xfId="10235"/>
    <cellStyle name="입력 4 6 3 4 2" xfId="16201"/>
    <cellStyle name="입력 4 6 3 4 3" xfId="21957"/>
    <cellStyle name="입력 4 6 3 4 4" xfId="27439"/>
    <cellStyle name="입력 4 6 3 5" xfId="10236"/>
    <cellStyle name="입력 4 6 3 5 2" xfId="16202"/>
    <cellStyle name="입력 4 6 3 5 3" xfId="21958"/>
    <cellStyle name="입력 4 6 3 5 4" xfId="27440"/>
    <cellStyle name="입력 4 6 3 6" xfId="10237"/>
    <cellStyle name="입력 4 6 3 6 2" xfId="16203"/>
    <cellStyle name="입력 4 6 3 6 3" xfId="21959"/>
    <cellStyle name="입력 4 6 3 6 4" xfId="27441"/>
    <cellStyle name="입력 4 6 3 7" xfId="10238"/>
    <cellStyle name="입력 4 6 3 7 2" xfId="16204"/>
    <cellStyle name="입력 4 6 3 7 3" xfId="21960"/>
    <cellStyle name="입력 4 6 3 7 4" xfId="27442"/>
    <cellStyle name="입력 4 6 3 8" xfId="10239"/>
    <cellStyle name="입력 4 6 3 8 2" xfId="16205"/>
    <cellStyle name="입력 4 6 3 8 3" xfId="21961"/>
    <cellStyle name="입력 4 6 3 8 4" xfId="27443"/>
    <cellStyle name="입력 4 6 3 9" xfId="10240"/>
    <cellStyle name="입력 4 6 3 9 2" xfId="16206"/>
    <cellStyle name="입력 4 6 3 9 3" xfId="21962"/>
    <cellStyle name="입력 4 6 3 9 4" xfId="27444"/>
    <cellStyle name="입력 4 6 4" xfId="10241"/>
    <cellStyle name="입력 4 6 4 2" xfId="16207"/>
    <cellStyle name="입력 4 6 4 3" xfId="21963"/>
    <cellStyle name="입력 4 6 4 4" xfId="27445"/>
    <cellStyle name="입력 4 6 5" xfId="10242"/>
    <cellStyle name="입력 4 6 5 2" xfId="16208"/>
    <cellStyle name="입력 4 6 5 3" xfId="21964"/>
    <cellStyle name="입력 4 6 5 4" xfId="27446"/>
    <cellStyle name="입력 4 6 6" xfId="10243"/>
    <cellStyle name="입력 4 6 6 2" xfId="16209"/>
    <cellStyle name="입력 4 6 6 3" xfId="21965"/>
    <cellStyle name="입력 4 6 6 4" xfId="27447"/>
    <cellStyle name="입력 4 6 7" xfId="10244"/>
    <cellStyle name="입력 4 6 7 2" xfId="16210"/>
    <cellStyle name="입력 4 6 7 3" xfId="21966"/>
    <cellStyle name="입력 4 6 7 4" xfId="27448"/>
    <cellStyle name="입력 4 6 8" xfId="10245"/>
    <cellStyle name="입력 4 6 8 2" xfId="16211"/>
    <cellStyle name="입력 4 6 8 3" xfId="21967"/>
    <cellStyle name="입력 4 6 8 4" xfId="27449"/>
    <cellStyle name="입력 4 6 9" xfId="11500"/>
    <cellStyle name="입력 4 7" xfId="10246"/>
    <cellStyle name="입력 4 7 2" xfId="16212"/>
    <cellStyle name="입력 4 7 3" xfId="21968"/>
    <cellStyle name="입력 4 7 4" xfId="27450"/>
    <cellStyle name="입력 4 8" xfId="11227"/>
    <cellStyle name="입력 5" xfId="5152"/>
    <cellStyle name="입력 5 2" xfId="5514"/>
    <cellStyle name="입력 5 2 2" xfId="5802"/>
    <cellStyle name="입력 5 2 2 10" xfId="11775"/>
    <cellStyle name="입력 5 2 2 11" xfId="17539"/>
    <cellStyle name="입력 5 2 2 12" xfId="23055"/>
    <cellStyle name="입력 5 2 2 2" xfId="10247"/>
    <cellStyle name="입력 5 2 2 2 2" xfId="16213"/>
    <cellStyle name="입력 5 2 2 2 3" xfId="21969"/>
    <cellStyle name="입력 5 2 2 2 4" xfId="27451"/>
    <cellStyle name="입력 5 2 2 3" xfId="10248"/>
    <cellStyle name="입력 5 2 2 3 2" xfId="16214"/>
    <cellStyle name="입력 5 2 2 3 3" xfId="21970"/>
    <cellStyle name="입력 5 2 2 3 4" xfId="27452"/>
    <cellStyle name="입력 5 2 2 4" xfId="10249"/>
    <cellStyle name="입력 5 2 2 4 2" xfId="16215"/>
    <cellStyle name="입력 5 2 2 4 3" xfId="21971"/>
    <cellStyle name="입력 5 2 2 4 4" xfId="27453"/>
    <cellStyle name="입력 5 2 2 5" xfId="10250"/>
    <cellStyle name="입력 5 2 2 5 2" xfId="16216"/>
    <cellStyle name="입력 5 2 2 5 3" xfId="21972"/>
    <cellStyle name="입력 5 2 2 5 4" xfId="27454"/>
    <cellStyle name="입력 5 2 2 6" xfId="10251"/>
    <cellStyle name="입력 5 2 2 6 2" xfId="16217"/>
    <cellStyle name="입력 5 2 2 6 3" xfId="21973"/>
    <cellStyle name="입력 5 2 2 6 4" xfId="27455"/>
    <cellStyle name="입력 5 2 2 7" xfId="10252"/>
    <cellStyle name="입력 5 2 2 7 2" xfId="16218"/>
    <cellStyle name="입력 5 2 2 7 3" xfId="21974"/>
    <cellStyle name="입력 5 2 2 7 4" xfId="27456"/>
    <cellStyle name="입력 5 2 2 8" xfId="10253"/>
    <cellStyle name="입력 5 2 2 8 2" xfId="16219"/>
    <cellStyle name="입력 5 2 2 8 3" xfId="21975"/>
    <cellStyle name="입력 5 2 2 8 4" xfId="27457"/>
    <cellStyle name="입력 5 2 2 9" xfId="10254"/>
    <cellStyle name="입력 5 2 2 9 2" xfId="16220"/>
    <cellStyle name="입력 5 2 2 9 3" xfId="21976"/>
    <cellStyle name="입력 5 2 2 9 4" xfId="27458"/>
    <cellStyle name="입력 5 2 3" xfId="6025"/>
    <cellStyle name="입력 5 2 3 10" xfId="10255"/>
    <cellStyle name="입력 5 2 3 10 2" xfId="16221"/>
    <cellStyle name="입력 5 2 3 10 3" xfId="21977"/>
    <cellStyle name="입력 5 2 3 10 4" xfId="27459"/>
    <cellStyle name="입력 5 2 3 11" xfId="11998"/>
    <cellStyle name="입력 5 2 3 12" xfId="17755"/>
    <cellStyle name="입력 5 2 3 13" xfId="23252"/>
    <cellStyle name="입력 5 2 3 2" xfId="10256"/>
    <cellStyle name="입력 5 2 3 2 2" xfId="16222"/>
    <cellStyle name="입력 5 2 3 2 3" xfId="21978"/>
    <cellStyle name="입력 5 2 3 2 4" xfId="27460"/>
    <cellStyle name="입력 5 2 3 3" xfId="10257"/>
    <cellStyle name="입력 5 2 3 3 2" xfId="16223"/>
    <cellStyle name="입력 5 2 3 3 3" xfId="21979"/>
    <cellStyle name="입력 5 2 3 3 4" xfId="27461"/>
    <cellStyle name="입력 5 2 3 4" xfId="10258"/>
    <cellStyle name="입력 5 2 3 4 2" xfId="16224"/>
    <cellStyle name="입력 5 2 3 4 3" xfId="21980"/>
    <cellStyle name="입력 5 2 3 4 4" xfId="27462"/>
    <cellStyle name="입력 5 2 3 5" xfId="10259"/>
    <cellStyle name="입력 5 2 3 5 2" xfId="16225"/>
    <cellStyle name="입력 5 2 3 5 3" xfId="21981"/>
    <cellStyle name="입력 5 2 3 5 4" xfId="27463"/>
    <cellStyle name="입력 5 2 3 6" xfId="10260"/>
    <cellStyle name="입력 5 2 3 6 2" xfId="16226"/>
    <cellStyle name="입력 5 2 3 6 3" xfId="21982"/>
    <cellStyle name="입력 5 2 3 6 4" xfId="27464"/>
    <cellStyle name="입력 5 2 3 7" xfId="10261"/>
    <cellStyle name="입력 5 2 3 7 2" xfId="16227"/>
    <cellStyle name="입력 5 2 3 7 3" xfId="21983"/>
    <cellStyle name="입력 5 2 3 7 4" xfId="27465"/>
    <cellStyle name="입력 5 2 3 8" xfId="10262"/>
    <cellStyle name="입력 5 2 3 8 2" xfId="16228"/>
    <cellStyle name="입력 5 2 3 8 3" xfId="21984"/>
    <cellStyle name="입력 5 2 3 8 4" xfId="27466"/>
    <cellStyle name="입력 5 2 3 9" xfId="10263"/>
    <cellStyle name="입력 5 2 3 9 2" xfId="16229"/>
    <cellStyle name="입력 5 2 3 9 3" xfId="21985"/>
    <cellStyle name="입력 5 2 3 9 4" xfId="27467"/>
    <cellStyle name="입력 5 2 4" xfId="10264"/>
    <cellStyle name="입력 5 2 4 2" xfId="16230"/>
    <cellStyle name="입력 5 2 4 3" xfId="21986"/>
    <cellStyle name="입력 5 2 4 4" xfId="27468"/>
    <cellStyle name="입력 5 2 5" xfId="10265"/>
    <cellStyle name="입력 5 2 5 2" xfId="16231"/>
    <cellStyle name="입력 5 2 5 3" xfId="21987"/>
    <cellStyle name="입력 5 2 5 4" xfId="27469"/>
    <cellStyle name="입력 5 2 6" xfId="10266"/>
    <cellStyle name="입력 5 2 6 2" xfId="16232"/>
    <cellStyle name="입력 5 2 6 3" xfId="21988"/>
    <cellStyle name="입력 5 2 6 4" xfId="27470"/>
    <cellStyle name="입력 5 2 7" xfId="11508"/>
    <cellStyle name="입력 5 2 8" xfId="17297"/>
    <cellStyle name="입력 5 3" xfId="5563"/>
    <cellStyle name="입력 5 3 2" xfId="5851"/>
    <cellStyle name="입력 5 3 2 10" xfId="11824"/>
    <cellStyle name="입력 5 3 2 11" xfId="17585"/>
    <cellStyle name="입력 5 3 2 12" xfId="23093"/>
    <cellStyle name="입력 5 3 2 2" xfId="10267"/>
    <cellStyle name="입력 5 3 2 2 2" xfId="16233"/>
    <cellStyle name="입력 5 3 2 2 3" xfId="21989"/>
    <cellStyle name="입력 5 3 2 2 4" xfId="27471"/>
    <cellStyle name="입력 5 3 2 3" xfId="10268"/>
    <cellStyle name="입력 5 3 2 3 2" xfId="16234"/>
    <cellStyle name="입력 5 3 2 3 3" xfId="21990"/>
    <cellStyle name="입력 5 3 2 3 4" xfId="27472"/>
    <cellStyle name="입력 5 3 2 4" xfId="10269"/>
    <cellStyle name="입력 5 3 2 4 2" xfId="16235"/>
    <cellStyle name="입력 5 3 2 4 3" xfId="21991"/>
    <cellStyle name="입력 5 3 2 4 4" xfId="27473"/>
    <cellStyle name="입력 5 3 2 5" xfId="10270"/>
    <cellStyle name="입력 5 3 2 5 2" xfId="16236"/>
    <cellStyle name="입력 5 3 2 5 3" xfId="21992"/>
    <cellStyle name="입력 5 3 2 5 4" xfId="27474"/>
    <cellStyle name="입력 5 3 2 6" xfId="10271"/>
    <cellStyle name="입력 5 3 2 6 2" xfId="16237"/>
    <cellStyle name="입력 5 3 2 6 3" xfId="21993"/>
    <cellStyle name="입력 5 3 2 6 4" xfId="27475"/>
    <cellStyle name="입력 5 3 2 7" xfId="10272"/>
    <cellStyle name="입력 5 3 2 7 2" xfId="16238"/>
    <cellStyle name="입력 5 3 2 7 3" xfId="21994"/>
    <cellStyle name="입력 5 3 2 7 4" xfId="27476"/>
    <cellStyle name="입력 5 3 2 8" xfId="10273"/>
    <cellStyle name="입력 5 3 2 8 2" xfId="16239"/>
    <cellStyle name="입력 5 3 2 8 3" xfId="21995"/>
    <cellStyle name="입력 5 3 2 8 4" xfId="27477"/>
    <cellStyle name="입력 5 3 2 9" xfId="10274"/>
    <cellStyle name="입력 5 3 2 9 2" xfId="16240"/>
    <cellStyle name="입력 5 3 2 9 3" xfId="21996"/>
    <cellStyle name="입력 5 3 2 9 4" xfId="27478"/>
    <cellStyle name="입력 5 3 3" xfId="6070"/>
    <cellStyle name="입력 5 3 3 10" xfId="10275"/>
    <cellStyle name="입력 5 3 3 10 2" xfId="16241"/>
    <cellStyle name="입력 5 3 3 10 3" xfId="21997"/>
    <cellStyle name="입력 5 3 3 10 4" xfId="27479"/>
    <cellStyle name="입력 5 3 3 11" xfId="12042"/>
    <cellStyle name="입력 5 3 3 12" xfId="17798"/>
    <cellStyle name="입력 5 3 3 13" xfId="23295"/>
    <cellStyle name="입력 5 3 3 2" xfId="10276"/>
    <cellStyle name="입력 5 3 3 2 2" xfId="16242"/>
    <cellStyle name="입력 5 3 3 2 3" xfId="21998"/>
    <cellStyle name="입력 5 3 3 2 4" xfId="27480"/>
    <cellStyle name="입력 5 3 3 3" xfId="10277"/>
    <cellStyle name="입력 5 3 3 3 2" xfId="16243"/>
    <cellStyle name="입력 5 3 3 3 3" xfId="21999"/>
    <cellStyle name="입력 5 3 3 3 4" xfId="27481"/>
    <cellStyle name="입력 5 3 3 4" xfId="10278"/>
    <cellStyle name="입력 5 3 3 4 2" xfId="16244"/>
    <cellStyle name="입력 5 3 3 4 3" xfId="22000"/>
    <cellStyle name="입력 5 3 3 4 4" xfId="27482"/>
    <cellStyle name="입력 5 3 3 5" xfId="10279"/>
    <cellStyle name="입력 5 3 3 5 2" xfId="16245"/>
    <cellStyle name="입력 5 3 3 5 3" xfId="22001"/>
    <cellStyle name="입력 5 3 3 5 4" xfId="27483"/>
    <cellStyle name="입력 5 3 3 6" xfId="10280"/>
    <cellStyle name="입력 5 3 3 6 2" xfId="16246"/>
    <cellStyle name="입력 5 3 3 6 3" xfId="22002"/>
    <cellStyle name="입력 5 3 3 6 4" xfId="27484"/>
    <cellStyle name="입력 5 3 3 7" xfId="10281"/>
    <cellStyle name="입력 5 3 3 7 2" xfId="16247"/>
    <cellStyle name="입력 5 3 3 7 3" xfId="22003"/>
    <cellStyle name="입력 5 3 3 7 4" xfId="27485"/>
    <cellStyle name="입력 5 3 3 8" xfId="10282"/>
    <cellStyle name="입력 5 3 3 8 2" xfId="16248"/>
    <cellStyle name="입력 5 3 3 8 3" xfId="22004"/>
    <cellStyle name="입력 5 3 3 8 4" xfId="27486"/>
    <cellStyle name="입력 5 3 3 9" xfId="10283"/>
    <cellStyle name="입력 5 3 3 9 2" xfId="16249"/>
    <cellStyle name="입력 5 3 3 9 3" xfId="22005"/>
    <cellStyle name="입력 5 3 3 9 4" xfId="27487"/>
    <cellStyle name="입력 5 3 4" xfId="10284"/>
    <cellStyle name="입력 5 3 4 2" xfId="16250"/>
    <cellStyle name="입력 5 3 4 3" xfId="22006"/>
    <cellStyle name="입력 5 3 4 4" xfId="27488"/>
    <cellStyle name="입력 5 3 5" xfId="10285"/>
    <cellStyle name="입력 5 3 5 2" xfId="16251"/>
    <cellStyle name="입력 5 3 5 3" xfId="22007"/>
    <cellStyle name="입력 5 3 5 4" xfId="27489"/>
    <cellStyle name="입력 5 3 6" xfId="10286"/>
    <cellStyle name="입력 5 3 6 2" xfId="16252"/>
    <cellStyle name="입력 5 3 6 3" xfId="22008"/>
    <cellStyle name="입력 5 3 6 4" xfId="27490"/>
    <cellStyle name="입력 5 3 7" xfId="11555"/>
    <cellStyle name="입력 5 3 8" xfId="17335"/>
    <cellStyle name="입력 5 4" xfId="5488"/>
    <cellStyle name="입력 5 4 2" xfId="5776"/>
    <cellStyle name="입력 5 4 2 10" xfId="11749"/>
    <cellStyle name="입력 5 4 2 11" xfId="17514"/>
    <cellStyle name="입력 5 4 2 12" xfId="23029"/>
    <cellStyle name="입력 5 4 2 2" xfId="10287"/>
    <cellStyle name="입력 5 4 2 2 2" xfId="16253"/>
    <cellStyle name="입력 5 4 2 2 3" xfId="22009"/>
    <cellStyle name="입력 5 4 2 2 4" xfId="27491"/>
    <cellStyle name="입력 5 4 2 3" xfId="10288"/>
    <cellStyle name="입력 5 4 2 3 2" xfId="16254"/>
    <cellStyle name="입력 5 4 2 3 3" xfId="22010"/>
    <cellStyle name="입력 5 4 2 3 4" xfId="27492"/>
    <cellStyle name="입력 5 4 2 4" xfId="10289"/>
    <cellStyle name="입력 5 4 2 4 2" xfId="16255"/>
    <cellStyle name="입력 5 4 2 4 3" xfId="22011"/>
    <cellStyle name="입력 5 4 2 4 4" xfId="27493"/>
    <cellStyle name="입력 5 4 2 5" xfId="10290"/>
    <cellStyle name="입력 5 4 2 5 2" xfId="16256"/>
    <cellStyle name="입력 5 4 2 5 3" xfId="22012"/>
    <cellStyle name="입력 5 4 2 5 4" xfId="27494"/>
    <cellStyle name="입력 5 4 2 6" xfId="10291"/>
    <cellStyle name="입력 5 4 2 6 2" xfId="16257"/>
    <cellStyle name="입력 5 4 2 6 3" xfId="22013"/>
    <cellStyle name="입력 5 4 2 6 4" xfId="27495"/>
    <cellStyle name="입력 5 4 2 7" xfId="10292"/>
    <cellStyle name="입력 5 4 2 7 2" xfId="16258"/>
    <cellStyle name="입력 5 4 2 7 3" xfId="22014"/>
    <cellStyle name="입력 5 4 2 7 4" xfId="27496"/>
    <cellStyle name="입력 5 4 2 8" xfId="10293"/>
    <cellStyle name="입력 5 4 2 8 2" xfId="16259"/>
    <cellStyle name="입력 5 4 2 8 3" xfId="22015"/>
    <cellStyle name="입력 5 4 2 8 4" xfId="27497"/>
    <cellStyle name="입력 5 4 2 9" xfId="10294"/>
    <cellStyle name="입력 5 4 2 9 2" xfId="16260"/>
    <cellStyle name="입력 5 4 2 9 3" xfId="22016"/>
    <cellStyle name="입력 5 4 2 9 4" xfId="27498"/>
    <cellStyle name="입력 5 4 3" xfId="6001"/>
    <cellStyle name="입력 5 4 3 10" xfId="10295"/>
    <cellStyle name="입력 5 4 3 10 2" xfId="16261"/>
    <cellStyle name="입력 5 4 3 10 3" xfId="22017"/>
    <cellStyle name="입력 5 4 3 10 4" xfId="27499"/>
    <cellStyle name="입력 5 4 3 11" xfId="11974"/>
    <cellStyle name="입력 5 4 3 12" xfId="17731"/>
    <cellStyle name="입력 5 4 3 13" xfId="23228"/>
    <cellStyle name="입력 5 4 3 2" xfId="10296"/>
    <cellStyle name="입력 5 4 3 2 2" xfId="16262"/>
    <cellStyle name="입력 5 4 3 2 3" xfId="22018"/>
    <cellStyle name="입력 5 4 3 2 4" xfId="27500"/>
    <cellStyle name="입력 5 4 3 3" xfId="10297"/>
    <cellStyle name="입력 5 4 3 3 2" xfId="16263"/>
    <cellStyle name="입력 5 4 3 3 3" xfId="22019"/>
    <cellStyle name="입력 5 4 3 3 4" xfId="27501"/>
    <cellStyle name="입력 5 4 3 4" xfId="10298"/>
    <cellStyle name="입력 5 4 3 4 2" xfId="16264"/>
    <cellStyle name="입력 5 4 3 4 3" xfId="22020"/>
    <cellStyle name="입력 5 4 3 4 4" xfId="27502"/>
    <cellStyle name="입력 5 4 3 5" xfId="10299"/>
    <cellStyle name="입력 5 4 3 5 2" xfId="16265"/>
    <cellStyle name="입력 5 4 3 5 3" xfId="22021"/>
    <cellStyle name="입력 5 4 3 5 4" xfId="27503"/>
    <cellStyle name="입력 5 4 3 6" xfId="10300"/>
    <cellStyle name="입력 5 4 3 6 2" xfId="16266"/>
    <cellStyle name="입력 5 4 3 6 3" xfId="22022"/>
    <cellStyle name="입력 5 4 3 6 4" xfId="27504"/>
    <cellStyle name="입력 5 4 3 7" xfId="10301"/>
    <cellStyle name="입력 5 4 3 7 2" xfId="16267"/>
    <cellStyle name="입력 5 4 3 7 3" xfId="22023"/>
    <cellStyle name="입력 5 4 3 7 4" xfId="27505"/>
    <cellStyle name="입력 5 4 3 8" xfId="10302"/>
    <cellStyle name="입력 5 4 3 8 2" xfId="16268"/>
    <cellStyle name="입력 5 4 3 8 3" xfId="22024"/>
    <cellStyle name="입력 5 4 3 8 4" xfId="27506"/>
    <cellStyle name="입력 5 4 3 9" xfId="10303"/>
    <cellStyle name="입력 5 4 3 9 2" xfId="16269"/>
    <cellStyle name="입력 5 4 3 9 3" xfId="22025"/>
    <cellStyle name="입력 5 4 3 9 4" xfId="27507"/>
    <cellStyle name="입력 5 4 4" xfId="10304"/>
    <cellStyle name="입력 5 4 4 2" xfId="16270"/>
    <cellStyle name="입력 5 4 4 3" xfId="22026"/>
    <cellStyle name="입력 5 4 4 4" xfId="27508"/>
    <cellStyle name="입력 5 4 5" xfId="10305"/>
    <cellStyle name="입력 5 4 5 2" xfId="16271"/>
    <cellStyle name="입력 5 4 5 3" xfId="22027"/>
    <cellStyle name="입력 5 4 5 4" xfId="27509"/>
    <cellStyle name="입력 5 4 6" xfId="10306"/>
    <cellStyle name="입력 5 4 6 2" xfId="16272"/>
    <cellStyle name="입력 5 4 6 3" xfId="22028"/>
    <cellStyle name="입력 5 4 6 4" xfId="27510"/>
    <cellStyle name="입력 5 4 7" xfId="10307"/>
    <cellStyle name="입력 5 4 7 2" xfId="16273"/>
    <cellStyle name="입력 5 4 7 3" xfId="22029"/>
    <cellStyle name="입력 5 4 7 4" xfId="27511"/>
    <cellStyle name="입력 5 4 8" xfId="11482"/>
    <cellStyle name="입력 5 4 9" xfId="17273"/>
    <cellStyle name="입력 5 5" xfId="5538"/>
    <cellStyle name="입력 5 5 10" xfId="17319"/>
    <cellStyle name="입력 5 5 11" xfId="22903"/>
    <cellStyle name="입력 5 5 2" xfId="5826"/>
    <cellStyle name="입력 5 5 2 10" xfId="10308"/>
    <cellStyle name="입력 5 5 2 10 2" xfId="16274"/>
    <cellStyle name="입력 5 5 2 10 3" xfId="22030"/>
    <cellStyle name="입력 5 5 2 10 4" xfId="27512"/>
    <cellStyle name="입력 5 5 2 11" xfId="11799"/>
    <cellStyle name="입력 5 5 2 12" xfId="17562"/>
    <cellStyle name="입력 5 5 2 13" xfId="23078"/>
    <cellStyle name="입력 5 5 2 2" xfId="10309"/>
    <cellStyle name="입력 5 5 2 2 2" xfId="16275"/>
    <cellStyle name="입력 5 5 2 2 3" xfId="22031"/>
    <cellStyle name="입력 5 5 2 2 4" xfId="27513"/>
    <cellStyle name="입력 5 5 2 3" xfId="10310"/>
    <cellStyle name="입력 5 5 2 3 2" xfId="16276"/>
    <cellStyle name="입력 5 5 2 3 3" xfId="22032"/>
    <cellStyle name="입력 5 5 2 3 4" xfId="27514"/>
    <cellStyle name="입력 5 5 2 4" xfId="10311"/>
    <cellStyle name="입력 5 5 2 4 2" xfId="16277"/>
    <cellStyle name="입력 5 5 2 4 3" xfId="22033"/>
    <cellStyle name="입력 5 5 2 4 4" xfId="27515"/>
    <cellStyle name="입력 5 5 2 5" xfId="10312"/>
    <cellStyle name="입력 5 5 2 5 2" xfId="16278"/>
    <cellStyle name="입력 5 5 2 5 3" xfId="22034"/>
    <cellStyle name="입력 5 5 2 5 4" xfId="27516"/>
    <cellStyle name="입력 5 5 2 6" xfId="10313"/>
    <cellStyle name="입력 5 5 2 6 2" xfId="16279"/>
    <cellStyle name="입력 5 5 2 6 3" xfId="22035"/>
    <cellStyle name="입력 5 5 2 6 4" xfId="27517"/>
    <cellStyle name="입력 5 5 2 7" xfId="10314"/>
    <cellStyle name="입력 5 5 2 7 2" xfId="16280"/>
    <cellStyle name="입력 5 5 2 7 3" xfId="22036"/>
    <cellStyle name="입력 5 5 2 7 4" xfId="27518"/>
    <cellStyle name="입력 5 5 2 8" xfId="10315"/>
    <cellStyle name="입력 5 5 2 8 2" xfId="16281"/>
    <cellStyle name="입력 5 5 2 8 3" xfId="22037"/>
    <cellStyle name="입력 5 5 2 8 4" xfId="27519"/>
    <cellStyle name="입력 5 5 2 9" xfId="10316"/>
    <cellStyle name="입력 5 5 2 9 2" xfId="16282"/>
    <cellStyle name="입력 5 5 2 9 3" xfId="22038"/>
    <cellStyle name="입력 5 5 2 9 4" xfId="27520"/>
    <cellStyle name="입력 5 5 3" xfId="6048"/>
    <cellStyle name="입력 5 5 3 10" xfId="10317"/>
    <cellStyle name="입력 5 5 3 10 2" xfId="16283"/>
    <cellStyle name="입력 5 5 3 10 3" xfId="22039"/>
    <cellStyle name="입력 5 5 3 10 4" xfId="27521"/>
    <cellStyle name="입력 5 5 3 11" xfId="12020"/>
    <cellStyle name="입력 5 5 3 12" xfId="17777"/>
    <cellStyle name="입력 5 5 3 13" xfId="23274"/>
    <cellStyle name="입력 5 5 3 2" xfId="10318"/>
    <cellStyle name="입력 5 5 3 2 2" xfId="16284"/>
    <cellStyle name="입력 5 5 3 2 3" xfId="22040"/>
    <cellStyle name="입력 5 5 3 2 4" xfId="27522"/>
    <cellStyle name="입력 5 5 3 3" xfId="10319"/>
    <cellStyle name="입력 5 5 3 3 2" xfId="16285"/>
    <cellStyle name="입력 5 5 3 3 3" xfId="22041"/>
    <cellStyle name="입력 5 5 3 3 4" xfId="27523"/>
    <cellStyle name="입력 5 5 3 4" xfId="10320"/>
    <cellStyle name="입력 5 5 3 4 2" xfId="16286"/>
    <cellStyle name="입력 5 5 3 4 3" xfId="22042"/>
    <cellStyle name="입력 5 5 3 4 4" xfId="27524"/>
    <cellStyle name="입력 5 5 3 5" xfId="10321"/>
    <cellStyle name="입력 5 5 3 5 2" xfId="16287"/>
    <cellStyle name="입력 5 5 3 5 3" xfId="22043"/>
    <cellStyle name="입력 5 5 3 5 4" xfId="27525"/>
    <cellStyle name="입력 5 5 3 6" xfId="10322"/>
    <cellStyle name="입력 5 5 3 6 2" xfId="16288"/>
    <cellStyle name="입력 5 5 3 6 3" xfId="22044"/>
    <cellStyle name="입력 5 5 3 6 4" xfId="27526"/>
    <cellStyle name="입력 5 5 3 7" xfId="10323"/>
    <cellStyle name="입력 5 5 3 7 2" xfId="16289"/>
    <cellStyle name="입력 5 5 3 7 3" xfId="22045"/>
    <cellStyle name="입력 5 5 3 7 4" xfId="27527"/>
    <cellStyle name="입력 5 5 3 8" xfId="10324"/>
    <cellStyle name="입력 5 5 3 8 2" xfId="16290"/>
    <cellStyle name="입력 5 5 3 8 3" xfId="22046"/>
    <cellStyle name="입력 5 5 3 8 4" xfId="27528"/>
    <cellStyle name="입력 5 5 3 9" xfId="10325"/>
    <cellStyle name="입력 5 5 3 9 2" xfId="16291"/>
    <cellStyle name="입력 5 5 3 9 3" xfId="22047"/>
    <cellStyle name="입력 5 5 3 9 4" xfId="27529"/>
    <cellStyle name="입력 5 5 4" xfId="10326"/>
    <cellStyle name="입력 5 5 4 2" xfId="16292"/>
    <cellStyle name="입력 5 5 4 3" xfId="22048"/>
    <cellStyle name="입력 5 5 4 4" xfId="27530"/>
    <cellStyle name="입력 5 5 5" xfId="10327"/>
    <cellStyle name="입력 5 5 5 2" xfId="16293"/>
    <cellStyle name="입력 5 5 5 3" xfId="22049"/>
    <cellStyle name="입력 5 5 5 4" xfId="27531"/>
    <cellStyle name="입력 5 5 6" xfId="10328"/>
    <cellStyle name="입력 5 5 6 2" xfId="16294"/>
    <cellStyle name="입력 5 5 6 3" xfId="22050"/>
    <cellStyle name="입력 5 5 6 4" xfId="27532"/>
    <cellStyle name="입력 5 5 7" xfId="10329"/>
    <cellStyle name="입력 5 5 7 2" xfId="16295"/>
    <cellStyle name="입력 5 5 7 3" xfId="22051"/>
    <cellStyle name="입력 5 5 7 4" xfId="27533"/>
    <cellStyle name="입력 5 5 8" xfId="10330"/>
    <cellStyle name="입력 5 5 8 2" xfId="16296"/>
    <cellStyle name="입력 5 5 8 3" xfId="22052"/>
    <cellStyle name="입력 5 5 8 4" xfId="27534"/>
    <cellStyle name="입력 5 5 9" xfId="11531"/>
    <cellStyle name="입력 5 6" xfId="10331"/>
    <cellStyle name="입력 5 6 2" xfId="16297"/>
    <cellStyle name="입력 5 6 3" xfId="22053"/>
    <cellStyle name="입력 5 6 4" xfId="27535"/>
    <cellStyle name="입력 5 7" xfId="10332"/>
    <cellStyle name="입력 5 7 2" xfId="16298"/>
    <cellStyle name="입력 5 7 3" xfId="22054"/>
    <cellStyle name="입력 5 7 4" xfId="27536"/>
    <cellStyle name="입력 5 8" xfId="11329"/>
    <cellStyle name="입력 5 9" xfId="11280"/>
    <cellStyle name="자리수" xfId="631"/>
    <cellStyle name="자리수 - 유형1" xfId="632"/>
    <cellStyle name="자리수 - 유형3" xfId="633"/>
    <cellStyle name="자리수 2" xfId="5156"/>
    <cellStyle name="자리수 3" xfId="5148"/>
    <cellStyle name="자리수 4" xfId="5348"/>
    <cellStyle name="자리수 5" xfId="5352"/>
    <cellStyle name="자리수_남해토지명세(감정평가인송부)" xfId="634"/>
    <cellStyle name="자리수0" xfId="635"/>
    <cellStyle name="자리수0 2" xfId="5157"/>
    <cellStyle name="작업일수" xfId="4844"/>
    <cellStyle name="작은제목" xfId="4845"/>
    <cellStyle name="정" xfId="4846"/>
    <cellStyle name="제 목" xfId="4847"/>
    <cellStyle name="제놀" xfId="4848"/>
    <cellStyle name="제목 1 2" xfId="636"/>
    <cellStyle name="제목 1 3" xfId="637"/>
    <cellStyle name="제목 1 4" xfId="638"/>
    <cellStyle name="제목 1 5" xfId="5159"/>
    <cellStyle name="제목 1(左)" xfId="639"/>
    <cellStyle name="제목 1(中)" xfId="640"/>
    <cellStyle name="제목 10" xfId="5147"/>
    <cellStyle name="제목 11" xfId="5335"/>
    <cellStyle name="제목 12" xfId="5334"/>
    <cellStyle name="제목 2 2" xfId="641"/>
    <cellStyle name="제목 2 3" xfId="642"/>
    <cellStyle name="제목 2 4" xfId="643"/>
    <cellStyle name="제목 2 5" xfId="5161"/>
    <cellStyle name="제목 3 2" xfId="644"/>
    <cellStyle name="제목 3 2 2" xfId="5625"/>
    <cellStyle name="제목 3 2 2 2" xfId="10333"/>
    <cellStyle name="제목 3 2 2 3" xfId="10334"/>
    <cellStyle name="제목 3 2 2 4" xfId="10335"/>
    <cellStyle name="제목 3 2 3" xfId="10336"/>
    <cellStyle name="제목 3 2 4" xfId="10337"/>
    <cellStyle name="제목 3 2 5" xfId="10338"/>
    <cellStyle name="제목 3 3" xfId="645"/>
    <cellStyle name="제목 3 3 2" xfId="5624"/>
    <cellStyle name="제목 3 3 2 2" xfId="10339"/>
    <cellStyle name="제목 3 3 2 3" xfId="10340"/>
    <cellStyle name="제목 3 3 2 4" xfId="10341"/>
    <cellStyle name="제목 3 3 3" xfId="10342"/>
    <cellStyle name="제목 3 3 4" xfId="10343"/>
    <cellStyle name="제목 3 3 5" xfId="10344"/>
    <cellStyle name="제목 3 4" xfId="646"/>
    <cellStyle name="제목 3 4 2" xfId="5623"/>
    <cellStyle name="제목 3 4 2 2" xfId="10345"/>
    <cellStyle name="제목 3 4 2 3" xfId="10346"/>
    <cellStyle name="제목 3 4 2 4" xfId="10347"/>
    <cellStyle name="제목 3 4 3" xfId="10348"/>
    <cellStyle name="제목 3 4 4" xfId="10349"/>
    <cellStyle name="제목 3 4 5" xfId="10350"/>
    <cellStyle name="제목 3 5" xfId="5162"/>
    <cellStyle name="제목 3 5 2" xfId="5614"/>
    <cellStyle name="제목 3 5 2 2" xfId="10351"/>
    <cellStyle name="제목 3 5 2 3" xfId="10352"/>
    <cellStyle name="제목 3 5 2 4" xfId="10353"/>
    <cellStyle name="제목 3 5 3" xfId="10354"/>
    <cellStyle name="제목 3 5 4" xfId="10355"/>
    <cellStyle name="제목 3 5 5" xfId="10356"/>
    <cellStyle name="제목 4 2" xfId="647"/>
    <cellStyle name="제목 4 3" xfId="648"/>
    <cellStyle name="제목 4 4" xfId="649"/>
    <cellStyle name="제목 4 5" xfId="5163"/>
    <cellStyle name="제목 5" xfId="650"/>
    <cellStyle name="제목 6" xfId="651"/>
    <cellStyle name="제목 7" xfId="652"/>
    <cellStyle name="제목 8" xfId="4849"/>
    <cellStyle name="제목 9" xfId="5158"/>
    <cellStyle name="제목[1 줄]" xfId="653"/>
    <cellStyle name="제목[1 줄] 2" xfId="5226"/>
    <cellStyle name="제목[1 줄] 2 2" xfId="5569"/>
    <cellStyle name="제목[1 줄] 2 2 2" xfId="5857"/>
    <cellStyle name="제목[1 줄] 2 2 2 2" xfId="10357"/>
    <cellStyle name="제목[1 줄] 2 2 2 2 2" xfId="16299"/>
    <cellStyle name="제목[1 줄] 2 2 2 2 3" xfId="22055"/>
    <cellStyle name="제목[1 줄] 2 2 2 2 4" xfId="27537"/>
    <cellStyle name="제목[1 줄] 2 2 2 3" xfId="10358"/>
    <cellStyle name="제목[1 줄] 2 2 2 3 2" xfId="16300"/>
    <cellStyle name="제목[1 줄] 2 2 2 3 3" xfId="22056"/>
    <cellStyle name="제목[1 줄] 2 2 2 3 4" xfId="27538"/>
    <cellStyle name="제목[1 줄] 2 2 2 4" xfId="10359"/>
    <cellStyle name="제목[1 줄] 2 2 2 4 2" xfId="16301"/>
    <cellStyle name="제목[1 줄] 2 2 2 4 3" xfId="22057"/>
    <cellStyle name="제목[1 줄] 2 2 2 4 4" xfId="27539"/>
    <cellStyle name="제목[1 줄] 2 2 2 5" xfId="10360"/>
    <cellStyle name="제목[1 줄] 2 2 2 5 2" xfId="16302"/>
    <cellStyle name="제목[1 줄] 2 2 2 5 3" xfId="22058"/>
    <cellStyle name="제목[1 줄] 2 2 2 5 4" xfId="27540"/>
    <cellStyle name="제목[1 줄] 2 2 2 6" xfId="10361"/>
    <cellStyle name="제목[1 줄] 2 2 2 6 2" xfId="16303"/>
    <cellStyle name="제목[1 줄] 2 2 2 6 3" xfId="22059"/>
    <cellStyle name="제목[1 줄] 2 2 2 6 4" xfId="27541"/>
    <cellStyle name="제목[1 줄] 2 2 2 7" xfId="11830"/>
    <cellStyle name="제목[1 줄] 2 2 2 8" xfId="17591"/>
    <cellStyle name="제목[1 줄] 2 2 3" xfId="10362"/>
    <cellStyle name="제목[1 줄] 2 2 3 2" xfId="16304"/>
    <cellStyle name="제목[1 줄] 2 2 3 3" xfId="22060"/>
    <cellStyle name="제목[1 줄] 2 2 3 4" xfId="27542"/>
    <cellStyle name="제목[1 줄] 2 2 4" xfId="10363"/>
    <cellStyle name="제목[1 줄] 2 2 4 2" xfId="16305"/>
    <cellStyle name="제목[1 줄] 2 2 4 3" xfId="22061"/>
    <cellStyle name="제목[1 줄] 2 2 4 4" xfId="27543"/>
    <cellStyle name="제목[1 줄] 2 2 5" xfId="10364"/>
    <cellStyle name="제목[1 줄] 2 2 5 2" xfId="16306"/>
    <cellStyle name="제목[1 줄] 2 2 5 3" xfId="22062"/>
    <cellStyle name="제목[1 줄] 2 2 5 4" xfId="27544"/>
    <cellStyle name="제목[1 줄] 2 2 6" xfId="10365"/>
    <cellStyle name="제목[1 줄] 2 2 6 2" xfId="16307"/>
    <cellStyle name="제목[1 줄] 2 2 6 3" xfId="22063"/>
    <cellStyle name="제목[1 줄] 2 2 6 4" xfId="27545"/>
    <cellStyle name="제목[1 줄] 2 2 7" xfId="10366"/>
    <cellStyle name="제목[1 줄] 2 2 7 2" xfId="16308"/>
    <cellStyle name="제목[1 줄] 2 2 7 3" xfId="22064"/>
    <cellStyle name="제목[1 줄] 2 2 7 4" xfId="27546"/>
    <cellStyle name="제목[1 줄] 2 2 8" xfId="10367"/>
    <cellStyle name="제목[1 줄] 2 2 8 2" xfId="16309"/>
    <cellStyle name="제목[1 줄] 2 2 8 3" xfId="22065"/>
    <cellStyle name="제목[1 줄] 2 2 8 4" xfId="27547"/>
    <cellStyle name="제목[1 줄] 2 2 9" xfId="10368"/>
    <cellStyle name="제목[1 줄] 2 2 9 2" xfId="16310"/>
    <cellStyle name="제목[1 줄] 2 2 9 3" xfId="22066"/>
    <cellStyle name="제목[1 줄] 2 2 9 4" xfId="27548"/>
    <cellStyle name="제목[1 줄] 2 3" xfId="5432"/>
    <cellStyle name="제목[1 줄] 2 3 2" xfId="5720"/>
    <cellStyle name="제목[1 줄] 2 3 2 10" xfId="10369"/>
    <cellStyle name="제목[1 줄] 2 3 2 10 2" xfId="16311"/>
    <cellStyle name="제목[1 줄] 2 3 2 10 3" xfId="22067"/>
    <cellStyle name="제목[1 줄] 2 3 2 10 4" xfId="27549"/>
    <cellStyle name="제목[1 줄] 2 3 2 11" xfId="11693"/>
    <cellStyle name="제목[1 줄] 2 3 2 12" xfId="22982"/>
    <cellStyle name="제목[1 줄] 2 3 2 2" xfId="10370"/>
    <cellStyle name="제목[1 줄] 2 3 2 2 2" xfId="16312"/>
    <cellStyle name="제목[1 줄] 2 3 2 2 3" xfId="22068"/>
    <cellStyle name="제목[1 줄] 2 3 2 2 4" xfId="27550"/>
    <cellStyle name="제목[1 줄] 2 3 2 3" xfId="10371"/>
    <cellStyle name="제목[1 줄] 2 3 2 3 2" xfId="16313"/>
    <cellStyle name="제목[1 줄] 2 3 2 3 3" xfId="22069"/>
    <cellStyle name="제목[1 줄] 2 3 2 3 4" xfId="27551"/>
    <cellStyle name="제목[1 줄] 2 3 2 4" xfId="10372"/>
    <cellStyle name="제목[1 줄] 2 3 2 4 2" xfId="16314"/>
    <cellStyle name="제목[1 줄] 2 3 2 4 3" xfId="22070"/>
    <cellStyle name="제목[1 줄] 2 3 2 4 4" xfId="27552"/>
    <cellStyle name="제목[1 줄] 2 3 2 5" xfId="10373"/>
    <cellStyle name="제목[1 줄] 2 3 2 5 2" xfId="16315"/>
    <cellStyle name="제목[1 줄] 2 3 2 5 3" xfId="22071"/>
    <cellStyle name="제목[1 줄] 2 3 2 5 4" xfId="27553"/>
    <cellStyle name="제목[1 줄] 2 3 2 6" xfId="10374"/>
    <cellStyle name="제목[1 줄] 2 3 2 6 2" xfId="16316"/>
    <cellStyle name="제목[1 줄] 2 3 2 6 3" xfId="22072"/>
    <cellStyle name="제목[1 줄] 2 3 2 6 4" xfId="27554"/>
    <cellStyle name="제목[1 줄] 2 3 2 7" xfId="10375"/>
    <cellStyle name="제목[1 줄] 2 3 2 7 2" xfId="16317"/>
    <cellStyle name="제목[1 줄] 2 3 2 7 3" xfId="22073"/>
    <cellStyle name="제목[1 줄] 2 3 2 7 4" xfId="27555"/>
    <cellStyle name="제목[1 줄] 2 3 2 8" xfId="10376"/>
    <cellStyle name="제목[1 줄] 2 3 2 8 2" xfId="16318"/>
    <cellStyle name="제목[1 줄] 2 3 2 8 3" xfId="22074"/>
    <cellStyle name="제목[1 줄] 2 3 2 8 4" xfId="27556"/>
    <cellStyle name="제목[1 줄] 2 3 2 9" xfId="10377"/>
    <cellStyle name="제목[1 줄] 2 3 2 9 2" xfId="16319"/>
    <cellStyle name="제목[1 줄] 2 3 2 9 3" xfId="22075"/>
    <cellStyle name="제목[1 줄] 2 3 2 9 4" xfId="27557"/>
    <cellStyle name="제목[1 줄] 2 3 3" xfId="5953"/>
    <cellStyle name="제목[1 줄] 2 3 3 10" xfId="10378"/>
    <cellStyle name="제목[1 줄] 2 3 3 10 2" xfId="16320"/>
    <cellStyle name="제목[1 줄] 2 3 3 10 3" xfId="22076"/>
    <cellStyle name="제목[1 줄] 2 3 3 10 4" xfId="27558"/>
    <cellStyle name="제목[1 줄] 2 3 3 11" xfId="11926"/>
    <cellStyle name="제목[1 줄] 2 3 3 12" xfId="17683"/>
    <cellStyle name="제목[1 줄] 2 3 3 13" xfId="23180"/>
    <cellStyle name="제목[1 줄] 2 3 3 2" xfId="10379"/>
    <cellStyle name="제목[1 줄] 2 3 3 2 2" xfId="16321"/>
    <cellStyle name="제목[1 줄] 2 3 3 2 3" xfId="22077"/>
    <cellStyle name="제목[1 줄] 2 3 3 2 4" xfId="27559"/>
    <cellStyle name="제목[1 줄] 2 3 3 3" xfId="10380"/>
    <cellStyle name="제목[1 줄] 2 3 3 3 2" xfId="16322"/>
    <cellStyle name="제목[1 줄] 2 3 3 3 3" xfId="22078"/>
    <cellStyle name="제목[1 줄] 2 3 3 3 4" xfId="27560"/>
    <cellStyle name="제목[1 줄] 2 3 3 4" xfId="10381"/>
    <cellStyle name="제목[1 줄] 2 3 3 4 2" xfId="16323"/>
    <cellStyle name="제목[1 줄] 2 3 3 4 3" xfId="22079"/>
    <cellStyle name="제목[1 줄] 2 3 3 4 4" xfId="27561"/>
    <cellStyle name="제목[1 줄] 2 3 3 5" xfId="10382"/>
    <cellStyle name="제목[1 줄] 2 3 3 5 2" xfId="16324"/>
    <cellStyle name="제목[1 줄] 2 3 3 5 3" xfId="22080"/>
    <cellStyle name="제목[1 줄] 2 3 3 5 4" xfId="27562"/>
    <cellStyle name="제목[1 줄] 2 3 3 6" xfId="10383"/>
    <cellStyle name="제목[1 줄] 2 3 3 6 2" xfId="16325"/>
    <cellStyle name="제목[1 줄] 2 3 3 6 3" xfId="22081"/>
    <cellStyle name="제목[1 줄] 2 3 3 6 4" xfId="27563"/>
    <cellStyle name="제목[1 줄] 2 3 3 7" xfId="10384"/>
    <cellStyle name="제목[1 줄] 2 3 3 7 2" xfId="16326"/>
    <cellStyle name="제목[1 줄] 2 3 3 7 3" xfId="22082"/>
    <cellStyle name="제목[1 줄] 2 3 3 7 4" xfId="27564"/>
    <cellStyle name="제목[1 줄] 2 3 3 8" xfId="10385"/>
    <cellStyle name="제목[1 줄] 2 3 3 8 2" xfId="16327"/>
    <cellStyle name="제목[1 줄] 2 3 3 8 3" xfId="22083"/>
    <cellStyle name="제목[1 줄] 2 3 3 8 4" xfId="27565"/>
    <cellStyle name="제목[1 줄] 2 3 3 9" xfId="10386"/>
    <cellStyle name="제목[1 줄] 2 3 3 9 2" xfId="16328"/>
    <cellStyle name="제목[1 줄] 2 3 3 9 3" xfId="22084"/>
    <cellStyle name="제목[1 줄] 2 3 3 9 4" xfId="27566"/>
    <cellStyle name="제목[1 줄] 2 3 4" xfId="10387"/>
    <cellStyle name="제목[1 줄] 2 3 4 2" xfId="16329"/>
    <cellStyle name="제목[1 줄] 2 3 4 3" xfId="22085"/>
    <cellStyle name="제목[1 줄] 2 3 4 4" xfId="27567"/>
    <cellStyle name="제목[1 줄] 2 3 5" xfId="10388"/>
    <cellStyle name="제목[1 줄] 2 3 5 2" xfId="16330"/>
    <cellStyle name="제목[1 줄] 2 3 5 3" xfId="22086"/>
    <cellStyle name="제목[1 줄] 2 3 5 4" xfId="27568"/>
    <cellStyle name="제목[1 줄] 2 3 6" xfId="10389"/>
    <cellStyle name="제목[1 줄] 2 3 6 2" xfId="16331"/>
    <cellStyle name="제목[1 줄] 2 3 6 3" xfId="22087"/>
    <cellStyle name="제목[1 줄] 2 3 6 4" xfId="27569"/>
    <cellStyle name="제목[1 줄] 2 3 7" xfId="11426"/>
    <cellStyle name="제목[1 줄] 2 4" xfId="5634"/>
    <cellStyle name="제목[1 줄] 2 4 2" xfId="10390"/>
    <cellStyle name="제목[1 줄] 2 4 2 2" xfId="16332"/>
    <cellStyle name="제목[1 줄] 2 4 2 3" xfId="22088"/>
    <cellStyle name="제목[1 줄] 2 4 2 4" xfId="27570"/>
    <cellStyle name="제목[1 줄] 2 4 3" xfId="10391"/>
    <cellStyle name="제목[1 줄] 2 4 3 2" xfId="16333"/>
    <cellStyle name="제목[1 줄] 2 4 3 3" xfId="22089"/>
    <cellStyle name="제목[1 줄] 2 4 3 4" xfId="27571"/>
    <cellStyle name="제목[1 줄] 2 4 4" xfId="10392"/>
    <cellStyle name="제목[1 줄] 2 4 4 2" xfId="16334"/>
    <cellStyle name="제목[1 줄] 2 4 4 3" xfId="22090"/>
    <cellStyle name="제목[1 줄] 2 4 4 4" xfId="27572"/>
    <cellStyle name="제목[1 줄] 2 4 5" xfId="10393"/>
    <cellStyle name="제목[1 줄] 2 4 5 2" xfId="16335"/>
    <cellStyle name="제목[1 줄] 2 4 5 3" xfId="22091"/>
    <cellStyle name="제목[1 줄] 2 4 5 4" xfId="27573"/>
    <cellStyle name="제목[1 줄] 2 4 6" xfId="10394"/>
    <cellStyle name="제목[1 줄] 2 4 6 2" xfId="16336"/>
    <cellStyle name="제목[1 줄] 2 4 6 3" xfId="22092"/>
    <cellStyle name="제목[1 줄] 2 4 6 4" xfId="27574"/>
    <cellStyle name="제목[1 줄] 2 4 7" xfId="11608"/>
    <cellStyle name="제목[1 줄] 2 4 8" xfId="17379"/>
    <cellStyle name="제목[1 줄] 2 5" xfId="5609"/>
    <cellStyle name="제목[1 줄] 2 5 10" xfId="10395"/>
    <cellStyle name="제목[1 줄] 2 5 10 2" xfId="16337"/>
    <cellStyle name="제목[1 줄] 2 5 10 3" xfId="22093"/>
    <cellStyle name="제목[1 줄] 2 5 10 4" xfId="27575"/>
    <cellStyle name="제목[1 줄] 2 5 11" xfId="11591"/>
    <cellStyle name="제목[1 줄] 2 5 12" xfId="17363"/>
    <cellStyle name="제목[1 줄] 2 5 13" xfId="22915"/>
    <cellStyle name="제목[1 줄] 2 5 2" xfId="10396"/>
    <cellStyle name="제목[1 줄] 2 5 2 2" xfId="16338"/>
    <cellStyle name="제목[1 줄] 2 5 2 3" xfId="22094"/>
    <cellStyle name="제목[1 줄] 2 5 2 4" xfId="27576"/>
    <cellStyle name="제목[1 줄] 2 5 3" xfId="10397"/>
    <cellStyle name="제목[1 줄] 2 5 3 2" xfId="16339"/>
    <cellStyle name="제목[1 줄] 2 5 3 3" xfId="22095"/>
    <cellStyle name="제목[1 줄] 2 5 3 4" xfId="27577"/>
    <cellStyle name="제목[1 줄] 2 5 4" xfId="10398"/>
    <cellStyle name="제목[1 줄] 2 5 4 2" xfId="16340"/>
    <cellStyle name="제목[1 줄] 2 5 4 3" xfId="22096"/>
    <cellStyle name="제목[1 줄] 2 5 4 4" xfId="27578"/>
    <cellStyle name="제목[1 줄] 2 5 5" xfId="10399"/>
    <cellStyle name="제목[1 줄] 2 5 5 2" xfId="16341"/>
    <cellStyle name="제목[1 줄] 2 5 5 3" xfId="22097"/>
    <cellStyle name="제목[1 줄] 2 5 5 4" xfId="27579"/>
    <cellStyle name="제목[1 줄] 2 5 6" xfId="10400"/>
    <cellStyle name="제목[1 줄] 2 5 6 2" xfId="16342"/>
    <cellStyle name="제목[1 줄] 2 5 6 3" xfId="22098"/>
    <cellStyle name="제목[1 줄] 2 5 6 4" xfId="27580"/>
    <cellStyle name="제목[1 줄] 2 5 7" xfId="10401"/>
    <cellStyle name="제목[1 줄] 2 5 7 2" xfId="16343"/>
    <cellStyle name="제목[1 줄] 2 5 7 3" xfId="22099"/>
    <cellStyle name="제목[1 줄] 2 5 7 4" xfId="27581"/>
    <cellStyle name="제목[1 줄] 2 5 8" xfId="10402"/>
    <cellStyle name="제목[1 줄] 2 5 8 2" xfId="16344"/>
    <cellStyle name="제목[1 줄] 2 5 8 3" xfId="22100"/>
    <cellStyle name="제목[1 줄] 2 5 8 4" xfId="27582"/>
    <cellStyle name="제목[1 줄] 2 5 9" xfId="10403"/>
    <cellStyle name="제목[1 줄] 2 5 9 2" xfId="16345"/>
    <cellStyle name="제목[1 줄] 2 5 9 3" xfId="22101"/>
    <cellStyle name="제목[1 줄] 2 5 9 4" xfId="27583"/>
    <cellStyle name="제목[1 줄] 2 6" xfId="10404"/>
    <cellStyle name="제목[1 줄] 2 6 2" xfId="16346"/>
    <cellStyle name="제목[1 줄] 2 6 3" xfId="22102"/>
    <cellStyle name="제목[1 줄] 2 6 4" xfId="27584"/>
    <cellStyle name="제목[1 줄] 3" xfId="5542"/>
    <cellStyle name="제목[1 줄] 3 10" xfId="11535"/>
    <cellStyle name="제목[1 줄] 3 2" xfId="5830"/>
    <cellStyle name="제목[1 줄] 3 2 2" xfId="10405"/>
    <cellStyle name="제목[1 줄] 3 2 2 2" xfId="16347"/>
    <cellStyle name="제목[1 줄] 3 2 2 3" xfId="22103"/>
    <cellStyle name="제목[1 줄] 3 2 2 4" xfId="27585"/>
    <cellStyle name="제목[1 줄] 3 2 3" xfId="10406"/>
    <cellStyle name="제목[1 줄] 3 2 3 2" xfId="16348"/>
    <cellStyle name="제목[1 줄] 3 2 3 3" xfId="22104"/>
    <cellStyle name="제목[1 줄] 3 2 3 4" xfId="27586"/>
    <cellStyle name="제목[1 줄] 3 2 4" xfId="10407"/>
    <cellStyle name="제목[1 줄] 3 2 4 2" xfId="16349"/>
    <cellStyle name="제목[1 줄] 3 2 4 3" xfId="22105"/>
    <cellStyle name="제목[1 줄] 3 2 4 4" xfId="27587"/>
    <cellStyle name="제목[1 줄] 3 2 5" xfId="10408"/>
    <cellStyle name="제목[1 줄] 3 2 5 2" xfId="16350"/>
    <cellStyle name="제목[1 줄] 3 2 5 3" xfId="22106"/>
    <cellStyle name="제목[1 줄] 3 2 5 4" xfId="27588"/>
    <cellStyle name="제목[1 줄] 3 2 6" xfId="10409"/>
    <cellStyle name="제목[1 줄] 3 2 6 2" xfId="16351"/>
    <cellStyle name="제목[1 줄] 3 2 6 3" xfId="22107"/>
    <cellStyle name="제목[1 줄] 3 2 6 4" xfId="27589"/>
    <cellStyle name="제목[1 줄] 3 2 7" xfId="11803"/>
    <cellStyle name="제목[1 줄] 3 2 8" xfId="17565"/>
    <cellStyle name="제목[1 줄] 3 3" xfId="6052"/>
    <cellStyle name="제목[1 줄] 3 3 10" xfId="10410"/>
    <cellStyle name="제목[1 줄] 3 3 10 2" xfId="16352"/>
    <cellStyle name="제목[1 줄] 3 3 10 3" xfId="22108"/>
    <cellStyle name="제목[1 줄] 3 3 10 4" xfId="27590"/>
    <cellStyle name="제목[1 줄] 3 3 11" xfId="12024"/>
    <cellStyle name="제목[1 줄] 3 3 12" xfId="17781"/>
    <cellStyle name="제목[1 줄] 3 3 13" xfId="23278"/>
    <cellStyle name="제목[1 줄] 3 3 2" xfId="10411"/>
    <cellStyle name="제목[1 줄] 3 3 2 2" xfId="16353"/>
    <cellStyle name="제목[1 줄] 3 3 2 3" xfId="22109"/>
    <cellStyle name="제목[1 줄] 3 3 2 4" xfId="27591"/>
    <cellStyle name="제목[1 줄] 3 3 3" xfId="10412"/>
    <cellStyle name="제목[1 줄] 3 3 3 2" xfId="16354"/>
    <cellStyle name="제목[1 줄] 3 3 3 3" xfId="22110"/>
    <cellStyle name="제목[1 줄] 3 3 3 4" xfId="27592"/>
    <cellStyle name="제목[1 줄] 3 3 4" xfId="10413"/>
    <cellStyle name="제목[1 줄] 3 3 4 2" xfId="16355"/>
    <cellStyle name="제목[1 줄] 3 3 4 3" xfId="22111"/>
    <cellStyle name="제목[1 줄] 3 3 4 4" xfId="27593"/>
    <cellStyle name="제목[1 줄] 3 3 5" xfId="10414"/>
    <cellStyle name="제목[1 줄] 3 3 5 2" xfId="16356"/>
    <cellStyle name="제목[1 줄] 3 3 5 3" xfId="22112"/>
    <cellStyle name="제목[1 줄] 3 3 5 4" xfId="27594"/>
    <cellStyle name="제목[1 줄] 3 3 6" xfId="10415"/>
    <cellStyle name="제목[1 줄] 3 3 6 2" xfId="16357"/>
    <cellStyle name="제목[1 줄] 3 3 6 3" xfId="22113"/>
    <cellStyle name="제목[1 줄] 3 3 6 4" xfId="27595"/>
    <cellStyle name="제목[1 줄] 3 3 7" xfId="10416"/>
    <cellStyle name="제목[1 줄] 3 3 7 2" xfId="16358"/>
    <cellStyle name="제목[1 줄] 3 3 7 3" xfId="22114"/>
    <cellStyle name="제목[1 줄] 3 3 7 4" xfId="27596"/>
    <cellStyle name="제목[1 줄] 3 3 8" xfId="10417"/>
    <cellStyle name="제목[1 줄] 3 3 8 2" xfId="16359"/>
    <cellStyle name="제목[1 줄] 3 3 8 3" xfId="22115"/>
    <cellStyle name="제목[1 줄] 3 3 8 4" xfId="27597"/>
    <cellStyle name="제목[1 줄] 3 3 9" xfId="10418"/>
    <cellStyle name="제목[1 줄] 3 3 9 2" xfId="16360"/>
    <cellStyle name="제목[1 줄] 3 3 9 3" xfId="22116"/>
    <cellStyle name="제목[1 줄] 3 3 9 4" xfId="27598"/>
    <cellStyle name="제목[1 줄] 3 4" xfId="10419"/>
    <cellStyle name="제목[1 줄] 3 4 2" xfId="16361"/>
    <cellStyle name="제목[1 줄] 3 4 3" xfId="22117"/>
    <cellStyle name="제목[1 줄] 3 4 4" xfId="27599"/>
    <cellStyle name="제목[1 줄] 3 5" xfId="10420"/>
    <cellStyle name="제목[1 줄] 3 5 2" xfId="16362"/>
    <cellStyle name="제목[1 줄] 3 5 3" xfId="22118"/>
    <cellStyle name="제목[1 줄] 3 5 4" xfId="27600"/>
    <cellStyle name="제목[1 줄] 3 6" xfId="10421"/>
    <cellStyle name="제목[1 줄] 3 6 2" xfId="16363"/>
    <cellStyle name="제목[1 줄] 3 6 3" xfId="22119"/>
    <cellStyle name="제목[1 줄] 3 6 4" xfId="27601"/>
    <cellStyle name="제목[1 줄] 3 7" xfId="10422"/>
    <cellStyle name="제목[1 줄] 3 7 2" xfId="16364"/>
    <cellStyle name="제목[1 줄] 3 7 3" xfId="22120"/>
    <cellStyle name="제목[1 줄] 3 7 4" xfId="27602"/>
    <cellStyle name="제목[1 줄] 3 8" xfId="10423"/>
    <cellStyle name="제목[1 줄] 3 8 2" xfId="16365"/>
    <cellStyle name="제목[1 줄] 3 8 3" xfId="22121"/>
    <cellStyle name="제목[1 줄] 3 8 4" xfId="27603"/>
    <cellStyle name="제목[1 줄] 3 9" xfId="10424"/>
    <cellStyle name="제목[1 줄] 3 9 2" xfId="16366"/>
    <cellStyle name="제목[1 줄] 3 9 3" xfId="22122"/>
    <cellStyle name="제목[1 줄] 3 9 4" xfId="27604"/>
    <cellStyle name="제목[1 줄] 4" xfId="5453"/>
    <cellStyle name="제목[1 줄] 4 2" xfId="5741"/>
    <cellStyle name="제목[1 줄] 4 2 2" xfId="10425"/>
    <cellStyle name="제목[1 줄] 4 2 2 2" xfId="16367"/>
    <cellStyle name="제목[1 줄] 4 2 2 3" xfId="22123"/>
    <cellStyle name="제목[1 줄] 4 2 2 4" xfId="27605"/>
    <cellStyle name="제목[1 줄] 4 2 3" xfId="10426"/>
    <cellStyle name="제목[1 줄] 4 2 3 2" xfId="16368"/>
    <cellStyle name="제목[1 줄] 4 2 3 3" xfId="22124"/>
    <cellStyle name="제목[1 줄] 4 2 3 4" xfId="27606"/>
    <cellStyle name="제목[1 줄] 4 2 4" xfId="10427"/>
    <cellStyle name="제목[1 줄] 4 2 4 2" xfId="16369"/>
    <cellStyle name="제목[1 줄] 4 2 4 3" xfId="22125"/>
    <cellStyle name="제목[1 줄] 4 2 4 4" xfId="27607"/>
    <cellStyle name="제목[1 줄] 4 2 5" xfId="10428"/>
    <cellStyle name="제목[1 줄] 4 2 5 2" xfId="16370"/>
    <cellStyle name="제목[1 줄] 4 2 5 3" xfId="22126"/>
    <cellStyle name="제목[1 줄] 4 2 5 4" xfId="27608"/>
    <cellStyle name="제목[1 줄] 4 2 6" xfId="10429"/>
    <cellStyle name="제목[1 줄] 4 2 6 2" xfId="16371"/>
    <cellStyle name="제목[1 줄] 4 2 6 3" xfId="22127"/>
    <cellStyle name="제목[1 줄] 4 2 6 4" xfId="27609"/>
    <cellStyle name="제목[1 줄] 4 2 7" xfId="11714"/>
    <cellStyle name="제목[1 줄] 4 2 8" xfId="17481"/>
    <cellStyle name="제목[1 줄] 4 3" xfId="10430"/>
    <cellStyle name="제목[1 줄] 4 3 2" xfId="16372"/>
    <cellStyle name="제목[1 줄] 4 3 3" xfId="22128"/>
    <cellStyle name="제목[1 줄] 4 3 4" xfId="27610"/>
    <cellStyle name="제목[1 줄] 4 4" xfId="10431"/>
    <cellStyle name="제목[1 줄] 4 4 2" xfId="16373"/>
    <cellStyle name="제목[1 줄] 4 4 3" xfId="22129"/>
    <cellStyle name="제목[1 줄] 4 4 4" xfId="27611"/>
    <cellStyle name="제목[1 줄] 4 5" xfId="10432"/>
    <cellStyle name="제목[1 줄] 4 5 2" xfId="16374"/>
    <cellStyle name="제목[1 줄] 4 5 3" xfId="22130"/>
    <cellStyle name="제목[1 줄] 4 5 4" xfId="27612"/>
    <cellStyle name="제목[1 줄] 4 6" xfId="11447"/>
    <cellStyle name="제목[1 줄] 4 7" xfId="17241"/>
    <cellStyle name="제목[1 줄] 5" xfId="5605"/>
    <cellStyle name="제목[1 줄] 5 2" xfId="10433"/>
    <cellStyle name="제목[1 줄] 5 2 2" xfId="16375"/>
    <cellStyle name="제목[1 줄] 5 2 3" xfId="22131"/>
    <cellStyle name="제목[1 줄] 5 2 4" xfId="27613"/>
    <cellStyle name="제목[1 줄] 5 3" xfId="10434"/>
    <cellStyle name="제목[1 줄] 5 3 2" xfId="16376"/>
    <cellStyle name="제목[1 줄] 5 3 3" xfId="22132"/>
    <cellStyle name="제목[1 줄] 5 3 4" xfId="27614"/>
    <cellStyle name="제목[1 줄] 5 4" xfId="10435"/>
    <cellStyle name="제목[1 줄] 5 4 2" xfId="16377"/>
    <cellStyle name="제목[1 줄] 5 4 3" xfId="22133"/>
    <cellStyle name="제목[1 줄] 5 4 4" xfId="27615"/>
    <cellStyle name="제목[1 줄] 5 5" xfId="10436"/>
    <cellStyle name="제목[1 줄] 5 5 2" xfId="16378"/>
    <cellStyle name="제목[1 줄] 5 5 3" xfId="22134"/>
    <cellStyle name="제목[1 줄] 5 5 4" xfId="27616"/>
    <cellStyle name="제목[1 줄] 5 6" xfId="10437"/>
    <cellStyle name="제목[1 줄] 5 6 2" xfId="16379"/>
    <cellStyle name="제목[1 줄] 5 6 3" xfId="22135"/>
    <cellStyle name="제목[1 줄] 5 6 4" xfId="27617"/>
    <cellStyle name="제목[1 줄] 5 7" xfId="11587"/>
    <cellStyle name="제목[1 줄] 5 8" xfId="17359"/>
    <cellStyle name="제목[1 줄] 6" xfId="10438"/>
    <cellStyle name="제목[1 줄] 6 2" xfId="16380"/>
    <cellStyle name="제목[1 줄] 6 3" xfId="22136"/>
    <cellStyle name="제목[1 줄] 6 4" xfId="27618"/>
    <cellStyle name="제목[2줄 아래]" xfId="654"/>
    <cellStyle name="제목[2줄 위]" xfId="655"/>
    <cellStyle name="제목[2줄 위] 10" xfId="10439"/>
    <cellStyle name="제목[2줄 위] 10 2" xfId="16381"/>
    <cellStyle name="제목[2줄 위] 10 3" xfId="22137"/>
    <cellStyle name="제목[2줄 위] 10 4" xfId="27619"/>
    <cellStyle name="제목[2줄 위] 11" xfId="11250"/>
    <cellStyle name="제목[2줄 위] 12" xfId="11226"/>
    <cellStyle name="제목[2줄 위] 13" xfId="11234"/>
    <cellStyle name="제목[2줄 위] 2" xfId="5391"/>
    <cellStyle name="제목[2줄 위] 2 10" xfId="11385"/>
    <cellStyle name="제목[2줄 위] 2 11" xfId="17188"/>
    <cellStyle name="제목[2줄 위] 2 12" xfId="11310"/>
    <cellStyle name="제목[2줄 위] 2 2" xfId="5679"/>
    <cellStyle name="제목[2줄 위] 2 2 10" xfId="17422"/>
    <cellStyle name="제목[2줄 위] 2 2 2" xfId="10440"/>
    <cellStyle name="제목[2줄 위] 2 2 2 2" xfId="16382"/>
    <cellStyle name="제목[2줄 위] 2 2 2 3" xfId="22138"/>
    <cellStyle name="제목[2줄 위] 2 2 2 4" xfId="27620"/>
    <cellStyle name="제목[2줄 위] 2 2 3" xfId="10441"/>
    <cellStyle name="제목[2줄 위] 2 2 3 2" xfId="16383"/>
    <cellStyle name="제목[2줄 위] 2 2 3 3" xfId="22139"/>
    <cellStyle name="제목[2줄 위] 2 2 3 4" xfId="27621"/>
    <cellStyle name="제목[2줄 위] 2 2 4" xfId="10442"/>
    <cellStyle name="제목[2줄 위] 2 2 4 2" xfId="16384"/>
    <cellStyle name="제목[2줄 위] 2 2 4 3" xfId="22140"/>
    <cellStyle name="제목[2줄 위] 2 2 4 4" xfId="27622"/>
    <cellStyle name="제목[2줄 위] 2 2 5" xfId="10443"/>
    <cellStyle name="제목[2줄 위] 2 2 5 2" xfId="16385"/>
    <cellStyle name="제목[2줄 위] 2 2 5 3" xfId="22141"/>
    <cellStyle name="제목[2줄 위] 2 2 5 4" xfId="27623"/>
    <cellStyle name="제목[2줄 위] 2 2 6" xfId="10444"/>
    <cellStyle name="제목[2줄 위] 2 2 6 2" xfId="16386"/>
    <cellStyle name="제목[2줄 위] 2 2 6 3" xfId="22142"/>
    <cellStyle name="제목[2줄 위] 2 2 6 4" xfId="27624"/>
    <cellStyle name="제목[2줄 위] 2 2 7" xfId="10445"/>
    <cellStyle name="제목[2줄 위] 2 2 7 2" xfId="16387"/>
    <cellStyle name="제목[2줄 위] 2 2 7 3" xfId="22143"/>
    <cellStyle name="제목[2줄 위] 2 2 7 4" xfId="27625"/>
    <cellStyle name="제목[2줄 위] 2 2 8" xfId="10446"/>
    <cellStyle name="제목[2줄 위] 2 2 8 2" xfId="16388"/>
    <cellStyle name="제목[2줄 위] 2 2 8 3" xfId="22144"/>
    <cellStyle name="제목[2줄 위] 2 2 8 4" xfId="27626"/>
    <cellStyle name="제목[2줄 위] 2 2 9" xfId="11652"/>
    <cellStyle name="제목[2줄 위] 2 3" xfId="5919"/>
    <cellStyle name="제목[2줄 위] 2 3 10" xfId="10447"/>
    <cellStyle name="제목[2줄 위] 2 3 10 2" xfId="16389"/>
    <cellStyle name="제목[2줄 위] 2 3 10 3" xfId="22145"/>
    <cellStyle name="제목[2줄 위] 2 3 10 4" xfId="27627"/>
    <cellStyle name="제목[2줄 위] 2 3 11" xfId="11892"/>
    <cellStyle name="제목[2줄 위] 2 3 12" xfId="17649"/>
    <cellStyle name="제목[2줄 위] 2 3 13" xfId="23146"/>
    <cellStyle name="제목[2줄 위] 2 3 2" xfId="10448"/>
    <cellStyle name="제목[2줄 위] 2 3 2 2" xfId="16390"/>
    <cellStyle name="제목[2줄 위] 2 3 2 3" xfId="22146"/>
    <cellStyle name="제목[2줄 위] 2 3 2 4" xfId="27628"/>
    <cellStyle name="제목[2줄 위] 2 3 3" xfId="10449"/>
    <cellStyle name="제목[2줄 위] 2 3 3 2" xfId="16391"/>
    <cellStyle name="제목[2줄 위] 2 3 3 3" xfId="22147"/>
    <cellStyle name="제목[2줄 위] 2 3 3 4" xfId="27629"/>
    <cellStyle name="제목[2줄 위] 2 3 4" xfId="10450"/>
    <cellStyle name="제목[2줄 위] 2 3 4 2" xfId="16392"/>
    <cellStyle name="제목[2줄 위] 2 3 4 3" xfId="22148"/>
    <cellStyle name="제목[2줄 위] 2 3 4 4" xfId="27630"/>
    <cellStyle name="제목[2줄 위] 2 3 5" xfId="10451"/>
    <cellStyle name="제목[2줄 위] 2 3 5 2" xfId="16393"/>
    <cellStyle name="제목[2줄 위] 2 3 5 3" xfId="22149"/>
    <cellStyle name="제목[2줄 위] 2 3 5 4" xfId="27631"/>
    <cellStyle name="제목[2줄 위] 2 3 6" xfId="10452"/>
    <cellStyle name="제목[2줄 위] 2 3 6 2" xfId="16394"/>
    <cellStyle name="제목[2줄 위] 2 3 6 3" xfId="22150"/>
    <cellStyle name="제목[2줄 위] 2 3 6 4" xfId="27632"/>
    <cellStyle name="제목[2줄 위] 2 3 7" xfId="10453"/>
    <cellStyle name="제목[2줄 위] 2 3 7 2" xfId="16395"/>
    <cellStyle name="제목[2줄 위] 2 3 7 3" xfId="22151"/>
    <cellStyle name="제목[2줄 위] 2 3 7 4" xfId="27633"/>
    <cellStyle name="제목[2줄 위] 2 3 8" xfId="10454"/>
    <cellStyle name="제목[2줄 위] 2 3 8 2" xfId="16396"/>
    <cellStyle name="제목[2줄 위] 2 3 8 3" xfId="22152"/>
    <cellStyle name="제목[2줄 위] 2 3 8 4" xfId="27634"/>
    <cellStyle name="제목[2줄 위] 2 3 9" xfId="10455"/>
    <cellStyle name="제목[2줄 위] 2 3 9 2" xfId="16397"/>
    <cellStyle name="제목[2줄 위] 2 3 9 3" xfId="22153"/>
    <cellStyle name="제목[2줄 위] 2 3 9 4" xfId="27635"/>
    <cellStyle name="제목[2줄 위] 2 4" xfId="10456"/>
    <cellStyle name="제목[2줄 위] 2 4 2" xfId="16398"/>
    <cellStyle name="제목[2줄 위] 2 4 3" xfId="22154"/>
    <cellStyle name="제목[2줄 위] 2 4 4" xfId="27636"/>
    <cellStyle name="제목[2줄 위] 2 5" xfId="10457"/>
    <cellStyle name="제목[2줄 위] 2 5 2" xfId="16399"/>
    <cellStyle name="제목[2줄 위] 2 5 3" xfId="22155"/>
    <cellStyle name="제목[2줄 위] 2 5 4" xfId="27637"/>
    <cellStyle name="제목[2줄 위] 2 6" xfId="10458"/>
    <cellStyle name="제목[2줄 위] 2 6 2" xfId="16400"/>
    <cellStyle name="제목[2줄 위] 2 6 3" xfId="22156"/>
    <cellStyle name="제목[2줄 위] 2 6 4" xfId="27638"/>
    <cellStyle name="제목[2줄 위] 2 7" xfId="10459"/>
    <cellStyle name="제목[2줄 위] 2 7 2" xfId="16401"/>
    <cellStyle name="제목[2줄 위] 2 7 3" xfId="22157"/>
    <cellStyle name="제목[2줄 위] 2 7 4" xfId="27639"/>
    <cellStyle name="제목[2줄 위] 2 8" xfId="10460"/>
    <cellStyle name="제목[2줄 위] 2 8 2" xfId="16402"/>
    <cellStyle name="제목[2줄 위] 2 8 3" xfId="22158"/>
    <cellStyle name="제목[2줄 위] 2 8 4" xfId="27640"/>
    <cellStyle name="제목[2줄 위] 2 9" xfId="10461"/>
    <cellStyle name="제목[2줄 위] 2 9 2" xfId="16403"/>
    <cellStyle name="제목[2줄 위] 2 9 3" xfId="22159"/>
    <cellStyle name="제목[2줄 위] 2 9 4" xfId="27641"/>
    <cellStyle name="제목[2줄 위] 3" xfId="5541"/>
    <cellStyle name="제목[2줄 위] 3 10" xfId="11534"/>
    <cellStyle name="제목[2줄 위] 3 11" xfId="17320"/>
    <cellStyle name="제목[2줄 위] 3 12" xfId="22904"/>
    <cellStyle name="제목[2줄 위] 3 2" xfId="5829"/>
    <cellStyle name="제목[2줄 위] 3 2 10" xfId="11802"/>
    <cellStyle name="제목[2줄 위] 3 2 11" xfId="17564"/>
    <cellStyle name="제목[2줄 위] 3 2 12" xfId="23079"/>
    <cellStyle name="제목[2줄 위] 3 2 2" xfId="10462"/>
    <cellStyle name="제목[2줄 위] 3 2 2 2" xfId="16404"/>
    <cellStyle name="제목[2줄 위] 3 2 2 3" xfId="22160"/>
    <cellStyle name="제목[2줄 위] 3 2 2 4" xfId="27642"/>
    <cellStyle name="제목[2줄 위] 3 2 3" xfId="10463"/>
    <cellStyle name="제목[2줄 위] 3 2 3 2" xfId="16405"/>
    <cellStyle name="제목[2줄 위] 3 2 3 3" xfId="22161"/>
    <cellStyle name="제목[2줄 위] 3 2 3 4" xfId="27643"/>
    <cellStyle name="제목[2줄 위] 3 2 4" xfId="10464"/>
    <cellStyle name="제목[2줄 위] 3 2 4 2" xfId="16406"/>
    <cellStyle name="제목[2줄 위] 3 2 4 3" xfId="22162"/>
    <cellStyle name="제목[2줄 위] 3 2 4 4" xfId="27644"/>
    <cellStyle name="제목[2줄 위] 3 2 5" xfId="10465"/>
    <cellStyle name="제목[2줄 위] 3 2 5 2" xfId="16407"/>
    <cellStyle name="제목[2줄 위] 3 2 5 3" xfId="22163"/>
    <cellStyle name="제목[2줄 위] 3 2 5 4" xfId="27645"/>
    <cellStyle name="제목[2줄 위] 3 2 6" xfId="10466"/>
    <cellStyle name="제목[2줄 위] 3 2 6 2" xfId="16408"/>
    <cellStyle name="제목[2줄 위] 3 2 6 3" xfId="22164"/>
    <cellStyle name="제목[2줄 위] 3 2 6 4" xfId="27646"/>
    <cellStyle name="제목[2줄 위] 3 2 7" xfId="10467"/>
    <cellStyle name="제목[2줄 위] 3 2 7 2" xfId="16409"/>
    <cellStyle name="제목[2줄 위] 3 2 7 3" xfId="22165"/>
    <cellStyle name="제목[2줄 위] 3 2 7 4" xfId="27647"/>
    <cellStyle name="제목[2줄 위] 3 2 8" xfId="10468"/>
    <cellStyle name="제목[2줄 위] 3 2 8 2" xfId="16410"/>
    <cellStyle name="제목[2줄 위] 3 2 8 3" xfId="22166"/>
    <cellStyle name="제목[2줄 위] 3 2 8 4" xfId="27648"/>
    <cellStyle name="제목[2줄 위] 3 2 9" xfId="10469"/>
    <cellStyle name="제목[2줄 위] 3 2 9 2" xfId="16411"/>
    <cellStyle name="제목[2줄 위] 3 2 9 3" xfId="22167"/>
    <cellStyle name="제목[2줄 위] 3 2 9 4" xfId="27649"/>
    <cellStyle name="제목[2줄 위] 3 3" xfId="6051"/>
    <cellStyle name="제목[2줄 위] 3 3 10" xfId="10470"/>
    <cellStyle name="제목[2줄 위] 3 3 10 2" xfId="16412"/>
    <cellStyle name="제목[2줄 위] 3 3 10 3" xfId="22168"/>
    <cellStyle name="제목[2줄 위] 3 3 10 4" xfId="27650"/>
    <cellStyle name="제목[2줄 위] 3 3 11" xfId="12023"/>
    <cellStyle name="제목[2줄 위] 3 3 12" xfId="17780"/>
    <cellStyle name="제목[2줄 위] 3 3 13" xfId="23277"/>
    <cellStyle name="제목[2줄 위] 3 3 2" xfId="10471"/>
    <cellStyle name="제목[2줄 위] 3 3 2 2" xfId="16413"/>
    <cellStyle name="제목[2줄 위] 3 3 2 3" xfId="22169"/>
    <cellStyle name="제목[2줄 위] 3 3 2 4" xfId="27651"/>
    <cellStyle name="제목[2줄 위] 3 3 3" xfId="10472"/>
    <cellStyle name="제목[2줄 위] 3 3 3 2" xfId="16414"/>
    <cellStyle name="제목[2줄 위] 3 3 3 3" xfId="22170"/>
    <cellStyle name="제목[2줄 위] 3 3 3 4" xfId="27652"/>
    <cellStyle name="제목[2줄 위] 3 3 4" xfId="10473"/>
    <cellStyle name="제목[2줄 위] 3 3 4 2" xfId="16415"/>
    <cellStyle name="제목[2줄 위] 3 3 4 3" xfId="22171"/>
    <cellStyle name="제목[2줄 위] 3 3 4 4" xfId="27653"/>
    <cellStyle name="제목[2줄 위] 3 3 5" xfId="10474"/>
    <cellStyle name="제목[2줄 위] 3 3 5 2" xfId="16416"/>
    <cellStyle name="제목[2줄 위] 3 3 5 3" xfId="22172"/>
    <cellStyle name="제목[2줄 위] 3 3 5 4" xfId="27654"/>
    <cellStyle name="제목[2줄 위] 3 3 6" xfId="10475"/>
    <cellStyle name="제목[2줄 위] 3 3 6 2" xfId="16417"/>
    <cellStyle name="제목[2줄 위] 3 3 6 3" xfId="22173"/>
    <cellStyle name="제목[2줄 위] 3 3 6 4" xfId="27655"/>
    <cellStyle name="제목[2줄 위] 3 3 7" xfId="10476"/>
    <cellStyle name="제목[2줄 위] 3 3 7 2" xfId="16418"/>
    <cellStyle name="제목[2줄 위] 3 3 7 3" xfId="22174"/>
    <cellStyle name="제목[2줄 위] 3 3 7 4" xfId="27656"/>
    <cellStyle name="제목[2줄 위] 3 3 8" xfId="10477"/>
    <cellStyle name="제목[2줄 위] 3 3 8 2" xfId="16419"/>
    <cellStyle name="제목[2줄 위] 3 3 8 3" xfId="22175"/>
    <cellStyle name="제목[2줄 위] 3 3 8 4" xfId="27657"/>
    <cellStyle name="제목[2줄 위] 3 3 9" xfId="10478"/>
    <cellStyle name="제목[2줄 위] 3 3 9 2" xfId="16420"/>
    <cellStyle name="제목[2줄 위] 3 3 9 3" xfId="22176"/>
    <cellStyle name="제목[2줄 위] 3 3 9 4" xfId="27658"/>
    <cellStyle name="제목[2줄 위] 3 4" xfId="10479"/>
    <cellStyle name="제목[2줄 위] 3 4 2" xfId="16421"/>
    <cellStyle name="제목[2줄 위] 3 4 3" xfId="22177"/>
    <cellStyle name="제목[2줄 위] 3 4 4" xfId="27659"/>
    <cellStyle name="제목[2줄 위] 3 5" xfId="10480"/>
    <cellStyle name="제목[2줄 위] 3 5 2" xfId="16422"/>
    <cellStyle name="제목[2줄 위] 3 5 3" xfId="22178"/>
    <cellStyle name="제목[2줄 위] 3 5 4" xfId="27660"/>
    <cellStyle name="제목[2줄 위] 3 6" xfId="10481"/>
    <cellStyle name="제목[2줄 위] 3 6 2" xfId="16423"/>
    <cellStyle name="제목[2줄 위] 3 6 3" xfId="22179"/>
    <cellStyle name="제목[2줄 위] 3 6 4" xfId="27661"/>
    <cellStyle name="제목[2줄 위] 3 7" xfId="10482"/>
    <cellStyle name="제목[2줄 위] 3 7 2" xfId="16424"/>
    <cellStyle name="제목[2줄 위] 3 7 3" xfId="22180"/>
    <cellStyle name="제목[2줄 위] 3 7 4" xfId="27662"/>
    <cellStyle name="제목[2줄 위] 3 8" xfId="10483"/>
    <cellStyle name="제목[2줄 위] 3 8 2" xfId="16425"/>
    <cellStyle name="제목[2줄 위] 3 8 3" xfId="22181"/>
    <cellStyle name="제목[2줄 위] 3 8 4" xfId="27663"/>
    <cellStyle name="제목[2줄 위] 3 9" xfId="10484"/>
    <cellStyle name="제목[2줄 위] 3 9 2" xfId="16426"/>
    <cellStyle name="제목[2줄 위] 3 9 3" xfId="22182"/>
    <cellStyle name="제목[2줄 위] 3 9 4" xfId="27664"/>
    <cellStyle name="제목[2줄 위] 4" xfId="5433"/>
    <cellStyle name="제목[2줄 위] 4 10" xfId="17222"/>
    <cellStyle name="제목[2줄 위] 4 11" xfId="11320"/>
    <cellStyle name="제목[2줄 위] 4 2" xfId="5721"/>
    <cellStyle name="제목[2줄 위] 4 2 10" xfId="10485"/>
    <cellStyle name="제목[2줄 위] 4 2 10 2" xfId="16427"/>
    <cellStyle name="제목[2줄 위] 4 2 10 3" xfId="22183"/>
    <cellStyle name="제목[2줄 위] 4 2 10 4" xfId="27665"/>
    <cellStyle name="제목[2줄 위] 4 2 11" xfId="11694"/>
    <cellStyle name="제목[2줄 위] 4 2 12" xfId="17461"/>
    <cellStyle name="제목[2줄 위] 4 2 13" xfId="22983"/>
    <cellStyle name="제목[2줄 위] 4 2 2" xfId="10486"/>
    <cellStyle name="제목[2줄 위] 4 2 2 2" xfId="16428"/>
    <cellStyle name="제목[2줄 위] 4 2 2 3" xfId="22184"/>
    <cellStyle name="제목[2줄 위] 4 2 2 4" xfId="27666"/>
    <cellStyle name="제목[2줄 위] 4 2 3" xfId="10487"/>
    <cellStyle name="제목[2줄 위] 4 2 3 2" xfId="16429"/>
    <cellStyle name="제목[2줄 위] 4 2 3 3" xfId="22185"/>
    <cellStyle name="제목[2줄 위] 4 2 3 4" xfId="27667"/>
    <cellStyle name="제목[2줄 위] 4 2 4" xfId="10488"/>
    <cellStyle name="제목[2줄 위] 4 2 4 2" xfId="16430"/>
    <cellStyle name="제목[2줄 위] 4 2 4 3" xfId="22186"/>
    <cellStyle name="제목[2줄 위] 4 2 4 4" xfId="27668"/>
    <cellStyle name="제목[2줄 위] 4 2 5" xfId="10489"/>
    <cellStyle name="제목[2줄 위] 4 2 5 2" xfId="16431"/>
    <cellStyle name="제목[2줄 위] 4 2 5 3" xfId="22187"/>
    <cellStyle name="제목[2줄 위] 4 2 5 4" xfId="27669"/>
    <cellStyle name="제목[2줄 위] 4 2 6" xfId="10490"/>
    <cellStyle name="제목[2줄 위] 4 2 6 2" xfId="16432"/>
    <cellStyle name="제목[2줄 위] 4 2 6 3" xfId="22188"/>
    <cellStyle name="제목[2줄 위] 4 2 6 4" xfId="27670"/>
    <cellStyle name="제목[2줄 위] 4 2 7" xfId="10491"/>
    <cellStyle name="제목[2줄 위] 4 2 7 2" xfId="16433"/>
    <cellStyle name="제목[2줄 위] 4 2 7 3" xfId="22189"/>
    <cellStyle name="제목[2줄 위] 4 2 7 4" xfId="27671"/>
    <cellStyle name="제목[2줄 위] 4 2 8" xfId="10492"/>
    <cellStyle name="제목[2줄 위] 4 2 8 2" xfId="16434"/>
    <cellStyle name="제목[2줄 위] 4 2 8 3" xfId="22190"/>
    <cellStyle name="제목[2줄 위] 4 2 8 4" xfId="27672"/>
    <cellStyle name="제목[2줄 위] 4 2 9" xfId="10493"/>
    <cellStyle name="제목[2줄 위] 4 2 9 2" xfId="16435"/>
    <cellStyle name="제목[2줄 위] 4 2 9 3" xfId="22191"/>
    <cellStyle name="제목[2줄 위] 4 2 9 4" xfId="27673"/>
    <cellStyle name="제목[2줄 위] 4 3" xfId="5954"/>
    <cellStyle name="제목[2줄 위] 4 3 10" xfId="10494"/>
    <cellStyle name="제목[2줄 위] 4 3 10 2" xfId="16436"/>
    <cellStyle name="제목[2줄 위] 4 3 10 3" xfId="22192"/>
    <cellStyle name="제목[2줄 위] 4 3 10 4" xfId="27674"/>
    <cellStyle name="제목[2줄 위] 4 3 11" xfId="11927"/>
    <cellStyle name="제목[2줄 위] 4 3 12" xfId="17684"/>
    <cellStyle name="제목[2줄 위] 4 3 13" xfId="23181"/>
    <cellStyle name="제목[2줄 위] 4 3 2" xfId="10495"/>
    <cellStyle name="제목[2줄 위] 4 3 2 2" xfId="16437"/>
    <cellStyle name="제목[2줄 위] 4 3 2 3" xfId="22193"/>
    <cellStyle name="제목[2줄 위] 4 3 2 4" xfId="27675"/>
    <cellStyle name="제목[2줄 위] 4 3 3" xfId="10496"/>
    <cellStyle name="제목[2줄 위] 4 3 3 2" xfId="16438"/>
    <cellStyle name="제목[2줄 위] 4 3 3 3" xfId="22194"/>
    <cellStyle name="제목[2줄 위] 4 3 3 4" xfId="27676"/>
    <cellStyle name="제목[2줄 위] 4 3 4" xfId="10497"/>
    <cellStyle name="제목[2줄 위] 4 3 4 2" xfId="16439"/>
    <cellStyle name="제목[2줄 위] 4 3 4 3" xfId="22195"/>
    <cellStyle name="제목[2줄 위] 4 3 4 4" xfId="27677"/>
    <cellStyle name="제목[2줄 위] 4 3 5" xfId="10498"/>
    <cellStyle name="제목[2줄 위] 4 3 5 2" xfId="16440"/>
    <cellStyle name="제목[2줄 위] 4 3 5 3" xfId="22196"/>
    <cellStyle name="제목[2줄 위] 4 3 5 4" xfId="27678"/>
    <cellStyle name="제목[2줄 위] 4 3 6" xfId="10499"/>
    <cellStyle name="제목[2줄 위] 4 3 6 2" xfId="16441"/>
    <cellStyle name="제목[2줄 위] 4 3 6 3" xfId="22197"/>
    <cellStyle name="제목[2줄 위] 4 3 6 4" xfId="27679"/>
    <cellStyle name="제목[2줄 위] 4 3 7" xfId="10500"/>
    <cellStyle name="제목[2줄 위] 4 3 7 2" xfId="16442"/>
    <cellStyle name="제목[2줄 위] 4 3 7 3" xfId="22198"/>
    <cellStyle name="제목[2줄 위] 4 3 7 4" xfId="27680"/>
    <cellStyle name="제목[2줄 위] 4 3 8" xfId="10501"/>
    <cellStyle name="제목[2줄 위] 4 3 8 2" xfId="16443"/>
    <cellStyle name="제목[2줄 위] 4 3 8 3" xfId="22199"/>
    <cellStyle name="제목[2줄 위] 4 3 8 4" xfId="27681"/>
    <cellStyle name="제목[2줄 위] 4 3 9" xfId="10502"/>
    <cellStyle name="제목[2줄 위] 4 3 9 2" xfId="16444"/>
    <cellStyle name="제목[2줄 위] 4 3 9 3" xfId="22200"/>
    <cellStyle name="제목[2줄 위] 4 3 9 4" xfId="27682"/>
    <cellStyle name="제목[2줄 위] 4 4" xfId="10503"/>
    <cellStyle name="제목[2줄 위] 4 4 2" xfId="16445"/>
    <cellStyle name="제목[2줄 위] 4 4 3" xfId="22201"/>
    <cellStyle name="제목[2줄 위] 4 4 4" xfId="27683"/>
    <cellStyle name="제목[2줄 위] 4 5" xfId="10504"/>
    <cellStyle name="제목[2줄 위] 4 5 2" xfId="16446"/>
    <cellStyle name="제목[2줄 위] 4 5 3" xfId="22202"/>
    <cellStyle name="제목[2줄 위] 4 5 4" xfId="27684"/>
    <cellStyle name="제목[2줄 위] 4 6" xfId="10505"/>
    <cellStyle name="제목[2줄 위] 4 6 2" xfId="16447"/>
    <cellStyle name="제목[2줄 위] 4 6 3" xfId="22203"/>
    <cellStyle name="제목[2줄 위] 4 6 4" xfId="27685"/>
    <cellStyle name="제목[2줄 위] 4 7" xfId="10506"/>
    <cellStyle name="제목[2줄 위] 4 7 2" xfId="16448"/>
    <cellStyle name="제목[2줄 위] 4 7 3" xfId="22204"/>
    <cellStyle name="제목[2줄 위] 4 7 4" xfId="27686"/>
    <cellStyle name="제목[2줄 위] 4 8" xfId="10507"/>
    <cellStyle name="제목[2줄 위] 4 8 2" xfId="16449"/>
    <cellStyle name="제목[2줄 위] 4 8 3" xfId="22205"/>
    <cellStyle name="제목[2줄 위] 4 8 4" xfId="27687"/>
    <cellStyle name="제목[2줄 위] 4 9" xfId="11427"/>
    <cellStyle name="제목[2줄 위] 5" xfId="10508"/>
    <cellStyle name="제목[2줄 위] 5 2" xfId="16450"/>
    <cellStyle name="제목[2줄 위] 5 3" xfId="22206"/>
    <cellStyle name="제목[2줄 위] 5 4" xfId="27688"/>
    <cellStyle name="제목[2줄 위] 6" xfId="10509"/>
    <cellStyle name="제목[2줄 위] 6 2" xfId="16451"/>
    <cellStyle name="제목[2줄 위] 6 3" xfId="22207"/>
    <cellStyle name="제목[2줄 위] 6 4" xfId="27689"/>
    <cellStyle name="제목[2줄 위] 7" xfId="10510"/>
    <cellStyle name="제목[2줄 위] 7 2" xfId="16452"/>
    <cellStyle name="제목[2줄 위] 7 3" xfId="22208"/>
    <cellStyle name="제목[2줄 위] 7 4" xfId="27690"/>
    <cellStyle name="제목[2줄 위] 8" xfId="10511"/>
    <cellStyle name="제목[2줄 위] 8 2" xfId="16453"/>
    <cellStyle name="제목[2줄 위] 8 3" xfId="22209"/>
    <cellStyle name="제목[2줄 위] 8 4" xfId="27691"/>
    <cellStyle name="제목[2줄 위] 9" xfId="10512"/>
    <cellStyle name="제목[2줄 위] 9 2" xfId="16454"/>
    <cellStyle name="제목[2줄 위] 9 3" xfId="22210"/>
    <cellStyle name="제목[2줄 위] 9 4" xfId="27692"/>
    <cellStyle name="제목1" xfId="656"/>
    <cellStyle name="제목1 2" xfId="4850"/>
    <cellStyle name="제목2" xfId="4851"/>
    <cellStyle name="제목2 2" xfId="4852"/>
    <cellStyle name="제조번호" xfId="4853"/>
    <cellStyle name="제조번호 2" xfId="5340"/>
    <cellStyle name="제조번호 2 2" xfId="5578"/>
    <cellStyle name="제조번호 2 2 2" xfId="5866"/>
    <cellStyle name="제조번호 2 2 2 2" xfId="10513"/>
    <cellStyle name="제조번호 2 2 2 2 2" xfId="16455"/>
    <cellStyle name="제조번호 2 2 2 2 3" xfId="22211"/>
    <cellStyle name="제조번호 2 2 2 2 4" xfId="27693"/>
    <cellStyle name="제조번호 2 2 2 3" xfId="10514"/>
    <cellStyle name="제조번호 2 2 2 3 2" xfId="16456"/>
    <cellStyle name="제조번호 2 2 2 3 3" xfId="22212"/>
    <cellStyle name="제조번호 2 2 2 3 4" xfId="27694"/>
    <cellStyle name="제조번호 2 2 2 4" xfId="10515"/>
    <cellStyle name="제조번호 2 2 2 4 2" xfId="16457"/>
    <cellStyle name="제조번호 2 2 2 4 3" xfId="22213"/>
    <cellStyle name="제조번호 2 2 2 4 4" xfId="27695"/>
    <cellStyle name="제조번호 2 2 2 5" xfId="10516"/>
    <cellStyle name="제조번호 2 2 2 5 2" xfId="16458"/>
    <cellStyle name="제조번호 2 2 2 5 3" xfId="22214"/>
    <cellStyle name="제조번호 2 2 2 5 4" xfId="27696"/>
    <cellStyle name="제조번호 2 2 2 6" xfId="10517"/>
    <cellStyle name="제조번호 2 2 2 6 2" xfId="16459"/>
    <cellStyle name="제조번호 2 2 2 6 3" xfId="22215"/>
    <cellStyle name="제조번호 2 2 2 6 4" xfId="27697"/>
    <cellStyle name="제조번호 2 2 2 7" xfId="11839"/>
    <cellStyle name="제조번호 2 2 2 8" xfId="17600"/>
    <cellStyle name="제조번호 2 2 3" xfId="10518"/>
    <cellStyle name="제조번호 2 2 3 2" xfId="16460"/>
    <cellStyle name="제조번호 2 2 3 3" xfId="22216"/>
    <cellStyle name="제조번호 2 2 3 4" xfId="27698"/>
    <cellStyle name="제조번호 2 2 4" xfId="10519"/>
    <cellStyle name="제조번호 2 2 4 2" xfId="16461"/>
    <cellStyle name="제조번호 2 2 4 3" xfId="22217"/>
    <cellStyle name="제조번호 2 2 4 4" xfId="27699"/>
    <cellStyle name="제조번호 2 2 5" xfId="10520"/>
    <cellStyle name="제조번호 2 2 5 2" xfId="16462"/>
    <cellStyle name="제조번호 2 2 5 3" xfId="22218"/>
    <cellStyle name="제조번호 2 2 5 4" xfId="27700"/>
    <cellStyle name="제조번호 2 2 6" xfId="10521"/>
    <cellStyle name="제조번호 2 2 6 2" xfId="16463"/>
    <cellStyle name="제조번호 2 2 6 3" xfId="22219"/>
    <cellStyle name="제조번호 2 2 6 4" xfId="27701"/>
    <cellStyle name="제조번호 2 2 7" xfId="10522"/>
    <cellStyle name="제조번호 2 2 7 2" xfId="16464"/>
    <cellStyle name="제조번호 2 2 7 3" xfId="22220"/>
    <cellStyle name="제조번호 2 2 7 4" xfId="27702"/>
    <cellStyle name="제조번호 2 2 8" xfId="10523"/>
    <cellStyle name="제조번호 2 2 8 2" xfId="16465"/>
    <cellStyle name="제조번호 2 2 8 3" xfId="22221"/>
    <cellStyle name="제조번호 2 2 8 4" xfId="27703"/>
    <cellStyle name="제조번호 2 2 9" xfId="10524"/>
    <cellStyle name="제조번호 2 2 9 2" xfId="16466"/>
    <cellStyle name="제조번호 2 2 9 3" xfId="22222"/>
    <cellStyle name="제조번호 2 2 9 4" xfId="27704"/>
    <cellStyle name="제조번호 2 3" xfId="5589"/>
    <cellStyle name="제조번호 2 3 2" xfId="5877"/>
    <cellStyle name="제조번호 2 3 2 10" xfId="10525"/>
    <cellStyle name="제조번호 2 3 2 10 2" xfId="16467"/>
    <cellStyle name="제조번호 2 3 2 10 3" xfId="22223"/>
    <cellStyle name="제조번호 2 3 2 10 4" xfId="27705"/>
    <cellStyle name="제조번호 2 3 2 11" xfId="11850"/>
    <cellStyle name="제조번호 2 3 2 12" xfId="23104"/>
    <cellStyle name="제조번호 2 3 2 2" xfId="10526"/>
    <cellStyle name="제조번호 2 3 2 2 2" xfId="16468"/>
    <cellStyle name="제조번호 2 3 2 2 3" xfId="22224"/>
    <cellStyle name="제조번호 2 3 2 2 4" xfId="27706"/>
    <cellStyle name="제조번호 2 3 2 3" xfId="10527"/>
    <cellStyle name="제조번호 2 3 2 3 2" xfId="16469"/>
    <cellStyle name="제조번호 2 3 2 3 3" xfId="22225"/>
    <cellStyle name="제조번호 2 3 2 3 4" xfId="27707"/>
    <cellStyle name="제조번호 2 3 2 4" xfId="10528"/>
    <cellStyle name="제조번호 2 3 2 4 2" xfId="16470"/>
    <cellStyle name="제조번호 2 3 2 4 3" xfId="22226"/>
    <cellStyle name="제조번호 2 3 2 4 4" xfId="27708"/>
    <cellStyle name="제조번호 2 3 2 5" xfId="10529"/>
    <cellStyle name="제조번호 2 3 2 5 2" xfId="16471"/>
    <cellStyle name="제조번호 2 3 2 5 3" xfId="22227"/>
    <cellStyle name="제조번호 2 3 2 5 4" xfId="27709"/>
    <cellStyle name="제조번호 2 3 2 6" xfId="10530"/>
    <cellStyle name="제조번호 2 3 2 6 2" xfId="16472"/>
    <cellStyle name="제조번호 2 3 2 6 3" xfId="22228"/>
    <cellStyle name="제조번호 2 3 2 6 4" xfId="27710"/>
    <cellStyle name="제조번호 2 3 2 7" xfId="10531"/>
    <cellStyle name="제조번호 2 3 2 7 2" xfId="16473"/>
    <cellStyle name="제조번호 2 3 2 7 3" xfId="22229"/>
    <cellStyle name="제조번호 2 3 2 7 4" xfId="27711"/>
    <cellStyle name="제조번호 2 3 2 8" xfId="10532"/>
    <cellStyle name="제조번호 2 3 2 8 2" xfId="16474"/>
    <cellStyle name="제조번호 2 3 2 8 3" xfId="22230"/>
    <cellStyle name="제조번호 2 3 2 8 4" xfId="27712"/>
    <cellStyle name="제조번호 2 3 2 9" xfId="10533"/>
    <cellStyle name="제조번호 2 3 2 9 2" xfId="16475"/>
    <cellStyle name="제조번호 2 3 2 9 3" xfId="22231"/>
    <cellStyle name="제조번호 2 3 2 9 4" xfId="27713"/>
    <cellStyle name="제조번호 2 3 3" xfId="6082"/>
    <cellStyle name="제조번호 2 3 3 10" xfId="10534"/>
    <cellStyle name="제조번호 2 3 3 10 2" xfId="16476"/>
    <cellStyle name="제조번호 2 3 3 10 3" xfId="22232"/>
    <cellStyle name="제조번호 2 3 3 10 4" xfId="27714"/>
    <cellStyle name="제조번호 2 3 3 11" xfId="12054"/>
    <cellStyle name="제조번호 2 3 3 12" xfId="17810"/>
    <cellStyle name="제조번호 2 3 3 13" xfId="23307"/>
    <cellStyle name="제조번호 2 3 3 2" xfId="10535"/>
    <cellStyle name="제조번호 2 3 3 2 2" xfId="16477"/>
    <cellStyle name="제조번호 2 3 3 2 3" xfId="22233"/>
    <cellStyle name="제조번호 2 3 3 2 4" xfId="27715"/>
    <cellStyle name="제조번호 2 3 3 3" xfId="10536"/>
    <cellStyle name="제조번호 2 3 3 3 2" xfId="16478"/>
    <cellStyle name="제조번호 2 3 3 3 3" xfId="22234"/>
    <cellStyle name="제조번호 2 3 3 3 4" xfId="27716"/>
    <cellStyle name="제조번호 2 3 3 4" xfId="10537"/>
    <cellStyle name="제조번호 2 3 3 4 2" xfId="16479"/>
    <cellStyle name="제조번호 2 3 3 4 3" xfId="22235"/>
    <cellStyle name="제조번호 2 3 3 4 4" xfId="27717"/>
    <cellStyle name="제조번호 2 3 3 5" xfId="10538"/>
    <cellStyle name="제조번호 2 3 3 5 2" xfId="16480"/>
    <cellStyle name="제조번호 2 3 3 5 3" xfId="22236"/>
    <cellStyle name="제조번호 2 3 3 5 4" xfId="27718"/>
    <cellStyle name="제조번호 2 3 3 6" xfId="10539"/>
    <cellStyle name="제조번호 2 3 3 6 2" xfId="16481"/>
    <cellStyle name="제조번호 2 3 3 6 3" xfId="22237"/>
    <cellStyle name="제조번호 2 3 3 6 4" xfId="27719"/>
    <cellStyle name="제조번호 2 3 3 7" xfId="10540"/>
    <cellStyle name="제조번호 2 3 3 7 2" xfId="16482"/>
    <cellStyle name="제조번호 2 3 3 7 3" xfId="22238"/>
    <cellStyle name="제조번호 2 3 3 7 4" xfId="27720"/>
    <cellStyle name="제조번호 2 3 3 8" xfId="10541"/>
    <cellStyle name="제조번호 2 3 3 8 2" xfId="16483"/>
    <cellStyle name="제조번호 2 3 3 8 3" xfId="22239"/>
    <cellStyle name="제조번호 2 3 3 8 4" xfId="27721"/>
    <cellStyle name="제조번호 2 3 3 9" xfId="10542"/>
    <cellStyle name="제조번호 2 3 3 9 2" xfId="16484"/>
    <cellStyle name="제조번호 2 3 3 9 3" xfId="22240"/>
    <cellStyle name="제조번호 2 3 3 9 4" xfId="27722"/>
    <cellStyle name="제조번호 2 3 4" xfId="10543"/>
    <cellStyle name="제조번호 2 3 4 2" xfId="16485"/>
    <cellStyle name="제조번호 2 3 4 3" xfId="22241"/>
    <cellStyle name="제조번호 2 3 4 4" xfId="27723"/>
    <cellStyle name="제조번호 2 3 5" xfId="10544"/>
    <cellStyle name="제조번호 2 3 5 2" xfId="16486"/>
    <cellStyle name="제조번호 2 3 5 3" xfId="22242"/>
    <cellStyle name="제조번호 2 3 5 4" xfId="27724"/>
    <cellStyle name="제조번호 2 3 6" xfId="10545"/>
    <cellStyle name="제조번호 2 3 6 2" xfId="16487"/>
    <cellStyle name="제조번호 2 3 6 3" xfId="22243"/>
    <cellStyle name="제조번호 2 3 6 4" xfId="27725"/>
    <cellStyle name="제조번호 2 3 7" xfId="11574"/>
    <cellStyle name="제조번호 2 4" xfId="5638"/>
    <cellStyle name="제조번호 2 4 2" xfId="10546"/>
    <cellStyle name="제조번호 2 4 2 2" xfId="16488"/>
    <cellStyle name="제조번호 2 4 2 3" xfId="22244"/>
    <cellStyle name="제조번호 2 4 2 4" xfId="27726"/>
    <cellStyle name="제조번호 2 4 3" xfId="10547"/>
    <cellStyle name="제조번호 2 4 3 2" xfId="16489"/>
    <cellStyle name="제조번호 2 4 3 3" xfId="22245"/>
    <cellStyle name="제조번호 2 4 3 4" xfId="27727"/>
    <cellStyle name="제조번호 2 4 4" xfId="10548"/>
    <cellStyle name="제조번호 2 4 4 2" xfId="16490"/>
    <cellStyle name="제조번호 2 4 4 3" xfId="22246"/>
    <cellStyle name="제조번호 2 4 4 4" xfId="27728"/>
    <cellStyle name="제조번호 2 4 5" xfId="10549"/>
    <cellStyle name="제조번호 2 4 5 2" xfId="16491"/>
    <cellStyle name="제조번호 2 4 5 3" xfId="22247"/>
    <cellStyle name="제조번호 2 4 5 4" xfId="27729"/>
    <cellStyle name="제조번호 2 4 6" xfId="10550"/>
    <cellStyle name="제조번호 2 4 6 2" xfId="16492"/>
    <cellStyle name="제조번호 2 4 6 3" xfId="22248"/>
    <cellStyle name="제조번호 2 4 6 4" xfId="27730"/>
    <cellStyle name="제조번호 2 4 7" xfId="11611"/>
    <cellStyle name="제조번호 2 4 8" xfId="17382"/>
    <cellStyle name="제조번호 2 5" xfId="5884"/>
    <cellStyle name="제조번호 2 5 10" xfId="10551"/>
    <cellStyle name="제조번호 2 5 10 2" xfId="16493"/>
    <cellStyle name="제조번호 2 5 10 3" xfId="22249"/>
    <cellStyle name="제조번호 2 5 10 4" xfId="27731"/>
    <cellStyle name="제조번호 2 5 11" xfId="11857"/>
    <cellStyle name="제조번호 2 5 12" xfId="17614"/>
    <cellStyle name="제조번호 2 5 13" xfId="23111"/>
    <cellStyle name="제조번호 2 5 2" xfId="10552"/>
    <cellStyle name="제조번호 2 5 2 2" xfId="16494"/>
    <cellStyle name="제조번호 2 5 2 3" xfId="22250"/>
    <cellStyle name="제조번호 2 5 2 4" xfId="27732"/>
    <cellStyle name="제조번호 2 5 3" xfId="10553"/>
    <cellStyle name="제조번호 2 5 3 2" xfId="16495"/>
    <cellStyle name="제조번호 2 5 3 3" xfId="22251"/>
    <cellStyle name="제조번호 2 5 3 4" xfId="27733"/>
    <cellStyle name="제조번호 2 5 4" xfId="10554"/>
    <cellStyle name="제조번호 2 5 4 2" xfId="16496"/>
    <cellStyle name="제조번호 2 5 4 3" xfId="22252"/>
    <cellStyle name="제조번호 2 5 4 4" xfId="27734"/>
    <cellStyle name="제조번호 2 5 5" xfId="10555"/>
    <cellStyle name="제조번호 2 5 5 2" xfId="16497"/>
    <cellStyle name="제조번호 2 5 5 3" xfId="22253"/>
    <cellStyle name="제조번호 2 5 5 4" xfId="27735"/>
    <cellStyle name="제조번호 2 5 6" xfId="10556"/>
    <cellStyle name="제조번호 2 5 6 2" xfId="16498"/>
    <cellStyle name="제조번호 2 5 6 3" xfId="22254"/>
    <cellStyle name="제조번호 2 5 6 4" xfId="27736"/>
    <cellStyle name="제조번호 2 5 7" xfId="10557"/>
    <cellStyle name="제조번호 2 5 7 2" xfId="16499"/>
    <cellStyle name="제조번호 2 5 7 3" xfId="22255"/>
    <cellStyle name="제조번호 2 5 7 4" xfId="27737"/>
    <cellStyle name="제조번호 2 5 8" xfId="10558"/>
    <cellStyle name="제조번호 2 5 8 2" xfId="16500"/>
    <cellStyle name="제조번호 2 5 8 3" xfId="22256"/>
    <cellStyle name="제조번호 2 5 8 4" xfId="27738"/>
    <cellStyle name="제조번호 2 5 9" xfId="10559"/>
    <cellStyle name="제조번호 2 5 9 2" xfId="16501"/>
    <cellStyle name="제조번호 2 5 9 3" xfId="22257"/>
    <cellStyle name="제조번호 2 5 9 4" xfId="27739"/>
    <cellStyle name="제조번호 2 6" xfId="10560"/>
    <cellStyle name="제조번호 2 6 2" xfId="16502"/>
    <cellStyle name="제조번호 2 6 3" xfId="22258"/>
    <cellStyle name="제조번호 2 6 4" xfId="27740"/>
    <cellStyle name="제조번호 3" xfId="5361"/>
    <cellStyle name="제조번호 3 10" xfId="11355"/>
    <cellStyle name="제조번호 3 2" xfId="5649"/>
    <cellStyle name="제조번호 3 2 2" xfId="10561"/>
    <cellStyle name="제조번호 3 2 2 2" xfId="16503"/>
    <cellStyle name="제조번호 3 2 2 3" xfId="22259"/>
    <cellStyle name="제조번호 3 2 2 4" xfId="27741"/>
    <cellStyle name="제조번호 3 2 3" xfId="10562"/>
    <cellStyle name="제조번호 3 2 3 2" xfId="16504"/>
    <cellStyle name="제조번호 3 2 3 3" xfId="22260"/>
    <cellStyle name="제조번호 3 2 3 4" xfId="27742"/>
    <cellStyle name="제조번호 3 2 4" xfId="10563"/>
    <cellStyle name="제조번호 3 2 4 2" xfId="16505"/>
    <cellStyle name="제조번호 3 2 4 3" xfId="22261"/>
    <cellStyle name="제조번호 3 2 4 4" xfId="27743"/>
    <cellStyle name="제조번호 3 2 5" xfId="10564"/>
    <cellStyle name="제조번호 3 2 5 2" xfId="16506"/>
    <cellStyle name="제조번호 3 2 5 3" xfId="22262"/>
    <cellStyle name="제조번호 3 2 5 4" xfId="27744"/>
    <cellStyle name="제조번호 3 2 6" xfId="10565"/>
    <cellStyle name="제조번호 3 2 6 2" xfId="16507"/>
    <cellStyle name="제조번호 3 2 6 3" xfId="22263"/>
    <cellStyle name="제조번호 3 2 6 4" xfId="27745"/>
    <cellStyle name="제조번호 3 2 7" xfId="11622"/>
    <cellStyle name="제조번호 3 2 8" xfId="17393"/>
    <cellStyle name="제조번호 3 3" xfId="5893"/>
    <cellStyle name="제조번호 3 3 10" xfId="10566"/>
    <cellStyle name="제조번호 3 3 10 2" xfId="16508"/>
    <cellStyle name="제조번호 3 3 10 3" xfId="22264"/>
    <cellStyle name="제조번호 3 3 10 4" xfId="27746"/>
    <cellStyle name="제조번호 3 3 11" xfId="11866"/>
    <cellStyle name="제조번호 3 3 12" xfId="17623"/>
    <cellStyle name="제조번호 3 3 13" xfId="23120"/>
    <cellStyle name="제조번호 3 3 2" xfId="10567"/>
    <cellStyle name="제조번호 3 3 2 2" xfId="16509"/>
    <cellStyle name="제조번호 3 3 2 3" xfId="22265"/>
    <cellStyle name="제조번호 3 3 2 4" xfId="27747"/>
    <cellStyle name="제조번호 3 3 3" xfId="10568"/>
    <cellStyle name="제조번호 3 3 3 2" xfId="16510"/>
    <cellStyle name="제조번호 3 3 3 3" xfId="22266"/>
    <cellStyle name="제조번호 3 3 3 4" xfId="27748"/>
    <cellStyle name="제조번호 3 3 4" xfId="10569"/>
    <cellStyle name="제조번호 3 3 4 2" xfId="16511"/>
    <cellStyle name="제조번호 3 3 4 3" xfId="22267"/>
    <cellStyle name="제조번호 3 3 4 4" xfId="27749"/>
    <cellStyle name="제조번호 3 3 5" xfId="10570"/>
    <cellStyle name="제조번호 3 3 5 2" xfId="16512"/>
    <cellStyle name="제조번호 3 3 5 3" xfId="22268"/>
    <cellStyle name="제조번호 3 3 5 4" xfId="27750"/>
    <cellStyle name="제조번호 3 3 6" xfId="10571"/>
    <cellStyle name="제조번호 3 3 6 2" xfId="16513"/>
    <cellStyle name="제조번호 3 3 6 3" xfId="22269"/>
    <cellStyle name="제조번호 3 3 6 4" xfId="27751"/>
    <cellStyle name="제조번호 3 3 7" xfId="10572"/>
    <cellStyle name="제조번호 3 3 7 2" xfId="16514"/>
    <cellStyle name="제조번호 3 3 7 3" xfId="22270"/>
    <cellStyle name="제조번호 3 3 7 4" xfId="27752"/>
    <cellStyle name="제조번호 3 3 8" xfId="10573"/>
    <cellStyle name="제조번호 3 3 8 2" xfId="16515"/>
    <cellStyle name="제조번호 3 3 8 3" xfId="22271"/>
    <cellStyle name="제조번호 3 3 8 4" xfId="27753"/>
    <cellStyle name="제조번호 3 3 9" xfId="10574"/>
    <cellStyle name="제조번호 3 3 9 2" xfId="16516"/>
    <cellStyle name="제조번호 3 3 9 3" xfId="22272"/>
    <cellStyle name="제조번호 3 3 9 4" xfId="27754"/>
    <cellStyle name="제조번호 3 4" xfId="10575"/>
    <cellStyle name="제조번호 3 4 2" xfId="16517"/>
    <cellStyle name="제조번호 3 4 3" xfId="22273"/>
    <cellStyle name="제조번호 3 4 4" xfId="27755"/>
    <cellStyle name="제조번호 3 5" xfId="10576"/>
    <cellStyle name="제조번호 3 5 2" xfId="16518"/>
    <cellStyle name="제조번호 3 5 3" xfId="22274"/>
    <cellStyle name="제조번호 3 5 4" xfId="27756"/>
    <cellStyle name="제조번호 3 6" xfId="10577"/>
    <cellStyle name="제조번호 3 6 2" xfId="16519"/>
    <cellStyle name="제조번호 3 6 3" xfId="22275"/>
    <cellStyle name="제조번호 3 6 4" xfId="27757"/>
    <cellStyle name="제조번호 3 7" xfId="10578"/>
    <cellStyle name="제조번호 3 7 2" xfId="16520"/>
    <cellStyle name="제조번호 3 7 3" xfId="22276"/>
    <cellStyle name="제조번호 3 7 4" xfId="27758"/>
    <cellStyle name="제조번호 3 8" xfId="10579"/>
    <cellStyle name="제조번호 3 8 2" xfId="16521"/>
    <cellStyle name="제조번호 3 8 3" xfId="22277"/>
    <cellStyle name="제조번호 3 8 4" xfId="27759"/>
    <cellStyle name="제조번호 3 9" xfId="10580"/>
    <cellStyle name="제조번호 3 9 2" xfId="16522"/>
    <cellStyle name="제조번호 3 9 3" xfId="22278"/>
    <cellStyle name="제조번호 3 9 4" xfId="27760"/>
    <cellStyle name="제조번호 4" xfId="5572"/>
    <cellStyle name="제조번호 4 2" xfId="5860"/>
    <cellStyle name="제조번호 4 2 2" xfId="10581"/>
    <cellStyle name="제조번호 4 2 2 2" xfId="16523"/>
    <cellStyle name="제조번호 4 2 2 3" xfId="22279"/>
    <cellStyle name="제조번호 4 2 2 4" xfId="27761"/>
    <cellStyle name="제조번호 4 2 3" xfId="10582"/>
    <cellStyle name="제조번호 4 2 3 2" xfId="16524"/>
    <cellStyle name="제조번호 4 2 3 3" xfId="22280"/>
    <cellStyle name="제조번호 4 2 3 4" xfId="27762"/>
    <cellStyle name="제조번호 4 2 4" xfId="10583"/>
    <cellStyle name="제조번호 4 2 4 2" xfId="16525"/>
    <cellStyle name="제조번호 4 2 4 3" xfId="22281"/>
    <cellStyle name="제조번호 4 2 4 4" xfId="27763"/>
    <cellStyle name="제조번호 4 2 5" xfId="10584"/>
    <cellStyle name="제조번호 4 2 5 2" xfId="16526"/>
    <cellStyle name="제조번호 4 2 5 3" xfId="22282"/>
    <cellStyle name="제조번호 4 2 5 4" xfId="27764"/>
    <cellStyle name="제조번호 4 2 6" xfId="10585"/>
    <cellStyle name="제조번호 4 2 6 2" xfId="16527"/>
    <cellStyle name="제조번호 4 2 6 3" xfId="22283"/>
    <cellStyle name="제조번호 4 2 6 4" xfId="27765"/>
    <cellStyle name="제조번호 4 2 7" xfId="11833"/>
    <cellStyle name="제조번호 4 2 8" xfId="17594"/>
    <cellStyle name="제조번호 4 3" xfId="10586"/>
    <cellStyle name="제조번호 4 3 2" xfId="16528"/>
    <cellStyle name="제조번호 4 3 3" xfId="22284"/>
    <cellStyle name="제조번호 4 3 4" xfId="27766"/>
    <cellStyle name="제조번호 4 4" xfId="10587"/>
    <cellStyle name="제조번호 4 4 2" xfId="16529"/>
    <cellStyle name="제조번호 4 4 3" xfId="22285"/>
    <cellStyle name="제조번호 4 4 4" xfId="27767"/>
    <cellStyle name="제조번호 4 5" xfId="10588"/>
    <cellStyle name="제조번호 4 5 2" xfId="16530"/>
    <cellStyle name="제조번호 4 5 3" xfId="22286"/>
    <cellStyle name="제조번호 4 5 4" xfId="27768"/>
    <cellStyle name="제조번호 4 6" xfId="11560"/>
    <cellStyle name="제조번호 4 7" xfId="17337"/>
    <cellStyle name="제조번호 5" xfId="5626"/>
    <cellStyle name="제조번호 5 2" xfId="10589"/>
    <cellStyle name="제조번호 5 2 2" xfId="16531"/>
    <cellStyle name="제조번호 5 2 3" xfId="22287"/>
    <cellStyle name="제조번호 5 2 4" xfId="27769"/>
    <cellStyle name="제조번호 5 3" xfId="10590"/>
    <cellStyle name="제조번호 5 3 2" xfId="16532"/>
    <cellStyle name="제조번호 5 3 3" xfId="22288"/>
    <cellStyle name="제조번호 5 3 4" xfId="27770"/>
    <cellStyle name="제조번호 5 4" xfId="10591"/>
    <cellStyle name="제조번호 5 4 2" xfId="16533"/>
    <cellStyle name="제조번호 5 4 3" xfId="22289"/>
    <cellStyle name="제조번호 5 4 4" xfId="27771"/>
    <cellStyle name="제조번호 5 5" xfId="10592"/>
    <cellStyle name="제조번호 5 5 2" xfId="16534"/>
    <cellStyle name="제조번호 5 5 3" xfId="22290"/>
    <cellStyle name="제조번호 5 5 4" xfId="27772"/>
    <cellStyle name="제조번호 5 6" xfId="10593"/>
    <cellStyle name="제조번호 5 6 2" xfId="16535"/>
    <cellStyle name="제조번호 5 6 3" xfId="22291"/>
    <cellStyle name="제조번호 5 6 4" xfId="27773"/>
    <cellStyle name="제조번호 5 7" xfId="11601"/>
    <cellStyle name="제조번호 5 8" xfId="17372"/>
    <cellStyle name="제조번호 6" xfId="10594"/>
    <cellStyle name="제조번호 6 2" xfId="16536"/>
    <cellStyle name="제조번호 6 3" xfId="22292"/>
    <cellStyle name="제조번호 6 4" xfId="27774"/>
    <cellStyle name="좋은양식" xfId="4854"/>
    <cellStyle name="좋음 2" xfId="657"/>
    <cellStyle name="좋음 3" xfId="658"/>
    <cellStyle name="좋음 4" xfId="659"/>
    <cellStyle name="증감" xfId="4855"/>
    <cellStyle name="지정되지 않음" xfId="75"/>
    <cellStyle name="쨊ㅐ쫨E0]_0899intecosch" xfId="4856"/>
    <cellStyle name="쨊ㅐ쫨E0899intecosch" xfId="4857"/>
    <cellStyle name="쨊ㅐ쫨E0899M1RP" xfId="4858"/>
    <cellStyle name="쨊ㅐ쫨E1999Year End Provision" xfId="4859"/>
    <cellStyle name="千分位[0]_COMM" xfId="4860"/>
    <cellStyle name="千分位_COMM" xfId="4861"/>
    <cellStyle name="출 (한장)" xfId="4862"/>
    <cellStyle name="출력 2" xfId="660"/>
    <cellStyle name="출력 2 10" xfId="11225"/>
    <cellStyle name="출력 2 2" xfId="5392"/>
    <cellStyle name="출력 2 2 10" xfId="11386"/>
    <cellStyle name="출력 2 2 11" xfId="17189"/>
    <cellStyle name="출력 2 2 12" xfId="11311"/>
    <cellStyle name="출력 2 2 2" xfId="5680"/>
    <cellStyle name="출력 2 2 2 10" xfId="17423"/>
    <cellStyle name="출력 2 2 2 2" xfId="10595"/>
    <cellStyle name="출력 2 2 2 2 2" xfId="16537"/>
    <cellStyle name="출력 2 2 2 2 3" xfId="22293"/>
    <cellStyle name="출력 2 2 2 2 4" xfId="27775"/>
    <cellStyle name="출력 2 2 2 3" xfId="10596"/>
    <cellStyle name="출력 2 2 2 3 2" xfId="16538"/>
    <cellStyle name="출력 2 2 2 3 3" xfId="22294"/>
    <cellStyle name="출력 2 2 2 3 4" xfId="27776"/>
    <cellStyle name="출력 2 2 2 4" xfId="10597"/>
    <cellStyle name="출력 2 2 2 4 2" xfId="16539"/>
    <cellStyle name="출력 2 2 2 4 3" xfId="22295"/>
    <cellStyle name="출력 2 2 2 4 4" xfId="27777"/>
    <cellStyle name="출력 2 2 2 5" xfId="10598"/>
    <cellStyle name="출력 2 2 2 5 2" xfId="16540"/>
    <cellStyle name="출력 2 2 2 5 3" xfId="22296"/>
    <cellStyle name="출력 2 2 2 5 4" xfId="27778"/>
    <cellStyle name="출력 2 2 2 6" xfId="10599"/>
    <cellStyle name="출력 2 2 2 6 2" xfId="16541"/>
    <cellStyle name="출력 2 2 2 6 3" xfId="22297"/>
    <cellStyle name="출력 2 2 2 6 4" xfId="27779"/>
    <cellStyle name="출력 2 2 2 7" xfId="10600"/>
    <cellStyle name="출력 2 2 2 7 2" xfId="16542"/>
    <cellStyle name="출력 2 2 2 7 3" xfId="22298"/>
    <cellStyle name="출력 2 2 2 7 4" xfId="27780"/>
    <cellStyle name="출력 2 2 2 8" xfId="10601"/>
    <cellStyle name="출력 2 2 2 8 2" xfId="16543"/>
    <cellStyle name="출력 2 2 2 8 3" xfId="22299"/>
    <cellStyle name="출력 2 2 2 8 4" xfId="27781"/>
    <cellStyle name="출력 2 2 2 9" xfId="11653"/>
    <cellStyle name="출력 2 2 3" xfId="5920"/>
    <cellStyle name="출력 2 2 3 10" xfId="10602"/>
    <cellStyle name="출력 2 2 3 10 2" xfId="16544"/>
    <cellStyle name="출력 2 2 3 10 3" xfId="22300"/>
    <cellStyle name="출력 2 2 3 10 4" xfId="27782"/>
    <cellStyle name="출력 2 2 3 11" xfId="11893"/>
    <cellStyle name="출력 2 2 3 12" xfId="17650"/>
    <cellStyle name="출력 2 2 3 13" xfId="23147"/>
    <cellStyle name="출력 2 2 3 2" xfId="10603"/>
    <cellStyle name="출력 2 2 3 2 2" xfId="16545"/>
    <cellStyle name="출력 2 2 3 2 3" xfId="22301"/>
    <cellStyle name="출력 2 2 3 2 4" xfId="27783"/>
    <cellStyle name="출력 2 2 3 3" xfId="10604"/>
    <cellStyle name="출력 2 2 3 3 2" xfId="16546"/>
    <cellStyle name="출력 2 2 3 3 3" xfId="22302"/>
    <cellStyle name="출력 2 2 3 3 4" xfId="27784"/>
    <cellStyle name="출력 2 2 3 4" xfId="10605"/>
    <cellStyle name="출력 2 2 3 4 2" xfId="16547"/>
    <cellStyle name="출력 2 2 3 4 3" xfId="22303"/>
    <cellStyle name="출력 2 2 3 4 4" xfId="27785"/>
    <cellStyle name="출력 2 2 3 5" xfId="10606"/>
    <cellStyle name="출력 2 2 3 5 2" xfId="16548"/>
    <cellStyle name="출력 2 2 3 5 3" xfId="22304"/>
    <cellStyle name="출력 2 2 3 5 4" xfId="27786"/>
    <cellStyle name="출력 2 2 3 6" xfId="10607"/>
    <cellStyle name="출력 2 2 3 6 2" xfId="16549"/>
    <cellStyle name="출력 2 2 3 6 3" xfId="22305"/>
    <cellStyle name="출력 2 2 3 6 4" xfId="27787"/>
    <cellStyle name="출력 2 2 3 7" xfId="10608"/>
    <cellStyle name="출력 2 2 3 7 2" xfId="16550"/>
    <cellStyle name="출력 2 2 3 7 3" xfId="22306"/>
    <cellStyle name="출력 2 2 3 7 4" xfId="27788"/>
    <cellStyle name="출력 2 2 3 8" xfId="10609"/>
    <cellStyle name="출력 2 2 3 8 2" xfId="16551"/>
    <cellStyle name="출력 2 2 3 8 3" xfId="22307"/>
    <cellStyle name="출력 2 2 3 8 4" xfId="27789"/>
    <cellStyle name="출력 2 2 3 9" xfId="10610"/>
    <cellStyle name="출력 2 2 3 9 2" xfId="16552"/>
    <cellStyle name="출력 2 2 3 9 3" xfId="22308"/>
    <cellStyle name="출력 2 2 3 9 4" xfId="27790"/>
    <cellStyle name="출력 2 2 4" xfId="10611"/>
    <cellStyle name="출력 2 2 4 2" xfId="16553"/>
    <cellStyle name="출력 2 2 4 3" xfId="22309"/>
    <cellStyle name="출력 2 2 4 4" xfId="27791"/>
    <cellStyle name="출력 2 2 5" xfId="10612"/>
    <cellStyle name="출력 2 2 5 2" xfId="16554"/>
    <cellStyle name="출력 2 2 5 3" xfId="22310"/>
    <cellStyle name="출력 2 2 5 4" xfId="27792"/>
    <cellStyle name="출력 2 2 6" xfId="10613"/>
    <cellStyle name="출력 2 2 6 2" xfId="16555"/>
    <cellStyle name="출력 2 2 6 3" xfId="22311"/>
    <cellStyle name="출력 2 2 6 4" xfId="27793"/>
    <cellStyle name="출력 2 2 7" xfId="10614"/>
    <cellStyle name="출력 2 2 7 2" xfId="16556"/>
    <cellStyle name="출력 2 2 7 3" xfId="22312"/>
    <cellStyle name="출력 2 2 7 4" xfId="27794"/>
    <cellStyle name="출력 2 2 8" xfId="10615"/>
    <cellStyle name="출력 2 2 8 2" xfId="16557"/>
    <cellStyle name="출력 2 2 8 3" xfId="22313"/>
    <cellStyle name="출력 2 2 8 4" xfId="27795"/>
    <cellStyle name="출력 2 2 9" xfId="10616"/>
    <cellStyle name="출력 2 2 9 2" xfId="16558"/>
    <cellStyle name="출력 2 2 9 3" xfId="22314"/>
    <cellStyle name="출력 2 2 9 4" xfId="27796"/>
    <cellStyle name="출력 2 3" xfId="5427"/>
    <cellStyle name="출력 2 3 2" xfId="5715"/>
    <cellStyle name="출력 2 3 2 10" xfId="11688"/>
    <cellStyle name="출력 2 3 2 11" xfId="17457"/>
    <cellStyle name="출력 2 3 2 12" xfId="22977"/>
    <cellStyle name="출력 2 3 2 2" xfId="10617"/>
    <cellStyle name="출력 2 3 2 2 2" xfId="16559"/>
    <cellStyle name="출력 2 3 2 2 3" xfId="22315"/>
    <cellStyle name="출력 2 3 2 2 4" xfId="27797"/>
    <cellStyle name="출력 2 3 2 3" xfId="10618"/>
    <cellStyle name="출력 2 3 2 3 2" xfId="16560"/>
    <cellStyle name="출력 2 3 2 3 3" xfId="22316"/>
    <cellStyle name="출력 2 3 2 3 4" xfId="27798"/>
    <cellStyle name="출력 2 3 2 4" xfId="10619"/>
    <cellStyle name="출력 2 3 2 4 2" xfId="16561"/>
    <cellStyle name="출력 2 3 2 4 3" xfId="22317"/>
    <cellStyle name="출력 2 3 2 4 4" xfId="27799"/>
    <cellStyle name="출력 2 3 2 5" xfId="10620"/>
    <cellStyle name="출력 2 3 2 5 2" xfId="16562"/>
    <cellStyle name="출력 2 3 2 5 3" xfId="22318"/>
    <cellStyle name="출력 2 3 2 5 4" xfId="27800"/>
    <cellStyle name="출력 2 3 2 6" xfId="10621"/>
    <cellStyle name="출력 2 3 2 6 2" xfId="16563"/>
    <cellStyle name="출력 2 3 2 6 3" xfId="22319"/>
    <cellStyle name="출력 2 3 2 6 4" xfId="27801"/>
    <cellStyle name="출력 2 3 2 7" xfId="10622"/>
    <cellStyle name="출력 2 3 2 7 2" xfId="16564"/>
    <cellStyle name="출력 2 3 2 7 3" xfId="22320"/>
    <cellStyle name="출력 2 3 2 7 4" xfId="27802"/>
    <cellStyle name="출력 2 3 2 8" xfId="10623"/>
    <cellStyle name="출력 2 3 2 8 2" xfId="16565"/>
    <cellStyle name="출력 2 3 2 8 3" xfId="22321"/>
    <cellStyle name="출력 2 3 2 8 4" xfId="27803"/>
    <cellStyle name="출력 2 3 2 9" xfId="10624"/>
    <cellStyle name="출력 2 3 2 9 2" xfId="16566"/>
    <cellStyle name="출력 2 3 2 9 3" xfId="22322"/>
    <cellStyle name="출력 2 3 2 9 4" xfId="27804"/>
    <cellStyle name="출력 2 3 3" xfId="10625"/>
    <cellStyle name="출력 2 3 3 2" xfId="16567"/>
    <cellStyle name="출력 2 3 3 3" xfId="22323"/>
    <cellStyle name="출력 2 3 3 4" xfId="27805"/>
    <cellStyle name="출력 2 3 4" xfId="10626"/>
    <cellStyle name="출력 2 3 4 2" xfId="16568"/>
    <cellStyle name="출력 2 3 4 3" xfId="22324"/>
    <cellStyle name="출력 2 3 4 4" xfId="27806"/>
    <cellStyle name="출력 2 3 5" xfId="10627"/>
    <cellStyle name="출력 2 3 5 2" xfId="16569"/>
    <cellStyle name="출력 2 3 5 3" xfId="22325"/>
    <cellStyle name="출력 2 3 5 4" xfId="27807"/>
    <cellStyle name="출력 2 3 6" xfId="10628"/>
    <cellStyle name="출력 2 3 6 2" xfId="16570"/>
    <cellStyle name="출력 2 3 6 3" xfId="22326"/>
    <cellStyle name="출력 2 3 6 4" xfId="27808"/>
    <cellStyle name="출력 2 3 7" xfId="10629"/>
    <cellStyle name="출력 2 3 7 2" xfId="16571"/>
    <cellStyle name="출력 2 3 7 3" xfId="22327"/>
    <cellStyle name="출력 2 3 7 4" xfId="27809"/>
    <cellStyle name="출력 2 3 8" xfId="11421"/>
    <cellStyle name="출력 2 3 9" xfId="17218"/>
    <cellStyle name="출력 2 4" xfId="5500"/>
    <cellStyle name="출력 2 4 2" xfId="5788"/>
    <cellStyle name="출력 2 4 2 10" xfId="11761"/>
    <cellStyle name="출력 2 4 2 11" xfId="17525"/>
    <cellStyle name="출력 2 4 2 12" xfId="23041"/>
    <cellStyle name="출력 2 4 2 2" xfId="10630"/>
    <cellStyle name="출력 2 4 2 2 2" xfId="16572"/>
    <cellStyle name="출력 2 4 2 2 3" xfId="22328"/>
    <cellStyle name="출력 2 4 2 2 4" xfId="27810"/>
    <cellStyle name="출력 2 4 2 3" xfId="10631"/>
    <cellStyle name="출력 2 4 2 3 2" xfId="16573"/>
    <cellStyle name="출력 2 4 2 3 3" xfId="22329"/>
    <cellStyle name="출력 2 4 2 3 4" xfId="27811"/>
    <cellStyle name="출력 2 4 2 4" xfId="10632"/>
    <cellStyle name="출력 2 4 2 4 2" xfId="16574"/>
    <cellStyle name="출력 2 4 2 4 3" xfId="22330"/>
    <cellStyle name="출력 2 4 2 4 4" xfId="27812"/>
    <cellStyle name="출력 2 4 2 5" xfId="10633"/>
    <cellStyle name="출력 2 4 2 5 2" xfId="16575"/>
    <cellStyle name="출력 2 4 2 5 3" xfId="22331"/>
    <cellStyle name="출력 2 4 2 5 4" xfId="27813"/>
    <cellStyle name="출력 2 4 2 6" xfId="10634"/>
    <cellStyle name="출력 2 4 2 6 2" xfId="16576"/>
    <cellStyle name="출력 2 4 2 6 3" xfId="22332"/>
    <cellStyle name="출력 2 4 2 6 4" xfId="27814"/>
    <cellStyle name="출력 2 4 2 7" xfId="10635"/>
    <cellStyle name="출력 2 4 2 7 2" xfId="16577"/>
    <cellStyle name="출력 2 4 2 7 3" xfId="22333"/>
    <cellStyle name="출력 2 4 2 7 4" xfId="27815"/>
    <cellStyle name="출력 2 4 2 8" xfId="10636"/>
    <cellStyle name="출력 2 4 2 8 2" xfId="16578"/>
    <cellStyle name="출력 2 4 2 8 3" xfId="22334"/>
    <cellStyle name="출력 2 4 2 8 4" xfId="27816"/>
    <cellStyle name="출력 2 4 2 9" xfId="10637"/>
    <cellStyle name="출력 2 4 2 9 2" xfId="16579"/>
    <cellStyle name="출력 2 4 2 9 3" xfId="22335"/>
    <cellStyle name="출력 2 4 2 9 4" xfId="27817"/>
    <cellStyle name="출력 2 4 3" xfId="10638"/>
    <cellStyle name="출력 2 4 3 2" xfId="16580"/>
    <cellStyle name="출력 2 4 3 3" xfId="22336"/>
    <cellStyle name="출력 2 4 3 4" xfId="27818"/>
    <cellStyle name="출력 2 4 4" xfId="10639"/>
    <cellStyle name="출력 2 4 4 2" xfId="16581"/>
    <cellStyle name="출력 2 4 4 3" xfId="22337"/>
    <cellStyle name="출력 2 4 4 4" xfId="27819"/>
    <cellStyle name="출력 2 4 5" xfId="10640"/>
    <cellStyle name="출력 2 4 5 2" xfId="16582"/>
    <cellStyle name="출력 2 4 5 3" xfId="22338"/>
    <cellStyle name="출력 2 4 5 4" xfId="27820"/>
    <cellStyle name="출력 2 4 6" xfId="10641"/>
    <cellStyle name="출력 2 4 6 2" xfId="16583"/>
    <cellStyle name="출력 2 4 6 3" xfId="22339"/>
    <cellStyle name="출력 2 4 6 4" xfId="27821"/>
    <cellStyle name="출력 2 4 7" xfId="10642"/>
    <cellStyle name="출력 2 4 7 2" xfId="16584"/>
    <cellStyle name="출력 2 4 7 3" xfId="22340"/>
    <cellStyle name="출력 2 4 7 4" xfId="27822"/>
    <cellStyle name="출력 2 4 8" xfId="11494"/>
    <cellStyle name="출력 2 4 9" xfId="17283"/>
    <cellStyle name="출력 2 5" xfId="5416"/>
    <cellStyle name="출력 2 5 2" xfId="5704"/>
    <cellStyle name="출력 2 5 2 10" xfId="11677"/>
    <cellStyle name="출력 2 5 2 11" xfId="17446"/>
    <cellStyle name="출력 2 5 2 12" xfId="22967"/>
    <cellStyle name="출력 2 5 2 2" xfId="10643"/>
    <cellStyle name="출력 2 5 2 2 2" xfId="16585"/>
    <cellStyle name="출력 2 5 2 2 3" xfId="22341"/>
    <cellStyle name="출력 2 5 2 2 4" xfId="27823"/>
    <cellStyle name="출력 2 5 2 3" xfId="10644"/>
    <cellStyle name="출력 2 5 2 3 2" xfId="16586"/>
    <cellStyle name="출력 2 5 2 3 3" xfId="22342"/>
    <cellStyle name="출력 2 5 2 3 4" xfId="27824"/>
    <cellStyle name="출력 2 5 2 4" xfId="10645"/>
    <cellStyle name="출력 2 5 2 4 2" xfId="16587"/>
    <cellStyle name="출력 2 5 2 4 3" xfId="22343"/>
    <cellStyle name="출력 2 5 2 4 4" xfId="27825"/>
    <cellStyle name="출력 2 5 2 5" xfId="10646"/>
    <cellStyle name="출력 2 5 2 5 2" xfId="16588"/>
    <cellStyle name="출력 2 5 2 5 3" xfId="22344"/>
    <cellStyle name="출력 2 5 2 5 4" xfId="27826"/>
    <cellStyle name="출력 2 5 2 6" xfId="10647"/>
    <cellStyle name="출력 2 5 2 6 2" xfId="16589"/>
    <cellStyle name="출력 2 5 2 6 3" xfId="22345"/>
    <cellStyle name="출력 2 5 2 6 4" xfId="27827"/>
    <cellStyle name="출력 2 5 2 7" xfId="10648"/>
    <cellStyle name="출력 2 5 2 7 2" xfId="16590"/>
    <cellStyle name="출력 2 5 2 7 3" xfId="22346"/>
    <cellStyle name="출력 2 5 2 7 4" xfId="27828"/>
    <cellStyle name="출력 2 5 2 8" xfId="10649"/>
    <cellStyle name="출력 2 5 2 8 2" xfId="16591"/>
    <cellStyle name="출력 2 5 2 8 3" xfId="22347"/>
    <cellStyle name="출력 2 5 2 8 4" xfId="27829"/>
    <cellStyle name="출력 2 5 2 9" xfId="10650"/>
    <cellStyle name="출력 2 5 2 9 2" xfId="16592"/>
    <cellStyle name="출력 2 5 2 9 3" xfId="22348"/>
    <cellStyle name="출력 2 5 2 9 4" xfId="27830"/>
    <cellStyle name="출력 2 5 3" xfId="10651"/>
    <cellStyle name="출력 2 5 3 2" xfId="16593"/>
    <cellStyle name="출력 2 5 3 3" xfId="22349"/>
    <cellStyle name="출력 2 5 3 4" xfId="27831"/>
    <cellStyle name="출력 2 5 4" xfId="10652"/>
    <cellStyle name="출력 2 5 4 2" xfId="16594"/>
    <cellStyle name="출력 2 5 4 3" xfId="22350"/>
    <cellStyle name="출력 2 5 4 4" xfId="27832"/>
    <cellStyle name="출력 2 5 5" xfId="10653"/>
    <cellStyle name="출력 2 5 5 2" xfId="16595"/>
    <cellStyle name="출력 2 5 5 3" xfId="22351"/>
    <cellStyle name="출력 2 5 5 4" xfId="27833"/>
    <cellStyle name="출력 2 5 6" xfId="10654"/>
    <cellStyle name="출력 2 5 6 2" xfId="16596"/>
    <cellStyle name="출력 2 5 6 3" xfId="22352"/>
    <cellStyle name="출력 2 5 6 4" xfId="27834"/>
    <cellStyle name="출력 2 5 7" xfId="11410"/>
    <cellStyle name="출력 2 5 8" xfId="17208"/>
    <cellStyle name="출력 2 6" xfId="5483"/>
    <cellStyle name="출력 2 6 10" xfId="17269"/>
    <cellStyle name="출력 2 6 11" xfId="22883"/>
    <cellStyle name="출력 2 6 2" xfId="5771"/>
    <cellStyle name="출력 2 6 2 10" xfId="10655"/>
    <cellStyle name="출력 2 6 2 10 2" xfId="16597"/>
    <cellStyle name="출력 2 6 2 10 3" xfId="22353"/>
    <cellStyle name="출력 2 6 2 10 4" xfId="27835"/>
    <cellStyle name="출력 2 6 2 11" xfId="11744"/>
    <cellStyle name="출력 2 6 2 12" xfId="17510"/>
    <cellStyle name="출력 2 6 2 13" xfId="23024"/>
    <cellStyle name="출력 2 6 2 2" xfId="10656"/>
    <cellStyle name="출력 2 6 2 2 2" xfId="16598"/>
    <cellStyle name="출력 2 6 2 2 3" xfId="22354"/>
    <cellStyle name="출력 2 6 2 2 4" xfId="27836"/>
    <cellStyle name="출력 2 6 2 3" xfId="10657"/>
    <cellStyle name="출력 2 6 2 3 2" xfId="16599"/>
    <cellStyle name="출력 2 6 2 3 3" xfId="22355"/>
    <cellStyle name="출력 2 6 2 3 4" xfId="27837"/>
    <cellStyle name="출력 2 6 2 4" xfId="10658"/>
    <cellStyle name="출력 2 6 2 4 2" xfId="16600"/>
    <cellStyle name="출력 2 6 2 4 3" xfId="22356"/>
    <cellStyle name="출력 2 6 2 4 4" xfId="27838"/>
    <cellStyle name="출력 2 6 2 5" xfId="10659"/>
    <cellStyle name="출력 2 6 2 5 2" xfId="16601"/>
    <cellStyle name="출력 2 6 2 5 3" xfId="22357"/>
    <cellStyle name="출력 2 6 2 5 4" xfId="27839"/>
    <cellStyle name="출력 2 6 2 6" xfId="10660"/>
    <cellStyle name="출력 2 6 2 6 2" xfId="16602"/>
    <cellStyle name="출력 2 6 2 6 3" xfId="22358"/>
    <cellStyle name="출력 2 6 2 6 4" xfId="27840"/>
    <cellStyle name="출력 2 6 2 7" xfId="10661"/>
    <cellStyle name="출력 2 6 2 7 2" xfId="16603"/>
    <cellStyle name="출력 2 6 2 7 3" xfId="22359"/>
    <cellStyle name="출력 2 6 2 7 4" xfId="27841"/>
    <cellStyle name="출력 2 6 2 8" xfId="10662"/>
    <cellStyle name="출력 2 6 2 8 2" xfId="16604"/>
    <cellStyle name="출력 2 6 2 8 3" xfId="22360"/>
    <cellStyle name="출력 2 6 2 8 4" xfId="27842"/>
    <cellStyle name="출력 2 6 2 9" xfId="10663"/>
    <cellStyle name="출력 2 6 2 9 2" xfId="16605"/>
    <cellStyle name="출력 2 6 2 9 3" xfId="22361"/>
    <cellStyle name="출력 2 6 2 9 4" xfId="27843"/>
    <cellStyle name="출력 2 6 3" xfId="5996"/>
    <cellStyle name="출력 2 6 3 10" xfId="10664"/>
    <cellStyle name="출력 2 6 3 10 2" xfId="16606"/>
    <cellStyle name="출력 2 6 3 10 3" xfId="22362"/>
    <cellStyle name="출력 2 6 3 10 4" xfId="27844"/>
    <cellStyle name="출력 2 6 3 11" xfId="11969"/>
    <cellStyle name="출력 2 6 3 12" xfId="17726"/>
    <cellStyle name="출력 2 6 3 13" xfId="23223"/>
    <cellStyle name="출력 2 6 3 2" xfId="10665"/>
    <cellStyle name="출력 2 6 3 2 2" xfId="16607"/>
    <cellStyle name="출력 2 6 3 2 3" xfId="22363"/>
    <cellStyle name="출력 2 6 3 2 4" xfId="27845"/>
    <cellStyle name="출력 2 6 3 3" xfId="10666"/>
    <cellStyle name="출력 2 6 3 3 2" xfId="16608"/>
    <cellStyle name="출력 2 6 3 3 3" xfId="22364"/>
    <cellStyle name="출력 2 6 3 3 4" xfId="27846"/>
    <cellStyle name="출력 2 6 3 4" xfId="10667"/>
    <cellStyle name="출력 2 6 3 4 2" xfId="16609"/>
    <cellStyle name="출력 2 6 3 4 3" xfId="22365"/>
    <cellStyle name="출력 2 6 3 4 4" xfId="27847"/>
    <cellStyle name="출력 2 6 3 5" xfId="10668"/>
    <cellStyle name="출력 2 6 3 5 2" xfId="16610"/>
    <cellStyle name="출력 2 6 3 5 3" xfId="22366"/>
    <cellStyle name="출력 2 6 3 5 4" xfId="27848"/>
    <cellStyle name="출력 2 6 3 6" xfId="10669"/>
    <cellStyle name="출력 2 6 3 6 2" xfId="16611"/>
    <cellStyle name="출력 2 6 3 6 3" xfId="22367"/>
    <cellStyle name="출력 2 6 3 6 4" xfId="27849"/>
    <cellStyle name="출력 2 6 3 7" xfId="10670"/>
    <cellStyle name="출력 2 6 3 7 2" xfId="16612"/>
    <cellStyle name="출력 2 6 3 7 3" xfId="22368"/>
    <cellStyle name="출력 2 6 3 7 4" xfId="27850"/>
    <cellStyle name="출력 2 6 3 8" xfId="10671"/>
    <cellStyle name="출력 2 6 3 8 2" xfId="16613"/>
    <cellStyle name="출력 2 6 3 8 3" xfId="22369"/>
    <cellStyle name="출력 2 6 3 8 4" xfId="27851"/>
    <cellStyle name="출력 2 6 3 9" xfId="10672"/>
    <cellStyle name="출력 2 6 3 9 2" xfId="16614"/>
    <cellStyle name="출력 2 6 3 9 3" xfId="22370"/>
    <cellStyle name="출력 2 6 3 9 4" xfId="27852"/>
    <cellStyle name="출력 2 6 4" xfId="10673"/>
    <cellStyle name="출력 2 6 4 2" xfId="16615"/>
    <cellStyle name="출력 2 6 4 3" xfId="22371"/>
    <cellStyle name="출력 2 6 4 4" xfId="27853"/>
    <cellStyle name="출력 2 6 5" xfId="10674"/>
    <cellStyle name="출력 2 6 5 2" xfId="16616"/>
    <cellStyle name="출력 2 6 5 3" xfId="22372"/>
    <cellStyle name="출력 2 6 5 4" xfId="27854"/>
    <cellStyle name="출력 2 6 6" xfId="10675"/>
    <cellStyle name="출력 2 6 6 2" xfId="16617"/>
    <cellStyle name="출력 2 6 6 3" xfId="22373"/>
    <cellStyle name="출력 2 6 6 4" xfId="27855"/>
    <cellStyle name="출력 2 6 7" xfId="10676"/>
    <cellStyle name="출력 2 6 7 2" xfId="16618"/>
    <cellStyle name="출력 2 6 7 3" xfId="22374"/>
    <cellStyle name="출력 2 6 7 4" xfId="27856"/>
    <cellStyle name="출력 2 6 8" xfId="10677"/>
    <cellStyle name="출력 2 6 8 2" xfId="16619"/>
    <cellStyle name="출력 2 6 8 3" xfId="22375"/>
    <cellStyle name="출력 2 6 8 4" xfId="27857"/>
    <cellStyle name="출력 2 6 9" xfId="11477"/>
    <cellStyle name="출력 2 7" xfId="10678"/>
    <cellStyle name="출력 2 7 2" xfId="16620"/>
    <cellStyle name="출력 2 7 3" xfId="22376"/>
    <cellStyle name="출력 2 7 4" xfId="27858"/>
    <cellStyle name="출력 2 8" xfId="10679"/>
    <cellStyle name="출력 2 8 2" xfId="16621"/>
    <cellStyle name="출력 2 8 3" xfId="22377"/>
    <cellStyle name="출력 2 8 4" xfId="27859"/>
    <cellStyle name="출력 2 9" xfId="11251"/>
    <cellStyle name="출력 3" xfId="661"/>
    <cellStyle name="출력 3 10" xfId="11224"/>
    <cellStyle name="출력 3 2" xfId="5393"/>
    <cellStyle name="출력 3 2 10" xfId="11387"/>
    <cellStyle name="출력 3 2 11" xfId="17190"/>
    <cellStyle name="출력 3 2 12" xfId="11312"/>
    <cellStyle name="출력 3 2 2" xfId="5681"/>
    <cellStyle name="출력 3 2 2 10" xfId="17424"/>
    <cellStyle name="출력 3 2 2 2" xfId="10680"/>
    <cellStyle name="출력 3 2 2 2 2" xfId="16622"/>
    <cellStyle name="출력 3 2 2 2 3" xfId="22378"/>
    <cellStyle name="출력 3 2 2 2 4" xfId="27860"/>
    <cellStyle name="출력 3 2 2 3" xfId="10681"/>
    <cellStyle name="출력 3 2 2 3 2" xfId="16623"/>
    <cellStyle name="출력 3 2 2 3 3" xfId="22379"/>
    <cellStyle name="출력 3 2 2 3 4" xfId="27861"/>
    <cellStyle name="출력 3 2 2 4" xfId="10682"/>
    <cellStyle name="출력 3 2 2 4 2" xfId="16624"/>
    <cellStyle name="출력 3 2 2 4 3" xfId="22380"/>
    <cellStyle name="출력 3 2 2 4 4" xfId="27862"/>
    <cellStyle name="출력 3 2 2 5" xfId="10683"/>
    <cellStyle name="출력 3 2 2 5 2" xfId="16625"/>
    <cellStyle name="출력 3 2 2 5 3" xfId="22381"/>
    <cellStyle name="출력 3 2 2 5 4" xfId="27863"/>
    <cellStyle name="출력 3 2 2 6" xfId="10684"/>
    <cellStyle name="출력 3 2 2 6 2" xfId="16626"/>
    <cellStyle name="출력 3 2 2 6 3" xfId="22382"/>
    <cellStyle name="출력 3 2 2 6 4" xfId="27864"/>
    <cellStyle name="출력 3 2 2 7" xfId="10685"/>
    <cellStyle name="출력 3 2 2 7 2" xfId="16627"/>
    <cellStyle name="출력 3 2 2 7 3" xfId="22383"/>
    <cellStyle name="출력 3 2 2 7 4" xfId="27865"/>
    <cellStyle name="출력 3 2 2 8" xfId="10686"/>
    <cellStyle name="출력 3 2 2 8 2" xfId="16628"/>
    <cellStyle name="출력 3 2 2 8 3" xfId="22384"/>
    <cellStyle name="출력 3 2 2 8 4" xfId="27866"/>
    <cellStyle name="출력 3 2 2 9" xfId="11654"/>
    <cellStyle name="출력 3 2 3" xfId="5921"/>
    <cellStyle name="출력 3 2 3 10" xfId="10687"/>
    <cellStyle name="출력 3 2 3 10 2" xfId="16629"/>
    <cellStyle name="출력 3 2 3 10 3" xfId="22385"/>
    <cellStyle name="출력 3 2 3 10 4" xfId="27867"/>
    <cellStyle name="출력 3 2 3 11" xfId="11894"/>
    <cellStyle name="출력 3 2 3 12" xfId="17651"/>
    <cellStyle name="출력 3 2 3 13" xfId="23148"/>
    <cellStyle name="출력 3 2 3 2" xfId="10688"/>
    <cellStyle name="출력 3 2 3 2 2" xfId="16630"/>
    <cellStyle name="출력 3 2 3 2 3" xfId="22386"/>
    <cellStyle name="출력 3 2 3 2 4" xfId="27868"/>
    <cellStyle name="출력 3 2 3 3" xfId="10689"/>
    <cellStyle name="출력 3 2 3 3 2" xfId="16631"/>
    <cellStyle name="출력 3 2 3 3 3" xfId="22387"/>
    <cellStyle name="출력 3 2 3 3 4" xfId="27869"/>
    <cellStyle name="출력 3 2 3 4" xfId="10690"/>
    <cellStyle name="출력 3 2 3 4 2" xfId="16632"/>
    <cellStyle name="출력 3 2 3 4 3" xfId="22388"/>
    <cellStyle name="출력 3 2 3 4 4" xfId="27870"/>
    <cellStyle name="출력 3 2 3 5" xfId="10691"/>
    <cellStyle name="출력 3 2 3 5 2" xfId="16633"/>
    <cellStyle name="출력 3 2 3 5 3" xfId="22389"/>
    <cellStyle name="출력 3 2 3 5 4" xfId="27871"/>
    <cellStyle name="출력 3 2 3 6" xfId="10692"/>
    <cellStyle name="출력 3 2 3 6 2" xfId="16634"/>
    <cellStyle name="출력 3 2 3 6 3" xfId="22390"/>
    <cellStyle name="출력 3 2 3 6 4" xfId="27872"/>
    <cellStyle name="출력 3 2 3 7" xfId="10693"/>
    <cellStyle name="출력 3 2 3 7 2" xfId="16635"/>
    <cellStyle name="출력 3 2 3 7 3" xfId="22391"/>
    <cellStyle name="출력 3 2 3 7 4" xfId="27873"/>
    <cellStyle name="출력 3 2 3 8" xfId="10694"/>
    <cellStyle name="출력 3 2 3 8 2" xfId="16636"/>
    <cellStyle name="출력 3 2 3 8 3" xfId="22392"/>
    <cellStyle name="출력 3 2 3 8 4" xfId="27874"/>
    <cellStyle name="출력 3 2 3 9" xfId="10695"/>
    <cellStyle name="출력 3 2 3 9 2" xfId="16637"/>
    <cellStyle name="출력 3 2 3 9 3" xfId="22393"/>
    <cellStyle name="출력 3 2 3 9 4" xfId="27875"/>
    <cellStyle name="출력 3 2 4" xfId="10696"/>
    <cellStyle name="출력 3 2 4 2" xfId="16638"/>
    <cellStyle name="출력 3 2 4 3" xfId="22394"/>
    <cellStyle name="출력 3 2 4 4" xfId="27876"/>
    <cellStyle name="출력 3 2 5" xfId="10697"/>
    <cellStyle name="출력 3 2 5 2" xfId="16639"/>
    <cellStyle name="출력 3 2 5 3" xfId="22395"/>
    <cellStyle name="출력 3 2 5 4" xfId="27877"/>
    <cellStyle name="출력 3 2 6" xfId="10698"/>
    <cellStyle name="출력 3 2 6 2" xfId="16640"/>
    <cellStyle name="출력 3 2 6 3" xfId="22396"/>
    <cellStyle name="출력 3 2 6 4" xfId="27878"/>
    <cellStyle name="출력 3 2 7" xfId="10699"/>
    <cellStyle name="출력 3 2 7 2" xfId="16641"/>
    <cellStyle name="출력 3 2 7 3" xfId="22397"/>
    <cellStyle name="출력 3 2 7 4" xfId="27879"/>
    <cellStyle name="출력 3 2 8" xfId="10700"/>
    <cellStyle name="출력 3 2 8 2" xfId="16642"/>
    <cellStyle name="출력 3 2 8 3" xfId="22398"/>
    <cellStyle name="출력 3 2 8 4" xfId="27880"/>
    <cellStyle name="출력 3 2 9" xfId="10701"/>
    <cellStyle name="출력 3 2 9 2" xfId="16643"/>
    <cellStyle name="출력 3 2 9 3" xfId="22399"/>
    <cellStyle name="출력 3 2 9 4" xfId="27881"/>
    <cellStyle name="출력 3 3" xfId="5428"/>
    <cellStyle name="출력 3 3 2" xfId="5716"/>
    <cellStyle name="출력 3 3 2 10" xfId="11689"/>
    <cellStyle name="출력 3 3 2 11" xfId="17458"/>
    <cellStyle name="출력 3 3 2 12" xfId="22978"/>
    <cellStyle name="출력 3 3 2 2" xfId="10702"/>
    <cellStyle name="출력 3 3 2 2 2" xfId="16644"/>
    <cellStyle name="출력 3 3 2 2 3" xfId="22400"/>
    <cellStyle name="출력 3 3 2 2 4" xfId="27882"/>
    <cellStyle name="출력 3 3 2 3" xfId="10703"/>
    <cellStyle name="출력 3 3 2 3 2" xfId="16645"/>
    <cellStyle name="출력 3 3 2 3 3" xfId="22401"/>
    <cellStyle name="출력 3 3 2 3 4" xfId="27883"/>
    <cellStyle name="출력 3 3 2 4" xfId="10704"/>
    <cellStyle name="출력 3 3 2 4 2" xfId="16646"/>
    <cellStyle name="출력 3 3 2 4 3" xfId="22402"/>
    <cellStyle name="출력 3 3 2 4 4" xfId="27884"/>
    <cellStyle name="출력 3 3 2 5" xfId="10705"/>
    <cellStyle name="출력 3 3 2 5 2" xfId="16647"/>
    <cellStyle name="출력 3 3 2 5 3" xfId="22403"/>
    <cellStyle name="출력 3 3 2 5 4" xfId="27885"/>
    <cellStyle name="출력 3 3 2 6" xfId="10706"/>
    <cellStyle name="출력 3 3 2 6 2" xfId="16648"/>
    <cellStyle name="출력 3 3 2 6 3" xfId="22404"/>
    <cellStyle name="출력 3 3 2 6 4" xfId="27886"/>
    <cellStyle name="출력 3 3 2 7" xfId="10707"/>
    <cellStyle name="출력 3 3 2 7 2" xfId="16649"/>
    <cellStyle name="출력 3 3 2 7 3" xfId="22405"/>
    <cellStyle name="출력 3 3 2 7 4" xfId="27887"/>
    <cellStyle name="출력 3 3 2 8" xfId="10708"/>
    <cellStyle name="출력 3 3 2 8 2" xfId="16650"/>
    <cellStyle name="출력 3 3 2 8 3" xfId="22406"/>
    <cellStyle name="출력 3 3 2 8 4" xfId="27888"/>
    <cellStyle name="출력 3 3 2 9" xfId="10709"/>
    <cellStyle name="출력 3 3 2 9 2" xfId="16651"/>
    <cellStyle name="출력 3 3 2 9 3" xfId="22407"/>
    <cellStyle name="출력 3 3 2 9 4" xfId="27889"/>
    <cellStyle name="출력 3 3 3" xfId="10710"/>
    <cellStyle name="출력 3 3 3 2" xfId="16652"/>
    <cellStyle name="출력 3 3 3 3" xfId="22408"/>
    <cellStyle name="출력 3 3 3 4" xfId="27890"/>
    <cellStyle name="출력 3 3 4" xfId="10711"/>
    <cellStyle name="출력 3 3 4 2" xfId="16653"/>
    <cellStyle name="출력 3 3 4 3" xfId="22409"/>
    <cellStyle name="출력 3 3 4 4" xfId="27891"/>
    <cellStyle name="출력 3 3 5" xfId="10712"/>
    <cellStyle name="출력 3 3 5 2" xfId="16654"/>
    <cellStyle name="출력 3 3 5 3" xfId="22410"/>
    <cellStyle name="출력 3 3 5 4" xfId="27892"/>
    <cellStyle name="출력 3 3 6" xfId="10713"/>
    <cellStyle name="출력 3 3 6 2" xfId="16655"/>
    <cellStyle name="출력 3 3 6 3" xfId="22411"/>
    <cellStyle name="출력 3 3 6 4" xfId="27893"/>
    <cellStyle name="출력 3 3 7" xfId="10714"/>
    <cellStyle name="출력 3 3 7 2" xfId="16656"/>
    <cellStyle name="출력 3 3 7 3" xfId="22412"/>
    <cellStyle name="출력 3 3 7 4" xfId="27894"/>
    <cellStyle name="출력 3 3 8" xfId="11422"/>
    <cellStyle name="출력 3 3 9" xfId="17219"/>
    <cellStyle name="출력 3 4" xfId="5499"/>
    <cellStyle name="출력 3 4 2" xfId="5787"/>
    <cellStyle name="출력 3 4 2 10" xfId="11760"/>
    <cellStyle name="출력 3 4 2 11" xfId="17524"/>
    <cellStyle name="출력 3 4 2 12" xfId="23040"/>
    <cellStyle name="출력 3 4 2 2" xfId="10715"/>
    <cellStyle name="출력 3 4 2 2 2" xfId="16657"/>
    <cellStyle name="출력 3 4 2 2 3" xfId="22413"/>
    <cellStyle name="출력 3 4 2 2 4" xfId="27895"/>
    <cellStyle name="출력 3 4 2 3" xfId="10716"/>
    <cellStyle name="출력 3 4 2 3 2" xfId="16658"/>
    <cellStyle name="출력 3 4 2 3 3" xfId="22414"/>
    <cellStyle name="출력 3 4 2 3 4" xfId="27896"/>
    <cellStyle name="출력 3 4 2 4" xfId="10717"/>
    <cellStyle name="출력 3 4 2 4 2" xfId="16659"/>
    <cellStyle name="출력 3 4 2 4 3" xfId="22415"/>
    <cellStyle name="출력 3 4 2 4 4" xfId="27897"/>
    <cellStyle name="출력 3 4 2 5" xfId="10718"/>
    <cellStyle name="출력 3 4 2 5 2" xfId="16660"/>
    <cellStyle name="출력 3 4 2 5 3" xfId="22416"/>
    <cellStyle name="출력 3 4 2 5 4" xfId="27898"/>
    <cellStyle name="출력 3 4 2 6" xfId="10719"/>
    <cellStyle name="출력 3 4 2 6 2" xfId="16661"/>
    <cellStyle name="출력 3 4 2 6 3" xfId="22417"/>
    <cellStyle name="출력 3 4 2 6 4" xfId="27899"/>
    <cellStyle name="출력 3 4 2 7" xfId="10720"/>
    <cellStyle name="출력 3 4 2 7 2" xfId="16662"/>
    <cellStyle name="출력 3 4 2 7 3" xfId="22418"/>
    <cellStyle name="출력 3 4 2 7 4" xfId="27900"/>
    <cellStyle name="출력 3 4 2 8" xfId="10721"/>
    <cellStyle name="출력 3 4 2 8 2" xfId="16663"/>
    <cellStyle name="출력 3 4 2 8 3" xfId="22419"/>
    <cellStyle name="출력 3 4 2 8 4" xfId="27901"/>
    <cellStyle name="출력 3 4 2 9" xfId="10722"/>
    <cellStyle name="출력 3 4 2 9 2" xfId="16664"/>
    <cellStyle name="출력 3 4 2 9 3" xfId="22420"/>
    <cellStyle name="출력 3 4 2 9 4" xfId="27902"/>
    <cellStyle name="출력 3 4 3" xfId="10723"/>
    <cellStyle name="출력 3 4 3 2" xfId="16665"/>
    <cellStyle name="출력 3 4 3 3" xfId="22421"/>
    <cellStyle name="출력 3 4 3 4" xfId="27903"/>
    <cellStyle name="출력 3 4 4" xfId="10724"/>
    <cellStyle name="출력 3 4 4 2" xfId="16666"/>
    <cellStyle name="출력 3 4 4 3" xfId="22422"/>
    <cellStyle name="출력 3 4 4 4" xfId="27904"/>
    <cellStyle name="출력 3 4 5" xfId="10725"/>
    <cellStyle name="출력 3 4 5 2" xfId="16667"/>
    <cellStyle name="출력 3 4 5 3" xfId="22423"/>
    <cellStyle name="출력 3 4 5 4" xfId="27905"/>
    <cellStyle name="출력 3 4 6" xfId="10726"/>
    <cellStyle name="출력 3 4 6 2" xfId="16668"/>
    <cellStyle name="출력 3 4 6 3" xfId="22424"/>
    <cellStyle name="출력 3 4 6 4" xfId="27906"/>
    <cellStyle name="출력 3 4 7" xfId="10727"/>
    <cellStyle name="출력 3 4 7 2" xfId="16669"/>
    <cellStyle name="출력 3 4 7 3" xfId="22425"/>
    <cellStyle name="출력 3 4 7 4" xfId="27907"/>
    <cellStyle name="출력 3 4 8" xfId="11493"/>
    <cellStyle name="출력 3 4 9" xfId="17282"/>
    <cellStyle name="출력 3 5" xfId="5390"/>
    <cellStyle name="출력 3 5 2" xfId="5678"/>
    <cellStyle name="출력 3 5 2 10" xfId="11651"/>
    <cellStyle name="출력 3 5 2 11" xfId="17421"/>
    <cellStyle name="출력 3 5 2 12" xfId="22950"/>
    <cellStyle name="출력 3 5 2 2" xfId="10728"/>
    <cellStyle name="출력 3 5 2 2 2" xfId="16670"/>
    <cellStyle name="출력 3 5 2 2 3" xfId="22426"/>
    <cellStyle name="출력 3 5 2 2 4" xfId="27908"/>
    <cellStyle name="출력 3 5 2 3" xfId="10729"/>
    <cellStyle name="출력 3 5 2 3 2" xfId="16671"/>
    <cellStyle name="출력 3 5 2 3 3" xfId="22427"/>
    <cellStyle name="출력 3 5 2 3 4" xfId="27909"/>
    <cellStyle name="출력 3 5 2 4" xfId="10730"/>
    <cellStyle name="출력 3 5 2 4 2" xfId="16672"/>
    <cellStyle name="출력 3 5 2 4 3" xfId="22428"/>
    <cellStyle name="출력 3 5 2 4 4" xfId="27910"/>
    <cellStyle name="출력 3 5 2 5" xfId="10731"/>
    <cellStyle name="출력 3 5 2 5 2" xfId="16673"/>
    <cellStyle name="출력 3 5 2 5 3" xfId="22429"/>
    <cellStyle name="출력 3 5 2 5 4" xfId="27911"/>
    <cellStyle name="출력 3 5 2 6" xfId="10732"/>
    <cellStyle name="출력 3 5 2 6 2" xfId="16674"/>
    <cellStyle name="출력 3 5 2 6 3" xfId="22430"/>
    <cellStyle name="출력 3 5 2 6 4" xfId="27912"/>
    <cellStyle name="출력 3 5 2 7" xfId="10733"/>
    <cellStyle name="출력 3 5 2 7 2" xfId="16675"/>
    <cellStyle name="출력 3 5 2 7 3" xfId="22431"/>
    <cellStyle name="출력 3 5 2 7 4" xfId="27913"/>
    <cellStyle name="출력 3 5 2 8" xfId="10734"/>
    <cellStyle name="출력 3 5 2 8 2" xfId="16676"/>
    <cellStyle name="출력 3 5 2 8 3" xfId="22432"/>
    <cellStyle name="출력 3 5 2 8 4" xfId="27914"/>
    <cellStyle name="출력 3 5 2 9" xfId="10735"/>
    <cellStyle name="출력 3 5 2 9 2" xfId="16677"/>
    <cellStyle name="출력 3 5 2 9 3" xfId="22433"/>
    <cellStyle name="출력 3 5 2 9 4" xfId="27915"/>
    <cellStyle name="출력 3 5 3" xfId="10736"/>
    <cellStyle name="출력 3 5 3 2" xfId="16678"/>
    <cellStyle name="출력 3 5 3 3" xfId="22434"/>
    <cellStyle name="출력 3 5 3 4" xfId="27916"/>
    <cellStyle name="출력 3 5 4" xfId="10737"/>
    <cellStyle name="출력 3 5 4 2" xfId="16679"/>
    <cellStyle name="출력 3 5 4 3" xfId="22435"/>
    <cellStyle name="출력 3 5 4 4" xfId="27917"/>
    <cellStyle name="출력 3 5 5" xfId="10738"/>
    <cellStyle name="출력 3 5 5 2" xfId="16680"/>
    <cellStyle name="출력 3 5 5 3" xfId="22436"/>
    <cellStyle name="출력 3 5 5 4" xfId="27918"/>
    <cellStyle name="출력 3 5 6" xfId="10739"/>
    <cellStyle name="출력 3 5 6 2" xfId="16681"/>
    <cellStyle name="출력 3 5 6 3" xfId="22437"/>
    <cellStyle name="출력 3 5 6 4" xfId="27919"/>
    <cellStyle name="출력 3 5 7" xfId="11384"/>
    <cellStyle name="출력 3 5 8" xfId="17187"/>
    <cellStyle name="출력 3 6" xfId="5362"/>
    <cellStyle name="출력 3 6 10" xfId="11259"/>
    <cellStyle name="출력 3 6 11" xfId="11295"/>
    <cellStyle name="출력 3 6 2" xfId="5650"/>
    <cellStyle name="출력 3 6 2 10" xfId="10740"/>
    <cellStyle name="출력 3 6 2 10 2" xfId="16682"/>
    <cellStyle name="출력 3 6 2 10 3" xfId="22438"/>
    <cellStyle name="출력 3 6 2 10 4" xfId="27920"/>
    <cellStyle name="출력 3 6 2 11" xfId="11623"/>
    <cellStyle name="출력 3 6 2 12" xfId="17394"/>
    <cellStyle name="출력 3 6 2 13" xfId="22927"/>
    <cellStyle name="출력 3 6 2 2" xfId="10741"/>
    <cellStyle name="출력 3 6 2 2 2" xfId="16683"/>
    <cellStyle name="출력 3 6 2 2 3" xfId="22439"/>
    <cellStyle name="출력 3 6 2 2 4" xfId="27921"/>
    <cellStyle name="출력 3 6 2 3" xfId="10742"/>
    <cellStyle name="출력 3 6 2 3 2" xfId="16684"/>
    <cellStyle name="출력 3 6 2 3 3" xfId="22440"/>
    <cellStyle name="출력 3 6 2 3 4" xfId="27922"/>
    <cellStyle name="출력 3 6 2 4" xfId="10743"/>
    <cellStyle name="출력 3 6 2 4 2" xfId="16685"/>
    <cellStyle name="출력 3 6 2 4 3" xfId="22441"/>
    <cellStyle name="출력 3 6 2 4 4" xfId="27923"/>
    <cellStyle name="출력 3 6 2 5" xfId="10744"/>
    <cellStyle name="출력 3 6 2 5 2" xfId="16686"/>
    <cellStyle name="출력 3 6 2 5 3" xfId="22442"/>
    <cellStyle name="출력 3 6 2 5 4" xfId="27924"/>
    <cellStyle name="출력 3 6 2 6" xfId="10745"/>
    <cellStyle name="출력 3 6 2 6 2" xfId="16687"/>
    <cellStyle name="출력 3 6 2 6 3" xfId="22443"/>
    <cellStyle name="출력 3 6 2 6 4" xfId="27925"/>
    <cellStyle name="출력 3 6 2 7" xfId="10746"/>
    <cellStyle name="출력 3 6 2 7 2" xfId="16688"/>
    <cellStyle name="출력 3 6 2 7 3" xfId="22444"/>
    <cellStyle name="출력 3 6 2 7 4" xfId="27926"/>
    <cellStyle name="출력 3 6 2 8" xfId="10747"/>
    <cellStyle name="출력 3 6 2 8 2" xfId="16689"/>
    <cellStyle name="출력 3 6 2 8 3" xfId="22445"/>
    <cellStyle name="출력 3 6 2 8 4" xfId="27927"/>
    <cellStyle name="출력 3 6 2 9" xfId="10748"/>
    <cellStyle name="출력 3 6 2 9 2" xfId="16690"/>
    <cellStyle name="출력 3 6 2 9 3" xfId="22446"/>
    <cellStyle name="출력 3 6 2 9 4" xfId="27928"/>
    <cellStyle name="출력 3 6 3" xfId="5894"/>
    <cellStyle name="출력 3 6 3 10" xfId="10749"/>
    <cellStyle name="출력 3 6 3 10 2" xfId="16691"/>
    <cellStyle name="출력 3 6 3 10 3" xfId="22447"/>
    <cellStyle name="출력 3 6 3 10 4" xfId="27929"/>
    <cellStyle name="출력 3 6 3 11" xfId="11867"/>
    <cellStyle name="출력 3 6 3 12" xfId="17624"/>
    <cellStyle name="출력 3 6 3 13" xfId="23121"/>
    <cellStyle name="출력 3 6 3 2" xfId="10750"/>
    <cellStyle name="출력 3 6 3 2 2" xfId="16692"/>
    <cellStyle name="출력 3 6 3 2 3" xfId="22448"/>
    <cellStyle name="출력 3 6 3 2 4" xfId="27930"/>
    <cellStyle name="출력 3 6 3 3" xfId="10751"/>
    <cellStyle name="출력 3 6 3 3 2" xfId="16693"/>
    <cellStyle name="출력 3 6 3 3 3" xfId="22449"/>
    <cellStyle name="출력 3 6 3 3 4" xfId="27931"/>
    <cellStyle name="출력 3 6 3 4" xfId="10752"/>
    <cellStyle name="출력 3 6 3 4 2" xfId="16694"/>
    <cellStyle name="출력 3 6 3 4 3" xfId="22450"/>
    <cellStyle name="출력 3 6 3 4 4" xfId="27932"/>
    <cellStyle name="출력 3 6 3 5" xfId="10753"/>
    <cellStyle name="출력 3 6 3 5 2" xfId="16695"/>
    <cellStyle name="출력 3 6 3 5 3" xfId="22451"/>
    <cellStyle name="출력 3 6 3 5 4" xfId="27933"/>
    <cellStyle name="출력 3 6 3 6" xfId="10754"/>
    <cellStyle name="출력 3 6 3 6 2" xfId="16696"/>
    <cellStyle name="출력 3 6 3 6 3" xfId="22452"/>
    <cellStyle name="출력 3 6 3 6 4" xfId="27934"/>
    <cellStyle name="출력 3 6 3 7" xfId="10755"/>
    <cellStyle name="출력 3 6 3 7 2" xfId="16697"/>
    <cellStyle name="출력 3 6 3 7 3" xfId="22453"/>
    <cellStyle name="출력 3 6 3 7 4" xfId="27935"/>
    <cellStyle name="출력 3 6 3 8" xfId="10756"/>
    <cellStyle name="출력 3 6 3 8 2" xfId="16698"/>
    <cellStyle name="출력 3 6 3 8 3" xfId="22454"/>
    <cellStyle name="출력 3 6 3 8 4" xfId="27936"/>
    <cellStyle name="출력 3 6 3 9" xfId="10757"/>
    <cellStyle name="출력 3 6 3 9 2" xfId="16699"/>
    <cellStyle name="출력 3 6 3 9 3" xfId="22455"/>
    <cellStyle name="출력 3 6 3 9 4" xfId="27937"/>
    <cellStyle name="출력 3 6 4" xfId="10758"/>
    <cellStyle name="출력 3 6 4 2" xfId="16700"/>
    <cellStyle name="출력 3 6 4 3" xfId="22456"/>
    <cellStyle name="출력 3 6 4 4" xfId="27938"/>
    <cellStyle name="출력 3 6 5" xfId="10759"/>
    <cellStyle name="출력 3 6 5 2" xfId="16701"/>
    <cellStyle name="출력 3 6 5 3" xfId="22457"/>
    <cellStyle name="출력 3 6 5 4" xfId="27939"/>
    <cellStyle name="출력 3 6 6" xfId="10760"/>
    <cellStyle name="출력 3 6 6 2" xfId="16702"/>
    <cellStyle name="출력 3 6 6 3" xfId="22458"/>
    <cellStyle name="출력 3 6 6 4" xfId="27940"/>
    <cellStyle name="출력 3 6 7" xfId="10761"/>
    <cellStyle name="출력 3 6 7 2" xfId="16703"/>
    <cellStyle name="출력 3 6 7 3" xfId="22459"/>
    <cellStyle name="출력 3 6 7 4" xfId="27941"/>
    <cellStyle name="출력 3 6 8" xfId="10762"/>
    <cellStyle name="출력 3 6 8 2" xfId="16704"/>
    <cellStyle name="출력 3 6 8 3" xfId="22460"/>
    <cellStyle name="출력 3 6 8 4" xfId="27942"/>
    <cellStyle name="출력 3 6 9" xfId="11356"/>
    <cellStyle name="출력 3 7" xfId="10763"/>
    <cellStyle name="출력 3 7 2" xfId="16705"/>
    <cellStyle name="출력 3 7 3" xfId="22461"/>
    <cellStyle name="출력 3 7 4" xfId="27943"/>
    <cellStyle name="출력 3 8" xfId="10764"/>
    <cellStyle name="출력 3 8 2" xfId="16706"/>
    <cellStyle name="출력 3 8 3" xfId="22462"/>
    <cellStyle name="출력 3 8 4" xfId="27944"/>
    <cellStyle name="출력 3 9" xfId="11252"/>
    <cellStyle name="출력 4" xfId="662"/>
    <cellStyle name="출력 4 10" xfId="11223"/>
    <cellStyle name="출력 4 2" xfId="5394"/>
    <cellStyle name="출력 4 2 10" xfId="11388"/>
    <cellStyle name="출력 4 2 11" xfId="17191"/>
    <cellStyle name="출력 4 2 12" xfId="11313"/>
    <cellStyle name="출력 4 2 2" xfId="5682"/>
    <cellStyle name="출력 4 2 2 10" xfId="17425"/>
    <cellStyle name="출력 4 2 2 2" xfId="10765"/>
    <cellStyle name="출력 4 2 2 2 2" xfId="16707"/>
    <cellStyle name="출력 4 2 2 2 3" xfId="22463"/>
    <cellStyle name="출력 4 2 2 2 4" xfId="27945"/>
    <cellStyle name="출력 4 2 2 3" xfId="10766"/>
    <cellStyle name="출력 4 2 2 3 2" xfId="16708"/>
    <cellStyle name="출력 4 2 2 3 3" xfId="22464"/>
    <cellStyle name="출력 4 2 2 3 4" xfId="27946"/>
    <cellStyle name="출력 4 2 2 4" xfId="10767"/>
    <cellStyle name="출력 4 2 2 4 2" xfId="16709"/>
    <cellStyle name="출력 4 2 2 4 3" xfId="22465"/>
    <cellStyle name="출력 4 2 2 4 4" xfId="27947"/>
    <cellStyle name="출력 4 2 2 5" xfId="10768"/>
    <cellStyle name="출력 4 2 2 5 2" xfId="16710"/>
    <cellStyle name="출력 4 2 2 5 3" xfId="22466"/>
    <cellStyle name="출력 4 2 2 5 4" xfId="27948"/>
    <cellStyle name="출력 4 2 2 6" xfId="10769"/>
    <cellStyle name="출력 4 2 2 6 2" xfId="16711"/>
    <cellStyle name="출력 4 2 2 6 3" xfId="22467"/>
    <cellStyle name="출력 4 2 2 6 4" xfId="27949"/>
    <cellStyle name="출력 4 2 2 7" xfId="10770"/>
    <cellStyle name="출력 4 2 2 7 2" xfId="16712"/>
    <cellStyle name="출력 4 2 2 7 3" xfId="22468"/>
    <cellStyle name="출력 4 2 2 7 4" xfId="27950"/>
    <cellStyle name="출력 4 2 2 8" xfId="10771"/>
    <cellStyle name="출력 4 2 2 8 2" xfId="16713"/>
    <cellStyle name="출력 4 2 2 8 3" xfId="22469"/>
    <cellStyle name="출력 4 2 2 8 4" xfId="27951"/>
    <cellStyle name="출력 4 2 2 9" xfId="11655"/>
    <cellStyle name="출력 4 2 3" xfId="5922"/>
    <cellStyle name="출력 4 2 3 10" xfId="10772"/>
    <cellStyle name="출력 4 2 3 10 2" xfId="16714"/>
    <cellStyle name="출력 4 2 3 10 3" xfId="22470"/>
    <cellStyle name="출력 4 2 3 10 4" xfId="27952"/>
    <cellStyle name="출력 4 2 3 11" xfId="11895"/>
    <cellStyle name="출력 4 2 3 12" xfId="17652"/>
    <cellStyle name="출력 4 2 3 13" xfId="23149"/>
    <cellStyle name="출력 4 2 3 2" xfId="10773"/>
    <cellStyle name="출력 4 2 3 2 2" xfId="16715"/>
    <cellStyle name="출력 4 2 3 2 3" xfId="22471"/>
    <cellStyle name="출력 4 2 3 2 4" xfId="27953"/>
    <cellStyle name="출력 4 2 3 3" xfId="10774"/>
    <cellStyle name="출력 4 2 3 3 2" xfId="16716"/>
    <cellStyle name="출력 4 2 3 3 3" xfId="22472"/>
    <cellStyle name="출력 4 2 3 3 4" xfId="27954"/>
    <cellStyle name="출력 4 2 3 4" xfId="10775"/>
    <cellStyle name="출력 4 2 3 4 2" xfId="16717"/>
    <cellStyle name="출력 4 2 3 4 3" xfId="22473"/>
    <cellStyle name="출력 4 2 3 4 4" xfId="27955"/>
    <cellStyle name="출력 4 2 3 5" xfId="10776"/>
    <cellStyle name="출력 4 2 3 5 2" xfId="16718"/>
    <cellStyle name="출력 4 2 3 5 3" xfId="22474"/>
    <cellStyle name="출력 4 2 3 5 4" xfId="27956"/>
    <cellStyle name="출력 4 2 3 6" xfId="10777"/>
    <cellStyle name="출력 4 2 3 6 2" xfId="16719"/>
    <cellStyle name="출력 4 2 3 6 3" xfId="22475"/>
    <cellStyle name="출력 4 2 3 6 4" xfId="27957"/>
    <cellStyle name="출력 4 2 3 7" xfId="10778"/>
    <cellStyle name="출력 4 2 3 7 2" xfId="16720"/>
    <cellStyle name="출력 4 2 3 7 3" xfId="22476"/>
    <cellStyle name="출력 4 2 3 7 4" xfId="27958"/>
    <cellStyle name="출력 4 2 3 8" xfId="10779"/>
    <cellStyle name="출력 4 2 3 8 2" xfId="16721"/>
    <cellStyle name="출력 4 2 3 8 3" xfId="22477"/>
    <cellStyle name="출력 4 2 3 8 4" xfId="27959"/>
    <cellStyle name="출력 4 2 3 9" xfId="10780"/>
    <cellStyle name="출력 4 2 3 9 2" xfId="16722"/>
    <cellStyle name="출력 4 2 3 9 3" xfId="22478"/>
    <cellStyle name="출력 4 2 3 9 4" xfId="27960"/>
    <cellStyle name="출력 4 2 4" xfId="10781"/>
    <cellStyle name="출력 4 2 4 2" xfId="16723"/>
    <cellStyle name="출력 4 2 4 3" xfId="22479"/>
    <cellStyle name="출력 4 2 4 4" xfId="27961"/>
    <cellStyle name="출력 4 2 5" xfId="10782"/>
    <cellStyle name="출력 4 2 5 2" xfId="16724"/>
    <cellStyle name="출력 4 2 5 3" xfId="22480"/>
    <cellStyle name="출력 4 2 5 4" xfId="27962"/>
    <cellStyle name="출력 4 2 6" xfId="10783"/>
    <cellStyle name="출력 4 2 6 2" xfId="16725"/>
    <cellStyle name="출력 4 2 6 3" xfId="22481"/>
    <cellStyle name="출력 4 2 6 4" xfId="27963"/>
    <cellStyle name="출력 4 2 7" xfId="10784"/>
    <cellStyle name="출력 4 2 7 2" xfId="16726"/>
    <cellStyle name="출력 4 2 7 3" xfId="22482"/>
    <cellStyle name="출력 4 2 7 4" xfId="27964"/>
    <cellStyle name="출력 4 2 8" xfId="10785"/>
    <cellStyle name="출력 4 2 8 2" xfId="16727"/>
    <cellStyle name="출력 4 2 8 3" xfId="22483"/>
    <cellStyle name="출력 4 2 8 4" xfId="27965"/>
    <cellStyle name="출력 4 2 9" xfId="10786"/>
    <cellStyle name="출력 4 2 9 2" xfId="16728"/>
    <cellStyle name="출력 4 2 9 3" xfId="22484"/>
    <cellStyle name="출력 4 2 9 4" xfId="27966"/>
    <cellStyle name="출력 4 3" xfId="5429"/>
    <cellStyle name="출력 4 3 2" xfId="5717"/>
    <cellStyle name="출력 4 3 2 10" xfId="11690"/>
    <cellStyle name="출력 4 3 2 11" xfId="17459"/>
    <cellStyle name="출력 4 3 2 12" xfId="22979"/>
    <cellStyle name="출력 4 3 2 2" xfId="10787"/>
    <cellStyle name="출력 4 3 2 2 2" xfId="16729"/>
    <cellStyle name="출력 4 3 2 2 3" xfId="22485"/>
    <cellStyle name="출력 4 3 2 2 4" xfId="27967"/>
    <cellStyle name="출력 4 3 2 3" xfId="10788"/>
    <cellStyle name="출력 4 3 2 3 2" xfId="16730"/>
    <cellStyle name="출력 4 3 2 3 3" xfId="22486"/>
    <cellStyle name="출력 4 3 2 3 4" xfId="27968"/>
    <cellStyle name="출력 4 3 2 4" xfId="10789"/>
    <cellStyle name="출력 4 3 2 4 2" xfId="16731"/>
    <cellStyle name="출력 4 3 2 4 3" xfId="22487"/>
    <cellStyle name="출력 4 3 2 4 4" xfId="27969"/>
    <cellStyle name="출력 4 3 2 5" xfId="10790"/>
    <cellStyle name="출력 4 3 2 5 2" xfId="16732"/>
    <cellStyle name="출력 4 3 2 5 3" xfId="22488"/>
    <cellStyle name="출력 4 3 2 5 4" xfId="27970"/>
    <cellStyle name="출력 4 3 2 6" xfId="10791"/>
    <cellStyle name="출력 4 3 2 6 2" xfId="16733"/>
    <cellStyle name="출력 4 3 2 6 3" xfId="22489"/>
    <cellStyle name="출력 4 3 2 6 4" xfId="27971"/>
    <cellStyle name="출력 4 3 2 7" xfId="10792"/>
    <cellStyle name="출력 4 3 2 7 2" xfId="16734"/>
    <cellStyle name="출력 4 3 2 7 3" xfId="22490"/>
    <cellStyle name="출력 4 3 2 7 4" xfId="27972"/>
    <cellStyle name="출력 4 3 2 8" xfId="10793"/>
    <cellStyle name="출력 4 3 2 8 2" xfId="16735"/>
    <cellStyle name="출력 4 3 2 8 3" xfId="22491"/>
    <cellStyle name="출력 4 3 2 8 4" xfId="27973"/>
    <cellStyle name="출력 4 3 2 9" xfId="10794"/>
    <cellStyle name="출력 4 3 2 9 2" xfId="16736"/>
    <cellStyle name="출력 4 3 2 9 3" xfId="22492"/>
    <cellStyle name="출력 4 3 2 9 4" xfId="27974"/>
    <cellStyle name="출력 4 3 3" xfId="10795"/>
    <cellStyle name="출력 4 3 3 2" xfId="16737"/>
    <cellStyle name="출력 4 3 3 3" xfId="22493"/>
    <cellStyle name="출력 4 3 3 4" xfId="27975"/>
    <cellStyle name="출력 4 3 4" xfId="10796"/>
    <cellStyle name="출력 4 3 4 2" xfId="16738"/>
    <cellStyle name="출력 4 3 4 3" xfId="22494"/>
    <cellStyle name="출력 4 3 4 4" xfId="27976"/>
    <cellStyle name="출력 4 3 5" xfId="10797"/>
    <cellStyle name="출력 4 3 5 2" xfId="16739"/>
    <cellStyle name="출력 4 3 5 3" xfId="22495"/>
    <cellStyle name="출력 4 3 5 4" xfId="27977"/>
    <cellStyle name="출력 4 3 6" xfId="10798"/>
    <cellStyle name="출력 4 3 6 2" xfId="16740"/>
    <cellStyle name="출력 4 3 6 3" xfId="22496"/>
    <cellStyle name="출력 4 3 6 4" xfId="27978"/>
    <cellStyle name="출력 4 3 7" xfId="10799"/>
    <cellStyle name="출력 4 3 7 2" xfId="16741"/>
    <cellStyle name="출력 4 3 7 3" xfId="22497"/>
    <cellStyle name="출력 4 3 7 4" xfId="27979"/>
    <cellStyle name="출력 4 3 8" xfId="11423"/>
    <cellStyle name="출력 4 3 9" xfId="17220"/>
    <cellStyle name="출력 4 4" xfId="5358"/>
    <cellStyle name="출력 4 4 2" xfId="5646"/>
    <cellStyle name="출력 4 4 2 10" xfId="11619"/>
    <cellStyle name="출력 4 4 2 11" xfId="17390"/>
    <cellStyle name="출력 4 4 2 12" xfId="22924"/>
    <cellStyle name="출력 4 4 2 2" xfId="10800"/>
    <cellStyle name="출력 4 4 2 2 2" xfId="16742"/>
    <cellStyle name="출력 4 4 2 2 3" xfId="22498"/>
    <cellStyle name="출력 4 4 2 2 4" xfId="27980"/>
    <cellStyle name="출력 4 4 2 3" xfId="10801"/>
    <cellStyle name="출력 4 4 2 3 2" xfId="16743"/>
    <cellStyle name="출력 4 4 2 3 3" xfId="22499"/>
    <cellStyle name="출력 4 4 2 3 4" xfId="27981"/>
    <cellStyle name="출력 4 4 2 4" xfId="10802"/>
    <cellStyle name="출력 4 4 2 4 2" xfId="16744"/>
    <cellStyle name="출력 4 4 2 4 3" xfId="22500"/>
    <cellStyle name="출력 4 4 2 4 4" xfId="27982"/>
    <cellStyle name="출력 4 4 2 5" xfId="10803"/>
    <cellStyle name="출력 4 4 2 5 2" xfId="16745"/>
    <cellStyle name="출력 4 4 2 5 3" xfId="22501"/>
    <cellStyle name="출력 4 4 2 5 4" xfId="27983"/>
    <cellStyle name="출력 4 4 2 6" xfId="10804"/>
    <cellStyle name="출력 4 4 2 6 2" xfId="16746"/>
    <cellStyle name="출력 4 4 2 6 3" xfId="22502"/>
    <cellStyle name="출력 4 4 2 6 4" xfId="27984"/>
    <cellStyle name="출력 4 4 2 7" xfId="10805"/>
    <cellStyle name="출력 4 4 2 7 2" xfId="16747"/>
    <cellStyle name="출력 4 4 2 7 3" xfId="22503"/>
    <cellStyle name="출력 4 4 2 7 4" xfId="27985"/>
    <cellStyle name="출력 4 4 2 8" xfId="10806"/>
    <cellStyle name="출력 4 4 2 8 2" xfId="16748"/>
    <cellStyle name="출력 4 4 2 8 3" xfId="22504"/>
    <cellStyle name="출력 4 4 2 8 4" xfId="27986"/>
    <cellStyle name="출력 4 4 2 9" xfId="10807"/>
    <cellStyle name="출력 4 4 2 9 2" xfId="16749"/>
    <cellStyle name="출력 4 4 2 9 3" xfId="22505"/>
    <cellStyle name="출력 4 4 2 9 4" xfId="27987"/>
    <cellStyle name="출력 4 4 3" xfId="10808"/>
    <cellStyle name="출력 4 4 3 2" xfId="16750"/>
    <cellStyle name="출력 4 4 3 3" xfId="22506"/>
    <cellStyle name="출력 4 4 3 4" xfId="27988"/>
    <cellStyle name="출력 4 4 4" xfId="10809"/>
    <cellStyle name="출력 4 4 4 2" xfId="16751"/>
    <cellStyle name="출력 4 4 4 3" xfId="22507"/>
    <cellStyle name="출력 4 4 4 4" xfId="27989"/>
    <cellStyle name="출력 4 4 5" xfId="10810"/>
    <cellStyle name="출력 4 4 5 2" xfId="16752"/>
    <cellStyle name="출력 4 4 5 3" xfId="22508"/>
    <cellStyle name="출력 4 4 5 4" xfId="27990"/>
    <cellStyle name="출력 4 4 6" xfId="10811"/>
    <cellStyle name="출력 4 4 6 2" xfId="16753"/>
    <cellStyle name="출력 4 4 6 3" xfId="22509"/>
    <cellStyle name="출력 4 4 6 4" xfId="27991"/>
    <cellStyle name="출력 4 4 7" xfId="10812"/>
    <cellStyle name="출력 4 4 7 2" xfId="16754"/>
    <cellStyle name="출력 4 4 7 3" xfId="22510"/>
    <cellStyle name="출력 4 4 7 4" xfId="27992"/>
    <cellStyle name="출력 4 4 8" xfId="11352"/>
    <cellStyle name="출력 4 4 9" xfId="11262"/>
    <cellStyle name="출력 4 5" xfId="5424"/>
    <cellStyle name="출력 4 5 2" xfId="5712"/>
    <cellStyle name="출력 4 5 2 10" xfId="11685"/>
    <cellStyle name="출력 4 5 2 11" xfId="17454"/>
    <cellStyle name="출력 4 5 2 12" xfId="22975"/>
    <cellStyle name="출력 4 5 2 2" xfId="10813"/>
    <cellStyle name="출력 4 5 2 2 2" xfId="16755"/>
    <cellStyle name="출력 4 5 2 2 3" xfId="22511"/>
    <cellStyle name="출력 4 5 2 2 4" xfId="27993"/>
    <cellStyle name="출력 4 5 2 3" xfId="10814"/>
    <cellStyle name="출력 4 5 2 3 2" xfId="16756"/>
    <cellStyle name="출력 4 5 2 3 3" xfId="22512"/>
    <cellStyle name="출력 4 5 2 3 4" xfId="27994"/>
    <cellStyle name="출력 4 5 2 4" xfId="10815"/>
    <cellStyle name="출력 4 5 2 4 2" xfId="16757"/>
    <cellStyle name="출력 4 5 2 4 3" xfId="22513"/>
    <cellStyle name="출력 4 5 2 4 4" xfId="27995"/>
    <cellStyle name="출력 4 5 2 5" xfId="10816"/>
    <cellStyle name="출력 4 5 2 5 2" xfId="16758"/>
    <cellStyle name="출력 4 5 2 5 3" xfId="22514"/>
    <cellStyle name="출력 4 5 2 5 4" xfId="27996"/>
    <cellStyle name="출력 4 5 2 6" xfId="10817"/>
    <cellStyle name="출력 4 5 2 6 2" xfId="16759"/>
    <cellStyle name="출력 4 5 2 6 3" xfId="22515"/>
    <cellStyle name="출력 4 5 2 6 4" xfId="27997"/>
    <cellStyle name="출력 4 5 2 7" xfId="10818"/>
    <cellStyle name="출력 4 5 2 7 2" xfId="16760"/>
    <cellStyle name="출력 4 5 2 7 3" xfId="22516"/>
    <cellStyle name="출력 4 5 2 7 4" xfId="27998"/>
    <cellStyle name="출력 4 5 2 8" xfId="10819"/>
    <cellStyle name="출력 4 5 2 8 2" xfId="16761"/>
    <cellStyle name="출력 4 5 2 8 3" xfId="22517"/>
    <cellStyle name="출력 4 5 2 8 4" xfId="27999"/>
    <cellStyle name="출력 4 5 2 9" xfId="10820"/>
    <cellStyle name="출력 4 5 2 9 2" xfId="16762"/>
    <cellStyle name="출력 4 5 2 9 3" xfId="22518"/>
    <cellStyle name="출력 4 5 2 9 4" xfId="28000"/>
    <cellStyle name="출력 4 5 3" xfId="10821"/>
    <cellStyle name="출력 4 5 3 2" xfId="16763"/>
    <cellStyle name="출력 4 5 3 3" xfId="22519"/>
    <cellStyle name="출력 4 5 3 4" xfId="28001"/>
    <cellStyle name="출력 4 5 4" xfId="10822"/>
    <cellStyle name="출력 4 5 4 2" xfId="16764"/>
    <cellStyle name="출력 4 5 4 3" xfId="22520"/>
    <cellStyle name="출력 4 5 4 4" xfId="28002"/>
    <cellStyle name="출력 4 5 5" xfId="10823"/>
    <cellStyle name="출력 4 5 5 2" xfId="16765"/>
    <cellStyle name="출력 4 5 5 3" xfId="22521"/>
    <cellStyle name="출력 4 5 5 4" xfId="28003"/>
    <cellStyle name="출력 4 5 6" xfId="10824"/>
    <cellStyle name="출력 4 5 6 2" xfId="16766"/>
    <cellStyle name="출력 4 5 6 3" xfId="22522"/>
    <cellStyle name="출력 4 5 6 4" xfId="28004"/>
    <cellStyle name="출력 4 5 7" xfId="11418"/>
    <cellStyle name="출력 4 5 8" xfId="17216"/>
    <cellStyle name="출력 4 6" xfId="5431"/>
    <cellStyle name="출력 4 6 10" xfId="17221"/>
    <cellStyle name="출력 4 6 11" xfId="11255"/>
    <cellStyle name="출력 4 6 2" xfId="5719"/>
    <cellStyle name="출력 4 6 2 10" xfId="10825"/>
    <cellStyle name="출력 4 6 2 10 2" xfId="16767"/>
    <cellStyle name="출력 4 6 2 10 3" xfId="22523"/>
    <cellStyle name="출력 4 6 2 10 4" xfId="28005"/>
    <cellStyle name="출력 4 6 2 11" xfId="11692"/>
    <cellStyle name="출력 4 6 2 12" xfId="17460"/>
    <cellStyle name="출력 4 6 2 13" xfId="22981"/>
    <cellStyle name="출력 4 6 2 2" xfId="10826"/>
    <cellStyle name="출력 4 6 2 2 2" xfId="16768"/>
    <cellStyle name="출력 4 6 2 2 3" xfId="22524"/>
    <cellStyle name="출력 4 6 2 2 4" xfId="28006"/>
    <cellStyle name="출력 4 6 2 3" xfId="10827"/>
    <cellStyle name="출력 4 6 2 3 2" xfId="16769"/>
    <cellStyle name="출력 4 6 2 3 3" xfId="22525"/>
    <cellStyle name="출력 4 6 2 3 4" xfId="28007"/>
    <cellStyle name="출력 4 6 2 4" xfId="10828"/>
    <cellStyle name="출력 4 6 2 4 2" xfId="16770"/>
    <cellStyle name="출력 4 6 2 4 3" xfId="22526"/>
    <cellStyle name="출력 4 6 2 4 4" xfId="28008"/>
    <cellStyle name="출력 4 6 2 5" xfId="10829"/>
    <cellStyle name="출력 4 6 2 5 2" xfId="16771"/>
    <cellStyle name="출력 4 6 2 5 3" xfId="22527"/>
    <cellStyle name="출력 4 6 2 5 4" xfId="28009"/>
    <cellStyle name="출력 4 6 2 6" xfId="10830"/>
    <cellStyle name="출력 4 6 2 6 2" xfId="16772"/>
    <cellStyle name="출력 4 6 2 6 3" xfId="22528"/>
    <cellStyle name="출력 4 6 2 6 4" xfId="28010"/>
    <cellStyle name="출력 4 6 2 7" xfId="10831"/>
    <cellStyle name="출력 4 6 2 7 2" xfId="16773"/>
    <cellStyle name="출력 4 6 2 7 3" xfId="22529"/>
    <cellStyle name="출력 4 6 2 7 4" xfId="28011"/>
    <cellStyle name="출력 4 6 2 8" xfId="10832"/>
    <cellStyle name="출력 4 6 2 8 2" xfId="16774"/>
    <cellStyle name="출력 4 6 2 8 3" xfId="22530"/>
    <cellStyle name="출력 4 6 2 8 4" xfId="28012"/>
    <cellStyle name="출력 4 6 2 9" xfId="10833"/>
    <cellStyle name="출력 4 6 2 9 2" xfId="16775"/>
    <cellStyle name="출력 4 6 2 9 3" xfId="22531"/>
    <cellStyle name="출력 4 6 2 9 4" xfId="28013"/>
    <cellStyle name="출력 4 6 3" xfId="5952"/>
    <cellStyle name="출력 4 6 3 10" xfId="10834"/>
    <cellStyle name="출력 4 6 3 10 2" xfId="16776"/>
    <cellStyle name="출력 4 6 3 10 3" xfId="22532"/>
    <cellStyle name="출력 4 6 3 10 4" xfId="28014"/>
    <cellStyle name="출력 4 6 3 11" xfId="11925"/>
    <cellStyle name="출력 4 6 3 12" xfId="17682"/>
    <cellStyle name="출력 4 6 3 13" xfId="23179"/>
    <cellStyle name="출력 4 6 3 2" xfId="10835"/>
    <cellStyle name="출력 4 6 3 2 2" xfId="16777"/>
    <cellStyle name="출력 4 6 3 2 3" xfId="22533"/>
    <cellStyle name="출력 4 6 3 2 4" xfId="28015"/>
    <cellStyle name="출력 4 6 3 3" xfId="10836"/>
    <cellStyle name="출력 4 6 3 3 2" xfId="16778"/>
    <cellStyle name="출력 4 6 3 3 3" xfId="22534"/>
    <cellStyle name="출력 4 6 3 3 4" xfId="28016"/>
    <cellStyle name="출력 4 6 3 4" xfId="10837"/>
    <cellStyle name="출력 4 6 3 4 2" xfId="16779"/>
    <cellStyle name="출력 4 6 3 4 3" xfId="22535"/>
    <cellStyle name="출력 4 6 3 4 4" xfId="28017"/>
    <cellStyle name="출력 4 6 3 5" xfId="10838"/>
    <cellStyle name="출력 4 6 3 5 2" xfId="16780"/>
    <cellStyle name="출력 4 6 3 5 3" xfId="22536"/>
    <cellStyle name="출력 4 6 3 5 4" xfId="28018"/>
    <cellStyle name="출력 4 6 3 6" xfId="10839"/>
    <cellStyle name="출력 4 6 3 6 2" xfId="16781"/>
    <cellStyle name="출력 4 6 3 6 3" xfId="22537"/>
    <cellStyle name="출력 4 6 3 6 4" xfId="28019"/>
    <cellStyle name="출력 4 6 3 7" xfId="10840"/>
    <cellStyle name="출력 4 6 3 7 2" xfId="16782"/>
    <cellStyle name="출력 4 6 3 7 3" xfId="22538"/>
    <cellStyle name="출력 4 6 3 7 4" xfId="28020"/>
    <cellStyle name="출력 4 6 3 8" xfId="10841"/>
    <cellStyle name="출력 4 6 3 8 2" xfId="16783"/>
    <cellStyle name="출력 4 6 3 8 3" xfId="22539"/>
    <cellStyle name="출력 4 6 3 8 4" xfId="28021"/>
    <cellStyle name="출력 4 6 3 9" xfId="10842"/>
    <cellStyle name="출력 4 6 3 9 2" xfId="16784"/>
    <cellStyle name="출력 4 6 3 9 3" xfId="22540"/>
    <cellStyle name="출력 4 6 3 9 4" xfId="28022"/>
    <cellStyle name="출력 4 6 4" xfId="10843"/>
    <cellStyle name="출력 4 6 4 2" xfId="16785"/>
    <cellStyle name="출력 4 6 4 3" xfId="22541"/>
    <cellStyle name="출력 4 6 4 4" xfId="28023"/>
    <cellStyle name="출력 4 6 5" xfId="10844"/>
    <cellStyle name="출력 4 6 5 2" xfId="16786"/>
    <cellStyle name="출력 4 6 5 3" xfId="22542"/>
    <cellStyle name="출력 4 6 5 4" xfId="28024"/>
    <cellStyle name="출력 4 6 6" xfId="10845"/>
    <cellStyle name="출력 4 6 6 2" xfId="16787"/>
    <cellStyle name="출력 4 6 6 3" xfId="22543"/>
    <cellStyle name="출력 4 6 6 4" xfId="28025"/>
    <cellStyle name="출력 4 6 7" xfId="10846"/>
    <cellStyle name="출력 4 6 7 2" xfId="16788"/>
    <cellStyle name="출력 4 6 7 3" xfId="22544"/>
    <cellStyle name="출력 4 6 7 4" xfId="28026"/>
    <cellStyle name="출력 4 6 8" xfId="10847"/>
    <cellStyle name="출력 4 6 8 2" xfId="16789"/>
    <cellStyle name="출력 4 6 8 3" xfId="22545"/>
    <cellStyle name="출력 4 6 8 4" xfId="28027"/>
    <cellStyle name="출력 4 6 9" xfId="11425"/>
    <cellStyle name="출력 4 7" xfId="10848"/>
    <cellStyle name="출력 4 7 2" xfId="16790"/>
    <cellStyle name="출력 4 7 3" xfId="22546"/>
    <cellStyle name="출력 4 7 4" xfId="28028"/>
    <cellStyle name="출력 4 8" xfId="10849"/>
    <cellStyle name="출력 4 8 2" xfId="16791"/>
    <cellStyle name="출력 4 8 3" xfId="22547"/>
    <cellStyle name="출력 4 8 4" xfId="28029"/>
    <cellStyle name="출력 4 9" xfId="11253"/>
    <cellStyle name="출력 5" xfId="5167"/>
    <cellStyle name="출력 5 10" xfId="11273"/>
    <cellStyle name="출력 5 2" xfId="5561"/>
    <cellStyle name="출력 5 2 10" xfId="11553"/>
    <cellStyle name="출력 5 2 11" xfId="17333"/>
    <cellStyle name="출력 5 2 12" xfId="22908"/>
    <cellStyle name="출력 5 2 2" xfId="5849"/>
    <cellStyle name="출력 5 2 2 10" xfId="17583"/>
    <cellStyle name="출력 5 2 2 2" xfId="10850"/>
    <cellStyle name="출력 5 2 2 2 2" xfId="16792"/>
    <cellStyle name="출력 5 2 2 2 3" xfId="22548"/>
    <cellStyle name="출력 5 2 2 2 4" xfId="28030"/>
    <cellStyle name="출력 5 2 2 3" xfId="10851"/>
    <cellStyle name="출력 5 2 2 3 2" xfId="16793"/>
    <cellStyle name="출력 5 2 2 3 3" xfId="22549"/>
    <cellStyle name="출력 5 2 2 3 4" xfId="28031"/>
    <cellStyle name="출력 5 2 2 4" xfId="10852"/>
    <cellStyle name="출력 5 2 2 4 2" xfId="16794"/>
    <cellStyle name="출력 5 2 2 4 3" xfId="22550"/>
    <cellStyle name="출력 5 2 2 4 4" xfId="28032"/>
    <cellStyle name="출력 5 2 2 5" xfId="10853"/>
    <cellStyle name="출력 5 2 2 5 2" xfId="16795"/>
    <cellStyle name="출력 5 2 2 5 3" xfId="22551"/>
    <cellStyle name="출력 5 2 2 5 4" xfId="28033"/>
    <cellStyle name="출력 5 2 2 6" xfId="10854"/>
    <cellStyle name="출력 5 2 2 6 2" xfId="16796"/>
    <cellStyle name="출력 5 2 2 6 3" xfId="22552"/>
    <cellStyle name="출력 5 2 2 6 4" xfId="28034"/>
    <cellStyle name="출력 5 2 2 7" xfId="10855"/>
    <cellStyle name="출력 5 2 2 7 2" xfId="16797"/>
    <cellStyle name="출력 5 2 2 7 3" xfId="22553"/>
    <cellStyle name="출력 5 2 2 7 4" xfId="28035"/>
    <cellStyle name="출력 5 2 2 8" xfId="10856"/>
    <cellStyle name="출력 5 2 2 8 2" xfId="16798"/>
    <cellStyle name="출력 5 2 2 8 3" xfId="22554"/>
    <cellStyle name="출력 5 2 2 8 4" xfId="28036"/>
    <cellStyle name="출력 5 2 2 9" xfId="11822"/>
    <cellStyle name="출력 5 2 3" xfId="6068"/>
    <cellStyle name="출력 5 2 3 10" xfId="10857"/>
    <cellStyle name="출력 5 2 3 10 2" xfId="16799"/>
    <cellStyle name="출력 5 2 3 10 3" xfId="22555"/>
    <cellStyle name="출력 5 2 3 10 4" xfId="28037"/>
    <cellStyle name="출력 5 2 3 11" xfId="12040"/>
    <cellStyle name="출력 5 2 3 12" xfId="17796"/>
    <cellStyle name="출력 5 2 3 13" xfId="23293"/>
    <cellStyle name="출력 5 2 3 2" xfId="10858"/>
    <cellStyle name="출력 5 2 3 2 2" xfId="16800"/>
    <cellStyle name="출력 5 2 3 2 3" xfId="22556"/>
    <cellStyle name="출력 5 2 3 2 4" xfId="28038"/>
    <cellStyle name="출력 5 2 3 3" xfId="10859"/>
    <cellStyle name="출력 5 2 3 3 2" xfId="16801"/>
    <cellStyle name="출력 5 2 3 3 3" xfId="22557"/>
    <cellStyle name="출력 5 2 3 3 4" xfId="28039"/>
    <cellStyle name="출력 5 2 3 4" xfId="10860"/>
    <cellStyle name="출력 5 2 3 4 2" xfId="16802"/>
    <cellStyle name="출력 5 2 3 4 3" xfId="22558"/>
    <cellStyle name="출력 5 2 3 4 4" xfId="28040"/>
    <cellStyle name="출력 5 2 3 5" xfId="10861"/>
    <cellStyle name="출력 5 2 3 5 2" xfId="16803"/>
    <cellStyle name="출력 5 2 3 5 3" xfId="22559"/>
    <cellStyle name="출력 5 2 3 5 4" xfId="28041"/>
    <cellStyle name="출력 5 2 3 6" xfId="10862"/>
    <cellStyle name="출력 5 2 3 6 2" xfId="16804"/>
    <cellStyle name="출력 5 2 3 6 3" xfId="22560"/>
    <cellStyle name="출력 5 2 3 6 4" xfId="28042"/>
    <cellStyle name="출력 5 2 3 7" xfId="10863"/>
    <cellStyle name="출력 5 2 3 7 2" xfId="16805"/>
    <cellStyle name="출력 5 2 3 7 3" xfId="22561"/>
    <cellStyle name="출력 5 2 3 7 4" xfId="28043"/>
    <cellStyle name="출력 5 2 3 8" xfId="10864"/>
    <cellStyle name="출력 5 2 3 8 2" xfId="16806"/>
    <cellStyle name="출력 5 2 3 8 3" xfId="22562"/>
    <cellStyle name="출력 5 2 3 8 4" xfId="28044"/>
    <cellStyle name="출력 5 2 3 9" xfId="10865"/>
    <cellStyle name="출력 5 2 3 9 2" xfId="16807"/>
    <cellStyle name="출력 5 2 3 9 3" xfId="22563"/>
    <cellStyle name="출력 5 2 3 9 4" xfId="28045"/>
    <cellStyle name="출력 5 2 4" xfId="10866"/>
    <cellStyle name="출력 5 2 4 2" xfId="16808"/>
    <cellStyle name="출력 5 2 4 3" xfId="22564"/>
    <cellStyle name="출력 5 2 4 4" xfId="28046"/>
    <cellStyle name="출력 5 2 5" xfId="10867"/>
    <cellStyle name="출력 5 2 5 2" xfId="16809"/>
    <cellStyle name="출력 5 2 5 3" xfId="22565"/>
    <cellStyle name="출력 5 2 5 4" xfId="28047"/>
    <cellStyle name="출력 5 2 6" xfId="10868"/>
    <cellStyle name="출력 5 2 6 2" xfId="16810"/>
    <cellStyle name="출력 5 2 6 3" xfId="22566"/>
    <cellStyle name="출력 5 2 6 4" xfId="28048"/>
    <cellStyle name="출력 5 2 7" xfId="10869"/>
    <cellStyle name="출력 5 2 7 2" xfId="16811"/>
    <cellStyle name="출력 5 2 7 3" xfId="22567"/>
    <cellStyle name="출력 5 2 7 4" xfId="28049"/>
    <cellStyle name="출력 5 2 8" xfId="10870"/>
    <cellStyle name="출력 5 2 8 2" xfId="16812"/>
    <cellStyle name="출력 5 2 8 3" xfId="22568"/>
    <cellStyle name="출력 5 2 8 4" xfId="28050"/>
    <cellStyle name="출력 5 2 9" xfId="10871"/>
    <cellStyle name="출력 5 2 9 2" xfId="16813"/>
    <cellStyle name="출력 5 2 9 3" xfId="22569"/>
    <cellStyle name="출력 5 2 9 4" xfId="28051"/>
    <cellStyle name="출력 5 3" xfId="5377"/>
    <cellStyle name="출력 5 3 2" xfId="5665"/>
    <cellStyle name="출력 5 3 2 10" xfId="11638"/>
    <cellStyle name="출력 5 3 2 11" xfId="17408"/>
    <cellStyle name="출력 5 3 2 12" xfId="22940"/>
    <cellStyle name="출력 5 3 2 2" xfId="10872"/>
    <cellStyle name="출력 5 3 2 2 2" xfId="16814"/>
    <cellStyle name="출력 5 3 2 2 3" xfId="22570"/>
    <cellStyle name="출력 5 3 2 2 4" xfId="28052"/>
    <cellStyle name="출력 5 3 2 3" xfId="10873"/>
    <cellStyle name="출력 5 3 2 3 2" xfId="16815"/>
    <cellStyle name="출력 5 3 2 3 3" xfId="22571"/>
    <cellStyle name="출력 5 3 2 3 4" xfId="28053"/>
    <cellStyle name="출력 5 3 2 4" xfId="10874"/>
    <cellStyle name="출력 5 3 2 4 2" xfId="16816"/>
    <cellStyle name="출력 5 3 2 4 3" xfId="22572"/>
    <cellStyle name="출력 5 3 2 4 4" xfId="28054"/>
    <cellStyle name="출력 5 3 2 5" xfId="10875"/>
    <cellStyle name="출력 5 3 2 5 2" xfId="16817"/>
    <cellStyle name="출력 5 3 2 5 3" xfId="22573"/>
    <cellStyle name="출력 5 3 2 5 4" xfId="28055"/>
    <cellStyle name="출력 5 3 2 6" xfId="10876"/>
    <cellStyle name="출력 5 3 2 6 2" xfId="16818"/>
    <cellStyle name="출력 5 3 2 6 3" xfId="22574"/>
    <cellStyle name="출력 5 3 2 6 4" xfId="28056"/>
    <cellStyle name="출력 5 3 2 7" xfId="10877"/>
    <cellStyle name="출력 5 3 2 7 2" xfId="16819"/>
    <cellStyle name="출력 5 3 2 7 3" xfId="22575"/>
    <cellStyle name="출력 5 3 2 7 4" xfId="28057"/>
    <cellStyle name="출력 5 3 2 8" xfId="10878"/>
    <cellStyle name="출력 5 3 2 8 2" xfId="16820"/>
    <cellStyle name="출력 5 3 2 8 3" xfId="22576"/>
    <cellStyle name="출력 5 3 2 8 4" xfId="28058"/>
    <cellStyle name="출력 5 3 2 9" xfId="10879"/>
    <cellStyle name="출력 5 3 2 9 2" xfId="16821"/>
    <cellStyle name="출력 5 3 2 9 3" xfId="22577"/>
    <cellStyle name="출력 5 3 2 9 4" xfId="28059"/>
    <cellStyle name="출력 5 3 3" xfId="10880"/>
    <cellStyle name="출력 5 3 3 2" xfId="16822"/>
    <cellStyle name="출력 5 3 3 3" xfId="22578"/>
    <cellStyle name="출력 5 3 3 4" xfId="28060"/>
    <cellStyle name="출력 5 3 4" xfId="10881"/>
    <cellStyle name="출력 5 3 4 2" xfId="16823"/>
    <cellStyle name="출력 5 3 4 3" xfId="22579"/>
    <cellStyle name="출력 5 3 4 4" xfId="28061"/>
    <cellStyle name="출력 5 3 5" xfId="10882"/>
    <cellStyle name="출력 5 3 5 2" xfId="16824"/>
    <cellStyle name="출력 5 3 5 3" xfId="22580"/>
    <cellStyle name="출력 5 3 5 4" xfId="28062"/>
    <cellStyle name="출력 5 3 6" xfId="10883"/>
    <cellStyle name="출력 5 3 6 2" xfId="16825"/>
    <cellStyle name="출력 5 3 6 3" xfId="22581"/>
    <cellStyle name="출력 5 3 6 4" xfId="28063"/>
    <cellStyle name="출력 5 3 7" xfId="10884"/>
    <cellStyle name="출력 5 3 7 2" xfId="16826"/>
    <cellStyle name="출력 5 3 7 3" xfId="22582"/>
    <cellStyle name="출력 5 3 7 4" xfId="28064"/>
    <cellStyle name="출력 5 3 8" xfId="11371"/>
    <cellStyle name="출력 5 3 9" xfId="17174"/>
    <cellStyle name="출력 5 4" xfId="5440"/>
    <cellStyle name="출력 5 4 2" xfId="5728"/>
    <cellStyle name="출력 5 4 2 10" xfId="11701"/>
    <cellStyle name="출력 5 4 2 11" xfId="17468"/>
    <cellStyle name="출력 5 4 2 12" xfId="22989"/>
    <cellStyle name="출력 5 4 2 2" xfId="10885"/>
    <cellStyle name="출력 5 4 2 2 2" xfId="16827"/>
    <cellStyle name="출력 5 4 2 2 3" xfId="22583"/>
    <cellStyle name="출력 5 4 2 2 4" xfId="28065"/>
    <cellStyle name="출력 5 4 2 3" xfId="10886"/>
    <cellStyle name="출력 5 4 2 3 2" xfId="16828"/>
    <cellStyle name="출력 5 4 2 3 3" xfId="22584"/>
    <cellStyle name="출력 5 4 2 3 4" xfId="28066"/>
    <cellStyle name="출력 5 4 2 4" xfId="10887"/>
    <cellStyle name="출력 5 4 2 4 2" xfId="16829"/>
    <cellStyle name="출력 5 4 2 4 3" xfId="22585"/>
    <cellStyle name="출력 5 4 2 4 4" xfId="28067"/>
    <cellStyle name="출력 5 4 2 5" xfId="10888"/>
    <cellStyle name="출력 5 4 2 5 2" xfId="16830"/>
    <cellStyle name="출력 5 4 2 5 3" xfId="22586"/>
    <cellStyle name="출력 5 4 2 5 4" xfId="28068"/>
    <cellStyle name="출력 5 4 2 6" xfId="10889"/>
    <cellStyle name="출력 5 4 2 6 2" xfId="16831"/>
    <cellStyle name="출력 5 4 2 6 3" xfId="22587"/>
    <cellStyle name="출력 5 4 2 6 4" xfId="28069"/>
    <cellStyle name="출력 5 4 2 7" xfId="10890"/>
    <cellStyle name="출력 5 4 2 7 2" xfId="16832"/>
    <cellStyle name="출력 5 4 2 7 3" xfId="22588"/>
    <cellStyle name="출력 5 4 2 7 4" xfId="28070"/>
    <cellStyle name="출력 5 4 2 8" xfId="10891"/>
    <cellStyle name="출력 5 4 2 8 2" xfId="16833"/>
    <cellStyle name="출력 5 4 2 8 3" xfId="22589"/>
    <cellStyle name="출력 5 4 2 8 4" xfId="28071"/>
    <cellStyle name="출력 5 4 2 9" xfId="10892"/>
    <cellStyle name="출력 5 4 2 9 2" xfId="16834"/>
    <cellStyle name="출력 5 4 2 9 3" xfId="22590"/>
    <cellStyle name="출력 5 4 2 9 4" xfId="28072"/>
    <cellStyle name="출력 5 4 3" xfId="10893"/>
    <cellStyle name="출력 5 4 3 2" xfId="16835"/>
    <cellStyle name="출력 5 4 3 3" xfId="22591"/>
    <cellStyle name="출력 5 4 3 4" xfId="28073"/>
    <cellStyle name="출력 5 4 4" xfId="10894"/>
    <cellStyle name="출력 5 4 4 2" xfId="16836"/>
    <cellStyle name="출력 5 4 4 3" xfId="22592"/>
    <cellStyle name="출력 5 4 4 4" xfId="28074"/>
    <cellStyle name="출력 5 4 5" xfId="10895"/>
    <cellStyle name="출력 5 4 5 2" xfId="16837"/>
    <cellStyle name="출력 5 4 5 3" xfId="22593"/>
    <cellStyle name="출력 5 4 5 4" xfId="28075"/>
    <cellStyle name="출력 5 4 6" xfId="10896"/>
    <cellStyle name="출력 5 4 6 2" xfId="16838"/>
    <cellStyle name="출력 5 4 6 3" xfId="22594"/>
    <cellStyle name="출력 5 4 6 4" xfId="28076"/>
    <cellStyle name="출력 5 4 7" xfId="10897"/>
    <cellStyle name="출력 5 4 7 2" xfId="16839"/>
    <cellStyle name="출력 5 4 7 3" xfId="22595"/>
    <cellStyle name="출력 5 4 7 4" xfId="28077"/>
    <cellStyle name="출력 5 4 8" xfId="11434"/>
    <cellStyle name="출력 5 4 9" xfId="17229"/>
    <cellStyle name="출력 5 5" xfId="5401"/>
    <cellStyle name="출력 5 5 2" xfId="5689"/>
    <cellStyle name="출력 5 5 2 10" xfId="11662"/>
    <cellStyle name="출력 5 5 2 11" xfId="17432"/>
    <cellStyle name="출력 5 5 2 12" xfId="22953"/>
    <cellStyle name="출력 5 5 2 2" xfId="10898"/>
    <cellStyle name="출력 5 5 2 2 2" xfId="16840"/>
    <cellStyle name="출력 5 5 2 2 3" xfId="22596"/>
    <cellStyle name="출력 5 5 2 2 4" xfId="28078"/>
    <cellStyle name="출력 5 5 2 3" xfId="10899"/>
    <cellStyle name="출력 5 5 2 3 2" xfId="16841"/>
    <cellStyle name="출력 5 5 2 3 3" xfId="22597"/>
    <cellStyle name="출력 5 5 2 3 4" xfId="28079"/>
    <cellStyle name="출력 5 5 2 4" xfId="10900"/>
    <cellStyle name="출력 5 5 2 4 2" xfId="16842"/>
    <cellStyle name="출력 5 5 2 4 3" xfId="22598"/>
    <cellStyle name="출력 5 5 2 4 4" xfId="28080"/>
    <cellStyle name="출력 5 5 2 5" xfId="10901"/>
    <cellStyle name="출력 5 5 2 5 2" xfId="16843"/>
    <cellStyle name="출력 5 5 2 5 3" xfId="22599"/>
    <cellStyle name="출력 5 5 2 5 4" xfId="28081"/>
    <cellStyle name="출력 5 5 2 6" xfId="10902"/>
    <cellStyle name="출력 5 5 2 6 2" xfId="16844"/>
    <cellStyle name="출력 5 5 2 6 3" xfId="22600"/>
    <cellStyle name="출력 5 5 2 6 4" xfId="28082"/>
    <cellStyle name="출력 5 5 2 7" xfId="10903"/>
    <cellStyle name="출력 5 5 2 7 2" xfId="16845"/>
    <cellStyle name="출력 5 5 2 7 3" xfId="22601"/>
    <cellStyle name="출력 5 5 2 7 4" xfId="28083"/>
    <cellStyle name="출력 5 5 2 8" xfId="10904"/>
    <cellStyle name="출력 5 5 2 8 2" xfId="16846"/>
    <cellStyle name="출력 5 5 2 8 3" xfId="22602"/>
    <cellStyle name="출력 5 5 2 8 4" xfId="28084"/>
    <cellStyle name="출력 5 5 2 9" xfId="10905"/>
    <cellStyle name="출력 5 5 2 9 2" xfId="16847"/>
    <cellStyle name="출력 5 5 2 9 3" xfId="22603"/>
    <cellStyle name="출력 5 5 2 9 4" xfId="28085"/>
    <cellStyle name="출력 5 5 3" xfId="10906"/>
    <cellStyle name="출력 5 5 3 2" xfId="16848"/>
    <cellStyle name="출력 5 5 3 3" xfId="22604"/>
    <cellStyle name="출력 5 5 3 4" xfId="28086"/>
    <cellStyle name="출력 5 5 4" xfId="10907"/>
    <cellStyle name="출력 5 5 4 2" xfId="16849"/>
    <cellStyle name="출력 5 5 4 3" xfId="22605"/>
    <cellStyle name="출력 5 5 4 4" xfId="28087"/>
    <cellStyle name="출력 5 5 5" xfId="10908"/>
    <cellStyle name="출력 5 5 5 2" xfId="16850"/>
    <cellStyle name="출력 5 5 5 3" xfId="22606"/>
    <cellStyle name="출력 5 5 5 4" xfId="28088"/>
    <cellStyle name="출력 5 5 6" xfId="10909"/>
    <cellStyle name="출력 5 5 6 2" xfId="16851"/>
    <cellStyle name="출력 5 5 6 3" xfId="22607"/>
    <cellStyle name="출력 5 5 6 4" xfId="28089"/>
    <cellStyle name="출력 5 5 7" xfId="11395"/>
    <cellStyle name="출력 5 5 8" xfId="17195"/>
    <cellStyle name="출력 5 6" xfId="5503"/>
    <cellStyle name="출력 5 6 10" xfId="17286"/>
    <cellStyle name="출력 5 6 11" xfId="22887"/>
    <cellStyle name="출력 5 6 2" xfId="5791"/>
    <cellStyle name="출력 5 6 2 10" xfId="10910"/>
    <cellStyle name="출력 5 6 2 10 2" xfId="16852"/>
    <cellStyle name="출력 5 6 2 10 3" xfId="22608"/>
    <cellStyle name="출력 5 6 2 10 4" xfId="28090"/>
    <cellStyle name="출력 5 6 2 11" xfId="11764"/>
    <cellStyle name="출력 5 6 2 12" xfId="17528"/>
    <cellStyle name="출력 5 6 2 13" xfId="23044"/>
    <cellStyle name="출력 5 6 2 2" xfId="10911"/>
    <cellStyle name="출력 5 6 2 2 2" xfId="16853"/>
    <cellStyle name="출력 5 6 2 2 3" xfId="22609"/>
    <cellStyle name="출력 5 6 2 2 4" xfId="28091"/>
    <cellStyle name="출력 5 6 2 3" xfId="10912"/>
    <cellStyle name="출력 5 6 2 3 2" xfId="16854"/>
    <cellStyle name="출력 5 6 2 3 3" xfId="22610"/>
    <cellStyle name="출력 5 6 2 3 4" xfId="28092"/>
    <cellStyle name="출력 5 6 2 4" xfId="10913"/>
    <cellStyle name="출력 5 6 2 4 2" xfId="16855"/>
    <cellStyle name="출력 5 6 2 4 3" xfId="22611"/>
    <cellStyle name="출력 5 6 2 4 4" xfId="28093"/>
    <cellStyle name="출력 5 6 2 5" xfId="10914"/>
    <cellStyle name="출력 5 6 2 5 2" xfId="16856"/>
    <cellStyle name="출력 5 6 2 5 3" xfId="22612"/>
    <cellStyle name="출력 5 6 2 5 4" xfId="28094"/>
    <cellStyle name="출력 5 6 2 6" xfId="10915"/>
    <cellStyle name="출력 5 6 2 6 2" xfId="16857"/>
    <cellStyle name="출력 5 6 2 6 3" xfId="22613"/>
    <cellStyle name="출력 5 6 2 6 4" xfId="28095"/>
    <cellStyle name="출력 5 6 2 7" xfId="10916"/>
    <cellStyle name="출력 5 6 2 7 2" xfId="16858"/>
    <cellStyle name="출력 5 6 2 7 3" xfId="22614"/>
    <cellStyle name="출력 5 6 2 7 4" xfId="28096"/>
    <cellStyle name="출력 5 6 2 8" xfId="10917"/>
    <cellStyle name="출력 5 6 2 8 2" xfId="16859"/>
    <cellStyle name="출력 5 6 2 8 3" xfId="22615"/>
    <cellStyle name="출력 5 6 2 8 4" xfId="28097"/>
    <cellStyle name="출력 5 6 2 9" xfId="10918"/>
    <cellStyle name="출력 5 6 2 9 2" xfId="16860"/>
    <cellStyle name="출력 5 6 2 9 3" xfId="22616"/>
    <cellStyle name="출력 5 6 2 9 4" xfId="28098"/>
    <cellStyle name="출력 5 6 3" xfId="6014"/>
    <cellStyle name="출력 5 6 3 10" xfId="10919"/>
    <cellStyle name="출력 5 6 3 10 2" xfId="16861"/>
    <cellStyle name="출력 5 6 3 10 3" xfId="22617"/>
    <cellStyle name="출력 5 6 3 10 4" xfId="28099"/>
    <cellStyle name="출력 5 6 3 11" xfId="11987"/>
    <cellStyle name="출력 5 6 3 12" xfId="17744"/>
    <cellStyle name="출력 5 6 3 13" xfId="23241"/>
    <cellStyle name="출력 5 6 3 2" xfId="10920"/>
    <cellStyle name="출력 5 6 3 2 2" xfId="16862"/>
    <cellStyle name="출력 5 6 3 2 3" xfId="22618"/>
    <cellStyle name="출력 5 6 3 2 4" xfId="28100"/>
    <cellStyle name="출력 5 6 3 3" xfId="10921"/>
    <cellStyle name="출력 5 6 3 3 2" xfId="16863"/>
    <cellStyle name="출력 5 6 3 3 3" xfId="22619"/>
    <cellStyle name="출력 5 6 3 3 4" xfId="28101"/>
    <cellStyle name="출력 5 6 3 4" xfId="10922"/>
    <cellStyle name="출력 5 6 3 4 2" xfId="16864"/>
    <cellStyle name="출력 5 6 3 4 3" xfId="22620"/>
    <cellStyle name="출력 5 6 3 4 4" xfId="28102"/>
    <cellStyle name="출력 5 6 3 5" xfId="10923"/>
    <cellStyle name="출력 5 6 3 5 2" xfId="16865"/>
    <cellStyle name="출력 5 6 3 5 3" xfId="22621"/>
    <cellStyle name="출력 5 6 3 5 4" xfId="28103"/>
    <cellStyle name="출력 5 6 3 6" xfId="10924"/>
    <cellStyle name="출력 5 6 3 6 2" xfId="16866"/>
    <cellStyle name="출력 5 6 3 6 3" xfId="22622"/>
    <cellStyle name="출력 5 6 3 6 4" xfId="28104"/>
    <cellStyle name="출력 5 6 3 7" xfId="10925"/>
    <cellStyle name="출력 5 6 3 7 2" xfId="16867"/>
    <cellStyle name="출력 5 6 3 7 3" xfId="22623"/>
    <cellStyle name="출력 5 6 3 7 4" xfId="28105"/>
    <cellStyle name="출력 5 6 3 8" xfId="10926"/>
    <cellStyle name="출력 5 6 3 8 2" xfId="16868"/>
    <cellStyle name="출력 5 6 3 8 3" xfId="22624"/>
    <cellStyle name="출력 5 6 3 8 4" xfId="28106"/>
    <cellStyle name="출력 5 6 3 9" xfId="10927"/>
    <cellStyle name="출력 5 6 3 9 2" xfId="16869"/>
    <cellStyle name="출력 5 6 3 9 3" xfId="22625"/>
    <cellStyle name="출력 5 6 3 9 4" xfId="28107"/>
    <cellStyle name="출력 5 6 4" xfId="10928"/>
    <cellStyle name="출력 5 6 4 2" xfId="16870"/>
    <cellStyle name="출력 5 6 4 3" xfId="22626"/>
    <cellStyle name="출력 5 6 4 4" xfId="28108"/>
    <cellStyle name="출력 5 6 5" xfId="10929"/>
    <cellStyle name="출력 5 6 5 2" xfId="16871"/>
    <cellStyle name="출력 5 6 5 3" xfId="22627"/>
    <cellStyle name="출력 5 6 5 4" xfId="28109"/>
    <cellStyle name="출력 5 6 6" xfId="10930"/>
    <cellStyle name="출력 5 6 6 2" xfId="16872"/>
    <cellStyle name="출력 5 6 6 3" xfId="22628"/>
    <cellStyle name="출력 5 6 6 4" xfId="28110"/>
    <cellStyle name="출력 5 6 7" xfId="10931"/>
    <cellStyle name="출력 5 6 7 2" xfId="16873"/>
    <cellStyle name="출력 5 6 7 3" xfId="22629"/>
    <cellStyle name="출력 5 6 7 4" xfId="28111"/>
    <cellStyle name="출력 5 6 8" xfId="10932"/>
    <cellStyle name="출력 5 6 8 2" xfId="16874"/>
    <cellStyle name="출력 5 6 8 3" xfId="22630"/>
    <cellStyle name="출력 5 6 8 4" xfId="28112"/>
    <cellStyle name="출력 5 6 9" xfId="11497"/>
    <cellStyle name="출력 5 7" xfId="10933"/>
    <cellStyle name="출력 5 7 2" xfId="16875"/>
    <cellStyle name="출력 5 7 3" xfId="22631"/>
    <cellStyle name="출력 5 7 4" xfId="28113"/>
    <cellStyle name="출력 5 8" xfId="10934"/>
    <cellStyle name="출력 5 8 2" xfId="16876"/>
    <cellStyle name="출력 5 8 3" xfId="22632"/>
    <cellStyle name="출력 5 8 4" xfId="28114"/>
    <cellStyle name="출력 5 9" xfId="11336"/>
    <cellStyle name="캅셀" xfId="4863"/>
    <cellStyle name="콤냡?&lt;_x000f_$??: `1_1 " xfId="4864"/>
    <cellStyle name="콤마 [0]?SAUP-1" xfId="4865"/>
    <cellStyle name="콤마 [0]_  종  합  " xfId="76"/>
    <cellStyle name="콤마 [0]⛸SAUP-1" xfId="4866"/>
    <cellStyle name="콤마 [2]" xfId="663"/>
    <cellStyle name="콤마 [2] 2" xfId="5168"/>
    <cellStyle name="콤마,_x0005__x0014_" xfId="4867"/>
    <cellStyle name="콤마[0]" xfId="664"/>
    <cellStyle name="콤마[0] 2" xfId="5395"/>
    <cellStyle name="콤마[0] 2 2" xfId="5683"/>
    <cellStyle name="콤마[0] 2 2 10" xfId="17426"/>
    <cellStyle name="콤마[0] 2 2 2" xfId="10935"/>
    <cellStyle name="콤마[0] 2 2 2 2" xfId="16877"/>
    <cellStyle name="콤마[0] 2 2 2 3" xfId="22633"/>
    <cellStyle name="콤마[0] 2 2 2 4" xfId="28115"/>
    <cellStyle name="콤마[0] 2 2 3" xfId="10936"/>
    <cellStyle name="콤마[0] 2 2 3 2" xfId="16878"/>
    <cellStyle name="콤마[0] 2 2 3 3" xfId="22634"/>
    <cellStyle name="콤마[0] 2 2 3 4" xfId="28116"/>
    <cellStyle name="콤마[0] 2 2 4" xfId="10937"/>
    <cellStyle name="콤마[0] 2 2 4 2" xfId="16879"/>
    <cellStyle name="콤마[0] 2 2 4 3" xfId="22635"/>
    <cellStyle name="콤마[0] 2 2 4 4" xfId="28117"/>
    <cellStyle name="콤마[0] 2 2 5" xfId="10938"/>
    <cellStyle name="콤마[0] 2 2 5 2" xfId="16880"/>
    <cellStyle name="콤마[0] 2 2 5 3" xfId="22636"/>
    <cellStyle name="콤마[0] 2 2 5 4" xfId="28118"/>
    <cellStyle name="콤마[0] 2 2 6" xfId="10939"/>
    <cellStyle name="콤마[0] 2 2 6 2" xfId="16881"/>
    <cellStyle name="콤마[0] 2 2 6 3" xfId="22637"/>
    <cellStyle name="콤마[0] 2 2 6 4" xfId="28119"/>
    <cellStyle name="콤마[0] 2 2 7" xfId="10940"/>
    <cellStyle name="콤마[0] 2 2 7 2" xfId="16882"/>
    <cellStyle name="콤마[0] 2 2 7 3" xfId="22638"/>
    <cellStyle name="콤마[0] 2 2 7 4" xfId="28120"/>
    <cellStyle name="콤마[0] 2 2 8" xfId="10941"/>
    <cellStyle name="콤마[0] 2 2 8 2" xfId="16883"/>
    <cellStyle name="콤마[0] 2 2 8 3" xfId="22639"/>
    <cellStyle name="콤마[0] 2 2 8 4" xfId="28121"/>
    <cellStyle name="콤마[0] 2 2 9" xfId="11656"/>
    <cellStyle name="콤마[0] 2 3" xfId="5923"/>
    <cellStyle name="콤마[0] 2 3 10" xfId="10942"/>
    <cellStyle name="콤마[0] 2 3 10 2" xfId="16884"/>
    <cellStyle name="콤마[0] 2 3 10 3" xfId="22640"/>
    <cellStyle name="콤마[0] 2 3 10 4" xfId="28122"/>
    <cellStyle name="콤마[0] 2 3 11" xfId="11896"/>
    <cellStyle name="콤마[0] 2 3 12" xfId="17653"/>
    <cellStyle name="콤마[0] 2 3 13" xfId="23150"/>
    <cellStyle name="콤마[0] 2 3 2" xfId="10943"/>
    <cellStyle name="콤마[0] 2 3 2 2" xfId="16885"/>
    <cellStyle name="콤마[0] 2 3 2 3" xfId="22641"/>
    <cellStyle name="콤마[0] 2 3 2 4" xfId="28123"/>
    <cellStyle name="콤마[0] 2 3 3" xfId="10944"/>
    <cellStyle name="콤마[0] 2 3 3 2" xfId="16886"/>
    <cellStyle name="콤마[0] 2 3 3 3" xfId="22642"/>
    <cellStyle name="콤마[0] 2 3 3 4" xfId="28124"/>
    <cellStyle name="콤마[0] 2 3 4" xfId="10945"/>
    <cellStyle name="콤마[0] 2 3 4 2" xfId="16887"/>
    <cellStyle name="콤마[0] 2 3 4 3" xfId="22643"/>
    <cellStyle name="콤마[0] 2 3 4 4" xfId="28125"/>
    <cellStyle name="콤마[0] 2 3 5" xfId="10946"/>
    <cellStyle name="콤마[0] 2 3 5 2" xfId="16888"/>
    <cellStyle name="콤마[0] 2 3 5 3" xfId="22644"/>
    <cellStyle name="콤마[0] 2 3 5 4" xfId="28126"/>
    <cellStyle name="콤마[0] 2 3 6" xfId="10947"/>
    <cellStyle name="콤마[0] 2 3 6 2" xfId="16889"/>
    <cellStyle name="콤마[0] 2 3 6 3" xfId="22645"/>
    <cellStyle name="콤마[0] 2 3 6 4" xfId="28127"/>
    <cellStyle name="콤마[0] 2 3 7" xfId="10948"/>
    <cellStyle name="콤마[0] 2 3 7 2" xfId="16890"/>
    <cellStyle name="콤마[0] 2 3 7 3" xfId="22646"/>
    <cellStyle name="콤마[0] 2 3 7 4" xfId="28128"/>
    <cellStyle name="콤마[0] 2 3 8" xfId="10949"/>
    <cellStyle name="콤마[0] 2 3 8 2" xfId="16891"/>
    <cellStyle name="콤마[0] 2 3 8 3" xfId="22647"/>
    <cellStyle name="콤마[0] 2 3 8 4" xfId="28129"/>
    <cellStyle name="콤마[0] 2 3 9" xfId="10950"/>
    <cellStyle name="콤마[0] 2 3 9 2" xfId="16892"/>
    <cellStyle name="콤마[0] 2 3 9 3" xfId="22648"/>
    <cellStyle name="콤마[0] 2 3 9 4" xfId="28130"/>
    <cellStyle name="콤마[0] 2 4" xfId="10951"/>
    <cellStyle name="콤마[0] 2 4 2" xfId="16893"/>
    <cellStyle name="콤마[0] 2 4 3" xfId="22649"/>
    <cellStyle name="콤마[0] 2 4 4" xfId="28131"/>
    <cellStyle name="콤마[0] 2 5" xfId="10952"/>
    <cellStyle name="콤마[0] 2 5 2" xfId="16894"/>
    <cellStyle name="콤마[0] 2 5 3" xfId="22650"/>
    <cellStyle name="콤마[0] 2 5 4" xfId="28132"/>
    <cellStyle name="콤마[0] 2 6" xfId="10953"/>
    <cellStyle name="콤마[0] 2 6 2" xfId="16895"/>
    <cellStyle name="콤마[0] 2 6 3" xfId="22651"/>
    <cellStyle name="콤마[0] 2 6 4" xfId="28133"/>
    <cellStyle name="콤마[0] 2 7" xfId="10954"/>
    <cellStyle name="콤마[0] 2 7 2" xfId="16896"/>
    <cellStyle name="콤마[0] 2 7 3" xfId="22652"/>
    <cellStyle name="콤마[0] 2 7 4" xfId="28134"/>
    <cellStyle name="콤마[0] 2 8" xfId="10955"/>
    <cellStyle name="콤마[0] 2 8 2" xfId="16897"/>
    <cellStyle name="콤마[0] 2 8 3" xfId="22653"/>
    <cellStyle name="콤마[0] 2 8 4" xfId="28135"/>
    <cellStyle name="콤마[0] 2 9" xfId="11389"/>
    <cellStyle name="콤마[0] 3" xfId="5540"/>
    <cellStyle name="콤마[0] 3 10" xfId="11533"/>
    <cellStyle name="콤마[0] 3 2" xfId="5828"/>
    <cellStyle name="콤마[0] 3 2 10" xfId="17563"/>
    <cellStyle name="콤마[0] 3 2 2" xfId="10956"/>
    <cellStyle name="콤마[0] 3 2 2 2" xfId="16898"/>
    <cellStyle name="콤마[0] 3 2 2 3" xfId="22654"/>
    <cellStyle name="콤마[0] 3 2 2 4" xfId="28136"/>
    <cellStyle name="콤마[0] 3 2 3" xfId="10957"/>
    <cellStyle name="콤마[0] 3 2 3 2" xfId="16899"/>
    <cellStyle name="콤마[0] 3 2 3 3" xfId="22655"/>
    <cellStyle name="콤마[0] 3 2 3 4" xfId="28137"/>
    <cellStyle name="콤마[0] 3 2 4" xfId="10958"/>
    <cellStyle name="콤마[0] 3 2 4 2" xfId="16900"/>
    <cellStyle name="콤마[0] 3 2 4 3" xfId="22656"/>
    <cellStyle name="콤마[0] 3 2 4 4" xfId="28138"/>
    <cellStyle name="콤마[0] 3 2 5" xfId="10959"/>
    <cellStyle name="콤마[0] 3 2 5 2" xfId="16901"/>
    <cellStyle name="콤마[0] 3 2 5 3" xfId="22657"/>
    <cellStyle name="콤마[0] 3 2 5 4" xfId="28139"/>
    <cellStyle name="콤마[0] 3 2 6" xfId="10960"/>
    <cellStyle name="콤마[0] 3 2 6 2" xfId="16902"/>
    <cellStyle name="콤마[0] 3 2 6 3" xfId="22658"/>
    <cellStyle name="콤마[0] 3 2 6 4" xfId="28140"/>
    <cellStyle name="콤마[0] 3 2 7" xfId="10961"/>
    <cellStyle name="콤마[0] 3 2 7 2" xfId="16903"/>
    <cellStyle name="콤마[0] 3 2 7 3" xfId="22659"/>
    <cellStyle name="콤마[0] 3 2 7 4" xfId="28141"/>
    <cellStyle name="콤마[0] 3 2 8" xfId="10962"/>
    <cellStyle name="콤마[0] 3 2 8 2" xfId="16904"/>
    <cellStyle name="콤마[0] 3 2 8 3" xfId="22660"/>
    <cellStyle name="콤마[0] 3 2 8 4" xfId="28142"/>
    <cellStyle name="콤마[0] 3 2 9" xfId="11801"/>
    <cellStyle name="콤마[0] 3 3" xfId="6050"/>
    <cellStyle name="콤마[0] 3 3 10" xfId="10963"/>
    <cellStyle name="콤마[0] 3 3 10 2" xfId="16905"/>
    <cellStyle name="콤마[0] 3 3 10 3" xfId="22661"/>
    <cellStyle name="콤마[0] 3 3 10 4" xfId="28143"/>
    <cellStyle name="콤마[0] 3 3 11" xfId="12022"/>
    <cellStyle name="콤마[0] 3 3 12" xfId="17779"/>
    <cellStyle name="콤마[0] 3 3 13" xfId="23276"/>
    <cellStyle name="콤마[0] 3 3 2" xfId="10964"/>
    <cellStyle name="콤마[0] 3 3 2 2" xfId="16906"/>
    <cellStyle name="콤마[0] 3 3 2 3" xfId="22662"/>
    <cellStyle name="콤마[0] 3 3 2 4" xfId="28144"/>
    <cellStyle name="콤마[0] 3 3 3" xfId="10965"/>
    <cellStyle name="콤마[0] 3 3 3 2" xfId="16907"/>
    <cellStyle name="콤마[0] 3 3 3 3" xfId="22663"/>
    <cellStyle name="콤마[0] 3 3 3 4" xfId="28145"/>
    <cellStyle name="콤마[0] 3 3 4" xfId="10966"/>
    <cellStyle name="콤마[0] 3 3 4 2" xfId="16908"/>
    <cellStyle name="콤마[0] 3 3 4 3" xfId="22664"/>
    <cellStyle name="콤마[0] 3 3 4 4" xfId="28146"/>
    <cellStyle name="콤마[0] 3 3 5" xfId="10967"/>
    <cellStyle name="콤마[0] 3 3 5 2" xfId="16909"/>
    <cellStyle name="콤마[0] 3 3 5 3" xfId="22665"/>
    <cellStyle name="콤마[0] 3 3 5 4" xfId="28147"/>
    <cellStyle name="콤마[0] 3 3 6" xfId="10968"/>
    <cellStyle name="콤마[0] 3 3 6 2" xfId="16910"/>
    <cellStyle name="콤마[0] 3 3 6 3" xfId="22666"/>
    <cellStyle name="콤마[0] 3 3 6 4" xfId="28148"/>
    <cellStyle name="콤마[0] 3 3 7" xfId="10969"/>
    <cellStyle name="콤마[0] 3 3 7 2" xfId="16911"/>
    <cellStyle name="콤마[0] 3 3 7 3" xfId="22667"/>
    <cellStyle name="콤마[0] 3 3 7 4" xfId="28149"/>
    <cellStyle name="콤마[0] 3 3 8" xfId="10970"/>
    <cellStyle name="콤마[0] 3 3 8 2" xfId="16912"/>
    <cellStyle name="콤마[0] 3 3 8 3" xfId="22668"/>
    <cellStyle name="콤마[0] 3 3 8 4" xfId="28150"/>
    <cellStyle name="콤마[0] 3 3 9" xfId="10971"/>
    <cellStyle name="콤마[0] 3 3 9 2" xfId="16913"/>
    <cellStyle name="콤마[0] 3 3 9 3" xfId="22669"/>
    <cellStyle name="콤마[0] 3 3 9 4" xfId="28151"/>
    <cellStyle name="콤마[0] 3 4" xfId="10972"/>
    <cellStyle name="콤마[0] 3 4 2" xfId="16914"/>
    <cellStyle name="콤마[0] 3 4 3" xfId="22670"/>
    <cellStyle name="콤마[0] 3 4 4" xfId="28152"/>
    <cellStyle name="콤마[0] 3 5" xfId="10973"/>
    <cellStyle name="콤마[0] 3 5 2" xfId="16915"/>
    <cellStyle name="콤마[0] 3 5 3" xfId="22671"/>
    <cellStyle name="콤마[0] 3 5 4" xfId="28153"/>
    <cellStyle name="콤마[0] 3 6" xfId="10974"/>
    <cellStyle name="콤마[0] 3 6 2" xfId="16916"/>
    <cellStyle name="콤마[0] 3 6 3" xfId="22672"/>
    <cellStyle name="콤마[0] 3 6 4" xfId="28154"/>
    <cellStyle name="콤마[0] 3 7" xfId="10975"/>
    <cellStyle name="콤마[0] 3 7 2" xfId="16917"/>
    <cellStyle name="콤마[0] 3 7 3" xfId="22673"/>
    <cellStyle name="콤마[0] 3 7 4" xfId="28155"/>
    <cellStyle name="콤마[0] 3 8" xfId="10976"/>
    <cellStyle name="콤마[0] 3 8 2" xfId="16918"/>
    <cellStyle name="콤마[0] 3 8 3" xfId="22674"/>
    <cellStyle name="콤마[0] 3 8 4" xfId="28156"/>
    <cellStyle name="콤마[0] 3 9" xfId="10977"/>
    <cellStyle name="콤마[0] 3 9 2" xfId="16919"/>
    <cellStyle name="콤마[0] 3 9 3" xfId="22675"/>
    <cellStyle name="콤마[0] 3 9 4" xfId="28157"/>
    <cellStyle name="콤마[0] 4" xfId="5551"/>
    <cellStyle name="콤마[0] 4 2" xfId="5839"/>
    <cellStyle name="콤마[0] 4 2 10" xfId="17573"/>
    <cellStyle name="콤마[0] 4 2 2" xfId="10978"/>
    <cellStyle name="콤마[0] 4 2 2 2" xfId="16920"/>
    <cellStyle name="콤마[0] 4 2 2 3" xfId="22676"/>
    <cellStyle name="콤마[0] 4 2 2 4" xfId="28158"/>
    <cellStyle name="콤마[0] 4 2 3" xfId="10979"/>
    <cellStyle name="콤마[0] 4 2 3 2" xfId="16921"/>
    <cellStyle name="콤마[0] 4 2 3 3" xfId="22677"/>
    <cellStyle name="콤마[0] 4 2 3 4" xfId="28159"/>
    <cellStyle name="콤마[0] 4 2 4" xfId="10980"/>
    <cellStyle name="콤마[0] 4 2 4 2" xfId="16922"/>
    <cellStyle name="콤마[0] 4 2 4 3" xfId="22678"/>
    <cellStyle name="콤마[0] 4 2 4 4" xfId="28160"/>
    <cellStyle name="콤마[0] 4 2 5" xfId="10981"/>
    <cellStyle name="콤마[0] 4 2 5 2" xfId="16923"/>
    <cellStyle name="콤마[0] 4 2 5 3" xfId="22679"/>
    <cellStyle name="콤마[0] 4 2 5 4" xfId="28161"/>
    <cellStyle name="콤마[0] 4 2 6" xfId="10982"/>
    <cellStyle name="콤마[0] 4 2 6 2" xfId="16924"/>
    <cellStyle name="콤마[0] 4 2 6 3" xfId="22680"/>
    <cellStyle name="콤마[0] 4 2 6 4" xfId="28162"/>
    <cellStyle name="콤마[0] 4 2 7" xfId="10983"/>
    <cellStyle name="콤마[0] 4 2 7 2" xfId="16925"/>
    <cellStyle name="콤마[0] 4 2 7 3" xfId="22681"/>
    <cellStyle name="콤마[0] 4 2 7 4" xfId="28163"/>
    <cellStyle name="콤마[0] 4 2 8" xfId="10984"/>
    <cellStyle name="콤마[0] 4 2 8 2" xfId="16926"/>
    <cellStyle name="콤마[0] 4 2 8 3" xfId="22682"/>
    <cellStyle name="콤마[0] 4 2 8 4" xfId="28164"/>
    <cellStyle name="콤마[0] 4 2 9" xfId="11812"/>
    <cellStyle name="콤마[0] 4 3" xfId="10985"/>
    <cellStyle name="콤마[0] 4 3 2" xfId="16927"/>
    <cellStyle name="콤마[0] 4 3 3" xfId="22683"/>
    <cellStyle name="콤마[0] 4 3 4" xfId="28165"/>
    <cellStyle name="콤마[0] 4 4" xfId="10986"/>
    <cellStyle name="콤마[0] 4 4 2" xfId="16928"/>
    <cellStyle name="콤마[0] 4 4 3" xfId="22684"/>
    <cellStyle name="콤마[0] 4 4 4" xfId="28166"/>
    <cellStyle name="콤마[0] 4 5" xfId="10987"/>
    <cellStyle name="콤마[0] 4 5 2" xfId="16929"/>
    <cellStyle name="콤마[0] 4 5 3" xfId="22685"/>
    <cellStyle name="콤마[0] 4 5 4" xfId="28167"/>
    <cellStyle name="콤마[0] 4 6" xfId="10988"/>
    <cellStyle name="콤마[0] 4 6 2" xfId="16930"/>
    <cellStyle name="콤마[0] 4 6 3" xfId="22686"/>
    <cellStyle name="콤마[0] 4 6 4" xfId="28168"/>
    <cellStyle name="콤마[0] 4 7" xfId="11544"/>
    <cellStyle name="콤마[0] 4 8" xfId="17325"/>
    <cellStyle name="콤마[0] 5" xfId="5430"/>
    <cellStyle name="콤마[0] 5 2" xfId="5718"/>
    <cellStyle name="콤마[0] 5 2 10" xfId="10989"/>
    <cellStyle name="콤마[0] 5 2 10 2" xfId="16931"/>
    <cellStyle name="콤마[0] 5 2 10 3" xfId="22687"/>
    <cellStyle name="콤마[0] 5 2 10 4" xfId="28169"/>
    <cellStyle name="콤마[0] 5 2 11" xfId="11691"/>
    <cellStyle name="콤마[0] 5 2 12" xfId="22980"/>
    <cellStyle name="콤마[0] 5 2 2" xfId="10990"/>
    <cellStyle name="콤마[0] 5 2 2 2" xfId="16932"/>
    <cellStyle name="콤마[0] 5 2 2 3" xfId="22688"/>
    <cellStyle name="콤마[0] 5 2 2 4" xfId="28170"/>
    <cellStyle name="콤마[0] 5 2 3" xfId="10991"/>
    <cellStyle name="콤마[0] 5 2 3 2" xfId="16933"/>
    <cellStyle name="콤마[0] 5 2 3 3" xfId="22689"/>
    <cellStyle name="콤마[0] 5 2 3 4" xfId="28171"/>
    <cellStyle name="콤마[0] 5 2 4" xfId="10992"/>
    <cellStyle name="콤마[0] 5 2 4 2" xfId="16934"/>
    <cellStyle name="콤마[0] 5 2 4 3" xfId="22690"/>
    <cellStyle name="콤마[0] 5 2 4 4" xfId="28172"/>
    <cellStyle name="콤마[0] 5 2 5" xfId="10993"/>
    <cellStyle name="콤마[0] 5 2 5 2" xfId="16935"/>
    <cellStyle name="콤마[0] 5 2 5 3" xfId="22691"/>
    <cellStyle name="콤마[0] 5 2 5 4" xfId="28173"/>
    <cellStyle name="콤마[0] 5 2 6" xfId="10994"/>
    <cellStyle name="콤마[0] 5 2 6 2" xfId="16936"/>
    <cellStyle name="콤마[0] 5 2 6 3" xfId="22692"/>
    <cellStyle name="콤마[0] 5 2 6 4" xfId="28174"/>
    <cellStyle name="콤마[0] 5 2 7" xfId="10995"/>
    <cellStyle name="콤마[0] 5 2 7 2" xfId="16937"/>
    <cellStyle name="콤마[0] 5 2 7 3" xfId="22693"/>
    <cellStyle name="콤마[0] 5 2 7 4" xfId="28175"/>
    <cellStyle name="콤마[0] 5 2 8" xfId="10996"/>
    <cellStyle name="콤마[0] 5 2 8 2" xfId="16938"/>
    <cellStyle name="콤마[0] 5 2 8 3" xfId="22694"/>
    <cellStyle name="콤마[0] 5 2 8 4" xfId="28176"/>
    <cellStyle name="콤마[0] 5 2 9" xfId="10997"/>
    <cellStyle name="콤마[0] 5 2 9 2" xfId="16939"/>
    <cellStyle name="콤마[0] 5 2 9 3" xfId="22695"/>
    <cellStyle name="콤마[0] 5 2 9 4" xfId="28177"/>
    <cellStyle name="콤마[0] 5 3" xfId="5951"/>
    <cellStyle name="콤마[0] 5 3 10" xfId="10998"/>
    <cellStyle name="콤마[0] 5 3 10 2" xfId="16940"/>
    <cellStyle name="콤마[0] 5 3 10 3" xfId="22696"/>
    <cellStyle name="콤마[0] 5 3 10 4" xfId="28178"/>
    <cellStyle name="콤마[0] 5 3 11" xfId="11924"/>
    <cellStyle name="콤마[0] 5 3 12" xfId="17681"/>
    <cellStyle name="콤마[0] 5 3 13" xfId="23178"/>
    <cellStyle name="콤마[0] 5 3 2" xfId="10999"/>
    <cellStyle name="콤마[0] 5 3 2 2" xfId="16941"/>
    <cellStyle name="콤마[0] 5 3 2 3" xfId="22697"/>
    <cellStyle name="콤마[0] 5 3 2 4" xfId="28179"/>
    <cellStyle name="콤마[0] 5 3 3" xfId="11000"/>
    <cellStyle name="콤마[0] 5 3 3 2" xfId="16942"/>
    <cellStyle name="콤마[0] 5 3 3 3" xfId="22698"/>
    <cellStyle name="콤마[0] 5 3 3 4" xfId="28180"/>
    <cellStyle name="콤마[0] 5 3 4" xfId="11001"/>
    <cellStyle name="콤마[0] 5 3 4 2" xfId="16943"/>
    <cellStyle name="콤마[0] 5 3 4 3" xfId="22699"/>
    <cellStyle name="콤마[0] 5 3 4 4" xfId="28181"/>
    <cellStyle name="콤마[0] 5 3 5" xfId="11002"/>
    <cellStyle name="콤마[0] 5 3 5 2" xfId="16944"/>
    <cellStyle name="콤마[0] 5 3 5 3" xfId="22700"/>
    <cellStyle name="콤마[0] 5 3 5 4" xfId="28182"/>
    <cellStyle name="콤마[0] 5 3 6" xfId="11003"/>
    <cellStyle name="콤마[0] 5 3 6 2" xfId="16945"/>
    <cellStyle name="콤마[0] 5 3 6 3" xfId="22701"/>
    <cellStyle name="콤마[0] 5 3 6 4" xfId="28183"/>
    <cellStyle name="콤마[0] 5 3 7" xfId="11004"/>
    <cellStyle name="콤마[0] 5 3 7 2" xfId="16946"/>
    <cellStyle name="콤마[0] 5 3 7 3" xfId="22702"/>
    <cellStyle name="콤마[0] 5 3 7 4" xfId="28184"/>
    <cellStyle name="콤마[0] 5 3 8" xfId="11005"/>
    <cellStyle name="콤마[0] 5 3 8 2" xfId="16947"/>
    <cellStyle name="콤마[0] 5 3 8 3" xfId="22703"/>
    <cellStyle name="콤마[0] 5 3 8 4" xfId="28185"/>
    <cellStyle name="콤마[0] 5 3 9" xfId="11006"/>
    <cellStyle name="콤마[0] 5 3 9 2" xfId="16948"/>
    <cellStyle name="콤마[0] 5 3 9 3" xfId="22704"/>
    <cellStyle name="콤마[0] 5 3 9 4" xfId="28186"/>
    <cellStyle name="콤마[0] 5 4" xfId="11007"/>
    <cellStyle name="콤마[0] 5 4 2" xfId="16949"/>
    <cellStyle name="콤마[0] 5 4 3" xfId="22705"/>
    <cellStyle name="콤마[0] 5 4 4" xfId="28187"/>
    <cellStyle name="콤마[0] 5 5" xfId="11008"/>
    <cellStyle name="콤마[0] 5 5 2" xfId="16950"/>
    <cellStyle name="콤마[0] 5 5 3" xfId="22706"/>
    <cellStyle name="콤마[0] 5 5 4" xfId="28188"/>
    <cellStyle name="콤마[0] 5 6" xfId="11009"/>
    <cellStyle name="콤마[0] 5 6 2" xfId="16951"/>
    <cellStyle name="콤마[0] 5 6 3" xfId="22707"/>
    <cellStyle name="콤마[0] 5 6 4" xfId="28189"/>
    <cellStyle name="콤마[0] 5 7" xfId="11424"/>
    <cellStyle name="콤마[0] 6" xfId="5606"/>
    <cellStyle name="콤마[0] 6 10" xfId="17360"/>
    <cellStyle name="콤마[0] 6 2" xfId="11010"/>
    <cellStyle name="콤마[0] 6 2 2" xfId="16952"/>
    <cellStyle name="콤마[0] 6 2 3" xfId="22708"/>
    <cellStyle name="콤마[0] 6 2 4" xfId="28190"/>
    <cellStyle name="콤마[0] 6 3" xfId="11011"/>
    <cellStyle name="콤마[0] 6 3 2" xfId="16953"/>
    <cellStyle name="콤마[0] 6 3 3" xfId="22709"/>
    <cellStyle name="콤마[0] 6 3 4" xfId="28191"/>
    <cellStyle name="콤마[0] 6 4" xfId="11012"/>
    <cellStyle name="콤마[0] 6 4 2" xfId="16954"/>
    <cellStyle name="콤마[0] 6 4 3" xfId="22710"/>
    <cellStyle name="콤마[0] 6 4 4" xfId="28192"/>
    <cellStyle name="콤마[0] 6 5" xfId="11013"/>
    <cellStyle name="콤마[0] 6 5 2" xfId="16955"/>
    <cellStyle name="콤마[0] 6 5 3" xfId="22711"/>
    <cellStyle name="콤마[0] 6 5 4" xfId="28193"/>
    <cellStyle name="콤마[0] 6 6" xfId="11014"/>
    <cellStyle name="콤마[0] 6 6 2" xfId="16956"/>
    <cellStyle name="콤마[0] 6 6 3" xfId="22712"/>
    <cellStyle name="콤마[0] 6 6 4" xfId="28194"/>
    <cellStyle name="콤마[0] 6 7" xfId="11015"/>
    <cellStyle name="콤마[0] 6 7 2" xfId="16957"/>
    <cellStyle name="콤마[0] 6 7 3" xfId="22713"/>
    <cellStyle name="콤마[0] 6 7 4" xfId="28195"/>
    <cellStyle name="콤마[0] 6 8" xfId="11016"/>
    <cellStyle name="콤마[0] 6 8 2" xfId="16958"/>
    <cellStyle name="콤마[0] 6 8 3" xfId="22714"/>
    <cellStyle name="콤마[0] 6 8 4" xfId="28196"/>
    <cellStyle name="콤마[0] 6 9" xfId="11588"/>
    <cellStyle name="콤마[0] 7" xfId="11017"/>
    <cellStyle name="콤마[0] 7 2" xfId="16959"/>
    <cellStyle name="콤마[0] 7 3" xfId="22715"/>
    <cellStyle name="콤마[0] 7 4" xfId="28197"/>
    <cellStyle name="콤마_  종  합  " xfId="77"/>
    <cellStyle name="쿯뱐_0899intecosch" xfId="4868"/>
    <cellStyle name="쿯퉩E[0]_0899intecosch" xfId="4869"/>
    <cellStyle name="큰제목" xfId="4870"/>
    <cellStyle name="턜퀂뎡" xfId="4871"/>
    <cellStyle name="테두리(실선)" xfId="4872"/>
    <cellStyle name="通貨 [0.00]_MDL TWO Erisa loan 2000" xfId="665"/>
    <cellStyle name="통화 [0] 2" xfId="666"/>
    <cellStyle name="통화 [0] 2 2" xfId="4873"/>
    <cellStyle name="통화 [0] 2 2 2" xfId="4874"/>
    <cellStyle name="통화 [0] 2 3" xfId="4875"/>
    <cellStyle name="통화 [0] 3" xfId="667"/>
    <cellStyle name="통화 [0] 3 2" xfId="4876"/>
    <cellStyle name="통화 [0] 4" xfId="668"/>
    <cellStyle name="통화 [0] 4 2" xfId="4877"/>
    <cellStyle name="통화 [0] 5" xfId="78"/>
    <cellStyle name="通貨_02BP用" xfId="669"/>
    <cellStyle name="퍼센트" xfId="670"/>
    <cellStyle name="퍼센트 - 유형2" xfId="671"/>
    <cellStyle name="퍼센트 2" xfId="5169"/>
    <cellStyle name="퍼센트 3" xfId="5146"/>
    <cellStyle name="퍼센트 4" xfId="5150"/>
    <cellStyle name="퍼센트 5" xfId="5343"/>
    <cellStyle name="퍼센트_03dep오버럴" xfId="672"/>
    <cellStyle name="표10" xfId="4878"/>
    <cellStyle name="표13" xfId="4879"/>
    <cellStyle name="표머릿글(上)" xfId="673"/>
    <cellStyle name="표머릿글(上) 10" xfId="11018"/>
    <cellStyle name="표머릿글(上) 10 2" xfId="16960"/>
    <cellStyle name="표머릿글(上) 10 3" xfId="22716"/>
    <cellStyle name="표머릿글(上) 10 4" xfId="28198"/>
    <cellStyle name="표머릿글(上) 2" xfId="5396"/>
    <cellStyle name="표머릿글(上) 2 10" xfId="11390"/>
    <cellStyle name="표머릿글(上) 2 2" xfId="5684"/>
    <cellStyle name="표머릿글(上) 2 2 10" xfId="17427"/>
    <cellStyle name="표머릿글(上) 2 2 2" xfId="11019"/>
    <cellStyle name="표머릿글(上) 2 2 2 2" xfId="16961"/>
    <cellStyle name="표머릿글(上) 2 2 2 3" xfId="22717"/>
    <cellStyle name="표머릿글(上) 2 2 2 4" xfId="28199"/>
    <cellStyle name="표머릿글(上) 2 2 3" xfId="11020"/>
    <cellStyle name="표머릿글(上) 2 2 3 2" xfId="16962"/>
    <cellStyle name="표머릿글(上) 2 2 3 3" xfId="22718"/>
    <cellStyle name="표머릿글(上) 2 2 3 4" xfId="28200"/>
    <cellStyle name="표머릿글(上) 2 2 4" xfId="11021"/>
    <cellStyle name="표머릿글(上) 2 2 4 2" xfId="16963"/>
    <cellStyle name="표머릿글(上) 2 2 4 3" xfId="22719"/>
    <cellStyle name="표머릿글(上) 2 2 4 4" xfId="28201"/>
    <cellStyle name="표머릿글(上) 2 2 5" xfId="11022"/>
    <cellStyle name="표머릿글(上) 2 2 5 2" xfId="16964"/>
    <cellStyle name="표머릿글(上) 2 2 5 3" xfId="22720"/>
    <cellStyle name="표머릿글(上) 2 2 5 4" xfId="28202"/>
    <cellStyle name="표머릿글(上) 2 2 6" xfId="11023"/>
    <cellStyle name="표머릿글(上) 2 2 6 2" xfId="16965"/>
    <cellStyle name="표머릿글(上) 2 2 6 3" xfId="22721"/>
    <cellStyle name="표머릿글(上) 2 2 6 4" xfId="28203"/>
    <cellStyle name="표머릿글(上) 2 2 7" xfId="11024"/>
    <cellStyle name="표머릿글(上) 2 2 7 2" xfId="16966"/>
    <cellStyle name="표머릿글(上) 2 2 7 3" xfId="22722"/>
    <cellStyle name="표머릿글(上) 2 2 7 4" xfId="28204"/>
    <cellStyle name="표머릿글(上) 2 2 8" xfId="11025"/>
    <cellStyle name="표머릿글(上) 2 2 8 2" xfId="16967"/>
    <cellStyle name="표머릿글(上) 2 2 8 3" xfId="22723"/>
    <cellStyle name="표머릿글(上) 2 2 8 4" xfId="28205"/>
    <cellStyle name="표머릿글(上) 2 2 9" xfId="11657"/>
    <cellStyle name="표머릿글(上) 2 3" xfId="5924"/>
    <cellStyle name="표머릿글(上) 2 3 10" xfId="11026"/>
    <cellStyle name="표머릿글(上) 2 3 10 2" xfId="16968"/>
    <cellStyle name="표머릿글(上) 2 3 10 3" xfId="22724"/>
    <cellStyle name="표머릿글(上) 2 3 10 4" xfId="28206"/>
    <cellStyle name="표머릿글(上) 2 3 11" xfId="11897"/>
    <cellStyle name="표머릿글(上) 2 3 12" xfId="17654"/>
    <cellStyle name="표머릿글(上) 2 3 13" xfId="23151"/>
    <cellStyle name="표머릿글(上) 2 3 2" xfId="11027"/>
    <cellStyle name="표머릿글(上) 2 3 2 2" xfId="16969"/>
    <cellStyle name="표머릿글(上) 2 3 2 3" xfId="22725"/>
    <cellStyle name="표머릿글(上) 2 3 2 4" xfId="28207"/>
    <cellStyle name="표머릿글(上) 2 3 3" xfId="11028"/>
    <cellStyle name="표머릿글(上) 2 3 3 2" xfId="16970"/>
    <cellStyle name="표머릿글(上) 2 3 3 3" xfId="22726"/>
    <cellStyle name="표머릿글(上) 2 3 3 4" xfId="28208"/>
    <cellStyle name="표머릿글(上) 2 3 4" xfId="11029"/>
    <cellStyle name="표머릿글(上) 2 3 4 2" xfId="16971"/>
    <cellStyle name="표머릿글(上) 2 3 4 3" xfId="22727"/>
    <cellStyle name="표머릿글(上) 2 3 4 4" xfId="28209"/>
    <cellStyle name="표머릿글(上) 2 3 5" xfId="11030"/>
    <cellStyle name="표머릿글(上) 2 3 5 2" xfId="16972"/>
    <cellStyle name="표머릿글(上) 2 3 5 3" xfId="22728"/>
    <cellStyle name="표머릿글(上) 2 3 5 4" xfId="28210"/>
    <cellStyle name="표머릿글(上) 2 3 6" xfId="11031"/>
    <cellStyle name="표머릿글(上) 2 3 6 2" xfId="16973"/>
    <cellStyle name="표머릿글(上) 2 3 6 3" xfId="22729"/>
    <cellStyle name="표머릿글(上) 2 3 6 4" xfId="28211"/>
    <cellStyle name="표머릿글(上) 2 3 7" xfId="11032"/>
    <cellStyle name="표머릿글(上) 2 3 7 2" xfId="16974"/>
    <cellStyle name="표머릿글(上) 2 3 7 3" xfId="22730"/>
    <cellStyle name="표머릿글(上) 2 3 7 4" xfId="28212"/>
    <cellStyle name="표머릿글(上) 2 3 8" xfId="11033"/>
    <cellStyle name="표머릿글(上) 2 3 8 2" xfId="16975"/>
    <cellStyle name="표머릿글(上) 2 3 8 3" xfId="22731"/>
    <cellStyle name="표머릿글(上) 2 3 8 4" xfId="28213"/>
    <cellStyle name="표머릿글(上) 2 3 9" xfId="11034"/>
    <cellStyle name="표머릿글(上) 2 3 9 2" xfId="16976"/>
    <cellStyle name="표머릿글(上) 2 3 9 3" xfId="22732"/>
    <cellStyle name="표머릿글(上) 2 3 9 4" xfId="28214"/>
    <cellStyle name="표머릿글(上) 2 4" xfId="11035"/>
    <cellStyle name="표머릿글(上) 2 4 2" xfId="16977"/>
    <cellStyle name="표머릿글(上) 2 4 3" xfId="22733"/>
    <cellStyle name="표머릿글(上) 2 4 4" xfId="28215"/>
    <cellStyle name="표머릿글(上) 2 5" xfId="11036"/>
    <cellStyle name="표머릿글(上) 2 5 2" xfId="16978"/>
    <cellStyle name="표머릿글(上) 2 5 3" xfId="22734"/>
    <cellStyle name="표머릿글(上) 2 5 4" xfId="28216"/>
    <cellStyle name="표머릿글(上) 2 6" xfId="11037"/>
    <cellStyle name="표머릿글(上) 2 6 2" xfId="16979"/>
    <cellStyle name="표머릿글(上) 2 6 3" xfId="22735"/>
    <cellStyle name="표머릿글(上) 2 6 4" xfId="28217"/>
    <cellStyle name="표머릿글(上) 2 7" xfId="11038"/>
    <cellStyle name="표머릿글(上) 2 7 2" xfId="16980"/>
    <cellStyle name="표머릿글(上) 2 7 3" xfId="22736"/>
    <cellStyle name="표머릿글(上) 2 7 4" xfId="28218"/>
    <cellStyle name="표머릿글(上) 2 8" xfId="11039"/>
    <cellStyle name="표머릿글(上) 2 8 2" xfId="16981"/>
    <cellStyle name="표머릿글(上) 2 8 3" xfId="22737"/>
    <cellStyle name="표머릿글(上) 2 8 4" xfId="28219"/>
    <cellStyle name="표머릿글(上) 2 9" xfId="11040"/>
    <cellStyle name="표머릿글(上) 2 9 2" xfId="16982"/>
    <cellStyle name="표머릿글(上) 2 9 3" xfId="22738"/>
    <cellStyle name="표머릿글(上) 2 9 4" xfId="28220"/>
    <cellStyle name="표머릿글(上) 3" xfId="5539"/>
    <cellStyle name="표머릿글(上) 3 10" xfId="11532"/>
    <cellStyle name="표머릿글(上) 3 2" xfId="5827"/>
    <cellStyle name="표머릿글(上) 3 2 10" xfId="11800"/>
    <cellStyle name="표머릿글(上) 3 2 2" xfId="11041"/>
    <cellStyle name="표머릿글(上) 3 2 2 2" xfId="16983"/>
    <cellStyle name="표머릿글(上) 3 2 2 3" xfId="22739"/>
    <cellStyle name="표머릿글(上) 3 2 2 4" xfId="28221"/>
    <cellStyle name="표머릿글(上) 3 2 3" xfId="11042"/>
    <cellStyle name="표머릿글(上) 3 2 3 2" xfId="16984"/>
    <cellStyle name="표머릿글(上) 3 2 3 3" xfId="22740"/>
    <cellStyle name="표머릿글(上) 3 2 3 4" xfId="28222"/>
    <cellStyle name="표머릿글(上) 3 2 4" xfId="11043"/>
    <cellStyle name="표머릿글(上) 3 2 4 2" xfId="16985"/>
    <cellStyle name="표머릿글(上) 3 2 4 3" xfId="22741"/>
    <cellStyle name="표머릿글(上) 3 2 4 4" xfId="28223"/>
    <cellStyle name="표머릿글(上) 3 2 5" xfId="11044"/>
    <cellStyle name="표머릿글(上) 3 2 5 2" xfId="16986"/>
    <cellStyle name="표머릿글(上) 3 2 5 3" xfId="22742"/>
    <cellStyle name="표머릿글(上) 3 2 5 4" xfId="28224"/>
    <cellStyle name="표머릿글(上) 3 2 6" xfId="11045"/>
    <cellStyle name="표머릿글(上) 3 2 6 2" xfId="16987"/>
    <cellStyle name="표머릿글(上) 3 2 6 3" xfId="22743"/>
    <cellStyle name="표머릿글(上) 3 2 6 4" xfId="28225"/>
    <cellStyle name="표머릿글(上) 3 2 7" xfId="11046"/>
    <cellStyle name="표머릿글(上) 3 2 7 2" xfId="16988"/>
    <cellStyle name="표머릿글(上) 3 2 7 3" xfId="22744"/>
    <cellStyle name="표머릿글(上) 3 2 7 4" xfId="28226"/>
    <cellStyle name="표머릿글(上) 3 2 8" xfId="11047"/>
    <cellStyle name="표머릿글(上) 3 2 8 2" xfId="16989"/>
    <cellStyle name="표머릿글(上) 3 2 8 3" xfId="22745"/>
    <cellStyle name="표머릿글(上) 3 2 8 4" xfId="28227"/>
    <cellStyle name="표머릿글(上) 3 2 9" xfId="11048"/>
    <cellStyle name="표머릿글(上) 3 2 9 2" xfId="16990"/>
    <cellStyle name="표머릿글(上) 3 2 9 3" xfId="22746"/>
    <cellStyle name="표머릿글(上) 3 2 9 4" xfId="28228"/>
    <cellStyle name="표머릿글(上) 3 3" xfId="6049"/>
    <cellStyle name="표머릿글(上) 3 3 10" xfId="11049"/>
    <cellStyle name="표머릿글(上) 3 3 10 2" xfId="16991"/>
    <cellStyle name="표머릿글(上) 3 3 10 3" xfId="22747"/>
    <cellStyle name="표머릿글(上) 3 3 10 4" xfId="28229"/>
    <cellStyle name="표머릿글(上) 3 3 11" xfId="12021"/>
    <cellStyle name="표머릿글(上) 3 3 12" xfId="17778"/>
    <cellStyle name="표머릿글(上) 3 3 13" xfId="23275"/>
    <cellStyle name="표머릿글(上) 3 3 2" xfId="11050"/>
    <cellStyle name="표머릿글(上) 3 3 2 2" xfId="16992"/>
    <cellStyle name="표머릿글(上) 3 3 2 3" xfId="22748"/>
    <cellStyle name="표머릿글(上) 3 3 2 4" xfId="28230"/>
    <cellStyle name="표머릿글(上) 3 3 3" xfId="11051"/>
    <cellStyle name="표머릿글(上) 3 3 3 2" xfId="16993"/>
    <cellStyle name="표머릿글(上) 3 3 3 3" xfId="22749"/>
    <cellStyle name="표머릿글(上) 3 3 3 4" xfId="28231"/>
    <cellStyle name="표머릿글(上) 3 3 4" xfId="11052"/>
    <cellStyle name="표머릿글(上) 3 3 4 2" xfId="16994"/>
    <cellStyle name="표머릿글(上) 3 3 4 3" xfId="22750"/>
    <cellStyle name="표머릿글(上) 3 3 4 4" xfId="28232"/>
    <cellStyle name="표머릿글(上) 3 3 5" xfId="11053"/>
    <cellStyle name="표머릿글(上) 3 3 5 2" xfId="16995"/>
    <cellStyle name="표머릿글(上) 3 3 5 3" xfId="22751"/>
    <cellStyle name="표머릿글(上) 3 3 5 4" xfId="28233"/>
    <cellStyle name="표머릿글(上) 3 3 6" xfId="11054"/>
    <cellStyle name="표머릿글(上) 3 3 6 2" xfId="16996"/>
    <cellStyle name="표머릿글(上) 3 3 6 3" xfId="22752"/>
    <cellStyle name="표머릿글(上) 3 3 6 4" xfId="28234"/>
    <cellStyle name="표머릿글(上) 3 3 7" xfId="11055"/>
    <cellStyle name="표머릿글(上) 3 3 7 2" xfId="16997"/>
    <cellStyle name="표머릿글(上) 3 3 7 3" xfId="22753"/>
    <cellStyle name="표머릿글(上) 3 3 7 4" xfId="28235"/>
    <cellStyle name="표머릿글(上) 3 3 8" xfId="11056"/>
    <cellStyle name="표머릿글(上) 3 3 8 2" xfId="16998"/>
    <cellStyle name="표머릿글(上) 3 3 8 3" xfId="22754"/>
    <cellStyle name="표머릿글(上) 3 3 8 4" xfId="28236"/>
    <cellStyle name="표머릿글(上) 3 3 9" xfId="11057"/>
    <cellStyle name="표머릿글(上) 3 3 9 2" xfId="16999"/>
    <cellStyle name="표머릿글(上) 3 3 9 3" xfId="22755"/>
    <cellStyle name="표머릿글(上) 3 3 9 4" xfId="28237"/>
    <cellStyle name="표머릿글(上) 3 4" xfId="11058"/>
    <cellStyle name="표머릿글(上) 3 4 2" xfId="17000"/>
    <cellStyle name="표머릿글(上) 3 4 3" xfId="22756"/>
    <cellStyle name="표머릿글(上) 3 4 4" xfId="28238"/>
    <cellStyle name="표머릿글(上) 3 5" xfId="11059"/>
    <cellStyle name="표머릿글(上) 3 5 2" xfId="17001"/>
    <cellStyle name="표머릿글(上) 3 5 3" xfId="22757"/>
    <cellStyle name="표머릿글(上) 3 5 4" xfId="28239"/>
    <cellStyle name="표머릿글(上) 3 6" xfId="11060"/>
    <cellStyle name="표머릿글(上) 3 6 2" xfId="17002"/>
    <cellStyle name="표머릿글(上) 3 6 3" xfId="22758"/>
    <cellStyle name="표머릿글(上) 3 6 4" xfId="28240"/>
    <cellStyle name="표머릿글(上) 3 7" xfId="11061"/>
    <cellStyle name="표머릿글(上) 3 7 2" xfId="17003"/>
    <cellStyle name="표머릿글(上) 3 7 3" xfId="22759"/>
    <cellStyle name="표머릿글(上) 3 7 4" xfId="28241"/>
    <cellStyle name="표머릿글(上) 3 8" xfId="11062"/>
    <cellStyle name="표머릿글(上) 3 8 2" xfId="17004"/>
    <cellStyle name="표머릿글(上) 3 8 3" xfId="22760"/>
    <cellStyle name="표머릿글(上) 3 8 4" xfId="28242"/>
    <cellStyle name="표머릿글(上) 3 9" xfId="11063"/>
    <cellStyle name="표머릿글(上) 3 9 2" xfId="17005"/>
    <cellStyle name="표머릿글(上) 3 9 3" xfId="22761"/>
    <cellStyle name="표머릿글(上) 3 9 4" xfId="28243"/>
    <cellStyle name="표머릿글(上) 4" xfId="5482"/>
    <cellStyle name="표머릿글(上) 4 2" xfId="5770"/>
    <cellStyle name="표머릿글(上) 4 2 10" xfId="11064"/>
    <cellStyle name="표머릿글(上) 4 2 10 2" xfId="17006"/>
    <cellStyle name="표머릿글(上) 4 2 10 3" xfId="22762"/>
    <cellStyle name="표머릿글(上) 4 2 10 4" xfId="28244"/>
    <cellStyle name="표머릿글(上) 4 2 11" xfId="11743"/>
    <cellStyle name="표머릿글(上) 4 2 12" xfId="23023"/>
    <cellStyle name="표머릿글(上) 4 2 2" xfId="11065"/>
    <cellStyle name="표머릿글(上) 4 2 2 2" xfId="17007"/>
    <cellStyle name="표머릿글(上) 4 2 2 3" xfId="22763"/>
    <cellStyle name="표머릿글(上) 4 2 2 4" xfId="28245"/>
    <cellStyle name="표머릿글(上) 4 2 3" xfId="11066"/>
    <cellStyle name="표머릿글(上) 4 2 3 2" xfId="17008"/>
    <cellStyle name="표머릿글(上) 4 2 3 3" xfId="22764"/>
    <cellStyle name="표머릿글(上) 4 2 3 4" xfId="28246"/>
    <cellStyle name="표머릿글(上) 4 2 4" xfId="11067"/>
    <cellStyle name="표머릿글(上) 4 2 4 2" xfId="17009"/>
    <cellStyle name="표머릿글(上) 4 2 4 3" xfId="22765"/>
    <cellStyle name="표머릿글(上) 4 2 4 4" xfId="28247"/>
    <cellStyle name="표머릿글(上) 4 2 5" xfId="11068"/>
    <cellStyle name="표머릿글(上) 4 2 5 2" xfId="17010"/>
    <cellStyle name="표머릿글(上) 4 2 5 3" xfId="22766"/>
    <cellStyle name="표머릿글(上) 4 2 5 4" xfId="28248"/>
    <cellStyle name="표머릿글(上) 4 2 6" xfId="11069"/>
    <cellStyle name="표머릿글(上) 4 2 6 2" xfId="17011"/>
    <cellStyle name="표머릿글(上) 4 2 6 3" xfId="22767"/>
    <cellStyle name="표머릿글(上) 4 2 6 4" xfId="28249"/>
    <cellStyle name="표머릿글(上) 4 2 7" xfId="11070"/>
    <cellStyle name="표머릿글(上) 4 2 7 2" xfId="17012"/>
    <cellStyle name="표머릿글(上) 4 2 7 3" xfId="22768"/>
    <cellStyle name="표머릿글(上) 4 2 7 4" xfId="28250"/>
    <cellStyle name="표머릿글(上) 4 2 8" xfId="11071"/>
    <cellStyle name="표머릿글(上) 4 2 8 2" xfId="17013"/>
    <cellStyle name="표머릿글(上) 4 2 8 3" xfId="22769"/>
    <cellStyle name="표머릿글(上) 4 2 8 4" xfId="28251"/>
    <cellStyle name="표머릿글(上) 4 2 9" xfId="11072"/>
    <cellStyle name="표머릿글(上) 4 2 9 2" xfId="17014"/>
    <cellStyle name="표머릿글(上) 4 2 9 3" xfId="22770"/>
    <cellStyle name="표머릿글(上) 4 2 9 4" xfId="28252"/>
    <cellStyle name="표머릿글(上) 4 3" xfId="5995"/>
    <cellStyle name="표머릿글(上) 4 3 10" xfId="11073"/>
    <cellStyle name="표머릿글(上) 4 3 10 2" xfId="17015"/>
    <cellStyle name="표머릿글(上) 4 3 10 3" xfId="22771"/>
    <cellStyle name="표머릿글(上) 4 3 10 4" xfId="28253"/>
    <cellStyle name="표머릿글(上) 4 3 11" xfId="11968"/>
    <cellStyle name="표머릿글(上) 4 3 12" xfId="17725"/>
    <cellStyle name="표머릿글(上) 4 3 13" xfId="23222"/>
    <cellStyle name="표머릿글(上) 4 3 2" xfId="11074"/>
    <cellStyle name="표머릿글(上) 4 3 2 2" xfId="17016"/>
    <cellStyle name="표머릿글(上) 4 3 2 3" xfId="22772"/>
    <cellStyle name="표머릿글(上) 4 3 2 4" xfId="28254"/>
    <cellStyle name="표머릿글(上) 4 3 3" xfId="11075"/>
    <cellStyle name="표머릿글(上) 4 3 3 2" xfId="17017"/>
    <cellStyle name="표머릿글(上) 4 3 3 3" xfId="22773"/>
    <cellStyle name="표머릿글(上) 4 3 3 4" xfId="28255"/>
    <cellStyle name="표머릿글(上) 4 3 4" xfId="11076"/>
    <cellStyle name="표머릿글(上) 4 3 4 2" xfId="17018"/>
    <cellStyle name="표머릿글(上) 4 3 4 3" xfId="22774"/>
    <cellStyle name="표머릿글(上) 4 3 4 4" xfId="28256"/>
    <cellStyle name="표머릿글(上) 4 3 5" xfId="11077"/>
    <cellStyle name="표머릿글(上) 4 3 5 2" xfId="17019"/>
    <cellStyle name="표머릿글(上) 4 3 5 3" xfId="22775"/>
    <cellStyle name="표머릿글(上) 4 3 5 4" xfId="28257"/>
    <cellStyle name="표머릿글(上) 4 3 6" xfId="11078"/>
    <cellStyle name="표머릿글(上) 4 3 6 2" xfId="17020"/>
    <cellStyle name="표머릿글(上) 4 3 6 3" xfId="22776"/>
    <cellStyle name="표머릿글(上) 4 3 6 4" xfId="28258"/>
    <cellStyle name="표머릿글(上) 4 3 7" xfId="11079"/>
    <cellStyle name="표머릿글(上) 4 3 7 2" xfId="17021"/>
    <cellStyle name="표머릿글(上) 4 3 7 3" xfId="22777"/>
    <cellStyle name="표머릿글(上) 4 3 7 4" xfId="28259"/>
    <cellStyle name="표머릿글(上) 4 3 8" xfId="11080"/>
    <cellStyle name="표머릿글(上) 4 3 8 2" xfId="17022"/>
    <cellStyle name="표머릿글(上) 4 3 8 3" xfId="22778"/>
    <cellStyle name="표머릿글(上) 4 3 8 4" xfId="28260"/>
    <cellStyle name="표머릿글(上) 4 3 9" xfId="11081"/>
    <cellStyle name="표머릿글(上) 4 3 9 2" xfId="17023"/>
    <cellStyle name="표머릿글(上) 4 3 9 3" xfId="22779"/>
    <cellStyle name="표머릿글(上) 4 3 9 4" xfId="28261"/>
    <cellStyle name="표머릿글(上) 4 4" xfId="11082"/>
    <cellStyle name="표머릿글(上) 4 4 2" xfId="17024"/>
    <cellStyle name="표머릿글(上) 4 4 3" xfId="22780"/>
    <cellStyle name="표머릿글(上) 4 4 4" xfId="28262"/>
    <cellStyle name="표머릿글(上) 4 5" xfId="11083"/>
    <cellStyle name="표머릿글(上) 4 5 2" xfId="17025"/>
    <cellStyle name="표머릿글(上) 4 5 3" xfId="22781"/>
    <cellStyle name="표머릿글(上) 4 5 4" xfId="28263"/>
    <cellStyle name="표머릿글(上) 4 6" xfId="11084"/>
    <cellStyle name="표머릿글(上) 4 6 2" xfId="17026"/>
    <cellStyle name="표머릿글(上) 4 6 3" xfId="22782"/>
    <cellStyle name="표머릿글(上) 4 6 4" xfId="28264"/>
    <cellStyle name="표머릿글(上) 4 7" xfId="11085"/>
    <cellStyle name="표머릿글(上) 4 7 2" xfId="17027"/>
    <cellStyle name="표머릿글(上) 4 7 3" xfId="22783"/>
    <cellStyle name="표머릿글(上) 4 7 4" xfId="28265"/>
    <cellStyle name="표머릿글(上) 4 8" xfId="11086"/>
    <cellStyle name="표머릿글(上) 4 8 2" xfId="17028"/>
    <cellStyle name="표머릿글(上) 4 8 3" xfId="22784"/>
    <cellStyle name="표머릿글(上) 4 8 4" xfId="28266"/>
    <cellStyle name="표머릿글(上) 4 9" xfId="11476"/>
    <cellStyle name="표머릿글(上) 5" xfId="11087"/>
    <cellStyle name="표머릿글(上) 5 2" xfId="17029"/>
    <cellStyle name="표머릿글(上) 5 3" xfId="22785"/>
    <cellStyle name="표머릿글(上) 5 4" xfId="28267"/>
    <cellStyle name="표머릿글(上) 6" xfId="11088"/>
    <cellStyle name="표머릿글(上) 6 2" xfId="17030"/>
    <cellStyle name="표머릿글(上) 6 3" xfId="22786"/>
    <cellStyle name="표머릿글(上) 6 4" xfId="28268"/>
    <cellStyle name="표머릿글(上) 7" xfId="11089"/>
    <cellStyle name="표머릿글(上) 7 2" xfId="17031"/>
    <cellStyle name="표머릿글(上) 7 3" xfId="22787"/>
    <cellStyle name="표머릿글(上) 7 4" xfId="28269"/>
    <cellStyle name="표머릿글(上) 8" xfId="11090"/>
    <cellStyle name="표머릿글(上) 8 2" xfId="17032"/>
    <cellStyle name="표머릿글(上) 8 3" xfId="22788"/>
    <cellStyle name="표머릿글(上) 8 4" xfId="28270"/>
    <cellStyle name="표머릿글(上) 9" xfId="11091"/>
    <cellStyle name="표머릿글(上) 9 2" xfId="17033"/>
    <cellStyle name="표머릿글(上) 9 3" xfId="22789"/>
    <cellStyle name="표머릿글(上) 9 4" xfId="28271"/>
    <cellStyle name="표머릿글(中)" xfId="674"/>
    <cellStyle name="표머릿글(下)" xfId="675"/>
    <cellStyle name="표상단" xfId="4880"/>
    <cellStyle name="표상단 2" xfId="5543"/>
    <cellStyle name="표상단 2 2" xfId="5831"/>
    <cellStyle name="표상단 2 2 10" xfId="17566"/>
    <cellStyle name="표상단 2 2 2" xfId="11092"/>
    <cellStyle name="표상단 2 2 2 2" xfId="17034"/>
    <cellStyle name="표상단 2 2 2 3" xfId="28272"/>
    <cellStyle name="표상단 2 2 3" xfId="11093"/>
    <cellStyle name="표상단 2 2 3 2" xfId="17035"/>
    <cellStyle name="표상단 2 2 3 3" xfId="28273"/>
    <cellStyle name="표상단 2 2 4" xfId="11094"/>
    <cellStyle name="표상단 2 2 4 2" xfId="17036"/>
    <cellStyle name="표상단 2 2 4 3" xfId="28274"/>
    <cellStyle name="표상단 2 2 5" xfId="11095"/>
    <cellStyle name="표상단 2 2 5 2" xfId="17037"/>
    <cellStyle name="표상단 2 2 5 3" xfId="28275"/>
    <cellStyle name="표상단 2 2 6" xfId="11096"/>
    <cellStyle name="표상단 2 2 6 2" xfId="17038"/>
    <cellStyle name="표상단 2 2 6 3" xfId="28276"/>
    <cellStyle name="표상단 2 2 7" xfId="11097"/>
    <cellStyle name="표상단 2 2 7 2" xfId="17039"/>
    <cellStyle name="표상단 2 2 7 3" xfId="28277"/>
    <cellStyle name="표상단 2 2 8" xfId="11098"/>
    <cellStyle name="표상단 2 2 8 2" xfId="17040"/>
    <cellStyle name="표상단 2 2 8 3" xfId="28278"/>
    <cellStyle name="표상단 2 2 9" xfId="11804"/>
    <cellStyle name="표상단 2 3" xfId="6053"/>
    <cellStyle name="표상단 2 3 2" xfId="12025"/>
    <cellStyle name="표상단 2 4" xfId="11099"/>
    <cellStyle name="표상단 2 4 2" xfId="17041"/>
    <cellStyle name="표상단 2 4 3" xfId="28279"/>
    <cellStyle name="표상단 2 5" xfId="11100"/>
    <cellStyle name="표상단 2 5 2" xfId="17042"/>
    <cellStyle name="표상단 2 5 3" xfId="28280"/>
    <cellStyle name="표상단 2 6" xfId="11536"/>
    <cellStyle name="표상단 3" xfId="5426"/>
    <cellStyle name="표상단 3 10" xfId="11420"/>
    <cellStyle name="표상단 3 11" xfId="17217"/>
    <cellStyle name="표상단 3 12" xfId="11254"/>
    <cellStyle name="표상단 3 2" xfId="5714"/>
    <cellStyle name="표상단 3 2 10" xfId="11687"/>
    <cellStyle name="표상단 3 2 11" xfId="17456"/>
    <cellStyle name="표상단 3 2 12" xfId="22976"/>
    <cellStyle name="표상단 3 2 2" xfId="11101"/>
    <cellStyle name="표상단 3 2 2 2" xfId="17043"/>
    <cellStyle name="표상단 3 2 2 3" xfId="28281"/>
    <cellStyle name="표상단 3 2 3" xfId="11102"/>
    <cellStyle name="표상단 3 2 3 2" xfId="17044"/>
    <cellStyle name="표상단 3 2 3 3" xfId="28282"/>
    <cellStyle name="표상단 3 2 4" xfId="11103"/>
    <cellStyle name="표상단 3 2 4 2" xfId="17045"/>
    <cellStyle name="표상단 3 2 4 3" xfId="28283"/>
    <cellStyle name="표상단 3 2 5" xfId="11104"/>
    <cellStyle name="표상단 3 2 5 2" xfId="17046"/>
    <cellStyle name="표상단 3 2 5 3" xfId="28284"/>
    <cellStyle name="표상단 3 2 6" xfId="11105"/>
    <cellStyle name="표상단 3 2 6 2" xfId="17047"/>
    <cellStyle name="표상단 3 2 6 3" xfId="28285"/>
    <cellStyle name="표상단 3 2 7" xfId="11106"/>
    <cellStyle name="표상단 3 2 7 2" xfId="17048"/>
    <cellStyle name="표상단 3 2 7 3" xfId="28286"/>
    <cellStyle name="표상단 3 2 8" xfId="11107"/>
    <cellStyle name="표상단 3 2 8 2" xfId="17049"/>
    <cellStyle name="표상단 3 2 8 3" xfId="28287"/>
    <cellStyle name="표상단 3 2 9" xfId="11108"/>
    <cellStyle name="표상단 3 2 9 2" xfId="17050"/>
    <cellStyle name="표상단 3 2 9 3" xfId="28288"/>
    <cellStyle name="표상단 3 3" xfId="5950"/>
    <cellStyle name="표상단 3 3 10" xfId="11109"/>
    <cellStyle name="표상단 3 3 10 2" xfId="17051"/>
    <cellStyle name="표상단 3 3 10 3" xfId="28289"/>
    <cellStyle name="표상단 3 3 11" xfId="11923"/>
    <cellStyle name="표상단 3 3 12" xfId="17680"/>
    <cellStyle name="표상단 3 3 13" xfId="23177"/>
    <cellStyle name="표상단 3 3 2" xfId="11110"/>
    <cellStyle name="표상단 3 3 2 2" xfId="17052"/>
    <cellStyle name="표상단 3 3 2 3" xfId="28290"/>
    <cellStyle name="표상단 3 3 3" xfId="11111"/>
    <cellStyle name="표상단 3 3 3 2" xfId="17053"/>
    <cellStyle name="표상단 3 3 3 3" xfId="28291"/>
    <cellStyle name="표상단 3 3 4" xfId="11112"/>
    <cellStyle name="표상단 3 3 4 2" xfId="17054"/>
    <cellStyle name="표상단 3 3 4 3" xfId="28292"/>
    <cellStyle name="표상단 3 3 5" xfId="11113"/>
    <cellStyle name="표상단 3 3 5 2" xfId="17055"/>
    <cellStyle name="표상단 3 3 5 3" xfId="28293"/>
    <cellStyle name="표상단 3 3 6" xfId="11114"/>
    <cellStyle name="표상단 3 3 6 2" xfId="17056"/>
    <cellStyle name="표상단 3 3 6 3" xfId="28294"/>
    <cellStyle name="표상단 3 3 7" xfId="11115"/>
    <cellStyle name="표상단 3 3 7 2" xfId="17057"/>
    <cellStyle name="표상단 3 3 7 3" xfId="28295"/>
    <cellStyle name="표상단 3 3 8" xfId="11116"/>
    <cellStyle name="표상단 3 3 8 2" xfId="17058"/>
    <cellStyle name="표상단 3 3 8 3" xfId="28296"/>
    <cellStyle name="표상단 3 3 9" xfId="11117"/>
    <cellStyle name="표상단 3 3 9 2" xfId="17059"/>
    <cellStyle name="표상단 3 3 9 3" xfId="28297"/>
    <cellStyle name="표상단 3 4" xfId="11118"/>
    <cellStyle name="표상단 3 4 2" xfId="17060"/>
    <cellStyle name="표상단 3 4 3" xfId="28298"/>
    <cellStyle name="표상단 3 5" xfId="11119"/>
    <cellStyle name="표상단 3 5 2" xfId="17061"/>
    <cellStyle name="표상단 3 5 3" xfId="28299"/>
    <cellStyle name="표상단 3 6" xfId="11120"/>
    <cellStyle name="표상단 3 6 2" xfId="17062"/>
    <cellStyle name="표상단 3 6 3" xfId="28300"/>
    <cellStyle name="표상단 3 7" xfId="11121"/>
    <cellStyle name="표상단 3 7 2" xfId="17063"/>
    <cellStyle name="표상단 3 7 3" xfId="28301"/>
    <cellStyle name="표상단 3 8" xfId="11122"/>
    <cellStyle name="표상단 3 8 2" xfId="17064"/>
    <cellStyle name="표상단 3 8 3" xfId="28302"/>
    <cellStyle name="표상단 3 9" xfId="11123"/>
    <cellStyle name="표상단 3 9 2" xfId="17065"/>
    <cellStyle name="표상단 3 9 3" xfId="28303"/>
    <cellStyle name="표상단 4" xfId="5464"/>
    <cellStyle name="표상단 4 10" xfId="17251"/>
    <cellStyle name="표상단 4 11" xfId="22874"/>
    <cellStyle name="표상단 4 2" xfId="5752"/>
    <cellStyle name="표상단 4 2 2" xfId="11124"/>
    <cellStyle name="표상단 4 2 2 2" xfId="17066"/>
    <cellStyle name="표상단 4 2 2 3" xfId="28304"/>
    <cellStyle name="표상단 4 2 3" xfId="11725"/>
    <cellStyle name="표상단 4 2 4" xfId="17492"/>
    <cellStyle name="표상단 4 3" xfId="5979"/>
    <cellStyle name="표상단 4 3 10" xfId="11125"/>
    <cellStyle name="표상단 4 3 10 2" xfId="17067"/>
    <cellStyle name="표상단 4 3 10 3" xfId="28305"/>
    <cellStyle name="표상단 4 3 11" xfId="11952"/>
    <cellStyle name="표상단 4 3 12" xfId="17709"/>
    <cellStyle name="표상단 4 3 13" xfId="23206"/>
    <cellStyle name="표상단 4 3 2" xfId="11126"/>
    <cellStyle name="표상단 4 3 2 2" xfId="17068"/>
    <cellStyle name="표상단 4 3 2 3" xfId="28306"/>
    <cellStyle name="표상단 4 3 3" xfId="11127"/>
    <cellStyle name="표상단 4 3 3 2" xfId="17069"/>
    <cellStyle name="표상단 4 3 3 3" xfId="28307"/>
    <cellStyle name="표상단 4 3 4" xfId="11128"/>
    <cellStyle name="표상단 4 3 4 2" xfId="17070"/>
    <cellStyle name="표상단 4 3 4 3" xfId="28308"/>
    <cellStyle name="표상단 4 3 5" xfId="11129"/>
    <cellStyle name="표상단 4 3 5 2" xfId="17071"/>
    <cellStyle name="표상단 4 3 5 3" xfId="28309"/>
    <cellStyle name="표상단 4 3 6" xfId="11130"/>
    <cellStyle name="표상단 4 3 6 2" xfId="17072"/>
    <cellStyle name="표상단 4 3 6 3" xfId="28310"/>
    <cellStyle name="표상단 4 3 7" xfId="11131"/>
    <cellStyle name="표상단 4 3 7 2" xfId="17073"/>
    <cellStyle name="표상단 4 3 7 3" xfId="28311"/>
    <cellStyle name="표상단 4 3 8" xfId="11132"/>
    <cellStyle name="표상단 4 3 8 2" xfId="17074"/>
    <cellStyle name="표상단 4 3 8 3" xfId="28312"/>
    <cellStyle name="표상단 4 3 9" xfId="11133"/>
    <cellStyle name="표상단 4 3 9 2" xfId="17075"/>
    <cellStyle name="표상단 4 3 9 3" xfId="28313"/>
    <cellStyle name="표상단 4 4" xfId="11134"/>
    <cellStyle name="표상단 4 4 2" xfId="17076"/>
    <cellStyle name="표상단 4 4 3" xfId="28314"/>
    <cellStyle name="표상단 4 5" xfId="11135"/>
    <cellStyle name="표상단 4 5 2" xfId="17077"/>
    <cellStyle name="표상단 4 5 3" xfId="28315"/>
    <cellStyle name="표상단 4 6" xfId="11136"/>
    <cellStyle name="표상단 4 6 2" xfId="17078"/>
    <cellStyle name="표상단 4 6 3" xfId="28316"/>
    <cellStyle name="표상단 4 7" xfId="11137"/>
    <cellStyle name="표상단 4 7 2" xfId="17079"/>
    <cellStyle name="표상단 4 7 3" xfId="28317"/>
    <cellStyle name="표상단 4 8" xfId="11138"/>
    <cellStyle name="표상단 4 8 2" xfId="17080"/>
    <cellStyle name="표상단 4 8 3" xfId="28318"/>
    <cellStyle name="표상단 4 9" xfId="11458"/>
    <cellStyle name="표상단 5" xfId="5616"/>
    <cellStyle name="표상단 5 2" xfId="11597"/>
    <cellStyle name="표상단 6" xfId="11139"/>
    <cellStyle name="표상단 6 2" xfId="17081"/>
    <cellStyle name="표상단 6 3" xfId="28319"/>
    <cellStyle name="表示済みのハイパーリンク_~8004112" xfId="676"/>
    <cellStyle name="표제목" xfId="4881"/>
    <cellStyle name="표제목 2" xfId="5342"/>
    <cellStyle name="표제목 2 2" xfId="5579"/>
    <cellStyle name="표제목 2 2 2" xfId="5867"/>
    <cellStyle name="표제목 2 2 2 2" xfId="11140"/>
    <cellStyle name="표제목 2 2 2 2 2" xfId="17082"/>
    <cellStyle name="표제목 2 2 2 2 3" xfId="22790"/>
    <cellStyle name="표제목 2 2 2 2 4" xfId="28320"/>
    <cellStyle name="표제목 2 2 2 3" xfId="11141"/>
    <cellStyle name="표제목 2 2 2 3 2" xfId="17083"/>
    <cellStyle name="표제목 2 2 2 3 3" xfId="22791"/>
    <cellStyle name="표제목 2 2 2 3 4" xfId="28321"/>
    <cellStyle name="표제목 2 2 2 4" xfId="11142"/>
    <cellStyle name="표제목 2 2 2 4 2" xfId="17084"/>
    <cellStyle name="표제목 2 2 2 4 3" xfId="22792"/>
    <cellStyle name="표제목 2 2 2 4 4" xfId="28322"/>
    <cellStyle name="표제목 2 2 2 5" xfId="11143"/>
    <cellStyle name="표제목 2 2 2 5 2" xfId="17085"/>
    <cellStyle name="표제목 2 2 2 5 3" xfId="22793"/>
    <cellStyle name="표제목 2 2 2 5 4" xfId="28323"/>
    <cellStyle name="표제목 2 2 2 6" xfId="11144"/>
    <cellStyle name="표제목 2 2 2 6 2" xfId="17086"/>
    <cellStyle name="표제목 2 2 2 6 3" xfId="22794"/>
    <cellStyle name="표제목 2 2 2 6 4" xfId="28324"/>
    <cellStyle name="표제목 2 2 2 7" xfId="11840"/>
    <cellStyle name="표제목 2 2 2 8" xfId="17601"/>
    <cellStyle name="표제목 2 2 3" xfId="11145"/>
    <cellStyle name="표제목 2 2 3 2" xfId="17087"/>
    <cellStyle name="표제목 2 2 3 3" xfId="22795"/>
    <cellStyle name="표제목 2 2 3 4" xfId="28325"/>
    <cellStyle name="표제목 2 2 4" xfId="11146"/>
    <cellStyle name="표제목 2 2 4 2" xfId="17088"/>
    <cellStyle name="표제목 2 2 4 3" xfId="22796"/>
    <cellStyle name="표제목 2 2 4 4" xfId="28326"/>
    <cellStyle name="표제목 2 2 5" xfId="11147"/>
    <cellStyle name="표제목 2 2 5 2" xfId="17089"/>
    <cellStyle name="표제목 2 2 5 3" xfId="22797"/>
    <cellStyle name="표제목 2 2 5 4" xfId="28327"/>
    <cellStyle name="표제목 2 2 6" xfId="11148"/>
    <cellStyle name="표제목 2 2 6 2" xfId="17090"/>
    <cellStyle name="표제목 2 2 6 3" xfId="22798"/>
    <cellStyle name="표제목 2 2 6 4" xfId="28328"/>
    <cellStyle name="표제목 2 2 7" xfId="11149"/>
    <cellStyle name="표제목 2 2 7 2" xfId="17091"/>
    <cellStyle name="표제목 2 2 7 3" xfId="22799"/>
    <cellStyle name="표제목 2 2 7 4" xfId="28329"/>
    <cellStyle name="표제목 2 2 8" xfId="11150"/>
    <cellStyle name="표제목 2 2 8 2" xfId="17092"/>
    <cellStyle name="표제목 2 2 8 3" xfId="22800"/>
    <cellStyle name="표제목 2 2 8 4" xfId="28330"/>
    <cellStyle name="표제목 2 2 9" xfId="11151"/>
    <cellStyle name="표제목 2 2 9 2" xfId="17093"/>
    <cellStyle name="표제목 2 2 9 3" xfId="22801"/>
    <cellStyle name="표제목 2 2 9 4" xfId="28331"/>
    <cellStyle name="표제목 2 3" xfId="5591"/>
    <cellStyle name="표제목 2 3 2" xfId="5879"/>
    <cellStyle name="표제목 2 3 2 10" xfId="11152"/>
    <cellStyle name="표제목 2 3 2 10 2" xfId="17094"/>
    <cellStyle name="표제목 2 3 2 10 3" xfId="22802"/>
    <cellStyle name="표제목 2 3 2 10 4" xfId="28332"/>
    <cellStyle name="표제목 2 3 2 11" xfId="11852"/>
    <cellStyle name="표제목 2 3 2 12" xfId="23106"/>
    <cellStyle name="표제목 2 3 2 2" xfId="11153"/>
    <cellStyle name="표제목 2 3 2 2 2" xfId="17095"/>
    <cellStyle name="표제목 2 3 2 2 3" xfId="22803"/>
    <cellStyle name="표제목 2 3 2 2 4" xfId="28333"/>
    <cellStyle name="표제목 2 3 2 3" xfId="11154"/>
    <cellStyle name="표제목 2 3 2 3 2" xfId="17096"/>
    <cellStyle name="표제목 2 3 2 3 3" xfId="22804"/>
    <cellStyle name="표제목 2 3 2 3 4" xfId="28334"/>
    <cellStyle name="표제목 2 3 2 4" xfId="11155"/>
    <cellStyle name="표제목 2 3 2 4 2" xfId="17097"/>
    <cellStyle name="표제목 2 3 2 4 3" xfId="22805"/>
    <cellStyle name="표제목 2 3 2 4 4" xfId="28335"/>
    <cellStyle name="표제목 2 3 2 5" xfId="11156"/>
    <cellStyle name="표제목 2 3 2 5 2" xfId="17098"/>
    <cellStyle name="표제목 2 3 2 5 3" xfId="22806"/>
    <cellStyle name="표제목 2 3 2 5 4" xfId="28336"/>
    <cellStyle name="표제목 2 3 2 6" xfId="11157"/>
    <cellStyle name="표제목 2 3 2 6 2" xfId="17099"/>
    <cellStyle name="표제목 2 3 2 6 3" xfId="22807"/>
    <cellStyle name="표제목 2 3 2 6 4" xfId="28337"/>
    <cellStyle name="표제목 2 3 2 7" xfId="11158"/>
    <cellStyle name="표제목 2 3 2 7 2" xfId="17100"/>
    <cellStyle name="표제목 2 3 2 7 3" xfId="22808"/>
    <cellStyle name="표제목 2 3 2 7 4" xfId="28338"/>
    <cellStyle name="표제목 2 3 2 8" xfId="11159"/>
    <cellStyle name="표제목 2 3 2 8 2" xfId="17101"/>
    <cellStyle name="표제목 2 3 2 8 3" xfId="22809"/>
    <cellStyle name="표제목 2 3 2 8 4" xfId="28339"/>
    <cellStyle name="표제목 2 3 2 9" xfId="11160"/>
    <cellStyle name="표제목 2 3 2 9 2" xfId="17102"/>
    <cellStyle name="표제목 2 3 2 9 3" xfId="22810"/>
    <cellStyle name="표제목 2 3 2 9 4" xfId="28340"/>
    <cellStyle name="표제목 2 3 3" xfId="6084"/>
    <cellStyle name="표제목 2 3 3 10" xfId="11161"/>
    <cellStyle name="표제목 2 3 3 10 2" xfId="17103"/>
    <cellStyle name="표제목 2 3 3 10 3" xfId="22811"/>
    <cellStyle name="표제목 2 3 3 10 4" xfId="28341"/>
    <cellStyle name="표제목 2 3 3 11" xfId="12056"/>
    <cellStyle name="표제목 2 3 3 12" xfId="17812"/>
    <cellStyle name="표제목 2 3 3 13" xfId="23309"/>
    <cellStyle name="표제목 2 3 3 2" xfId="11162"/>
    <cellStyle name="표제목 2 3 3 2 2" xfId="17104"/>
    <cellStyle name="표제목 2 3 3 2 3" xfId="22812"/>
    <cellStyle name="표제목 2 3 3 2 4" xfId="28342"/>
    <cellStyle name="표제목 2 3 3 3" xfId="11163"/>
    <cellStyle name="표제목 2 3 3 3 2" xfId="17105"/>
    <cellStyle name="표제목 2 3 3 3 3" xfId="22813"/>
    <cellStyle name="표제목 2 3 3 3 4" xfId="28343"/>
    <cellStyle name="표제목 2 3 3 4" xfId="11164"/>
    <cellStyle name="표제목 2 3 3 4 2" xfId="17106"/>
    <cellStyle name="표제목 2 3 3 4 3" xfId="22814"/>
    <cellStyle name="표제목 2 3 3 4 4" xfId="28344"/>
    <cellStyle name="표제목 2 3 3 5" xfId="11165"/>
    <cellStyle name="표제목 2 3 3 5 2" xfId="17107"/>
    <cellStyle name="표제목 2 3 3 5 3" xfId="22815"/>
    <cellStyle name="표제목 2 3 3 5 4" xfId="28345"/>
    <cellStyle name="표제목 2 3 3 6" xfId="11166"/>
    <cellStyle name="표제목 2 3 3 6 2" xfId="17108"/>
    <cellStyle name="표제목 2 3 3 6 3" xfId="22816"/>
    <cellStyle name="표제목 2 3 3 6 4" xfId="28346"/>
    <cellStyle name="표제목 2 3 3 7" xfId="11167"/>
    <cellStyle name="표제목 2 3 3 7 2" xfId="17109"/>
    <cellStyle name="표제목 2 3 3 7 3" xfId="22817"/>
    <cellStyle name="표제목 2 3 3 7 4" xfId="28347"/>
    <cellStyle name="표제목 2 3 3 8" xfId="11168"/>
    <cellStyle name="표제목 2 3 3 8 2" xfId="17110"/>
    <cellStyle name="표제목 2 3 3 8 3" xfId="22818"/>
    <cellStyle name="표제목 2 3 3 8 4" xfId="28348"/>
    <cellStyle name="표제목 2 3 3 9" xfId="11169"/>
    <cellStyle name="표제목 2 3 3 9 2" xfId="17111"/>
    <cellStyle name="표제목 2 3 3 9 3" xfId="22819"/>
    <cellStyle name="표제목 2 3 3 9 4" xfId="28349"/>
    <cellStyle name="표제목 2 3 4" xfId="11170"/>
    <cellStyle name="표제목 2 3 4 2" xfId="17112"/>
    <cellStyle name="표제목 2 3 4 3" xfId="22820"/>
    <cellStyle name="표제목 2 3 4 4" xfId="28350"/>
    <cellStyle name="표제목 2 3 5" xfId="11171"/>
    <cellStyle name="표제목 2 3 5 2" xfId="17113"/>
    <cellStyle name="표제목 2 3 5 3" xfId="22821"/>
    <cellStyle name="표제목 2 3 5 4" xfId="28351"/>
    <cellStyle name="표제목 2 3 6" xfId="11172"/>
    <cellStyle name="표제목 2 3 6 2" xfId="17114"/>
    <cellStyle name="표제목 2 3 6 3" xfId="22822"/>
    <cellStyle name="표제목 2 3 6 4" xfId="28352"/>
    <cellStyle name="표제목 2 3 7" xfId="11576"/>
    <cellStyle name="표제목 2 4" xfId="5639"/>
    <cellStyle name="표제목 2 4 2" xfId="11173"/>
    <cellStyle name="표제목 2 4 2 2" xfId="17115"/>
    <cellStyle name="표제목 2 4 2 3" xfId="22823"/>
    <cellStyle name="표제목 2 4 2 4" xfId="28353"/>
    <cellStyle name="표제목 2 4 3" xfId="11174"/>
    <cellStyle name="표제목 2 4 3 2" xfId="17116"/>
    <cellStyle name="표제목 2 4 3 3" xfId="22824"/>
    <cellStyle name="표제목 2 4 3 4" xfId="28354"/>
    <cellStyle name="표제목 2 4 4" xfId="11175"/>
    <cellStyle name="표제목 2 4 4 2" xfId="17117"/>
    <cellStyle name="표제목 2 4 4 3" xfId="22825"/>
    <cellStyle name="표제목 2 4 4 4" xfId="28355"/>
    <cellStyle name="표제목 2 4 5" xfId="11176"/>
    <cellStyle name="표제목 2 4 5 2" xfId="17118"/>
    <cellStyle name="표제목 2 4 5 3" xfId="22826"/>
    <cellStyle name="표제목 2 4 5 4" xfId="28356"/>
    <cellStyle name="표제목 2 4 6" xfId="11177"/>
    <cellStyle name="표제목 2 4 6 2" xfId="17119"/>
    <cellStyle name="표제목 2 4 6 3" xfId="22827"/>
    <cellStyle name="표제목 2 4 6 4" xfId="28357"/>
    <cellStyle name="표제목 2 4 7" xfId="11612"/>
    <cellStyle name="표제목 2 4 8" xfId="17383"/>
    <cellStyle name="표제목 2 5" xfId="5885"/>
    <cellStyle name="표제목 2 5 10" xfId="11178"/>
    <cellStyle name="표제목 2 5 10 2" xfId="17120"/>
    <cellStyle name="표제목 2 5 10 3" xfId="22828"/>
    <cellStyle name="표제목 2 5 10 4" xfId="28358"/>
    <cellStyle name="표제목 2 5 11" xfId="11858"/>
    <cellStyle name="표제목 2 5 12" xfId="17615"/>
    <cellStyle name="표제목 2 5 13" xfId="23112"/>
    <cellStyle name="표제목 2 5 2" xfId="11179"/>
    <cellStyle name="표제목 2 5 2 2" xfId="17121"/>
    <cellStyle name="표제목 2 5 2 3" xfId="22829"/>
    <cellStyle name="표제목 2 5 2 4" xfId="28359"/>
    <cellStyle name="표제목 2 5 3" xfId="11180"/>
    <cellStyle name="표제목 2 5 3 2" xfId="17122"/>
    <cellStyle name="표제목 2 5 3 3" xfId="22830"/>
    <cellStyle name="표제목 2 5 3 4" xfId="28360"/>
    <cellStyle name="표제목 2 5 4" xfId="11181"/>
    <cellStyle name="표제목 2 5 4 2" xfId="17123"/>
    <cellStyle name="표제목 2 5 4 3" xfId="22831"/>
    <cellStyle name="표제목 2 5 4 4" xfId="28361"/>
    <cellStyle name="표제목 2 5 5" xfId="11182"/>
    <cellStyle name="표제목 2 5 5 2" xfId="17124"/>
    <cellStyle name="표제목 2 5 5 3" xfId="22832"/>
    <cellStyle name="표제목 2 5 5 4" xfId="28362"/>
    <cellStyle name="표제목 2 5 6" xfId="11183"/>
    <cellStyle name="표제목 2 5 6 2" xfId="17125"/>
    <cellStyle name="표제목 2 5 6 3" xfId="22833"/>
    <cellStyle name="표제목 2 5 6 4" xfId="28363"/>
    <cellStyle name="표제목 2 5 7" xfId="11184"/>
    <cellStyle name="표제목 2 5 7 2" xfId="17126"/>
    <cellStyle name="표제목 2 5 7 3" xfId="22834"/>
    <cellStyle name="표제목 2 5 7 4" xfId="28364"/>
    <cellStyle name="표제목 2 5 8" xfId="11185"/>
    <cellStyle name="표제목 2 5 8 2" xfId="17127"/>
    <cellStyle name="표제목 2 5 8 3" xfId="22835"/>
    <cellStyle name="표제목 2 5 8 4" xfId="28365"/>
    <cellStyle name="표제목 2 5 9" xfId="11186"/>
    <cellStyle name="표제목 2 5 9 2" xfId="17128"/>
    <cellStyle name="표제목 2 5 9 3" xfId="22836"/>
    <cellStyle name="표제목 2 5 9 4" xfId="28366"/>
    <cellStyle name="표제목 2 6" xfId="11187"/>
    <cellStyle name="표제목 2 6 2" xfId="17129"/>
    <cellStyle name="표제목 2 6 3" xfId="22837"/>
    <cellStyle name="표제목 2 6 4" xfId="28367"/>
    <cellStyle name="표제목 3" xfId="5425"/>
    <cellStyle name="표제목 3 10" xfId="11419"/>
    <cellStyle name="표제목 3 2" xfId="5713"/>
    <cellStyle name="표제목 3 2 2" xfId="11188"/>
    <cellStyle name="표제목 3 2 2 2" xfId="17130"/>
    <cellStyle name="표제목 3 2 2 3" xfId="22838"/>
    <cellStyle name="표제목 3 2 2 4" xfId="28368"/>
    <cellStyle name="표제목 3 2 3" xfId="11189"/>
    <cellStyle name="표제목 3 2 3 2" xfId="17131"/>
    <cellStyle name="표제목 3 2 3 3" xfId="22839"/>
    <cellStyle name="표제목 3 2 3 4" xfId="28369"/>
    <cellStyle name="표제목 3 2 4" xfId="11190"/>
    <cellStyle name="표제목 3 2 4 2" xfId="17132"/>
    <cellStyle name="표제목 3 2 4 3" xfId="22840"/>
    <cellStyle name="표제목 3 2 4 4" xfId="28370"/>
    <cellStyle name="표제목 3 2 5" xfId="11191"/>
    <cellStyle name="표제목 3 2 5 2" xfId="17133"/>
    <cellStyle name="표제목 3 2 5 3" xfId="22841"/>
    <cellStyle name="표제목 3 2 5 4" xfId="28371"/>
    <cellStyle name="표제목 3 2 6" xfId="11192"/>
    <cellStyle name="표제목 3 2 6 2" xfId="17134"/>
    <cellStyle name="표제목 3 2 6 3" xfId="22842"/>
    <cellStyle name="표제목 3 2 6 4" xfId="28372"/>
    <cellStyle name="표제목 3 2 7" xfId="11686"/>
    <cellStyle name="표제목 3 2 8" xfId="17455"/>
    <cellStyle name="표제목 3 3" xfId="5949"/>
    <cellStyle name="표제목 3 3 10" xfId="11193"/>
    <cellStyle name="표제목 3 3 10 2" xfId="17135"/>
    <cellStyle name="표제목 3 3 10 3" xfId="22843"/>
    <cellStyle name="표제목 3 3 10 4" xfId="28373"/>
    <cellStyle name="표제목 3 3 11" xfId="11922"/>
    <cellStyle name="표제목 3 3 12" xfId="17679"/>
    <cellStyle name="표제목 3 3 13" xfId="23176"/>
    <cellStyle name="표제목 3 3 2" xfId="11194"/>
    <cellStyle name="표제목 3 3 2 2" xfId="17136"/>
    <cellStyle name="표제목 3 3 2 3" xfId="22844"/>
    <cellStyle name="표제목 3 3 2 4" xfId="28374"/>
    <cellStyle name="표제목 3 3 3" xfId="11195"/>
    <cellStyle name="표제목 3 3 3 2" xfId="17137"/>
    <cellStyle name="표제목 3 3 3 3" xfId="22845"/>
    <cellStyle name="표제목 3 3 3 4" xfId="28375"/>
    <cellStyle name="표제목 3 3 4" xfId="11196"/>
    <cellStyle name="표제목 3 3 4 2" xfId="17138"/>
    <cellStyle name="표제목 3 3 4 3" xfId="22846"/>
    <cellStyle name="표제목 3 3 4 4" xfId="28376"/>
    <cellStyle name="표제목 3 3 5" xfId="11197"/>
    <cellStyle name="표제목 3 3 5 2" xfId="17139"/>
    <cellStyle name="표제목 3 3 5 3" xfId="22847"/>
    <cellStyle name="표제목 3 3 5 4" xfId="28377"/>
    <cellStyle name="표제목 3 3 6" xfId="11198"/>
    <cellStyle name="표제목 3 3 6 2" xfId="17140"/>
    <cellStyle name="표제목 3 3 6 3" xfId="22848"/>
    <cellStyle name="표제목 3 3 6 4" xfId="28378"/>
    <cellStyle name="표제목 3 3 7" xfId="11199"/>
    <cellStyle name="표제목 3 3 7 2" xfId="17141"/>
    <cellStyle name="표제목 3 3 7 3" xfId="22849"/>
    <cellStyle name="표제목 3 3 7 4" xfId="28379"/>
    <cellStyle name="표제목 3 3 8" xfId="11200"/>
    <cellStyle name="표제목 3 3 8 2" xfId="17142"/>
    <cellStyle name="표제목 3 3 8 3" xfId="22850"/>
    <cellStyle name="표제목 3 3 8 4" xfId="28380"/>
    <cellStyle name="표제목 3 3 9" xfId="11201"/>
    <cellStyle name="표제목 3 3 9 2" xfId="17143"/>
    <cellStyle name="표제목 3 3 9 3" xfId="22851"/>
    <cellStyle name="표제목 3 3 9 4" xfId="28381"/>
    <cellStyle name="표제목 3 4" xfId="11202"/>
    <cellStyle name="표제목 3 4 2" xfId="17144"/>
    <cellStyle name="표제목 3 4 3" xfId="22852"/>
    <cellStyle name="표제목 3 4 4" xfId="28382"/>
    <cellStyle name="표제목 3 5" xfId="11203"/>
    <cellStyle name="표제목 3 5 2" xfId="17145"/>
    <cellStyle name="표제목 3 5 3" xfId="22853"/>
    <cellStyle name="표제목 3 5 4" xfId="28383"/>
    <cellStyle name="표제목 3 6" xfId="11204"/>
    <cellStyle name="표제목 3 6 2" xfId="17146"/>
    <cellStyle name="표제목 3 6 3" xfId="22854"/>
    <cellStyle name="표제목 3 6 4" xfId="28384"/>
    <cellStyle name="표제목 3 7" xfId="11205"/>
    <cellStyle name="표제목 3 7 2" xfId="17147"/>
    <cellStyle name="표제목 3 7 3" xfId="22855"/>
    <cellStyle name="표제목 3 7 4" xfId="28385"/>
    <cellStyle name="표제목 3 8" xfId="11206"/>
    <cellStyle name="표제목 3 8 2" xfId="17148"/>
    <cellStyle name="표제목 3 8 3" xfId="22856"/>
    <cellStyle name="표제목 3 8 4" xfId="28386"/>
    <cellStyle name="표제목 3 9" xfId="11207"/>
    <cellStyle name="표제목 3 9 2" xfId="17149"/>
    <cellStyle name="표제목 3 9 3" xfId="22857"/>
    <cellStyle name="표제목 3 9 4" xfId="28387"/>
    <cellStyle name="표제목 4" xfId="5573"/>
    <cellStyle name="표제목 4 2" xfId="5861"/>
    <cellStyle name="표제목 4 2 2" xfId="11208"/>
    <cellStyle name="표제목 4 2 2 2" xfId="17150"/>
    <cellStyle name="표제목 4 2 2 3" xfId="22858"/>
    <cellStyle name="표제목 4 2 2 4" xfId="28388"/>
    <cellStyle name="표제목 4 2 3" xfId="11209"/>
    <cellStyle name="표제목 4 2 3 2" xfId="17151"/>
    <cellStyle name="표제목 4 2 3 3" xfId="22859"/>
    <cellStyle name="표제목 4 2 3 4" xfId="28389"/>
    <cellStyle name="표제목 4 2 4" xfId="11210"/>
    <cellStyle name="표제목 4 2 4 2" xfId="17152"/>
    <cellStyle name="표제목 4 2 4 3" xfId="22860"/>
    <cellStyle name="표제목 4 2 4 4" xfId="28390"/>
    <cellStyle name="표제목 4 2 5" xfId="11211"/>
    <cellStyle name="표제목 4 2 5 2" xfId="17153"/>
    <cellStyle name="표제목 4 2 5 3" xfId="22861"/>
    <cellStyle name="표제목 4 2 5 4" xfId="28391"/>
    <cellStyle name="표제목 4 2 6" xfId="11212"/>
    <cellStyle name="표제목 4 2 6 2" xfId="17154"/>
    <cellStyle name="표제목 4 2 6 3" xfId="22862"/>
    <cellStyle name="표제목 4 2 6 4" xfId="28392"/>
    <cellStyle name="표제목 4 2 7" xfId="11834"/>
    <cellStyle name="표제목 4 2 8" xfId="17595"/>
    <cellStyle name="표제목 4 3" xfId="11213"/>
    <cellStyle name="표제목 4 3 2" xfId="17155"/>
    <cellStyle name="표제목 4 3 3" xfId="22863"/>
    <cellStyle name="표제목 4 3 4" xfId="28393"/>
    <cellStyle name="표제목 4 4" xfId="11214"/>
    <cellStyle name="표제목 4 4 2" xfId="17156"/>
    <cellStyle name="표제목 4 4 3" xfId="22864"/>
    <cellStyle name="표제목 4 4 4" xfId="28394"/>
    <cellStyle name="표제목 4 5" xfId="11215"/>
    <cellStyle name="표제목 4 5 2" xfId="17157"/>
    <cellStyle name="표제목 4 5 3" xfId="22865"/>
    <cellStyle name="표제목 4 5 4" xfId="28395"/>
    <cellStyle name="표제목 4 6" xfId="11561"/>
    <cellStyle name="표제목 4 7" xfId="17338"/>
    <cellStyle name="표제목 5" xfId="5627"/>
    <cellStyle name="표제목 5 2" xfId="11216"/>
    <cellStyle name="표제목 5 2 2" xfId="17158"/>
    <cellStyle name="표제목 5 2 3" xfId="22866"/>
    <cellStyle name="표제목 5 2 4" xfId="28396"/>
    <cellStyle name="표제목 5 3" xfId="11217"/>
    <cellStyle name="표제목 5 3 2" xfId="17159"/>
    <cellStyle name="표제목 5 3 3" xfId="22867"/>
    <cellStyle name="표제목 5 3 4" xfId="28397"/>
    <cellStyle name="표제목 5 4" xfId="11218"/>
    <cellStyle name="표제목 5 4 2" xfId="17160"/>
    <cellStyle name="표제목 5 4 3" xfId="22868"/>
    <cellStyle name="표제목 5 4 4" xfId="28398"/>
    <cellStyle name="표제목 5 5" xfId="11219"/>
    <cellStyle name="표제목 5 5 2" xfId="17161"/>
    <cellStyle name="표제목 5 5 3" xfId="22869"/>
    <cellStyle name="표제목 5 5 4" xfId="28399"/>
    <cellStyle name="표제목 5 6" xfId="11220"/>
    <cellStyle name="표제목 5 6 2" xfId="17162"/>
    <cellStyle name="표제목 5 6 3" xfId="22870"/>
    <cellStyle name="표제목 5 6 4" xfId="28400"/>
    <cellStyle name="표제목 5 7" xfId="11602"/>
    <cellStyle name="표제목 5 8" xfId="17373"/>
    <cellStyle name="표제목 6" xfId="11221"/>
    <cellStyle name="표제목 6 2" xfId="17163"/>
    <cellStyle name="표제목 6 3" xfId="22871"/>
    <cellStyle name="표제목 6 4" xfId="28401"/>
    <cellStyle name="표준" xfId="0" builtinId="0"/>
    <cellStyle name="표준 10" xfId="677"/>
    <cellStyle name="표준 10 2" xfId="5170"/>
    <cellStyle name="표준 100" xfId="678"/>
    <cellStyle name="표준 101" xfId="679"/>
    <cellStyle name="표준 102" xfId="680"/>
    <cellStyle name="표준 103" xfId="681"/>
    <cellStyle name="표준 104" xfId="682"/>
    <cellStyle name="표준 105" xfId="683"/>
    <cellStyle name="표준 106" xfId="684"/>
    <cellStyle name="표준 107" xfId="685"/>
    <cellStyle name="표준 108" xfId="686"/>
    <cellStyle name="표준 109" xfId="687"/>
    <cellStyle name="표준 11" xfId="688"/>
    <cellStyle name="표준 110" xfId="689"/>
    <cellStyle name="표준 111" xfId="690"/>
    <cellStyle name="표준 112" xfId="691"/>
    <cellStyle name="표준 113" xfId="692"/>
    <cellStyle name="표준 114" xfId="693"/>
    <cellStyle name="표준 115" xfId="694"/>
    <cellStyle name="표준 116" xfId="695"/>
    <cellStyle name="표준 117" xfId="696"/>
    <cellStyle name="표준 118" xfId="697"/>
    <cellStyle name="표준 119" xfId="698"/>
    <cellStyle name="표준 12" xfId="699"/>
    <cellStyle name="표준 120" xfId="700"/>
    <cellStyle name="표준 121" xfId="701"/>
    <cellStyle name="표준 122" xfId="702"/>
    <cellStyle name="표준 123" xfId="703"/>
    <cellStyle name="표준 124" xfId="704"/>
    <cellStyle name="표준 125" xfId="705"/>
    <cellStyle name="표준 126" xfId="706"/>
    <cellStyle name="표준 127" xfId="707"/>
    <cellStyle name="표준 128" xfId="708"/>
    <cellStyle name="표준 129" xfId="709"/>
    <cellStyle name="표준 13" xfId="710"/>
    <cellStyle name="표준 130" xfId="711"/>
    <cellStyle name="표준 131" xfId="712"/>
    <cellStyle name="표준 132" xfId="713"/>
    <cellStyle name="표준 133" xfId="714"/>
    <cellStyle name="표준 133 2" xfId="5221"/>
    <cellStyle name="표준 134" xfId="715"/>
    <cellStyle name="표준 134 10" xfId="4882"/>
    <cellStyle name="표준 134 10 2" xfId="5239"/>
    <cellStyle name="표준 134 11" xfId="5222"/>
    <cellStyle name="표준 134 2" xfId="4883"/>
    <cellStyle name="표준 134 2 10" xfId="5227"/>
    <cellStyle name="표준 134 2 2" xfId="4884"/>
    <cellStyle name="표준 134 2 2 2" xfId="4885"/>
    <cellStyle name="표준 134 2 2 2 2" xfId="5241"/>
    <cellStyle name="표준 134 2 2 3" xfId="4886"/>
    <cellStyle name="표준 134 2 2 3 2" xfId="5242"/>
    <cellStyle name="표준 134 2 2 4" xfId="4887"/>
    <cellStyle name="표준 134 2 2 4 2" xfId="5243"/>
    <cellStyle name="표준 134 2 2 5" xfId="5240"/>
    <cellStyle name="표준 134 2 3" xfId="4888"/>
    <cellStyle name="표준 134 2 3 2" xfId="4889"/>
    <cellStyle name="표준 134 2 3 2 2" xfId="5245"/>
    <cellStyle name="표준 134 2 3 3" xfId="4890"/>
    <cellStyle name="표준 134 2 3 3 2" xfId="5246"/>
    <cellStyle name="표준 134 2 3 4" xfId="4891"/>
    <cellStyle name="표준 134 2 3 4 2" xfId="5247"/>
    <cellStyle name="표준 134 2 3 5" xfId="5244"/>
    <cellStyle name="표준 134 2 4" xfId="4892"/>
    <cellStyle name="표준 134 2 4 2" xfId="4893"/>
    <cellStyle name="표준 134 2 4 2 2" xfId="5249"/>
    <cellStyle name="표준 134 2 4 3" xfId="4894"/>
    <cellStyle name="표준 134 2 4 3 2" xfId="5250"/>
    <cellStyle name="표준 134 2 4 4" xfId="4895"/>
    <cellStyle name="표준 134 2 4 4 2" xfId="5251"/>
    <cellStyle name="표준 134 2 4 5" xfId="5248"/>
    <cellStyle name="표준 134 2 5" xfId="4896"/>
    <cellStyle name="표준 134 2 5 2" xfId="4897"/>
    <cellStyle name="표준 134 2 5 2 2" xfId="5253"/>
    <cellStyle name="표준 134 2 5 3" xfId="4898"/>
    <cellStyle name="표준 134 2 5 3 2" xfId="5254"/>
    <cellStyle name="표준 134 2 5 4" xfId="4899"/>
    <cellStyle name="표준 134 2 5 4 2" xfId="5255"/>
    <cellStyle name="표준 134 2 5 5" xfId="5252"/>
    <cellStyle name="표준 134 2 6" xfId="4900"/>
    <cellStyle name="표준 134 2 6 2" xfId="4901"/>
    <cellStyle name="표준 134 2 6 2 2" xfId="5257"/>
    <cellStyle name="표준 134 2 6 3" xfId="4902"/>
    <cellStyle name="표준 134 2 6 3 2" xfId="5258"/>
    <cellStyle name="표준 134 2 6 4" xfId="4903"/>
    <cellStyle name="표준 134 2 6 4 2" xfId="5259"/>
    <cellStyle name="표준 134 2 6 5" xfId="5256"/>
    <cellStyle name="표준 134 2 7" xfId="4904"/>
    <cellStyle name="표준 134 2 7 2" xfId="5260"/>
    <cellStyle name="표준 134 2 8" xfId="4905"/>
    <cellStyle name="표준 134 2 8 2" xfId="5261"/>
    <cellStyle name="표준 134 2 9" xfId="4906"/>
    <cellStyle name="표준 134 2 9 2" xfId="5262"/>
    <cellStyle name="표준 134 3" xfId="4907"/>
    <cellStyle name="표준 134 3 2" xfId="4908"/>
    <cellStyle name="표준 134 3 2 2" xfId="5264"/>
    <cellStyle name="표준 134 3 3" xfId="4909"/>
    <cellStyle name="표준 134 3 3 2" xfId="5265"/>
    <cellStyle name="표준 134 3 4" xfId="4910"/>
    <cellStyle name="표준 134 3 4 2" xfId="5266"/>
    <cellStyle name="표준 134 3 5" xfId="5263"/>
    <cellStyle name="표준 134 4" xfId="4911"/>
    <cellStyle name="표준 134 4 2" xfId="4912"/>
    <cellStyle name="표준 134 4 2 2" xfId="5268"/>
    <cellStyle name="표준 134 4 3" xfId="4913"/>
    <cellStyle name="표준 134 4 3 2" xfId="5269"/>
    <cellStyle name="표준 134 4 4" xfId="4914"/>
    <cellStyle name="표준 134 4 4 2" xfId="5270"/>
    <cellStyle name="표준 134 4 5" xfId="5267"/>
    <cellStyle name="표준 134 5" xfId="4915"/>
    <cellStyle name="표준 134 5 2" xfId="4916"/>
    <cellStyle name="표준 134 5 2 2" xfId="5272"/>
    <cellStyle name="표준 134 5 3" xfId="4917"/>
    <cellStyle name="표준 134 5 3 2" xfId="5273"/>
    <cellStyle name="표준 134 5 4" xfId="4918"/>
    <cellStyle name="표준 134 5 4 2" xfId="5274"/>
    <cellStyle name="표준 134 5 5" xfId="5271"/>
    <cellStyle name="표준 134 6" xfId="4919"/>
    <cellStyle name="표준 134 6 2" xfId="4920"/>
    <cellStyle name="표준 134 6 2 2" xfId="5276"/>
    <cellStyle name="표준 134 6 3" xfId="4921"/>
    <cellStyle name="표준 134 6 3 2" xfId="5277"/>
    <cellStyle name="표준 134 6 4" xfId="4922"/>
    <cellStyle name="표준 134 6 4 2" xfId="5278"/>
    <cellStyle name="표준 134 6 5" xfId="5275"/>
    <cellStyle name="표준 134 7" xfId="4923"/>
    <cellStyle name="표준 134 7 2" xfId="4924"/>
    <cellStyle name="표준 134 7 2 2" xfId="5280"/>
    <cellStyle name="표준 134 7 3" xfId="4925"/>
    <cellStyle name="표준 134 7 3 2" xfId="5281"/>
    <cellStyle name="표준 134 7 4" xfId="4926"/>
    <cellStyle name="표준 134 7 4 2" xfId="5282"/>
    <cellStyle name="표준 134 7 5" xfId="5279"/>
    <cellStyle name="표준 134 8" xfId="4927"/>
    <cellStyle name="표준 134 8 2" xfId="5283"/>
    <cellStyle name="표준 134 9" xfId="4928"/>
    <cellStyle name="표준 134 9 2" xfId="5284"/>
    <cellStyle name="표준 135" xfId="4929"/>
    <cellStyle name="표준 135 10" xfId="4930"/>
    <cellStyle name="표준 135 10 2" xfId="5336"/>
    <cellStyle name="표준 135 11" xfId="5230"/>
    <cellStyle name="표준 135 2" xfId="4931"/>
    <cellStyle name="표준 135 2 2" xfId="4932"/>
    <cellStyle name="표준 135 2 2 2" xfId="5286"/>
    <cellStyle name="표준 135 2 3" xfId="4933"/>
    <cellStyle name="표준 135 2 3 2" xfId="5287"/>
    <cellStyle name="표준 135 2 4" xfId="4934"/>
    <cellStyle name="표준 135 2 4 2" xfId="5288"/>
    <cellStyle name="표준 135 2 5" xfId="5285"/>
    <cellStyle name="표준 135 3" xfId="4935"/>
    <cellStyle name="표준 135 3 2" xfId="4936"/>
    <cellStyle name="표준 135 3 2 2" xfId="5290"/>
    <cellStyle name="표준 135 3 3" xfId="4937"/>
    <cellStyle name="표준 135 3 3 2" xfId="5291"/>
    <cellStyle name="표준 135 3 4" xfId="4938"/>
    <cellStyle name="표준 135 3 4 2" xfId="5292"/>
    <cellStyle name="표준 135 3 5" xfId="5289"/>
    <cellStyle name="표준 135 4" xfId="4939"/>
    <cellStyle name="표준 135 4 2" xfId="4940"/>
    <cellStyle name="표준 135 4 2 2" xfId="5294"/>
    <cellStyle name="표준 135 4 3" xfId="4941"/>
    <cellStyle name="표준 135 4 3 2" xfId="5295"/>
    <cellStyle name="표준 135 4 4" xfId="4942"/>
    <cellStyle name="표준 135 4 4 2" xfId="5296"/>
    <cellStyle name="표준 135 4 5" xfId="5293"/>
    <cellStyle name="표준 135 5" xfId="4943"/>
    <cellStyle name="표준 135 5 2" xfId="4944"/>
    <cellStyle name="표준 135 5 2 2" xfId="5298"/>
    <cellStyle name="표준 135 5 3" xfId="4945"/>
    <cellStyle name="표준 135 5 3 2" xfId="5299"/>
    <cellStyle name="표준 135 5 4" xfId="4946"/>
    <cellStyle name="표준 135 5 4 2" xfId="5300"/>
    <cellStyle name="표준 135 5 5" xfId="5297"/>
    <cellStyle name="표준 135 6" xfId="4947"/>
    <cellStyle name="표준 135 6 2" xfId="4948"/>
    <cellStyle name="표준 135 6 2 2" xfId="5302"/>
    <cellStyle name="표준 135 6 3" xfId="4949"/>
    <cellStyle name="표준 135 6 3 2" xfId="5303"/>
    <cellStyle name="표준 135 6 4" xfId="4950"/>
    <cellStyle name="표준 135 6 4 2" xfId="5304"/>
    <cellStyle name="표준 135 6 5" xfId="5301"/>
    <cellStyle name="표준 135 7" xfId="4951"/>
    <cellStyle name="표준 135 7 2" xfId="5305"/>
    <cellStyle name="표준 135 8" xfId="4952"/>
    <cellStyle name="표준 135 8 2" xfId="5306"/>
    <cellStyle name="표준 135 9" xfId="4953"/>
    <cellStyle name="표준 135 9 2" xfId="5307"/>
    <cellStyle name="표준 136" xfId="4954"/>
    <cellStyle name="표준 137" xfId="5080"/>
    <cellStyle name="표준 137 2" xfId="5083"/>
    <cellStyle name="표준 138" xfId="5081"/>
    <cellStyle name="표준 139" xfId="5082"/>
    <cellStyle name="표준 14" xfId="716"/>
    <cellStyle name="표준 140" xfId="4"/>
    <cellStyle name="표준 15" xfId="717"/>
    <cellStyle name="표준 16" xfId="718"/>
    <cellStyle name="표준 17" xfId="719"/>
    <cellStyle name="표준 18" xfId="720"/>
    <cellStyle name="표준 181" xfId="4955"/>
    <cellStyle name="표준 19" xfId="721"/>
    <cellStyle name="표준 2" xfId="722"/>
    <cellStyle name="표준 2 2" xfId="723"/>
    <cellStyle name="표준 2 2 2" xfId="4956"/>
    <cellStyle name="표준 2 2 3" xfId="4957"/>
    <cellStyle name="표준 2 2 4" xfId="4958"/>
    <cellStyle name="표준 2 3" xfId="4959"/>
    <cellStyle name="표준 2 3 2" xfId="4960"/>
    <cellStyle name="표준 2 4" xfId="4961"/>
    <cellStyle name="표준 2 5" xfId="4962"/>
    <cellStyle name="표준 2 6" xfId="5171"/>
    <cellStyle name="표준 2_%E2%96%A3%5F%EC%9E%90%EC%82%B0%EB%82%B4%EC%97%AD%5F%EA%B0%95%EC%9B%90%EC%8B%AC%EC%B8%B5%EC%88%98(4)" xfId="4963"/>
    <cellStyle name="표준 20" xfId="724"/>
    <cellStyle name="표준 21" xfId="725"/>
    <cellStyle name="표준 22" xfId="726"/>
    <cellStyle name="표준 23" xfId="727"/>
    <cellStyle name="표준 24" xfId="728"/>
    <cellStyle name="표준 25" xfId="729"/>
    <cellStyle name="표준 26" xfId="730"/>
    <cellStyle name="표준 27" xfId="731"/>
    <cellStyle name="표준 28" xfId="732"/>
    <cellStyle name="표준 29" xfId="733"/>
    <cellStyle name="표준 3" xfId="734"/>
    <cellStyle name="표준 3 2" xfId="735"/>
    <cellStyle name="표준 3 2 2" xfId="4964"/>
    <cellStyle name="표준 3 2 3" xfId="4965"/>
    <cellStyle name="표준 3 2 3 2" xfId="4966"/>
    <cellStyle name="표준 3 2 3 2 2" xfId="5309"/>
    <cellStyle name="표준 3 2 3 3" xfId="4967"/>
    <cellStyle name="표준 3 2 3 3 2" xfId="5310"/>
    <cellStyle name="표준 3 2 3 4" xfId="4968"/>
    <cellStyle name="표준 3 2 3 4 2" xfId="5311"/>
    <cellStyle name="표준 3 2 3 5" xfId="5308"/>
    <cellStyle name="표준 3 3" xfId="736"/>
    <cellStyle name="표준 3 3 2" xfId="4969"/>
    <cellStyle name="표준 3 4" xfId="4970"/>
    <cellStyle name="표준 3 5" xfId="4971"/>
    <cellStyle name="표준 3 5 2" xfId="4972"/>
    <cellStyle name="표준 3 5 2 2" xfId="5313"/>
    <cellStyle name="표준 3 5 3" xfId="4973"/>
    <cellStyle name="표준 3 5 3 2" xfId="5314"/>
    <cellStyle name="표준 3 5 4" xfId="4974"/>
    <cellStyle name="표준 3 5 4 2" xfId="5315"/>
    <cellStyle name="표준 3 5 5" xfId="5312"/>
    <cellStyle name="표준 3 6" xfId="5103"/>
    <cellStyle name="표준 3_090831 커뮤니티매출예상" xfId="737"/>
    <cellStyle name="표준 30" xfId="738"/>
    <cellStyle name="표준 31" xfId="739"/>
    <cellStyle name="표준 32" xfId="740"/>
    <cellStyle name="표준 33" xfId="741"/>
    <cellStyle name="표준 34" xfId="742"/>
    <cellStyle name="표준 35" xfId="743"/>
    <cellStyle name="표준 36" xfId="744"/>
    <cellStyle name="표준 37" xfId="745"/>
    <cellStyle name="표준 38" xfId="746"/>
    <cellStyle name="표준 39" xfId="747"/>
    <cellStyle name="표준 4" xfId="748"/>
    <cellStyle name="표준 4 2" xfId="4975"/>
    <cellStyle name="표준 4 2 2" xfId="4976"/>
    <cellStyle name="표준 4 3" xfId="4977"/>
    <cellStyle name="표준 4 4" xfId="4978"/>
    <cellStyle name="표준 4 5" xfId="4979"/>
    <cellStyle name="표준 4 6" xfId="5172"/>
    <cellStyle name="표준 4_비품,구축물명세표(최종),100901)" xfId="4980"/>
    <cellStyle name="표준 40" xfId="749"/>
    <cellStyle name="표준 41" xfId="750"/>
    <cellStyle name="표준 42" xfId="751"/>
    <cellStyle name="표준 43" xfId="752"/>
    <cellStyle name="표준 44" xfId="753"/>
    <cellStyle name="표준 45" xfId="754"/>
    <cellStyle name="표준 46" xfId="755"/>
    <cellStyle name="표준 47" xfId="756"/>
    <cellStyle name="표준 48" xfId="757"/>
    <cellStyle name="표준 49" xfId="758"/>
    <cellStyle name="표준 5" xfId="759"/>
    <cellStyle name="표준 5 2" xfId="4981"/>
    <cellStyle name="표준 5 2 2" xfId="4982"/>
    <cellStyle name="표준 5 2 3" xfId="4983"/>
    <cellStyle name="표준 5 2 3 2" xfId="4984"/>
    <cellStyle name="표준 5 2 3 2 2" xfId="5317"/>
    <cellStyle name="표준 5 2 3 3" xfId="4985"/>
    <cellStyle name="표준 5 2 3 3 2" xfId="5318"/>
    <cellStyle name="표준 5 2 3 4" xfId="4986"/>
    <cellStyle name="표준 5 2 3 4 2" xfId="5319"/>
    <cellStyle name="표준 5 2 3 5" xfId="5316"/>
    <cellStyle name="표준 5 3" xfId="4987"/>
    <cellStyle name="표준 5 4" xfId="4988"/>
    <cellStyle name="표준 5 5" xfId="4989"/>
    <cellStyle name="표준 5 5 2" xfId="4990"/>
    <cellStyle name="표준 5 5 2 2" xfId="5321"/>
    <cellStyle name="표준 5 5 3" xfId="4991"/>
    <cellStyle name="표준 5 5 3 2" xfId="5322"/>
    <cellStyle name="표준 5 5 4" xfId="4992"/>
    <cellStyle name="표준 5 5 4 2" xfId="5323"/>
    <cellStyle name="표준 5 5 5" xfId="5320"/>
    <cellStyle name="표준 5 6" xfId="5173"/>
    <cellStyle name="표준 5_비품,구축물명세표(최종),100901)" xfId="4993"/>
    <cellStyle name="표준 50" xfId="760"/>
    <cellStyle name="표준 51" xfId="761"/>
    <cellStyle name="표준 52" xfId="762"/>
    <cellStyle name="표준 53" xfId="763"/>
    <cellStyle name="표준 54" xfId="764"/>
    <cellStyle name="표준 55" xfId="765"/>
    <cellStyle name="표준 56" xfId="766"/>
    <cellStyle name="표준 57" xfId="767"/>
    <cellStyle name="표준 58" xfId="768"/>
    <cellStyle name="표준 59" xfId="769"/>
    <cellStyle name="표준 6" xfId="770"/>
    <cellStyle name="표준 6 2" xfId="4994"/>
    <cellStyle name="표준 6 2 2" xfId="4995"/>
    <cellStyle name="표준 6 2 3" xfId="4996"/>
    <cellStyle name="표준 6 2 3 2" xfId="4997"/>
    <cellStyle name="표준 6 2 3 2 2" xfId="5325"/>
    <cellStyle name="표준 6 2 3 3" xfId="4998"/>
    <cellStyle name="표준 6 2 3 3 2" xfId="5326"/>
    <cellStyle name="표준 6 2 3 4" xfId="4999"/>
    <cellStyle name="표준 6 2 3 4 2" xfId="5327"/>
    <cellStyle name="표준 6 2 3 5" xfId="5324"/>
    <cellStyle name="표준 6 3" xfId="5000"/>
    <cellStyle name="표준 6 4" xfId="5001"/>
    <cellStyle name="표준 6 5" xfId="5002"/>
    <cellStyle name="표준 6 5 2" xfId="5003"/>
    <cellStyle name="표준 6 5 2 2" xfId="5329"/>
    <cellStyle name="표준 6 5 3" xfId="5004"/>
    <cellStyle name="표준 6 5 3 2" xfId="5330"/>
    <cellStyle name="표준 6 5 4" xfId="5005"/>
    <cellStyle name="표준 6 5 4 2" xfId="5331"/>
    <cellStyle name="표준 6 5 5" xfId="5328"/>
    <cellStyle name="표준 6 6" xfId="5174"/>
    <cellStyle name="표준 60" xfId="771"/>
    <cellStyle name="표준 61" xfId="772"/>
    <cellStyle name="표준 62" xfId="773"/>
    <cellStyle name="표준 63" xfId="774"/>
    <cellStyle name="표준 64" xfId="775"/>
    <cellStyle name="표준 65" xfId="776"/>
    <cellStyle name="표준 66" xfId="777"/>
    <cellStyle name="표준 67" xfId="778"/>
    <cellStyle name="표준 68" xfId="779"/>
    <cellStyle name="표준 69" xfId="780"/>
    <cellStyle name="표준 7" xfId="781"/>
    <cellStyle name="표준 7 2" xfId="5006"/>
    <cellStyle name="표준 7 3" xfId="5175"/>
    <cellStyle name="표준 70" xfId="782"/>
    <cellStyle name="표준 71" xfId="783"/>
    <cellStyle name="표준 72" xfId="784"/>
    <cellStyle name="표준 73" xfId="785"/>
    <cellStyle name="표준 74" xfId="786"/>
    <cellStyle name="표준 75" xfId="787"/>
    <cellStyle name="표준 76" xfId="788"/>
    <cellStyle name="표준 77" xfId="789"/>
    <cellStyle name="표준 78" xfId="790"/>
    <cellStyle name="표준 79" xfId="791"/>
    <cellStyle name="표준 8" xfId="792"/>
    <cellStyle name="표준 8 2" xfId="5176"/>
    <cellStyle name="표준 80" xfId="793"/>
    <cellStyle name="표준 81" xfId="794"/>
    <cellStyle name="표준 82" xfId="795"/>
    <cellStyle name="표준 83" xfId="796"/>
    <cellStyle name="표준 84" xfId="797"/>
    <cellStyle name="표준 85" xfId="798"/>
    <cellStyle name="표준 86" xfId="799"/>
    <cellStyle name="표준 87" xfId="800"/>
    <cellStyle name="표준 88" xfId="801"/>
    <cellStyle name="표준 89" xfId="802"/>
    <cellStyle name="표준 9" xfId="803"/>
    <cellStyle name="표준 9 2" xfId="5177"/>
    <cellStyle name="표준 90" xfId="804"/>
    <cellStyle name="표준 91" xfId="805"/>
    <cellStyle name="표준 92" xfId="806"/>
    <cellStyle name="표준 93" xfId="807"/>
    <cellStyle name="표준 94" xfId="808"/>
    <cellStyle name="표준 95" xfId="809"/>
    <cellStyle name="표준 96" xfId="810"/>
    <cellStyle name="표준 97" xfId="811"/>
    <cellStyle name="표준 98" xfId="812"/>
    <cellStyle name="표준 99" xfId="813"/>
    <cellStyle name="標準_~6253976" xfId="814"/>
    <cellStyle name="표준_국민강남명세" xfId="2"/>
    <cellStyle name="하이퍼링크" xfId="1" builtinId="8"/>
    <cellStyle name="합계" xfId="5007"/>
    <cellStyle name="합산" xfId="815"/>
    <cellStyle name="합산 2" xfId="5178"/>
    <cellStyle name="桁区切り [0.00]_MDL TWO Erisa loan 2000" xfId="816"/>
    <cellStyle name="桁区切り_020826提出分" xfId="817"/>
    <cellStyle name="현금" xfId="5008"/>
    <cellStyle name="貨幣 [0]_COMM" xfId="5009"/>
    <cellStyle name="貨幣_COMM" xfId="5010"/>
    <cellStyle name="화폐기호" xfId="818"/>
    <cellStyle name="화폐기호 2" xfId="5179"/>
    <cellStyle name="화폐기호0" xfId="819"/>
    <cellStyle name="화폐기호0 2" xfId="5180"/>
  </cellStyles>
  <dxfs count="0"/>
  <tableStyles count="0" defaultTableStyle="TableStyleMedium2" defaultPivotStyle="PivotStyleLight16"/>
  <colors>
    <mruColors>
      <color rgb="FFDDD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32</xdr:row>
      <xdr:rowOff>37810</xdr:rowOff>
    </xdr:from>
    <xdr:to>
      <xdr:col>12</xdr:col>
      <xdr:colOff>9525</xdr:colOff>
      <xdr:row>34</xdr:row>
      <xdr:rowOff>57149</xdr:rowOff>
    </xdr:to>
    <xdr:pic>
      <xdr:nvPicPr>
        <xdr:cNvPr id="11" name="그림 10"/>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8462" b="-1918"/>
        <a:stretch/>
      </xdr:blipFill>
      <xdr:spPr bwMode="auto">
        <a:xfrm>
          <a:off x="5943600" y="6810085"/>
          <a:ext cx="504825" cy="4193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xdr:row>
      <xdr:rowOff>28575</xdr:rowOff>
    </xdr:from>
    <xdr:to>
      <xdr:col>12</xdr:col>
      <xdr:colOff>28575</xdr:colOff>
      <xdr:row>36</xdr:row>
      <xdr:rowOff>133350</xdr:rowOff>
    </xdr:to>
    <xdr:pic>
      <xdr:nvPicPr>
        <xdr:cNvPr id="10" name="그림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43600" y="7200900"/>
          <a:ext cx="523875" cy="523875"/>
        </a:xfrm>
        <a:prstGeom prst="rect">
          <a:avLst/>
        </a:prstGeom>
      </xdr:spPr>
    </xdr:pic>
    <xdr:clientData/>
  </xdr:twoCellAnchor>
  <xdr:twoCellAnchor>
    <xdr:from>
      <xdr:col>11</xdr:col>
      <xdr:colOff>0</xdr:colOff>
      <xdr:row>27</xdr:row>
      <xdr:rowOff>152400</xdr:rowOff>
    </xdr:from>
    <xdr:to>
      <xdr:col>11</xdr:col>
      <xdr:colOff>409575</xdr:colOff>
      <xdr:row>29</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43600" y="5915025"/>
          <a:ext cx="409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a:t>
          </a:r>
          <a:r>
            <a:rPr lang="ko-KR" altLang="en-US" sz="1100"/>
            <a:t>인</a:t>
          </a:r>
          <a:r>
            <a:rPr lang="en-US" altLang="ko-KR" sz="1100"/>
            <a:t>)</a:t>
          </a:r>
          <a:endParaRPr lang="ko-KR" altLang="en-US" sz="1100"/>
        </a:p>
      </xdr:txBody>
    </xdr:sp>
    <xdr:clientData/>
  </xdr:twoCellAnchor>
  <xdr:twoCellAnchor>
    <xdr:from>
      <xdr:col>11</xdr:col>
      <xdr:colOff>0</xdr:colOff>
      <xdr:row>32</xdr:row>
      <xdr:rowOff>152400</xdr:rowOff>
    </xdr:from>
    <xdr:to>
      <xdr:col>11</xdr:col>
      <xdr:colOff>409575</xdr:colOff>
      <xdr:row>34</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943600" y="6924675"/>
          <a:ext cx="409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a:t>
          </a:r>
          <a:r>
            <a:rPr lang="ko-KR" altLang="en-US" sz="1100"/>
            <a:t>인</a:t>
          </a:r>
          <a:r>
            <a:rPr lang="en-US" altLang="ko-KR" sz="1100"/>
            <a:t>)</a:t>
          </a:r>
          <a:endParaRPr lang="ko-KR" altLang="en-US" sz="1100"/>
        </a:p>
      </xdr:txBody>
    </xdr:sp>
    <xdr:clientData/>
  </xdr:twoCellAnchor>
  <xdr:twoCellAnchor>
    <xdr:from>
      <xdr:col>10</xdr:col>
      <xdr:colOff>828675</xdr:colOff>
      <xdr:row>34</xdr:row>
      <xdr:rowOff>152400</xdr:rowOff>
    </xdr:from>
    <xdr:to>
      <xdr:col>11</xdr:col>
      <xdr:colOff>400050</xdr:colOff>
      <xdr:row>35</xdr:row>
      <xdr:rowOff>190500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934075" y="7315200"/>
          <a:ext cx="409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a:t>
          </a:r>
          <a:r>
            <a:rPr lang="ko-KR" altLang="en-US" sz="1100"/>
            <a:t>인</a:t>
          </a:r>
          <a:r>
            <a:rPr lang="en-US" altLang="ko-KR" sz="1100"/>
            <a:t>)</a:t>
          </a:r>
          <a:endParaRPr lang="ko-KR" altLang="en-US" sz="1100"/>
        </a:p>
      </xdr:txBody>
    </xdr:sp>
    <xdr:clientData/>
  </xdr:twoCellAnchor>
  <xdr:twoCellAnchor editAs="oneCell">
    <xdr:from>
      <xdr:col>10</xdr:col>
      <xdr:colOff>750794</xdr:colOff>
      <xdr:row>27</xdr:row>
      <xdr:rowOff>123265</xdr:rowOff>
    </xdr:from>
    <xdr:to>
      <xdr:col>11</xdr:col>
      <xdr:colOff>453353</xdr:colOff>
      <xdr:row>30</xdr:row>
      <xdr:rowOff>13516</xdr:rowOff>
    </xdr:to>
    <xdr:pic>
      <xdr:nvPicPr>
        <xdr:cNvPr id="5" name="그림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56194" y="5885890"/>
          <a:ext cx="540759" cy="490326"/>
        </a:xfrm>
        <a:prstGeom prst="rect">
          <a:avLst/>
        </a:prstGeom>
      </xdr:spPr>
    </xdr:pic>
    <xdr:clientData/>
  </xdr:twoCellAnchor>
  <xdr:twoCellAnchor>
    <xdr:from>
      <xdr:col>10</xdr:col>
      <xdr:colOff>828675</xdr:colOff>
      <xdr:row>34</xdr:row>
      <xdr:rowOff>152400</xdr:rowOff>
    </xdr:from>
    <xdr:to>
      <xdr:col>11</xdr:col>
      <xdr:colOff>400050</xdr:colOff>
      <xdr:row>35</xdr:row>
      <xdr:rowOff>190500</xdr:rowOff>
    </xdr:to>
    <xdr:sp macro="" textlink="">
      <xdr:nvSpPr>
        <xdr:cNvPr id="6" name="TextBox 5">
          <a:extLst>
            <a:ext uri="{FF2B5EF4-FFF2-40B4-BE49-F238E27FC236}">
              <a16:creationId xmlns:a16="http://schemas.microsoft.com/office/drawing/2014/main" id="{00000000-0008-0000-0000-000004000000}"/>
            </a:ext>
          </a:extLst>
        </xdr:cNvPr>
        <xdr:cNvSpPr txBox="1"/>
      </xdr:nvSpPr>
      <xdr:spPr>
        <a:xfrm>
          <a:off x="5934075" y="7315200"/>
          <a:ext cx="409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a:t>
          </a:r>
          <a:r>
            <a:rPr lang="ko-KR" altLang="en-US" sz="1100"/>
            <a:t>인</a:t>
          </a:r>
          <a:r>
            <a:rPr lang="en-US" altLang="ko-KR" sz="1100"/>
            <a:t>)</a:t>
          </a:r>
          <a:endParaRPr lang="ko-KR"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25871\Desktop\invest_type1_&#44060;&#512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목차"/>
      <sheetName val="1부.Ⅰ.1"/>
      <sheetName val="1부.Ⅰ.2.1)"/>
      <sheetName val="1부.Ⅰ.2.2)"/>
      <sheetName val="1부.Ⅰ.3.1)"/>
      <sheetName val="1부.Ⅰ.3.2)"/>
      <sheetName val="1부.Ⅰ.4.1)"/>
      <sheetName val="1부.Ⅰ.4.2)"/>
      <sheetName val="1부.Ⅰ.4.3)"/>
      <sheetName val="1부.Ⅰ.5"/>
      <sheetName val="2부.Ⅰ"/>
      <sheetName val="2부.Ⅱ"/>
      <sheetName val="3부.Ⅰ.1"/>
      <sheetName val="3부.Ⅰ.2"/>
      <sheetName val="3부.Ⅰ.3"/>
      <sheetName val="3부.Ⅱ.1"/>
      <sheetName val="3부.Ⅱ.2"/>
      <sheetName val="3부.Ⅱ.3"/>
      <sheetName val="4부.Ⅰ.1"/>
      <sheetName val="4부.Ⅱ.1.1)"/>
      <sheetName val="4부.Ⅱ.1.2)"/>
      <sheetName val="4부.Ⅱ.1.3)"/>
      <sheetName val="4부.Ⅱ.2.1-3)"/>
      <sheetName val="4부.Ⅱ.3"/>
      <sheetName val="4부.Ⅲ"/>
      <sheetName val="5부.Ⅰ_template"/>
      <sheetName val="5부.Ⅰ"/>
      <sheetName val="5부.Ⅱ"/>
      <sheetName val="6부.Ⅰ"/>
      <sheetName val="6부.Ⅱ"/>
      <sheetName val="7부.Ⅱ"/>
      <sheetName val="8부.l"/>
      <sheetName val="BS_Template"/>
      <sheetName val="BS_CODE"/>
      <sheetName val="8부.lV"/>
      <sheetName val="IS_CODE"/>
      <sheetName val="IS_Template"/>
      <sheetName val="8부.V"/>
      <sheetName val="8부.Vl"/>
      <sheetName val="8부.Vll"/>
      <sheetName val="8부.Vlll"/>
      <sheetName val="8부.lX"/>
      <sheetName val="9부.Ⅰ"/>
      <sheetName val="9부.Ⅱ,Ⅲ,Ⅳ"/>
      <sheetName val="9부.Ⅴ"/>
      <sheetName val="분개장"/>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0">
          <cell r="R10">
            <v>0</v>
          </cell>
        </row>
      </sheetData>
      <sheetData sheetId="21"/>
      <sheetData sheetId="22">
        <row r="6">
          <cell r="R6">
            <v>0</v>
          </cell>
        </row>
      </sheetData>
      <sheetData sheetId="23"/>
      <sheetData sheetId="24"/>
      <sheetData sheetId="25"/>
      <sheetData sheetId="26"/>
      <sheetData sheetId="27"/>
      <sheetData sheetId="28"/>
      <sheetData sheetId="29"/>
      <sheetData sheetId="30"/>
      <sheetData sheetId="31"/>
      <sheetData sheetId="32"/>
      <sheetData sheetId="33"/>
      <sheetData sheetId="34"/>
      <sheetData sheetId="35">
        <row r="4">
          <cell r="T4" t="str">
            <v>기말</v>
          </cell>
        </row>
      </sheetData>
      <sheetData sheetId="36"/>
      <sheetData sheetId="37"/>
      <sheetData sheetId="38"/>
      <sheetData sheetId="39"/>
      <sheetData sheetId="40"/>
      <sheetData sheetId="41"/>
      <sheetData sheetId="42"/>
      <sheetData sheetId="43"/>
      <sheetData sheetId="44"/>
      <sheetData sheetId="45"/>
      <sheetData sheetId="46"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kbstarrei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9"/>
  <sheetViews>
    <sheetView showGridLines="0" tabSelected="1" view="pageBreakPreview" zoomScaleNormal="100" zoomScaleSheetLayoutView="100" workbookViewId="0"/>
  </sheetViews>
  <sheetFormatPr defaultRowHeight="16.5"/>
  <cols>
    <col min="1" max="1" width="3.625" customWidth="1"/>
    <col min="3" max="3" width="6.5" customWidth="1"/>
    <col min="4" max="4" width="12.625" customWidth="1"/>
    <col min="5" max="5" width="4.625" customWidth="1"/>
    <col min="6" max="6" width="5" customWidth="1"/>
    <col min="8" max="8" width="4.625" customWidth="1"/>
    <col min="9" max="9" width="5" customWidth="1"/>
    <col min="10" max="10" width="7" customWidth="1"/>
    <col min="11" max="11" width="11" customWidth="1"/>
    <col min="12" max="12" width="6.5" customWidth="1"/>
  </cols>
  <sheetData>
    <row r="1" spans="1:12" s="1" customFormat="1" ht="15.75"/>
    <row r="2" spans="1:12" s="1" customFormat="1" ht="15.75"/>
    <row r="3" spans="1:12" s="1" customFormat="1" ht="39.75">
      <c r="A3" s="271" t="s">
        <v>0</v>
      </c>
      <c r="B3" s="271"/>
      <c r="C3" s="271"/>
      <c r="D3" s="271"/>
      <c r="E3" s="271"/>
      <c r="F3" s="271"/>
      <c r="G3" s="271"/>
      <c r="H3" s="271"/>
      <c r="I3" s="271"/>
      <c r="J3" s="271"/>
      <c r="K3" s="271"/>
      <c r="L3" s="271"/>
    </row>
    <row r="4" spans="1:12" s="1" customFormat="1" ht="9" customHeight="1">
      <c r="A4" s="2"/>
      <c r="B4" s="2"/>
      <c r="C4" s="2"/>
      <c r="D4" s="2"/>
      <c r="E4" s="2"/>
      <c r="F4" s="2"/>
      <c r="G4" s="2"/>
      <c r="H4" s="2"/>
      <c r="I4" s="2"/>
      <c r="J4" s="2"/>
      <c r="K4" s="2"/>
      <c r="L4" s="2"/>
    </row>
    <row r="5" spans="1:12" s="1" customFormat="1" ht="7.5" customHeight="1">
      <c r="D5" s="272"/>
      <c r="E5" s="272"/>
      <c r="F5" s="272"/>
      <c r="G5" s="272"/>
      <c r="H5" s="3"/>
      <c r="I5" s="4"/>
    </row>
    <row r="6" spans="1:12" s="1" customFormat="1" ht="17.25">
      <c r="D6" s="273" t="s">
        <v>1182</v>
      </c>
      <c r="E6" s="273"/>
      <c r="F6" s="5" t="s">
        <v>1</v>
      </c>
      <c r="G6" s="273" t="s">
        <v>1183</v>
      </c>
      <c r="H6" s="273"/>
      <c r="I6" s="5" t="s">
        <v>2</v>
      </c>
    </row>
    <row r="7" spans="1:12" s="1" customFormat="1" ht="15.75"/>
    <row r="8" spans="1:12" s="1" customFormat="1" ht="17.25">
      <c r="D8" s="6" t="s">
        <v>1016</v>
      </c>
      <c r="E8" s="231">
        <v>13</v>
      </c>
      <c r="F8" s="194" t="s">
        <v>392</v>
      </c>
      <c r="G8" s="193">
        <v>1</v>
      </c>
      <c r="H8" s="194" t="s">
        <v>1017</v>
      </c>
    </row>
    <row r="9" spans="1:12" s="1" customFormat="1" ht="15.75"/>
    <row r="10" spans="1:12" s="1" customFormat="1" ht="15.75"/>
    <row r="11" spans="1:12" s="1" customFormat="1" ht="17.25">
      <c r="B11" s="274" t="s">
        <v>3</v>
      </c>
      <c r="C11" s="274"/>
      <c r="D11" s="274"/>
      <c r="E11" s="274"/>
      <c r="F11" s="274"/>
      <c r="G11" s="8"/>
      <c r="H11" s="8"/>
      <c r="I11" s="8"/>
    </row>
    <row r="12" spans="1:12" s="1" customFormat="1" ht="6.75" customHeight="1"/>
    <row r="13" spans="1:12" s="1" customFormat="1" ht="17.25">
      <c r="D13" s="275"/>
      <c r="E13" s="275"/>
      <c r="F13" s="275"/>
      <c r="G13" s="275"/>
      <c r="H13" s="275"/>
      <c r="I13" s="275"/>
    </row>
    <row r="14" spans="1:12" s="1" customFormat="1" ht="38.25" customHeight="1">
      <c r="B14" s="276" t="s">
        <v>4</v>
      </c>
      <c r="C14" s="274"/>
      <c r="D14" s="274"/>
      <c r="E14" s="274"/>
      <c r="F14" s="274"/>
      <c r="G14" s="274"/>
      <c r="H14" s="274"/>
      <c r="I14" s="274"/>
      <c r="J14" s="274"/>
      <c r="K14" s="274"/>
    </row>
    <row r="15" spans="1:12" s="1" customFormat="1" ht="15.75"/>
    <row r="16" spans="1:12" s="1" customFormat="1" ht="15.75"/>
    <row r="17" spans="4:11" s="1" customFormat="1" ht="15.75">
      <c r="J17" s="277" t="s">
        <v>1184</v>
      </c>
      <c r="K17" s="278"/>
    </row>
    <row r="18" spans="4:11" s="1" customFormat="1" ht="15.75"/>
    <row r="19" spans="4:11" s="1" customFormat="1" ht="15.75"/>
    <row r="20" spans="4:11" s="1" customFormat="1" ht="15.75"/>
    <row r="21" spans="4:11" s="1" customFormat="1" ht="15.75"/>
    <row r="22" spans="4:11" s="1" customFormat="1" ht="15.75"/>
    <row r="23" spans="4:11" s="1" customFormat="1" ht="15.75"/>
    <row r="24" spans="4:11" s="1" customFormat="1" ht="15.75"/>
    <row r="25" spans="4:11" s="1" customFormat="1" ht="15.75"/>
    <row r="26" spans="4:11" s="1" customFormat="1" ht="15.75"/>
    <row r="27" spans="4:11" s="1" customFormat="1" ht="15.75"/>
    <row r="28" spans="4:11" s="1" customFormat="1" ht="15.75">
      <c r="D28" s="10" t="s">
        <v>5</v>
      </c>
      <c r="E28" s="270" t="s">
        <v>1093</v>
      </c>
      <c r="F28" s="270"/>
      <c r="G28" s="270"/>
      <c r="H28" s="270"/>
      <c r="I28" s="270"/>
      <c r="J28" s="270"/>
      <c r="K28" s="270"/>
    </row>
    <row r="29" spans="4:11" s="1" customFormat="1" ht="15.75">
      <c r="D29" s="10" t="s">
        <v>6</v>
      </c>
      <c r="E29" s="270" t="s">
        <v>1094</v>
      </c>
      <c r="F29" s="270"/>
      <c r="G29" s="270"/>
      <c r="H29" s="270"/>
      <c r="I29" s="270"/>
      <c r="J29" s="270"/>
      <c r="K29" s="270"/>
    </row>
    <row r="30" spans="4:11" s="1" customFormat="1" ht="15.75">
      <c r="D30" s="10" t="s">
        <v>7</v>
      </c>
      <c r="E30" s="270" t="s">
        <v>1095</v>
      </c>
      <c r="F30" s="270"/>
      <c r="G30" s="270"/>
      <c r="H30" s="270"/>
      <c r="I30" s="270"/>
      <c r="J30" s="270"/>
      <c r="K30" s="270"/>
    </row>
    <row r="31" spans="4:11" s="1" customFormat="1" ht="15.75">
      <c r="D31" s="10"/>
      <c r="E31" s="269" t="s">
        <v>8</v>
      </c>
      <c r="F31" s="269"/>
      <c r="G31" s="265" t="str">
        <f>G34</f>
        <v>02-2167-8772</v>
      </c>
      <c r="H31" s="265"/>
      <c r="I31" s="265"/>
      <c r="J31" s="265"/>
      <c r="K31" s="265"/>
    </row>
    <row r="32" spans="4:11" s="1" customFormat="1">
      <c r="D32" s="10"/>
      <c r="E32" s="269" t="s">
        <v>9</v>
      </c>
      <c r="F32" s="269"/>
      <c r="G32" s="817" t="s">
        <v>1192</v>
      </c>
      <c r="H32" s="270"/>
      <c r="I32" s="270"/>
      <c r="J32" s="270"/>
      <c r="K32" s="270"/>
    </row>
    <row r="33" spans="1:12" s="1" customFormat="1" ht="15.75">
      <c r="D33" s="10" t="s">
        <v>10</v>
      </c>
      <c r="E33" s="264" t="s">
        <v>11</v>
      </c>
      <c r="F33" s="264"/>
      <c r="G33" s="265" t="s">
        <v>1193</v>
      </c>
      <c r="H33" s="265"/>
      <c r="I33" s="265"/>
      <c r="J33" s="232" t="s">
        <v>12</v>
      </c>
      <c r="K33" s="233" t="s">
        <v>1197</v>
      </c>
    </row>
    <row r="34" spans="1:12" s="1" customFormat="1" ht="15.75">
      <c r="E34" s="264" t="s">
        <v>8</v>
      </c>
      <c r="F34" s="264"/>
      <c r="G34" s="265" t="s">
        <v>1199</v>
      </c>
      <c r="H34" s="265"/>
      <c r="I34" s="265"/>
      <c r="J34" s="234" t="s">
        <v>13</v>
      </c>
      <c r="K34" s="233" t="s">
        <v>1198</v>
      </c>
    </row>
    <row r="35" spans="1:12" s="1" customFormat="1" ht="16.5" customHeight="1">
      <c r="D35" s="10" t="s">
        <v>14</v>
      </c>
      <c r="E35" s="264" t="s">
        <v>11</v>
      </c>
      <c r="F35" s="264"/>
      <c r="G35" s="265" t="s">
        <v>1193</v>
      </c>
      <c r="H35" s="265"/>
      <c r="I35" s="265"/>
      <c r="J35" s="232" t="s">
        <v>12</v>
      </c>
      <c r="K35" s="233" t="s">
        <v>1194</v>
      </c>
    </row>
    <row r="36" spans="1:12" s="1" customFormat="1" ht="16.5" customHeight="1">
      <c r="E36" s="264" t="s">
        <v>8</v>
      </c>
      <c r="F36" s="264"/>
      <c r="G36" s="265" t="s">
        <v>1196</v>
      </c>
      <c r="H36" s="265"/>
      <c r="I36" s="265"/>
      <c r="J36" s="234" t="s">
        <v>13</v>
      </c>
      <c r="K36" s="233" t="s">
        <v>1195</v>
      </c>
    </row>
    <row r="37" spans="1:12" s="1" customFormat="1" ht="15.75"/>
    <row r="38" spans="1:12" s="1" customFormat="1" ht="15.75"/>
    <row r="39" spans="1:12" s="1" customFormat="1" ht="86.25" customHeight="1">
      <c r="A39" s="266" t="s">
        <v>15</v>
      </c>
      <c r="B39" s="267"/>
      <c r="C39" s="267"/>
      <c r="D39" s="267"/>
      <c r="E39" s="267"/>
      <c r="F39" s="267"/>
      <c r="G39" s="267"/>
      <c r="H39" s="267"/>
      <c r="I39" s="267"/>
      <c r="J39" s="267"/>
      <c r="K39" s="267"/>
      <c r="L39" s="268"/>
    </row>
  </sheetData>
  <mergeCells count="24">
    <mergeCell ref="E31:F31"/>
    <mergeCell ref="G31:K31"/>
    <mergeCell ref="A3:L3"/>
    <mergeCell ref="D5:G5"/>
    <mergeCell ref="D6:E6"/>
    <mergeCell ref="G6:H6"/>
    <mergeCell ref="B11:F11"/>
    <mergeCell ref="D13:I13"/>
    <mergeCell ref="B14:K14"/>
    <mergeCell ref="J17:K17"/>
    <mergeCell ref="E28:K28"/>
    <mergeCell ref="E29:K29"/>
    <mergeCell ref="E30:K30"/>
    <mergeCell ref="E32:F32"/>
    <mergeCell ref="G32:K32"/>
    <mergeCell ref="E33:F33"/>
    <mergeCell ref="G33:I33"/>
    <mergeCell ref="E34:F34"/>
    <mergeCell ref="G34:I34"/>
    <mergeCell ref="E35:F35"/>
    <mergeCell ref="G35:I35"/>
    <mergeCell ref="E36:F36"/>
    <mergeCell ref="G36:I36"/>
    <mergeCell ref="A39:L39"/>
  </mergeCells>
  <phoneticPr fontId="2" type="noConversion"/>
  <hyperlinks>
    <hyperlink ref="G32" r:id="rId1"/>
  </hyperlinks>
  <pageMargins left="0.70866141732283472" right="0.70866141732283472" top="1.5748031496062993" bottom="0.74803149606299213" header="0.31496062992125984" footer="0.31496062992125984"/>
  <pageSetup paperSize="9" scale="94" orientation="portrait" blackAndWhite="1"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AM28"/>
  <sheetViews>
    <sheetView showZeros="0" view="pageBreakPreview" topLeftCell="A13" zoomScale="85" zoomScaleNormal="85" zoomScaleSheetLayoutView="85" workbookViewId="0">
      <selection activeCell="AM21" sqref="AM21"/>
    </sheetView>
  </sheetViews>
  <sheetFormatPr defaultRowHeight="16.5"/>
  <cols>
    <col min="1" max="4" width="1.125" style="1" customWidth="1"/>
    <col min="5" max="37" width="2.375" style="1" customWidth="1"/>
    <col min="38" max="38" width="22.5" style="1" customWidth="1"/>
    <col min="39" max="39" width="9" style="1"/>
  </cols>
  <sheetData>
    <row r="2" spans="1:39" ht="19.5">
      <c r="A2" s="321" t="s">
        <v>16</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row>
    <row r="3" spans="1:39">
      <c r="A3" s="24"/>
      <c r="B3" s="24"/>
      <c r="C3" s="24"/>
      <c r="D3" s="24"/>
      <c r="E3" s="24"/>
      <c r="F3" s="24"/>
      <c r="G3" s="24"/>
      <c r="H3" s="24"/>
      <c r="I3" s="24"/>
      <c r="J3" s="24"/>
      <c r="K3" s="24"/>
      <c r="L3" s="24"/>
      <c r="M3" s="24"/>
      <c r="N3" s="24"/>
      <c r="O3" s="24"/>
      <c r="P3" s="24"/>
    </row>
    <row r="4" spans="1:39" ht="17.25">
      <c r="A4" s="24"/>
      <c r="B4" s="24"/>
      <c r="C4" s="24"/>
      <c r="D4" s="24"/>
      <c r="E4" s="24"/>
      <c r="F4" s="24"/>
      <c r="G4" s="24"/>
      <c r="H4" s="24"/>
      <c r="I4" s="24"/>
      <c r="J4" s="24"/>
      <c r="K4" s="24"/>
      <c r="L4" s="24"/>
      <c r="M4" s="24"/>
      <c r="N4" s="24"/>
      <c r="O4" s="24"/>
      <c r="P4" s="24"/>
      <c r="Y4" s="8"/>
      <c r="Z4" s="8"/>
      <c r="AA4" s="8"/>
      <c r="AB4" s="8"/>
      <c r="AC4" s="8"/>
      <c r="AD4" s="8"/>
      <c r="AE4" s="8"/>
      <c r="AF4" s="8"/>
      <c r="AG4" s="8"/>
      <c r="AH4" s="8"/>
      <c r="AI4" s="8"/>
      <c r="AJ4" s="8"/>
      <c r="AK4" s="8"/>
    </row>
    <row r="5" spans="1:39" ht="19.5">
      <c r="A5" s="322" t="s">
        <v>17</v>
      </c>
      <c r="B5" s="322"/>
      <c r="C5" s="322"/>
      <c r="D5" s="322"/>
      <c r="E5" s="322"/>
      <c r="F5" s="322"/>
      <c r="G5" s="322"/>
      <c r="H5" s="322"/>
      <c r="I5" s="322"/>
      <c r="J5" s="322"/>
      <c r="K5" s="322"/>
      <c r="L5" s="322"/>
      <c r="M5" s="322"/>
      <c r="N5" s="322"/>
      <c r="O5" s="322"/>
      <c r="P5" s="322"/>
      <c r="Q5" s="322"/>
      <c r="R5" s="322"/>
      <c r="S5" s="322"/>
      <c r="T5" s="322"/>
      <c r="U5" s="322"/>
      <c r="V5" s="322"/>
      <c r="W5" s="322"/>
      <c r="X5" s="322"/>
      <c r="Y5" s="322"/>
      <c r="Z5" s="322"/>
      <c r="AA5" s="322"/>
      <c r="AB5" s="322"/>
      <c r="AC5" s="322"/>
      <c r="AD5" s="322"/>
      <c r="AE5" s="322"/>
      <c r="AF5" s="322"/>
      <c r="AG5" s="322"/>
      <c r="AH5" s="14"/>
      <c r="AI5" s="14"/>
      <c r="AJ5" s="14"/>
      <c r="AK5" s="32"/>
      <c r="AL5" s="11"/>
    </row>
    <row r="6" spans="1:39" ht="19.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32"/>
      <c r="AL6" s="11"/>
    </row>
    <row r="7" spans="1:39" ht="19.5">
      <c r="A7" s="14"/>
      <c r="B7" s="323" t="s">
        <v>18</v>
      </c>
      <c r="C7" s="323"/>
      <c r="D7" s="323"/>
      <c r="E7" s="323"/>
      <c r="F7" s="323"/>
      <c r="G7" s="323"/>
      <c r="H7" s="323"/>
      <c r="I7" s="323"/>
      <c r="J7" s="323"/>
      <c r="K7" s="323"/>
      <c r="L7" s="323"/>
      <c r="M7" s="323"/>
      <c r="N7" s="323"/>
      <c r="O7" s="323"/>
      <c r="P7" s="323"/>
      <c r="Q7" s="14"/>
      <c r="R7" s="14"/>
      <c r="S7" s="14"/>
      <c r="T7" s="14"/>
      <c r="U7" s="14"/>
      <c r="V7" s="14"/>
      <c r="W7" s="14"/>
      <c r="X7" s="14"/>
      <c r="Y7" s="14"/>
      <c r="Z7" s="14"/>
      <c r="AA7" s="14"/>
      <c r="AB7" s="14"/>
      <c r="AC7" s="14"/>
      <c r="AD7" s="14"/>
      <c r="AE7" s="14"/>
      <c r="AF7" s="14"/>
      <c r="AG7" s="14"/>
      <c r="AH7" s="14"/>
      <c r="AI7" s="14"/>
      <c r="AJ7" s="14"/>
      <c r="AK7" s="32"/>
      <c r="AL7" s="11"/>
    </row>
    <row r="8" spans="1:39" ht="19.5">
      <c r="A8" s="14"/>
      <c r="B8" s="13"/>
      <c r="C8" s="13"/>
      <c r="D8" s="13"/>
      <c r="E8" s="13"/>
      <c r="F8" s="13"/>
      <c r="G8" s="13"/>
      <c r="H8" s="13"/>
      <c r="I8" s="13"/>
      <c r="J8" s="13"/>
      <c r="K8" s="13"/>
      <c r="L8" s="13"/>
      <c r="M8" s="13"/>
      <c r="N8" s="13"/>
      <c r="O8" s="13"/>
      <c r="P8" s="13"/>
      <c r="Q8" s="14"/>
      <c r="R8" s="14"/>
      <c r="S8" s="14"/>
      <c r="T8" s="14"/>
      <c r="U8" s="14"/>
      <c r="V8" s="14"/>
      <c r="W8" s="14"/>
      <c r="X8" s="14"/>
      <c r="Y8" s="14"/>
      <c r="Z8" s="14"/>
      <c r="AA8" s="14"/>
      <c r="AB8" s="14"/>
      <c r="AC8" s="14"/>
      <c r="AD8" s="14"/>
      <c r="AE8" s="14"/>
      <c r="AF8" s="14"/>
      <c r="AG8" s="14"/>
      <c r="AH8" s="14"/>
      <c r="AI8" s="14"/>
      <c r="AJ8" s="14"/>
      <c r="AK8" s="32"/>
      <c r="AL8" s="31" t="s">
        <v>19</v>
      </c>
    </row>
    <row r="9" spans="1:39" s="23" customFormat="1" ht="57" customHeight="1">
      <c r="A9" s="27"/>
      <c r="B9" s="27"/>
      <c r="C9" s="26"/>
      <c r="D9" s="26"/>
      <c r="E9" s="324" t="s">
        <v>20</v>
      </c>
      <c r="F9" s="324"/>
      <c r="G9" s="324"/>
      <c r="H9" s="324"/>
      <c r="I9" s="324"/>
      <c r="J9" s="324"/>
      <c r="K9" s="324"/>
      <c r="L9" s="324"/>
      <c r="M9" s="324"/>
      <c r="N9" s="324"/>
      <c r="O9" s="324"/>
      <c r="P9" s="325" t="str">
        <f>표지!E28</f>
        <v>주식회사 케이비운용제1호위탁관리부동산투자회사</v>
      </c>
      <c r="Q9" s="326"/>
      <c r="R9" s="326"/>
      <c r="S9" s="326"/>
      <c r="T9" s="326"/>
      <c r="U9" s="326"/>
      <c r="V9" s="326"/>
      <c r="W9" s="326"/>
      <c r="X9" s="326"/>
      <c r="Y9" s="326"/>
      <c r="Z9" s="326"/>
      <c r="AA9" s="30" t="str">
        <f>IF(AL9="상장","(","")</f>
        <v/>
      </c>
      <c r="AB9" s="327" t="str">
        <f>IF(AL9="상장","상장일자:","")</f>
        <v/>
      </c>
      <c r="AC9" s="327"/>
      <c r="AD9" s="327"/>
      <c r="AE9" s="327"/>
      <c r="AF9" s="328" t="str">
        <f>IF(AL9="상장","상장일자 입력","")</f>
        <v/>
      </c>
      <c r="AG9" s="328"/>
      <c r="AH9" s="328"/>
      <c r="AI9" s="328"/>
      <c r="AJ9" s="328"/>
      <c r="AK9" s="29" t="str">
        <f>IF(AL9="상장",")","")</f>
        <v/>
      </c>
      <c r="AL9" s="28" t="s">
        <v>342</v>
      </c>
      <c r="AM9" s="24"/>
    </row>
    <row r="10" spans="1:39" s="23" customFormat="1" ht="18.75" customHeight="1">
      <c r="A10" s="27"/>
      <c r="B10" s="27"/>
      <c r="C10" s="26"/>
      <c r="D10" s="26"/>
      <c r="E10" s="329" t="s">
        <v>21</v>
      </c>
      <c r="F10" s="330"/>
      <c r="G10" s="330"/>
      <c r="H10" s="330"/>
      <c r="I10" s="330"/>
      <c r="J10" s="330"/>
      <c r="K10" s="330"/>
      <c r="L10" s="330"/>
      <c r="M10" s="330"/>
      <c r="N10" s="330"/>
      <c r="O10" s="331"/>
      <c r="P10" s="282" t="s">
        <v>1099</v>
      </c>
      <c r="Q10" s="283"/>
      <c r="R10" s="283"/>
      <c r="S10" s="283"/>
      <c r="T10" s="283"/>
      <c r="U10" s="283"/>
      <c r="V10" s="283"/>
      <c r="W10" s="283"/>
      <c r="X10" s="283"/>
      <c r="Y10" s="283"/>
      <c r="Z10" s="283"/>
      <c r="AA10" s="283"/>
      <c r="AB10" s="283"/>
      <c r="AC10" s="283"/>
      <c r="AD10" s="283"/>
      <c r="AE10" s="283"/>
      <c r="AF10" s="283"/>
      <c r="AG10" s="283"/>
      <c r="AH10" s="283"/>
      <c r="AI10" s="283"/>
      <c r="AJ10" s="283"/>
      <c r="AK10" s="284"/>
      <c r="AL10" s="25"/>
      <c r="AM10" s="24"/>
    </row>
    <row r="11" spans="1:39" s="23" customFormat="1" ht="37.5" customHeight="1">
      <c r="A11" s="27"/>
      <c r="B11" s="27"/>
      <c r="C11" s="26"/>
      <c r="D11" s="26"/>
      <c r="E11" s="329" t="s">
        <v>22</v>
      </c>
      <c r="F11" s="330"/>
      <c r="G11" s="330"/>
      <c r="H11" s="330"/>
      <c r="I11" s="330"/>
      <c r="J11" s="330"/>
      <c r="K11" s="330"/>
      <c r="L11" s="330"/>
      <c r="M11" s="330"/>
      <c r="N11" s="330"/>
      <c r="O11" s="331"/>
      <c r="P11" s="332" t="str">
        <f>표지!E30</f>
        <v>서울시 영등포구 국제금융로 10, 41층(여의도동, 쓰리아이에프씨)</v>
      </c>
      <c r="Q11" s="333"/>
      <c r="R11" s="333"/>
      <c r="S11" s="333"/>
      <c r="T11" s="333"/>
      <c r="U11" s="333"/>
      <c r="V11" s="333"/>
      <c r="W11" s="333"/>
      <c r="X11" s="333"/>
      <c r="Y11" s="333"/>
      <c r="Z11" s="333"/>
      <c r="AA11" s="333"/>
      <c r="AB11" s="333"/>
      <c r="AC11" s="333"/>
      <c r="AD11" s="333"/>
      <c r="AE11" s="333"/>
      <c r="AF11" s="333"/>
      <c r="AG11" s="333"/>
      <c r="AH11" s="333"/>
      <c r="AI11" s="333"/>
      <c r="AJ11" s="333"/>
      <c r="AK11" s="334"/>
      <c r="AL11" s="25"/>
      <c r="AM11" s="24"/>
    </row>
    <row r="12" spans="1:39" ht="18.75" customHeight="1">
      <c r="A12" s="14"/>
      <c r="B12" s="14"/>
      <c r="C12" s="14"/>
      <c r="D12" s="14"/>
      <c r="E12" s="280" t="s">
        <v>23</v>
      </c>
      <c r="F12" s="281"/>
      <c r="G12" s="281"/>
      <c r="H12" s="281"/>
      <c r="I12" s="281"/>
      <c r="J12" s="281"/>
      <c r="K12" s="281"/>
      <c r="L12" s="281"/>
      <c r="M12" s="281"/>
      <c r="N12" s="281"/>
      <c r="O12" s="281"/>
      <c r="P12" s="335" t="s">
        <v>24</v>
      </c>
      <c r="Q12" s="336"/>
      <c r="R12" s="336"/>
      <c r="S12" s="336"/>
      <c r="T12" s="336"/>
      <c r="U12" s="337" t="str">
        <f>표지!G6</f>
        <v>2023.12.31</v>
      </c>
      <c r="V12" s="337"/>
      <c r="W12" s="337"/>
      <c r="X12" s="337"/>
      <c r="Y12" s="337"/>
      <c r="Z12" s="337"/>
      <c r="AA12" s="338" t="s">
        <v>25</v>
      </c>
      <c r="AB12" s="338"/>
      <c r="AC12" s="338"/>
      <c r="AD12" s="338"/>
      <c r="AE12" s="338"/>
      <c r="AF12" s="338"/>
      <c r="AG12" s="338"/>
      <c r="AH12" s="338"/>
      <c r="AI12" s="338"/>
      <c r="AJ12" s="338"/>
      <c r="AK12" s="339"/>
      <c r="AL12" s="11"/>
    </row>
    <row r="13" spans="1:39" ht="18.75" customHeight="1">
      <c r="A13" s="14"/>
      <c r="B13" s="14"/>
      <c r="C13" s="14"/>
      <c r="D13" s="14"/>
      <c r="E13" s="301" t="s">
        <v>1053</v>
      </c>
      <c r="F13" s="301"/>
      <c r="G13" s="301"/>
      <c r="H13" s="301"/>
      <c r="I13" s="301"/>
      <c r="J13" s="301"/>
      <c r="K13" s="301"/>
      <c r="L13" s="301"/>
      <c r="M13" s="301"/>
      <c r="N13" s="301"/>
      <c r="O13" s="301"/>
      <c r="P13" s="302">
        <f>'5부.Ⅰ'!U79</f>
        <v>407309268243</v>
      </c>
      <c r="Q13" s="303"/>
      <c r="R13" s="303"/>
      <c r="S13" s="303"/>
      <c r="T13" s="303"/>
      <c r="U13" s="303"/>
      <c r="V13" s="303"/>
      <c r="W13" s="303"/>
      <c r="X13" s="303"/>
      <c r="Y13" s="303"/>
      <c r="Z13" s="303"/>
      <c r="AA13" s="304"/>
      <c r="AB13" s="304"/>
      <c r="AC13" s="304"/>
      <c r="AD13" s="304"/>
      <c r="AE13" s="304"/>
      <c r="AF13" s="304"/>
      <c r="AG13" s="304"/>
      <c r="AH13" s="304"/>
      <c r="AI13" s="304"/>
      <c r="AJ13" s="304"/>
      <c r="AK13" s="305"/>
      <c r="AL13" s="11"/>
    </row>
    <row r="14" spans="1:39" ht="18.75" customHeight="1">
      <c r="A14" s="14"/>
      <c r="B14" s="14"/>
      <c r="C14" s="14"/>
      <c r="D14" s="14"/>
      <c r="E14" s="311" t="s">
        <v>1054</v>
      </c>
      <c r="F14" s="311"/>
      <c r="G14" s="311"/>
      <c r="H14" s="311"/>
      <c r="I14" s="311"/>
      <c r="J14" s="311"/>
      <c r="K14" s="311"/>
      <c r="L14" s="311"/>
      <c r="M14" s="311"/>
      <c r="N14" s="311"/>
      <c r="O14" s="311"/>
      <c r="P14" s="312">
        <f>'5부.Ⅰ'!U110</f>
        <v>283466721442</v>
      </c>
      <c r="Q14" s="313"/>
      <c r="R14" s="313"/>
      <c r="S14" s="313"/>
      <c r="T14" s="313"/>
      <c r="U14" s="313"/>
      <c r="V14" s="313"/>
      <c r="W14" s="313"/>
      <c r="X14" s="313"/>
      <c r="Y14" s="313"/>
      <c r="Z14" s="313"/>
      <c r="AA14" s="314"/>
      <c r="AB14" s="314"/>
      <c r="AC14" s="314"/>
      <c r="AD14" s="314"/>
      <c r="AE14" s="314"/>
      <c r="AF14" s="314"/>
      <c r="AG14" s="314"/>
      <c r="AH14" s="314"/>
      <c r="AI14" s="314"/>
      <c r="AJ14" s="314"/>
      <c r="AK14" s="315"/>
      <c r="AL14" s="11"/>
    </row>
    <row r="15" spans="1:39" ht="18.75" customHeight="1">
      <c r="A15" s="14"/>
      <c r="B15" s="14"/>
      <c r="C15" s="14"/>
      <c r="D15" s="14"/>
      <c r="E15" s="316" t="s">
        <v>1055</v>
      </c>
      <c r="F15" s="316"/>
      <c r="G15" s="316"/>
      <c r="H15" s="316"/>
      <c r="I15" s="316"/>
      <c r="J15" s="316"/>
      <c r="K15" s="316"/>
      <c r="L15" s="316"/>
      <c r="M15" s="316"/>
      <c r="N15" s="316"/>
      <c r="O15" s="316"/>
      <c r="P15" s="317">
        <f>'5부.Ⅰ'!U128</f>
        <v>123842546801</v>
      </c>
      <c r="Q15" s="318"/>
      <c r="R15" s="318"/>
      <c r="S15" s="318"/>
      <c r="T15" s="318"/>
      <c r="U15" s="318"/>
      <c r="V15" s="318"/>
      <c r="W15" s="318"/>
      <c r="X15" s="318"/>
      <c r="Y15" s="318"/>
      <c r="Z15" s="318"/>
      <c r="AA15" s="319"/>
      <c r="AB15" s="319"/>
      <c r="AC15" s="319"/>
      <c r="AD15" s="319"/>
      <c r="AE15" s="319"/>
      <c r="AF15" s="319"/>
      <c r="AG15" s="319"/>
      <c r="AH15" s="319"/>
      <c r="AI15" s="319"/>
      <c r="AJ15" s="319"/>
      <c r="AK15" s="320"/>
      <c r="AL15" s="11"/>
    </row>
    <row r="16" spans="1:39" ht="18.75" customHeight="1">
      <c r="A16" s="14"/>
      <c r="B16" s="14"/>
      <c r="C16" s="14"/>
      <c r="D16" s="14"/>
      <c r="E16" s="306" t="s">
        <v>26</v>
      </c>
      <c r="F16" s="306"/>
      <c r="G16" s="306"/>
      <c r="H16" s="306"/>
      <c r="I16" s="306"/>
      <c r="J16" s="306"/>
      <c r="K16" s="306"/>
      <c r="L16" s="306"/>
      <c r="M16" s="306"/>
      <c r="N16" s="306"/>
      <c r="O16" s="306"/>
      <c r="P16" s="307">
        <f>'5부.Ⅰ'!U112</f>
        <v>12700000000</v>
      </c>
      <c r="Q16" s="308"/>
      <c r="R16" s="308"/>
      <c r="S16" s="308"/>
      <c r="T16" s="308"/>
      <c r="U16" s="308"/>
      <c r="V16" s="308"/>
      <c r="W16" s="308"/>
      <c r="X16" s="308"/>
      <c r="Y16" s="308"/>
      <c r="Z16" s="308"/>
      <c r="AA16" s="309"/>
      <c r="AB16" s="309"/>
      <c r="AC16" s="309"/>
      <c r="AD16" s="309"/>
      <c r="AE16" s="309"/>
      <c r="AF16" s="309"/>
      <c r="AG16" s="309"/>
      <c r="AH16" s="309"/>
      <c r="AI16" s="309"/>
      <c r="AJ16" s="309"/>
      <c r="AK16" s="310"/>
      <c r="AL16" s="11"/>
    </row>
    <row r="17" spans="1:38" ht="18.75" customHeight="1">
      <c r="A17" s="14"/>
      <c r="B17" s="14"/>
      <c r="C17" s="14"/>
      <c r="D17" s="14"/>
      <c r="E17" s="280" t="s">
        <v>27</v>
      </c>
      <c r="F17" s="281"/>
      <c r="G17" s="281"/>
      <c r="H17" s="281"/>
      <c r="I17" s="281"/>
      <c r="J17" s="281"/>
      <c r="K17" s="281"/>
      <c r="L17" s="281"/>
      <c r="M17" s="281"/>
      <c r="N17" s="281"/>
      <c r="O17" s="281"/>
      <c r="P17" s="282" t="s">
        <v>1096</v>
      </c>
      <c r="Q17" s="283"/>
      <c r="R17" s="283"/>
      <c r="S17" s="283"/>
      <c r="T17" s="283"/>
      <c r="U17" s="283"/>
      <c r="V17" s="283"/>
      <c r="W17" s="283"/>
      <c r="X17" s="283"/>
      <c r="Y17" s="283"/>
      <c r="Z17" s="283"/>
      <c r="AA17" s="283"/>
      <c r="AB17" s="283"/>
      <c r="AC17" s="283"/>
      <c r="AD17" s="283"/>
      <c r="AE17" s="283"/>
      <c r="AF17" s="283"/>
      <c r="AG17" s="283"/>
      <c r="AH17" s="283"/>
      <c r="AI17" s="283"/>
      <c r="AJ17" s="283"/>
      <c r="AK17" s="284"/>
      <c r="AL17" s="11"/>
    </row>
    <row r="18" spans="1:38" ht="18.75" customHeight="1">
      <c r="A18" s="14"/>
      <c r="B18" s="14"/>
      <c r="C18" s="14"/>
      <c r="D18" s="14"/>
      <c r="E18" s="280" t="s">
        <v>28</v>
      </c>
      <c r="F18" s="281"/>
      <c r="G18" s="281"/>
      <c r="H18" s="281"/>
      <c r="I18" s="281"/>
      <c r="J18" s="281"/>
      <c r="K18" s="281"/>
      <c r="L18" s="281"/>
      <c r="M18" s="281"/>
      <c r="N18" s="281"/>
      <c r="O18" s="281"/>
      <c r="P18" s="282" t="s">
        <v>1097</v>
      </c>
      <c r="Q18" s="283"/>
      <c r="R18" s="283"/>
      <c r="S18" s="283"/>
      <c r="T18" s="283"/>
      <c r="U18" s="283"/>
      <c r="V18" s="283"/>
      <c r="W18" s="283"/>
      <c r="X18" s="283"/>
      <c r="Y18" s="283"/>
      <c r="Z18" s="283"/>
      <c r="AA18" s="283"/>
      <c r="AB18" s="283"/>
      <c r="AC18" s="283"/>
      <c r="AD18" s="283"/>
      <c r="AE18" s="283"/>
      <c r="AF18" s="283"/>
      <c r="AG18" s="283"/>
      <c r="AH18" s="283"/>
      <c r="AI18" s="283"/>
      <c r="AJ18" s="283"/>
      <c r="AK18" s="284"/>
      <c r="AL18" s="11"/>
    </row>
    <row r="19" spans="1:38" ht="18.75" customHeight="1">
      <c r="A19" s="14"/>
      <c r="B19" s="14"/>
      <c r="C19" s="14"/>
      <c r="D19" s="14"/>
      <c r="E19" s="280" t="s">
        <v>29</v>
      </c>
      <c r="F19" s="281"/>
      <c r="G19" s="281"/>
      <c r="H19" s="281"/>
      <c r="I19" s="281"/>
      <c r="J19" s="281"/>
      <c r="K19" s="281"/>
      <c r="L19" s="281"/>
      <c r="M19" s="281"/>
      <c r="N19" s="281"/>
      <c r="O19" s="281"/>
      <c r="P19" s="282" t="s">
        <v>1098</v>
      </c>
      <c r="Q19" s="283"/>
      <c r="R19" s="283"/>
      <c r="S19" s="283"/>
      <c r="T19" s="283"/>
      <c r="U19" s="283"/>
      <c r="V19" s="283"/>
      <c r="W19" s="283"/>
      <c r="X19" s="283"/>
      <c r="Y19" s="283"/>
      <c r="Z19" s="283"/>
      <c r="AA19" s="283"/>
      <c r="AB19" s="283"/>
      <c r="AC19" s="283"/>
      <c r="AD19" s="283"/>
      <c r="AE19" s="283"/>
      <c r="AF19" s="283"/>
      <c r="AG19" s="283"/>
      <c r="AH19" s="283"/>
      <c r="AI19" s="283"/>
      <c r="AJ19" s="283"/>
      <c r="AK19" s="284"/>
      <c r="AL19" s="11"/>
    </row>
    <row r="20" spans="1:38" ht="18.75" customHeight="1">
      <c r="A20" s="14"/>
      <c r="B20" s="14"/>
      <c r="C20" s="14"/>
      <c r="D20" s="14"/>
      <c r="E20" s="280" t="s">
        <v>30</v>
      </c>
      <c r="F20" s="281"/>
      <c r="G20" s="281"/>
      <c r="H20" s="281"/>
      <c r="I20" s="281"/>
      <c r="J20" s="281"/>
      <c r="K20" s="281"/>
      <c r="L20" s="281"/>
      <c r="M20" s="281"/>
      <c r="N20" s="281"/>
      <c r="O20" s="285"/>
      <c r="P20" s="292" t="s">
        <v>31</v>
      </c>
      <c r="Q20" s="293"/>
      <c r="R20" s="293"/>
      <c r="S20" s="293"/>
      <c r="T20" s="293"/>
      <c r="U20" s="293"/>
      <c r="V20" s="293"/>
      <c r="W20" s="293"/>
      <c r="X20" s="293"/>
      <c r="Y20" s="293"/>
      <c r="Z20" s="293"/>
      <c r="AA20" s="293"/>
      <c r="AB20" s="293"/>
      <c r="AC20" s="293"/>
      <c r="AD20" s="293"/>
      <c r="AE20" s="293"/>
      <c r="AF20" s="293"/>
      <c r="AG20" s="293"/>
      <c r="AH20" s="293"/>
      <c r="AI20" s="293"/>
      <c r="AJ20" s="293"/>
      <c r="AK20" s="294"/>
      <c r="AL20" s="11"/>
    </row>
    <row r="21" spans="1:38" ht="190.5" customHeight="1">
      <c r="A21" s="20"/>
      <c r="B21" s="19"/>
      <c r="C21" s="18"/>
      <c r="D21" s="18"/>
      <c r="E21" s="286"/>
      <c r="F21" s="287"/>
      <c r="G21" s="287"/>
      <c r="H21" s="287"/>
      <c r="I21" s="287"/>
      <c r="J21" s="287"/>
      <c r="K21" s="287"/>
      <c r="L21" s="287"/>
      <c r="M21" s="287"/>
      <c r="N21" s="287"/>
      <c r="O21" s="288"/>
      <c r="P21" s="295" t="s">
        <v>1100</v>
      </c>
      <c r="Q21" s="296"/>
      <c r="R21" s="296"/>
      <c r="S21" s="296"/>
      <c r="T21" s="296"/>
      <c r="U21" s="296"/>
      <c r="V21" s="296"/>
      <c r="W21" s="296"/>
      <c r="X21" s="296"/>
      <c r="Y21" s="296"/>
      <c r="Z21" s="296"/>
      <c r="AA21" s="296"/>
      <c r="AB21" s="296"/>
      <c r="AC21" s="296"/>
      <c r="AD21" s="296"/>
      <c r="AE21" s="296"/>
      <c r="AF21" s="296"/>
      <c r="AG21" s="296"/>
      <c r="AH21" s="296"/>
      <c r="AI21" s="296"/>
      <c r="AJ21" s="296"/>
      <c r="AK21" s="297"/>
      <c r="AL21" s="15"/>
    </row>
    <row r="22" spans="1:38" ht="18.75" customHeight="1">
      <c r="A22" s="14"/>
      <c r="B22" s="14"/>
      <c r="C22" s="14"/>
      <c r="D22" s="14"/>
      <c r="E22" s="286"/>
      <c r="F22" s="287"/>
      <c r="G22" s="287"/>
      <c r="H22" s="287"/>
      <c r="I22" s="287"/>
      <c r="J22" s="287"/>
      <c r="K22" s="287"/>
      <c r="L22" s="287"/>
      <c r="M22" s="287"/>
      <c r="N22" s="287"/>
      <c r="O22" s="288"/>
      <c r="P22" s="292" t="s">
        <v>32</v>
      </c>
      <c r="Q22" s="293"/>
      <c r="R22" s="293"/>
      <c r="S22" s="293"/>
      <c r="T22" s="293"/>
      <c r="U22" s="293"/>
      <c r="V22" s="293"/>
      <c r="W22" s="293"/>
      <c r="X22" s="293"/>
      <c r="Y22" s="293"/>
      <c r="Z22" s="293"/>
      <c r="AA22" s="293"/>
      <c r="AB22" s="293"/>
      <c r="AC22" s="293"/>
      <c r="AD22" s="293"/>
      <c r="AE22" s="293"/>
      <c r="AF22" s="293"/>
      <c r="AG22" s="293"/>
      <c r="AH22" s="293"/>
      <c r="AI22" s="293"/>
      <c r="AJ22" s="293"/>
      <c r="AK22" s="294"/>
      <c r="AL22" s="11"/>
    </row>
    <row r="23" spans="1:38" ht="52.5" customHeight="1">
      <c r="A23" s="20"/>
      <c r="B23" s="19"/>
      <c r="C23" s="18"/>
      <c r="D23" s="18"/>
      <c r="E23" s="289"/>
      <c r="F23" s="290"/>
      <c r="G23" s="290"/>
      <c r="H23" s="290"/>
      <c r="I23" s="290"/>
      <c r="J23" s="290"/>
      <c r="K23" s="290"/>
      <c r="L23" s="290"/>
      <c r="M23" s="290"/>
      <c r="N23" s="290"/>
      <c r="O23" s="291"/>
      <c r="P23" s="298" t="s">
        <v>1101</v>
      </c>
      <c r="Q23" s="299"/>
      <c r="R23" s="299"/>
      <c r="S23" s="299"/>
      <c r="T23" s="299"/>
      <c r="U23" s="299"/>
      <c r="V23" s="299"/>
      <c r="W23" s="299"/>
      <c r="X23" s="299"/>
      <c r="Y23" s="299"/>
      <c r="Z23" s="299"/>
      <c r="AA23" s="299"/>
      <c r="AB23" s="299"/>
      <c r="AC23" s="299"/>
      <c r="AD23" s="299"/>
      <c r="AE23" s="299"/>
      <c r="AF23" s="299"/>
      <c r="AG23" s="299"/>
      <c r="AH23" s="299"/>
      <c r="AI23" s="299"/>
      <c r="AJ23" s="299"/>
      <c r="AK23" s="300"/>
      <c r="AL23" s="15"/>
    </row>
    <row r="24" spans="1:38" ht="7.5" customHeight="1">
      <c r="A24" s="20"/>
      <c r="B24" s="19"/>
      <c r="C24" s="18"/>
      <c r="D24" s="18"/>
      <c r="E24" s="17"/>
      <c r="F24" s="17"/>
      <c r="G24" s="17"/>
      <c r="H24" s="17"/>
      <c r="I24" s="17"/>
      <c r="J24" s="17"/>
      <c r="K24" s="17"/>
      <c r="L24" s="17"/>
      <c r="M24" s="17"/>
      <c r="N24" s="17"/>
      <c r="O24" s="17"/>
      <c r="P24" s="16"/>
      <c r="Q24" s="16"/>
      <c r="R24" s="16"/>
      <c r="S24" s="16"/>
      <c r="T24" s="16"/>
      <c r="U24" s="16"/>
      <c r="V24" s="16"/>
      <c r="W24" s="16"/>
      <c r="X24" s="16"/>
      <c r="Y24" s="16"/>
      <c r="Z24" s="16"/>
      <c r="AA24" s="16"/>
      <c r="AB24" s="16"/>
      <c r="AC24" s="16"/>
      <c r="AD24" s="16"/>
      <c r="AE24" s="16"/>
      <c r="AF24" s="16"/>
      <c r="AG24" s="16"/>
      <c r="AH24" s="16"/>
      <c r="AI24" s="16"/>
      <c r="AJ24" s="16"/>
      <c r="AK24" s="16"/>
      <c r="AL24" s="15"/>
    </row>
    <row r="25" spans="1:38" ht="26.25" customHeight="1">
      <c r="A25" s="20"/>
      <c r="B25" s="19"/>
      <c r="C25" s="18"/>
      <c r="D25" s="18"/>
      <c r="E25" s="279"/>
      <c r="F25" s="279"/>
      <c r="G25" s="279"/>
      <c r="H25" s="279"/>
      <c r="I25" s="279"/>
      <c r="J25" s="279"/>
      <c r="K25" s="279"/>
      <c r="L25" s="279"/>
      <c r="M25" s="279"/>
      <c r="N25" s="279"/>
      <c r="O25" s="279"/>
      <c r="P25" s="279"/>
      <c r="Q25" s="279"/>
      <c r="R25" s="279"/>
      <c r="S25" s="279"/>
      <c r="T25" s="279"/>
      <c r="U25" s="279"/>
      <c r="V25" s="279"/>
      <c r="W25" s="279"/>
      <c r="X25" s="279"/>
      <c r="Y25" s="279"/>
      <c r="Z25" s="279"/>
      <c r="AA25" s="279"/>
      <c r="AB25" s="279"/>
      <c r="AC25" s="279"/>
      <c r="AD25" s="279"/>
      <c r="AE25" s="279"/>
      <c r="AF25" s="279"/>
      <c r="AG25" s="279"/>
      <c r="AH25" s="279"/>
      <c r="AI25" s="279"/>
      <c r="AJ25" s="279"/>
      <c r="AK25" s="279"/>
      <c r="AL25" s="21" t="s">
        <v>33</v>
      </c>
    </row>
    <row r="26" spans="1:38" ht="38.25" customHeight="1">
      <c r="A26" s="20"/>
      <c r="B26" s="19"/>
      <c r="C26" s="18"/>
      <c r="D26" s="18"/>
      <c r="E26" s="17"/>
      <c r="F26" s="17"/>
      <c r="G26" s="17"/>
      <c r="H26" s="17"/>
      <c r="I26" s="17"/>
      <c r="J26" s="17"/>
      <c r="K26" s="17"/>
      <c r="L26" s="17"/>
      <c r="M26" s="17"/>
      <c r="N26" s="17"/>
      <c r="O26" s="17"/>
      <c r="P26" s="16"/>
      <c r="Q26" s="16"/>
      <c r="R26" s="16"/>
      <c r="S26" s="16"/>
      <c r="T26" s="16"/>
      <c r="U26" s="16"/>
      <c r="V26" s="16"/>
      <c r="W26" s="16"/>
      <c r="X26" s="16"/>
      <c r="Y26" s="16"/>
      <c r="Z26" s="16"/>
      <c r="AA26" s="16"/>
      <c r="AB26" s="16"/>
      <c r="AC26" s="16"/>
      <c r="AD26" s="16"/>
      <c r="AE26" s="16"/>
      <c r="AF26" s="16"/>
      <c r="AG26" s="16"/>
      <c r="AH26" s="16"/>
      <c r="AI26" s="16"/>
      <c r="AJ26" s="16"/>
      <c r="AK26" s="16"/>
      <c r="AL26" s="15"/>
    </row>
    <row r="27" spans="1:38" ht="19.5">
      <c r="A27" s="14"/>
      <c r="B27" s="13"/>
      <c r="C27" s="13"/>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1"/>
    </row>
    <row r="28" spans="1:38" ht="99.75" customHeight="1">
      <c r="A28" s="266" t="s">
        <v>1015</v>
      </c>
      <c r="B28" s="267"/>
      <c r="C28" s="267"/>
      <c r="D28" s="267"/>
      <c r="E28" s="267"/>
      <c r="F28" s="267"/>
      <c r="G28" s="267"/>
      <c r="H28" s="267"/>
      <c r="I28" s="267"/>
      <c r="J28" s="267"/>
      <c r="K28" s="267"/>
      <c r="L28" s="267"/>
      <c r="M28" s="267"/>
      <c r="N28" s="267"/>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8"/>
    </row>
  </sheetData>
  <sheetProtection formatCells="0" formatColumns="0" formatRows="0" insertHyperlinks="0" autoFilter="0" pivotTables="0"/>
  <protectedRanges>
    <protectedRange sqref="K10 E13" name="범위1"/>
  </protectedRanges>
  <mergeCells count="40">
    <mergeCell ref="E10:O10"/>
    <mergeCell ref="P10:AK10"/>
    <mergeCell ref="E11:O11"/>
    <mergeCell ref="P11:AK11"/>
    <mergeCell ref="E12:O12"/>
    <mergeCell ref="P12:T12"/>
    <mergeCell ref="U12:Z12"/>
    <mergeCell ref="AA12:AK12"/>
    <mergeCell ref="A2:AK2"/>
    <mergeCell ref="A5:AG5"/>
    <mergeCell ref="B7:P7"/>
    <mergeCell ref="E9:O9"/>
    <mergeCell ref="P9:Z9"/>
    <mergeCell ref="AB9:AE9"/>
    <mergeCell ref="AF9:AJ9"/>
    <mergeCell ref="E18:O18"/>
    <mergeCell ref="P18:AK18"/>
    <mergeCell ref="E13:O13"/>
    <mergeCell ref="P13:Z13"/>
    <mergeCell ref="AA13:AK13"/>
    <mergeCell ref="E16:O16"/>
    <mergeCell ref="P16:Z16"/>
    <mergeCell ref="AA16:AK16"/>
    <mergeCell ref="E14:O14"/>
    <mergeCell ref="P14:Z14"/>
    <mergeCell ref="AA14:AK14"/>
    <mergeCell ref="E17:O17"/>
    <mergeCell ref="P17:AK17"/>
    <mergeCell ref="E15:O15"/>
    <mergeCell ref="P15:Z15"/>
    <mergeCell ref="AA15:AK15"/>
    <mergeCell ref="E25:AK25"/>
    <mergeCell ref="A28:AK28"/>
    <mergeCell ref="E19:O19"/>
    <mergeCell ref="P19:AK19"/>
    <mergeCell ref="E20:O23"/>
    <mergeCell ref="P20:AK20"/>
    <mergeCell ref="P21:AK21"/>
    <mergeCell ref="P22:AK22"/>
    <mergeCell ref="P23:AK23"/>
  </mergeCells>
  <phoneticPr fontId="2" type="noConversion"/>
  <dataValidations count="1">
    <dataValidation type="list" allowBlank="1" showInputMessage="1" showErrorMessage="1" sqref="AL9">
      <formula1>"상장,비상장"</formula1>
    </dataValidation>
  </dataValidations>
  <pageMargins left="0.47244094488188981" right="0.47244094488188981" top="0.74803149606299213" bottom="0.74803149606299213" header="0.31496062992125984" footer="0.31496062992125984"/>
  <pageSetup paperSize="9" orientation="portrait" blackAndWhite="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2:AL12"/>
  <sheetViews>
    <sheetView view="pageBreakPreview" zoomScaleNormal="85" zoomScaleSheetLayoutView="100" workbookViewId="0">
      <selection activeCell="E6" sqref="E6:AK9"/>
    </sheetView>
  </sheetViews>
  <sheetFormatPr defaultRowHeight="16.5"/>
  <cols>
    <col min="1" max="4" width="1.125" style="1" customWidth="1"/>
    <col min="5" max="37" width="2.375" style="1" customWidth="1"/>
    <col min="38" max="38" width="22.5" style="1" customWidth="1"/>
  </cols>
  <sheetData>
    <row r="2" spans="1:38" ht="19.5">
      <c r="A2" s="14"/>
      <c r="B2" s="322" t="s">
        <v>34</v>
      </c>
      <c r="C2" s="322"/>
      <c r="D2" s="322"/>
      <c r="E2" s="322"/>
      <c r="F2" s="322"/>
      <c r="G2" s="322"/>
      <c r="H2" s="322"/>
      <c r="I2" s="322"/>
      <c r="J2" s="322"/>
      <c r="K2" s="322"/>
      <c r="L2" s="322"/>
      <c r="M2" s="322"/>
      <c r="N2" s="322"/>
      <c r="O2" s="322"/>
      <c r="P2" s="322"/>
      <c r="Q2" s="14"/>
      <c r="R2" s="14"/>
      <c r="S2" s="14"/>
      <c r="T2" s="14"/>
      <c r="U2" s="14"/>
      <c r="V2" s="14"/>
      <c r="W2" s="14"/>
      <c r="X2" s="14"/>
      <c r="Y2" s="14"/>
      <c r="Z2" s="14"/>
      <c r="AA2" s="14"/>
      <c r="AB2" s="14"/>
      <c r="AC2" s="14"/>
      <c r="AD2" s="14"/>
      <c r="AE2" s="14"/>
      <c r="AF2" s="14"/>
      <c r="AG2" s="14"/>
      <c r="AH2" s="14"/>
      <c r="AI2" s="14"/>
      <c r="AJ2" s="14"/>
      <c r="AK2" s="32"/>
      <c r="AL2" s="11"/>
    </row>
    <row r="3" spans="1:38" ht="19.5">
      <c r="A3" s="14"/>
      <c r="B3" s="13"/>
      <c r="C3" s="13"/>
      <c r="D3" s="13"/>
      <c r="E3" s="13"/>
      <c r="F3" s="13"/>
      <c r="G3" s="13"/>
      <c r="H3" s="13"/>
      <c r="I3" s="13"/>
      <c r="J3" s="13"/>
      <c r="K3" s="13"/>
      <c r="L3" s="13"/>
      <c r="M3" s="13"/>
      <c r="N3" s="13"/>
      <c r="O3" s="13"/>
      <c r="P3" s="13"/>
      <c r="Q3" s="14"/>
      <c r="R3" s="14"/>
      <c r="S3" s="14"/>
      <c r="T3" s="14"/>
      <c r="U3" s="14"/>
      <c r="V3" s="14"/>
      <c r="W3" s="14"/>
      <c r="X3" s="14"/>
      <c r="Y3" s="14"/>
      <c r="Z3" s="14"/>
      <c r="AA3" s="14"/>
      <c r="AB3" s="14"/>
      <c r="AC3" s="14"/>
      <c r="AD3" s="14"/>
      <c r="AE3" s="14"/>
      <c r="AF3" s="14"/>
      <c r="AG3" s="14"/>
      <c r="AH3" s="14"/>
      <c r="AI3" s="14"/>
      <c r="AJ3" s="14"/>
      <c r="AK3" s="32"/>
      <c r="AL3" s="11"/>
    </row>
    <row r="4" spans="1:38" ht="33.75" customHeight="1">
      <c r="A4" s="14"/>
      <c r="B4" s="13"/>
      <c r="C4" s="287" t="s">
        <v>35</v>
      </c>
      <c r="D4" s="287"/>
      <c r="E4" s="287"/>
      <c r="F4" s="287"/>
      <c r="G4" s="287"/>
      <c r="H4" s="287"/>
      <c r="I4" s="287"/>
      <c r="J4" s="287"/>
      <c r="K4" s="287"/>
      <c r="L4" s="287"/>
      <c r="M4" s="287"/>
      <c r="N4" s="287"/>
      <c r="O4" s="287"/>
      <c r="P4" s="287"/>
      <c r="Q4" s="287"/>
      <c r="R4" s="287"/>
      <c r="S4" s="287"/>
      <c r="T4" s="287"/>
      <c r="U4" s="287"/>
      <c r="V4" s="287"/>
      <c r="W4" s="287"/>
      <c r="X4" s="287"/>
      <c r="Y4" s="287"/>
      <c r="Z4" s="287"/>
      <c r="AA4" s="287"/>
      <c r="AB4" s="287"/>
      <c r="AC4" s="287"/>
      <c r="AD4" s="287"/>
      <c r="AE4" s="287"/>
      <c r="AF4" s="287"/>
      <c r="AG4" s="287"/>
      <c r="AH4" s="287"/>
      <c r="AI4" s="287"/>
      <c r="AJ4" s="287"/>
      <c r="AK4" s="287"/>
      <c r="AL4" s="11"/>
    </row>
    <row r="5" spans="1:38" ht="7.5" customHeight="1">
      <c r="A5" s="14"/>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1"/>
    </row>
    <row r="6" spans="1:38" ht="237.75" customHeight="1">
      <c r="A6" s="20"/>
      <c r="B6" s="19"/>
      <c r="C6" s="18"/>
      <c r="D6" s="18"/>
      <c r="E6" s="340" t="s">
        <v>1102</v>
      </c>
      <c r="F6" s="340"/>
      <c r="G6" s="340"/>
      <c r="H6" s="340"/>
      <c r="I6" s="340"/>
      <c r="J6" s="340"/>
      <c r="K6" s="340"/>
      <c r="L6" s="340"/>
      <c r="M6" s="340"/>
      <c r="N6" s="340"/>
      <c r="O6" s="340"/>
      <c r="P6" s="340"/>
      <c r="Q6" s="340"/>
      <c r="R6" s="340"/>
      <c r="S6" s="340"/>
      <c r="T6" s="340"/>
      <c r="U6" s="340"/>
      <c r="V6" s="340"/>
      <c r="W6" s="340"/>
      <c r="X6" s="340"/>
      <c r="Y6" s="340"/>
      <c r="Z6" s="340"/>
      <c r="AA6" s="340"/>
      <c r="AB6" s="340"/>
      <c r="AC6" s="340"/>
      <c r="AD6" s="340"/>
      <c r="AE6" s="340"/>
      <c r="AF6" s="340"/>
      <c r="AG6" s="340"/>
      <c r="AH6" s="340"/>
      <c r="AI6" s="340"/>
      <c r="AJ6" s="340"/>
      <c r="AK6" s="340"/>
      <c r="AL6" s="15"/>
    </row>
    <row r="7" spans="1:38" ht="51" customHeight="1">
      <c r="A7" s="20"/>
      <c r="B7" s="19"/>
      <c r="C7" s="18"/>
      <c r="D7" s="18"/>
      <c r="E7" s="340"/>
      <c r="F7" s="340"/>
      <c r="G7" s="340"/>
      <c r="H7" s="340"/>
      <c r="I7" s="340"/>
      <c r="J7" s="340"/>
      <c r="K7" s="340"/>
      <c r="L7" s="340"/>
      <c r="M7" s="340"/>
      <c r="N7" s="340"/>
      <c r="O7" s="340"/>
      <c r="P7" s="340"/>
      <c r="Q7" s="340"/>
      <c r="R7" s="340"/>
      <c r="S7" s="340"/>
      <c r="T7" s="340"/>
      <c r="U7" s="340"/>
      <c r="V7" s="340"/>
      <c r="W7" s="340"/>
      <c r="X7" s="340"/>
      <c r="Y7" s="340"/>
      <c r="Z7" s="340"/>
      <c r="AA7" s="340"/>
      <c r="AB7" s="340"/>
      <c r="AC7" s="340"/>
      <c r="AD7" s="340"/>
      <c r="AE7" s="340"/>
      <c r="AF7" s="340"/>
      <c r="AG7" s="340"/>
      <c r="AH7" s="340"/>
      <c r="AI7" s="340"/>
      <c r="AJ7" s="340"/>
      <c r="AK7" s="340"/>
      <c r="AL7" s="15"/>
    </row>
    <row r="8" spans="1:38" ht="51" customHeight="1">
      <c r="A8" s="20"/>
      <c r="B8" s="19"/>
      <c r="C8" s="18"/>
      <c r="D8" s="18"/>
      <c r="E8" s="340"/>
      <c r="F8" s="340"/>
      <c r="G8" s="340"/>
      <c r="H8" s="340"/>
      <c r="I8" s="340"/>
      <c r="J8" s="340"/>
      <c r="K8" s="340"/>
      <c r="L8" s="340"/>
      <c r="M8" s="340"/>
      <c r="N8" s="340"/>
      <c r="O8" s="340"/>
      <c r="P8" s="340"/>
      <c r="Q8" s="340"/>
      <c r="R8" s="340"/>
      <c r="S8" s="340"/>
      <c r="T8" s="340"/>
      <c r="U8" s="340"/>
      <c r="V8" s="340"/>
      <c r="W8" s="340"/>
      <c r="X8" s="340"/>
      <c r="Y8" s="340"/>
      <c r="Z8" s="340"/>
      <c r="AA8" s="340"/>
      <c r="AB8" s="340"/>
      <c r="AC8" s="340"/>
      <c r="AD8" s="340"/>
      <c r="AE8" s="340"/>
      <c r="AF8" s="340"/>
      <c r="AG8" s="340"/>
      <c r="AH8" s="340"/>
      <c r="AI8" s="340"/>
      <c r="AJ8" s="340"/>
      <c r="AK8" s="340"/>
      <c r="AL8" s="15"/>
    </row>
    <row r="9" spans="1:38" ht="51" customHeight="1">
      <c r="A9" s="20"/>
      <c r="B9" s="19"/>
      <c r="C9" s="18"/>
      <c r="D9" s="18"/>
      <c r="E9" s="340"/>
      <c r="F9" s="340"/>
      <c r="G9" s="340"/>
      <c r="H9" s="340"/>
      <c r="I9" s="340"/>
      <c r="J9" s="340"/>
      <c r="K9" s="340"/>
      <c r="L9" s="340"/>
      <c r="M9" s="340"/>
      <c r="N9" s="340"/>
      <c r="O9" s="340"/>
      <c r="P9" s="340"/>
      <c r="Q9" s="340"/>
      <c r="R9" s="340"/>
      <c r="S9" s="340"/>
      <c r="T9" s="340"/>
      <c r="U9" s="340"/>
      <c r="V9" s="340"/>
      <c r="W9" s="340"/>
      <c r="X9" s="340"/>
      <c r="Y9" s="340"/>
      <c r="Z9" s="340"/>
      <c r="AA9" s="340"/>
      <c r="AB9" s="340"/>
      <c r="AC9" s="340"/>
      <c r="AD9" s="340"/>
      <c r="AE9" s="340"/>
      <c r="AF9" s="340"/>
      <c r="AG9" s="340"/>
      <c r="AH9" s="340"/>
      <c r="AI9" s="340"/>
      <c r="AJ9" s="340"/>
      <c r="AK9" s="340"/>
      <c r="AL9" s="15"/>
    </row>
    <row r="10" spans="1:38" ht="18.75" customHeight="1">
      <c r="A10" s="20"/>
      <c r="B10" s="19"/>
      <c r="C10" s="18"/>
      <c r="D10" s="18"/>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15"/>
    </row>
    <row r="11" spans="1:38" ht="19.5">
      <c r="A11" s="14"/>
      <c r="B11" s="13"/>
      <c r="C11" s="13"/>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1"/>
    </row>
    <row r="12" spans="1:38" ht="70.5" customHeight="1">
      <c r="A12" s="266" t="s">
        <v>36</v>
      </c>
      <c r="B12" s="267"/>
      <c r="C12" s="267"/>
      <c r="D12" s="267"/>
      <c r="E12" s="267"/>
      <c r="F12" s="267"/>
      <c r="G12" s="267"/>
      <c r="H12" s="267"/>
      <c r="I12" s="267"/>
      <c r="J12" s="267"/>
      <c r="K12" s="267"/>
      <c r="L12" s="267"/>
      <c r="M12" s="267"/>
      <c r="N12" s="267"/>
      <c r="O12" s="267"/>
      <c r="P12" s="267"/>
      <c r="Q12" s="267"/>
      <c r="R12" s="267"/>
      <c r="S12" s="267"/>
      <c r="T12" s="267"/>
      <c r="U12" s="267"/>
      <c r="V12" s="267"/>
      <c r="W12" s="267"/>
      <c r="X12" s="267"/>
      <c r="Y12" s="267"/>
      <c r="Z12" s="267"/>
      <c r="AA12" s="267"/>
      <c r="AB12" s="267"/>
      <c r="AC12" s="267"/>
      <c r="AD12" s="267"/>
      <c r="AE12" s="267"/>
      <c r="AF12" s="267"/>
      <c r="AG12" s="267"/>
      <c r="AH12" s="267"/>
      <c r="AI12" s="267"/>
      <c r="AJ12" s="267"/>
      <c r="AK12" s="268"/>
    </row>
  </sheetData>
  <mergeCells count="4">
    <mergeCell ref="B2:P2"/>
    <mergeCell ref="C4:AK4"/>
    <mergeCell ref="E6:AK9"/>
    <mergeCell ref="A12:AK12"/>
  </mergeCells>
  <phoneticPr fontId="2" type="noConversion"/>
  <dataValidations count="1">
    <dataValidation allowBlank="1" showInputMessage="1" showErrorMessage="1" promptTitle="서술입력" prompt="자유롭게 입력하시기 바랍니다." sqref="E10 E6"/>
  </dataValidations>
  <pageMargins left="0.47244094488188981" right="0.47244094488188981" top="0.74803149606299213" bottom="0.74803149606299213" header="0.31496062992125984" footer="0.31496062992125984"/>
  <pageSetup paperSize="9" orientation="portrait" blackAndWhite="1"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M16"/>
  <sheetViews>
    <sheetView view="pageBreakPreview" zoomScaleNormal="85" zoomScaleSheetLayoutView="100" workbookViewId="0">
      <selection activeCell="AL11" sqref="AL11"/>
    </sheetView>
  </sheetViews>
  <sheetFormatPr defaultRowHeight="16.5"/>
  <cols>
    <col min="1" max="4" width="1.125" style="1" customWidth="1"/>
    <col min="5" max="37" width="2.375" style="1" customWidth="1"/>
    <col min="38" max="38" width="22.5" style="1" customWidth="1"/>
  </cols>
  <sheetData>
    <row r="1" spans="1:39" ht="18.75" customHeight="1">
      <c r="A1" s="14"/>
      <c r="B1" s="13"/>
      <c r="C1" s="13"/>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1"/>
    </row>
    <row r="2" spans="1:39" ht="18.75" customHeight="1">
      <c r="A2" s="20"/>
      <c r="B2" s="19"/>
      <c r="C2" s="287" t="s">
        <v>1081</v>
      </c>
      <c r="D2" s="287"/>
      <c r="E2" s="287"/>
      <c r="F2" s="287"/>
      <c r="G2" s="287"/>
      <c r="H2" s="287"/>
      <c r="I2" s="287"/>
      <c r="J2" s="287"/>
      <c r="K2" s="287"/>
      <c r="L2" s="287"/>
      <c r="M2" s="287"/>
      <c r="N2" s="287"/>
      <c r="O2" s="287"/>
      <c r="P2" s="287"/>
      <c r="Q2" s="287"/>
      <c r="R2" s="287"/>
      <c r="S2" s="287"/>
      <c r="T2" s="287"/>
      <c r="U2" s="287"/>
      <c r="V2" s="287"/>
      <c r="W2" s="287"/>
      <c r="X2" s="287"/>
      <c r="Y2" s="287"/>
      <c r="Z2" s="287"/>
      <c r="AA2" s="287"/>
      <c r="AB2" s="287"/>
      <c r="AC2" s="287"/>
      <c r="AD2" s="287"/>
      <c r="AE2" s="287"/>
      <c r="AF2" s="287"/>
      <c r="AG2" s="287"/>
      <c r="AH2" s="287"/>
      <c r="AI2" s="287"/>
      <c r="AJ2" s="287"/>
      <c r="AK2" s="287"/>
      <c r="AL2" s="11"/>
    </row>
    <row r="3" spans="1:39" ht="18.75" customHeight="1">
      <c r="A3" s="20"/>
      <c r="B3" s="19"/>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11"/>
    </row>
    <row r="4" spans="1:39" ht="30" customHeight="1">
      <c r="A4" s="14"/>
      <c r="B4" s="13"/>
      <c r="C4" s="13"/>
      <c r="D4" s="18"/>
      <c r="E4" s="341" t="s">
        <v>40</v>
      </c>
      <c r="F4" s="341"/>
      <c r="G4" s="341"/>
      <c r="H4" s="341"/>
      <c r="I4" s="341"/>
      <c r="J4" s="341"/>
      <c r="K4" s="341" t="s">
        <v>41</v>
      </c>
      <c r="L4" s="341"/>
      <c r="M4" s="341"/>
      <c r="N4" s="341"/>
      <c r="O4" s="341"/>
      <c r="P4" s="341"/>
      <c r="Q4" s="341" t="s">
        <v>42</v>
      </c>
      <c r="R4" s="341"/>
      <c r="S4" s="341"/>
      <c r="T4" s="341"/>
      <c r="U4" s="341"/>
      <c r="V4" s="341" t="s">
        <v>43</v>
      </c>
      <c r="W4" s="341"/>
      <c r="X4" s="341"/>
      <c r="Y4" s="341"/>
      <c r="Z4" s="341"/>
      <c r="AA4" s="341"/>
      <c r="AB4" s="341"/>
      <c r="AC4" s="341"/>
      <c r="AD4" s="341"/>
      <c r="AE4" s="341"/>
      <c r="AF4" s="342" t="s">
        <v>44</v>
      </c>
      <c r="AG4" s="342"/>
      <c r="AH4" s="342"/>
      <c r="AI4" s="342"/>
      <c r="AJ4" s="342"/>
      <c r="AK4" s="342"/>
      <c r="AL4" s="11"/>
    </row>
    <row r="5" spans="1:39" ht="30" customHeight="1">
      <c r="A5" s="14"/>
      <c r="B5" s="13"/>
      <c r="C5" s="13"/>
      <c r="D5" s="18"/>
      <c r="E5" s="343" t="s">
        <v>1103</v>
      </c>
      <c r="F5" s="343"/>
      <c r="G5" s="343"/>
      <c r="H5" s="343"/>
      <c r="I5" s="343"/>
      <c r="J5" s="343"/>
      <c r="K5" s="343" t="s">
        <v>1104</v>
      </c>
      <c r="L5" s="343"/>
      <c r="M5" s="343"/>
      <c r="N5" s="343"/>
      <c r="O5" s="343"/>
      <c r="P5" s="343"/>
      <c r="Q5" s="344" t="s">
        <v>1105</v>
      </c>
      <c r="R5" s="344"/>
      <c r="S5" s="344"/>
      <c r="T5" s="344"/>
      <c r="U5" s="344"/>
      <c r="V5" s="343" t="s">
        <v>1106</v>
      </c>
      <c r="W5" s="343"/>
      <c r="X5" s="343"/>
      <c r="Y5" s="343"/>
      <c r="Z5" s="343"/>
      <c r="AA5" s="343"/>
      <c r="AB5" s="343"/>
      <c r="AC5" s="343"/>
      <c r="AD5" s="343"/>
      <c r="AE5" s="343"/>
      <c r="AF5" s="343" t="s">
        <v>1107</v>
      </c>
      <c r="AG5" s="343"/>
      <c r="AH5" s="343"/>
      <c r="AI5" s="343"/>
      <c r="AJ5" s="343"/>
      <c r="AK5" s="343"/>
      <c r="AL5" s="11"/>
    </row>
    <row r="6" spans="1:39" ht="30" customHeight="1">
      <c r="A6" s="14"/>
      <c r="B6" s="13"/>
      <c r="C6" s="13"/>
      <c r="D6" s="18"/>
      <c r="E6" s="343" t="s">
        <v>1108</v>
      </c>
      <c r="F6" s="343"/>
      <c r="G6" s="343"/>
      <c r="H6" s="343"/>
      <c r="I6" s="343"/>
      <c r="J6" s="343"/>
      <c r="K6" s="343" t="s">
        <v>1109</v>
      </c>
      <c r="L6" s="343"/>
      <c r="M6" s="343"/>
      <c r="N6" s="343"/>
      <c r="O6" s="343"/>
      <c r="P6" s="343"/>
      <c r="Q6" s="344" t="s">
        <v>1110</v>
      </c>
      <c r="R6" s="344"/>
      <c r="S6" s="344"/>
      <c r="T6" s="344"/>
      <c r="U6" s="344"/>
      <c r="V6" s="343" t="s">
        <v>1111</v>
      </c>
      <c r="W6" s="343"/>
      <c r="X6" s="343"/>
      <c r="Y6" s="343"/>
      <c r="Z6" s="343"/>
      <c r="AA6" s="343"/>
      <c r="AB6" s="343"/>
      <c r="AC6" s="343"/>
      <c r="AD6" s="343"/>
      <c r="AE6" s="343"/>
      <c r="AF6" s="343" t="s">
        <v>1107</v>
      </c>
      <c r="AG6" s="343"/>
      <c r="AH6" s="343"/>
      <c r="AI6" s="343"/>
      <c r="AJ6" s="343"/>
      <c r="AK6" s="343"/>
      <c r="AL6" s="11"/>
    </row>
    <row r="7" spans="1:39" ht="30" customHeight="1">
      <c r="A7" s="14"/>
      <c r="B7" s="13"/>
      <c r="C7" s="13"/>
      <c r="D7" s="18"/>
      <c r="E7" s="343" t="s">
        <v>1108</v>
      </c>
      <c r="F7" s="343"/>
      <c r="G7" s="343"/>
      <c r="H7" s="343"/>
      <c r="I7" s="343"/>
      <c r="J7" s="343"/>
      <c r="K7" s="343" t="s">
        <v>1112</v>
      </c>
      <c r="L7" s="343"/>
      <c r="M7" s="343"/>
      <c r="N7" s="343"/>
      <c r="O7" s="343"/>
      <c r="P7" s="343"/>
      <c r="Q7" s="344" t="s">
        <v>1113</v>
      </c>
      <c r="R7" s="344"/>
      <c r="S7" s="344"/>
      <c r="T7" s="344"/>
      <c r="U7" s="344"/>
      <c r="V7" s="343" t="s">
        <v>1114</v>
      </c>
      <c r="W7" s="343"/>
      <c r="X7" s="343"/>
      <c r="Y7" s="343"/>
      <c r="Z7" s="343"/>
      <c r="AA7" s="343"/>
      <c r="AB7" s="343"/>
      <c r="AC7" s="343"/>
      <c r="AD7" s="343"/>
      <c r="AE7" s="343"/>
      <c r="AF7" s="343" t="s">
        <v>1107</v>
      </c>
      <c r="AG7" s="343"/>
      <c r="AH7" s="343"/>
      <c r="AI7" s="343"/>
      <c r="AJ7" s="343"/>
      <c r="AK7" s="343"/>
      <c r="AL7" s="11"/>
    </row>
    <row r="8" spans="1:39" ht="30" customHeight="1">
      <c r="A8" s="14"/>
      <c r="B8" s="13"/>
      <c r="C8" s="13"/>
      <c r="D8" s="18"/>
      <c r="E8" s="343" t="s">
        <v>1115</v>
      </c>
      <c r="F8" s="343"/>
      <c r="G8" s="343"/>
      <c r="H8" s="343"/>
      <c r="I8" s="343"/>
      <c r="J8" s="343"/>
      <c r="K8" s="343" t="s">
        <v>1116</v>
      </c>
      <c r="L8" s="343"/>
      <c r="M8" s="343"/>
      <c r="N8" s="343"/>
      <c r="O8" s="343"/>
      <c r="P8" s="343"/>
      <c r="Q8" s="344" t="s">
        <v>1117</v>
      </c>
      <c r="R8" s="344"/>
      <c r="S8" s="344"/>
      <c r="T8" s="344"/>
      <c r="U8" s="344"/>
      <c r="V8" s="343" t="s">
        <v>1118</v>
      </c>
      <c r="W8" s="343"/>
      <c r="X8" s="343"/>
      <c r="Y8" s="343"/>
      <c r="Z8" s="343"/>
      <c r="AA8" s="343"/>
      <c r="AB8" s="343"/>
      <c r="AC8" s="343"/>
      <c r="AD8" s="343"/>
      <c r="AE8" s="343"/>
      <c r="AF8" s="343" t="s">
        <v>1107</v>
      </c>
      <c r="AG8" s="343"/>
      <c r="AH8" s="343"/>
      <c r="AI8" s="343"/>
      <c r="AJ8" s="343"/>
      <c r="AK8" s="343"/>
      <c r="AL8" s="11"/>
    </row>
    <row r="9" spans="1:39" ht="30" customHeight="1">
      <c r="A9" s="14"/>
      <c r="B9" s="13"/>
      <c r="C9" s="13"/>
      <c r="D9" s="18"/>
      <c r="E9" s="343"/>
      <c r="F9" s="343"/>
      <c r="G9" s="343"/>
      <c r="H9" s="343"/>
      <c r="I9" s="343"/>
      <c r="J9" s="343"/>
      <c r="K9" s="343"/>
      <c r="L9" s="343"/>
      <c r="M9" s="343"/>
      <c r="N9" s="343"/>
      <c r="O9" s="343"/>
      <c r="P9" s="343"/>
      <c r="Q9" s="344"/>
      <c r="R9" s="344"/>
      <c r="S9" s="344"/>
      <c r="T9" s="344"/>
      <c r="U9" s="344"/>
      <c r="V9" s="343"/>
      <c r="W9" s="343"/>
      <c r="X9" s="343"/>
      <c r="Y9" s="343"/>
      <c r="Z9" s="343"/>
      <c r="AA9" s="343"/>
      <c r="AB9" s="343"/>
      <c r="AC9" s="343"/>
      <c r="AD9" s="343"/>
      <c r="AE9" s="343"/>
      <c r="AF9" s="343"/>
      <c r="AG9" s="343"/>
      <c r="AH9" s="343"/>
      <c r="AI9" s="343"/>
      <c r="AJ9" s="343"/>
      <c r="AK9" s="343"/>
      <c r="AL9" s="11"/>
    </row>
    <row r="10" spans="1:39" ht="6" customHeight="1">
      <c r="A10" s="14"/>
      <c r="B10" s="13"/>
      <c r="C10" s="13"/>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1"/>
    </row>
    <row r="11" spans="1:39" ht="18.75" customHeight="1">
      <c r="A11" s="14"/>
      <c r="B11" s="13"/>
      <c r="C11" s="13"/>
      <c r="D11" s="18"/>
      <c r="E11" s="346" t="s">
        <v>45</v>
      </c>
      <c r="F11" s="346"/>
      <c r="G11" s="346"/>
      <c r="H11" s="346"/>
      <c r="I11" s="346"/>
      <c r="J11" s="346"/>
      <c r="K11" s="346"/>
      <c r="L11" s="346"/>
      <c r="M11" s="346"/>
      <c r="N11" s="346"/>
      <c r="O11" s="346"/>
      <c r="P11" s="346"/>
      <c r="Q11" s="346"/>
      <c r="R11" s="346"/>
      <c r="S11" s="346"/>
      <c r="T11" s="346"/>
      <c r="U11" s="346"/>
      <c r="V11" s="346"/>
      <c r="W11" s="346"/>
      <c r="X11" s="346"/>
      <c r="Y11" s="346"/>
      <c r="Z11" s="346"/>
      <c r="AA11" s="346"/>
      <c r="AB11" s="346"/>
      <c r="AC11" s="346"/>
      <c r="AD11" s="346"/>
      <c r="AE11" s="346"/>
      <c r="AF11" s="346"/>
      <c r="AG11" s="346"/>
      <c r="AH11" s="346"/>
      <c r="AI11" s="346"/>
      <c r="AJ11" s="346"/>
      <c r="AK11" s="346"/>
      <c r="AL11" s="11"/>
    </row>
    <row r="12" spans="1:39" ht="18.75" customHeight="1">
      <c r="A12" s="14"/>
      <c r="B12" s="13"/>
      <c r="C12" s="13"/>
      <c r="D12" s="18"/>
      <c r="E12" s="345" t="s">
        <v>38</v>
      </c>
      <c r="F12" s="345"/>
      <c r="G12" s="345"/>
      <c r="H12" s="345"/>
      <c r="I12" s="345"/>
      <c r="J12" s="345"/>
      <c r="K12" s="345"/>
      <c r="L12" s="345"/>
      <c r="M12" s="345"/>
      <c r="N12" s="345"/>
      <c r="O12" s="345"/>
      <c r="P12" s="345"/>
      <c r="Q12" s="345"/>
      <c r="R12" s="345"/>
      <c r="S12" s="345"/>
      <c r="T12" s="345"/>
      <c r="U12" s="345"/>
      <c r="V12" s="345"/>
      <c r="W12" s="345"/>
      <c r="X12" s="345"/>
      <c r="Y12" s="345"/>
      <c r="Z12" s="345"/>
      <c r="AA12" s="345"/>
      <c r="AB12" s="345"/>
      <c r="AC12" s="345"/>
      <c r="AD12" s="345"/>
      <c r="AE12" s="345"/>
      <c r="AF12" s="345"/>
      <c r="AG12" s="345"/>
      <c r="AH12" s="345"/>
      <c r="AI12" s="345"/>
      <c r="AJ12" s="345"/>
      <c r="AK12" s="345"/>
      <c r="AL12" s="11"/>
    </row>
    <row r="13" spans="1:39" ht="26.25" customHeight="1">
      <c r="A13" s="20"/>
      <c r="B13" s="19"/>
      <c r="C13" s="18"/>
      <c r="D13" s="18"/>
      <c r="E13" s="279"/>
      <c r="F13" s="279"/>
      <c r="G13" s="279"/>
      <c r="H13" s="279"/>
      <c r="I13" s="279"/>
      <c r="J13" s="279"/>
      <c r="K13" s="279"/>
      <c r="L13" s="279"/>
      <c r="M13" s="279"/>
      <c r="N13" s="279"/>
      <c r="O13" s="279"/>
      <c r="P13" s="279"/>
      <c r="Q13" s="279"/>
      <c r="R13" s="279"/>
      <c r="S13" s="279"/>
      <c r="T13" s="279"/>
      <c r="U13" s="279"/>
      <c r="V13" s="279"/>
      <c r="W13" s="279"/>
      <c r="X13" s="279"/>
      <c r="Y13" s="279"/>
      <c r="Z13" s="279"/>
      <c r="AA13" s="279"/>
      <c r="AB13" s="279"/>
      <c r="AC13" s="279"/>
      <c r="AD13" s="279"/>
      <c r="AE13" s="279"/>
      <c r="AF13" s="279"/>
      <c r="AG13" s="279"/>
      <c r="AH13" s="279"/>
      <c r="AI13" s="279"/>
      <c r="AJ13" s="279"/>
      <c r="AK13" s="279"/>
      <c r="AL13" s="21" t="s">
        <v>39</v>
      </c>
      <c r="AM13" s="1"/>
    </row>
    <row r="14" spans="1:39" ht="18.75" customHeight="1">
      <c r="A14" s="14"/>
      <c r="B14" s="13"/>
      <c r="C14" s="13"/>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1"/>
    </row>
    <row r="15" spans="1:39" ht="19.5">
      <c r="A15" s="14"/>
      <c r="B15" s="13"/>
      <c r="C15" s="13"/>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1"/>
    </row>
    <row r="16" spans="1:39" ht="85.5" customHeight="1">
      <c r="A16" s="266" t="s">
        <v>46</v>
      </c>
      <c r="B16" s="267"/>
      <c r="C16" s="267"/>
      <c r="D16" s="267"/>
      <c r="E16" s="267"/>
      <c r="F16" s="267"/>
      <c r="G16" s="267"/>
      <c r="H16" s="267"/>
      <c r="I16" s="267"/>
      <c r="J16" s="267"/>
      <c r="K16" s="267"/>
      <c r="L16" s="267"/>
      <c r="M16" s="267"/>
      <c r="N16" s="267"/>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8"/>
    </row>
  </sheetData>
  <mergeCells count="35">
    <mergeCell ref="E12:AK12"/>
    <mergeCell ref="E13:AK13"/>
    <mergeCell ref="A16:AK16"/>
    <mergeCell ref="E9:J9"/>
    <mergeCell ref="K9:P9"/>
    <mergeCell ref="Q9:U9"/>
    <mergeCell ref="V9:AE9"/>
    <mergeCell ref="AF9:AK9"/>
    <mergeCell ref="E11:AK11"/>
    <mergeCell ref="E7:J7"/>
    <mergeCell ref="K7:P7"/>
    <mergeCell ref="Q7:U7"/>
    <mergeCell ref="V7:AE7"/>
    <mergeCell ref="AF7:AK7"/>
    <mergeCell ref="E8:J8"/>
    <mergeCell ref="K8:P8"/>
    <mergeCell ref="Q8:U8"/>
    <mergeCell ref="V8:AE8"/>
    <mergeCell ref="AF8:AK8"/>
    <mergeCell ref="E5:J5"/>
    <mergeCell ref="K5:P5"/>
    <mergeCell ref="Q5:U5"/>
    <mergeCell ref="V5:AE5"/>
    <mergeCell ref="AF5:AK5"/>
    <mergeCell ref="E6:J6"/>
    <mergeCell ref="K6:P6"/>
    <mergeCell ref="Q6:U6"/>
    <mergeCell ref="V6:AE6"/>
    <mergeCell ref="AF6:AK6"/>
    <mergeCell ref="C2:AK2"/>
    <mergeCell ref="E4:J4"/>
    <mergeCell ref="K4:P4"/>
    <mergeCell ref="Q4:U4"/>
    <mergeCell ref="V4:AE4"/>
    <mergeCell ref="AF4:AK4"/>
  </mergeCells>
  <phoneticPr fontId="2" type="noConversion"/>
  <dataValidations count="1">
    <dataValidation allowBlank="1" showInputMessage="1" showErrorMessage="1" promptTitle="서술입력" prompt="자유롭게 입력하시기 바랍니다." sqref="E4:E10"/>
  </dataValidations>
  <pageMargins left="0.47244094488188981" right="0.47244094488188981" top="0.74803149606299213" bottom="0.74803149606299213" header="0.31496062992125984" footer="0.31496062992125984"/>
  <pageSetup paperSize="9" orientation="portrait" blackAndWhite="1"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N36"/>
  <sheetViews>
    <sheetView view="pageBreakPreview" topLeftCell="A4" zoomScale="85" zoomScaleNormal="85" zoomScaleSheetLayoutView="85" workbookViewId="0">
      <selection activeCell="AE7" sqref="AE7:AI7"/>
    </sheetView>
  </sheetViews>
  <sheetFormatPr defaultRowHeight="16.5"/>
  <cols>
    <col min="1" max="4" width="1.125" style="1" customWidth="1"/>
    <col min="5" max="21" width="2.375" style="1" customWidth="1"/>
    <col min="22" max="31" width="2.625" style="1" customWidth="1"/>
    <col min="32" max="36" width="2.375" style="1" customWidth="1"/>
    <col min="37" max="37" width="3.5" style="1" customWidth="1"/>
    <col min="38" max="39" width="9" style="1"/>
    <col min="40" max="40" width="9.875" bestFit="1" customWidth="1"/>
  </cols>
  <sheetData>
    <row r="2" spans="1:40" ht="19.5">
      <c r="A2" s="14"/>
      <c r="B2" s="322" t="s">
        <v>47</v>
      </c>
      <c r="C2" s="322"/>
      <c r="D2" s="322"/>
      <c r="E2" s="322"/>
      <c r="F2" s="322"/>
      <c r="G2" s="322"/>
      <c r="H2" s="322"/>
      <c r="I2" s="322"/>
      <c r="J2" s="322"/>
      <c r="K2" s="322"/>
      <c r="L2" s="322"/>
      <c r="M2" s="322"/>
      <c r="N2" s="322"/>
      <c r="O2" s="322"/>
      <c r="P2" s="322"/>
      <c r="Q2" s="14"/>
      <c r="R2" s="14"/>
      <c r="S2" s="14"/>
      <c r="T2" s="14"/>
      <c r="U2" s="14"/>
      <c r="V2" s="14"/>
      <c r="W2" s="14"/>
      <c r="X2" s="14"/>
      <c r="Y2" s="14"/>
      <c r="Z2" s="14"/>
      <c r="AA2" s="14"/>
      <c r="AB2" s="14"/>
      <c r="AC2" s="14"/>
      <c r="AD2" s="14"/>
      <c r="AE2" s="14"/>
      <c r="AF2" s="14"/>
      <c r="AG2" s="14"/>
      <c r="AH2" s="14"/>
      <c r="AI2" s="14"/>
      <c r="AJ2" s="14"/>
      <c r="AK2" s="32"/>
    </row>
    <row r="3" spans="1:40"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row>
    <row r="4" spans="1:40" ht="17.25">
      <c r="C4" s="287" t="s">
        <v>48</v>
      </c>
      <c r="D4" s="287"/>
      <c r="E4" s="287"/>
      <c r="F4" s="287"/>
      <c r="G4" s="287"/>
      <c r="H4" s="287"/>
      <c r="I4" s="287"/>
      <c r="J4" s="287"/>
      <c r="K4" s="287"/>
      <c r="L4" s="287"/>
      <c r="M4" s="287"/>
      <c r="N4" s="287"/>
      <c r="O4" s="287"/>
      <c r="P4" s="287"/>
      <c r="W4" s="40"/>
    </row>
    <row r="5" spans="1:40" ht="17.25">
      <c r="C5" s="22"/>
      <c r="D5" s="22"/>
      <c r="E5" s="22"/>
      <c r="F5" s="22"/>
      <c r="G5" s="22"/>
      <c r="H5" s="22"/>
      <c r="I5" s="22"/>
      <c r="J5" s="22"/>
      <c r="K5" s="22"/>
      <c r="L5" s="22"/>
      <c r="M5" s="22"/>
      <c r="N5" s="22"/>
      <c r="O5" s="22"/>
      <c r="P5" s="22"/>
    </row>
    <row r="6" spans="1:40" ht="18.75" customHeight="1">
      <c r="A6" s="20"/>
      <c r="B6" s="19"/>
      <c r="C6" s="22"/>
      <c r="D6" s="287" t="s">
        <v>49</v>
      </c>
      <c r="E6" s="287"/>
      <c r="F6" s="287"/>
      <c r="G6" s="287"/>
      <c r="H6" s="287"/>
      <c r="I6" s="287"/>
      <c r="J6" s="287"/>
      <c r="K6" s="287"/>
      <c r="L6" s="287"/>
      <c r="M6" s="287"/>
      <c r="N6" s="287"/>
      <c r="O6" s="287"/>
      <c r="P6" s="287"/>
      <c r="Q6" s="287"/>
      <c r="R6" s="287"/>
      <c r="S6" s="287"/>
      <c r="T6" s="287"/>
      <c r="U6" s="287"/>
      <c r="V6" s="287"/>
      <c r="W6" s="287"/>
      <c r="X6" s="287"/>
      <c r="Y6" s="287"/>
      <c r="Z6" s="287"/>
      <c r="AA6" s="287"/>
      <c r="AB6" s="287"/>
      <c r="AC6" s="287"/>
      <c r="AD6" s="287"/>
      <c r="AE6" s="287"/>
      <c r="AF6" s="287"/>
      <c r="AG6" s="287"/>
      <c r="AH6" s="287"/>
      <c r="AI6" s="287"/>
      <c r="AJ6" s="287"/>
      <c r="AK6" s="287"/>
      <c r="AL6" s="11"/>
      <c r="AM6"/>
    </row>
    <row r="7" spans="1:40">
      <c r="AD7" s="38" t="s">
        <v>50</v>
      </c>
      <c r="AE7" s="347" t="str">
        <f>표지!G6</f>
        <v>2023.12.31</v>
      </c>
      <c r="AF7" s="347"/>
      <c r="AG7" s="347"/>
      <c r="AH7" s="347"/>
      <c r="AI7" s="347"/>
      <c r="AJ7" s="348" t="s">
        <v>51</v>
      </c>
      <c r="AK7" s="348"/>
    </row>
    <row r="8" spans="1:40">
      <c r="D8" s="349"/>
      <c r="E8" s="349"/>
      <c r="F8" s="349"/>
      <c r="G8" s="349"/>
      <c r="H8" s="349"/>
      <c r="I8" s="349"/>
      <c r="J8" s="349"/>
      <c r="K8" s="350"/>
      <c r="L8" s="350"/>
      <c r="M8" s="350"/>
      <c r="N8" s="39"/>
      <c r="O8" s="7"/>
      <c r="P8" s="7"/>
      <c r="AF8" s="351" t="s">
        <v>52</v>
      </c>
      <c r="AG8" s="351"/>
      <c r="AH8" s="351"/>
      <c r="AI8" s="351"/>
      <c r="AJ8" s="351"/>
      <c r="AK8" s="351"/>
    </row>
    <row r="9" spans="1:40" ht="25.5" customHeight="1">
      <c r="C9" s="342" t="s">
        <v>53</v>
      </c>
      <c r="D9" s="342"/>
      <c r="E9" s="342"/>
      <c r="F9" s="342"/>
      <c r="G9" s="342"/>
      <c r="H9" s="342"/>
      <c r="I9" s="342" t="s">
        <v>54</v>
      </c>
      <c r="J9" s="342"/>
      <c r="K9" s="342"/>
      <c r="L9" s="342"/>
      <c r="M9" s="342"/>
      <c r="N9" s="342"/>
      <c r="O9" s="342" t="s">
        <v>55</v>
      </c>
      <c r="P9" s="342"/>
      <c r="Q9" s="342"/>
      <c r="R9" s="342"/>
      <c r="S9" s="342"/>
      <c r="T9" s="342"/>
      <c r="U9" s="342"/>
      <c r="V9" s="342" t="s">
        <v>56</v>
      </c>
      <c r="W9" s="342"/>
      <c r="X9" s="342"/>
      <c r="Y9" s="342"/>
      <c r="Z9" s="342"/>
      <c r="AA9" s="342" t="s">
        <v>57</v>
      </c>
      <c r="AB9" s="342"/>
      <c r="AC9" s="342"/>
      <c r="AD9" s="342"/>
      <c r="AE9" s="342"/>
      <c r="AF9" s="342" t="s">
        <v>58</v>
      </c>
      <c r="AG9" s="342"/>
      <c r="AH9" s="342"/>
      <c r="AI9" s="342"/>
      <c r="AJ9" s="342"/>
      <c r="AK9" s="342"/>
    </row>
    <row r="10" spans="1:40" ht="25.5" customHeight="1">
      <c r="C10" s="353" t="s">
        <v>1119</v>
      </c>
      <c r="D10" s="353"/>
      <c r="E10" s="353"/>
      <c r="F10" s="353"/>
      <c r="G10" s="353"/>
      <c r="H10" s="353"/>
      <c r="I10" s="354" t="s">
        <v>1057</v>
      </c>
      <c r="J10" s="354"/>
      <c r="K10" s="354"/>
      <c r="L10" s="354"/>
      <c r="M10" s="354"/>
      <c r="N10" s="354"/>
      <c r="O10" s="355">
        <v>390000</v>
      </c>
      <c r="P10" s="355"/>
      <c r="Q10" s="355"/>
      <c r="R10" s="355"/>
      <c r="S10" s="355"/>
      <c r="T10" s="355"/>
      <c r="U10" s="355"/>
      <c r="V10" s="355">
        <v>48000</v>
      </c>
      <c r="W10" s="355"/>
      <c r="X10" s="355"/>
      <c r="Y10" s="355"/>
      <c r="Z10" s="355"/>
      <c r="AA10" s="355">
        <v>5000</v>
      </c>
      <c r="AB10" s="355"/>
      <c r="AC10" s="355"/>
      <c r="AD10" s="355"/>
      <c r="AE10" s="355"/>
      <c r="AF10" s="352"/>
      <c r="AG10" s="352"/>
      <c r="AH10" s="352"/>
      <c r="AI10" s="352"/>
      <c r="AJ10" s="352"/>
      <c r="AK10" s="352"/>
      <c r="AN10" s="235">
        <f>SUM(O10,O12,O13)</f>
        <v>2240000</v>
      </c>
    </row>
    <row r="11" spans="1:40" ht="25.5" customHeight="1">
      <c r="C11" s="353" t="s">
        <v>1119</v>
      </c>
      <c r="D11" s="353"/>
      <c r="E11" s="353"/>
      <c r="F11" s="353"/>
      <c r="G11" s="353"/>
      <c r="H11" s="353"/>
      <c r="I11" s="354" t="s">
        <v>1056</v>
      </c>
      <c r="J11" s="354"/>
      <c r="K11" s="354"/>
      <c r="L11" s="354"/>
      <c r="M11" s="354"/>
      <c r="N11" s="354"/>
      <c r="O11" s="355">
        <v>300000</v>
      </c>
      <c r="P11" s="355"/>
      <c r="Q11" s="355"/>
      <c r="R11" s="355"/>
      <c r="S11" s="355"/>
      <c r="T11" s="355"/>
      <c r="U11" s="355"/>
      <c r="V11" s="355">
        <v>50000</v>
      </c>
      <c r="W11" s="355"/>
      <c r="X11" s="355"/>
      <c r="Y11" s="355"/>
      <c r="Z11" s="355"/>
      <c r="AA11" s="355">
        <v>5000</v>
      </c>
      <c r="AB11" s="355"/>
      <c r="AC11" s="355"/>
      <c r="AD11" s="355"/>
      <c r="AE11" s="355"/>
      <c r="AF11" s="352"/>
      <c r="AG11" s="352"/>
      <c r="AH11" s="352"/>
      <c r="AI11" s="352"/>
      <c r="AJ11" s="352"/>
      <c r="AK11" s="352"/>
      <c r="AN11" s="236">
        <f>SUM(O11)</f>
        <v>300000</v>
      </c>
    </row>
    <row r="12" spans="1:40" ht="25.5" customHeight="1">
      <c r="C12" s="353" t="s">
        <v>1119</v>
      </c>
      <c r="D12" s="353"/>
      <c r="E12" s="353"/>
      <c r="F12" s="353"/>
      <c r="G12" s="353"/>
      <c r="H12" s="353"/>
      <c r="I12" s="354" t="s">
        <v>1120</v>
      </c>
      <c r="J12" s="354"/>
      <c r="K12" s="354"/>
      <c r="L12" s="354"/>
      <c r="M12" s="354"/>
      <c r="N12" s="354"/>
      <c r="O12" s="355">
        <v>1740000</v>
      </c>
      <c r="P12" s="355"/>
      <c r="Q12" s="355"/>
      <c r="R12" s="355"/>
      <c r="S12" s="355"/>
      <c r="T12" s="355"/>
      <c r="U12" s="355"/>
      <c r="V12" s="355">
        <v>50000</v>
      </c>
      <c r="W12" s="355"/>
      <c r="X12" s="355"/>
      <c r="Y12" s="355"/>
      <c r="Z12" s="355"/>
      <c r="AA12" s="355">
        <v>5000</v>
      </c>
      <c r="AB12" s="355"/>
      <c r="AC12" s="355"/>
      <c r="AD12" s="355"/>
      <c r="AE12" s="355"/>
      <c r="AF12" s="352"/>
      <c r="AG12" s="352"/>
      <c r="AH12" s="352"/>
      <c r="AI12" s="352"/>
      <c r="AJ12" s="352"/>
      <c r="AK12" s="352"/>
      <c r="AN12" s="235">
        <f>SUM(AN10:AN11)</f>
        <v>2540000</v>
      </c>
    </row>
    <row r="13" spans="1:40" ht="25.5" customHeight="1">
      <c r="C13" s="353" t="s">
        <v>1119</v>
      </c>
      <c r="D13" s="353"/>
      <c r="E13" s="353"/>
      <c r="F13" s="353"/>
      <c r="G13" s="353"/>
      <c r="H13" s="353"/>
      <c r="I13" s="354" t="s">
        <v>1120</v>
      </c>
      <c r="J13" s="354"/>
      <c r="K13" s="354"/>
      <c r="L13" s="354"/>
      <c r="M13" s="354"/>
      <c r="N13" s="354"/>
      <c r="O13" s="355">
        <v>110000</v>
      </c>
      <c r="P13" s="355"/>
      <c r="Q13" s="355"/>
      <c r="R13" s="355"/>
      <c r="S13" s="355"/>
      <c r="T13" s="355"/>
      <c r="U13" s="355"/>
      <c r="V13" s="355">
        <v>49000</v>
      </c>
      <c r="W13" s="355"/>
      <c r="X13" s="355"/>
      <c r="Y13" s="355"/>
      <c r="Z13" s="355"/>
      <c r="AA13" s="355">
        <v>5000</v>
      </c>
      <c r="AB13" s="355"/>
      <c r="AC13" s="355"/>
      <c r="AD13" s="355"/>
      <c r="AE13" s="355"/>
      <c r="AF13" s="352"/>
      <c r="AG13" s="352"/>
      <c r="AH13" s="352"/>
      <c r="AI13" s="352"/>
      <c r="AJ13" s="352"/>
      <c r="AK13" s="352"/>
    </row>
    <row r="14" spans="1:40" ht="18.75" customHeight="1">
      <c r="C14" s="224"/>
      <c r="D14" s="357" t="s">
        <v>1080</v>
      </c>
      <c r="E14" s="357"/>
      <c r="F14" s="357"/>
      <c r="G14" s="357"/>
      <c r="H14" s="357"/>
      <c r="I14" s="357"/>
      <c r="J14" s="357"/>
      <c r="K14" s="357"/>
      <c r="L14" s="357"/>
      <c r="M14" s="357"/>
      <c r="N14" s="357"/>
      <c r="O14" s="357"/>
      <c r="P14" s="357"/>
      <c r="Q14" s="357"/>
      <c r="R14" s="357"/>
      <c r="S14" s="357"/>
      <c r="T14" s="357"/>
      <c r="U14" s="357"/>
      <c r="V14" s="357"/>
      <c r="W14" s="357"/>
      <c r="X14" s="357"/>
      <c r="Y14" s="357"/>
      <c r="Z14" s="357"/>
      <c r="AA14" s="357"/>
      <c r="AB14" s="357"/>
      <c r="AC14" s="357"/>
      <c r="AD14" s="357"/>
      <c r="AE14" s="357"/>
      <c r="AF14" s="357"/>
      <c r="AG14" s="357"/>
      <c r="AH14" s="357"/>
      <c r="AI14" s="357"/>
      <c r="AJ14" s="357"/>
      <c r="AK14" s="225"/>
    </row>
    <row r="15" spans="1:40" ht="7.5" customHeight="1">
      <c r="A15" s="20"/>
      <c r="B15" s="19"/>
      <c r="C15" s="18"/>
      <c r="D15" s="18"/>
      <c r="E15" s="22"/>
      <c r="F15" s="22"/>
      <c r="G15" s="22"/>
      <c r="H15" s="22"/>
      <c r="I15" s="22"/>
      <c r="J15" s="22"/>
      <c r="K15" s="22"/>
      <c r="L15" s="22"/>
      <c r="M15" s="22"/>
      <c r="N15" s="22"/>
      <c r="O15" s="22"/>
      <c r="P15" s="16"/>
      <c r="Q15" s="16"/>
      <c r="R15" s="16"/>
      <c r="S15" s="16"/>
      <c r="T15" s="16"/>
      <c r="U15" s="16"/>
      <c r="V15" s="16"/>
      <c r="W15" s="16"/>
      <c r="X15" s="16"/>
      <c r="Y15" s="16"/>
      <c r="Z15" s="16"/>
      <c r="AA15" s="16"/>
      <c r="AB15" s="16"/>
      <c r="AC15" s="16"/>
      <c r="AD15" s="16"/>
      <c r="AE15" s="16"/>
      <c r="AF15" s="16"/>
      <c r="AG15" s="16"/>
      <c r="AH15" s="16"/>
      <c r="AI15" s="16"/>
      <c r="AJ15" s="16"/>
      <c r="AK15" s="16"/>
      <c r="AL15" s="15"/>
    </row>
    <row r="16" spans="1:40" ht="26.25" customHeight="1">
      <c r="A16" s="20"/>
      <c r="B16" s="19"/>
      <c r="C16" s="18"/>
      <c r="D16" s="41"/>
      <c r="E16" s="356"/>
      <c r="F16" s="356"/>
      <c r="G16" s="356"/>
      <c r="H16" s="356"/>
      <c r="I16" s="356"/>
      <c r="J16" s="356"/>
      <c r="K16" s="356"/>
      <c r="L16" s="356"/>
      <c r="M16" s="356"/>
      <c r="N16" s="356"/>
      <c r="O16" s="356"/>
      <c r="P16" s="356"/>
      <c r="Q16" s="356"/>
      <c r="R16" s="356"/>
      <c r="S16" s="356"/>
      <c r="T16" s="356"/>
      <c r="U16" s="356"/>
      <c r="V16" s="356"/>
      <c r="W16" s="356"/>
      <c r="X16" s="356"/>
      <c r="Y16" s="356"/>
      <c r="Z16" s="356"/>
      <c r="AA16" s="356"/>
      <c r="AB16" s="356"/>
      <c r="AC16" s="356"/>
      <c r="AD16" s="356"/>
      <c r="AE16" s="356"/>
      <c r="AF16" s="356"/>
      <c r="AG16" s="356"/>
      <c r="AH16" s="356"/>
      <c r="AI16" s="356"/>
      <c r="AJ16" s="356"/>
      <c r="AK16" s="356"/>
      <c r="AL16" s="21" t="s">
        <v>33</v>
      </c>
    </row>
    <row r="17" spans="1:39">
      <c r="C17" s="173"/>
      <c r="D17" s="173"/>
      <c r="E17" s="173"/>
      <c r="F17" s="173"/>
      <c r="G17" s="173"/>
      <c r="H17" s="173"/>
      <c r="I17" s="173"/>
      <c r="J17" s="173"/>
      <c r="K17" s="173"/>
      <c r="L17" s="173"/>
      <c r="M17" s="173"/>
      <c r="N17" s="173"/>
      <c r="O17" s="173"/>
      <c r="P17" s="173"/>
      <c r="Q17" s="173"/>
      <c r="R17" s="173"/>
      <c r="S17" s="173"/>
      <c r="T17" s="173"/>
      <c r="U17" s="173"/>
      <c r="V17" s="173"/>
      <c r="W17" s="173"/>
      <c r="X17" s="173"/>
      <c r="Y17" s="173"/>
      <c r="Z17" s="173"/>
      <c r="AA17" s="173"/>
      <c r="AB17" s="173"/>
      <c r="AC17" s="173"/>
      <c r="AD17" s="173"/>
      <c r="AE17" s="173"/>
      <c r="AF17" s="173"/>
      <c r="AG17" s="173"/>
      <c r="AH17" s="173"/>
      <c r="AI17" s="173"/>
      <c r="AJ17" s="173"/>
      <c r="AK17" s="173"/>
    </row>
    <row r="18" spans="1:39" ht="18.75" customHeight="1">
      <c r="A18" s="20"/>
      <c r="B18" s="19"/>
      <c r="C18" s="216"/>
      <c r="D18" s="287" t="s">
        <v>59</v>
      </c>
      <c r="E18" s="287"/>
      <c r="F18" s="287"/>
      <c r="G18" s="287"/>
      <c r="H18" s="287"/>
      <c r="I18" s="287"/>
      <c r="J18" s="287"/>
      <c r="K18" s="287"/>
      <c r="L18" s="287"/>
      <c r="M18" s="287"/>
      <c r="N18" s="287"/>
      <c r="O18" s="287"/>
      <c r="P18" s="287"/>
      <c r="Q18" s="287"/>
      <c r="R18" s="287"/>
      <c r="S18" s="287"/>
      <c r="T18" s="287"/>
      <c r="U18" s="287"/>
      <c r="V18" s="287"/>
      <c r="W18" s="287"/>
      <c r="X18" s="287"/>
      <c r="Y18" s="287"/>
      <c r="Z18" s="287"/>
      <c r="AA18" s="287"/>
      <c r="AB18" s="287"/>
      <c r="AC18" s="287"/>
      <c r="AD18" s="287"/>
      <c r="AE18" s="287"/>
      <c r="AF18" s="287"/>
      <c r="AG18" s="287"/>
      <c r="AH18" s="287"/>
      <c r="AI18" s="287"/>
      <c r="AJ18" s="287"/>
      <c r="AK18" s="287"/>
      <c r="AL18" s="11"/>
      <c r="AM18"/>
    </row>
    <row r="19" spans="1:39">
      <c r="C19" s="173"/>
      <c r="D19" s="173"/>
      <c r="E19" s="173"/>
      <c r="F19" s="173"/>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42"/>
      <c r="AF19" s="351" t="s">
        <v>52</v>
      </c>
      <c r="AG19" s="351"/>
      <c r="AH19" s="351"/>
      <c r="AI19" s="351"/>
      <c r="AJ19" s="351"/>
      <c r="AK19" s="351"/>
    </row>
    <row r="20" spans="1:39" ht="25.5" customHeight="1">
      <c r="C20" s="342" t="s">
        <v>60</v>
      </c>
      <c r="D20" s="342"/>
      <c r="E20" s="342"/>
      <c r="F20" s="342"/>
      <c r="G20" s="342"/>
      <c r="H20" s="342"/>
      <c r="I20" s="342" t="s">
        <v>54</v>
      </c>
      <c r="J20" s="342"/>
      <c r="K20" s="342"/>
      <c r="L20" s="342"/>
      <c r="M20" s="342"/>
      <c r="N20" s="342"/>
      <c r="O20" s="342" t="s">
        <v>61</v>
      </c>
      <c r="P20" s="342"/>
      <c r="Q20" s="342"/>
      <c r="R20" s="342"/>
      <c r="S20" s="342"/>
      <c r="T20" s="342"/>
      <c r="U20" s="342"/>
      <c r="V20" s="342" t="s">
        <v>62</v>
      </c>
      <c r="W20" s="342"/>
      <c r="X20" s="342"/>
      <c r="Y20" s="342"/>
      <c r="Z20" s="342"/>
      <c r="AA20" s="342"/>
      <c r="AB20" s="342"/>
      <c r="AC20" s="342"/>
      <c r="AD20" s="342"/>
      <c r="AE20" s="342" t="s">
        <v>58</v>
      </c>
      <c r="AF20" s="342"/>
      <c r="AG20" s="342"/>
      <c r="AH20" s="342"/>
      <c r="AI20" s="342"/>
      <c r="AJ20" s="342"/>
      <c r="AK20" s="342"/>
    </row>
    <row r="21" spans="1:39" ht="25.5" customHeight="1">
      <c r="C21" s="352"/>
      <c r="D21" s="352"/>
      <c r="E21" s="352"/>
      <c r="F21" s="352"/>
      <c r="G21" s="352"/>
      <c r="H21" s="352"/>
      <c r="I21" s="352"/>
      <c r="J21" s="352"/>
      <c r="K21" s="352"/>
      <c r="L21" s="352"/>
      <c r="M21" s="352"/>
      <c r="N21" s="352"/>
      <c r="O21" s="355"/>
      <c r="P21" s="355"/>
      <c r="Q21" s="355"/>
      <c r="R21" s="355"/>
      <c r="S21" s="355"/>
      <c r="T21" s="355"/>
      <c r="U21" s="355"/>
      <c r="V21" s="355"/>
      <c r="W21" s="355"/>
      <c r="X21" s="355"/>
      <c r="Y21" s="355"/>
      <c r="Z21" s="355"/>
      <c r="AA21" s="355"/>
      <c r="AB21" s="355"/>
      <c r="AC21" s="355"/>
      <c r="AD21" s="355"/>
      <c r="AE21" s="354"/>
      <c r="AF21" s="354"/>
      <c r="AG21" s="354"/>
      <c r="AH21" s="354"/>
      <c r="AI21" s="354"/>
      <c r="AJ21" s="354"/>
      <c r="AK21" s="354"/>
    </row>
    <row r="22" spans="1:39" ht="25.5" customHeight="1">
      <c r="C22" s="352"/>
      <c r="D22" s="352"/>
      <c r="E22" s="352"/>
      <c r="F22" s="352"/>
      <c r="G22" s="352"/>
      <c r="H22" s="352"/>
      <c r="I22" s="352"/>
      <c r="J22" s="352"/>
      <c r="K22" s="352"/>
      <c r="L22" s="352"/>
      <c r="M22" s="352"/>
      <c r="N22" s="352"/>
      <c r="O22" s="355"/>
      <c r="P22" s="355"/>
      <c r="Q22" s="355"/>
      <c r="R22" s="355"/>
      <c r="S22" s="355"/>
      <c r="T22" s="355"/>
      <c r="U22" s="355"/>
      <c r="V22" s="355"/>
      <c r="W22" s="355"/>
      <c r="X22" s="355"/>
      <c r="Y22" s="355"/>
      <c r="Z22" s="355"/>
      <c r="AA22" s="355"/>
      <c r="AB22" s="355"/>
      <c r="AC22" s="355"/>
      <c r="AD22" s="355"/>
      <c r="AE22" s="354"/>
      <c r="AF22" s="354"/>
      <c r="AG22" s="354"/>
      <c r="AH22" s="354"/>
      <c r="AI22" s="354"/>
      <c r="AJ22" s="354"/>
      <c r="AK22" s="354"/>
    </row>
    <row r="23" spans="1:39" ht="7.5" customHeight="1">
      <c r="A23" s="20"/>
      <c r="B23" s="19"/>
      <c r="C23" s="18"/>
      <c r="D23" s="18"/>
      <c r="E23" s="22"/>
      <c r="F23" s="22"/>
      <c r="G23" s="22"/>
      <c r="H23" s="22"/>
      <c r="I23" s="22"/>
      <c r="J23" s="22"/>
      <c r="K23" s="22"/>
      <c r="L23" s="22"/>
      <c r="M23" s="22"/>
      <c r="N23" s="22"/>
      <c r="O23" s="22"/>
      <c r="P23" s="16"/>
      <c r="Q23" s="16"/>
      <c r="R23" s="16"/>
      <c r="S23" s="16"/>
      <c r="T23" s="16"/>
      <c r="U23" s="16"/>
      <c r="V23" s="16"/>
      <c r="W23" s="16"/>
      <c r="X23" s="16"/>
      <c r="Y23" s="16"/>
      <c r="Z23" s="16"/>
      <c r="AA23" s="16"/>
      <c r="AB23" s="16"/>
      <c r="AC23" s="16"/>
      <c r="AD23" s="16"/>
      <c r="AE23" s="16"/>
      <c r="AF23" s="16"/>
      <c r="AG23" s="16"/>
      <c r="AH23" s="16"/>
      <c r="AI23" s="16"/>
      <c r="AJ23" s="16"/>
      <c r="AK23" s="16"/>
      <c r="AL23" s="15"/>
    </row>
    <row r="24" spans="1:39" ht="26.25" customHeight="1">
      <c r="A24" s="20"/>
      <c r="B24" s="19"/>
      <c r="C24" s="18"/>
      <c r="D24" s="41"/>
      <c r="E24" s="356"/>
      <c r="F24" s="356"/>
      <c r="G24" s="356"/>
      <c r="H24" s="356"/>
      <c r="I24" s="356"/>
      <c r="J24" s="356"/>
      <c r="K24" s="356"/>
      <c r="L24" s="356"/>
      <c r="M24" s="356"/>
      <c r="N24" s="356"/>
      <c r="O24" s="356"/>
      <c r="P24" s="356"/>
      <c r="Q24" s="356"/>
      <c r="R24" s="356"/>
      <c r="S24" s="356"/>
      <c r="T24" s="356"/>
      <c r="U24" s="356"/>
      <c r="V24" s="356"/>
      <c r="W24" s="356"/>
      <c r="X24" s="356"/>
      <c r="Y24" s="356"/>
      <c r="Z24" s="356"/>
      <c r="AA24" s="356"/>
      <c r="AB24" s="356"/>
      <c r="AC24" s="356"/>
      <c r="AD24" s="356"/>
      <c r="AE24" s="356"/>
      <c r="AF24" s="356"/>
      <c r="AG24" s="356"/>
      <c r="AH24" s="356"/>
      <c r="AI24" s="356"/>
      <c r="AJ24" s="356"/>
      <c r="AK24" s="356"/>
      <c r="AL24" s="21" t="s">
        <v>33</v>
      </c>
    </row>
    <row r="26" spans="1:39" ht="18.75" customHeight="1">
      <c r="A26" s="20"/>
      <c r="B26" s="19"/>
      <c r="C26" s="22"/>
      <c r="D26" s="287" t="s">
        <v>63</v>
      </c>
      <c r="E26" s="287"/>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87"/>
      <c r="AE26" s="287"/>
      <c r="AF26" s="287"/>
      <c r="AG26" s="287"/>
      <c r="AH26" s="287"/>
      <c r="AI26" s="287"/>
      <c r="AJ26" s="287"/>
      <c r="AK26" s="287"/>
      <c r="AL26" s="11"/>
      <c r="AM26"/>
    </row>
    <row r="27" spans="1:39">
      <c r="AL27" s="43"/>
      <c r="AM27"/>
    </row>
    <row r="28" spans="1:39" ht="52.5" customHeight="1">
      <c r="C28" s="358"/>
      <c r="D28" s="358"/>
      <c r="E28" s="358"/>
      <c r="F28" s="358"/>
      <c r="G28" s="358"/>
      <c r="H28" s="358"/>
      <c r="I28" s="358"/>
      <c r="J28" s="358"/>
      <c r="K28" s="358"/>
      <c r="L28" s="358"/>
      <c r="M28" s="358"/>
      <c r="N28" s="358"/>
      <c r="O28" s="358"/>
      <c r="P28" s="358"/>
      <c r="Q28" s="358"/>
      <c r="R28" s="358"/>
      <c r="S28" s="358"/>
      <c r="T28" s="358"/>
      <c r="U28" s="358"/>
      <c r="V28" s="358"/>
      <c r="W28" s="358"/>
      <c r="X28" s="358"/>
      <c r="Y28" s="358"/>
      <c r="Z28" s="358"/>
      <c r="AA28" s="358"/>
      <c r="AB28" s="358"/>
      <c r="AC28" s="358"/>
      <c r="AD28" s="358"/>
      <c r="AE28" s="358"/>
      <c r="AF28" s="358"/>
      <c r="AG28" s="358"/>
      <c r="AH28" s="358"/>
      <c r="AI28" s="358"/>
      <c r="AJ28" s="358"/>
      <c r="AK28" s="358"/>
      <c r="AL28"/>
      <c r="AM28"/>
    </row>
    <row r="30" spans="1:39" ht="32.25" customHeight="1">
      <c r="A30" s="20"/>
      <c r="B30" s="19"/>
      <c r="C30" s="22"/>
      <c r="D30" s="287" t="s">
        <v>1085</v>
      </c>
      <c r="E30" s="287"/>
      <c r="F30" s="287"/>
      <c r="G30" s="287"/>
      <c r="H30" s="287"/>
      <c r="I30" s="287"/>
      <c r="J30" s="287"/>
      <c r="K30" s="287"/>
      <c r="L30" s="287"/>
      <c r="M30" s="287"/>
      <c r="N30" s="287"/>
      <c r="O30" s="287"/>
      <c r="P30" s="287"/>
      <c r="Q30" s="287"/>
      <c r="R30" s="287"/>
      <c r="S30" s="287"/>
      <c r="T30" s="287"/>
      <c r="U30" s="287"/>
      <c r="V30" s="287"/>
      <c r="W30" s="287"/>
      <c r="X30" s="287"/>
      <c r="Y30" s="287"/>
      <c r="Z30" s="287"/>
      <c r="AA30" s="287"/>
      <c r="AB30" s="287"/>
      <c r="AC30" s="287"/>
      <c r="AD30" s="287"/>
      <c r="AE30" s="287"/>
      <c r="AF30" s="287"/>
      <c r="AG30" s="287"/>
      <c r="AH30" s="287"/>
      <c r="AI30" s="287"/>
      <c r="AJ30" s="287"/>
      <c r="AK30" s="287"/>
      <c r="AL30" s="11"/>
      <c r="AM30"/>
    </row>
    <row r="31" spans="1:39">
      <c r="AL31" s="43"/>
      <c r="AM31"/>
    </row>
    <row r="32" spans="1:39" ht="52.5" customHeight="1">
      <c r="C32" s="359" t="s">
        <v>1121</v>
      </c>
      <c r="D32" s="360"/>
      <c r="E32" s="360"/>
      <c r="F32" s="360"/>
      <c r="G32" s="360"/>
      <c r="H32" s="360"/>
      <c r="I32" s="360"/>
      <c r="J32" s="360"/>
      <c r="K32" s="360"/>
      <c r="L32" s="360"/>
      <c r="M32" s="360"/>
      <c r="N32" s="360"/>
      <c r="O32" s="360"/>
      <c r="P32" s="360"/>
      <c r="Q32" s="360"/>
      <c r="R32" s="360"/>
      <c r="S32" s="360"/>
      <c r="T32" s="360"/>
      <c r="U32" s="360"/>
      <c r="V32" s="360"/>
      <c r="W32" s="360"/>
      <c r="X32" s="360"/>
      <c r="Y32" s="360"/>
      <c r="Z32" s="360"/>
      <c r="AA32" s="360"/>
      <c r="AB32" s="360"/>
      <c r="AC32" s="360"/>
      <c r="AD32" s="360"/>
      <c r="AE32" s="360"/>
      <c r="AF32" s="360"/>
      <c r="AG32" s="360"/>
      <c r="AH32" s="360"/>
      <c r="AI32" s="360"/>
      <c r="AJ32" s="360"/>
      <c r="AK32" s="360"/>
      <c r="AL32"/>
      <c r="AM32"/>
    </row>
    <row r="36" spans="1:37" s="1" customFormat="1" ht="68.25" customHeight="1">
      <c r="A36" s="266" t="s">
        <v>64</v>
      </c>
      <c r="B36" s="267"/>
      <c r="C36" s="267"/>
      <c r="D36" s="267"/>
      <c r="E36" s="267"/>
      <c r="F36" s="267"/>
      <c r="G36" s="267"/>
      <c r="H36" s="267"/>
      <c r="I36" s="267"/>
      <c r="J36" s="267"/>
      <c r="K36" s="267"/>
      <c r="L36" s="267"/>
      <c r="M36" s="267"/>
      <c r="N36" s="267"/>
      <c r="O36" s="267"/>
      <c r="P36" s="267"/>
      <c r="Q36" s="267"/>
      <c r="R36" s="267"/>
      <c r="S36" s="267"/>
      <c r="T36" s="267"/>
      <c r="U36" s="267"/>
      <c r="V36" s="267"/>
      <c r="W36" s="267"/>
      <c r="X36" s="267"/>
      <c r="Y36" s="267"/>
      <c r="Z36" s="267"/>
      <c r="AA36" s="267"/>
      <c r="AB36" s="267"/>
      <c r="AC36" s="267"/>
      <c r="AD36" s="267"/>
      <c r="AE36" s="267"/>
      <c r="AF36" s="267"/>
      <c r="AG36" s="267"/>
      <c r="AH36" s="267"/>
      <c r="AI36" s="267"/>
      <c r="AJ36" s="267"/>
      <c r="AK36" s="268"/>
    </row>
  </sheetData>
  <mergeCells count="63">
    <mergeCell ref="A36:AK36"/>
    <mergeCell ref="C22:H22"/>
    <mergeCell ref="I22:N22"/>
    <mergeCell ref="O22:U22"/>
    <mergeCell ref="V22:AD22"/>
    <mergeCell ref="AE22:AK22"/>
    <mergeCell ref="E24:AK24"/>
    <mergeCell ref="D26:AK26"/>
    <mergeCell ref="C28:AK28"/>
    <mergeCell ref="D30:AK30"/>
    <mergeCell ref="C32:AK32"/>
    <mergeCell ref="C21:H21"/>
    <mergeCell ref="I21:N21"/>
    <mergeCell ref="O21:U21"/>
    <mergeCell ref="V21:AD21"/>
    <mergeCell ref="AE21:AK21"/>
    <mergeCell ref="D18:AK18"/>
    <mergeCell ref="AF19:AK19"/>
    <mergeCell ref="C20:H20"/>
    <mergeCell ref="I20:N20"/>
    <mergeCell ref="O20:U20"/>
    <mergeCell ref="V20:AD20"/>
    <mergeCell ref="AE20:AK20"/>
    <mergeCell ref="E16:AK16"/>
    <mergeCell ref="C13:H13"/>
    <mergeCell ref="I13:N13"/>
    <mergeCell ref="O13:U13"/>
    <mergeCell ref="V13:Z13"/>
    <mergeCell ref="AA13:AE13"/>
    <mergeCell ref="AF13:AK13"/>
    <mergeCell ref="D14:AJ14"/>
    <mergeCell ref="AF12:AK12"/>
    <mergeCell ref="C11:H11"/>
    <mergeCell ref="I11:N11"/>
    <mergeCell ref="O11:U11"/>
    <mergeCell ref="V11:Z11"/>
    <mergeCell ref="AA11:AE11"/>
    <mergeCell ref="AF11:AK11"/>
    <mergeCell ref="C12:H12"/>
    <mergeCell ref="I12:N12"/>
    <mergeCell ref="O12:U12"/>
    <mergeCell ref="V12:Z12"/>
    <mergeCell ref="AA12:AE12"/>
    <mergeCell ref="AF10:AK10"/>
    <mergeCell ref="C10:H10"/>
    <mergeCell ref="I10:N10"/>
    <mergeCell ref="O10:U10"/>
    <mergeCell ref="V10:Z10"/>
    <mergeCell ref="AA10:AE10"/>
    <mergeCell ref="AF9:AK9"/>
    <mergeCell ref="B2:P2"/>
    <mergeCell ref="C4:P4"/>
    <mergeCell ref="D6:AK6"/>
    <mergeCell ref="AE7:AI7"/>
    <mergeCell ref="AJ7:AK7"/>
    <mergeCell ref="D8:J8"/>
    <mergeCell ref="K8:M8"/>
    <mergeCell ref="AF8:AK8"/>
    <mergeCell ref="C9:H9"/>
    <mergeCell ref="I9:N9"/>
    <mergeCell ref="O9:U9"/>
    <mergeCell ref="V9:Z9"/>
    <mergeCell ref="AA9:AE9"/>
  </mergeCells>
  <phoneticPr fontId="2" type="noConversion"/>
  <pageMargins left="0.47244094488188981" right="0.47244094488188981" top="0.74803149606299213" bottom="0.74803149606299213" header="0.31496062992125984" footer="0.31496062992125984"/>
  <pageSetup paperSize="9" scale="99" orientation="portrait" blackAndWhite="1"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2"/>
  <sheetViews>
    <sheetView view="pageBreakPreview" zoomScale="85" zoomScaleNormal="85" zoomScaleSheetLayoutView="85" workbookViewId="0">
      <selection activeCell="AR18" sqref="AR18"/>
    </sheetView>
  </sheetViews>
  <sheetFormatPr defaultRowHeight="16.5"/>
  <cols>
    <col min="1" max="4" width="1.125" style="1" customWidth="1"/>
    <col min="5" max="5" width="1.625" style="1" customWidth="1"/>
    <col min="6" max="6" width="1.875" style="1" customWidth="1"/>
    <col min="7" max="7" width="2.875" style="1" customWidth="1"/>
    <col min="8" max="38" width="2.375" style="1" customWidth="1"/>
    <col min="39" max="39" width="15" customWidth="1"/>
  </cols>
  <sheetData>
    <row r="1" spans="1:40" ht="19.5">
      <c r="A1" s="14"/>
      <c r="B1" s="13"/>
      <c r="C1" s="13"/>
      <c r="D1" s="13"/>
      <c r="E1" s="13"/>
      <c r="F1" s="13"/>
      <c r="G1" s="13"/>
      <c r="H1" s="13"/>
      <c r="I1" s="13"/>
      <c r="J1" s="13"/>
      <c r="K1" s="13"/>
      <c r="L1" s="13"/>
      <c r="M1" s="13"/>
      <c r="N1" s="13"/>
      <c r="O1" s="13"/>
      <c r="P1" s="13"/>
      <c r="Q1" s="14"/>
      <c r="R1" s="14"/>
      <c r="S1" s="14"/>
      <c r="T1" s="14"/>
      <c r="U1" s="14"/>
      <c r="V1" s="14"/>
      <c r="W1" s="14"/>
      <c r="X1" s="14"/>
      <c r="Y1" s="14"/>
      <c r="Z1" s="14"/>
      <c r="AA1" s="14"/>
      <c r="AB1" s="14"/>
      <c r="AC1" s="14"/>
      <c r="AD1" s="14"/>
      <c r="AE1" s="14"/>
      <c r="AF1" s="14"/>
      <c r="AG1" s="14"/>
      <c r="AH1" s="14"/>
      <c r="AI1" s="14"/>
      <c r="AJ1" s="14"/>
      <c r="AK1" s="14"/>
      <c r="AL1" s="32"/>
    </row>
    <row r="2" spans="1:40" ht="19.5">
      <c r="A2" s="14"/>
      <c r="B2" s="14"/>
      <c r="C2" s="363" t="s">
        <v>65</v>
      </c>
      <c r="D2" s="363"/>
      <c r="E2" s="363"/>
      <c r="F2" s="363"/>
      <c r="G2" s="363"/>
      <c r="H2" s="363"/>
      <c r="I2" s="363"/>
      <c r="J2" s="363"/>
      <c r="K2" s="363"/>
      <c r="L2" s="363"/>
      <c r="M2" s="363"/>
      <c r="N2" s="363"/>
      <c r="O2" s="363"/>
      <c r="P2" s="363"/>
      <c r="Q2" s="14"/>
      <c r="R2" s="14"/>
      <c r="S2" s="14"/>
      <c r="T2" s="14"/>
      <c r="U2" s="14"/>
      <c r="V2" s="14"/>
      <c r="W2" s="14"/>
      <c r="X2" s="14"/>
      <c r="Y2" s="14"/>
      <c r="Z2" s="14"/>
      <c r="AA2" s="14"/>
      <c r="AB2" s="14"/>
      <c r="AC2" s="14"/>
      <c r="AD2" s="14"/>
      <c r="AE2" s="14"/>
      <c r="AF2" s="14"/>
      <c r="AG2" s="14"/>
      <c r="AH2" s="14"/>
      <c r="AI2" s="14"/>
      <c r="AJ2" s="14"/>
      <c r="AK2" s="14"/>
      <c r="AL2" s="32"/>
    </row>
    <row r="3" spans="1:40" ht="17.25" customHeight="1">
      <c r="A3" s="44"/>
      <c r="B3" s="44"/>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64" t="s">
        <v>66</v>
      </c>
      <c r="AF3" s="364"/>
      <c r="AG3" s="364"/>
      <c r="AH3" s="364"/>
      <c r="AI3" s="364"/>
      <c r="AJ3" s="364"/>
      <c r="AK3" s="364"/>
      <c r="AL3" s="364"/>
    </row>
    <row r="4" spans="1:40" ht="16.5" customHeight="1">
      <c r="A4" s="44"/>
      <c r="B4" s="44"/>
      <c r="C4" s="365" t="s">
        <v>67</v>
      </c>
      <c r="D4" s="365"/>
      <c r="E4" s="365"/>
      <c r="F4" s="365"/>
      <c r="G4" s="365" t="s">
        <v>68</v>
      </c>
      <c r="H4" s="365"/>
      <c r="I4" s="365" t="s">
        <v>69</v>
      </c>
      <c r="J4" s="365"/>
      <c r="K4" s="365"/>
      <c r="L4" s="365"/>
      <c r="M4" s="365"/>
      <c r="N4" s="365"/>
      <c r="O4" s="365"/>
      <c r="P4" s="365"/>
      <c r="Q4" s="365"/>
      <c r="R4" s="365"/>
      <c r="S4" s="365"/>
      <c r="T4" s="365"/>
      <c r="U4" s="365"/>
      <c r="V4" s="365"/>
      <c r="W4" s="366" t="s">
        <v>70</v>
      </c>
      <c r="X4" s="366"/>
      <c r="Y4" s="366"/>
      <c r="Z4" s="366"/>
      <c r="AA4" s="366"/>
      <c r="AB4" s="366"/>
      <c r="AC4" s="365" t="s">
        <v>71</v>
      </c>
      <c r="AD4" s="365"/>
      <c r="AE4" s="365"/>
      <c r="AF4" s="365"/>
      <c r="AG4" s="365"/>
      <c r="AH4" s="365"/>
      <c r="AI4" s="365" t="s">
        <v>72</v>
      </c>
      <c r="AJ4" s="365"/>
      <c r="AK4" s="365"/>
      <c r="AL4" s="365"/>
    </row>
    <row r="5" spans="1:40" ht="29.25" customHeight="1">
      <c r="A5" s="44"/>
      <c r="B5" s="44"/>
      <c r="C5" s="365"/>
      <c r="D5" s="365"/>
      <c r="E5" s="365"/>
      <c r="F5" s="365"/>
      <c r="G5" s="365"/>
      <c r="H5" s="365"/>
      <c r="I5" s="365" t="s">
        <v>73</v>
      </c>
      <c r="J5" s="365"/>
      <c r="K5" s="365"/>
      <c r="L5" s="365" t="s">
        <v>74</v>
      </c>
      <c r="M5" s="365"/>
      <c r="N5" s="365"/>
      <c r="O5" s="365"/>
      <c r="P5" s="365"/>
      <c r="Q5" s="367" t="s">
        <v>75</v>
      </c>
      <c r="R5" s="367"/>
      <c r="S5" s="367"/>
      <c r="T5" s="367" t="s">
        <v>76</v>
      </c>
      <c r="U5" s="367"/>
      <c r="V5" s="367"/>
      <c r="W5" s="366"/>
      <c r="X5" s="366"/>
      <c r="Y5" s="366"/>
      <c r="Z5" s="366"/>
      <c r="AA5" s="366"/>
      <c r="AB5" s="366"/>
      <c r="AC5" s="365"/>
      <c r="AD5" s="365"/>
      <c r="AE5" s="365"/>
      <c r="AF5" s="365"/>
      <c r="AG5" s="365"/>
      <c r="AH5" s="365"/>
      <c r="AI5" s="365"/>
      <c r="AJ5" s="365"/>
      <c r="AK5" s="365"/>
      <c r="AL5" s="365"/>
    </row>
    <row r="6" spans="1:40" ht="29.25" customHeight="1">
      <c r="A6" s="44"/>
      <c r="B6" s="44"/>
      <c r="C6" s="376" t="s">
        <v>1122</v>
      </c>
      <c r="D6" s="376"/>
      <c r="E6" s="376"/>
      <c r="F6" s="376"/>
      <c r="G6" s="362" t="s">
        <v>1123</v>
      </c>
      <c r="H6" s="362"/>
      <c r="I6" s="362" t="s">
        <v>1056</v>
      </c>
      <c r="J6" s="362"/>
      <c r="K6" s="362"/>
      <c r="L6" s="368">
        <v>60000</v>
      </c>
      <c r="M6" s="368"/>
      <c r="N6" s="368"/>
      <c r="O6" s="368"/>
      <c r="P6" s="368"/>
      <c r="Q6" s="368">
        <v>20000</v>
      </c>
      <c r="R6" s="368"/>
      <c r="S6" s="368"/>
      <c r="T6" s="368">
        <v>5000</v>
      </c>
      <c r="U6" s="368"/>
      <c r="V6" s="368"/>
      <c r="W6" s="369">
        <f>L6*T6</f>
        <v>300000000</v>
      </c>
      <c r="X6" s="369"/>
      <c r="Y6" s="369"/>
      <c r="Z6" s="369"/>
      <c r="AA6" s="369"/>
      <c r="AB6" s="369"/>
      <c r="AC6" s="369">
        <f>W6</f>
        <v>300000000</v>
      </c>
      <c r="AD6" s="369"/>
      <c r="AE6" s="369"/>
      <c r="AF6" s="369"/>
      <c r="AG6" s="369"/>
      <c r="AH6" s="369"/>
      <c r="AI6" s="370">
        <v>0</v>
      </c>
      <c r="AJ6" s="370"/>
      <c r="AK6" s="370"/>
      <c r="AL6" s="370"/>
    </row>
    <row r="7" spans="1:40" ht="29.25" customHeight="1">
      <c r="A7" s="44"/>
      <c r="B7" s="44"/>
      <c r="C7" s="376" t="s">
        <v>1124</v>
      </c>
      <c r="D7" s="376"/>
      <c r="E7" s="376"/>
      <c r="F7" s="376"/>
      <c r="G7" s="362" t="s">
        <v>1125</v>
      </c>
      <c r="H7" s="362"/>
      <c r="I7" s="362" t="s">
        <v>1057</v>
      </c>
      <c r="J7" s="362"/>
      <c r="K7" s="362"/>
      <c r="L7" s="368">
        <v>4220000</v>
      </c>
      <c r="M7" s="368"/>
      <c r="N7" s="368"/>
      <c r="O7" s="368"/>
      <c r="P7" s="368"/>
      <c r="Q7" s="368">
        <v>20000</v>
      </c>
      <c r="R7" s="368"/>
      <c r="S7" s="368"/>
      <c r="T7" s="368">
        <v>5000</v>
      </c>
      <c r="U7" s="368"/>
      <c r="V7" s="368"/>
      <c r="W7" s="369">
        <f t="shared" ref="W7:W14" si="0">L7*T7</f>
        <v>21100000000</v>
      </c>
      <c r="X7" s="369"/>
      <c r="Y7" s="369"/>
      <c r="Z7" s="369"/>
      <c r="AA7" s="369"/>
      <c r="AB7" s="369"/>
      <c r="AC7" s="369">
        <f t="shared" ref="AC7:AC14" si="1">AC6+W7</f>
        <v>21400000000</v>
      </c>
      <c r="AD7" s="369"/>
      <c r="AE7" s="369"/>
      <c r="AF7" s="369"/>
      <c r="AG7" s="369"/>
      <c r="AH7" s="369"/>
      <c r="AI7" s="370">
        <f>W7/AC6</f>
        <v>70.333333333333329</v>
      </c>
      <c r="AJ7" s="370"/>
      <c r="AK7" s="370"/>
      <c r="AL7" s="370"/>
    </row>
    <row r="8" spans="1:40" ht="29.25" customHeight="1">
      <c r="A8" s="44"/>
      <c r="B8" s="44"/>
      <c r="C8" s="376" t="s">
        <v>1124</v>
      </c>
      <c r="D8" s="376"/>
      <c r="E8" s="376"/>
      <c r="F8" s="376"/>
      <c r="G8" s="362" t="s">
        <v>1125</v>
      </c>
      <c r="H8" s="362"/>
      <c r="I8" s="362" t="s">
        <v>1056</v>
      </c>
      <c r="J8" s="362"/>
      <c r="K8" s="362"/>
      <c r="L8" s="368">
        <v>190000</v>
      </c>
      <c r="M8" s="368"/>
      <c r="N8" s="368"/>
      <c r="O8" s="368"/>
      <c r="P8" s="368"/>
      <c r="Q8" s="368">
        <v>20000</v>
      </c>
      <c r="R8" s="368"/>
      <c r="S8" s="368"/>
      <c r="T8" s="368">
        <v>5000</v>
      </c>
      <c r="U8" s="368"/>
      <c r="V8" s="368"/>
      <c r="W8" s="369">
        <f t="shared" si="0"/>
        <v>950000000</v>
      </c>
      <c r="X8" s="369"/>
      <c r="Y8" s="369"/>
      <c r="Z8" s="369"/>
      <c r="AA8" s="369"/>
      <c r="AB8" s="369"/>
      <c r="AC8" s="369">
        <f t="shared" si="1"/>
        <v>22350000000</v>
      </c>
      <c r="AD8" s="369"/>
      <c r="AE8" s="369"/>
      <c r="AF8" s="369"/>
      <c r="AG8" s="369"/>
      <c r="AH8" s="369"/>
      <c r="AI8" s="370">
        <f>W8/AC6</f>
        <v>3.1666666666666665</v>
      </c>
      <c r="AJ8" s="370"/>
      <c r="AK8" s="370"/>
      <c r="AL8" s="370"/>
    </row>
    <row r="9" spans="1:40" ht="29.25" customHeight="1">
      <c r="A9" s="44"/>
      <c r="B9" s="44"/>
      <c r="C9" s="376" t="s">
        <v>1126</v>
      </c>
      <c r="D9" s="376"/>
      <c r="E9" s="376"/>
      <c r="F9" s="376"/>
      <c r="G9" s="362" t="s">
        <v>1125</v>
      </c>
      <c r="H9" s="362"/>
      <c r="I9" s="362" t="s">
        <v>1057</v>
      </c>
      <c r="J9" s="362"/>
      <c r="K9" s="362"/>
      <c r="L9" s="368">
        <v>390000</v>
      </c>
      <c r="M9" s="368"/>
      <c r="N9" s="368"/>
      <c r="O9" s="368"/>
      <c r="P9" s="368"/>
      <c r="Q9" s="368">
        <v>48000</v>
      </c>
      <c r="R9" s="368"/>
      <c r="S9" s="368"/>
      <c r="T9" s="368">
        <v>5000</v>
      </c>
      <c r="U9" s="368"/>
      <c r="V9" s="368"/>
      <c r="W9" s="369">
        <f t="shared" si="0"/>
        <v>1950000000</v>
      </c>
      <c r="X9" s="369"/>
      <c r="Y9" s="369"/>
      <c r="Z9" s="369"/>
      <c r="AA9" s="369"/>
      <c r="AB9" s="369"/>
      <c r="AC9" s="369">
        <f t="shared" si="1"/>
        <v>24300000000</v>
      </c>
      <c r="AD9" s="369"/>
      <c r="AE9" s="369"/>
      <c r="AF9" s="369"/>
      <c r="AG9" s="369"/>
      <c r="AH9" s="369"/>
      <c r="AI9" s="370">
        <f>W9/AC8</f>
        <v>8.7248322147651006E-2</v>
      </c>
      <c r="AJ9" s="370"/>
      <c r="AK9" s="370"/>
      <c r="AL9" s="370"/>
    </row>
    <row r="10" spans="1:40" ht="33" customHeight="1">
      <c r="A10" s="44"/>
      <c r="B10" s="44"/>
      <c r="C10" s="376" t="s">
        <v>1127</v>
      </c>
      <c r="D10" s="376"/>
      <c r="E10" s="376"/>
      <c r="F10" s="376"/>
      <c r="G10" s="362" t="s">
        <v>1125</v>
      </c>
      <c r="H10" s="362"/>
      <c r="I10" s="362" t="s">
        <v>1056</v>
      </c>
      <c r="J10" s="362"/>
      <c r="K10" s="362"/>
      <c r="L10" s="368">
        <v>300000</v>
      </c>
      <c r="M10" s="368"/>
      <c r="N10" s="368"/>
      <c r="O10" s="368"/>
      <c r="P10" s="368"/>
      <c r="Q10" s="368">
        <v>50000</v>
      </c>
      <c r="R10" s="368"/>
      <c r="S10" s="368"/>
      <c r="T10" s="368">
        <v>5000</v>
      </c>
      <c r="U10" s="368"/>
      <c r="V10" s="368"/>
      <c r="W10" s="369">
        <f t="shared" si="0"/>
        <v>1500000000</v>
      </c>
      <c r="X10" s="369"/>
      <c r="Y10" s="369"/>
      <c r="Z10" s="369"/>
      <c r="AA10" s="369"/>
      <c r="AB10" s="369"/>
      <c r="AC10" s="369">
        <f t="shared" si="1"/>
        <v>25800000000</v>
      </c>
      <c r="AD10" s="369"/>
      <c r="AE10" s="369"/>
      <c r="AF10" s="369"/>
      <c r="AG10" s="369"/>
      <c r="AH10" s="369"/>
      <c r="AI10" s="370">
        <f>W10/AC9</f>
        <v>6.1728395061728392E-2</v>
      </c>
      <c r="AJ10" s="370"/>
      <c r="AK10" s="370"/>
      <c r="AL10" s="370"/>
    </row>
    <row r="11" spans="1:40" ht="29.25" customHeight="1">
      <c r="A11" s="44"/>
      <c r="B11" s="44"/>
      <c r="C11" s="376" t="s">
        <v>1127</v>
      </c>
      <c r="D11" s="376"/>
      <c r="E11" s="376"/>
      <c r="F11" s="376"/>
      <c r="G11" s="362" t="s">
        <v>1125</v>
      </c>
      <c r="H11" s="362"/>
      <c r="I11" s="362" t="s">
        <v>1120</v>
      </c>
      <c r="J11" s="362"/>
      <c r="K11" s="362"/>
      <c r="L11" s="368">
        <v>110000</v>
      </c>
      <c r="M11" s="368"/>
      <c r="N11" s="368"/>
      <c r="O11" s="368"/>
      <c r="P11" s="368"/>
      <c r="Q11" s="368">
        <v>49000</v>
      </c>
      <c r="R11" s="368"/>
      <c r="S11" s="368"/>
      <c r="T11" s="368">
        <v>5000</v>
      </c>
      <c r="U11" s="368"/>
      <c r="V11" s="368"/>
      <c r="W11" s="369">
        <f t="shared" si="0"/>
        <v>550000000</v>
      </c>
      <c r="X11" s="369"/>
      <c r="Y11" s="369"/>
      <c r="Z11" s="369"/>
      <c r="AA11" s="369"/>
      <c r="AB11" s="369"/>
      <c r="AC11" s="369">
        <f t="shared" si="1"/>
        <v>26350000000</v>
      </c>
      <c r="AD11" s="369"/>
      <c r="AE11" s="369"/>
      <c r="AF11" s="369"/>
      <c r="AG11" s="369"/>
      <c r="AH11" s="369"/>
      <c r="AI11" s="370">
        <f>W11/AC9</f>
        <v>2.2633744855967079E-2</v>
      </c>
      <c r="AJ11" s="370"/>
      <c r="AK11" s="370"/>
      <c r="AL11" s="370"/>
    </row>
    <row r="12" spans="1:40" ht="29.25" customHeight="1">
      <c r="A12" s="44"/>
      <c r="B12" s="44"/>
      <c r="C12" s="376" t="s">
        <v>1127</v>
      </c>
      <c r="D12" s="376"/>
      <c r="E12" s="376"/>
      <c r="F12" s="376"/>
      <c r="G12" s="362" t="s">
        <v>1125</v>
      </c>
      <c r="H12" s="362"/>
      <c r="I12" s="362" t="s">
        <v>1120</v>
      </c>
      <c r="J12" s="362"/>
      <c r="K12" s="362"/>
      <c r="L12" s="368">
        <v>1740000</v>
      </c>
      <c r="M12" s="368"/>
      <c r="N12" s="368"/>
      <c r="O12" s="368"/>
      <c r="P12" s="368"/>
      <c r="Q12" s="368">
        <v>50000</v>
      </c>
      <c r="R12" s="368"/>
      <c r="S12" s="368"/>
      <c r="T12" s="368">
        <v>5000</v>
      </c>
      <c r="U12" s="368"/>
      <c r="V12" s="368"/>
      <c r="W12" s="369">
        <f t="shared" si="0"/>
        <v>8700000000</v>
      </c>
      <c r="X12" s="369"/>
      <c r="Y12" s="369"/>
      <c r="Z12" s="369"/>
      <c r="AA12" s="369"/>
      <c r="AB12" s="369"/>
      <c r="AC12" s="369">
        <f t="shared" si="1"/>
        <v>35050000000</v>
      </c>
      <c r="AD12" s="369"/>
      <c r="AE12" s="369"/>
      <c r="AF12" s="369"/>
      <c r="AG12" s="369"/>
      <c r="AH12" s="369"/>
      <c r="AI12" s="370">
        <f>W12/AC9</f>
        <v>0.35802469135802467</v>
      </c>
      <c r="AJ12" s="370"/>
      <c r="AK12" s="370"/>
      <c r="AL12" s="370"/>
    </row>
    <row r="13" spans="1:40" ht="29.25" customHeight="1">
      <c r="A13" s="44"/>
      <c r="B13" s="44"/>
      <c r="C13" s="376" t="s">
        <v>1127</v>
      </c>
      <c r="D13" s="376"/>
      <c r="E13" s="376"/>
      <c r="F13" s="376"/>
      <c r="G13" s="362" t="s">
        <v>1128</v>
      </c>
      <c r="H13" s="362"/>
      <c r="I13" s="362" t="s">
        <v>1056</v>
      </c>
      <c r="J13" s="362"/>
      <c r="K13" s="362"/>
      <c r="L13" s="368">
        <v>-250000</v>
      </c>
      <c r="M13" s="368"/>
      <c r="N13" s="368"/>
      <c r="O13" s="368"/>
      <c r="P13" s="368"/>
      <c r="Q13" s="368">
        <v>20000</v>
      </c>
      <c r="R13" s="368"/>
      <c r="S13" s="368"/>
      <c r="T13" s="368">
        <v>5000</v>
      </c>
      <c r="U13" s="368"/>
      <c r="V13" s="368"/>
      <c r="W13" s="369">
        <f t="shared" si="0"/>
        <v>-1250000000</v>
      </c>
      <c r="X13" s="369"/>
      <c r="Y13" s="369"/>
      <c r="Z13" s="369"/>
      <c r="AA13" s="369"/>
      <c r="AB13" s="369"/>
      <c r="AC13" s="369">
        <f t="shared" si="1"/>
        <v>33800000000</v>
      </c>
      <c r="AD13" s="369"/>
      <c r="AE13" s="369"/>
      <c r="AF13" s="369"/>
      <c r="AG13" s="369"/>
      <c r="AH13" s="369"/>
      <c r="AI13" s="370">
        <f>W13/AC9</f>
        <v>-5.1440329218106998E-2</v>
      </c>
      <c r="AJ13" s="370"/>
      <c r="AK13" s="370"/>
      <c r="AL13" s="370"/>
    </row>
    <row r="14" spans="1:40" ht="29.25" customHeight="1">
      <c r="A14" s="44"/>
      <c r="B14" s="44"/>
      <c r="C14" s="376" t="s">
        <v>1127</v>
      </c>
      <c r="D14" s="376"/>
      <c r="E14" s="376"/>
      <c r="F14" s="376"/>
      <c r="G14" s="362" t="s">
        <v>1128</v>
      </c>
      <c r="H14" s="362"/>
      <c r="I14" s="362" t="s">
        <v>1120</v>
      </c>
      <c r="J14" s="362"/>
      <c r="K14" s="362"/>
      <c r="L14" s="368">
        <v>-4220000</v>
      </c>
      <c r="M14" s="368"/>
      <c r="N14" s="368"/>
      <c r="O14" s="368"/>
      <c r="P14" s="368"/>
      <c r="Q14" s="368">
        <v>20000</v>
      </c>
      <c r="R14" s="368"/>
      <c r="S14" s="368"/>
      <c r="T14" s="368">
        <v>5000</v>
      </c>
      <c r="U14" s="368"/>
      <c r="V14" s="368"/>
      <c r="W14" s="369">
        <f t="shared" si="0"/>
        <v>-21100000000</v>
      </c>
      <c r="X14" s="369"/>
      <c r="Y14" s="369"/>
      <c r="Z14" s="369"/>
      <c r="AA14" s="369"/>
      <c r="AB14" s="369"/>
      <c r="AC14" s="369">
        <f t="shared" si="1"/>
        <v>12700000000</v>
      </c>
      <c r="AD14" s="369"/>
      <c r="AE14" s="369"/>
      <c r="AF14" s="369"/>
      <c r="AG14" s="369"/>
      <c r="AH14" s="369"/>
      <c r="AI14" s="370">
        <f>W14/AC9</f>
        <v>-0.86831275720164613</v>
      </c>
      <c r="AJ14" s="370"/>
      <c r="AK14" s="370"/>
      <c r="AL14" s="370"/>
      <c r="AM14">
        <f>SUM('5부.Ⅰ'!O113:T114)</f>
        <v>12700000000</v>
      </c>
      <c r="AN14" t="b">
        <f>AC14=AM14</f>
        <v>1</v>
      </c>
    </row>
    <row r="15" spans="1:40" ht="33" customHeight="1">
      <c r="A15" s="44"/>
      <c r="B15" s="44"/>
      <c r="C15" s="361"/>
      <c r="D15" s="361"/>
      <c r="E15" s="361"/>
      <c r="F15" s="361"/>
      <c r="G15" s="362"/>
      <c r="H15" s="362"/>
      <c r="I15" s="362"/>
      <c r="J15" s="362"/>
      <c r="K15" s="362"/>
      <c r="L15" s="368"/>
      <c r="M15" s="368"/>
      <c r="N15" s="368"/>
      <c r="O15" s="368"/>
      <c r="P15" s="368"/>
      <c r="Q15" s="368"/>
      <c r="R15" s="368"/>
      <c r="S15" s="368"/>
      <c r="T15" s="368"/>
      <c r="U15" s="368"/>
      <c r="V15" s="368"/>
      <c r="W15" s="368"/>
      <c r="X15" s="368"/>
      <c r="Y15" s="368"/>
      <c r="Z15" s="368"/>
      <c r="AA15" s="368"/>
      <c r="AB15" s="368"/>
      <c r="AC15" s="368"/>
      <c r="AD15" s="368"/>
      <c r="AE15" s="368"/>
      <c r="AF15" s="368"/>
      <c r="AG15" s="368"/>
      <c r="AH15" s="368"/>
      <c r="AI15" s="371"/>
      <c r="AJ15" s="371"/>
      <c r="AK15" s="371"/>
      <c r="AL15" s="371"/>
    </row>
    <row r="16" spans="1:40" ht="29.25" customHeight="1">
      <c r="A16" s="44"/>
      <c r="B16" s="44"/>
      <c r="C16" s="361"/>
      <c r="D16" s="361"/>
      <c r="E16" s="361"/>
      <c r="F16" s="361"/>
      <c r="G16" s="362"/>
      <c r="H16" s="362"/>
      <c r="I16" s="362"/>
      <c r="J16" s="362"/>
      <c r="K16" s="362"/>
      <c r="L16" s="368"/>
      <c r="M16" s="368"/>
      <c r="N16" s="368"/>
      <c r="O16" s="368"/>
      <c r="P16" s="368"/>
      <c r="Q16" s="368"/>
      <c r="R16" s="368"/>
      <c r="S16" s="368"/>
      <c r="T16" s="368"/>
      <c r="U16" s="368"/>
      <c r="V16" s="368"/>
      <c r="W16" s="368"/>
      <c r="X16" s="368"/>
      <c r="Y16" s="368"/>
      <c r="Z16" s="368"/>
      <c r="AA16" s="368"/>
      <c r="AB16" s="368"/>
      <c r="AC16" s="368"/>
      <c r="AD16" s="368"/>
      <c r="AE16" s="368"/>
      <c r="AF16" s="368"/>
      <c r="AG16" s="368"/>
      <c r="AH16" s="368"/>
      <c r="AI16" s="371"/>
      <c r="AJ16" s="371"/>
      <c r="AK16" s="371"/>
      <c r="AL16" s="371"/>
    </row>
    <row r="17" spans="1:39" ht="29.25" customHeight="1">
      <c r="A17" s="44"/>
      <c r="B17" s="44"/>
      <c r="C17" s="361"/>
      <c r="D17" s="361"/>
      <c r="E17" s="361"/>
      <c r="F17" s="361"/>
      <c r="G17" s="362"/>
      <c r="H17" s="362"/>
      <c r="I17" s="362"/>
      <c r="J17" s="362"/>
      <c r="K17" s="362"/>
      <c r="L17" s="368"/>
      <c r="M17" s="368"/>
      <c r="N17" s="368"/>
      <c r="O17" s="368"/>
      <c r="P17" s="368"/>
      <c r="Q17" s="368"/>
      <c r="R17" s="368"/>
      <c r="S17" s="368"/>
      <c r="T17" s="368"/>
      <c r="U17" s="368"/>
      <c r="V17" s="368"/>
      <c r="W17" s="368"/>
      <c r="X17" s="368"/>
      <c r="Y17" s="368"/>
      <c r="Z17" s="368"/>
      <c r="AA17" s="368"/>
      <c r="AB17" s="368"/>
      <c r="AC17" s="368"/>
      <c r="AD17" s="368"/>
      <c r="AE17" s="368"/>
      <c r="AF17" s="368"/>
      <c r="AG17" s="368"/>
      <c r="AH17" s="368"/>
      <c r="AI17" s="371"/>
      <c r="AJ17" s="371"/>
      <c r="AK17" s="371"/>
      <c r="AL17" s="371"/>
    </row>
    <row r="18" spans="1:39" ht="29.25" customHeight="1">
      <c r="A18" s="44"/>
      <c r="B18" s="44"/>
      <c r="C18" s="361"/>
      <c r="D18" s="361"/>
      <c r="E18" s="361"/>
      <c r="F18" s="361"/>
      <c r="G18" s="362"/>
      <c r="H18" s="362"/>
      <c r="I18" s="362"/>
      <c r="J18" s="362"/>
      <c r="K18" s="362"/>
      <c r="L18" s="368"/>
      <c r="M18" s="368"/>
      <c r="N18" s="368"/>
      <c r="O18" s="368"/>
      <c r="P18" s="368"/>
      <c r="Q18" s="368"/>
      <c r="R18" s="368"/>
      <c r="S18" s="368"/>
      <c r="T18" s="368"/>
      <c r="U18" s="368"/>
      <c r="V18" s="368"/>
      <c r="W18" s="368"/>
      <c r="X18" s="368"/>
      <c r="Y18" s="368"/>
      <c r="Z18" s="368"/>
      <c r="AA18" s="368"/>
      <c r="AB18" s="368"/>
      <c r="AC18" s="368"/>
      <c r="AD18" s="368"/>
      <c r="AE18" s="368"/>
      <c r="AF18" s="368"/>
      <c r="AG18" s="368"/>
      <c r="AH18" s="368"/>
      <c r="AI18" s="371"/>
      <c r="AJ18" s="371"/>
      <c r="AK18" s="371"/>
      <c r="AL18" s="371"/>
    </row>
    <row r="19" spans="1:39" ht="29.25" customHeight="1">
      <c r="A19" s="44"/>
      <c r="B19" s="44"/>
      <c r="C19" s="361"/>
      <c r="D19" s="361"/>
      <c r="E19" s="361"/>
      <c r="F19" s="361"/>
      <c r="G19" s="362"/>
      <c r="H19" s="362"/>
      <c r="I19" s="362"/>
      <c r="J19" s="362"/>
      <c r="K19" s="362"/>
      <c r="L19" s="368"/>
      <c r="M19" s="368"/>
      <c r="N19" s="368"/>
      <c r="O19" s="368"/>
      <c r="P19" s="368"/>
      <c r="Q19" s="368"/>
      <c r="R19" s="368"/>
      <c r="S19" s="368"/>
      <c r="T19" s="368"/>
      <c r="U19" s="368"/>
      <c r="V19" s="368"/>
      <c r="W19" s="368"/>
      <c r="X19" s="368"/>
      <c r="Y19" s="368"/>
      <c r="Z19" s="368"/>
      <c r="AA19" s="368"/>
      <c r="AB19" s="368"/>
      <c r="AC19" s="368"/>
      <c r="AD19" s="368"/>
      <c r="AE19" s="368"/>
      <c r="AF19" s="368"/>
      <c r="AG19" s="368"/>
      <c r="AH19" s="368"/>
      <c r="AI19" s="371"/>
      <c r="AJ19" s="371"/>
      <c r="AK19" s="371"/>
      <c r="AL19" s="371"/>
    </row>
    <row r="20" spans="1:39" ht="33" customHeight="1">
      <c r="A20" s="44"/>
      <c r="B20" s="44"/>
      <c r="C20" s="361"/>
      <c r="D20" s="361"/>
      <c r="E20" s="361"/>
      <c r="F20" s="361"/>
      <c r="G20" s="362"/>
      <c r="H20" s="362"/>
      <c r="I20" s="362"/>
      <c r="J20" s="362"/>
      <c r="K20" s="362"/>
      <c r="L20" s="368"/>
      <c r="M20" s="368"/>
      <c r="N20" s="368"/>
      <c r="O20" s="368"/>
      <c r="P20" s="368"/>
      <c r="Q20" s="368"/>
      <c r="R20" s="368"/>
      <c r="S20" s="368"/>
      <c r="T20" s="368"/>
      <c r="U20" s="368"/>
      <c r="V20" s="368"/>
      <c r="W20" s="368"/>
      <c r="X20" s="368"/>
      <c r="Y20" s="368"/>
      <c r="Z20" s="368"/>
      <c r="AA20" s="368"/>
      <c r="AB20" s="368"/>
      <c r="AC20" s="368"/>
      <c r="AD20" s="368"/>
      <c r="AE20" s="368"/>
      <c r="AF20" s="368"/>
      <c r="AG20" s="368"/>
      <c r="AH20" s="368"/>
      <c r="AI20" s="371"/>
      <c r="AJ20" s="371"/>
      <c r="AK20" s="371"/>
      <c r="AL20" s="371"/>
    </row>
    <row r="21" spans="1:39" ht="7.5" customHeight="1">
      <c r="A21" s="20"/>
      <c r="B21" s="19"/>
      <c r="C21" s="18"/>
      <c r="D21" s="18"/>
      <c r="E21" s="22"/>
      <c r="F21" s="22"/>
      <c r="G21" s="22"/>
      <c r="H21" s="22"/>
      <c r="I21" s="22"/>
      <c r="J21" s="22"/>
      <c r="K21" s="22"/>
      <c r="L21" s="22"/>
      <c r="M21" s="22"/>
      <c r="N21" s="22"/>
      <c r="O21" s="22"/>
      <c r="P21" s="16"/>
      <c r="Q21" s="16"/>
      <c r="R21" s="16"/>
      <c r="S21" s="16"/>
      <c r="T21" s="16"/>
      <c r="U21" s="16"/>
      <c r="V21" s="16"/>
      <c r="W21" s="16"/>
      <c r="X21" s="16"/>
      <c r="Y21" s="16"/>
      <c r="Z21" s="16"/>
      <c r="AA21" s="16"/>
      <c r="AB21" s="16"/>
      <c r="AC21" s="16"/>
      <c r="AD21" s="16"/>
      <c r="AE21" s="16"/>
      <c r="AF21" s="16"/>
      <c r="AG21" s="16"/>
      <c r="AH21" s="16"/>
      <c r="AI21" s="16"/>
      <c r="AJ21" s="16"/>
      <c r="AK21" s="16"/>
      <c r="AL21" s="15"/>
      <c r="AM21" s="1"/>
    </row>
    <row r="22" spans="1:39" ht="26.25" customHeight="1">
      <c r="A22" s="20"/>
      <c r="B22" s="19"/>
      <c r="C22" s="18"/>
      <c r="D22" s="41"/>
      <c r="E22" s="356"/>
      <c r="F22" s="356"/>
      <c r="G22" s="356"/>
      <c r="H22" s="356"/>
      <c r="I22" s="356"/>
      <c r="J22" s="356"/>
      <c r="K22" s="356"/>
      <c r="L22" s="356"/>
      <c r="M22" s="356"/>
      <c r="N22" s="356"/>
      <c r="O22" s="356"/>
      <c r="P22" s="356"/>
      <c r="Q22" s="356"/>
      <c r="R22" s="356"/>
      <c r="S22" s="356"/>
      <c r="T22" s="356"/>
      <c r="U22" s="356"/>
      <c r="V22" s="356"/>
      <c r="W22" s="356"/>
      <c r="X22" s="356"/>
      <c r="Y22" s="356"/>
      <c r="Z22" s="356"/>
      <c r="AA22" s="356"/>
      <c r="AB22" s="356"/>
      <c r="AC22" s="356"/>
      <c r="AD22" s="356"/>
      <c r="AE22" s="356"/>
      <c r="AF22" s="356"/>
      <c r="AG22" s="356"/>
      <c r="AH22" s="356"/>
      <c r="AI22" s="356"/>
      <c r="AJ22" s="356"/>
      <c r="AK22" s="356"/>
      <c r="AL22" s="356"/>
      <c r="AM22" s="21" t="s">
        <v>78</v>
      </c>
    </row>
    <row r="23" spans="1:39" ht="17.25" customHeight="1">
      <c r="A23" s="44"/>
      <c r="B23" s="44"/>
      <c r="C23" s="375"/>
      <c r="D23" s="375"/>
      <c r="E23" s="375"/>
      <c r="F23" s="375"/>
      <c r="G23" s="375"/>
      <c r="H23" s="375"/>
      <c r="I23" s="375"/>
      <c r="J23" s="375"/>
      <c r="K23" s="375"/>
      <c r="L23" s="375"/>
      <c r="M23" s="375"/>
      <c r="N23" s="375"/>
      <c r="O23" s="375"/>
      <c r="P23" s="375"/>
      <c r="Q23" s="375"/>
      <c r="R23" s="46"/>
      <c r="S23" s="46"/>
      <c r="T23" s="46"/>
      <c r="U23" s="46"/>
      <c r="V23" s="46"/>
      <c r="W23" s="46"/>
      <c r="X23" s="46"/>
      <c r="Y23" s="46"/>
      <c r="Z23" s="46"/>
      <c r="AA23" s="46"/>
      <c r="AB23" s="46"/>
      <c r="AC23" s="46"/>
      <c r="AD23" s="16"/>
      <c r="AE23" s="16"/>
      <c r="AF23" s="16"/>
      <c r="AG23" s="16"/>
      <c r="AH23" s="16"/>
      <c r="AI23" s="16"/>
      <c r="AJ23" s="16"/>
      <c r="AK23" s="16"/>
      <c r="AL23" s="16"/>
    </row>
    <row r="24" spans="1:39" ht="18.75" customHeight="1">
      <c r="A24" s="44"/>
      <c r="B24" s="44"/>
      <c r="C24" s="363" t="s">
        <v>79</v>
      </c>
      <c r="D24" s="363"/>
      <c r="E24" s="363"/>
      <c r="F24" s="363"/>
      <c r="G24" s="363"/>
      <c r="H24" s="363"/>
      <c r="I24" s="363"/>
      <c r="J24" s="363"/>
      <c r="K24" s="363"/>
      <c r="L24" s="363"/>
      <c r="M24" s="363"/>
      <c r="N24" s="363"/>
      <c r="O24" s="363"/>
      <c r="P24" s="363"/>
      <c r="Q24" s="15"/>
      <c r="R24" s="46"/>
      <c r="S24" s="46"/>
      <c r="T24" s="46"/>
      <c r="U24" s="46"/>
      <c r="V24" s="46"/>
      <c r="W24" s="46"/>
      <c r="X24" s="46"/>
      <c r="Y24" s="46"/>
      <c r="Z24" s="46"/>
      <c r="AA24" s="46"/>
      <c r="AB24" s="46"/>
      <c r="AC24" s="46"/>
      <c r="AD24" s="16"/>
      <c r="AE24" s="16"/>
      <c r="AF24" s="16"/>
      <c r="AG24" s="16"/>
      <c r="AH24" s="16"/>
      <c r="AI24" s="16"/>
      <c r="AJ24" s="16"/>
      <c r="AK24" s="16"/>
      <c r="AL24" s="16"/>
    </row>
    <row r="25" spans="1:39" ht="17.25" customHeight="1">
      <c r="A25" s="44"/>
      <c r="B25" s="44"/>
      <c r="C25" s="16"/>
      <c r="D25" s="16"/>
      <c r="E25" s="16"/>
      <c r="F25" s="16"/>
      <c r="G25" s="16"/>
      <c r="H25" s="16"/>
      <c r="I25" s="16"/>
      <c r="J25" s="16"/>
      <c r="K25" s="16"/>
      <c r="L25" s="16"/>
      <c r="M25" s="16"/>
      <c r="N25" s="16"/>
      <c r="O25" s="16"/>
      <c r="P25" s="16"/>
      <c r="Q25" s="16"/>
      <c r="R25" s="16"/>
      <c r="S25" s="46"/>
      <c r="T25" s="46"/>
      <c r="U25" s="46"/>
      <c r="V25" s="46"/>
      <c r="W25" s="46"/>
      <c r="X25" s="46"/>
      <c r="Y25" s="46"/>
      <c r="Z25" s="46"/>
      <c r="AA25" s="46"/>
      <c r="AB25" s="46"/>
      <c r="AC25" s="46"/>
      <c r="AD25" s="46"/>
      <c r="AE25" s="46"/>
      <c r="AF25" s="46"/>
      <c r="AG25" s="46"/>
      <c r="AH25" s="46"/>
      <c r="AI25" s="46"/>
      <c r="AJ25" s="46"/>
      <c r="AK25" s="46"/>
      <c r="AL25" s="46"/>
      <c r="AM25" s="43"/>
    </row>
    <row r="26" spans="1:39" ht="51" customHeight="1">
      <c r="C26" s="372"/>
      <c r="D26" s="373"/>
      <c r="E26" s="373"/>
      <c r="F26" s="373"/>
      <c r="G26" s="373"/>
      <c r="H26" s="373"/>
      <c r="I26" s="373"/>
      <c r="J26" s="373"/>
      <c r="K26" s="373"/>
      <c r="L26" s="373"/>
      <c r="M26" s="373"/>
      <c r="N26" s="373"/>
      <c r="O26" s="373"/>
      <c r="P26" s="373"/>
      <c r="Q26" s="373"/>
      <c r="R26" s="373"/>
      <c r="S26" s="373"/>
      <c r="T26" s="373"/>
      <c r="U26" s="373"/>
      <c r="V26" s="373"/>
      <c r="W26" s="373"/>
      <c r="X26" s="373"/>
      <c r="Y26" s="373"/>
      <c r="Z26" s="373"/>
      <c r="AA26" s="373"/>
      <c r="AB26" s="373"/>
      <c r="AC26" s="373"/>
      <c r="AD26" s="373"/>
      <c r="AE26" s="373"/>
      <c r="AF26" s="373"/>
      <c r="AG26" s="373"/>
      <c r="AH26" s="373"/>
      <c r="AI26" s="373"/>
      <c r="AJ26" s="373"/>
      <c r="AK26" s="373"/>
      <c r="AL26" s="374"/>
    </row>
    <row r="32" spans="1:39" ht="138" customHeight="1">
      <c r="A32" s="266" t="s">
        <v>80</v>
      </c>
      <c r="B32" s="267"/>
      <c r="C32" s="267"/>
      <c r="D32" s="267"/>
      <c r="E32" s="267"/>
      <c r="F32" s="267"/>
      <c r="G32" s="267"/>
      <c r="H32" s="267"/>
      <c r="I32" s="267"/>
      <c r="J32" s="267"/>
      <c r="K32" s="267"/>
      <c r="L32" s="267"/>
      <c r="M32" s="267"/>
      <c r="N32" s="267"/>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8"/>
    </row>
  </sheetData>
  <sheetProtection formatCells="0" formatColumns="0" formatRows="0" insertRows="0" deleteRows="0"/>
  <mergeCells count="152">
    <mergeCell ref="T9:V9"/>
    <mergeCell ref="W9:AB9"/>
    <mergeCell ref="AC9:AH9"/>
    <mergeCell ref="AI9:AL9"/>
    <mergeCell ref="C10:F10"/>
    <mergeCell ref="G10:H10"/>
    <mergeCell ref="I10:K10"/>
    <mergeCell ref="L10:P10"/>
    <mergeCell ref="Q10:S10"/>
    <mergeCell ref="T10:V10"/>
    <mergeCell ref="W10:AB10"/>
    <mergeCell ref="AC10:AH10"/>
    <mergeCell ref="AI10:AL10"/>
    <mergeCell ref="C9:F9"/>
    <mergeCell ref="G9:H9"/>
    <mergeCell ref="I9:K9"/>
    <mergeCell ref="L9:P9"/>
    <mergeCell ref="Q9:S9"/>
    <mergeCell ref="AI7:AL7"/>
    <mergeCell ref="C8:F8"/>
    <mergeCell ref="G8:H8"/>
    <mergeCell ref="I8:K8"/>
    <mergeCell ref="L8:P8"/>
    <mergeCell ref="Q8:S8"/>
    <mergeCell ref="T8:V8"/>
    <mergeCell ref="W8:AB8"/>
    <mergeCell ref="AC8:AH8"/>
    <mergeCell ref="AI8:AL8"/>
    <mergeCell ref="L7:P7"/>
    <mergeCell ref="Q7:S7"/>
    <mergeCell ref="T7:V7"/>
    <mergeCell ref="W7:AB7"/>
    <mergeCell ref="AC7:AH7"/>
    <mergeCell ref="T15:V15"/>
    <mergeCell ref="W15:AB15"/>
    <mergeCell ref="AC15:AH15"/>
    <mergeCell ref="AI15:AL15"/>
    <mergeCell ref="C6:F6"/>
    <mergeCell ref="G6:H6"/>
    <mergeCell ref="I6:K6"/>
    <mergeCell ref="L6:P6"/>
    <mergeCell ref="Q6:S6"/>
    <mergeCell ref="T6:V6"/>
    <mergeCell ref="W6:AB6"/>
    <mergeCell ref="AC6:AH6"/>
    <mergeCell ref="AI6:AL6"/>
    <mergeCell ref="C7:F7"/>
    <mergeCell ref="G7:H7"/>
    <mergeCell ref="I7:K7"/>
    <mergeCell ref="C15:F15"/>
    <mergeCell ref="G15:H15"/>
    <mergeCell ref="I15:K15"/>
    <mergeCell ref="L15:P15"/>
    <mergeCell ref="Q15:S15"/>
    <mergeCell ref="T13:V13"/>
    <mergeCell ref="W13:AB13"/>
    <mergeCell ref="AC13:AH13"/>
    <mergeCell ref="T14:V14"/>
    <mergeCell ref="W14:AB14"/>
    <mergeCell ref="AC14:AH14"/>
    <mergeCell ref="AI14:AL14"/>
    <mergeCell ref="C13:F13"/>
    <mergeCell ref="G13:H13"/>
    <mergeCell ref="I13:K13"/>
    <mergeCell ref="L13:P13"/>
    <mergeCell ref="Q13:S13"/>
    <mergeCell ref="C19:F19"/>
    <mergeCell ref="G19:H19"/>
    <mergeCell ref="I19:K19"/>
    <mergeCell ref="L19:P19"/>
    <mergeCell ref="Q19:S19"/>
    <mergeCell ref="T19:V19"/>
    <mergeCell ref="W19:AB19"/>
    <mergeCell ref="T11:V11"/>
    <mergeCell ref="W11:AB11"/>
    <mergeCell ref="C12:F12"/>
    <mergeCell ref="G12:H12"/>
    <mergeCell ref="I12:K12"/>
    <mergeCell ref="L12:P12"/>
    <mergeCell ref="Q12:S12"/>
    <mergeCell ref="T12:V12"/>
    <mergeCell ref="W12:AB12"/>
    <mergeCell ref="C11:F11"/>
    <mergeCell ref="G11:H11"/>
    <mergeCell ref="I11:K11"/>
    <mergeCell ref="L11:P11"/>
    <mergeCell ref="Q11:S11"/>
    <mergeCell ref="C14:F14"/>
    <mergeCell ref="G14:H14"/>
    <mergeCell ref="I14:K14"/>
    <mergeCell ref="C26:AL26"/>
    <mergeCell ref="A32:AL32"/>
    <mergeCell ref="W20:AB20"/>
    <mergeCell ref="AC20:AH20"/>
    <mergeCell ref="AI20:AL20"/>
    <mergeCell ref="E22:AL22"/>
    <mergeCell ref="C23:Q23"/>
    <mergeCell ref="C24:P24"/>
    <mergeCell ref="C20:F20"/>
    <mergeCell ref="G20:H20"/>
    <mergeCell ref="I20:K20"/>
    <mergeCell ref="L20:P20"/>
    <mergeCell ref="Q20:S20"/>
    <mergeCell ref="T20:V20"/>
    <mergeCell ref="AC19:AH19"/>
    <mergeCell ref="AI19:AL19"/>
    <mergeCell ref="W16:AB16"/>
    <mergeCell ref="AC16:AH16"/>
    <mergeCell ref="T18:V18"/>
    <mergeCell ref="W18:AB18"/>
    <mergeCell ref="AC18:AH18"/>
    <mergeCell ref="AI16:AL16"/>
    <mergeCell ref="C17:F17"/>
    <mergeCell ref="G17:H17"/>
    <mergeCell ref="I17:K17"/>
    <mergeCell ref="L17:P17"/>
    <mergeCell ref="Q17:S17"/>
    <mergeCell ref="T17:V17"/>
    <mergeCell ref="W17:AB17"/>
    <mergeCell ref="AC17:AH17"/>
    <mergeCell ref="AI17:AL17"/>
    <mergeCell ref="C16:F16"/>
    <mergeCell ref="G16:H16"/>
    <mergeCell ref="I16:K16"/>
    <mergeCell ref="L16:P16"/>
    <mergeCell ref="Q16:S16"/>
    <mergeCell ref="T16:V16"/>
    <mergeCell ref="AI18:AL18"/>
    <mergeCell ref="C18:F18"/>
    <mergeCell ref="G18:H18"/>
    <mergeCell ref="C2:P2"/>
    <mergeCell ref="AE3:AL3"/>
    <mergeCell ref="C4:F5"/>
    <mergeCell ref="G4:H5"/>
    <mergeCell ref="I4:V4"/>
    <mergeCell ref="W4:AB5"/>
    <mergeCell ref="AC4:AH5"/>
    <mergeCell ref="AI4:AL5"/>
    <mergeCell ref="I5:K5"/>
    <mergeCell ref="L5:P5"/>
    <mergeCell ref="Q5:S5"/>
    <mergeCell ref="T5:V5"/>
    <mergeCell ref="I18:K18"/>
    <mergeCell ref="L18:P18"/>
    <mergeCell ref="Q18:S18"/>
    <mergeCell ref="AC11:AH11"/>
    <mergeCell ref="AI11:AL11"/>
    <mergeCell ref="AC12:AH12"/>
    <mergeCell ref="AI12:AL12"/>
    <mergeCell ref="AI13:AL13"/>
    <mergeCell ref="L14:P14"/>
    <mergeCell ref="Q14:S14"/>
  </mergeCells>
  <phoneticPr fontId="2" type="noConversion"/>
  <dataValidations count="1">
    <dataValidation type="list" allowBlank="1" showInputMessage="1" showErrorMessage="1" sqref="I6:K20">
      <formula1>"보통주, 종류주"</formula1>
    </dataValidation>
  </dataValidations>
  <pageMargins left="0.47244094488188981" right="0.47244094488188981" top="0.74803149606299213" bottom="0.74803149606299213" header="0.31496062992125984" footer="0.31496062992125984"/>
  <pageSetup paperSize="9" orientation="portrait" blackAndWhite="1"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2:AX24"/>
  <sheetViews>
    <sheetView view="pageBreakPreview" zoomScale="85" zoomScaleNormal="100" zoomScaleSheetLayoutView="85" workbookViewId="0">
      <selection activeCell="BD12" sqref="BD12"/>
    </sheetView>
  </sheetViews>
  <sheetFormatPr defaultRowHeight="16.5"/>
  <cols>
    <col min="1" max="4" width="1.125" style="1" customWidth="1"/>
    <col min="5" max="7" width="2.375" style="1" customWidth="1"/>
    <col min="8" max="10" width="2" style="1" customWidth="1"/>
    <col min="11" max="13" width="2.375" style="1" customWidth="1"/>
    <col min="14" max="16" width="2" style="1" customWidth="1"/>
    <col min="17" max="18" width="3" style="1" customWidth="1"/>
    <col min="19" max="21" width="3.375" style="1" customWidth="1"/>
    <col min="22" max="47" width="2.375" style="1" customWidth="1"/>
    <col min="48" max="50" width="9" style="1"/>
  </cols>
  <sheetData>
    <row r="2" spans="1:50" ht="19.5">
      <c r="A2" s="14"/>
      <c r="B2" s="322" t="s">
        <v>1044</v>
      </c>
      <c r="C2" s="322"/>
      <c r="D2" s="322"/>
      <c r="E2" s="322"/>
      <c r="F2" s="322"/>
      <c r="G2" s="322"/>
      <c r="H2" s="322"/>
      <c r="I2" s="322"/>
      <c r="J2" s="322"/>
      <c r="K2" s="322"/>
      <c r="L2" s="322"/>
      <c r="M2" s="322"/>
      <c r="N2" s="322"/>
      <c r="O2" s="322"/>
      <c r="P2" s="322"/>
      <c r="Q2" s="322"/>
      <c r="R2" s="322"/>
      <c r="S2" s="322"/>
      <c r="T2" s="322"/>
      <c r="U2" s="322"/>
      <c r="V2" s="322"/>
      <c r="W2" s="322"/>
      <c r="X2" s="322"/>
      <c r="Y2" s="322"/>
      <c r="Z2" s="322"/>
      <c r="AA2" s="14"/>
      <c r="AB2" s="14"/>
      <c r="AC2" s="14"/>
      <c r="AD2" s="14"/>
      <c r="AE2" s="14"/>
      <c r="AF2" s="14"/>
      <c r="AG2" s="14"/>
      <c r="AH2" s="14"/>
      <c r="AI2" s="14"/>
      <c r="AJ2" s="14"/>
      <c r="AK2" s="14"/>
      <c r="AL2" s="14"/>
      <c r="AM2" s="14"/>
      <c r="AN2" s="14"/>
      <c r="AO2" s="14"/>
      <c r="AP2" s="14"/>
      <c r="AQ2" s="14"/>
      <c r="AR2" s="14"/>
      <c r="AS2" s="14"/>
      <c r="AT2" s="14"/>
      <c r="AU2" s="32"/>
      <c r="AX2"/>
    </row>
    <row r="3" spans="1:50"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32"/>
      <c r="AX3"/>
    </row>
    <row r="4" spans="1:50" ht="17.25" customHeight="1">
      <c r="C4" s="287" t="s">
        <v>81</v>
      </c>
      <c r="D4" s="287"/>
      <c r="E4" s="287"/>
      <c r="F4" s="287"/>
      <c r="G4" s="287"/>
      <c r="H4" s="287"/>
      <c r="I4" s="287"/>
      <c r="J4" s="287"/>
      <c r="K4" s="287"/>
      <c r="L4" s="287"/>
      <c r="M4" s="287"/>
      <c r="N4" s="287"/>
      <c r="O4" s="287"/>
      <c r="P4" s="287"/>
      <c r="Q4" s="287"/>
      <c r="R4" s="287"/>
      <c r="S4" s="287"/>
      <c r="T4" s="287"/>
      <c r="U4" s="287"/>
      <c r="V4" s="287"/>
      <c r="W4" s="287"/>
      <c r="X4" s="287"/>
      <c r="Y4" s="287"/>
      <c r="Z4" s="287"/>
      <c r="AA4" s="287"/>
      <c r="AB4" s="287"/>
      <c r="AC4" s="287"/>
      <c r="AD4" s="287"/>
      <c r="AE4" s="287"/>
      <c r="AF4" s="287"/>
      <c r="AG4" s="287"/>
      <c r="AX4"/>
    </row>
    <row r="5" spans="1:50" ht="19.5" customHeight="1">
      <c r="A5" s="14"/>
      <c r="B5" s="13"/>
      <c r="C5" s="201"/>
      <c r="D5" s="201"/>
      <c r="E5" s="201"/>
      <c r="F5" s="201"/>
      <c r="G5" s="201"/>
      <c r="H5" s="201"/>
      <c r="I5" s="201"/>
      <c r="J5" s="201"/>
      <c r="K5" s="201"/>
      <c r="L5" s="201"/>
      <c r="M5" s="201"/>
      <c r="N5" s="201"/>
      <c r="O5" s="201"/>
      <c r="P5" s="201"/>
      <c r="Q5" s="201"/>
      <c r="R5" s="201"/>
      <c r="S5" s="201"/>
      <c r="T5" s="201"/>
      <c r="U5" s="201"/>
      <c r="V5" s="201"/>
      <c r="W5" s="201"/>
      <c r="X5" s="201"/>
      <c r="Y5" s="201"/>
      <c r="Z5" s="201"/>
      <c r="AA5" s="14"/>
      <c r="AB5" s="14"/>
      <c r="AC5" s="14"/>
      <c r="AD5" s="14"/>
      <c r="AE5" s="14"/>
      <c r="AF5" s="14"/>
      <c r="AG5" s="14"/>
      <c r="AH5" s="14"/>
      <c r="AI5" s="47"/>
      <c r="AJ5" s="47"/>
      <c r="AK5" s="47"/>
      <c r="AL5" s="47" t="s">
        <v>82</v>
      </c>
      <c r="AM5" s="377" t="str">
        <f>표지!G6</f>
        <v>2023.12.31</v>
      </c>
      <c r="AN5" s="377"/>
      <c r="AO5" s="377"/>
      <c r="AP5" s="377"/>
      <c r="AQ5" s="377"/>
      <c r="AR5" s="378" t="s">
        <v>83</v>
      </c>
      <c r="AS5" s="378"/>
      <c r="AT5" s="378"/>
      <c r="AU5" s="47" t="s">
        <v>84</v>
      </c>
    </row>
    <row r="6" spans="1:50" ht="30" customHeight="1">
      <c r="A6" s="44"/>
      <c r="B6" s="44"/>
      <c r="C6" s="341" t="s">
        <v>13</v>
      </c>
      <c r="D6" s="341"/>
      <c r="E6" s="341"/>
      <c r="F6" s="341"/>
      <c r="G6" s="341"/>
      <c r="H6" s="341" t="s">
        <v>85</v>
      </c>
      <c r="I6" s="341"/>
      <c r="J6" s="341"/>
      <c r="K6" s="341" t="s">
        <v>86</v>
      </c>
      <c r="L6" s="341"/>
      <c r="M6" s="341"/>
      <c r="N6" s="341" t="s">
        <v>87</v>
      </c>
      <c r="O6" s="341"/>
      <c r="P6" s="341"/>
      <c r="Q6" s="341" t="s">
        <v>88</v>
      </c>
      <c r="R6" s="341"/>
      <c r="S6" s="341" t="s">
        <v>89</v>
      </c>
      <c r="T6" s="341"/>
      <c r="U6" s="341"/>
      <c r="V6" s="341" t="s">
        <v>90</v>
      </c>
      <c r="W6" s="341"/>
      <c r="X6" s="341"/>
      <c r="Y6" s="341" t="s">
        <v>91</v>
      </c>
      <c r="Z6" s="341"/>
      <c r="AA6" s="341"/>
      <c r="AB6" s="341"/>
      <c r="AC6" s="341"/>
      <c r="AD6" s="341"/>
      <c r="AE6" s="341"/>
      <c r="AF6" s="341"/>
      <c r="AG6" s="341"/>
      <c r="AH6" s="341"/>
      <c r="AI6" s="341"/>
      <c r="AJ6" s="341"/>
      <c r="AK6" s="341"/>
      <c r="AL6" s="341"/>
      <c r="AM6" s="341"/>
      <c r="AN6" s="341"/>
      <c r="AO6" s="341"/>
      <c r="AP6" s="341"/>
      <c r="AQ6" s="341" t="s">
        <v>92</v>
      </c>
      <c r="AR6" s="341"/>
      <c r="AS6" s="341"/>
      <c r="AT6" s="341"/>
      <c r="AU6" s="341"/>
    </row>
    <row r="7" spans="1:50" ht="30" customHeight="1">
      <c r="A7" s="44"/>
      <c r="B7" s="44"/>
      <c r="C7" s="341"/>
      <c r="D7" s="341"/>
      <c r="E7" s="341"/>
      <c r="F7" s="341"/>
      <c r="G7" s="341"/>
      <c r="H7" s="341"/>
      <c r="I7" s="341"/>
      <c r="J7" s="341"/>
      <c r="K7" s="341"/>
      <c r="L7" s="341"/>
      <c r="M7" s="341"/>
      <c r="N7" s="341"/>
      <c r="O7" s="341"/>
      <c r="P7" s="341"/>
      <c r="Q7" s="341"/>
      <c r="R7" s="341"/>
      <c r="S7" s="341"/>
      <c r="T7" s="341"/>
      <c r="U7" s="341"/>
      <c r="V7" s="341"/>
      <c r="W7" s="341"/>
      <c r="X7" s="341"/>
      <c r="Y7" s="381" t="s">
        <v>93</v>
      </c>
      <c r="Z7" s="381"/>
      <c r="AA7" s="381"/>
      <c r="AB7" s="381"/>
      <c r="AC7" s="381"/>
      <c r="AD7" s="381" t="s">
        <v>94</v>
      </c>
      <c r="AE7" s="381"/>
      <c r="AF7" s="381"/>
      <c r="AG7" s="381"/>
      <c r="AH7" s="381" t="s">
        <v>95</v>
      </c>
      <c r="AI7" s="381"/>
      <c r="AJ7" s="381"/>
      <c r="AK7" s="381"/>
      <c r="AL7" s="381" t="s">
        <v>96</v>
      </c>
      <c r="AM7" s="381"/>
      <c r="AN7" s="381"/>
      <c r="AO7" s="381"/>
      <c r="AP7" s="381"/>
      <c r="AQ7" s="341"/>
      <c r="AR7" s="341"/>
      <c r="AS7" s="341"/>
      <c r="AT7" s="341"/>
      <c r="AU7" s="341"/>
    </row>
    <row r="8" spans="1:50" ht="49.5" customHeight="1">
      <c r="A8" s="44"/>
      <c r="B8" s="44"/>
      <c r="C8" s="379" t="s">
        <v>1131</v>
      </c>
      <c r="D8" s="379"/>
      <c r="E8" s="379"/>
      <c r="F8" s="379"/>
      <c r="G8" s="379"/>
      <c r="H8" s="380" t="s">
        <v>1132</v>
      </c>
      <c r="I8" s="380"/>
      <c r="J8" s="380"/>
      <c r="K8" s="380" t="s">
        <v>1133</v>
      </c>
      <c r="L8" s="380"/>
      <c r="M8" s="380"/>
      <c r="N8" s="380" t="s">
        <v>1134</v>
      </c>
      <c r="O8" s="380"/>
      <c r="P8" s="380"/>
      <c r="Q8" s="380" t="s">
        <v>1135</v>
      </c>
      <c r="R8" s="380"/>
      <c r="S8" s="380" t="s">
        <v>1136</v>
      </c>
      <c r="T8" s="380"/>
      <c r="U8" s="380"/>
      <c r="V8" s="380" t="s">
        <v>1057</v>
      </c>
      <c r="W8" s="380"/>
      <c r="X8" s="380"/>
      <c r="Y8" s="382">
        <v>1260000</v>
      </c>
      <c r="Z8" s="382"/>
      <c r="AA8" s="382"/>
      <c r="AB8" s="382"/>
      <c r="AC8" s="382"/>
      <c r="AD8" s="383"/>
      <c r="AE8" s="383"/>
      <c r="AF8" s="383"/>
      <c r="AG8" s="383"/>
      <c r="AH8" s="383"/>
      <c r="AI8" s="383"/>
      <c r="AJ8" s="383"/>
      <c r="AK8" s="383"/>
      <c r="AL8" s="384">
        <f>Y8+AD8-AH8</f>
        <v>1260000</v>
      </c>
      <c r="AM8" s="384"/>
      <c r="AN8" s="384"/>
      <c r="AO8" s="384"/>
      <c r="AP8" s="384"/>
      <c r="AQ8" s="385"/>
      <c r="AR8" s="385"/>
      <c r="AS8" s="385"/>
      <c r="AT8" s="385"/>
      <c r="AU8" s="385"/>
    </row>
    <row r="9" spans="1:50" ht="22.5" customHeight="1">
      <c r="A9" s="44"/>
      <c r="B9" s="44"/>
      <c r="C9" s="379"/>
      <c r="D9" s="379"/>
      <c r="E9" s="379"/>
      <c r="F9" s="379"/>
      <c r="G9" s="379"/>
      <c r="H9" s="380"/>
      <c r="I9" s="380"/>
      <c r="J9" s="380"/>
      <c r="K9" s="380"/>
      <c r="L9" s="380"/>
      <c r="M9" s="380"/>
      <c r="N9" s="380"/>
      <c r="O9" s="380"/>
      <c r="P9" s="380"/>
      <c r="Q9" s="380"/>
      <c r="R9" s="380"/>
      <c r="S9" s="380"/>
      <c r="T9" s="380"/>
      <c r="U9" s="380"/>
      <c r="V9" s="380"/>
      <c r="W9" s="380"/>
      <c r="X9" s="380"/>
      <c r="Y9" s="386">
        <v>0.49609999999999999</v>
      </c>
      <c r="Z9" s="386"/>
      <c r="AA9" s="386"/>
      <c r="AB9" s="386"/>
      <c r="AC9" s="386"/>
      <c r="AD9" s="386"/>
      <c r="AE9" s="386"/>
      <c r="AF9" s="386"/>
      <c r="AG9" s="386"/>
      <c r="AH9" s="386"/>
      <c r="AI9" s="386"/>
      <c r="AJ9" s="386"/>
      <c r="AK9" s="386"/>
      <c r="AL9" s="386">
        <f>Y9+AD9-AH9</f>
        <v>0.49609999999999999</v>
      </c>
      <c r="AM9" s="386"/>
      <c r="AN9" s="386"/>
      <c r="AO9" s="386"/>
      <c r="AP9" s="386"/>
      <c r="AQ9" s="385"/>
      <c r="AR9" s="385"/>
      <c r="AS9" s="385"/>
      <c r="AT9" s="385"/>
      <c r="AU9" s="385"/>
    </row>
    <row r="10" spans="1:50" ht="49.5" customHeight="1">
      <c r="A10" s="44"/>
      <c r="B10" s="44"/>
      <c r="C10" s="388"/>
      <c r="D10" s="388"/>
      <c r="E10" s="388"/>
      <c r="F10" s="388"/>
      <c r="G10" s="388"/>
      <c r="H10" s="361"/>
      <c r="I10" s="361"/>
      <c r="J10" s="361"/>
      <c r="K10" s="361"/>
      <c r="L10" s="361"/>
      <c r="M10" s="361"/>
      <c r="N10" s="361"/>
      <c r="O10" s="361"/>
      <c r="P10" s="361"/>
      <c r="Q10" s="361"/>
      <c r="R10" s="361"/>
      <c r="S10" s="361"/>
      <c r="T10" s="361"/>
      <c r="U10" s="361"/>
      <c r="V10" s="361"/>
      <c r="W10" s="361"/>
      <c r="X10" s="361"/>
      <c r="Y10" s="389"/>
      <c r="Z10" s="389"/>
      <c r="AA10" s="389"/>
      <c r="AB10" s="389"/>
      <c r="AC10" s="389"/>
      <c r="AD10" s="383"/>
      <c r="AE10" s="383"/>
      <c r="AF10" s="383"/>
      <c r="AG10" s="383"/>
      <c r="AH10" s="383"/>
      <c r="AI10" s="383"/>
      <c r="AJ10" s="383"/>
      <c r="AK10" s="383"/>
      <c r="AL10" s="384">
        <f>Y10+AD10-AH10</f>
        <v>0</v>
      </c>
      <c r="AM10" s="384"/>
      <c r="AN10" s="384"/>
      <c r="AO10" s="384"/>
      <c r="AP10" s="384"/>
      <c r="AQ10" s="385"/>
      <c r="AR10" s="385"/>
      <c r="AS10" s="385"/>
      <c r="AT10" s="385"/>
      <c r="AU10" s="385"/>
    </row>
    <row r="11" spans="1:50" ht="22.5" customHeight="1">
      <c r="A11" s="44"/>
      <c r="B11" s="44"/>
      <c r="C11" s="388"/>
      <c r="D11" s="388"/>
      <c r="E11" s="388"/>
      <c r="F11" s="388"/>
      <c r="G11" s="388"/>
      <c r="H11" s="361"/>
      <c r="I11" s="361"/>
      <c r="J11" s="361"/>
      <c r="K11" s="361"/>
      <c r="L11" s="361"/>
      <c r="M11" s="361"/>
      <c r="N11" s="361"/>
      <c r="O11" s="361"/>
      <c r="P11" s="361"/>
      <c r="Q11" s="361"/>
      <c r="R11" s="361"/>
      <c r="S11" s="361"/>
      <c r="T11" s="361"/>
      <c r="U11" s="361"/>
      <c r="V11" s="361"/>
      <c r="W11" s="361"/>
      <c r="X11" s="361"/>
      <c r="Y11" s="386"/>
      <c r="Z11" s="386"/>
      <c r="AA11" s="386"/>
      <c r="AB11" s="386"/>
      <c r="AC11" s="386"/>
      <c r="AD11" s="386"/>
      <c r="AE11" s="386"/>
      <c r="AF11" s="386"/>
      <c r="AG11" s="386"/>
      <c r="AH11" s="386"/>
      <c r="AI11" s="386"/>
      <c r="AJ11" s="386"/>
      <c r="AK11" s="386"/>
      <c r="AL11" s="387"/>
      <c r="AM11" s="387"/>
      <c r="AN11" s="387"/>
      <c r="AO11" s="387"/>
      <c r="AP11" s="387"/>
      <c r="AQ11" s="385"/>
      <c r="AR11" s="385"/>
      <c r="AS11" s="385"/>
      <c r="AT11" s="385"/>
      <c r="AU11" s="385"/>
    </row>
    <row r="12" spans="1:50" ht="49.5" customHeight="1">
      <c r="A12" s="44"/>
      <c r="B12" s="44"/>
      <c r="C12" s="388"/>
      <c r="D12" s="388"/>
      <c r="E12" s="388"/>
      <c r="F12" s="388"/>
      <c r="G12" s="388"/>
      <c r="H12" s="361"/>
      <c r="I12" s="361"/>
      <c r="J12" s="361"/>
      <c r="K12" s="361"/>
      <c r="L12" s="361"/>
      <c r="M12" s="361"/>
      <c r="N12" s="361"/>
      <c r="O12" s="361"/>
      <c r="P12" s="361"/>
      <c r="Q12" s="361"/>
      <c r="R12" s="361"/>
      <c r="S12" s="361"/>
      <c r="T12" s="361"/>
      <c r="U12" s="361"/>
      <c r="V12" s="361"/>
      <c r="W12" s="361"/>
      <c r="X12" s="361"/>
      <c r="Y12" s="389"/>
      <c r="Z12" s="389"/>
      <c r="AA12" s="389"/>
      <c r="AB12" s="389"/>
      <c r="AC12" s="389"/>
      <c r="AD12" s="383"/>
      <c r="AE12" s="383"/>
      <c r="AF12" s="383"/>
      <c r="AG12" s="383"/>
      <c r="AH12" s="383"/>
      <c r="AI12" s="383"/>
      <c r="AJ12" s="383"/>
      <c r="AK12" s="383"/>
      <c r="AL12" s="384">
        <f>Y12+AD12-AH12</f>
        <v>0</v>
      </c>
      <c r="AM12" s="384"/>
      <c r="AN12" s="384"/>
      <c r="AO12" s="384"/>
      <c r="AP12" s="384"/>
      <c r="AQ12" s="385"/>
      <c r="AR12" s="385"/>
      <c r="AS12" s="385"/>
      <c r="AT12" s="385"/>
      <c r="AU12" s="385"/>
    </row>
    <row r="13" spans="1:50" ht="22.5" customHeight="1">
      <c r="A13" s="44"/>
      <c r="B13" s="44"/>
      <c r="C13" s="388"/>
      <c r="D13" s="388"/>
      <c r="E13" s="388"/>
      <c r="F13" s="388"/>
      <c r="G13" s="388"/>
      <c r="H13" s="361"/>
      <c r="I13" s="361"/>
      <c r="J13" s="361"/>
      <c r="K13" s="361"/>
      <c r="L13" s="361"/>
      <c r="M13" s="361"/>
      <c r="N13" s="361"/>
      <c r="O13" s="361"/>
      <c r="P13" s="361"/>
      <c r="Q13" s="361"/>
      <c r="R13" s="361"/>
      <c r="S13" s="361"/>
      <c r="T13" s="361"/>
      <c r="U13" s="361"/>
      <c r="V13" s="361"/>
      <c r="W13" s="361"/>
      <c r="X13" s="361"/>
      <c r="Y13" s="386"/>
      <c r="Z13" s="386"/>
      <c r="AA13" s="386"/>
      <c r="AB13" s="386"/>
      <c r="AC13" s="386"/>
      <c r="AD13" s="386"/>
      <c r="AE13" s="386"/>
      <c r="AF13" s="386"/>
      <c r="AG13" s="386"/>
      <c r="AH13" s="386"/>
      <c r="AI13" s="386"/>
      <c r="AJ13" s="386"/>
      <c r="AK13" s="386"/>
      <c r="AL13" s="387"/>
      <c r="AM13" s="387"/>
      <c r="AN13" s="387"/>
      <c r="AO13" s="387"/>
      <c r="AP13" s="387"/>
      <c r="AQ13" s="385"/>
      <c r="AR13" s="385"/>
      <c r="AS13" s="385"/>
      <c r="AT13" s="385"/>
      <c r="AU13" s="385"/>
    </row>
    <row r="14" spans="1:50" ht="49.5" customHeight="1">
      <c r="A14" s="44"/>
      <c r="B14" s="44"/>
      <c r="C14" s="388"/>
      <c r="D14" s="388"/>
      <c r="E14" s="388"/>
      <c r="F14" s="388"/>
      <c r="G14" s="388"/>
      <c r="H14" s="361"/>
      <c r="I14" s="361"/>
      <c r="J14" s="361"/>
      <c r="K14" s="361"/>
      <c r="L14" s="361"/>
      <c r="M14" s="361"/>
      <c r="N14" s="361"/>
      <c r="O14" s="361"/>
      <c r="P14" s="361"/>
      <c r="Q14" s="361"/>
      <c r="R14" s="361"/>
      <c r="S14" s="361"/>
      <c r="T14" s="361"/>
      <c r="U14" s="361"/>
      <c r="V14" s="361"/>
      <c r="W14" s="361"/>
      <c r="X14" s="361"/>
      <c r="Y14" s="389"/>
      <c r="Z14" s="389"/>
      <c r="AA14" s="389"/>
      <c r="AB14" s="389"/>
      <c r="AC14" s="389"/>
      <c r="AD14" s="383"/>
      <c r="AE14" s="383"/>
      <c r="AF14" s="383"/>
      <c r="AG14" s="383"/>
      <c r="AH14" s="383"/>
      <c r="AI14" s="383"/>
      <c r="AJ14" s="383"/>
      <c r="AK14" s="383"/>
      <c r="AL14" s="384">
        <f>Y14+AD14-AH14</f>
        <v>0</v>
      </c>
      <c r="AM14" s="384"/>
      <c r="AN14" s="384"/>
      <c r="AO14" s="384"/>
      <c r="AP14" s="384"/>
      <c r="AQ14" s="385"/>
      <c r="AR14" s="385"/>
      <c r="AS14" s="385"/>
      <c r="AT14" s="385"/>
      <c r="AU14" s="385"/>
    </row>
    <row r="15" spans="1:50" ht="22.5" customHeight="1">
      <c r="A15" s="44"/>
      <c r="B15" s="44"/>
      <c r="C15" s="388"/>
      <c r="D15" s="388"/>
      <c r="E15" s="388"/>
      <c r="F15" s="388"/>
      <c r="G15" s="388"/>
      <c r="H15" s="361"/>
      <c r="I15" s="361"/>
      <c r="J15" s="361"/>
      <c r="K15" s="361"/>
      <c r="L15" s="361"/>
      <c r="M15" s="361"/>
      <c r="N15" s="361"/>
      <c r="O15" s="361"/>
      <c r="P15" s="361"/>
      <c r="Q15" s="361"/>
      <c r="R15" s="361"/>
      <c r="S15" s="361"/>
      <c r="T15" s="361"/>
      <c r="U15" s="361"/>
      <c r="V15" s="361"/>
      <c r="W15" s="361"/>
      <c r="X15" s="361"/>
      <c r="Y15" s="386"/>
      <c r="Z15" s="386"/>
      <c r="AA15" s="386"/>
      <c r="AB15" s="386"/>
      <c r="AC15" s="386"/>
      <c r="AD15" s="386"/>
      <c r="AE15" s="386"/>
      <c r="AF15" s="386"/>
      <c r="AG15" s="386"/>
      <c r="AH15" s="386"/>
      <c r="AI15" s="386"/>
      <c r="AJ15" s="386"/>
      <c r="AK15" s="386"/>
      <c r="AL15" s="387"/>
      <c r="AM15" s="387"/>
      <c r="AN15" s="387"/>
      <c r="AO15" s="387"/>
      <c r="AP15" s="387"/>
      <c r="AQ15" s="385"/>
      <c r="AR15" s="385"/>
      <c r="AS15" s="385"/>
      <c r="AT15" s="385"/>
      <c r="AU15" s="385"/>
    </row>
    <row r="16" spans="1:50" ht="49.5" customHeight="1">
      <c r="A16" s="44"/>
      <c r="B16" s="44"/>
      <c r="C16" s="388"/>
      <c r="D16" s="388"/>
      <c r="E16" s="388"/>
      <c r="F16" s="388"/>
      <c r="G16" s="388"/>
      <c r="H16" s="361"/>
      <c r="I16" s="361"/>
      <c r="J16" s="361"/>
      <c r="K16" s="361"/>
      <c r="L16" s="361"/>
      <c r="M16" s="361"/>
      <c r="N16" s="361"/>
      <c r="O16" s="361"/>
      <c r="P16" s="361"/>
      <c r="Q16" s="361"/>
      <c r="R16" s="361"/>
      <c r="S16" s="361"/>
      <c r="T16" s="361"/>
      <c r="U16" s="361"/>
      <c r="V16" s="361"/>
      <c r="W16" s="361"/>
      <c r="X16" s="361"/>
      <c r="Y16" s="389"/>
      <c r="Z16" s="389"/>
      <c r="AA16" s="389"/>
      <c r="AB16" s="389"/>
      <c r="AC16" s="389"/>
      <c r="AD16" s="383"/>
      <c r="AE16" s="383"/>
      <c r="AF16" s="383"/>
      <c r="AG16" s="383"/>
      <c r="AH16" s="383"/>
      <c r="AI16" s="383"/>
      <c r="AJ16" s="383"/>
      <c r="AK16" s="383"/>
      <c r="AL16" s="384">
        <f>Y16+AD16-AH16</f>
        <v>0</v>
      </c>
      <c r="AM16" s="384"/>
      <c r="AN16" s="384"/>
      <c r="AO16" s="384"/>
      <c r="AP16" s="384"/>
      <c r="AQ16" s="385"/>
      <c r="AR16" s="385"/>
      <c r="AS16" s="385"/>
      <c r="AT16" s="385"/>
      <c r="AU16" s="385"/>
    </row>
    <row r="17" spans="1:50" ht="22.5" customHeight="1">
      <c r="A17" s="44"/>
      <c r="B17" s="44"/>
      <c r="C17" s="388"/>
      <c r="D17" s="388"/>
      <c r="E17" s="388"/>
      <c r="F17" s="388"/>
      <c r="G17" s="388"/>
      <c r="H17" s="361"/>
      <c r="I17" s="361"/>
      <c r="J17" s="361"/>
      <c r="K17" s="361"/>
      <c r="L17" s="361"/>
      <c r="M17" s="361"/>
      <c r="N17" s="361"/>
      <c r="O17" s="361"/>
      <c r="P17" s="361"/>
      <c r="Q17" s="361"/>
      <c r="R17" s="361"/>
      <c r="S17" s="361"/>
      <c r="T17" s="361"/>
      <c r="U17" s="361"/>
      <c r="V17" s="361"/>
      <c r="W17" s="361"/>
      <c r="X17" s="361"/>
      <c r="Y17" s="386"/>
      <c r="Z17" s="386"/>
      <c r="AA17" s="386"/>
      <c r="AB17" s="386"/>
      <c r="AC17" s="386"/>
      <c r="AD17" s="386"/>
      <c r="AE17" s="386"/>
      <c r="AF17" s="386"/>
      <c r="AG17" s="386"/>
      <c r="AH17" s="386"/>
      <c r="AI17" s="386"/>
      <c r="AJ17" s="386"/>
      <c r="AK17" s="386"/>
      <c r="AL17" s="387"/>
      <c r="AM17" s="387"/>
      <c r="AN17" s="387"/>
      <c r="AO17" s="387"/>
      <c r="AP17" s="387"/>
      <c r="AQ17" s="385"/>
      <c r="AR17" s="385"/>
      <c r="AS17" s="385"/>
      <c r="AT17" s="385"/>
      <c r="AU17" s="385"/>
    </row>
    <row r="18" spans="1:50" ht="6" customHeight="1">
      <c r="A18" s="14"/>
      <c r="B18" s="13"/>
      <c r="C18" s="13"/>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1"/>
      <c r="AM18"/>
      <c r="AN18"/>
      <c r="AO18"/>
      <c r="AP18"/>
      <c r="AQ18"/>
      <c r="AR18"/>
      <c r="AS18"/>
      <c r="AT18"/>
      <c r="AU18"/>
      <c r="AV18"/>
      <c r="AW18"/>
      <c r="AX18"/>
    </row>
    <row r="19" spans="1:50" ht="18.75" customHeight="1">
      <c r="A19" s="14"/>
      <c r="B19" s="13"/>
      <c r="C19" s="13"/>
      <c r="D19" s="18"/>
      <c r="E19" s="346" t="s">
        <v>97</v>
      </c>
      <c r="F19" s="346"/>
      <c r="G19" s="346"/>
      <c r="H19" s="346"/>
      <c r="I19" s="346"/>
      <c r="J19" s="346"/>
      <c r="K19" s="346"/>
      <c r="L19" s="346"/>
      <c r="M19" s="346"/>
      <c r="N19" s="346"/>
      <c r="O19" s="346"/>
      <c r="P19" s="346"/>
      <c r="Q19" s="346"/>
      <c r="R19" s="346"/>
      <c r="S19" s="346"/>
      <c r="T19" s="346"/>
      <c r="U19" s="346"/>
      <c r="V19" s="346"/>
      <c r="W19" s="346"/>
      <c r="X19" s="346"/>
      <c r="Y19" s="346"/>
      <c r="Z19" s="346"/>
      <c r="AA19" s="346"/>
      <c r="AB19" s="346"/>
      <c r="AC19" s="346"/>
      <c r="AD19" s="346"/>
      <c r="AE19" s="346"/>
      <c r="AF19" s="346"/>
      <c r="AG19" s="346"/>
      <c r="AH19" s="346"/>
      <c r="AI19" s="346"/>
      <c r="AJ19" s="346"/>
      <c r="AK19" s="346"/>
      <c r="AL19" s="11"/>
      <c r="AM19"/>
      <c r="AN19"/>
      <c r="AO19"/>
      <c r="AP19"/>
      <c r="AQ19"/>
      <c r="AR19"/>
      <c r="AS19"/>
      <c r="AT19"/>
      <c r="AU19"/>
      <c r="AV19"/>
      <c r="AW19"/>
      <c r="AX19"/>
    </row>
    <row r="20" spans="1:50" ht="18.75" customHeight="1">
      <c r="A20" s="14"/>
      <c r="B20" s="13"/>
      <c r="C20" s="13"/>
      <c r="D20" s="18"/>
      <c r="E20" s="345" t="s">
        <v>98</v>
      </c>
      <c r="F20" s="345"/>
      <c r="G20" s="345"/>
      <c r="H20" s="345"/>
      <c r="I20" s="345"/>
      <c r="J20" s="345"/>
      <c r="K20" s="345"/>
      <c r="L20" s="345"/>
      <c r="M20" s="345"/>
      <c r="N20" s="345"/>
      <c r="O20" s="345"/>
      <c r="P20" s="345"/>
      <c r="Q20" s="345"/>
      <c r="R20" s="345"/>
      <c r="S20" s="345"/>
      <c r="T20" s="345"/>
      <c r="U20" s="345"/>
      <c r="V20" s="345"/>
      <c r="W20" s="345"/>
      <c r="X20" s="345"/>
      <c r="Y20" s="345"/>
      <c r="Z20" s="345"/>
      <c r="AA20" s="345"/>
      <c r="AB20" s="345"/>
      <c r="AC20" s="345"/>
      <c r="AD20" s="345"/>
      <c r="AE20" s="345"/>
      <c r="AF20" s="345"/>
      <c r="AG20" s="345"/>
      <c r="AH20" s="345"/>
      <c r="AI20" s="345"/>
      <c r="AJ20" s="345"/>
      <c r="AK20" s="345"/>
      <c r="AL20" s="11"/>
      <c r="AM20"/>
      <c r="AN20"/>
      <c r="AO20"/>
      <c r="AP20"/>
      <c r="AQ20"/>
      <c r="AR20"/>
      <c r="AS20"/>
      <c r="AT20"/>
      <c r="AU20"/>
      <c r="AV20"/>
      <c r="AW20"/>
      <c r="AX20"/>
    </row>
    <row r="21" spans="1:50" ht="26.25" customHeight="1">
      <c r="A21" s="20"/>
      <c r="B21" s="19"/>
      <c r="C21" s="18"/>
      <c r="D21" s="18"/>
      <c r="E21" s="356"/>
      <c r="F21" s="356"/>
      <c r="G21" s="356"/>
      <c r="H21" s="356"/>
      <c r="I21" s="356"/>
      <c r="J21" s="356"/>
      <c r="K21" s="356"/>
      <c r="L21" s="356"/>
      <c r="M21" s="356"/>
      <c r="N21" s="356"/>
      <c r="O21" s="356"/>
      <c r="P21" s="356"/>
      <c r="Q21" s="356"/>
      <c r="R21" s="356"/>
      <c r="S21" s="356"/>
      <c r="T21" s="356"/>
      <c r="U21" s="356"/>
      <c r="V21" s="356"/>
      <c r="W21" s="356"/>
      <c r="X21" s="356"/>
      <c r="Y21" s="356"/>
      <c r="Z21" s="356"/>
      <c r="AA21" s="356"/>
      <c r="AB21" s="356"/>
      <c r="AC21" s="356"/>
      <c r="AD21" s="356"/>
      <c r="AE21" s="356"/>
      <c r="AF21" s="356"/>
      <c r="AG21" s="356"/>
      <c r="AH21" s="356"/>
      <c r="AI21" s="356"/>
      <c r="AJ21" s="356"/>
      <c r="AK21" s="356"/>
      <c r="AL21" s="356"/>
      <c r="AM21" s="356"/>
      <c r="AN21" s="356"/>
      <c r="AO21" s="356"/>
      <c r="AP21" s="356"/>
      <c r="AQ21" s="356"/>
      <c r="AR21" s="356"/>
      <c r="AS21" s="356"/>
      <c r="AT21" s="356"/>
      <c r="AU21" s="356"/>
      <c r="AV21" s="21" t="s">
        <v>33</v>
      </c>
      <c r="AW21"/>
      <c r="AX21"/>
    </row>
    <row r="22" spans="1:50" s="1" customFormat="1" ht="19.5">
      <c r="A22" s="14"/>
      <c r="B22" s="14"/>
      <c r="C22" s="48"/>
      <c r="D22" s="48"/>
      <c r="E22" s="48"/>
      <c r="F22" s="48"/>
      <c r="G22" s="48"/>
      <c r="H22" s="48"/>
      <c r="I22" s="49"/>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row>
    <row r="24" spans="1:50" s="1" customFormat="1" ht="79.5" customHeight="1">
      <c r="A24" s="266" t="s">
        <v>343</v>
      </c>
      <c r="B24" s="267"/>
      <c r="C24" s="267"/>
      <c r="D24" s="267"/>
      <c r="E24" s="267"/>
      <c r="F24" s="267"/>
      <c r="G24" s="267"/>
      <c r="H24" s="267"/>
      <c r="I24" s="267"/>
      <c r="J24" s="267"/>
      <c r="K24" s="267"/>
      <c r="L24" s="267"/>
      <c r="M24" s="267"/>
      <c r="N24" s="267"/>
      <c r="O24" s="267"/>
      <c r="P24" s="267"/>
      <c r="Q24" s="267"/>
      <c r="R24" s="267"/>
      <c r="S24" s="267"/>
      <c r="T24" s="267"/>
      <c r="U24" s="267"/>
      <c r="V24" s="267"/>
      <c r="W24" s="267"/>
      <c r="X24" s="267"/>
      <c r="Y24" s="267"/>
      <c r="Z24" s="267"/>
      <c r="AA24" s="267"/>
      <c r="AB24" s="267"/>
      <c r="AC24" s="267"/>
      <c r="AD24" s="267"/>
      <c r="AE24" s="267"/>
      <c r="AF24" s="267"/>
      <c r="AG24" s="267"/>
      <c r="AH24" s="267"/>
      <c r="AI24" s="267"/>
      <c r="AJ24" s="267"/>
      <c r="AK24" s="267"/>
      <c r="AL24" s="267"/>
      <c r="AM24" s="267"/>
      <c r="AN24" s="267"/>
      <c r="AO24" s="267"/>
      <c r="AP24" s="267"/>
      <c r="AQ24" s="267"/>
      <c r="AR24" s="267"/>
      <c r="AS24" s="267"/>
      <c r="AT24" s="267"/>
      <c r="AU24" s="268"/>
    </row>
  </sheetData>
  <dataConsolidate link="1"/>
  <mergeCells count="101">
    <mergeCell ref="E19:AK19"/>
    <mergeCell ref="E20:AK20"/>
    <mergeCell ref="E21:AU21"/>
    <mergeCell ref="A24:AU24"/>
    <mergeCell ref="V14:X15"/>
    <mergeCell ref="Y14:AC14"/>
    <mergeCell ref="AD14:AG14"/>
    <mergeCell ref="V16:X17"/>
    <mergeCell ref="Y16:AC16"/>
    <mergeCell ref="AD16:AG16"/>
    <mergeCell ref="AH16:AK16"/>
    <mergeCell ref="AL16:AP16"/>
    <mergeCell ref="AQ16:AU17"/>
    <mergeCell ref="Y17:AC17"/>
    <mergeCell ref="AD17:AG17"/>
    <mergeCell ref="AH17:AK17"/>
    <mergeCell ref="AL17:AP17"/>
    <mergeCell ref="C14:G15"/>
    <mergeCell ref="H14:J15"/>
    <mergeCell ref="K14:M15"/>
    <mergeCell ref="N14:P15"/>
    <mergeCell ref="Q14:R15"/>
    <mergeCell ref="S14:U15"/>
    <mergeCell ref="C16:G17"/>
    <mergeCell ref="H16:J17"/>
    <mergeCell ref="K16:M17"/>
    <mergeCell ref="N16:P17"/>
    <mergeCell ref="Q16:R17"/>
    <mergeCell ref="S16:U17"/>
    <mergeCell ref="AH12:AK12"/>
    <mergeCell ref="AL12:AP12"/>
    <mergeCell ref="AQ12:AU13"/>
    <mergeCell ref="Y13:AC13"/>
    <mergeCell ref="AD13:AG13"/>
    <mergeCell ref="AH13:AK13"/>
    <mergeCell ref="AL13:AP13"/>
    <mergeCell ref="AH14:AK14"/>
    <mergeCell ref="AL14:AP14"/>
    <mergeCell ref="AQ14:AU15"/>
    <mergeCell ref="Y15:AC15"/>
    <mergeCell ref="AD15:AG15"/>
    <mergeCell ref="AH15:AK15"/>
    <mergeCell ref="AL15:AP15"/>
    <mergeCell ref="C12:G13"/>
    <mergeCell ref="H12:J13"/>
    <mergeCell ref="K12:M13"/>
    <mergeCell ref="N12:P13"/>
    <mergeCell ref="Q12:R13"/>
    <mergeCell ref="S12:U13"/>
    <mergeCell ref="V10:X11"/>
    <mergeCell ref="Y10:AC10"/>
    <mergeCell ref="AD10:AG10"/>
    <mergeCell ref="V12:X13"/>
    <mergeCell ref="Y12:AC12"/>
    <mergeCell ref="AD12:AG12"/>
    <mergeCell ref="AH10:AK10"/>
    <mergeCell ref="AL10:AP10"/>
    <mergeCell ref="AQ10:AU11"/>
    <mergeCell ref="Y11:AC11"/>
    <mergeCell ref="AD11:AG11"/>
    <mergeCell ref="AH11:AK11"/>
    <mergeCell ref="AL11:AP11"/>
    <mergeCell ref="C10:G11"/>
    <mergeCell ref="H10:J11"/>
    <mergeCell ref="K10:M11"/>
    <mergeCell ref="N10:P11"/>
    <mergeCell ref="Q10:R11"/>
    <mergeCell ref="S10:U11"/>
    <mergeCell ref="C8:G9"/>
    <mergeCell ref="H8:J9"/>
    <mergeCell ref="K8:M9"/>
    <mergeCell ref="N8:P9"/>
    <mergeCell ref="Q8:R9"/>
    <mergeCell ref="S8:U9"/>
    <mergeCell ref="V6:X7"/>
    <mergeCell ref="Y6:AP6"/>
    <mergeCell ref="AQ6:AU7"/>
    <mergeCell ref="Y7:AC7"/>
    <mergeCell ref="AD7:AG7"/>
    <mergeCell ref="AH7:AK7"/>
    <mergeCell ref="AL7:AP7"/>
    <mergeCell ref="V8:X9"/>
    <mergeCell ref="Y8:AC8"/>
    <mergeCell ref="AD8:AG8"/>
    <mergeCell ref="AH8:AK8"/>
    <mergeCell ref="AL8:AP8"/>
    <mergeCell ref="AQ8:AU9"/>
    <mergeCell ref="Y9:AC9"/>
    <mergeCell ref="AD9:AG9"/>
    <mergeCell ref="AH9:AK9"/>
    <mergeCell ref="AL9:AP9"/>
    <mergeCell ref="B2:Z2"/>
    <mergeCell ref="C4:AG4"/>
    <mergeCell ref="AM5:AQ5"/>
    <mergeCell ref="AR5:AT5"/>
    <mergeCell ref="C6:G7"/>
    <mergeCell ref="H6:J7"/>
    <mergeCell ref="K6:M7"/>
    <mergeCell ref="N6:P7"/>
    <mergeCell ref="Q6:R7"/>
    <mergeCell ref="S6:U7"/>
  </mergeCells>
  <phoneticPr fontId="2" type="noConversion"/>
  <dataValidations count="5">
    <dataValidation allowBlank="1" showInputMessage="1" showErrorMessage="1" promptTitle="서술입력" prompt="자유롭게 입력하시기 바랍니다." sqref="E18"/>
    <dataValidation type="list" allowBlank="1" showInputMessage="1" showErrorMessage="1" sqref="Q8:R17">
      <formula1>"기관,개인"</formula1>
    </dataValidation>
    <dataValidation type="list" allowBlank="1" showInputMessage="1" showErrorMessage="1" sqref="K8:M17">
      <formula1>"내국인,외국인"</formula1>
    </dataValidation>
    <dataValidation type="list" allowBlank="1" showInputMessage="1" showErrorMessage="1" sqref="H8:J17">
      <formula1>"최대주주,특별관계자"</formula1>
    </dataValidation>
    <dataValidation type="list" allowBlank="1" showInputMessage="1" showErrorMessage="1" sqref="S8:U17">
      <formula1>"해당사항없음,국민연금공단,제1호,제2호,제3호,제4호,제5호,제6호,제7호,제8호,제9호,제10호,제11호,제12호,제13호,제14호,제15호,제16호,제17호,제18호,제19호,제20호,제21호,제22호,제23호,제24호,제25호,제26호,제27호,제28호,제29호,제30호"</formula1>
    </dataValidation>
  </dataValidations>
  <pageMargins left="0.59055118110236227" right="0.47244094488188981" top="0.74803149606299213" bottom="0.74803149606299213" header="0.31496062992125984" footer="0.31496062992125984"/>
  <pageSetup paperSize="9" scale="78" orientation="portrait" blackAndWhite="1"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BJ16"/>
  <sheetViews>
    <sheetView view="pageBreakPreview" zoomScale="85" zoomScaleNormal="100" zoomScaleSheetLayoutView="85" workbookViewId="0">
      <selection activeCell="BF10" sqref="BF10"/>
    </sheetView>
  </sheetViews>
  <sheetFormatPr defaultRowHeight="16.5"/>
  <cols>
    <col min="1" max="4" width="1.125" style="1" customWidth="1"/>
    <col min="5" max="11" width="2.375" style="1" customWidth="1"/>
    <col min="12" max="19" width="2" style="1" customWidth="1"/>
    <col min="20" max="23" width="1.625" style="1" customWidth="1"/>
    <col min="24" max="50" width="2.375" style="1" customWidth="1"/>
    <col min="51" max="52" width="9" style="1"/>
  </cols>
  <sheetData>
    <row r="1" spans="1:62" ht="19.5">
      <c r="A1" s="14"/>
      <c r="B1" s="14"/>
      <c r="C1" s="48"/>
      <c r="D1" s="48"/>
      <c r="E1" s="48"/>
      <c r="F1" s="48"/>
      <c r="G1" s="48"/>
      <c r="H1" s="48"/>
      <c r="I1" s="49"/>
      <c r="J1" s="32"/>
      <c r="K1" s="32"/>
      <c r="L1" s="48"/>
      <c r="M1" s="48"/>
      <c r="N1" s="49"/>
      <c r="O1" s="32"/>
      <c r="P1" s="48"/>
      <c r="Q1" s="48"/>
      <c r="R1" s="49"/>
      <c r="S1" s="32"/>
      <c r="T1" s="48"/>
      <c r="U1" s="48"/>
      <c r="V1" s="49"/>
      <c r="W1" s="32"/>
      <c r="X1" s="48"/>
      <c r="Y1" s="48"/>
      <c r="Z1" s="49"/>
      <c r="AA1" s="32"/>
      <c r="AB1" s="32"/>
      <c r="AC1" s="32"/>
      <c r="AD1" s="32"/>
      <c r="AE1" s="32"/>
      <c r="AF1" s="32"/>
      <c r="AG1" s="32"/>
      <c r="AH1" s="32"/>
      <c r="AI1" s="32"/>
      <c r="AJ1" s="32"/>
      <c r="AK1" s="32"/>
      <c r="AL1" s="32"/>
      <c r="AM1" s="32"/>
      <c r="AN1" s="32"/>
      <c r="AO1" s="32"/>
      <c r="AP1" s="32"/>
      <c r="AQ1" s="32"/>
      <c r="AR1" s="32"/>
      <c r="AS1" s="32"/>
      <c r="AT1" s="32"/>
      <c r="AU1" s="32"/>
      <c r="AV1" s="32"/>
      <c r="AW1" s="32"/>
      <c r="AX1" s="32"/>
    </row>
    <row r="2" spans="1:62" ht="17.25" customHeight="1">
      <c r="C2" s="287" t="s">
        <v>99</v>
      </c>
      <c r="D2" s="287"/>
      <c r="E2" s="287"/>
      <c r="F2" s="287"/>
      <c r="G2" s="287"/>
      <c r="H2" s="287"/>
      <c r="I2" s="287"/>
      <c r="J2" s="287"/>
      <c r="K2" s="287"/>
      <c r="L2" s="287"/>
      <c r="M2" s="287"/>
      <c r="N2" s="287"/>
      <c r="O2" s="287"/>
      <c r="P2" s="287"/>
      <c r="Q2" s="287"/>
      <c r="R2" s="287"/>
      <c r="S2" s="287"/>
      <c r="T2" s="287"/>
      <c r="U2" s="287"/>
      <c r="V2" s="287"/>
      <c r="W2" s="287"/>
      <c r="X2" s="287"/>
      <c r="Y2" s="287"/>
      <c r="Z2" s="287"/>
      <c r="AA2" s="287"/>
      <c r="AB2" s="287"/>
      <c r="AC2" s="287"/>
      <c r="AD2" s="287"/>
      <c r="AE2" s="287"/>
      <c r="AF2" s="287"/>
      <c r="AG2" s="287"/>
      <c r="AH2" s="287"/>
      <c r="AI2" s="287"/>
      <c r="AJ2" s="287"/>
      <c r="AK2" s="287"/>
      <c r="AL2" s="287"/>
      <c r="AM2" s="287"/>
      <c r="AN2" s="287"/>
      <c r="AO2" s="287"/>
      <c r="AP2" s="287"/>
      <c r="AQ2" s="287"/>
      <c r="AR2" s="287"/>
      <c r="AS2" s="287"/>
      <c r="AT2" s="287"/>
      <c r="BA2" s="1"/>
      <c r="BB2" s="1"/>
      <c r="BC2" s="1"/>
      <c r="BD2" s="1"/>
      <c r="BE2" s="1"/>
      <c r="BF2" s="1"/>
      <c r="BG2" s="1"/>
      <c r="BH2" s="1"/>
      <c r="BI2" s="1"/>
      <c r="BJ2" s="1"/>
    </row>
    <row r="3" spans="1:62" ht="19.5" customHeight="1">
      <c r="A3" s="14"/>
      <c r="B3" s="13"/>
      <c r="C3" s="201"/>
      <c r="D3" s="201"/>
      <c r="E3" s="201"/>
      <c r="F3" s="201"/>
      <c r="G3" s="201"/>
      <c r="H3" s="201"/>
      <c r="I3" s="201"/>
      <c r="J3" s="201"/>
      <c r="K3" s="201"/>
      <c r="L3" s="201"/>
      <c r="M3" s="201"/>
      <c r="N3" s="201"/>
      <c r="O3" s="201"/>
      <c r="P3" s="201"/>
      <c r="Q3" s="201"/>
      <c r="R3" s="201"/>
      <c r="S3" s="201"/>
      <c r="T3" s="201"/>
      <c r="U3" s="201"/>
      <c r="V3" s="201"/>
      <c r="W3" s="201"/>
      <c r="X3" s="201"/>
      <c r="Y3" s="201"/>
      <c r="Z3" s="201"/>
      <c r="AA3" s="201"/>
      <c r="AB3" s="201"/>
      <c r="AC3" s="201"/>
      <c r="AD3" s="201"/>
      <c r="AE3" s="201"/>
      <c r="AF3" s="14"/>
      <c r="AG3" s="14"/>
      <c r="AH3" s="14"/>
      <c r="AI3" s="14"/>
      <c r="AJ3" s="14"/>
      <c r="AK3" s="14"/>
      <c r="AL3" s="47"/>
      <c r="AM3" s="47"/>
      <c r="AN3" s="47"/>
      <c r="AO3" s="47" t="s">
        <v>100</v>
      </c>
      <c r="AP3" s="377" t="str">
        <f>표지!G6</f>
        <v>2023.12.31</v>
      </c>
      <c r="AQ3" s="377"/>
      <c r="AR3" s="377"/>
      <c r="AS3" s="377"/>
      <c r="AT3" s="377"/>
      <c r="AU3" s="378" t="s">
        <v>83</v>
      </c>
      <c r="AV3" s="378"/>
      <c r="AW3" s="378"/>
      <c r="AX3" s="47" t="s">
        <v>101</v>
      </c>
    </row>
    <row r="4" spans="1:62" ht="30" customHeight="1">
      <c r="A4" s="44"/>
      <c r="B4" s="44"/>
      <c r="C4" s="341" t="s">
        <v>102</v>
      </c>
      <c r="D4" s="341"/>
      <c r="E4" s="341"/>
      <c r="F4" s="341"/>
      <c r="G4" s="341" t="s">
        <v>13</v>
      </c>
      <c r="H4" s="341"/>
      <c r="I4" s="341"/>
      <c r="J4" s="341"/>
      <c r="K4" s="341"/>
      <c r="L4" s="341" t="s">
        <v>86</v>
      </c>
      <c r="M4" s="341"/>
      <c r="N4" s="341"/>
      <c r="O4" s="341"/>
      <c r="P4" s="341" t="s">
        <v>87</v>
      </c>
      <c r="Q4" s="341"/>
      <c r="R4" s="341"/>
      <c r="S4" s="341"/>
      <c r="T4" s="341" t="s">
        <v>103</v>
      </c>
      <c r="U4" s="341"/>
      <c r="V4" s="341"/>
      <c r="W4" s="341"/>
      <c r="X4" s="341" t="s">
        <v>104</v>
      </c>
      <c r="Y4" s="341"/>
      <c r="Z4" s="341"/>
      <c r="AA4" s="341"/>
      <c r="AB4" s="341" t="s">
        <v>105</v>
      </c>
      <c r="AC4" s="341"/>
      <c r="AD4" s="341"/>
      <c r="AE4" s="341"/>
      <c r="AF4" s="341" t="s">
        <v>106</v>
      </c>
      <c r="AG4" s="341"/>
      <c r="AH4" s="341"/>
      <c r="AI4" s="341"/>
      <c r="AJ4" s="341"/>
      <c r="AK4" s="341"/>
      <c r="AL4" s="341"/>
      <c r="AM4" s="341"/>
      <c r="AN4" s="341" t="s">
        <v>107</v>
      </c>
      <c r="AO4" s="341"/>
      <c r="AP4" s="341"/>
      <c r="AQ4" s="341"/>
      <c r="AR4" s="341"/>
      <c r="AS4" s="341"/>
      <c r="AT4" s="341" t="s">
        <v>108</v>
      </c>
      <c r="AU4" s="341"/>
      <c r="AV4" s="341"/>
      <c r="AW4" s="341"/>
      <c r="AX4" s="341"/>
    </row>
    <row r="5" spans="1:62" ht="30" customHeight="1">
      <c r="A5" s="44"/>
      <c r="B5" s="44"/>
      <c r="C5" s="394"/>
      <c r="D5" s="394"/>
      <c r="E5" s="394"/>
      <c r="F5" s="394"/>
      <c r="G5" s="388"/>
      <c r="H5" s="388"/>
      <c r="I5" s="388"/>
      <c r="J5" s="388"/>
      <c r="K5" s="388"/>
      <c r="L5" s="388"/>
      <c r="M5" s="388"/>
      <c r="N5" s="388"/>
      <c r="O5" s="388"/>
      <c r="P5" s="388"/>
      <c r="Q5" s="388"/>
      <c r="R5" s="388"/>
      <c r="S5" s="388"/>
      <c r="T5" s="388"/>
      <c r="U5" s="388"/>
      <c r="V5" s="388"/>
      <c r="W5" s="388"/>
      <c r="X5" s="388"/>
      <c r="Y5" s="388"/>
      <c r="Z5" s="388"/>
      <c r="AA5" s="388"/>
      <c r="AB5" s="393"/>
      <c r="AC5" s="393"/>
      <c r="AD5" s="393"/>
      <c r="AE5" s="393"/>
      <c r="AF5" s="392"/>
      <c r="AG5" s="392"/>
      <c r="AH5" s="392"/>
      <c r="AI5" s="392"/>
      <c r="AJ5" s="392"/>
      <c r="AK5" s="392"/>
      <c r="AL5" s="392"/>
      <c r="AM5" s="392"/>
      <c r="AN5" s="390"/>
      <c r="AO5" s="390"/>
      <c r="AP5" s="390"/>
      <c r="AQ5" s="390"/>
      <c r="AR5" s="390"/>
      <c r="AS5" s="390"/>
      <c r="AT5" s="391"/>
      <c r="AU5" s="391"/>
      <c r="AV5" s="391"/>
      <c r="AW5" s="391"/>
      <c r="AX5" s="391"/>
    </row>
    <row r="6" spans="1:62" ht="30" customHeight="1">
      <c r="A6" s="44"/>
      <c r="B6" s="44"/>
      <c r="C6" s="394"/>
      <c r="D6" s="394"/>
      <c r="E6" s="394"/>
      <c r="F6" s="394"/>
      <c r="G6" s="388"/>
      <c r="H6" s="388"/>
      <c r="I6" s="388"/>
      <c r="J6" s="388"/>
      <c r="K6" s="388"/>
      <c r="L6" s="388"/>
      <c r="M6" s="388"/>
      <c r="N6" s="388"/>
      <c r="O6" s="388"/>
      <c r="P6" s="388"/>
      <c r="Q6" s="388"/>
      <c r="R6" s="388"/>
      <c r="S6" s="388"/>
      <c r="T6" s="388"/>
      <c r="U6" s="388"/>
      <c r="V6" s="388"/>
      <c r="W6" s="388"/>
      <c r="X6" s="388"/>
      <c r="Y6" s="388"/>
      <c r="Z6" s="388"/>
      <c r="AA6" s="388"/>
      <c r="AB6" s="393"/>
      <c r="AC6" s="393"/>
      <c r="AD6" s="393"/>
      <c r="AE6" s="393"/>
      <c r="AF6" s="392"/>
      <c r="AG6" s="392"/>
      <c r="AH6" s="392"/>
      <c r="AI6" s="392"/>
      <c r="AJ6" s="392"/>
      <c r="AK6" s="392"/>
      <c r="AL6" s="392"/>
      <c r="AM6" s="392"/>
      <c r="AN6" s="390"/>
      <c r="AO6" s="390"/>
      <c r="AP6" s="390"/>
      <c r="AQ6" s="390"/>
      <c r="AR6" s="390"/>
      <c r="AS6" s="390"/>
      <c r="AT6" s="391"/>
      <c r="AU6" s="391"/>
      <c r="AV6" s="391"/>
      <c r="AW6" s="391"/>
      <c r="AX6" s="391"/>
    </row>
    <row r="7" spans="1:62" ht="30" customHeight="1">
      <c r="A7" s="44"/>
      <c r="B7" s="44"/>
      <c r="C7" s="394"/>
      <c r="D7" s="394"/>
      <c r="E7" s="394"/>
      <c r="F7" s="394"/>
      <c r="G7" s="388"/>
      <c r="H7" s="388"/>
      <c r="I7" s="388"/>
      <c r="J7" s="388"/>
      <c r="K7" s="388"/>
      <c r="L7" s="388"/>
      <c r="M7" s="388"/>
      <c r="N7" s="388"/>
      <c r="O7" s="388"/>
      <c r="P7" s="388"/>
      <c r="Q7" s="388"/>
      <c r="R7" s="388"/>
      <c r="S7" s="388"/>
      <c r="T7" s="388"/>
      <c r="U7" s="388"/>
      <c r="V7" s="388"/>
      <c r="W7" s="388"/>
      <c r="X7" s="388"/>
      <c r="Y7" s="388"/>
      <c r="Z7" s="388"/>
      <c r="AA7" s="388"/>
      <c r="AB7" s="393"/>
      <c r="AC7" s="393"/>
      <c r="AD7" s="393"/>
      <c r="AE7" s="393"/>
      <c r="AF7" s="392"/>
      <c r="AG7" s="392"/>
      <c r="AH7" s="392"/>
      <c r="AI7" s="392"/>
      <c r="AJ7" s="392"/>
      <c r="AK7" s="392"/>
      <c r="AL7" s="392"/>
      <c r="AM7" s="392"/>
      <c r="AN7" s="390"/>
      <c r="AO7" s="390"/>
      <c r="AP7" s="390"/>
      <c r="AQ7" s="390"/>
      <c r="AR7" s="390"/>
      <c r="AS7" s="390"/>
      <c r="AT7" s="391"/>
      <c r="AU7" s="391"/>
      <c r="AV7" s="391"/>
      <c r="AW7" s="391"/>
      <c r="AX7" s="391"/>
    </row>
    <row r="8" spans="1:62" ht="30" customHeight="1">
      <c r="A8" s="44"/>
      <c r="B8" s="44"/>
      <c r="C8" s="394"/>
      <c r="D8" s="394"/>
      <c r="E8" s="394"/>
      <c r="F8" s="394"/>
      <c r="G8" s="388"/>
      <c r="H8" s="388"/>
      <c r="I8" s="388"/>
      <c r="J8" s="388"/>
      <c r="K8" s="388"/>
      <c r="L8" s="388"/>
      <c r="M8" s="388"/>
      <c r="N8" s="388"/>
      <c r="O8" s="388"/>
      <c r="P8" s="388"/>
      <c r="Q8" s="388"/>
      <c r="R8" s="388"/>
      <c r="S8" s="388"/>
      <c r="T8" s="388"/>
      <c r="U8" s="388"/>
      <c r="V8" s="388"/>
      <c r="W8" s="388"/>
      <c r="X8" s="388"/>
      <c r="Y8" s="388"/>
      <c r="Z8" s="388"/>
      <c r="AA8" s="388"/>
      <c r="AB8" s="393"/>
      <c r="AC8" s="393"/>
      <c r="AD8" s="393"/>
      <c r="AE8" s="393"/>
      <c r="AF8" s="392"/>
      <c r="AG8" s="392"/>
      <c r="AH8" s="392"/>
      <c r="AI8" s="392"/>
      <c r="AJ8" s="392"/>
      <c r="AK8" s="392"/>
      <c r="AL8" s="392"/>
      <c r="AM8" s="392"/>
      <c r="AN8" s="390"/>
      <c r="AO8" s="390"/>
      <c r="AP8" s="390"/>
      <c r="AQ8" s="390"/>
      <c r="AR8" s="390"/>
      <c r="AS8" s="390"/>
      <c r="AT8" s="391"/>
      <c r="AU8" s="391"/>
      <c r="AV8" s="391"/>
      <c r="AW8" s="391"/>
      <c r="AX8" s="391"/>
    </row>
    <row r="9" spans="1:62" ht="30" customHeight="1">
      <c r="A9" s="44"/>
      <c r="B9" s="44"/>
      <c r="C9" s="394"/>
      <c r="D9" s="394"/>
      <c r="E9" s="394"/>
      <c r="F9" s="394"/>
      <c r="G9" s="388"/>
      <c r="H9" s="388"/>
      <c r="I9" s="388"/>
      <c r="J9" s="388"/>
      <c r="K9" s="388"/>
      <c r="L9" s="388"/>
      <c r="M9" s="388"/>
      <c r="N9" s="388"/>
      <c r="O9" s="388"/>
      <c r="P9" s="388"/>
      <c r="Q9" s="388"/>
      <c r="R9" s="388"/>
      <c r="S9" s="388"/>
      <c r="T9" s="388"/>
      <c r="U9" s="388"/>
      <c r="V9" s="388"/>
      <c r="W9" s="388"/>
      <c r="X9" s="388"/>
      <c r="Y9" s="388"/>
      <c r="Z9" s="388"/>
      <c r="AA9" s="388"/>
      <c r="AB9" s="393"/>
      <c r="AC9" s="393"/>
      <c r="AD9" s="393"/>
      <c r="AE9" s="393"/>
      <c r="AF9" s="392"/>
      <c r="AG9" s="392"/>
      <c r="AH9" s="392"/>
      <c r="AI9" s="392"/>
      <c r="AJ9" s="392"/>
      <c r="AK9" s="392"/>
      <c r="AL9" s="392"/>
      <c r="AM9" s="392"/>
      <c r="AN9" s="390"/>
      <c r="AO9" s="390"/>
      <c r="AP9" s="390"/>
      <c r="AQ9" s="390"/>
      <c r="AR9" s="390"/>
      <c r="AS9" s="390"/>
      <c r="AT9" s="391"/>
      <c r="AU9" s="391"/>
      <c r="AV9" s="391"/>
      <c r="AW9" s="391"/>
      <c r="AX9" s="391"/>
    </row>
    <row r="10" spans="1:62" ht="7.5" customHeight="1">
      <c r="A10" s="20"/>
      <c r="B10" s="19"/>
      <c r="C10" s="18"/>
      <c r="D10" s="18"/>
      <c r="E10" s="22"/>
      <c r="F10" s="22"/>
      <c r="G10" s="22"/>
      <c r="H10" s="22"/>
      <c r="I10" s="22"/>
      <c r="J10" s="22"/>
      <c r="K10" s="22"/>
      <c r="L10" s="22"/>
      <c r="M10" s="22"/>
      <c r="N10" s="22"/>
      <c r="O10" s="22"/>
      <c r="P10" s="16"/>
      <c r="Q10" s="16"/>
      <c r="R10" s="16"/>
      <c r="S10" s="16"/>
      <c r="T10" s="16"/>
      <c r="U10" s="16"/>
      <c r="V10" s="16"/>
      <c r="W10" s="16"/>
      <c r="X10" s="16"/>
      <c r="Y10" s="16"/>
      <c r="Z10" s="16"/>
      <c r="AA10" s="16"/>
      <c r="AB10" s="16"/>
      <c r="AC10" s="16"/>
      <c r="AD10" s="16"/>
      <c r="AE10" s="16"/>
      <c r="AF10" s="16"/>
      <c r="AG10" s="16"/>
      <c r="AH10" s="16"/>
      <c r="AI10" s="16"/>
      <c r="AJ10" s="16"/>
      <c r="AK10" s="16"/>
      <c r="AL10" s="15"/>
      <c r="AN10"/>
      <c r="AO10"/>
      <c r="AP10"/>
      <c r="AQ10"/>
      <c r="AR10"/>
      <c r="AS10"/>
      <c r="AT10"/>
      <c r="AU10"/>
      <c r="AV10"/>
      <c r="AW10"/>
      <c r="AX10"/>
      <c r="AY10"/>
      <c r="AZ10"/>
    </row>
    <row r="11" spans="1:62" ht="26.25" customHeight="1">
      <c r="A11" s="20"/>
      <c r="B11" s="19"/>
      <c r="C11" s="18"/>
      <c r="D11" s="41"/>
      <c r="E11" s="356"/>
      <c r="F11" s="356"/>
      <c r="G11" s="356"/>
      <c r="H11" s="356"/>
      <c r="I11" s="356"/>
      <c r="J11" s="356"/>
      <c r="K11" s="356"/>
      <c r="L11" s="356"/>
      <c r="M11" s="356"/>
      <c r="N11" s="356"/>
      <c r="O11" s="356"/>
      <c r="P11" s="356"/>
      <c r="Q11" s="356"/>
      <c r="R11" s="356"/>
      <c r="S11" s="356"/>
      <c r="T11" s="356"/>
      <c r="U11" s="356"/>
      <c r="V11" s="356"/>
      <c r="W11" s="356"/>
      <c r="X11" s="356"/>
      <c r="Y11" s="356"/>
      <c r="Z11" s="356"/>
      <c r="AA11" s="356"/>
      <c r="AB11" s="356"/>
      <c r="AC11" s="356"/>
      <c r="AD11" s="356"/>
      <c r="AE11" s="356"/>
      <c r="AF11" s="356"/>
      <c r="AG11" s="356"/>
      <c r="AH11" s="356"/>
      <c r="AI11" s="356"/>
      <c r="AJ11" s="356"/>
      <c r="AK11" s="356"/>
      <c r="AL11" s="356"/>
      <c r="AM11" s="356"/>
      <c r="AN11" s="356"/>
      <c r="AO11" s="356"/>
      <c r="AP11" s="356"/>
      <c r="AQ11" s="356"/>
      <c r="AR11" s="356"/>
      <c r="AS11" s="356"/>
      <c r="AT11" s="356"/>
      <c r="AU11" s="356"/>
      <c r="AV11" s="356"/>
      <c r="AW11" s="356"/>
      <c r="AX11" s="356"/>
      <c r="AY11" s="21" t="s">
        <v>109</v>
      </c>
      <c r="AZ11"/>
    </row>
    <row r="12" spans="1:62" ht="19.5">
      <c r="A12" s="14"/>
      <c r="B12" s="14"/>
      <c r="C12" s="48"/>
      <c r="D12" s="48"/>
      <c r="E12" s="48"/>
      <c r="F12" s="48"/>
      <c r="G12" s="48"/>
      <c r="H12" s="48"/>
      <c r="I12" s="49"/>
      <c r="J12" s="32"/>
      <c r="K12" s="32"/>
      <c r="L12" s="48"/>
      <c r="M12" s="48"/>
      <c r="N12" s="49"/>
      <c r="O12" s="32"/>
      <c r="P12" s="48"/>
      <c r="Q12" s="48"/>
      <c r="R12" s="49"/>
      <c r="S12" s="32"/>
      <c r="T12" s="48"/>
      <c r="U12" s="48"/>
      <c r="V12" s="49"/>
      <c r="W12" s="32"/>
      <c r="X12" s="48"/>
      <c r="Y12" s="48"/>
      <c r="Z12" s="49"/>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row>
    <row r="16" spans="1:62" ht="67.5" customHeight="1">
      <c r="A16" s="266" t="s">
        <v>226</v>
      </c>
      <c r="B16" s="267"/>
      <c r="C16" s="267"/>
      <c r="D16" s="267"/>
      <c r="E16" s="267"/>
      <c r="F16" s="267"/>
      <c r="G16" s="267"/>
      <c r="H16" s="267"/>
      <c r="I16" s="267"/>
      <c r="J16" s="267"/>
      <c r="K16" s="267"/>
      <c r="L16" s="267"/>
      <c r="M16" s="267"/>
      <c r="N16" s="267"/>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7"/>
      <c r="AM16" s="267"/>
      <c r="AN16" s="267"/>
      <c r="AO16" s="267"/>
      <c r="AP16" s="267"/>
      <c r="AQ16" s="267"/>
      <c r="AR16" s="267"/>
      <c r="AS16" s="267"/>
      <c r="AT16" s="267"/>
      <c r="AU16" s="267"/>
      <c r="AV16" s="267"/>
      <c r="AW16" s="267"/>
      <c r="AX16" s="268"/>
      <c r="AY16"/>
      <c r="AZ16"/>
    </row>
  </sheetData>
  <mergeCells count="65">
    <mergeCell ref="AN8:AS8"/>
    <mergeCell ref="AT8:AX8"/>
    <mergeCell ref="X9:AA9"/>
    <mergeCell ref="E11:AX11"/>
    <mergeCell ref="A16:AX16"/>
    <mergeCell ref="AB9:AE9"/>
    <mergeCell ref="AF9:AM9"/>
    <mergeCell ref="AN9:AS9"/>
    <mergeCell ref="AT9:AX9"/>
    <mergeCell ref="C9:F9"/>
    <mergeCell ref="G9:K9"/>
    <mergeCell ref="L9:O9"/>
    <mergeCell ref="P9:S9"/>
    <mergeCell ref="T9:W9"/>
    <mergeCell ref="P8:S8"/>
    <mergeCell ref="T8:W8"/>
    <mergeCell ref="X8:AA8"/>
    <mergeCell ref="AB8:AE8"/>
    <mergeCell ref="AF8:AM8"/>
    <mergeCell ref="C6:F6"/>
    <mergeCell ref="G6:K6"/>
    <mergeCell ref="C8:F8"/>
    <mergeCell ref="G8:K8"/>
    <mergeCell ref="L8:O8"/>
    <mergeCell ref="X7:AA7"/>
    <mergeCell ref="AB7:AE7"/>
    <mergeCell ref="AF7:AM7"/>
    <mergeCell ref="AF6:AM6"/>
    <mergeCell ref="L6:O6"/>
    <mergeCell ref="P6:S6"/>
    <mergeCell ref="T6:W6"/>
    <mergeCell ref="AN7:AS7"/>
    <mergeCell ref="AT7:AX7"/>
    <mergeCell ref="C7:F7"/>
    <mergeCell ref="G7:K7"/>
    <mergeCell ref="L7:O7"/>
    <mergeCell ref="P7:S7"/>
    <mergeCell ref="T7:W7"/>
    <mergeCell ref="C5:F5"/>
    <mergeCell ref="G5:K5"/>
    <mergeCell ref="L5:O5"/>
    <mergeCell ref="P5:S5"/>
    <mergeCell ref="T5:W5"/>
    <mergeCell ref="AN6:AS6"/>
    <mergeCell ref="AT6:AX6"/>
    <mergeCell ref="X6:AA6"/>
    <mergeCell ref="AF5:AM5"/>
    <mergeCell ref="AN5:AS5"/>
    <mergeCell ref="AT5:AX5"/>
    <mergeCell ref="X5:AA5"/>
    <mergeCell ref="AB5:AE5"/>
    <mergeCell ref="AB6:AE6"/>
    <mergeCell ref="C2:AT2"/>
    <mergeCell ref="AP3:AT3"/>
    <mergeCell ref="AU3:AW3"/>
    <mergeCell ref="C4:F4"/>
    <mergeCell ref="G4:K4"/>
    <mergeCell ref="L4:O4"/>
    <mergeCell ref="P4:S4"/>
    <mergeCell ref="T4:W4"/>
    <mergeCell ref="X4:AA4"/>
    <mergeCell ref="AB4:AE4"/>
    <mergeCell ref="AF4:AM4"/>
    <mergeCell ref="AN4:AS4"/>
    <mergeCell ref="AT4:AX4"/>
  </mergeCells>
  <phoneticPr fontId="2" type="noConversion"/>
  <dataValidations count="3">
    <dataValidation type="list" allowBlank="1" showInputMessage="1" showErrorMessage="1" sqref="T5:W9">
      <formula1>"기관,개인"</formula1>
    </dataValidation>
    <dataValidation type="list" allowBlank="1" showInputMessage="1" showErrorMessage="1" sqref="L5:O9">
      <formula1>"내국인,외국인"</formula1>
    </dataValidation>
    <dataValidation type="list" allowBlank="1" showInputMessage="1" showErrorMessage="1" sqref="X5:AA9">
      <formula1>"해당사항 없음,국민연금공단,제1호,제2호,제3호,제4호,제5호,제6호,제7호,제8호,제9호,제10호,제11호,제12호,제13호,제14호,제15호,제16호,제17호,제18호,제19호,제20호,제21호,제22호,제23호,제24호,제25호,제26호,제27호,제28호,제29호,제30호"</formula1>
    </dataValidation>
  </dataValidations>
  <pageMargins left="0.59055118110236227" right="0.47244094488188981" top="0.74803149606299213" bottom="0.74803149606299213" header="0.31496062992125984" footer="0.31496062992125984"/>
  <pageSetup paperSize="9" scale="78" orientation="portrait" blackAndWhite="1"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AY25"/>
  <sheetViews>
    <sheetView view="pageBreakPreview" zoomScale="85" zoomScaleNormal="100" zoomScaleSheetLayoutView="85" workbookViewId="0">
      <selection activeCell="AQ16" sqref="AQ16"/>
    </sheetView>
  </sheetViews>
  <sheetFormatPr defaultRowHeight="16.5"/>
  <cols>
    <col min="1" max="4" width="1.125" style="1" customWidth="1"/>
    <col min="5" max="37" width="2.375" style="1" customWidth="1"/>
    <col min="38" max="40" width="9" style="1"/>
  </cols>
  <sheetData>
    <row r="1" spans="1:51" ht="19.5">
      <c r="A1" s="14"/>
      <c r="B1" s="14"/>
      <c r="C1" s="48"/>
      <c r="D1" s="48"/>
      <c r="E1" s="48"/>
      <c r="F1" s="48"/>
      <c r="G1" s="48"/>
      <c r="H1" s="48"/>
      <c r="I1" s="49"/>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51" ht="18.75" customHeight="1">
      <c r="C2" s="287" t="s">
        <v>110</v>
      </c>
      <c r="D2" s="287"/>
      <c r="E2" s="287"/>
      <c r="F2" s="287"/>
      <c r="G2" s="287"/>
      <c r="H2" s="287"/>
      <c r="I2" s="287"/>
      <c r="J2" s="287"/>
      <c r="K2" s="287"/>
      <c r="L2" s="287"/>
      <c r="M2" s="287"/>
      <c r="N2" s="287"/>
      <c r="O2" s="287"/>
      <c r="P2" s="287"/>
      <c r="Q2" s="287"/>
      <c r="R2" s="287"/>
      <c r="S2" s="287"/>
      <c r="T2" s="287"/>
      <c r="U2" s="287"/>
      <c r="V2" s="287"/>
      <c r="W2" s="287"/>
      <c r="X2" s="287"/>
      <c r="Y2" s="287"/>
      <c r="Z2" s="287"/>
      <c r="AA2" s="287"/>
      <c r="AB2" s="287"/>
      <c r="AC2" s="287"/>
      <c r="AD2" s="287"/>
      <c r="AE2" s="287"/>
      <c r="AF2" s="287"/>
      <c r="AG2" s="287"/>
      <c r="AH2" s="287"/>
      <c r="AI2" s="287"/>
      <c r="AJ2" s="287"/>
      <c r="AK2" s="287"/>
      <c r="AL2" s="50"/>
      <c r="AM2" s="50"/>
      <c r="AN2" s="50"/>
      <c r="AO2" s="50"/>
      <c r="AP2" s="50"/>
      <c r="AQ2" s="50"/>
      <c r="AR2" s="50"/>
      <c r="AS2" s="50"/>
      <c r="AT2" s="50"/>
      <c r="AU2" s="1"/>
      <c r="AV2" s="1"/>
      <c r="AW2" s="1"/>
      <c r="AX2" s="1"/>
      <c r="AY2" s="1"/>
    </row>
    <row r="3" spans="1:51" ht="19.5" customHeight="1">
      <c r="A3" s="14"/>
      <c r="B3" s="13"/>
      <c r="C3" s="201"/>
      <c r="D3" s="201"/>
      <c r="E3" s="201"/>
      <c r="F3" s="201"/>
      <c r="G3" s="201"/>
      <c r="H3" s="201"/>
      <c r="I3" s="201"/>
      <c r="J3" s="201"/>
      <c r="K3" s="201"/>
      <c r="L3" s="201"/>
      <c r="M3" s="201"/>
      <c r="N3" s="201"/>
      <c r="O3" s="201"/>
      <c r="P3" s="201"/>
      <c r="Q3" s="14"/>
      <c r="R3" s="14"/>
      <c r="S3" s="14"/>
      <c r="T3" s="14"/>
      <c r="U3" s="14"/>
      <c r="V3" s="14"/>
      <c r="W3" s="14"/>
      <c r="X3" s="14"/>
      <c r="Y3" s="47"/>
      <c r="Z3" s="47"/>
      <c r="AA3" s="47"/>
      <c r="AB3" s="47" t="s">
        <v>111</v>
      </c>
      <c r="AC3" s="377" t="str">
        <f>표지!G6</f>
        <v>2023.12.31</v>
      </c>
      <c r="AD3" s="377"/>
      <c r="AE3" s="377"/>
      <c r="AF3" s="377"/>
      <c r="AG3" s="377"/>
      <c r="AH3" s="378" t="s">
        <v>83</v>
      </c>
      <c r="AI3" s="378"/>
      <c r="AJ3" s="378"/>
      <c r="AK3" s="47" t="s">
        <v>84</v>
      </c>
    </row>
    <row r="4" spans="1:51" ht="34.5" customHeight="1">
      <c r="A4" s="44"/>
      <c r="B4" s="44"/>
      <c r="C4" s="341" t="s">
        <v>112</v>
      </c>
      <c r="D4" s="341"/>
      <c r="E4" s="341"/>
      <c r="F4" s="341"/>
      <c r="G4" s="341"/>
      <c r="H4" s="341"/>
      <c r="I4" s="341"/>
      <c r="J4" s="341" t="s">
        <v>113</v>
      </c>
      <c r="K4" s="341"/>
      <c r="L4" s="341"/>
      <c r="M4" s="341"/>
      <c r="N4" s="341" t="s">
        <v>114</v>
      </c>
      <c r="O4" s="341"/>
      <c r="P4" s="341"/>
      <c r="Q4" s="341"/>
      <c r="R4" s="341"/>
      <c r="S4" s="341"/>
      <c r="T4" s="341" t="s">
        <v>115</v>
      </c>
      <c r="U4" s="341"/>
      <c r="V4" s="341"/>
      <c r="W4" s="341"/>
      <c r="X4" s="341"/>
      <c r="Y4" s="341"/>
      <c r="Z4" s="341"/>
      <c r="AA4" s="341" t="s">
        <v>116</v>
      </c>
      <c r="AB4" s="341"/>
      <c r="AC4" s="341"/>
      <c r="AD4" s="341"/>
      <c r="AE4" s="341"/>
      <c r="AF4" s="341"/>
      <c r="AG4" s="341" t="s">
        <v>108</v>
      </c>
      <c r="AH4" s="341"/>
      <c r="AI4" s="341"/>
      <c r="AJ4" s="341"/>
      <c r="AK4" s="341"/>
    </row>
    <row r="5" spans="1:51" ht="30" customHeight="1">
      <c r="A5" s="44"/>
      <c r="B5" s="44"/>
      <c r="C5" s="341" t="s">
        <v>117</v>
      </c>
      <c r="D5" s="341"/>
      <c r="E5" s="341"/>
      <c r="F5" s="341"/>
      <c r="G5" s="341"/>
      <c r="H5" s="341"/>
      <c r="I5" s="341"/>
      <c r="J5" s="396">
        <v>1</v>
      </c>
      <c r="K5" s="396"/>
      <c r="L5" s="396"/>
      <c r="M5" s="396"/>
      <c r="N5" s="397">
        <f>IFERROR(J5/SUM($J$5:$M$8),"")</f>
        <v>7.1428571428571425E-2</v>
      </c>
      <c r="O5" s="397"/>
      <c r="P5" s="397"/>
      <c r="Q5" s="397"/>
      <c r="R5" s="397"/>
      <c r="S5" s="397"/>
      <c r="T5" s="398">
        <v>1260000</v>
      </c>
      <c r="U5" s="398"/>
      <c r="V5" s="398"/>
      <c r="W5" s="398"/>
      <c r="X5" s="398"/>
      <c r="Y5" s="398"/>
      <c r="Z5" s="398"/>
      <c r="AA5" s="397">
        <f>IFERROR(T5/SUM($T$5:$Z$8),"")</f>
        <v>0.49606299212598426</v>
      </c>
      <c r="AB5" s="397"/>
      <c r="AC5" s="397"/>
      <c r="AD5" s="397"/>
      <c r="AE5" s="397"/>
      <c r="AF5" s="397"/>
      <c r="AG5" s="395"/>
      <c r="AH5" s="395"/>
      <c r="AI5" s="395"/>
      <c r="AJ5" s="395"/>
      <c r="AK5" s="395"/>
    </row>
    <row r="6" spans="1:51" ht="30" customHeight="1">
      <c r="A6" s="44"/>
      <c r="B6" s="44"/>
      <c r="C6" s="341" t="s">
        <v>118</v>
      </c>
      <c r="D6" s="341"/>
      <c r="E6" s="341"/>
      <c r="F6" s="341"/>
      <c r="G6" s="341"/>
      <c r="H6" s="341"/>
      <c r="I6" s="341"/>
      <c r="J6" s="396">
        <v>0</v>
      </c>
      <c r="K6" s="396"/>
      <c r="L6" s="396"/>
      <c r="M6" s="396"/>
      <c r="N6" s="397">
        <f>IFERROR(J6/SUM($J$5:$M$8),"")</f>
        <v>0</v>
      </c>
      <c r="O6" s="397"/>
      <c r="P6" s="397"/>
      <c r="Q6" s="397"/>
      <c r="R6" s="397"/>
      <c r="S6" s="397"/>
      <c r="T6" s="398">
        <v>0</v>
      </c>
      <c r="U6" s="398"/>
      <c r="V6" s="398"/>
      <c r="W6" s="398"/>
      <c r="X6" s="398"/>
      <c r="Y6" s="398"/>
      <c r="Z6" s="398"/>
      <c r="AA6" s="397">
        <f>IFERROR(T6/SUM($T$5:$Z$8),"")</f>
        <v>0</v>
      </c>
      <c r="AB6" s="397"/>
      <c r="AC6" s="397"/>
      <c r="AD6" s="397"/>
      <c r="AE6" s="397"/>
      <c r="AF6" s="397"/>
      <c r="AG6" s="395"/>
      <c r="AH6" s="395"/>
      <c r="AI6" s="395"/>
      <c r="AJ6" s="395"/>
      <c r="AK6" s="395"/>
    </row>
    <row r="7" spans="1:51" ht="45" customHeight="1">
      <c r="A7" s="44"/>
      <c r="B7" s="44"/>
      <c r="C7" s="341" t="s">
        <v>119</v>
      </c>
      <c r="D7" s="341"/>
      <c r="E7" s="341"/>
      <c r="F7" s="341"/>
      <c r="G7" s="341"/>
      <c r="H7" s="341"/>
      <c r="I7" s="341"/>
      <c r="J7" s="396"/>
      <c r="K7" s="396"/>
      <c r="L7" s="396"/>
      <c r="M7" s="396"/>
      <c r="N7" s="397">
        <f>IFERROR(J7/SUM($J$5:$M$8),"")</f>
        <v>0</v>
      </c>
      <c r="O7" s="397"/>
      <c r="P7" s="397"/>
      <c r="Q7" s="397"/>
      <c r="R7" s="397"/>
      <c r="S7" s="397"/>
      <c r="T7" s="399"/>
      <c r="U7" s="399"/>
      <c r="V7" s="399"/>
      <c r="W7" s="399"/>
      <c r="X7" s="399"/>
      <c r="Y7" s="399"/>
      <c r="Z7" s="399"/>
      <c r="AA7" s="397">
        <f>IFERROR(T7/SUM($T$5:$Z$8),"")</f>
        <v>0</v>
      </c>
      <c r="AB7" s="397"/>
      <c r="AC7" s="397"/>
      <c r="AD7" s="397"/>
      <c r="AE7" s="397"/>
      <c r="AF7" s="397"/>
      <c r="AG7" s="395"/>
      <c r="AH7" s="395"/>
      <c r="AI7" s="395"/>
      <c r="AJ7" s="395"/>
      <c r="AK7" s="395"/>
    </row>
    <row r="8" spans="1:51" ht="45" customHeight="1">
      <c r="A8" s="44"/>
      <c r="B8" s="44"/>
      <c r="C8" s="341" t="s">
        <v>120</v>
      </c>
      <c r="D8" s="341"/>
      <c r="E8" s="341"/>
      <c r="F8" s="341"/>
      <c r="G8" s="341"/>
      <c r="H8" s="341"/>
      <c r="I8" s="341"/>
      <c r="J8" s="396">
        <v>13</v>
      </c>
      <c r="K8" s="396"/>
      <c r="L8" s="396"/>
      <c r="M8" s="396"/>
      <c r="N8" s="397">
        <f>IFERROR(J8/SUM($J$5:$M$8),"")</f>
        <v>0.9285714285714286</v>
      </c>
      <c r="O8" s="397"/>
      <c r="P8" s="397"/>
      <c r="Q8" s="397"/>
      <c r="R8" s="397"/>
      <c r="S8" s="397"/>
      <c r="T8" s="399">
        <v>1280000</v>
      </c>
      <c r="U8" s="399"/>
      <c r="V8" s="399"/>
      <c r="W8" s="399"/>
      <c r="X8" s="399"/>
      <c r="Y8" s="399"/>
      <c r="Z8" s="399"/>
      <c r="AA8" s="397">
        <f>IFERROR(T8/SUM($T$5:$Z$8),"")</f>
        <v>0.50393700787401574</v>
      </c>
      <c r="AB8" s="397"/>
      <c r="AC8" s="397"/>
      <c r="AD8" s="397"/>
      <c r="AE8" s="397"/>
      <c r="AF8" s="397"/>
      <c r="AG8" s="395"/>
      <c r="AH8" s="395"/>
      <c r="AI8" s="395"/>
      <c r="AJ8" s="395"/>
      <c r="AK8" s="395"/>
    </row>
    <row r="9" spans="1:51" ht="30" customHeight="1">
      <c r="A9" s="44"/>
      <c r="B9" s="44"/>
      <c r="C9" s="341" t="s">
        <v>121</v>
      </c>
      <c r="D9" s="341"/>
      <c r="E9" s="341"/>
      <c r="F9" s="341"/>
      <c r="G9" s="341"/>
      <c r="H9" s="341"/>
      <c r="I9" s="341"/>
      <c r="J9" s="400">
        <f>SUM(J5:M8)</f>
        <v>14</v>
      </c>
      <c r="K9" s="400"/>
      <c r="L9" s="400"/>
      <c r="M9" s="400"/>
      <c r="N9" s="397">
        <f>SUM(N5:S8)</f>
        <v>1</v>
      </c>
      <c r="O9" s="397"/>
      <c r="P9" s="397"/>
      <c r="Q9" s="397"/>
      <c r="R9" s="397"/>
      <c r="S9" s="397"/>
      <c r="T9" s="401">
        <f>SUM(T5:Z8)</f>
        <v>2540000</v>
      </c>
      <c r="U9" s="401"/>
      <c r="V9" s="401"/>
      <c r="W9" s="401"/>
      <c r="X9" s="401"/>
      <c r="Y9" s="401"/>
      <c r="Z9" s="401"/>
      <c r="AA9" s="397">
        <f>SUM(AA5:AF8)</f>
        <v>1</v>
      </c>
      <c r="AB9" s="397"/>
      <c r="AC9" s="397"/>
      <c r="AD9" s="397"/>
      <c r="AE9" s="397"/>
      <c r="AF9" s="397"/>
      <c r="AG9" s="381"/>
      <c r="AH9" s="381"/>
      <c r="AI9" s="381"/>
      <c r="AJ9" s="381"/>
      <c r="AK9" s="381"/>
    </row>
    <row r="10" spans="1:51" ht="7.5" customHeight="1">
      <c r="A10" s="20"/>
      <c r="B10" s="19"/>
      <c r="C10" s="18"/>
      <c r="D10" s="18"/>
      <c r="E10" s="22"/>
      <c r="F10" s="22"/>
      <c r="G10" s="22"/>
      <c r="H10" s="22"/>
      <c r="I10" s="22"/>
      <c r="J10" s="22"/>
      <c r="K10" s="22"/>
      <c r="L10" s="22"/>
      <c r="M10" s="22"/>
      <c r="N10" s="22"/>
      <c r="O10" s="22"/>
      <c r="P10" s="16"/>
      <c r="Q10" s="16"/>
      <c r="R10" s="16"/>
      <c r="S10" s="16"/>
      <c r="T10" s="16"/>
      <c r="U10" s="16"/>
      <c r="V10" s="16"/>
      <c r="W10" s="16"/>
      <c r="X10" s="16"/>
      <c r="Y10" s="16"/>
      <c r="Z10" s="16"/>
      <c r="AA10" s="16"/>
      <c r="AB10" s="16"/>
      <c r="AC10" s="16"/>
      <c r="AD10" s="16"/>
      <c r="AE10" s="16"/>
      <c r="AF10" s="16"/>
      <c r="AG10" s="16"/>
      <c r="AH10" s="16"/>
      <c r="AI10" s="16"/>
      <c r="AJ10" s="16"/>
      <c r="AK10" s="16"/>
      <c r="AL10" s="15"/>
      <c r="AN10"/>
    </row>
    <row r="11" spans="1:51" ht="26.25" customHeight="1">
      <c r="A11" s="20"/>
      <c r="B11" s="19"/>
      <c r="C11" s="18"/>
      <c r="D11" s="41"/>
      <c r="E11" s="356"/>
      <c r="F11" s="356"/>
      <c r="G11" s="356"/>
      <c r="H11" s="356"/>
      <c r="I11" s="356"/>
      <c r="J11" s="356"/>
      <c r="K11" s="356"/>
      <c r="L11" s="356"/>
      <c r="M11" s="356"/>
      <c r="N11" s="356"/>
      <c r="O11" s="356"/>
      <c r="P11" s="356"/>
      <c r="Q11" s="356"/>
      <c r="R11" s="356"/>
      <c r="S11" s="356"/>
      <c r="T11" s="356"/>
      <c r="U11" s="356"/>
      <c r="V11" s="356"/>
      <c r="W11" s="356"/>
      <c r="X11" s="356"/>
      <c r="Y11" s="356"/>
      <c r="Z11" s="356"/>
      <c r="AA11" s="356"/>
      <c r="AB11" s="356"/>
      <c r="AC11" s="356"/>
      <c r="AD11" s="356"/>
      <c r="AE11" s="356"/>
      <c r="AF11" s="356"/>
      <c r="AG11" s="356"/>
      <c r="AH11" s="356"/>
      <c r="AI11" s="356"/>
      <c r="AJ11" s="356"/>
      <c r="AK11" s="356"/>
      <c r="AL11" s="21" t="s">
        <v>122</v>
      </c>
      <c r="AM11" s="41"/>
      <c r="AN11" s="41"/>
      <c r="AO11" s="41"/>
      <c r="AP11" s="41"/>
      <c r="AQ11" s="41"/>
      <c r="AR11" s="41"/>
      <c r="AS11" s="41"/>
      <c r="AT11" s="41"/>
      <c r="AU11" s="41"/>
      <c r="AV11" s="41"/>
      <c r="AW11" s="41"/>
      <c r="AX11" s="41"/>
      <c r="AY11" s="21"/>
    </row>
    <row r="14" spans="1:51" ht="20.25" customHeight="1">
      <c r="C14" s="287" t="s">
        <v>123</v>
      </c>
      <c r="D14" s="287"/>
      <c r="E14" s="287"/>
      <c r="F14" s="287"/>
      <c r="G14" s="287"/>
      <c r="H14" s="287"/>
      <c r="I14" s="287"/>
      <c r="J14" s="287"/>
      <c r="K14" s="287"/>
      <c r="L14" s="287"/>
      <c r="M14" s="287"/>
      <c r="N14" s="287"/>
      <c r="O14" s="287"/>
      <c r="P14" s="287"/>
      <c r="Q14" s="287"/>
      <c r="R14" s="287"/>
      <c r="S14" s="287"/>
      <c r="T14" s="287"/>
      <c r="U14" s="287"/>
      <c r="V14" s="287"/>
      <c r="W14" s="287"/>
      <c r="X14" s="287"/>
      <c r="Y14" s="287"/>
      <c r="Z14" s="287"/>
      <c r="AA14" s="287"/>
      <c r="AB14" s="287"/>
      <c r="AC14" s="287"/>
      <c r="AD14" s="287"/>
      <c r="AE14" s="287"/>
      <c r="AF14" s="287"/>
      <c r="AG14" s="287"/>
      <c r="AH14" s="287"/>
      <c r="AI14" s="287"/>
      <c r="AJ14" s="287"/>
      <c r="AK14" s="287"/>
      <c r="AL14" s="11"/>
      <c r="AM14" s="24"/>
    </row>
    <row r="15" spans="1:51" ht="19.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32"/>
    </row>
    <row r="16" spans="1:51" ht="30" customHeight="1">
      <c r="A16" s="44"/>
      <c r="B16" s="44"/>
      <c r="C16" s="402" t="s">
        <v>124</v>
      </c>
      <c r="D16" s="402"/>
      <c r="E16" s="402"/>
      <c r="F16" s="402"/>
      <c r="G16" s="402"/>
      <c r="H16" s="402"/>
      <c r="I16" s="402"/>
      <c r="J16" s="402"/>
      <c r="K16" s="403"/>
      <c r="L16" s="404"/>
      <c r="M16" s="405"/>
      <c r="N16" s="51" t="s">
        <v>125</v>
      </c>
      <c r="O16" s="405"/>
      <c r="P16" s="405"/>
      <c r="Q16" s="51" t="s">
        <v>126</v>
      </c>
      <c r="R16" s="52"/>
      <c r="S16" s="404"/>
      <c r="T16" s="405"/>
      <c r="U16" s="51" t="s">
        <v>125</v>
      </c>
      <c r="V16" s="405"/>
      <c r="W16" s="405"/>
      <c r="X16" s="51" t="s">
        <v>126</v>
      </c>
      <c r="Y16" s="52"/>
      <c r="Z16" s="404"/>
      <c r="AA16" s="405"/>
      <c r="AB16" s="51" t="s">
        <v>127</v>
      </c>
      <c r="AC16" s="405"/>
      <c r="AD16" s="405"/>
      <c r="AE16" s="51" t="s">
        <v>128</v>
      </c>
      <c r="AF16" s="52"/>
      <c r="AG16" s="402" t="s">
        <v>129</v>
      </c>
      <c r="AH16" s="402"/>
      <c r="AI16" s="402"/>
      <c r="AJ16" s="402"/>
      <c r="AK16" s="402"/>
    </row>
    <row r="17" spans="1:40" ht="30" customHeight="1">
      <c r="A17" s="44"/>
      <c r="B17" s="44"/>
      <c r="C17" s="402" t="s">
        <v>130</v>
      </c>
      <c r="D17" s="402"/>
      <c r="E17" s="402"/>
      <c r="F17" s="402"/>
      <c r="G17" s="402"/>
      <c r="H17" s="402"/>
      <c r="I17" s="402"/>
      <c r="J17" s="402"/>
      <c r="K17" s="402"/>
      <c r="L17" s="408"/>
      <c r="M17" s="408"/>
      <c r="N17" s="408"/>
      <c r="O17" s="408"/>
      <c r="P17" s="408"/>
      <c r="Q17" s="408"/>
      <c r="R17" s="408"/>
      <c r="S17" s="406"/>
      <c r="T17" s="406"/>
      <c r="U17" s="406"/>
      <c r="V17" s="406"/>
      <c r="W17" s="406"/>
      <c r="X17" s="406"/>
      <c r="Y17" s="406"/>
      <c r="Z17" s="406"/>
      <c r="AA17" s="406"/>
      <c r="AB17" s="406"/>
      <c r="AC17" s="406"/>
      <c r="AD17" s="406"/>
      <c r="AE17" s="406"/>
      <c r="AF17" s="406"/>
      <c r="AG17" s="407"/>
      <c r="AH17" s="407"/>
      <c r="AI17" s="407"/>
      <c r="AJ17" s="407"/>
      <c r="AK17" s="407"/>
    </row>
    <row r="18" spans="1:40" ht="30" customHeight="1">
      <c r="A18" s="44"/>
      <c r="B18" s="44"/>
      <c r="C18" s="402" t="s">
        <v>131</v>
      </c>
      <c r="D18" s="402"/>
      <c r="E18" s="402"/>
      <c r="F18" s="402"/>
      <c r="G18" s="402"/>
      <c r="H18" s="402"/>
      <c r="I18" s="402"/>
      <c r="J18" s="402"/>
      <c r="K18" s="402"/>
      <c r="L18" s="406"/>
      <c r="M18" s="406"/>
      <c r="N18" s="406"/>
      <c r="O18" s="406"/>
      <c r="P18" s="406"/>
      <c r="Q18" s="406"/>
      <c r="R18" s="406"/>
      <c r="S18" s="406"/>
      <c r="T18" s="406"/>
      <c r="U18" s="406"/>
      <c r="V18" s="406"/>
      <c r="W18" s="406"/>
      <c r="X18" s="406"/>
      <c r="Y18" s="406"/>
      <c r="Z18" s="406"/>
      <c r="AA18" s="406"/>
      <c r="AB18" s="406"/>
      <c r="AC18" s="406"/>
      <c r="AD18" s="406"/>
      <c r="AE18" s="406"/>
      <c r="AF18" s="406"/>
      <c r="AG18" s="407"/>
      <c r="AH18" s="407"/>
      <c r="AI18" s="407"/>
      <c r="AJ18" s="407"/>
      <c r="AK18" s="407"/>
    </row>
    <row r="19" spans="1:40" ht="30" customHeight="1">
      <c r="A19" s="44"/>
      <c r="B19" s="44"/>
      <c r="C19" s="402" t="s">
        <v>132</v>
      </c>
      <c r="D19" s="402"/>
      <c r="E19" s="402"/>
      <c r="F19" s="402"/>
      <c r="G19" s="402"/>
      <c r="H19" s="402"/>
      <c r="I19" s="402"/>
      <c r="J19" s="402"/>
      <c r="K19" s="402"/>
      <c r="L19" s="406"/>
      <c r="M19" s="406"/>
      <c r="N19" s="406"/>
      <c r="O19" s="406"/>
      <c r="P19" s="406"/>
      <c r="Q19" s="406"/>
      <c r="R19" s="406"/>
      <c r="S19" s="406"/>
      <c r="T19" s="406"/>
      <c r="U19" s="406"/>
      <c r="V19" s="406"/>
      <c r="W19" s="406"/>
      <c r="X19" s="406"/>
      <c r="Y19" s="406"/>
      <c r="Z19" s="406"/>
      <c r="AA19" s="406"/>
      <c r="AB19" s="406"/>
      <c r="AC19" s="406"/>
      <c r="AD19" s="406"/>
      <c r="AE19" s="406"/>
      <c r="AF19" s="406"/>
      <c r="AG19" s="407"/>
      <c r="AH19" s="407"/>
      <c r="AI19" s="407"/>
      <c r="AJ19" s="407"/>
      <c r="AK19" s="407"/>
    </row>
    <row r="20" spans="1:40" ht="30" customHeight="1">
      <c r="A20" s="44"/>
      <c r="B20" s="44"/>
      <c r="C20" s="402" t="s">
        <v>133</v>
      </c>
      <c r="D20" s="402"/>
      <c r="E20" s="402"/>
      <c r="F20" s="402"/>
      <c r="G20" s="402"/>
      <c r="H20" s="402"/>
      <c r="I20" s="402"/>
      <c r="J20" s="402"/>
      <c r="K20" s="402"/>
      <c r="L20" s="406"/>
      <c r="M20" s="406"/>
      <c r="N20" s="406"/>
      <c r="O20" s="406"/>
      <c r="P20" s="406"/>
      <c r="Q20" s="406"/>
      <c r="R20" s="406"/>
      <c r="S20" s="406"/>
      <c r="T20" s="406"/>
      <c r="U20" s="406"/>
      <c r="V20" s="406"/>
      <c r="W20" s="406"/>
      <c r="X20" s="406"/>
      <c r="Y20" s="406"/>
      <c r="Z20" s="406"/>
      <c r="AA20" s="406"/>
      <c r="AB20" s="406"/>
      <c r="AC20" s="406"/>
      <c r="AD20" s="406"/>
      <c r="AE20" s="406"/>
      <c r="AF20" s="406"/>
      <c r="AG20" s="407"/>
      <c r="AH20" s="407"/>
      <c r="AI20" s="407"/>
      <c r="AJ20" s="407"/>
      <c r="AK20" s="407"/>
    </row>
    <row r="21" spans="1:40" ht="18.75" customHeight="1">
      <c r="A21" s="14"/>
      <c r="B21" s="13"/>
      <c r="C21" s="13"/>
      <c r="D21" s="18"/>
      <c r="E21" s="345" t="s">
        <v>134</v>
      </c>
      <c r="F21" s="345"/>
      <c r="G21" s="345"/>
      <c r="H21" s="345"/>
      <c r="I21" s="345"/>
      <c r="J21" s="345"/>
      <c r="K21" s="345"/>
      <c r="L21" s="345"/>
      <c r="M21" s="345"/>
      <c r="N21" s="345"/>
      <c r="O21" s="345"/>
      <c r="P21" s="345"/>
      <c r="Q21" s="345"/>
      <c r="R21" s="345"/>
      <c r="S21" s="345"/>
      <c r="T21" s="345"/>
      <c r="U21" s="345"/>
      <c r="V21" s="345"/>
      <c r="W21" s="345"/>
      <c r="X21" s="345"/>
      <c r="Y21" s="345"/>
      <c r="Z21" s="345"/>
      <c r="AA21" s="345"/>
      <c r="AB21" s="345"/>
      <c r="AC21" s="345"/>
      <c r="AD21" s="345"/>
      <c r="AE21" s="345"/>
      <c r="AF21" s="345"/>
      <c r="AG21" s="345"/>
      <c r="AH21" s="345"/>
      <c r="AI21" s="345"/>
      <c r="AJ21" s="345"/>
      <c r="AK21" s="345"/>
      <c r="AL21" s="11"/>
      <c r="AM21"/>
      <c r="AN21"/>
    </row>
    <row r="22" spans="1:40" ht="26.25" customHeight="1">
      <c r="A22" s="20"/>
      <c r="B22" s="19"/>
      <c r="C22" s="18"/>
      <c r="D22" s="18"/>
      <c r="E22" s="279"/>
      <c r="F22" s="279"/>
      <c r="G22" s="279"/>
      <c r="H22" s="279"/>
      <c r="I22" s="279"/>
      <c r="J22" s="279"/>
      <c r="K22" s="279"/>
      <c r="L22" s="279"/>
      <c r="M22" s="279"/>
      <c r="N22" s="279"/>
      <c r="O22" s="279"/>
      <c r="P22" s="279"/>
      <c r="Q22" s="279"/>
      <c r="R22" s="279"/>
      <c r="S22" s="279"/>
      <c r="T22" s="279"/>
      <c r="U22" s="279"/>
      <c r="V22" s="279"/>
      <c r="W22" s="279"/>
      <c r="X22" s="279"/>
      <c r="Y22" s="279"/>
      <c r="Z22" s="279"/>
      <c r="AA22" s="279"/>
      <c r="AB22" s="279"/>
      <c r="AC22" s="279"/>
      <c r="AD22" s="279"/>
      <c r="AE22" s="279"/>
      <c r="AF22" s="279"/>
      <c r="AG22" s="279"/>
      <c r="AH22" s="279"/>
      <c r="AI22" s="279"/>
      <c r="AJ22" s="279"/>
      <c r="AK22" s="279"/>
      <c r="AL22" s="21" t="s">
        <v>33</v>
      </c>
      <c r="AN22"/>
    </row>
    <row r="25" spans="1:40" ht="82.5" customHeight="1">
      <c r="A25" s="266" t="s">
        <v>135</v>
      </c>
      <c r="B25" s="267"/>
      <c r="C25" s="267"/>
      <c r="D25" s="267"/>
      <c r="E25" s="267"/>
      <c r="F25" s="267"/>
      <c r="G25" s="267"/>
      <c r="H25" s="267"/>
      <c r="I25" s="267"/>
      <c r="J25" s="267"/>
      <c r="K25" s="267"/>
      <c r="L25" s="267"/>
      <c r="M25" s="267"/>
      <c r="N25" s="267"/>
      <c r="O25" s="267"/>
      <c r="P25" s="267"/>
      <c r="Q25" s="267"/>
      <c r="R25" s="267"/>
      <c r="S25" s="267"/>
      <c r="T25" s="267"/>
      <c r="U25" s="267"/>
      <c r="V25" s="267"/>
      <c r="W25" s="267"/>
      <c r="X25" s="267"/>
      <c r="Y25" s="267"/>
      <c r="Z25" s="267"/>
      <c r="AA25" s="267"/>
      <c r="AB25" s="267"/>
      <c r="AC25" s="267"/>
      <c r="AD25" s="267"/>
      <c r="AE25" s="267"/>
      <c r="AF25" s="267"/>
      <c r="AG25" s="267"/>
      <c r="AH25" s="267"/>
      <c r="AI25" s="267"/>
      <c r="AJ25" s="267"/>
      <c r="AK25" s="268"/>
    </row>
  </sheetData>
  <sheetProtection formatCells="0" formatRows="0"/>
  <protectedRanges>
    <protectedRange sqref="AG5:AK8 AC3" name="범위1"/>
    <protectedRange sqref="J5:M8" name="범위1_1"/>
    <protectedRange sqref="T7:Z8" name="범위1_2"/>
  </protectedRanges>
  <mergeCells count="72">
    <mergeCell ref="E21:AK21"/>
    <mergeCell ref="E22:AK22"/>
    <mergeCell ref="A25:AK25"/>
    <mergeCell ref="C19:K19"/>
    <mergeCell ref="L19:R19"/>
    <mergeCell ref="S19:Y19"/>
    <mergeCell ref="Z19:AF19"/>
    <mergeCell ref="AG19:AK19"/>
    <mergeCell ref="C20:K20"/>
    <mergeCell ref="L20:R20"/>
    <mergeCell ref="S20:Y20"/>
    <mergeCell ref="Z20:AF20"/>
    <mergeCell ref="AG20:AK20"/>
    <mergeCell ref="C17:K17"/>
    <mergeCell ref="L17:R17"/>
    <mergeCell ref="S17:Y17"/>
    <mergeCell ref="Z17:AF17"/>
    <mergeCell ref="AG17:AK17"/>
    <mergeCell ref="C18:K18"/>
    <mergeCell ref="L18:R18"/>
    <mergeCell ref="S18:Y18"/>
    <mergeCell ref="Z18:AF18"/>
    <mergeCell ref="AG18:AK18"/>
    <mergeCell ref="E11:AK11"/>
    <mergeCell ref="C14:AK14"/>
    <mergeCell ref="C16:K16"/>
    <mergeCell ref="L16:M16"/>
    <mergeCell ref="O16:P16"/>
    <mergeCell ref="S16:T16"/>
    <mergeCell ref="V16:W16"/>
    <mergeCell ref="Z16:AA16"/>
    <mergeCell ref="AC16:AD16"/>
    <mergeCell ref="AG16:AK16"/>
    <mergeCell ref="AG9:AK9"/>
    <mergeCell ref="C8:I8"/>
    <mergeCell ref="J8:M8"/>
    <mergeCell ref="N8:S8"/>
    <mergeCell ref="T8:Z8"/>
    <mergeCell ref="AA8:AF8"/>
    <mergeCell ref="AG8:AK8"/>
    <mergeCell ref="C9:I9"/>
    <mergeCell ref="J9:M9"/>
    <mergeCell ref="N9:S9"/>
    <mergeCell ref="T9:Z9"/>
    <mergeCell ref="AA9:AF9"/>
    <mergeCell ref="AG7:AK7"/>
    <mergeCell ref="C6:I6"/>
    <mergeCell ref="J6:M6"/>
    <mergeCell ref="N6:S6"/>
    <mergeCell ref="T6:Z6"/>
    <mergeCell ref="AA6:AF6"/>
    <mergeCell ref="AG6:AK6"/>
    <mergeCell ref="C7:I7"/>
    <mergeCell ref="J7:M7"/>
    <mergeCell ref="N7:S7"/>
    <mergeCell ref="T7:Z7"/>
    <mergeCell ref="AA7:AF7"/>
    <mergeCell ref="AG5:AK5"/>
    <mergeCell ref="C2:AK2"/>
    <mergeCell ref="AC3:AG3"/>
    <mergeCell ref="AH3:AJ3"/>
    <mergeCell ref="C4:I4"/>
    <mergeCell ref="J4:M4"/>
    <mergeCell ref="N4:S4"/>
    <mergeCell ref="T4:Z4"/>
    <mergeCell ref="AA4:AF4"/>
    <mergeCell ref="AG4:AK4"/>
    <mergeCell ref="C5:I5"/>
    <mergeCell ref="J5:M5"/>
    <mergeCell ref="N5:S5"/>
    <mergeCell ref="T5:Z5"/>
    <mergeCell ref="AA5:AF5"/>
  </mergeCells>
  <phoneticPr fontId="2" type="noConversion"/>
  <pageMargins left="0.59055118110236227" right="0.47244094488188981" top="0.74803149606299213" bottom="0.74803149606299213" header="0.31496062992125984" footer="0.31496062992125984"/>
  <pageSetup paperSize="9" orientation="portrait" blackAndWhite="1"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AM59"/>
  <sheetViews>
    <sheetView view="pageBreakPreview" topLeftCell="A7" zoomScaleNormal="85" zoomScaleSheetLayoutView="100" workbookViewId="0">
      <selection activeCell="AH17" sqref="AH17"/>
    </sheetView>
  </sheetViews>
  <sheetFormatPr defaultRowHeight="16.5"/>
  <cols>
    <col min="1" max="4" width="1.125" style="55" customWidth="1"/>
    <col min="5" max="7" width="2.375" style="55" customWidth="1"/>
    <col min="8" max="8" width="5.25" style="55" customWidth="1"/>
    <col min="9" max="9" width="1.5" style="55" customWidth="1"/>
    <col min="10" max="32" width="3.125" style="55" customWidth="1"/>
    <col min="33" max="33" width="13.625" style="55" bestFit="1" customWidth="1"/>
    <col min="34" max="34" width="14.625" style="55" bestFit="1" customWidth="1"/>
    <col min="35" max="35" width="9" style="55"/>
    <col min="36" max="16384" width="9" style="69"/>
  </cols>
  <sheetData>
    <row r="2" spans="1:39" s="55" customFormat="1" ht="19.5">
      <c r="A2" s="53"/>
      <c r="B2" s="322" t="s">
        <v>136</v>
      </c>
      <c r="C2" s="322"/>
      <c r="D2" s="322"/>
      <c r="E2" s="322"/>
      <c r="F2" s="322"/>
      <c r="G2" s="322"/>
      <c r="H2" s="322"/>
      <c r="I2" s="322"/>
      <c r="J2" s="322"/>
      <c r="K2" s="322"/>
      <c r="L2" s="322"/>
      <c r="M2" s="322"/>
      <c r="N2" s="322"/>
      <c r="O2" s="322"/>
      <c r="P2" s="322"/>
      <c r="Q2" s="53"/>
      <c r="R2" s="53"/>
      <c r="S2" s="53"/>
      <c r="T2" s="53"/>
      <c r="U2" s="53"/>
      <c r="V2" s="53"/>
      <c r="W2" s="53"/>
      <c r="X2" s="53"/>
      <c r="Y2" s="53"/>
      <c r="Z2" s="53"/>
      <c r="AA2" s="53"/>
      <c r="AB2" s="53"/>
      <c r="AC2" s="53"/>
      <c r="AD2" s="53"/>
      <c r="AE2" s="53"/>
      <c r="AF2" s="53"/>
      <c r="AG2" s="54"/>
      <c r="AJ2" s="69"/>
      <c r="AK2" s="69"/>
      <c r="AL2" s="69"/>
      <c r="AM2" s="69"/>
    </row>
    <row r="3" spans="1:39" s="55" customFormat="1" ht="19.5">
      <c r="A3" s="53"/>
      <c r="B3" s="56"/>
      <c r="C3" s="56"/>
      <c r="D3" s="56"/>
      <c r="E3" s="56"/>
      <c r="F3" s="56"/>
      <c r="G3" s="56"/>
      <c r="H3" s="56"/>
      <c r="I3" s="56"/>
      <c r="J3" s="56"/>
      <c r="K3" s="56"/>
      <c r="L3" s="56"/>
      <c r="M3" s="56"/>
      <c r="N3" s="56"/>
      <c r="O3" s="56"/>
      <c r="P3" s="56"/>
      <c r="Q3" s="53"/>
      <c r="R3" s="53"/>
      <c r="S3" s="53"/>
      <c r="T3" s="53"/>
      <c r="U3" s="53"/>
      <c r="V3" s="53"/>
      <c r="W3" s="53"/>
      <c r="X3" s="53"/>
      <c r="Y3" s="53"/>
      <c r="Z3" s="53"/>
      <c r="AA3" s="53"/>
      <c r="AB3" s="53"/>
      <c r="AC3" s="53"/>
      <c r="AD3" s="53"/>
      <c r="AE3" s="53"/>
      <c r="AF3" s="53"/>
      <c r="AG3" s="54"/>
      <c r="AJ3" s="69"/>
      <c r="AK3" s="69"/>
      <c r="AL3" s="69"/>
      <c r="AM3" s="69"/>
    </row>
    <row r="4" spans="1:39" s="55" customFormat="1" ht="19.5">
      <c r="A4" s="53"/>
      <c r="B4" s="56"/>
      <c r="C4" s="413" t="s">
        <v>137</v>
      </c>
      <c r="D4" s="413"/>
      <c r="E4" s="413"/>
      <c r="F4" s="413"/>
      <c r="G4" s="413"/>
      <c r="H4" s="413"/>
      <c r="I4" s="413"/>
      <c r="J4" s="413"/>
      <c r="K4" s="413"/>
      <c r="L4" s="413"/>
      <c r="M4" s="413"/>
      <c r="N4" s="413"/>
      <c r="O4" s="413"/>
      <c r="P4" s="413"/>
      <c r="Q4" s="53"/>
      <c r="R4" s="53"/>
      <c r="S4" s="53"/>
      <c r="T4" s="53"/>
      <c r="U4" s="53"/>
      <c r="V4" s="53"/>
      <c r="W4" s="53"/>
      <c r="X4" s="53"/>
      <c r="Y4" s="53"/>
      <c r="Z4" s="53"/>
      <c r="AA4" s="53"/>
      <c r="AB4" s="53"/>
      <c r="AC4" s="53"/>
      <c r="AD4" s="53"/>
      <c r="AE4" s="53"/>
      <c r="AF4" s="53"/>
      <c r="AG4" s="54"/>
      <c r="AJ4" s="69"/>
      <c r="AK4" s="69"/>
      <c r="AL4" s="69"/>
      <c r="AM4" s="69"/>
    </row>
    <row r="5" spans="1:39" s="55" customFormat="1" ht="19.5">
      <c r="A5" s="53"/>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4"/>
      <c r="AJ5" s="69"/>
      <c r="AK5" s="69"/>
      <c r="AL5" s="69"/>
      <c r="AM5" s="69"/>
    </row>
    <row r="6" spans="1:39" s="55" customFormat="1" ht="251.25" customHeight="1">
      <c r="A6" s="53"/>
      <c r="B6" s="53"/>
      <c r="C6" s="414" t="s">
        <v>1137</v>
      </c>
      <c r="D6" s="415"/>
      <c r="E6" s="415"/>
      <c r="F6" s="415"/>
      <c r="G6" s="415"/>
      <c r="H6" s="415"/>
      <c r="I6" s="415"/>
      <c r="J6" s="415"/>
      <c r="K6" s="415"/>
      <c r="L6" s="415"/>
      <c r="M6" s="415"/>
      <c r="N6" s="415"/>
      <c r="O6" s="415"/>
      <c r="P6" s="415"/>
      <c r="Q6" s="415"/>
      <c r="R6" s="415"/>
      <c r="S6" s="415"/>
      <c r="T6" s="415"/>
      <c r="U6" s="415"/>
      <c r="V6" s="415"/>
      <c r="W6" s="415"/>
      <c r="X6" s="415"/>
      <c r="Y6" s="415"/>
      <c r="Z6" s="415"/>
      <c r="AA6" s="415"/>
      <c r="AB6" s="415"/>
      <c r="AC6" s="415"/>
      <c r="AD6" s="415"/>
      <c r="AE6" s="415"/>
      <c r="AF6" s="415"/>
      <c r="AG6" s="54"/>
      <c r="AJ6" s="69"/>
      <c r="AK6" s="69"/>
      <c r="AL6" s="69"/>
      <c r="AM6" s="69"/>
    </row>
    <row r="7" spans="1:39" s="55" customFormat="1" ht="25.5" customHeight="1">
      <c r="A7" s="53"/>
      <c r="B7" s="53"/>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4"/>
      <c r="AJ7" s="69"/>
      <c r="AK7" s="69"/>
      <c r="AL7" s="69"/>
      <c r="AM7" s="69"/>
    </row>
    <row r="8" spans="1:39" s="55" customFormat="1" ht="18.75" customHeight="1">
      <c r="A8" s="53"/>
      <c r="B8" s="53"/>
      <c r="C8" s="413" t="s">
        <v>138</v>
      </c>
      <c r="D8" s="413"/>
      <c r="E8" s="413"/>
      <c r="F8" s="413"/>
      <c r="G8" s="413"/>
      <c r="H8" s="413"/>
      <c r="I8" s="413"/>
      <c r="J8" s="413"/>
      <c r="K8" s="413"/>
      <c r="L8" s="413"/>
      <c r="M8" s="413"/>
      <c r="N8" s="413"/>
      <c r="O8" s="413"/>
      <c r="P8" s="413"/>
      <c r="Q8" s="413"/>
      <c r="R8" s="413"/>
      <c r="S8" s="413"/>
      <c r="T8" s="413"/>
      <c r="U8" s="413"/>
      <c r="V8" s="413"/>
      <c r="W8" s="413"/>
      <c r="X8" s="53"/>
      <c r="Y8" s="53"/>
      <c r="Z8" s="53"/>
      <c r="AA8" s="53"/>
      <c r="AB8" s="53"/>
      <c r="AC8" s="53"/>
      <c r="AD8" s="53"/>
      <c r="AE8" s="53"/>
      <c r="AF8" s="53"/>
      <c r="AG8" s="54"/>
      <c r="AJ8" s="69"/>
      <c r="AK8" s="69"/>
      <c r="AL8" s="69"/>
      <c r="AM8" s="69"/>
    </row>
    <row r="9" spans="1:39" s="55" customFormat="1" ht="18.75" customHeight="1">
      <c r="A9" s="53"/>
      <c r="B9" s="53"/>
      <c r="D9" s="416" t="s">
        <v>139</v>
      </c>
      <c r="E9" s="416"/>
      <c r="F9" s="416"/>
      <c r="G9" s="416"/>
      <c r="H9" s="416"/>
      <c r="I9" s="416"/>
      <c r="J9" s="416"/>
      <c r="K9" s="417">
        <v>5000</v>
      </c>
      <c r="L9" s="417"/>
      <c r="M9" s="417"/>
      <c r="N9" s="57" t="s">
        <v>140</v>
      </c>
      <c r="O9" s="58" t="s">
        <v>141</v>
      </c>
      <c r="P9" s="58"/>
      <c r="AA9" s="418" t="s">
        <v>142</v>
      </c>
      <c r="AB9" s="418"/>
      <c r="AC9" s="418"/>
      <c r="AD9" s="418"/>
      <c r="AE9" s="418"/>
      <c r="AF9" s="418"/>
      <c r="AG9" s="54"/>
      <c r="AJ9" s="69"/>
      <c r="AK9" s="69"/>
      <c r="AL9" s="69"/>
      <c r="AM9" s="69"/>
    </row>
    <row r="10" spans="1:39" s="55" customFormat="1" ht="25.5" customHeight="1">
      <c r="A10" s="59"/>
      <c r="B10" s="59"/>
      <c r="C10" s="409" t="s">
        <v>143</v>
      </c>
      <c r="D10" s="409"/>
      <c r="E10" s="409"/>
      <c r="F10" s="409"/>
      <c r="G10" s="409"/>
      <c r="H10" s="410"/>
      <c r="I10" s="60"/>
      <c r="J10" s="61"/>
      <c r="K10" s="62" t="s">
        <v>144</v>
      </c>
      <c r="L10" s="77">
        <f>L30</f>
        <v>12</v>
      </c>
      <c r="M10" s="64" t="s">
        <v>145</v>
      </c>
      <c r="N10" s="61"/>
      <c r="O10" s="65"/>
      <c r="P10" s="66"/>
      <c r="Q10" s="67" t="s">
        <v>144</v>
      </c>
      <c r="R10" s="77">
        <f>R30</f>
        <v>11</v>
      </c>
      <c r="S10" s="66" t="s">
        <v>145</v>
      </c>
      <c r="T10" s="66"/>
      <c r="U10" s="65"/>
      <c r="V10" s="66"/>
      <c r="W10" s="67" t="s">
        <v>144</v>
      </c>
      <c r="X10" s="77">
        <f>X30</f>
        <v>10</v>
      </c>
      <c r="Y10" s="67" t="s">
        <v>145</v>
      </c>
      <c r="Z10" s="66"/>
      <c r="AA10" s="65"/>
      <c r="AB10" s="66"/>
      <c r="AC10" s="67" t="s">
        <v>144</v>
      </c>
      <c r="AD10" s="77">
        <f>AD30</f>
        <v>9</v>
      </c>
      <c r="AE10" s="67" t="s">
        <v>145</v>
      </c>
      <c r="AF10" s="68"/>
      <c r="AG10" s="54"/>
      <c r="AJ10" s="69"/>
      <c r="AK10" s="69"/>
      <c r="AL10" s="69"/>
      <c r="AM10" s="69"/>
    </row>
    <row r="11" spans="1:39" s="55" customFormat="1" ht="25.5" customHeight="1">
      <c r="A11" s="59"/>
      <c r="B11" s="59"/>
      <c r="C11" s="411" t="s">
        <v>146</v>
      </c>
      <c r="D11" s="411"/>
      <c r="E11" s="411"/>
      <c r="F11" s="411"/>
      <c r="G11" s="411"/>
      <c r="H11" s="411"/>
      <c r="I11" s="412">
        <v>2123342783</v>
      </c>
      <c r="J11" s="412"/>
      <c r="K11" s="412"/>
      <c r="L11" s="412"/>
      <c r="M11" s="412"/>
      <c r="N11" s="412"/>
      <c r="O11" s="412">
        <v>2474955068</v>
      </c>
      <c r="P11" s="412"/>
      <c r="Q11" s="412"/>
      <c r="R11" s="412"/>
      <c r="S11" s="412"/>
      <c r="T11" s="412"/>
      <c r="U11" s="412">
        <v>2013779424</v>
      </c>
      <c r="V11" s="412"/>
      <c r="W11" s="412"/>
      <c r="X11" s="412"/>
      <c r="Y11" s="412"/>
      <c r="Z11" s="412"/>
      <c r="AA11" s="412">
        <v>2181657011</v>
      </c>
      <c r="AB11" s="412"/>
      <c r="AC11" s="412"/>
      <c r="AD11" s="412"/>
      <c r="AE11" s="412"/>
      <c r="AF11" s="412"/>
      <c r="AG11" s="54"/>
      <c r="AJ11" s="69"/>
      <c r="AK11" s="69"/>
      <c r="AL11" s="69"/>
      <c r="AM11" s="69"/>
    </row>
    <row r="12" spans="1:39" s="55" customFormat="1" ht="25.5" customHeight="1">
      <c r="C12" s="419" t="s">
        <v>147</v>
      </c>
      <c r="D12" s="420"/>
      <c r="E12" s="420"/>
      <c r="F12" s="420"/>
      <c r="G12" s="420"/>
      <c r="H12" s="421"/>
      <c r="I12" s="422">
        <v>-18584733627</v>
      </c>
      <c r="J12" s="423"/>
      <c r="K12" s="423"/>
      <c r="L12" s="423"/>
      <c r="M12" s="423"/>
      <c r="N12" s="424"/>
      <c r="O12" s="425">
        <v>-15631893912</v>
      </c>
      <c r="P12" s="425"/>
      <c r="Q12" s="425"/>
      <c r="R12" s="425"/>
      <c r="S12" s="425"/>
      <c r="T12" s="425"/>
      <c r="U12" s="425">
        <v>-13491842126</v>
      </c>
      <c r="V12" s="425"/>
      <c r="W12" s="425"/>
      <c r="X12" s="425"/>
      <c r="Y12" s="425"/>
      <c r="Z12" s="425"/>
      <c r="AA12" s="425">
        <v>-10722737109</v>
      </c>
      <c r="AB12" s="425"/>
      <c r="AC12" s="425"/>
      <c r="AD12" s="425"/>
      <c r="AE12" s="425"/>
      <c r="AF12" s="425"/>
      <c r="AG12" s="238" t="s">
        <v>1138</v>
      </c>
      <c r="AH12" s="238"/>
      <c r="AI12" s="238"/>
      <c r="AJ12" s="239"/>
      <c r="AK12" s="69"/>
      <c r="AL12" s="69"/>
      <c r="AM12" s="69"/>
    </row>
    <row r="13" spans="1:39" s="55" customFormat="1" ht="25.5" customHeight="1">
      <c r="C13" s="426" t="s">
        <v>148</v>
      </c>
      <c r="D13" s="420"/>
      <c r="E13" s="420"/>
      <c r="F13" s="420"/>
      <c r="G13" s="420"/>
      <c r="H13" s="421"/>
      <c r="I13" s="427">
        <f>I34+I35</f>
        <v>23309899076</v>
      </c>
      <c r="J13" s="428"/>
      <c r="K13" s="428"/>
      <c r="L13" s="428"/>
      <c r="M13" s="428"/>
      <c r="N13" s="429"/>
      <c r="O13" s="427">
        <f>O34+O35</f>
        <v>20708076410</v>
      </c>
      <c r="P13" s="428"/>
      <c r="Q13" s="428"/>
      <c r="R13" s="428"/>
      <c r="S13" s="428"/>
      <c r="T13" s="429"/>
      <c r="U13" s="427">
        <f>U34+U35</f>
        <v>18106848980</v>
      </c>
      <c r="V13" s="428"/>
      <c r="W13" s="428"/>
      <c r="X13" s="428"/>
      <c r="Y13" s="428"/>
      <c r="Z13" s="429"/>
      <c r="AA13" s="427">
        <f>AA34+AA35</f>
        <v>15505621550</v>
      </c>
      <c r="AB13" s="428"/>
      <c r="AC13" s="428"/>
      <c r="AD13" s="428"/>
      <c r="AE13" s="428"/>
      <c r="AF13" s="429"/>
      <c r="AG13" s="238" t="s">
        <v>1139</v>
      </c>
      <c r="AH13" s="238"/>
      <c r="AI13" s="238"/>
      <c r="AJ13" s="239"/>
      <c r="AK13" s="69"/>
      <c r="AL13" s="69"/>
      <c r="AM13" s="69"/>
    </row>
    <row r="14" spans="1:39" s="55" customFormat="1" ht="25.5" customHeight="1">
      <c r="A14" s="59"/>
      <c r="B14" s="59"/>
      <c r="C14" s="411" t="s">
        <v>149</v>
      </c>
      <c r="D14" s="411"/>
      <c r="E14" s="411"/>
      <c r="F14" s="411"/>
      <c r="G14" s="411"/>
      <c r="H14" s="411"/>
      <c r="I14" s="430">
        <f>I12+I13</f>
        <v>4725165449</v>
      </c>
      <c r="J14" s="430"/>
      <c r="K14" s="430"/>
      <c r="L14" s="430"/>
      <c r="M14" s="430"/>
      <c r="N14" s="430"/>
      <c r="O14" s="430">
        <f>O12+O13</f>
        <v>5076182498</v>
      </c>
      <c r="P14" s="430"/>
      <c r="Q14" s="430"/>
      <c r="R14" s="430"/>
      <c r="S14" s="430"/>
      <c r="T14" s="430"/>
      <c r="U14" s="430">
        <f>U12+U13</f>
        <v>4615006854</v>
      </c>
      <c r="V14" s="430"/>
      <c r="W14" s="430"/>
      <c r="X14" s="430"/>
      <c r="Y14" s="430"/>
      <c r="Z14" s="430"/>
      <c r="AA14" s="430">
        <f>AA12+AA13</f>
        <v>4782884441</v>
      </c>
      <c r="AB14" s="430"/>
      <c r="AC14" s="430"/>
      <c r="AD14" s="430"/>
      <c r="AE14" s="430"/>
      <c r="AF14" s="430"/>
      <c r="AG14" s="240"/>
      <c r="AH14" s="238"/>
      <c r="AI14" s="238"/>
      <c r="AJ14" s="239"/>
      <c r="AK14" s="69"/>
      <c r="AL14" s="69"/>
      <c r="AM14" s="69"/>
    </row>
    <row r="15" spans="1:39" s="55" customFormat="1" ht="25.5" customHeight="1">
      <c r="A15" s="59"/>
      <c r="B15" s="59"/>
      <c r="C15" s="461" t="s">
        <v>150</v>
      </c>
      <c r="D15" s="462"/>
      <c r="E15" s="462"/>
      <c r="F15" s="463"/>
      <c r="G15" s="467" t="s">
        <v>1056</v>
      </c>
      <c r="H15" s="468"/>
      <c r="I15" s="412">
        <v>560932820</v>
      </c>
      <c r="J15" s="412"/>
      <c r="K15" s="412"/>
      <c r="L15" s="412"/>
      <c r="M15" s="412"/>
      <c r="N15" s="412"/>
      <c r="O15" s="431">
        <v>602375993</v>
      </c>
      <c r="P15" s="432"/>
      <c r="Q15" s="432"/>
      <c r="R15" s="432"/>
      <c r="S15" s="432"/>
      <c r="T15" s="433"/>
      <c r="U15" s="434">
        <v>547921961</v>
      </c>
      <c r="V15" s="434"/>
      <c r="W15" s="434"/>
      <c r="X15" s="434"/>
      <c r="Y15" s="434"/>
      <c r="Z15" s="434"/>
      <c r="AA15" s="434">
        <v>567734487</v>
      </c>
      <c r="AB15" s="434"/>
      <c r="AC15" s="434"/>
      <c r="AD15" s="434"/>
      <c r="AE15" s="434"/>
      <c r="AF15" s="434"/>
      <c r="AG15" s="240"/>
      <c r="AH15" s="238"/>
      <c r="AI15" s="238" t="s">
        <v>1056</v>
      </c>
      <c r="AJ15" s="241">
        <v>300000</v>
      </c>
      <c r="AK15" s="69"/>
      <c r="AL15" s="69"/>
      <c r="AM15" s="69"/>
    </row>
    <row r="16" spans="1:39" s="55" customFormat="1" ht="25.5" customHeight="1">
      <c r="A16" s="59"/>
      <c r="B16" s="59"/>
      <c r="C16" s="464"/>
      <c r="D16" s="465"/>
      <c r="E16" s="465"/>
      <c r="F16" s="466"/>
      <c r="G16" s="467" t="s">
        <v>1057</v>
      </c>
      <c r="H16" s="468"/>
      <c r="I16" s="412">
        <v>4164232629</v>
      </c>
      <c r="J16" s="412"/>
      <c r="K16" s="412"/>
      <c r="L16" s="412"/>
      <c r="M16" s="412"/>
      <c r="N16" s="412"/>
      <c r="O16" s="431">
        <v>4473806505</v>
      </c>
      <c r="P16" s="432"/>
      <c r="Q16" s="432"/>
      <c r="R16" s="432"/>
      <c r="S16" s="432"/>
      <c r="T16" s="433"/>
      <c r="U16" s="434">
        <v>4067084893</v>
      </c>
      <c r="V16" s="434"/>
      <c r="W16" s="434"/>
      <c r="X16" s="434"/>
      <c r="Y16" s="434"/>
      <c r="Z16" s="434"/>
      <c r="AA16" s="434">
        <v>4215149954</v>
      </c>
      <c r="AB16" s="434"/>
      <c r="AC16" s="434"/>
      <c r="AD16" s="434"/>
      <c r="AE16" s="434"/>
      <c r="AF16" s="434"/>
      <c r="AG16" s="240"/>
      <c r="AH16" s="238"/>
      <c r="AI16" s="238" t="s">
        <v>1057</v>
      </c>
      <c r="AJ16" s="242">
        <v>2240000</v>
      </c>
      <c r="AK16" s="69"/>
      <c r="AL16" s="69"/>
      <c r="AM16" s="69"/>
    </row>
    <row r="17" spans="1:39" s="55" customFormat="1" ht="25.5" customHeight="1">
      <c r="A17" s="59"/>
      <c r="B17" s="59"/>
      <c r="C17" s="461" t="s">
        <v>1058</v>
      </c>
      <c r="D17" s="462"/>
      <c r="E17" s="462"/>
      <c r="F17" s="463"/>
      <c r="G17" s="467" t="s">
        <v>1056</v>
      </c>
      <c r="H17" s="468"/>
      <c r="I17" s="437">
        <f>I15/$AJ$15</f>
        <v>1869.7760666666666</v>
      </c>
      <c r="J17" s="438"/>
      <c r="K17" s="438"/>
      <c r="L17" s="438"/>
      <c r="M17" s="438"/>
      <c r="N17" s="439"/>
      <c r="O17" s="437">
        <f>O15/$AJ$15</f>
        <v>2007.9199766666666</v>
      </c>
      <c r="P17" s="438"/>
      <c r="Q17" s="438"/>
      <c r="R17" s="438"/>
      <c r="S17" s="438"/>
      <c r="T17" s="439"/>
      <c r="U17" s="437">
        <f t="shared" ref="U17" si="0">U15/$AJ$15</f>
        <v>1826.4065366666666</v>
      </c>
      <c r="V17" s="438"/>
      <c r="W17" s="438"/>
      <c r="X17" s="438"/>
      <c r="Y17" s="438"/>
      <c r="Z17" s="439"/>
      <c r="AA17" s="437">
        <f t="shared" ref="AA17" si="1">AA15/$AJ$15</f>
        <v>1892.44829</v>
      </c>
      <c r="AB17" s="438"/>
      <c r="AC17" s="438"/>
      <c r="AD17" s="438"/>
      <c r="AE17" s="438"/>
      <c r="AF17" s="439"/>
      <c r="AG17" s="240"/>
      <c r="AH17" s="238"/>
      <c r="AI17" s="238"/>
      <c r="AJ17" s="241">
        <f>SUM(AJ15:AJ16)</f>
        <v>2540000</v>
      </c>
      <c r="AK17" s="69"/>
      <c r="AL17" s="69"/>
      <c r="AM17" s="69"/>
    </row>
    <row r="18" spans="1:39" s="55" customFormat="1" ht="25.5" customHeight="1">
      <c r="A18" s="59"/>
      <c r="B18" s="59"/>
      <c r="C18" s="464"/>
      <c r="D18" s="465"/>
      <c r="E18" s="465"/>
      <c r="F18" s="466"/>
      <c r="G18" s="467" t="s">
        <v>1057</v>
      </c>
      <c r="H18" s="468"/>
      <c r="I18" s="437">
        <f>I16/$AJ$16</f>
        <v>1859.0324236607144</v>
      </c>
      <c r="J18" s="438"/>
      <c r="K18" s="438"/>
      <c r="L18" s="438"/>
      <c r="M18" s="438"/>
      <c r="N18" s="439"/>
      <c r="O18" s="437">
        <f>O16/$AJ$16</f>
        <v>1997.2350468750001</v>
      </c>
      <c r="P18" s="438"/>
      <c r="Q18" s="438"/>
      <c r="R18" s="438"/>
      <c r="S18" s="438"/>
      <c r="T18" s="439"/>
      <c r="U18" s="437">
        <f t="shared" ref="U18" si="2">U16/$AJ$16</f>
        <v>1815.6628986607143</v>
      </c>
      <c r="V18" s="438"/>
      <c r="W18" s="438"/>
      <c r="X18" s="438"/>
      <c r="Y18" s="438"/>
      <c r="Z18" s="439"/>
      <c r="AA18" s="437">
        <f>AA16/$AJ$16</f>
        <v>1881.7633723214285</v>
      </c>
      <c r="AB18" s="438"/>
      <c r="AC18" s="438"/>
      <c r="AD18" s="438"/>
      <c r="AE18" s="438"/>
      <c r="AF18" s="439"/>
      <c r="AG18" s="54"/>
      <c r="AJ18" s="69"/>
      <c r="AK18" s="69"/>
      <c r="AL18" s="69"/>
      <c r="AM18" s="69"/>
    </row>
    <row r="19" spans="1:39" s="55" customFormat="1" ht="25.5" customHeight="1">
      <c r="A19" s="59"/>
      <c r="B19" s="59"/>
      <c r="C19" s="411" t="s">
        <v>151</v>
      </c>
      <c r="D19" s="411"/>
      <c r="E19" s="411"/>
      <c r="F19" s="411"/>
      <c r="G19" s="411"/>
      <c r="H19" s="411"/>
      <c r="I19" s="440">
        <f>IF(ISERROR((I15+I16)/((I36+I37)/2)*100),"-",(I15+I16)/((I36+I37)/2))</f>
        <v>0.10339226601749334</v>
      </c>
      <c r="J19" s="441"/>
      <c r="K19" s="441"/>
      <c r="L19" s="441"/>
      <c r="M19" s="441"/>
      <c r="N19" s="442"/>
      <c r="O19" s="440">
        <f>IF(ISERROR((O15+O16)/((O36+O37)/2)*100),"-",(O15+O16)/((O36+O37)/2))</f>
        <v>0.11107293847194975</v>
      </c>
      <c r="P19" s="441"/>
      <c r="Q19" s="441"/>
      <c r="R19" s="441"/>
      <c r="S19" s="441"/>
      <c r="T19" s="442"/>
      <c r="U19" s="440">
        <f>IF(ISERROR((U15+U16)/((U36+U37)/2)*100),"-",(U15+U16)/((U36+U37)/2))</f>
        <v>0.10098186433287852</v>
      </c>
      <c r="V19" s="441"/>
      <c r="W19" s="441"/>
      <c r="X19" s="441"/>
      <c r="Y19" s="441"/>
      <c r="Z19" s="442"/>
      <c r="AA19" s="440">
        <f>IF(ISERROR((AA15+AA16)/((AA36+AA37)/2)*100),"-",(AA15+AA16)/((AA36+AA37)/2))</f>
        <v>4.1643530313284181E-2</v>
      </c>
      <c r="AB19" s="441"/>
      <c r="AC19" s="441"/>
      <c r="AD19" s="441"/>
      <c r="AE19" s="441"/>
      <c r="AF19" s="442"/>
      <c r="AG19" s="54"/>
      <c r="AJ19" s="69"/>
      <c r="AK19" s="69"/>
      <c r="AL19" s="69"/>
      <c r="AM19" s="69"/>
    </row>
    <row r="20" spans="1:39" ht="25.5" customHeight="1">
      <c r="A20" s="59"/>
      <c r="B20" s="59"/>
      <c r="C20" s="411" t="s">
        <v>152</v>
      </c>
      <c r="D20" s="411"/>
      <c r="E20" s="411"/>
      <c r="F20" s="411"/>
      <c r="G20" s="411"/>
      <c r="H20" s="411"/>
      <c r="I20" s="435">
        <f>IF(ISERROR(I19*365/I33),"-",I19*365/I33)</f>
        <v>0.20621954697478179</v>
      </c>
      <c r="J20" s="435"/>
      <c r="K20" s="435"/>
      <c r="L20" s="435"/>
      <c r="M20" s="435"/>
      <c r="N20" s="435"/>
      <c r="O20" s="435">
        <f>IF(ISERROR(O19*365/O33),"-",O19*365/O33)</f>
        <v>0.22275616781462451</v>
      </c>
      <c r="P20" s="435"/>
      <c r="Q20" s="435"/>
      <c r="R20" s="435"/>
      <c r="S20" s="435"/>
      <c r="T20" s="435"/>
      <c r="U20" s="435">
        <f>IF(ISERROR(U19*365/U33),"-",U19*365/U33)</f>
        <v>0.20251857407417945</v>
      </c>
      <c r="V20" s="435"/>
      <c r="W20" s="435"/>
      <c r="X20" s="435"/>
      <c r="Y20" s="435"/>
      <c r="Z20" s="435"/>
      <c r="AA20" s="435">
        <f>IF(ISERROR(AA19*365/AA33),"-",AA19*365/AA33)</f>
        <v>8.3515871232685307E-2</v>
      </c>
      <c r="AB20" s="435"/>
      <c r="AC20" s="435"/>
      <c r="AD20" s="435"/>
      <c r="AE20" s="435"/>
      <c r="AF20" s="435"/>
      <c r="AG20" s="54"/>
    </row>
    <row r="21" spans="1:39" ht="30.75" customHeight="1">
      <c r="E21" s="436" t="s">
        <v>153</v>
      </c>
      <c r="F21" s="436"/>
      <c r="G21" s="436"/>
      <c r="H21" s="436"/>
      <c r="I21" s="436"/>
      <c r="J21" s="436"/>
      <c r="K21" s="436"/>
      <c r="L21" s="436"/>
      <c r="M21" s="436"/>
      <c r="N21" s="436"/>
      <c r="O21" s="436"/>
      <c r="P21" s="436"/>
      <c r="Q21" s="436"/>
      <c r="R21" s="436"/>
      <c r="S21" s="436"/>
      <c r="T21" s="436"/>
      <c r="U21" s="436"/>
      <c r="V21" s="436"/>
      <c r="W21" s="436"/>
      <c r="X21" s="436"/>
      <c r="Y21" s="436"/>
      <c r="Z21" s="436"/>
      <c r="AA21" s="436"/>
      <c r="AB21" s="436"/>
      <c r="AC21" s="436"/>
      <c r="AD21" s="436"/>
      <c r="AE21" s="436"/>
      <c r="AF21" s="436"/>
    </row>
    <row r="22" spans="1:39">
      <c r="E22" s="346" t="s">
        <v>154</v>
      </c>
      <c r="F22" s="346"/>
      <c r="G22" s="346"/>
      <c r="H22" s="346"/>
      <c r="I22" s="346"/>
      <c r="J22" s="346"/>
      <c r="K22" s="346"/>
      <c r="L22" s="346"/>
      <c r="M22" s="346"/>
      <c r="N22" s="346"/>
      <c r="O22" s="346"/>
      <c r="P22" s="346"/>
      <c r="Q22" s="346"/>
      <c r="R22" s="346"/>
      <c r="S22" s="346"/>
      <c r="T22" s="346"/>
      <c r="U22" s="346"/>
      <c r="V22" s="346"/>
      <c r="W22" s="346"/>
      <c r="X22" s="346"/>
      <c r="Y22" s="346"/>
      <c r="Z22" s="346"/>
      <c r="AA22" s="346"/>
      <c r="AB22" s="346"/>
      <c r="AC22" s="346"/>
      <c r="AD22" s="346"/>
      <c r="AE22" s="346"/>
      <c r="AF22" s="346"/>
    </row>
    <row r="23" spans="1:39">
      <c r="E23" s="345" t="s">
        <v>155</v>
      </c>
      <c r="F23" s="345"/>
      <c r="G23" s="345"/>
      <c r="H23" s="345"/>
      <c r="I23" s="345"/>
      <c r="J23" s="345"/>
      <c r="K23" s="345"/>
      <c r="L23" s="345"/>
      <c r="M23" s="345"/>
      <c r="N23" s="345"/>
      <c r="O23" s="345"/>
      <c r="P23" s="345"/>
      <c r="Q23" s="345"/>
      <c r="R23" s="345"/>
      <c r="S23" s="345"/>
      <c r="T23" s="345"/>
      <c r="U23" s="345"/>
      <c r="V23" s="345"/>
      <c r="W23" s="345"/>
      <c r="X23" s="345"/>
      <c r="Y23" s="345"/>
      <c r="Z23" s="345"/>
      <c r="AA23" s="345"/>
      <c r="AB23" s="345"/>
      <c r="AC23" s="345"/>
      <c r="AD23" s="345"/>
      <c r="AE23" s="345"/>
      <c r="AF23" s="345"/>
    </row>
    <row r="24" spans="1:39">
      <c r="E24" s="345" t="s">
        <v>156</v>
      </c>
      <c r="F24" s="345"/>
      <c r="G24" s="345"/>
      <c r="H24" s="345"/>
      <c r="I24" s="345"/>
      <c r="J24" s="345"/>
      <c r="K24" s="345"/>
      <c r="L24" s="345"/>
      <c r="M24" s="345"/>
      <c r="N24" s="345"/>
      <c r="O24" s="345"/>
      <c r="P24" s="345"/>
      <c r="Q24" s="345"/>
      <c r="R24" s="345"/>
      <c r="S24" s="345"/>
      <c r="T24" s="345"/>
      <c r="U24" s="345"/>
      <c r="V24" s="345"/>
      <c r="W24" s="345"/>
      <c r="X24" s="345"/>
      <c r="Y24" s="345"/>
      <c r="Z24" s="345"/>
      <c r="AA24" s="345"/>
      <c r="AB24" s="345"/>
      <c r="AC24" s="345"/>
      <c r="AD24" s="345"/>
      <c r="AE24" s="345"/>
      <c r="AF24" s="345"/>
    </row>
    <row r="25" spans="1:39">
      <c r="E25" s="346" t="s">
        <v>157</v>
      </c>
      <c r="F25" s="346"/>
      <c r="G25" s="346"/>
      <c r="H25" s="346"/>
      <c r="I25" s="346"/>
      <c r="J25" s="346"/>
      <c r="K25" s="346"/>
      <c r="L25" s="346"/>
      <c r="M25" s="346"/>
      <c r="N25" s="346"/>
      <c r="O25" s="346"/>
      <c r="P25" s="346"/>
      <c r="Q25" s="346"/>
      <c r="R25" s="346"/>
      <c r="S25" s="346"/>
      <c r="T25" s="346"/>
      <c r="U25" s="346"/>
      <c r="V25" s="346"/>
      <c r="W25" s="346"/>
      <c r="X25" s="346"/>
      <c r="Y25" s="346"/>
      <c r="Z25" s="346"/>
      <c r="AA25" s="346"/>
      <c r="AB25" s="346"/>
      <c r="AC25" s="346"/>
      <c r="AD25" s="346"/>
      <c r="AE25" s="346"/>
      <c r="AF25" s="346"/>
    </row>
    <row r="26" spans="1:39" ht="33.75" customHeight="1">
      <c r="E26" s="447" t="s">
        <v>158</v>
      </c>
      <c r="F26" s="447"/>
      <c r="G26" s="447"/>
      <c r="H26" s="447"/>
      <c r="I26" s="447"/>
      <c r="J26" s="447"/>
      <c r="K26" s="447"/>
      <c r="L26" s="447"/>
      <c r="M26" s="447"/>
      <c r="N26" s="447"/>
      <c r="O26" s="447"/>
      <c r="P26" s="447"/>
      <c r="Q26" s="447"/>
      <c r="R26" s="447"/>
      <c r="S26" s="447"/>
      <c r="T26" s="447"/>
      <c r="U26" s="447"/>
      <c r="V26" s="447"/>
      <c r="W26" s="447"/>
      <c r="X26" s="447"/>
      <c r="Y26" s="447"/>
      <c r="Z26" s="447"/>
      <c r="AA26" s="447"/>
      <c r="AB26" s="447"/>
      <c r="AC26" s="447"/>
      <c r="AD26" s="447"/>
      <c r="AE26" s="447"/>
      <c r="AF26" s="447"/>
    </row>
    <row r="27" spans="1:39" customFormat="1" ht="26.25" customHeight="1">
      <c r="A27" s="20"/>
      <c r="B27" s="19"/>
      <c r="C27" s="18"/>
      <c r="D27" s="18"/>
      <c r="E27" s="356"/>
      <c r="F27" s="356"/>
      <c r="G27" s="356"/>
      <c r="H27" s="356"/>
      <c r="I27" s="356"/>
      <c r="J27" s="356"/>
      <c r="K27" s="356"/>
      <c r="L27" s="356"/>
      <c r="M27" s="356"/>
      <c r="N27" s="356"/>
      <c r="O27" s="356"/>
      <c r="P27" s="356"/>
      <c r="Q27" s="356"/>
      <c r="R27" s="356"/>
      <c r="S27" s="356"/>
      <c r="T27" s="356"/>
      <c r="U27" s="356"/>
      <c r="V27" s="356"/>
      <c r="W27" s="356"/>
      <c r="X27" s="356"/>
      <c r="Y27" s="356"/>
      <c r="Z27" s="356"/>
      <c r="AA27" s="356"/>
      <c r="AB27" s="356"/>
      <c r="AC27" s="356"/>
      <c r="AD27" s="356"/>
      <c r="AE27" s="356"/>
      <c r="AF27" s="356"/>
      <c r="AG27" s="70" t="s">
        <v>33</v>
      </c>
      <c r="AH27" s="41"/>
      <c r="AI27" s="41"/>
      <c r="AJ27" s="41"/>
      <c r="AK27" s="41"/>
      <c r="AL27" s="70"/>
      <c r="AM27" s="1"/>
    </row>
    <row r="28" spans="1:39" ht="15" customHeight="1">
      <c r="D28" s="71"/>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row>
    <row r="29" spans="1:39">
      <c r="D29" s="346" t="s">
        <v>159</v>
      </c>
      <c r="E29" s="346"/>
      <c r="F29" s="346"/>
      <c r="G29" s="346"/>
      <c r="H29" s="346"/>
      <c r="I29" s="346"/>
      <c r="J29" s="346"/>
      <c r="K29" s="346"/>
      <c r="L29" s="346"/>
      <c r="M29" s="346"/>
      <c r="N29" s="346"/>
      <c r="AA29" s="418" t="s">
        <v>160</v>
      </c>
      <c r="AB29" s="418"/>
      <c r="AC29" s="418"/>
      <c r="AD29" s="418"/>
      <c r="AE29" s="418"/>
      <c r="AF29" s="418"/>
    </row>
    <row r="30" spans="1:39" ht="16.5" customHeight="1">
      <c r="C30" s="409" t="s">
        <v>143</v>
      </c>
      <c r="D30" s="409"/>
      <c r="E30" s="409"/>
      <c r="F30" s="409"/>
      <c r="G30" s="409"/>
      <c r="H30" s="409"/>
      <c r="I30" s="60"/>
      <c r="J30" s="61"/>
      <c r="K30" s="62" t="s">
        <v>144</v>
      </c>
      <c r="L30" s="63">
        <v>12</v>
      </c>
      <c r="M30" s="64" t="s">
        <v>145</v>
      </c>
      <c r="N30" s="61"/>
      <c r="O30" s="65"/>
      <c r="P30" s="66"/>
      <c r="Q30" s="67" t="s">
        <v>144</v>
      </c>
      <c r="R30" s="67">
        <v>11</v>
      </c>
      <c r="S30" s="66" t="s">
        <v>145</v>
      </c>
      <c r="T30" s="66"/>
      <c r="U30" s="65"/>
      <c r="V30" s="66"/>
      <c r="W30" s="67" t="s">
        <v>144</v>
      </c>
      <c r="X30" s="67">
        <v>10</v>
      </c>
      <c r="Y30" s="67" t="s">
        <v>145</v>
      </c>
      <c r="Z30" s="66"/>
      <c r="AA30" s="65"/>
      <c r="AB30" s="66"/>
      <c r="AC30" s="67" t="s">
        <v>144</v>
      </c>
      <c r="AD30" s="67">
        <v>9</v>
      </c>
      <c r="AE30" s="67" t="s">
        <v>145</v>
      </c>
      <c r="AF30" s="68"/>
    </row>
    <row r="31" spans="1:39" ht="16.5" customHeight="1">
      <c r="C31" s="411" t="s">
        <v>161</v>
      </c>
      <c r="D31" s="411"/>
      <c r="E31" s="411"/>
      <c r="F31" s="411"/>
      <c r="G31" s="411"/>
      <c r="H31" s="411"/>
      <c r="I31" s="443">
        <v>45017</v>
      </c>
      <c r="J31" s="444"/>
      <c r="K31" s="444"/>
      <c r="L31" s="444"/>
      <c r="M31" s="444"/>
      <c r="N31" s="445"/>
      <c r="O31" s="446">
        <v>44470</v>
      </c>
      <c r="P31" s="446"/>
      <c r="Q31" s="446"/>
      <c r="R31" s="446"/>
      <c r="S31" s="446"/>
      <c r="T31" s="446"/>
      <c r="U31" s="446">
        <v>44470</v>
      </c>
      <c r="V31" s="446"/>
      <c r="W31" s="446"/>
      <c r="X31" s="446"/>
      <c r="Y31" s="446"/>
      <c r="Z31" s="446"/>
      <c r="AA31" s="446">
        <v>44470</v>
      </c>
      <c r="AB31" s="446"/>
      <c r="AC31" s="446"/>
      <c r="AD31" s="446"/>
      <c r="AE31" s="446"/>
      <c r="AF31" s="446"/>
    </row>
    <row r="32" spans="1:39" ht="16.5" customHeight="1">
      <c r="C32" s="411" t="s">
        <v>162</v>
      </c>
      <c r="D32" s="411"/>
      <c r="E32" s="411"/>
      <c r="F32" s="411"/>
      <c r="G32" s="411"/>
      <c r="H32" s="411"/>
      <c r="I32" s="443">
        <v>45199</v>
      </c>
      <c r="J32" s="444"/>
      <c r="K32" s="444"/>
      <c r="L32" s="444"/>
      <c r="M32" s="444"/>
      <c r="N32" s="445"/>
      <c r="O32" s="446">
        <v>44651</v>
      </c>
      <c r="P32" s="446"/>
      <c r="Q32" s="446"/>
      <c r="R32" s="446"/>
      <c r="S32" s="446"/>
      <c r="T32" s="446"/>
      <c r="U32" s="446">
        <v>44651</v>
      </c>
      <c r="V32" s="446"/>
      <c r="W32" s="446"/>
      <c r="X32" s="446"/>
      <c r="Y32" s="446"/>
      <c r="Z32" s="446"/>
      <c r="AA32" s="446">
        <v>44651</v>
      </c>
      <c r="AB32" s="446"/>
      <c r="AC32" s="446"/>
      <c r="AD32" s="446"/>
      <c r="AE32" s="446"/>
      <c r="AF32" s="446"/>
    </row>
    <row r="33" spans="1:35" ht="16.5" customHeight="1">
      <c r="C33" s="411" t="s">
        <v>163</v>
      </c>
      <c r="D33" s="411"/>
      <c r="E33" s="411"/>
      <c r="F33" s="411"/>
      <c r="G33" s="411"/>
      <c r="H33" s="411"/>
      <c r="I33" s="448">
        <f>IFERROR(IF(I31&gt;0, I32-I31+1, " "),"")</f>
        <v>183</v>
      </c>
      <c r="J33" s="448"/>
      <c r="K33" s="448"/>
      <c r="L33" s="448"/>
      <c r="M33" s="448"/>
      <c r="N33" s="448"/>
      <c r="O33" s="448">
        <f>IFERROR(IF(O31&gt;0, O32-O31+1, " "),"")</f>
        <v>182</v>
      </c>
      <c r="P33" s="448"/>
      <c r="Q33" s="448"/>
      <c r="R33" s="448"/>
      <c r="S33" s="448"/>
      <c r="T33" s="448"/>
      <c r="U33" s="448">
        <f>IFERROR(IF(U31&gt;0, U32-U31+1, " "),"")</f>
        <v>182</v>
      </c>
      <c r="V33" s="448"/>
      <c r="W33" s="448"/>
      <c r="X33" s="448"/>
      <c r="Y33" s="448"/>
      <c r="Z33" s="448"/>
      <c r="AA33" s="448">
        <f>IFERROR(IF(AA31&gt;0, AA32-AA31+1, " "),"")</f>
        <v>182</v>
      </c>
      <c r="AB33" s="448"/>
      <c r="AC33" s="448"/>
      <c r="AD33" s="448"/>
      <c r="AE33" s="448"/>
      <c r="AF33" s="448"/>
    </row>
    <row r="34" spans="1:35" ht="16.5" customHeight="1">
      <c r="C34" s="426" t="s">
        <v>164</v>
      </c>
      <c r="D34" s="420"/>
      <c r="E34" s="420"/>
      <c r="F34" s="420"/>
      <c r="G34" s="420"/>
      <c r="H34" s="421"/>
      <c r="I34" s="431">
        <v>2601822666</v>
      </c>
      <c r="J34" s="432"/>
      <c r="K34" s="432"/>
      <c r="L34" s="432"/>
      <c r="M34" s="432"/>
      <c r="N34" s="433"/>
      <c r="O34" s="434">
        <v>2601227430</v>
      </c>
      <c r="P34" s="434"/>
      <c r="Q34" s="434"/>
      <c r="R34" s="434"/>
      <c r="S34" s="434"/>
      <c r="T34" s="434"/>
      <c r="U34" s="434">
        <v>2601227430</v>
      </c>
      <c r="V34" s="434"/>
      <c r="W34" s="434"/>
      <c r="X34" s="434"/>
      <c r="Y34" s="434"/>
      <c r="Z34" s="434"/>
      <c r="AA34" s="434">
        <v>2601227430</v>
      </c>
      <c r="AB34" s="434"/>
      <c r="AC34" s="434"/>
      <c r="AD34" s="434"/>
      <c r="AE34" s="434"/>
      <c r="AF34" s="434"/>
    </row>
    <row r="35" spans="1:35" ht="45" customHeight="1">
      <c r="C35" s="419" t="s">
        <v>165</v>
      </c>
      <c r="D35" s="420"/>
      <c r="E35" s="420"/>
      <c r="F35" s="420"/>
      <c r="G35" s="420"/>
      <c r="H35" s="421"/>
      <c r="I35" s="434">
        <f t="shared" ref="I35" si="3">O34+O35</f>
        <v>20708076410</v>
      </c>
      <c r="J35" s="434"/>
      <c r="K35" s="434"/>
      <c r="L35" s="434"/>
      <c r="M35" s="434"/>
      <c r="N35" s="434"/>
      <c r="O35" s="434">
        <f t="shared" ref="O35" si="4">U34+U35</f>
        <v>18106848980</v>
      </c>
      <c r="P35" s="434"/>
      <c r="Q35" s="434"/>
      <c r="R35" s="434"/>
      <c r="S35" s="434"/>
      <c r="T35" s="434"/>
      <c r="U35" s="434">
        <f>AA34+AA35</f>
        <v>15505621550</v>
      </c>
      <c r="V35" s="434"/>
      <c r="W35" s="434"/>
      <c r="X35" s="434"/>
      <c r="Y35" s="434"/>
      <c r="Z35" s="434"/>
      <c r="AA35" s="434">
        <v>12904394120</v>
      </c>
      <c r="AB35" s="434"/>
      <c r="AC35" s="434"/>
      <c r="AD35" s="434"/>
      <c r="AE35" s="434"/>
      <c r="AF35" s="434"/>
    </row>
    <row r="36" spans="1:35">
      <c r="C36" s="426" t="s">
        <v>166</v>
      </c>
      <c r="D36" s="420"/>
      <c r="E36" s="420"/>
      <c r="F36" s="420"/>
      <c r="G36" s="420"/>
      <c r="H36" s="421"/>
      <c r="I36" s="412">
        <v>45701343350</v>
      </c>
      <c r="J36" s="412"/>
      <c r="K36" s="412"/>
      <c r="L36" s="412"/>
      <c r="M36" s="412"/>
      <c r="N36" s="412"/>
      <c r="O36" s="434">
        <v>45701343350</v>
      </c>
      <c r="P36" s="434"/>
      <c r="Q36" s="434"/>
      <c r="R36" s="434"/>
      <c r="S36" s="434"/>
      <c r="T36" s="434"/>
      <c r="U36" s="434">
        <v>45701343350</v>
      </c>
      <c r="V36" s="434"/>
      <c r="W36" s="434"/>
      <c r="X36" s="434"/>
      <c r="Y36" s="434"/>
      <c r="Z36" s="434"/>
      <c r="AA36" s="434">
        <v>184004659240</v>
      </c>
      <c r="AB36" s="434"/>
      <c r="AC36" s="434"/>
      <c r="AD36" s="434"/>
      <c r="AE36" s="434"/>
      <c r="AF36" s="434"/>
      <c r="AH36" s="72"/>
    </row>
    <row r="37" spans="1:35">
      <c r="C37" s="426" t="s">
        <v>167</v>
      </c>
      <c r="D37" s="420"/>
      <c r="E37" s="420"/>
      <c r="F37" s="420"/>
      <c r="G37" s="420"/>
      <c r="H37" s="421"/>
      <c r="I37" s="412">
        <v>45701343350</v>
      </c>
      <c r="J37" s="412"/>
      <c r="K37" s="412"/>
      <c r="L37" s="412"/>
      <c r="M37" s="412"/>
      <c r="N37" s="412"/>
      <c r="O37" s="434">
        <v>45701343350</v>
      </c>
      <c r="P37" s="434"/>
      <c r="Q37" s="434"/>
      <c r="R37" s="434"/>
      <c r="S37" s="434"/>
      <c r="T37" s="434"/>
      <c r="U37" s="434">
        <v>45701343350</v>
      </c>
      <c r="V37" s="434"/>
      <c r="W37" s="434"/>
      <c r="X37" s="434"/>
      <c r="Y37" s="434"/>
      <c r="Z37" s="434"/>
      <c r="AA37" s="434">
        <v>45701343350</v>
      </c>
      <c r="AB37" s="434"/>
      <c r="AC37" s="434"/>
      <c r="AD37" s="434"/>
      <c r="AE37" s="434"/>
      <c r="AF37" s="434"/>
      <c r="AH37" s="73"/>
    </row>
    <row r="38" spans="1:35" ht="5.25" customHeight="1">
      <c r="AH38" s="73"/>
    </row>
    <row r="39" spans="1:35">
      <c r="D39" s="345" t="s">
        <v>168</v>
      </c>
      <c r="E39" s="345"/>
      <c r="F39" s="345"/>
      <c r="G39" s="345"/>
      <c r="H39" s="345"/>
      <c r="I39" s="345"/>
      <c r="J39" s="345"/>
      <c r="K39" s="345"/>
      <c r="L39" s="345"/>
      <c r="M39" s="345"/>
      <c r="N39" s="345"/>
      <c r="O39" s="345"/>
      <c r="P39" s="345"/>
      <c r="Q39" s="345"/>
      <c r="R39" s="345"/>
      <c r="S39" s="345"/>
      <c r="T39" s="345"/>
      <c r="U39" s="345"/>
      <c r="V39" s="345"/>
      <c r="W39" s="345"/>
      <c r="X39" s="345"/>
      <c r="Y39" s="345"/>
      <c r="Z39" s="345"/>
      <c r="AA39" s="345"/>
      <c r="AB39" s="345"/>
      <c r="AC39" s="345"/>
      <c r="AD39" s="345"/>
      <c r="AE39" s="345"/>
      <c r="AF39" s="345"/>
    </row>
    <row r="41" spans="1:35" customFormat="1">
      <c r="A41" s="1"/>
      <c r="B41" s="1"/>
      <c r="C41" s="226"/>
      <c r="D41" s="227" t="s">
        <v>1086</v>
      </c>
      <c r="E41" s="226"/>
      <c r="F41" s="226"/>
      <c r="G41" s="226"/>
      <c r="H41" s="226"/>
      <c r="I41" s="1"/>
      <c r="J41" s="1"/>
      <c r="K41" s="1"/>
      <c r="L41" s="1"/>
      <c r="M41" s="1"/>
      <c r="N41" s="1"/>
      <c r="O41" s="1"/>
      <c r="P41" s="1"/>
      <c r="Q41" s="1"/>
      <c r="R41" s="1"/>
      <c r="S41" s="1"/>
      <c r="T41" s="1"/>
      <c r="U41" s="1"/>
      <c r="V41" s="1"/>
      <c r="W41" s="1"/>
      <c r="X41" s="1"/>
      <c r="Y41" s="1"/>
      <c r="Z41" s="1"/>
      <c r="AA41" s="449" t="s">
        <v>142</v>
      </c>
      <c r="AB41" s="449"/>
      <c r="AC41" s="449"/>
      <c r="AD41" s="449"/>
      <c r="AE41" s="449"/>
      <c r="AF41" s="449"/>
      <c r="AG41" s="1"/>
      <c r="AH41" s="1"/>
      <c r="AI41" s="1"/>
    </row>
    <row r="42" spans="1:35" ht="25.5" customHeight="1">
      <c r="A42" s="59"/>
      <c r="B42" s="59"/>
      <c r="C42" s="450" t="s">
        <v>143</v>
      </c>
      <c r="D42" s="450"/>
      <c r="E42" s="450"/>
      <c r="F42" s="450"/>
      <c r="G42" s="450"/>
      <c r="H42" s="450"/>
      <c r="I42" s="60"/>
      <c r="J42" s="61"/>
      <c r="K42" s="62" t="s">
        <v>144</v>
      </c>
      <c r="L42" s="63">
        <f>L30</f>
        <v>12</v>
      </c>
      <c r="M42" s="64" t="s">
        <v>145</v>
      </c>
      <c r="N42" s="61"/>
      <c r="O42" s="65"/>
      <c r="P42" s="66"/>
      <c r="Q42" s="67" t="s">
        <v>144</v>
      </c>
      <c r="R42" s="67">
        <f>R30</f>
        <v>11</v>
      </c>
      <c r="S42" s="66" t="s">
        <v>145</v>
      </c>
      <c r="T42" s="66"/>
      <c r="U42" s="65"/>
      <c r="V42" s="66"/>
      <c r="W42" s="67" t="s">
        <v>144</v>
      </c>
      <c r="X42" s="67">
        <f>X30</f>
        <v>10</v>
      </c>
      <c r="Y42" s="67" t="s">
        <v>145</v>
      </c>
      <c r="Z42" s="66"/>
      <c r="AA42" s="65"/>
      <c r="AB42" s="66"/>
      <c r="AC42" s="67" t="s">
        <v>144</v>
      </c>
      <c r="AD42" s="67">
        <f>AD30</f>
        <v>9</v>
      </c>
      <c r="AE42" s="67" t="s">
        <v>145</v>
      </c>
      <c r="AF42" s="68"/>
      <c r="AG42" s="54"/>
    </row>
    <row r="43" spans="1:35" ht="25.5" customHeight="1">
      <c r="A43" s="59"/>
      <c r="B43" s="59"/>
      <c r="C43" s="451" t="s">
        <v>1059</v>
      </c>
      <c r="D43" s="451"/>
      <c r="E43" s="451"/>
      <c r="F43" s="451"/>
      <c r="G43" s="451"/>
      <c r="H43" s="451"/>
      <c r="I43" s="412">
        <v>4164232629</v>
      </c>
      <c r="J43" s="412"/>
      <c r="K43" s="412"/>
      <c r="L43" s="412"/>
      <c r="M43" s="412"/>
      <c r="N43" s="412"/>
      <c r="O43" s="434">
        <v>4473806505</v>
      </c>
      <c r="P43" s="434"/>
      <c r="Q43" s="434"/>
      <c r="R43" s="434"/>
      <c r="S43" s="434"/>
      <c r="T43" s="434"/>
      <c r="U43" s="434">
        <v>4067084893</v>
      </c>
      <c r="V43" s="434"/>
      <c r="W43" s="434"/>
      <c r="X43" s="434"/>
      <c r="Y43" s="434"/>
      <c r="Z43" s="434"/>
      <c r="AA43" s="434">
        <v>4215149954</v>
      </c>
      <c r="AB43" s="434"/>
      <c r="AC43" s="434"/>
      <c r="AD43" s="434"/>
      <c r="AE43" s="434"/>
      <c r="AF43" s="434"/>
      <c r="AG43" s="54"/>
    </row>
    <row r="44" spans="1:35" s="76" customFormat="1" ht="25.5" customHeight="1">
      <c r="A44" s="74"/>
      <c r="B44" s="74"/>
      <c r="C44" s="452" t="s">
        <v>1060</v>
      </c>
      <c r="D44" s="452"/>
      <c r="E44" s="452"/>
      <c r="F44" s="452"/>
      <c r="G44" s="452"/>
      <c r="H44" s="452"/>
      <c r="I44" s="453">
        <f>IF(ISERROR(I43/((I49+I50)/2)*100),"-",I43/((I49+I50)/2))</f>
        <v>5.0457579181877987E-2</v>
      </c>
      <c r="J44" s="453"/>
      <c r="K44" s="453"/>
      <c r="L44" s="453"/>
      <c r="M44" s="453"/>
      <c r="N44" s="453"/>
      <c r="O44" s="453">
        <f>IF(ISERROR(O43/((O49+O50)/2)*100),"-",O43/((O49+O50)/2))</f>
        <v>5.4208654050301452E-2</v>
      </c>
      <c r="P44" s="453"/>
      <c r="Q44" s="453"/>
      <c r="R44" s="453"/>
      <c r="S44" s="453"/>
      <c r="T44" s="453"/>
      <c r="U44" s="453">
        <f>IF(ISERROR(U43/((U49+U50)/2)*100),"-",U43/((U49+U50)/2))</f>
        <v>4.9280450039902723E-2</v>
      </c>
      <c r="V44" s="453"/>
      <c r="W44" s="453"/>
      <c r="X44" s="453"/>
      <c r="Y44" s="453"/>
      <c r="Z44" s="453"/>
      <c r="AA44" s="453">
        <f>IF(ISERROR(AA43/((AA49+AA50)/2)*100),"-",AA43/((AA49+AA50)/2))</f>
        <v>5.1074539180708284E-2</v>
      </c>
      <c r="AB44" s="453"/>
      <c r="AC44" s="453"/>
      <c r="AD44" s="453"/>
      <c r="AE44" s="453"/>
      <c r="AF44" s="453"/>
      <c r="AG44" s="54"/>
      <c r="AH44" s="75"/>
      <c r="AI44" s="75"/>
    </row>
    <row r="45" spans="1:35" s="76" customFormat="1" ht="25.5" customHeight="1">
      <c r="A45" s="74"/>
      <c r="B45" s="74"/>
      <c r="C45" s="451" t="s">
        <v>1061</v>
      </c>
      <c r="D45" s="451"/>
      <c r="E45" s="451"/>
      <c r="F45" s="451"/>
      <c r="G45" s="451"/>
      <c r="H45" s="451"/>
      <c r="I45" s="435">
        <f>IF(ISERROR(I44*365/I33),"-",I44*365/I33)</f>
        <v>0.10063943388735226</v>
      </c>
      <c r="J45" s="435"/>
      <c r="K45" s="435"/>
      <c r="L45" s="435"/>
      <c r="M45" s="435"/>
      <c r="N45" s="435"/>
      <c r="O45" s="435">
        <f>IF(ISERROR(O44*365/O33),"-",O44*365/O33)</f>
        <v>0.10871515784813203</v>
      </c>
      <c r="P45" s="435"/>
      <c r="Q45" s="435"/>
      <c r="R45" s="435"/>
      <c r="S45" s="435"/>
      <c r="T45" s="435"/>
      <c r="U45" s="435">
        <f>IF(ISERROR(U44*365/U33),"-",U44*365/U33)</f>
        <v>9.8831671783321404E-2</v>
      </c>
      <c r="V45" s="435"/>
      <c r="W45" s="435"/>
      <c r="X45" s="435"/>
      <c r="Y45" s="435"/>
      <c r="Z45" s="435"/>
      <c r="AA45" s="435">
        <f>IF(ISERROR(AA44*365/AA33),"-",AA44*365/AA33)</f>
        <v>0.1024297076975743</v>
      </c>
      <c r="AB45" s="435"/>
      <c r="AC45" s="435"/>
      <c r="AD45" s="435"/>
      <c r="AE45" s="435"/>
      <c r="AF45" s="435"/>
      <c r="AG45" s="54"/>
      <c r="AH45" s="75"/>
      <c r="AI45" s="75"/>
    </row>
    <row r="46" spans="1:35" ht="25.5" customHeight="1">
      <c r="A46" s="59"/>
      <c r="B46" s="59"/>
      <c r="C46" s="451" t="s">
        <v>169</v>
      </c>
      <c r="D46" s="451"/>
      <c r="E46" s="451"/>
      <c r="F46" s="451"/>
      <c r="G46" s="451"/>
      <c r="H46" s="451"/>
      <c r="I46" s="412">
        <v>560932820</v>
      </c>
      <c r="J46" s="412"/>
      <c r="K46" s="412"/>
      <c r="L46" s="412"/>
      <c r="M46" s="412"/>
      <c r="N46" s="412"/>
      <c r="O46" s="434">
        <v>602375993</v>
      </c>
      <c r="P46" s="434"/>
      <c r="Q46" s="434"/>
      <c r="R46" s="434"/>
      <c r="S46" s="434"/>
      <c r="T46" s="434"/>
      <c r="U46" s="434">
        <v>547921961</v>
      </c>
      <c r="V46" s="434"/>
      <c r="W46" s="434"/>
      <c r="X46" s="434"/>
      <c r="Y46" s="434"/>
      <c r="Z46" s="434"/>
      <c r="AA46" s="434">
        <v>567734487</v>
      </c>
      <c r="AB46" s="434"/>
      <c r="AC46" s="434"/>
      <c r="AD46" s="434"/>
      <c r="AE46" s="434"/>
      <c r="AF46" s="434"/>
      <c r="AG46" s="54"/>
    </row>
    <row r="47" spans="1:35" s="76" customFormat="1" ht="25.5" customHeight="1">
      <c r="A47" s="74"/>
      <c r="B47" s="74"/>
      <c r="C47" s="451" t="s">
        <v>170</v>
      </c>
      <c r="D47" s="451"/>
      <c r="E47" s="451"/>
      <c r="F47" s="451"/>
      <c r="G47" s="451"/>
      <c r="H47" s="451"/>
      <c r="I47" s="435">
        <f>IF(ISERROR(I46/((I51+I52)/2)*100),"-",I46/((I51+I52)/2))</f>
        <v>0.11472939965914938</v>
      </c>
      <c r="J47" s="435"/>
      <c r="K47" s="435"/>
      <c r="L47" s="435"/>
      <c r="M47" s="435"/>
      <c r="N47" s="435"/>
      <c r="O47" s="435">
        <f>IF(ISERROR(O46/((O51+O52)/2)*100),"-",O46/((O51+O52)/2))</f>
        <v>0.12320590555919686</v>
      </c>
      <c r="P47" s="435"/>
      <c r="Q47" s="435"/>
      <c r="R47" s="435"/>
      <c r="S47" s="435"/>
      <c r="T47" s="435"/>
      <c r="U47" s="435">
        <f>IF(ISERROR(U46/((U51+U52)/2)*100),"-",U46/((U51+U52)/2))</f>
        <v>0.11206824668521601</v>
      </c>
      <c r="V47" s="435"/>
      <c r="W47" s="435"/>
      <c r="X47" s="435"/>
      <c r="Y47" s="435"/>
      <c r="Z47" s="435"/>
      <c r="AA47" s="435">
        <f>IF(ISERROR(AA46/((AA51+AA52)/2)*100),"-",AA46/((AA51+AA52)/2))</f>
        <v>0.11612056655787256</v>
      </c>
      <c r="AB47" s="435"/>
      <c r="AC47" s="435"/>
      <c r="AD47" s="435"/>
      <c r="AE47" s="435"/>
      <c r="AF47" s="435"/>
      <c r="AG47" s="54"/>
      <c r="AH47" s="75"/>
      <c r="AI47" s="75"/>
    </row>
    <row r="48" spans="1:35" s="76" customFormat="1" ht="25.5" customHeight="1" thickBot="1">
      <c r="A48" s="74"/>
      <c r="B48" s="74"/>
      <c r="C48" s="454" t="s">
        <v>171</v>
      </c>
      <c r="D48" s="454"/>
      <c r="E48" s="454"/>
      <c r="F48" s="454"/>
      <c r="G48" s="454"/>
      <c r="H48" s="454"/>
      <c r="I48" s="455">
        <f>IF(ISERROR(I47*365/I33),"-",I47*365/I33)</f>
        <v>0.22883186270813949</v>
      </c>
      <c r="J48" s="455"/>
      <c r="K48" s="455"/>
      <c r="L48" s="455"/>
      <c r="M48" s="455"/>
      <c r="N48" s="455"/>
      <c r="O48" s="455">
        <f>IF(ISERROR(O47*365/O33),"-",O47*365/O33)</f>
        <v>0.24708876664344426</v>
      </c>
      <c r="P48" s="455"/>
      <c r="Q48" s="455"/>
      <c r="R48" s="455"/>
      <c r="S48" s="455"/>
      <c r="T48" s="455"/>
      <c r="U48" s="455">
        <f>IF(ISERROR(U47*365/U33),"-",U47*365/U33)</f>
        <v>0.22475225296760354</v>
      </c>
      <c r="V48" s="455"/>
      <c r="W48" s="455"/>
      <c r="X48" s="455"/>
      <c r="Y48" s="455"/>
      <c r="Z48" s="455"/>
      <c r="AA48" s="455">
        <f>IF(ISERROR(AA47*365/AA33),"-",AA47*365/AA33)</f>
        <v>0.23287915820672245</v>
      </c>
      <c r="AB48" s="455"/>
      <c r="AC48" s="455"/>
      <c r="AD48" s="455"/>
      <c r="AE48" s="455"/>
      <c r="AF48" s="455"/>
      <c r="AG48" s="54"/>
      <c r="AH48" s="75"/>
      <c r="AI48" s="75"/>
    </row>
    <row r="49" spans="1:39" ht="23.25" customHeight="1">
      <c r="C49" s="456" t="s">
        <v>1062</v>
      </c>
      <c r="D49" s="456"/>
      <c r="E49" s="456"/>
      <c r="F49" s="456"/>
      <c r="G49" s="456"/>
      <c r="H49" s="456"/>
      <c r="I49" s="412">
        <v>82529378074</v>
      </c>
      <c r="J49" s="412"/>
      <c r="K49" s="412"/>
      <c r="L49" s="412"/>
      <c r="M49" s="412"/>
      <c r="N49" s="412"/>
      <c r="O49" s="412">
        <v>82529378074</v>
      </c>
      <c r="P49" s="412"/>
      <c r="Q49" s="412"/>
      <c r="R49" s="412"/>
      <c r="S49" s="412"/>
      <c r="T49" s="412"/>
      <c r="U49" s="412">
        <v>82529378074</v>
      </c>
      <c r="V49" s="412"/>
      <c r="W49" s="412"/>
      <c r="X49" s="412"/>
      <c r="Y49" s="412"/>
      <c r="Z49" s="412"/>
      <c r="AA49" s="412">
        <v>82529378074</v>
      </c>
      <c r="AB49" s="412"/>
      <c r="AC49" s="412"/>
      <c r="AD49" s="412"/>
      <c r="AE49" s="412"/>
      <c r="AF49" s="412"/>
      <c r="AH49" s="72"/>
    </row>
    <row r="50" spans="1:39" ht="23.25" customHeight="1">
      <c r="C50" s="460" t="s">
        <v>1063</v>
      </c>
      <c r="D50" s="460"/>
      <c r="E50" s="460"/>
      <c r="F50" s="460"/>
      <c r="G50" s="460"/>
      <c r="H50" s="460"/>
      <c r="I50" s="434">
        <v>82529378074</v>
      </c>
      <c r="J50" s="434"/>
      <c r="K50" s="434"/>
      <c r="L50" s="434"/>
      <c r="M50" s="434"/>
      <c r="N50" s="434"/>
      <c r="O50" s="434">
        <v>82529378074</v>
      </c>
      <c r="P50" s="434"/>
      <c r="Q50" s="434"/>
      <c r="R50" s="434"/>
      <c r="S50" s="434"/>
      <c r="T50" s="434"/>
      <c r="U50" s="434">
        <v>82529378074</v>
      </c>
      <c r="V50" s="434"/>
      <c r="W50" s="434"/>
      <c r="X50" s="434"/>
      <c r="Y50" s="434"/>
      <c r="Z50" s="434"/>
      <c r="AA50" s="434">
        <v>82529378074</v>
      </c>
      <c r="AB50" s="434"/>
      <c r="AC50" s="434"/>
      <c r="AD50" s="434"/>
      <c r="AE50" s="434"/>
      <c r="AF50" s="434"/>
      <c r="AH50" s="73"/>
    </row>
    <row r="51" spans="1:39" ht="23.25" customHeight="1">
      <c r="C51" s="460" t="s">
        <v>172</v>
      </c>
      <c r="D51" s="460"/>
      <c r="E51" s="460"/>
      <c r="F51" s="460"/>
      <c r="G51" s="460"/>
      <c r="H51" s="460"/>
      <c r="I51" s="434">
        <v>4889181166</v>
      </c>
      <c r="J51" s="434"/>
      <c r="K51" s="434"/>
      <c r="L51" s="434"/>
      <c r="M51" s="434"/>
      <c r="N51" s="434"/>
      <c r="O51" s="434">
        <v>4889181166</v>
      </c>
      <c r="P51" s="434"/>
      <c r="Q51" s="434"/>
      <c r="R51" s="434"/>
      <c r="S51" s="434"/>
      <c r="T51" s="434"/>
      <c r="U51" s="434">
        <v>4889181166</v>
      </c>
      <c r="V51" s="434"/>
      <c r="W51" s="434"/>
      <c r="X51" s="434"/>
      <c r="Y51" s="434"/>
      <c r="Z51" s="434"/>
      <c r="AA51" s="434">
        <v>4889181166</v>
      </c>
      <c r="AB51" s="434"/>
      <c r="AC51" s="434"/>
      <c r="AD51" s="434"/>
      <c r="AE51" s="434"/>
      <c r="AF51" s="434"/>
      <c r="AH51" s="72"/>
    </row>
    <row r="52" spans="1:39" s="55" customFormat="1" ht="23.25" customHeight="1">
      <c r="C52" s="460" t="s">
        <v>173</v>
      </c>
      <c r="D52" s="460"/>
      <c r="E52" s="460"/>
      <c r="F52" s="460"/>
      <c r="G52" s="460"/>
      <c r="H52" s="460"/>
      <c r="I52" s="434">
        <v>4889181166</v>
      </c>
      <c r="J52" s="434"/>
      <c r="K52" s="434"/>
      <c r="L52" s="434"/>
      <c r="M52" s="434"/>
      <c r="N52" s="434"/>
      <c r="O52" s="434">
        <v>4889181166</v>
      </c>
      <c r="P52" s="434"/>
      <c r="Q52" s="434"/>
      <c r="R52" s="434"/>
      <c r="S52" s="434"/>
      <c r="T52" s="434"/>
      <c r="U52" s="434">
        <v>4889181166</v>
      </c>
      <c r="V52" s="434"/>
      <c r="W52" s="434"/>
      <c r="X52" s="434"/>
      <c r="Y52" s="434"/>
      <c r="Z52" s="434"/>
      <c r="AA52" s="434">
        <v>4889181166</v>
      </c>
      <c r="AB52" s="434"/>
      <c r="AC52" s="434"/>
      <c r="AD52" s="434"/>
      <c r="AE52" s="434"/>
      <c r="AF52" s="434"/>
      <c r="AH52" s="73"/>
      <c r="AJ52" s="69"/>
      <c r="AK52" s="69"/>
      <c r="AL52" s="69"/>
      <c r="AM52" s="69"/>
    </row>
    <row r="53" spans="1:39" s="55" customFormat="1" ht="5.25" customHeight="1">
      <c r="AH53" s="73"/>
      <c r="AJ53" s="69"/>
      <c r="AK53" s="69"/>
      <c r="AL53" s="69"/>
      <c r="AM53" s="69"/>
    </row>
    <row r="54" spans="1:39" s="55" customFormat="1">
      <c r="D54" s="345" t="s">
        <v>168</v>
      </c>
      <c r="E54" s="345"/>
      <c r="F54" s="345"/>
      <c r="G54" s="345"/>
      <c r="H54" s="345"/>
      <c r="I54" s="345"/>
      <c r="J54" s="345"/>
      <c r="K54" s="345"/>
      <c r="L54" s="345"/>
      <c r="M54" s="345"/>
      <c r="N54" s="345"/>
      <c r="O54" s="345"/>
      <c r="P54" s="345"/>
      <c r="Q54" s="345"/>
      <c r="R54" s="345"/>
      <c r="S54" s="345"/>
      <c r="T54" s="345"/>
      <c r="U54" s="345"/>
      <c r="V54" s="345"/>
      <c r="W54" s="345"/>
      <c r="X54" s="345"/>
      <c r="Y54" s="345"/>
      <c r="Z54" s="345"/>
      <c r="AA54" s="345"/>
      <c r="AB54" s="345"/>
      <c r="AC54" s="345"/>
      <c r="AD54" s="345"/>
      <c r="AE54" s="345"/>
      <c r="AF54" s="345"/>
      <c r="AJ54" s="69"/>
      <c r="AK54" s="69"/>
      <c r="AL54" s="69"/>
      <c r="AM54" s="69"/>
    </row>
    <row r="59" spans="1:39" s="55" customFormat="1" ht="103.5" customHeight="1">
      <c r="A59" s="457" t="s">
        <v>174</v>
      </c>
      <c r="B59" s="458"/>
      <c r="C59" s="458"/>
      <c r="D59" s="458"/>
      <c r="E59" s="458"/>
      <c r="F59" s="458"/>
      <c r="G59" s="458"/>
      <c r="H59" s="458"/>
      <c r="I59" s="458"/>
      <c r="J59" s="458"/>
      <c r="K59" s="458"/>
      <c r="L59" s="458"/>
      <c r="M59" s="458"/>
      <c r="N59" s="458"/>
      <c r="O59" s="458"/>
      <c r="P59" s="458"/>
      <c r="Q59" s="458"/>
      <c r="R59" s="458"/>
      <c r="S59" s="458"/>
      <c r="T59" s="458"/>
      <c r="U59" s="458"/>
      <c r="V59" s="458"/>
      <c r="W59" s="458"/>
      <c r="X59" s="458"/>
      <c r="Y59" s="458"/>
      <c r="Z59" s="458"/>
      <c r="AA59" s="458"/>
      <c r="AB59" s="458"/>
      <c r="AC59" s="458"/>
      <c r="AD59" s="458"/>
      <c r="AE59" s="458"/>
      <c r="AF59" s="459"/>
      <c r="AJ59" s="69"/>
      <c r="AK59" s="69"/>
      <c r="AL59" s="69"/>
      <c r="AM59" s="69"/>
    </row>
  </sheetData>
  <sheetProtection formatCells="0" formatColumns="0" formatRows="0"/>
  <protectedRanges>
    <protectedRange sqref="O46:AF46 I49:AF52 O43:AF43" name="범위8_2"/>
    <protectedRange sqref="I31:AF32 O10:AF11 O15:AF16 O34:AF34 I12:AF13 L10 I11:N11 I15:N16 I43:N43 I46:N46 I35:AF37" name="범위8"/>
    <protectedRange sqref="C6" name="범위8_5"/>
    <protectedRange sqref="I17:AF18" name="범위8_3"/>
  </protectedRanges>
  <mergeCells count="160">
    <mergeCell ref="I16:N16"/>
    <mergeCell ref="O16:T16"/>
    <mergeCell ref="U16:Z16"/>
    <mergeCell ref="AA16:AF16"/>
    <mergeCell ref="I18:N18"/>
    <mergeCell ref="O18:T18"/>
    <mergeCell ref="U18:Z18"/>
    <mergeCell ref="AA18:AF18"/>
    <mergeCell ref="C15:F16"/>
    <mergeCell ref="G15:H15"/>
    <mergeCell ref="G16:H16"/>
    <mergeCell ref="C17:F18"/>
    <mergeCell ref="G17:H17"/>
    <mergeCell ref="G18:H18"/>
    <mergeCell ref="A59:AF59"/>
    <mergeCell ref="C52:H52"/>
    <mergeCell ref="I52:N52"/>
    <mergeCell ref="O52:T52"/>
    <mergeCell ref="U52:Z52"/>
    <mergeCell ref="AA52:AF52"/>
    <mergeCell ref="D54:AF54"/>
    <mergeCell ref="C50:H50"/>
    <mergeCell ref="I50:N50"/>
    <mergeCell ref="O50:T50"/>
    <mergeCell ref="U50:Z50"/>
    <mergeCell ref="AA50:AF50"/>
    <mergeCell ref="C51:H51"/>
    <mergeCell ref="I51:N51"/>
    <mergeCell ref="O51:T51"/>
    <mergeCell ref="U51:Z51"/>
    <mergeCell ref="AA51:AF51"/>
    <mergeCell ref="C48:H48"/>
    <mergeCell ref="I48:N48"/>
    <mergeCell ref="O48:T48"/>
    <mergeCell ref="U48:Z48"/>
    <mergeCell ref="AA48:AF48"/>
    <mergeCell ref="C49:H49"/>
    <mergeCell ref="I49:N49"/>
    <mergeCell ref="O49:T49"/>
    <mergeCell ref="U49:Z49"/>
    <mergeCell ref="AA49:AF49"/>
    <mergeCell ref="C46:H46"/>
    <mergeCell ref="I46:N46"/>
    <mergeCell ref="O46:T46"/>
    <mergeCell ref="U46:Z46"/>
    <mergeCell ref="AA46:AF46"/>
    <mergeCell ref="C47:H47"/>
    <mergeCell ref="I47:N47"/>
    <mergeCell ref="O47:T47"/>
    <mergeCell ref="U47:Z47"/>
    <mergeCell ref="AA47:AF47"/>
    <mergeCell ref="C44:H44"/>
    <mergeCell ref="I44:N44"/>
    <mergeCell ref="O44:T44"/>
    <mergeCell ref="U44:Z44"/>
    <mergeCell ref="AA44:AF44"/>
    <mergeCell ref="C45:H45"/>
    <mergeCell ref="I45:N45"/>
    <mergeCell ref="O45:T45"/>
    <mergeCell ref="U45:Z45"/>
    <mergeCell ref="AA45:AF45"/>
    <mergeCell ref="D39:AF39"/>
    <mergeCell ref="AA41:AF41"/>
    <mergeCell ref="C42:H42"/>
    <mergeCell ref="C43:H43"/>
    <mergeCell ref="I43:N43"/>
    <mergeCell ref="O43:T43"/>
    <mergeCell ref="U43:Z43"/>
    <mergeCell ref="AA43:AF43"/>
    <mergeCell ref="C36:H36"/>
    <mergeCell ref="I36:N36"/>
    <mergeCell ref="O36:T36"/>
    <mergeCell ref="U36:Z36"/>
    <mergeCell ref="AA36:AF36"/>
    <mergeCell ref="C37:H37"/>
    <mergeCell ref="I37:N37"/>
    <mergeCell ref="O37:T37"/>
    <mergeCell ref="U37:Z37"/>
    <mergeCell ref="AA37:AF37"/>
    <mergeCell ref="C34:H34"/>
    <mergeCell ref="I34:N34"/>
    <mergeCell ref="O34:T34"/>
    <mergeCell ref="U34:Z34"/>
    <mergeCell ref="AA34:AF34"/>
    <mergeCell ref="C35:H35"/>
    <mergeCell ref="I35:N35"/>
    <mergeCell ref="O35:T35"/>
    <mergeCell ref="U35:Z35"/>
    <mergeCell ref="AA35:AF35"/>
    <mergeCell ref="C32:H32"/>
    <mergeCell ref="I32:N32"/>
    <mergeCell ref="O32:T32"/>
    <mergeCell ref="U32:Z32"/>
    <mergeCell ref="AA32:AF32"/>
    <mergeCell ref="C33:H33"/>
    <mergeCell ref="I33:N33"/>
    <mergeCell ref="O33:T33"/>
    <mergeCell ref="U33:Z33"/>
    <mergeCell ref="AA33:AF33"/>
    <mergeCell ref="D29:N29"/>
    <mergeCell ref="AA29:AF29"/>
    <mergeCell ref="C30:H30"/>
    <mergeCell ref="C31:H31"/>
    <mergeCell ref="I31:N31"/>
    <mergeCell ref="O31:T31"/>
    <mergeCell ref="U31:Z31"/>
    <mergeCell ref="AA31:AF31"/>
    <mergeCell ref="E22:AF22"/>
    <mergeCell ref="E23:AF23"/>
    <mergeCell ref="E24:AF24"/>
    <mergeCell ref="E25:AF25"/>
    <mergeCell ref="E26:AF26"/>
    <mergeCell ref="E27:AF27"/>
    <mergeCell ref="C20:H20"/>
    <mergeCell ref="I20:N20"/>
    <mergeCell ref="O20:T20"/>
    <mergeCell ref="U20:Z20"/>
    <mergeCell ref="AA20:AF20"/>
    <mergeCell ref="E21:AF21"/>
    <mergeCell ref="I17:N17"/>
    <mergeCell ref="O17:T17"/>
    <mergeCell ref="U17:Z17"/>
    <mergeCell ref="AA17:AF17"/>
    <mergeCell ref="C19:H19"/>
    <mergeCell ref="I19:N19"/>
    <mergeCell ref="O19:T19"/>
    <mergeCell ref="U19:Z19"/>
    <mergeCell ref="AA19:AF19"/>
    <mergeCell ref="C14:H14"/>
    <mergeCell ref="I14:N14"/>
    <mergeCell ref="O14:T14"/>
    <mergeCell ref="U14:Z14"/>
    <mergeCell ref="AA14:AF14"/>
    <mergeCell ref="I15:N15"/>
    <mergeCell ref="O15:T15"/>
    <mergeCell ref="U15:Z15"/>
    <mergeCell ref="AA15:AF15"/>
    <mergeCell ref="C12:H12"/>
    <mergeCell ref="I12:N12"/>
    <mergeCell ref="O12:T12"/>
    <mergeCell ref="U12:Z12"/>
    <mergeCell ref="AA12:AF12"/>
    <mergeCell ref="C13:H13"/>
    <mergeCell ref="I13:N13"/>
    <mergeCell ref="O13:T13"/>
    <mergeCell ref="U13:Z13"/>
    <mergeCell ref="AA13:AF13"/>
    <mergeCell ref="C10:H10"/>
    <mergeCell ref="C11:H11"/>
    <mergeCell ref="I11:N11"/>
    <mergeCell ref="O11:T11"/>
    <mergeCell ref="U11:Z11"/>
    <mergeCell ref="AA11:AF11"/>
    <mergeCell ref="B2:P2"/>
    <mergeCell ref="C4:P4"/>
    <mergeCell ref="C6:AF6"/>
    <mergeCell ref="C8:W8"/>
    <mergeCell ref="D9:J9"/>
    <mergeCell ref="K9:M9"/>
    <mergeCell ref="AA9:AF9"/>
  </mergeCells>
  <phoneticPr fontId="2" type="noConversion"/>
  <pageMargins left="0.47244094488188981" right="0.47244094488188981" top="0.74803149606299213" bottom="0.74803149606299213" header="0.31496062992125984" footer="0.31496062992125984"/>
  <pageSetup paperSize="9" scale="72" orientation="portrait" blackAndWhite="1" r:id="rId1"/>
  <rowBreaks count="1" manualBreakCount="1">
    <brk id="28" max="3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AT26"/>
  <sheetViews>
    <sheetView showZeros="0" view="pageBreakPreview" zoomScaleNormal="85" zoomScaleSheetLayoutView="100" workbookViewId="0">
      <selection activeCell="V12" sqref="V12:Z12"/>
    </sheetView>
  </sheetViews>
  <sheetFormatPr defaultRowHeight="16.5"/>
  <cols>
    <col min="1" max="3" width="1.125" style="1" customWidth="1"/>
    <col min="4" max="4" width="2.625" style="1" customWidth="1"/>
    <col min="5" max="13" width="2.375" style="1" customWidth="1"/>
    <col min="14" max="18" width="2.5" style="1" customWidth="1"/>
    <col min="19" max="21" width="2.375" style="1" customWidth="1"/>
    <col min="22" max="26" width="2.5" style="1" customWidth="1"/>
    <col min="27" max="36" width="2.375" style="1" customWidth="1"/>
    <col min="37" max="37" width="4.25" style="1" customWidth="1"/>
    <col min="38" max="39" width="16" style="1" bestFit="1" customWidth="1"/>
    <col min="40" max="42" width="9" style="1"/>
  </cols>
  <sheetData>
    <row r="2" spans="1:46" s="1" customFormat="1" ht="19.5">
      <c r="A2" s="321" t="s">
        <v>175</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c r="AQ2"/>
      <c r="AR2"/>
      <c r="AS2"/>
      <c r="AT2"/>
    </row>
    <row r="3" spans="1:46" s="1" customFormat="1" ht="19.5">
      <c r="A3" s="78"/>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Q3"/>
      <c r="AR3"/>
      <c r="AS3"/>
      <c r="AT3"/>
    </row>
    <row r="4" spans="1:46" s="1" customFormat="1" ht="19.5">
      <c r="A4" s="322" t="s">
        <v>176</v>
      </c>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14"/>
      <c r="AI4" s="14"/>
      <c r="AJ4" s="14"/>
      <c r="AK4" s="32"/>
      <c r="AL4" s="11"/>
    </row>
    <row r="5" spans="1:46" s="1" customFormat="1" ht="19.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32"/>
      <c r="AL5" s="11"/>
      <c r="AQ5"/>
      <c r="AR5"/>
      <c r="AS5"/>
      <c r="AT5"/>
    </row>
    <row r="6" spans="1:46" s="1" customFormat="1">
      <c r="AA6" s="469" t="s">
        <v>177</v>
      </c>
      <c r="AB6" s="469"/>
      <c r="AC6" s="469"/>
      <c r="AD6" s="469"/>
      <c r="AE6" s="469"/>
      <c r="AF6" s="469"/>
      <c r="AG6" s="469"/>
      <c r="AH6" s="469"/>
      <c r="AI6" s="469"/>
      <c r="AJ6" s="469"/>
      <c r="AK6" s="469"/>
      <c r="AQ6"/>
      <c r="AR6"/>
      <c r="AS6"/>
      <c r="AT6"/>
    </row>
    <row r="7" spans="1:46" s="1" customFormat="1" ht="20.100000000000001" customHeight="1">
      <c r="C7" s="470" t="s">
        <v>178</v>
      </c>
      <c r="D7" s="471"/>
      <c r="E7" s="471"/>
      <c r="F7" s="471"/>
      <c r="G7" s="471"/>
      <c r="H7" s="471"/>
      <c r="I7" s="471"/>
      <c r="J7" s="471"/>
      <c r="K7" s="471"/>
      <c r="L7" s="471"/>
      <c r="M7" s="472"/>
      <c r="N7" s="477" t="s">
        <v>1018</v>
      </c>
      <c r="O7" s="478"/>
      <c r="P7" s="478"/>
      <c r="Q7" s="478"/>
      <c r="R7" s="478"/>
      <c r="S7" s="478"/>
      <c r="T7" s="478"/>
      <c r="U7" s="479"/>
      <c r="V7" s="477" t="s">
        <v>1019</v>
      </c>
      <c r="W7" s="478"/>
      <c r="X7" s="478"/>
      <c r="Y7" s="478"/>
      <c r="Z7" s="478"/>
      <c r="AA7" s="478"/>
      <c r="AB7" s="478"/>
      <c r="AC7" s="479"/>
      <c r="AD7" s="480" t="s">
        <v>179</v>
      </c>
      <c r="AE7" s="471"/>
      <c r="AF7" s="471"/>
      <c r="AG7" s="471"/>
      <c r="AH7" s="471"/>
      <c r="AI7" s="471"/>
      <c r="AJ7" s="471"/>
      <c r="AK7" s="472"/>
      <c r="AQ7"/>
      <c r="AR7"/>
      <c r="AS7"/>
      <c r="AT7"/>
    </row>
    <row r="8" spans="1:46" s="1" customFormat="1" ht="20.100000000000001" customHeight="1">
      <c r="C8" s="473"/>
      <c r="D8" s="474"/>
      <c r="E8" s="474"/>
      <c r="F8" s="475"/>
      <c r="G8" s="475"/>
      <c r="H8" s="475"/>
      <c r="I8" s="475"/>
      <c r="J8" s="475"/>
      <c r="K8" s="475"/>
      <c r="L8" s="475"/>
      <c r="M8" s="476"/>
      <c r="N8" s="482" t="s">
        <v>180</v>
      </c>
      <c r="O8" s="482"/>
      <c r="P8" s="482"/>
      <c r="Q8" s="482"/>
      <c r="R8" s="482"/>
      <c r="S8" s="482" t="s">
        <v>114</v>
      </c>
      <c r="T8" s="482"/>
      <c r="U8" s="482"/>
      <c r="V8" s="482" t="s">
        <v>180</v>
      </c>
      <c r="W8" s="482"/>
      <c r="X8" s="482"/>
      <c r="Y8" s="482"/>
      <c r="Z8" s="482"/>
      <c r="AA8" s="482" t="s">
        <v>114</v>
      </c>
      <c r="AB8" s="482"/>
      <c r="AC8" s="482"/>
      <c r="AD8" s="481"/>
      <c r="AE8" s="475"/>
      <c r="AF8" s="475"/>
      <c r="AG8" s="475"/>
      <c r="AH8" s="475"/>
      <c r="AI8" s="475"/>
      <c r="AJ8" s="475"/>
      <c r="AK8" s="476"/>
      <c r="AQ8"/>
      <c r="AR8"/>
      <c r="AS8"/>
      <c r="AT8"/>
    </row>
    <row r="9" spans="1:46" s="1" customFormat="1" ht="37.5" customHeight="1">
      <c r="C9" s="496" t="s">
        <v>181</v>
      </c>
      <c r="D9" s="497"/>
      <c r="E9" s="497"/>
      <c r="F9" s="498"/>
      <c r="G9" s="494"/>
      <c r="H9" s="494"/>
      <c r="I9" s="494"/>
      <c r="J9" s="494"/>
      <c r="K9" s="494"/>
      <c r="L9" s="494"/>
      <c r="M9" s="494"/>
      <c r="N9" s="495">
        <f>SUM('5부.Ⅰ'!AA47:AF51)</f>
        <v>389735744829</v>
      </c>
      <c r="O9" s="495"/>
      <c r="P9" s="495"/>
      <c r="Q9" s="495"/>
      <c r="R9" s="495"/>
      <c r="S9" s="483">
        <f>IFERROR(N9/SUM($N$9:$R$13)*100,"")</f>
        <v>94.872287269956786</v>
      </c>
      <c r="T9" s="483"/>
      <c r="U9" s="483"/>
      <c r="V9" s="495">
        <f>SUM('5부.Ⅰ'!O47:T47,'5부.Ⅰ'!O50:T50,'5부.Ⅰ'!O51:T51)</f>
        <v>388434684687</v>
      </c>
      <c r="W9" s="495"/>
      <c r="X9" s="495"/>
      <c r="Y9" s="495"/>
      <c r="Z9" s="495"/>
      <c r="AA9" s="483">
        <f>IFERROR(V9/SUM($V$9:$Z$13)*100,"")</f>
        <v>95.366031409641423</v>
      </c>
      <c r="AB9" s="483"/>
      <c r="AC9" s="483"/>
      <c r="AD9" s="484">
        <f>IFERROR(AA9+AA10,"")</f>
        <v>95.366031409641423</v>
      </c>
      <c r="AE9" s="485"/>
      <c r="AF9" s="485"/>
      <c r="AG9" s="485"/>
      <c r="AH9" s="485"/>
      <c r="AI9" s="485"/>
      <c r="AJ9" s="485"/>
      <c r="AK9" s="486"/>
      <c r="AQ9"/>
      <c r="AR9"/>
      <c r="AS9"/>
      <c r="AT9"/>
    </row>
    <row r="10" spans="1:46" s="1" customFormat="1" ht="37.5" customHeight="1">
      <c r="C10" s="490"/>
      <c r="D10" s="491"/>
      <c r="E10" s="492"/>
      <c r="F10" s="493" t="s">
        <v>182</v>
      </c>
      <c r="G10" s="494"/>
      <c r="H10" s="494"/>
      <c r="I10" s="494"/>
      <c r="J10" s="494"/>
      <c r="K10" s="494"/>
      <c r="L10" s="494"/>
      <c r="M10" s="494"/>
      <c r="N10" s="495"/>
      <c r="O10" s="495"/>
      <c r="P10" s="495"/>
      <c r="Q10" s="495"/>
      <c r="R10" s="495"/>
      <c r="S10" s="483">
        <f>IFERROR(N10/SUM($N$9:$R$13)*100,"")</f>
        <v>0</v>
      </c>
      <c r="T10" s="483"/>
      <c r="U10" s="483"/>
      <c r="V10" s="495"/>
      <c r="W10" s="495"/>
      <c r="X10" s="495"/>
      <c r="Y10" s="495"/>
      <c r="Z10" s="495"/>
      <c r="AA10" s="483">
        <f>IFERROR(V10/SUM($V$9:$Z$13)*100,"")</f>
        <v>0</v>
      </c>
      <c r="AB10" s="483"/>
      <c r="AC10" s="483"/>
      <c r="AD10" s="487"/>
      <c r="AE10" s="488"/>
      <c r="AF10" s="488"/>
      <c r="AG10" s="488"/>
      <c r="AH10" s="488"/>
      <c r="AI10" s="488"/>
      <c r="AJ10" s="488"/>
      <c r="AK10" s="489"/>
      <c r="AQ10"/>
      <c r="AR10"/>
      <c r="AS10"/>
      <c r="AT10"/>
    </row>
    <row r="11" spans="1:46" s="1" customFormat="1" ht="37.5" customHeight="1">
      <c r="C11" s="502" t="s">
        <v>1082</v>
      </c>
      <c r="D11" s="502"/>
      <c r="E11" s="502"/>
      <c r="F11" s="503"/>
      <c r="G11" s="503"/>
      <c r="H11" s="503"/>
      <c r="I11" s="503"/>
      <c r="J11" s="503"/>
      <c r="K11" s="503"/>
      <c r="L11" s="503"/>
      <c r="M11" s="503"/>
      <c r="N11" s="495"/>
      <c r="O11" s="495"/>
      <c r="P11" s="495"/>
      <c r="Q11" s="495"/>
      <c r="R11" s="495"/>
      <c r="S11" s="483">
        <f>IFERROR(N11/SUM($N$9:$R$13)*100,"")</f>
        <v>0</v>
      </c>
      <c r="T11" s="483"/>
      <c r="U11" s="483"/>
      <c r="V11" s="495"/>
      <c r="W11" s="495"/>
      <c r="X11" s="495"/>
      <c r="Y11" s="495"/>
      <c r="Z11" s="495"/>
      <c r="AA11" s="483">
        <f>IFERROR(V11/SUM($V$9:$Z$13)*100,"")</f>
        <v>0</v>
      </c>
      <c r="AB11" s="483"/>
      <c r="AC11" s="483"/>
      <c r="AD11" s="499">
        <f>AA11</f>
        <v>0</v>
      </c>
      <c r="AE11" s="500"/>
      <c r="AF11" s="500"/>
      <c r="AG11" s="500"/>
      <c r="AH11" s="500"/>
      <c r="AI11" s="500"/>
      <c r="AJ11" s="500"/>
      <c r="AK11" s="501"/>
      <c r="AQ11"/>
      <c r="AR11"/>
      <c r="AS11"/>
      <c r="AT11"/>
    </row>
    <row r="12" spans="1:46" s="1" customFormat="1" ht="37.5" customHeight="1">
      <c r="C12" s="494" t="s">
        <v>183</v>
      </c>
      <c r="D12" s="494"/>
      <c r="E12" s="494"/>
      <c r="F12" s="494"/>
      <c r="G12" s="494"/>
      <c r="H12" s="494"/>
      <c r="I12" s="494"/>
      <c r="J12" s="494"/>
      <c r="K12" s="494"/>
      <c r="L12" s="494"/>
      <c r="M12" s="494"/>
      <c r="N12" s="495">
        <f>SUM('5부.Ⅰ'!AA13:AF14)+SUM('5부.Ⅰ'!AA37:AF37)</f>
        <v>19516259773</v>
      </c>
      <c r="O12" s="495"/>
      <c r="P12" s="495"/>
      <c r="Q12" s="495"/>
      <c r="R12" s="495"/>
      <c r="S12" s="483">
        <f>IFERROR(N12/SUM($N$9:$R$13)*100,"")</f>
        <v>4.7507887797962756</v>
      </c>
      <c r="T12" s="483"/>
      <c r="U12" s="483"/>
      <c r="V12" s="495">
        <f>SUM('5부.Ⅰ'!O13:T13,'5부.Ⅰ'!O14:T14)+SUM('5부.Ⅰ'!O37:T37)</f>
        <v>17401948024</v>
      </c>
      <c r="W12" s="495"/>
      <c r="X12" s="495"/>
      <c r="Y12" s="495"/>
      <c r="Z12" s="495"/>
      <c r="AA12" s="483">
        <f>IFERROR(V12/SUM($V$9:$Z$13)*100,"")</f>
        <v>4.2724164119972903</v>
      </c>
      <c r="AB12" s="483"/>
      <c r="AC12" s="483"/>
      <c r="AD12" s="499">
        <f>AA12</f>
        <v>4.2724164119972903</v>
      </c>
      <c r="AE12" s="500"/>
      <c r="AF12" s="500"/>
      <c r="AG12" s="500"/>
      <c r="AH12" s="500"/>
      <c r="AI12" s="500"/>
      <c r="AJ12" s="500"/>
      <c r="AK12" s="501"/>
      <c r="AQ12"/>
      <c r="AR12"/>
      <c r="AS12"/>
      <c r="AT12"/>
    </row>
    <row r="13" spans="1:46" s="1" customFormat="1" ht="37.5" customHeight="1">
      <c r="C13" s="494" t="s">
        <v>184</v>
      </c>
      <c r="D13" s="494"/>
      <c r="E13" s="494"/>
      <c r="F13" s="494"/>
      <c r="G13" s="494"/>
      <c r="H13" s="494"/>
      <c r="I13" s="494"/>
      <c r="J13" s="494"/>
      <c r="K13" s="494"/>
      <c r="L13" s="494"/>
      <c r="M13" s="494"/>
      <c r="N13" s="495">
        <f>SUM('5부.Ⅰ'!AA15:AF25,'5부.Ⅰ'!AA75:AF75,'5부.Ⅰ'!AA78:AF78)</f>
        <v>1548405132</v>
      </c>
      <c r="O13" s="495"/>
      <c r="P13" s="495"/>
      <c r="Q13" s="495"/>
      <c r="R13" s="495"/>
      <c r="S13" s="483">
        <f>IFERROR(N13/SUM($N$9:$R$13)*100,"")</f>
        <v>0.37692395024693809</v>
      </c>
      <c r="T13" s="483"/>
      <c r="U13" s="483"/>
      <c r="V13" s="495">
        <f>SUM('5부.Ⅰ'!O15:T15,'5부.Ⅰ'!O17:T17,'5부.Ⅰ'!O22:T22,'5부.Ⅰ'!O21:T21,'5부.Ⅰ'!O23:T23,'5부.Ⅰ'!O75:T75,'5부.Ⅰ'!O78:T78)</f>
        <v>1472635532</v>
      </c>
      <c r="W13" s="495"/>
      <c r="X13" s="495"/>
      <c r="Y13" s="495"/>
      <c r="Z13" s="495"/>
      <c r="AA13" s="483">
        <f>IFERROR(V13/SUM($V$9:$Z$13)*100,"")</f>
        <v>0.36155217836129083</v>
      </c>
      <c r="AB13" s="483"/>
      <c r="AC13" s="483"/>
      <c r="AD13" s="499">
        <f>AA13</f>
        <v>0.36155217836129083</v>
      </c>
      <c r="AE13" s="500"/>
      <c r="AF13" s="500"/>
      <c r="AG13" s="500"/>
      <c r="AH13" s="500"/>
      <c r="AI13" s="500"/>
      <c r="AJ13" s="500"/>
      <c r="AK13" s="501"/>
      <c r="AL13" s="88" t="s">
        <v>1140</v>
      </c>
      <c r="AM13" s="88"/>
      <c r="AQ13"/>
      <c r="AR13"/>
      <c r="AS13"/>
      <c r="AT13"/>
    </row>
    <row r="14" spans="1:46" s="1" customFormat="1" ht="37.5" customHeight="1">
      <c r="C14" s="504" t="s">
        <v>185</v>
      </c>
      <c r="D14" s="505"/>
      <c r="E14" s="505"/>
      <c r="F14" s="505"/>
      <c r="G14" s="505"/>
      <c r="H14" s="505"/>
      <c r="I14" s="505"/>
      <c r="J14" s="505"/>
      <c r="K14" s="505"/>
      <c r="L14" s="505"/>
      <c r="M14" s="506"/>
      <c r="N14" s="507">
        <f>SUM(N9:R13)</f>
        <v>410800409734</v>
      </c>
      <c r="O14" s="507"/>
      <c r="P14" s="507"/>
      <c r="Q14" s="507"/>
      <c r="R14" s="507"/>
      <c r="S14" s="483">
        <f>IFERROR(N14/SUM($N$14:$R$14)*100,"")</f>
        <v>100</v>
      </c>
      <c r="T14" s="483"/>
      <c r="U14" s="483"/>
      <c r="V14" s="507">
        <f>SUM(V9:Z13)</f>
        <v>407309268243</v>
      </c>
      <c r="W14" s="507"/>
      <c r="X14" s="507"/>
      <c r="Y14" s="507"/>
      <c r="Z14" s="507"/>
      <c r="AA14" s="483">
        <f>IFERROR(V14/SUM($V$14:$Z$14)*100,"")</f>
        <v>100</v>
      </c>
      <c r="AB14" s="483"/>
      <c r="AC14" s="483"/>
      <c r="AD14" s="483">
        <f>AA14</f>
        <v>100</v>
      </c>
      <c r="AE14" s="483"/>
      <c r="AF14" s="483"/>
      <c r="AG14" s="483"/>
      <c r="AH14" s="483"/>
      <c r="AI14" s="483"/>
      <c r="AJ14" s="483"/>
      <c r="AK14" s="483"/>
      <c r="AL14" s="245">
        <f>SUM('5부.Ⅰ'!AG79:AL79)</f>
        <v>410800409734</v>
      </c>
      <c r="AM14" s="245">
        <f>SUM('5부.Ⅰ'!U79:Z79)</f>
        <v>407309268243</v>
      </c>
      <c r="AQ14"/>
      <c r="AR14"/>
      <c r="AS14"/>
      <c r="AT14"/>
    </row>
    <row r="15" spans="1:46" s="1" customFormat="1" ht="6" customHeight="1">
      <c r="AL15" s="88"/>
      <c r="AM15" s="88"/>
      <c r="AQ15"/>
      <c r="AR15"/>
      <c r="AS15"/>
      <c r="AT15"/>
    </row>
    <row r="16" spans="1:46" s="1" customFormat="1" ht="64.5" customHeight="1">
      <c r="D16" s="79"/>
      <c r="E16" s="276" t="s">
        <v>186</v>
      </c>
      <c r="F16" s="276"/>
      <c r="G16" s="276"/>
      <c r="H16" s="276"/>
      <c r="I16" s="276"/>
      <c r="J16" s="276"/>
      <c r="K16" s="276"/>
      <c r="L16" s="276"/>
      <c r="M16" s="276"/>
      <c r="N16" s="276"/>
      <c r="O16" s="276"/>
      <c r="P16" s="276"/>
      <c r="Q16" s="276"/>
      <c r="R16" s="276"/>
      <c r="S16" s="276"/>
      <c r="T16" s="276"/>
      <c r="U16" s="276"/>
      <c r="V16" s="276"/>
      <c r="W16" s="276"/>
      <c r="X16" s="276"/>
      <c r="Y16" s="276"/>
      <c r="Z16" s="276"/>
      <c r="AA16" s="276"/>
      <c r="AB16" s="276"/>
      <c r="AC16" s="276"/>
      <c r="AD16" s="276"/>
      <c r="AE16" s="276"/>
      <c r="AF16" s="276"/>
      <c r="AG16" s="276"/>
      <c r="AH16" s="276"/>
      <c r="AI16" s="276"/>
      <c r="AJ16" s="276"/>
      <c r="AK16" s="276"/>
      <c r="AL16" s="88" t="b">
        <f>N14=AL14</f>
        <v>1</v>
      </c>
      <c r="AM16" s="88" t="b">
        <f>V14=AM14</f>
        <v>1</v>
      </c>
      <c r="AQ16"/>
      <c r="AR16"/>
      <c r="AS16"/>
      <c r="AT16"/>
    </row>
    <row r="17" spans="1:46" s="1" customFormat="1" ht="18.75" customHeight="1">
      <c r="E17" s="276" t="s">
        <v>1083</v>
      </c>
      <c r="F17" s="276"/>
      <c r="G17" s="276"/>
      <c r="H17" s="276"/>
      <c r="I17" s="276"/>
      <c r="J17" s="276"/>
      <c r="K17" s="276"/>
      <c r="L17" s="276"/>
      <c r="M17" s="276"/>
      <c r="N17" s="276"/>
      <c r="O17" s="276"/>
      <c r="P17" s="276"/>
      <c r="Q17" s="276"/>
      <c r="R17" s="276"/>
      <c r="S17" s="276"/>
      <c r="T17" s="276"/>
      <c r="U17" s="276"/>
      <c r="V17" s="276"/>
      <c r="W17" s="276"/>
      <c r="X17" s="276"/>
      <c r="Y17" s="276"/>
      <c r="Z17" s="276"/>
      <c r="AA17" s="276"/>
      <c r="AB17" s="276"/>
      <c r="AC17" s="276"/>
      <c r="AD17" s="276"/>
      <c r="AE17" s="276"/>
      <c r="AF17" s="276"/>
      <c r="AG17" s="276"/>
      <c r="AH17" s="276"/>
      <c r="AI17" s="276"/>
      <c r="AJ17" s="276"/>
      <c r="AK17" s="276"/>
      <c r="AQ17"/>
      <c r="AR17"/>
      <c r="AS17"/>
      <c r="AT17"/>
    </row>
    <row r="18" spans="1:46" ht="18.75" customHeight="1">
      <c r="E18" s="276" t="s">
        <v>187</v>
      </c>
      <c r="F18" s="276"/>
      <c r="G18" s="276"/>
      <c r="H18" s="276"/>
      <c r="I18" s="276"/>
      <c r="J18" s="276"/>
      <c r="K18" s="276"/>
      <c r="L18" s="276"/>
      <c r="M18" s="276"/>
      <c r="N18" s="276"/>
      <c r="O18" s="276"/>
      <c r="P18" s="276"/>
      <c r="Q18" s="276"/>
      <c r="R18" s="276"/>
      <c r="S18" s="276"/>
      <c r="T18" s="276"/>
      <c r="U18" s="276"/>
      <c r="V18" s="276"/>
      <c r="W18" s="276"/>
      <c r="X18" s="276"/>
      <c r="Y18" s="276"/>
      <c r="Z18" s="276"/>
      <c r="AA18" s="276"/>
      <c r="AB18" s="276"/>
      <c r="AC18" s="276"/>
      <c r="AD18" s="276"/>
      <c r="AE18" s="276"/>
      <c r="AF18" s="276"/>
      <c r="AG18" s="276"/>
      <c r="AH18" s="276"/>
      <c r="AI18" s="276"/>
      <c r="AJ18" s="276"/>
      <c r="AK18" s="276"/>
    </row>
    <row r="19" spans="1:46" ht="18.75" customHeight="1">
      <c r="E19" s="276" t="s">
        <v>1084</v>
      </c>
      <c r="F19" s="276"/>
      <c r="G19" s="276"/>
      <c r="H19" s="276"/>
      <c r="I19" s="276"/>
      <c r="J19" s="276"/>
      <c r="K19" s="276"/>
      <c r="L19" s="276"/>
      <c r="M19" s="276"/>
      <c r="N19" s="276"/>
      <c r="O19" s="276"/>
      <c r="P19" s="276"/>
      <c r="Q19" s="276"/>
      <c r="R19" s="276"/>
      <c r="S19" s="276"/>
      <c r="T19" s="276"/>
      <c r="U19" s="276"/>
      <c r="V19" s="276"/>
      <c r="W19" s="276"/>
      <c r="X19" s="276"/>
      <c r="Y19" s="276"/>
      <c r="Z19" s="276"/>
      <c r="AA19" s="276"/>
      <c r="AB19" s="276"/>
      <c r="AC19" s="276"/>
      <c r="AD19" s="276"/>
      <c r="AE19" s="276"/>
      <c r="AF19" s="276"/>
      <c r="AG19" s="276"/>
      <c r="AH19" s="276"/>
      <c r="AI19" s="276"/>
      <c r="AJ19" s="276"/>
      <c r="AK19" s="276"/>
    </row>
    <row r="20" spans="1:46" ht="26.25" customHeight="1">
      <c r="A20" s="20"/>
      <c r="B20" s="19"/>
      <c r="C20" s="18"/>
      <c r="D20" s="18"/>
      <c r="E20" s="279"/>
      <c r="F20" s="279"/>
      <c r="G20" s="279"/>
      <c r="H20" s="279"/>
      <c r="I20" s="279"/>
      <c r="J20" s="279"/>
      <c r="K20" s="279"/>
      <c r="L20" s="279"/>
      <c r="M20" s="279"/>
      <c r="N20" s="279"/>
      <c r="O20" s="279"/>
      <c r="P20" s="279"/>
      <c r="Q20" s="279"/>
      <c r="R20" s="279"/>
      <c r="S20" s="279"/>
      <c r="T20" s="279"/>
      <c r="U20" s="279"/>
      <c r="V20" s="279"/>
      <c r="W20" s="279"/>
      <c r="X20" s="279"/>
      <c r="Y20" s="279"/>
      <c r="Z20" s="279"/>
      <c r="AA20" s="279"/>
      <c r="AB20" s="279"/>
      <c r="AC20" s="279"/>
      <c r="AD20" s="279"/>
      <c r="AE20" s="279"/>
      <c r="AF20" s="279"/>
      <c r="AG20" s="279"/>
      <c r="AH20" s="279"/>
      <c r="AI20" s="279"/>
      <c r="AJ20" s="279"/>
      <c r="AK20" s="279"/>
      <c r="AL20" s="82" t="s">
        <v>199</v>
      </c>
      <c r="AQ20" s="1"/>
      <c r="AR20" s="1"/>
      <c r="AS20" s="1"/>
      <c r="AT20" s="1"/>
    </row>
    <row r="21" spans="1:46" ht="18.75" customHeight="1">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row>
    <row r="22" spans="1:46">
      <c r="D22" s="80"/>
      <c r="E22" s="80"/>
      <c r="F22" s="80"/>
      <c r="G22" s="80"/>
      <c r="H22" s="80"/>
      <c r="I22" s="80"/>
      <c r="J22" s="80"/>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row>
    <row r="23" spans="1:46" ht="41.25" customHeight="1">
      <c r="A23" s="266" t="s">
        <v>188</v>
      </c>
      <c r="B23" s="267"/>
      <c r="C23" s="267"/>
      <c r="D23" s="267"/>
      <c r="E23" s="267"/>
      <c r="F23" s="267"/>
      <c r="G23" s="267"/>
      <c r="H23" s="267"/>
      <c r="I23" s="267"/>
      <c r="J23" s="267"/>
      <c r="K23" s="267"/>
      <c r="L23" s="267"/>
      <c r="M23" s="267"/>
      <c r="N23" s="267"/>
      <c r="O23" s="267"/>
      <c r="P23" s="267"/>
      <c r="Q23" s="267"/>
      <c r="R23" s="267"/>
      <c r="S23" s="267"/>
      <c r="T23" s="267"/>
      <c r="U23" s="267"/>
      <c r="V23" s="267"/>
      <c r="W23" s="267"/>
      <c r="X23" s="267"/>
      <c r="Y23" s="267"/>
      <c r="Z23" s="267"/>
      <c r="AA23" s="267"/>
      <c r="AB23" s="267"/>
      <c r="AC23" s="267"/>
      <c r="AD23" s="267"/>
      <c r="AE23" s="267"/>
      <c r="AF23" s="267"/>
      <c r="AG23" s="267"/>
      <c r="AH23" s="267"/>
      <c r="AI23" s="267"/>
      <c r="AJ23" s="267"/>
      <c r="AK23" s="268"/>
    </row>
    <row r="24" spans="1:46">
      <c r="D24" s="80"/>
      <c r="E24" s="80"/>
      <c r="F24" s="80"/>
      <c r="G24" s="80"/>
      <c r="H24" s="80"/>
      <c r="I24" s="80"/>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row>
    <row r="25" spans="1:46">
      <c r="D25" s="80"/>
      <c r="E25" s="80"/>
      <c r="F25" s="80"/>
      <c r="G25" s="80"/>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row>
    <row r="26" spans="1:46">
      <c r="D26" s="80"/>
      <c r="E26" s="80"/>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row>
  </sheetData>
  <sheetProtection formatCells="0"/>
  <protectedRanges>
    <protectedRange sqref="N9:R13 V9:Z13" name="범위1"/>
  </protectedRanges>
  <mergeCells count="54">
    <mergeCell ref="E16:AK16"/>
    <mergeCell ref="E17:AK17"/>
    <mergeCell ref="E18:AK18"/>
    <mergeCell ref="E19:AK19"/>
    <mergeCell ref="A23:AK23"/>
    <mergeCell ref="E20:AK20"/>
    <mergeCell ref="AD14:AK14"/>
    <mergeCell ref="C13:M13"/>
    <mergeCell ref="N13:R13"/>
    <mergeCell ref="S13:U13"/>
    <mergeCell ref="V13:Z13"/>
    <mergeCell ref="AA13:AC13"/>
    <mergeCell ref="AD13:AK13"/>
    <mergeCell ref="C14:M14"/>
    <mergeCell ref="N14:R14"/>
    <mergeCell ref="S14:U14"/>
    <mergeCell ref="V14:Z14"/>
    <mergeCell ref="AA14:AC14"/>
    <mergeCell ref="AD12:AK12"/>
    <mergeCell ref="C11:M11"/>
    <mergeCell ref="N11:R11"/>
    <mergeCell ref="S11:U11"/>
    <mergeCell ref="V11:Z11"/>
    <mergeCell ref="AA11:AC11"/>
    <mergeCell ref="AD11:AK11"/>
    <mergeCell ref="C12:M12"/>
    <mergeCell ref="N12:R12"/>
    <mergeCell ref="S12:U12"/>
    <mergeCell ref="V12:Z12"/>
    <mergeCell ref="AA12:AC12"/>
    <mergeCell ref="AA9:AC9"/>
    <mergeCell ref="AD9:AK10"/>
    <mergeCell ref="C10:E10"/>
    <mergeCell ref="F10:M10"/>
    <mergeCell ref="N10:R10"/>
    <mergeCell ref="S10:U10"/>
    <mergeCell ref="V10:Z10"/>
    <mergeCell ref="AA10:AC10"/>
    <mergeCell ref="C9:E9"/>
    <mergeCell ref="F9:M9"/>
    <mergeCell ref="N9:R9"/>
    <mergeCell ref="S9:U9"/>
    <mergeCell ref="V9:Z9"/>
    <mergeCell ref="A2:AK2"/>
    <mergeCell ref="A4:AG4"/>
    <mergeCell ref="AA6:AK6"/>
    <mergeCell ref="C7:M8"/>
    <mergeCell ref="N7:U7"/>
    <mergeCell ref="V7:AC7"/>
    <mergeCell ref="AD7:AK8"/>
    <mergeCell ref="N8:R8"/>
    <mergeCell ref="S8:U8"/>
    <mergeCell ref="V8:Z8"/>
    <mergeCell ref="AA8:AC8"/>
  </mergeCells>
  <phoneticPr fontId="2" type="noConversion"/>
  <pageMargins left="0.47244094488188981" right="0.47244094488188981" top="0.74803149606299213" bottom="0.74803149606299213" header="0.31496062992125984" footer="0.31496062992125984"/>
  <pageSetup paperSize="9" scale="97" orientation="portrait" blackAndWhite="1"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28"/>
  <sheetViews>
    <sheetView view="pageBreakPreview" zoomScaleNormal="100" zoomScaleSheetLayoutView="100" workbookViewId="0">
      <selection activeCell="AN7" sqref="AN7"/>
    </sheetView>
  </sheetViews>
  <sheetFormatPr defaultRowHeight="16.5"/>
  <cols>
    <col min="1" max="2" width="1.125" style="1" customWidth="1"/>
    <col min="3" max="3" width="2.375" style="1" customWidth="1"/>
    <col min="4" max="12" width="3.75" style="1" customWidth="1"/>
    <col min="13" max="19" width="2.375" style="1" customWidth="1"/>
    <col min="20" max="20" width="0.25" style="1" customWidth="1"/>
    <col min="21" max="25" width="2.375" style="1" customWidth="1"/>
    <col min="26" max="26" width="1.125" style="1" customWidth="1"/>
    <col min="27" max="30" width="2.375" style="1" customWidth="1"/>
    <col min="31" max="31" width="0.375" style="1" customWidth="1"/>
    <col min="32" max="38" width="2.375" style="1" customWidth="1"/>
    <col min="39" max="39" width="5.75" style="1" customWidth="1"/>
    <col min="40" max="40" width="29.25" style="1" customWidth="1"/>
    <col min="41" max="43" width="13.875" style="1" customWidth="1"/>
    <col min="44" max="47" width="9" style="1"/>
  </cols>
  <sheetData>
    <row r="2" spans="1:50" ht="19.5" customHeight="1">
      <c r="A2" s="218"/>
      <c r="B2" s="508" t="s">
        <v>200</v>
      </c>
      <c r="C2" s="508"/>
      <c r="D2" s="508"/>
      <c r="E2" s="508"/>
      <c r="F2" s="508"/>
      <c r="G2" s="508"/>
      <c r="H2" s="508"/>
      <c r="I2" s="508"/>
      <c r="J2" s="508"/>
      <c r="K2" s="508"/>
      <c r="L2" s="508"/>
      <c r="M2" s="508"/>
      <c r="N2" s="508"/>
      <c r="O2" s="508"/>
      <c r="P2" s="508"/>
      <c r="Q2" s="508"/>
      <c r="R2" s="508"/>
      <c r="S2" s="508"/>
      <c r="T2" s="508"/>
      <c r="U2" s="508"/>
      <c r="V2" s="508"/>
      <c r="W2" s="508"/>
      <c r="X2" s="508"/>
      <c r="Y2" s="508"/>
      <c r="Z2" s="508"/>
      <c r="AA2" s="508"/>
      <c r="AB2" s="508"/>
      <c r="AC2" s="218"/>
      <c r="AD2" s="218"/>
      <c r="AE2" s="218"/>
      <c r="AF2" s="218"/>
      <c r="AG2" s="218"/>
      <c r="AH2" s="218"/>
      <c r="AI2" s="218"/>
      <c r="AJ2" s="218"/>
      <c r="AK2" s="218"/>
      <c r="AL2" s="218"/>
      <c r="AM2" s="218"/>
      <c r="AN2" s="218"/>
      <c r="AO2" s="218"/>
      <c r="AP2" s="218"/>
      <c r="AQ2" s="218"/>
      <c r="AR2" s="218"/>
      <c r="AS2" s="218"/>
      <c r="AT2" s="218"/>
      <c r="AU2" s="218"/>
      <c r="AV2" s="219"/>
      <c r="AW2" s="1"/>
      <c r="AX2" s="1"/>
    </row>
    <row r="3" spans="1:50" ht="19.5">
      <c r="A3" s="218"/>
      <c r="B3" s="218"/>
      <c r="C3" s="218"/>
      <c r="D3" s="218"/>
      <c r="E3" s="218"/>
      <c r="F3" s="218"/>
      <c r="G3" s="218"/>
      <c r="H3" s="218"/>
      <c r="I3" s="218"/>
      <c r="J3" s="218"/>
      <c r="K3" s="218"/>
      <c r="L3" s="218"/>
      <c r="M3" s="218"/>
      <c r="N3" s="218"/>
      <c r="O3" s="218"/>
      <c r="P3" s="218"/>
      <c r="Q3" s="218"/>
      <c r="R3" s="218"/>
      <c r="S3" s="218"/>
      <c r="T3" s="218"/>
      <c r="U3" s="218"/>
      <c r="V3" s="218"/>
      <c r="W3" s="218"/>
      <c r="X3" s="218"/>
      <c r="Y3" s="218"/>
      <c r="Z3" s="218"/>
      <c r="AA3" s="218"/>
      <c r="AB3" s="218"/>
      <c r="AC3" s="218"/>
      <c r="AD3" s="218"/>
      <c r="AE3" s="218"/>
      <c r="AF3" s="218"/>
      <c r="AG3" s="218"/>
      <c r="AH3" s="218"/>
      <c r="AI3" s="218"/>
      <c r="AJ3" s="218"/>
      <c r="AK3" s="218"/>
      <c r="AL3" s="218"/>
      <c r="AM3" s="218"/>
      <c r="AN3" s="218"/>
      <c r="AO3" s="218"/>
      <c r="AP3" s="218"/>
      <c r="AQ3" s="218"/>
      <c r="AR3" s="218"/>
      <c r="AS3" s="218"/>
      <c r="AT3" s="218"/>
      <c r="AU3" s="218"/>
      <c r="AV3" s="219"/>
      <c r="AW3" s="1"/>
      <c r="AX3" s="1"/>
    </row>
    <row r="4" spans="1:50" ht="17.25" customHeight="1">
      <c r="C4" s="509" t="s">
        <v>201</v>
      </c>
      <c r="D4" s="509"/>
      <c r="E4" s="509"/>
      <c r="F4" s="509"/>
      <c r="G4" s="509"/>
      <c r="H4" s="509"/>
      <c r="I4" s="509"/>
      <c r="J4" s="509"/>
      <c r="K4" s="509"/>
      <c r="L4" s="509"/>
      <c r="M4" s="509"/>
      <c r="N4" s="509"/>
      <c r="O4" s="509"/>
      <c r="P4" s="509"/>
      <c r="Q4" s="509"/>
      <c r="R4" s="509"/>
      <c r="S4" s="509"/>
      <c r="T4" s="509"/>
      <c r="U4" s="509"/>
      <c r="V4" s="509"/>
      <c r="W4" s="509"/>
      <c r="X4" s="509"/>
      <c r="Y4" s="509"/>
      <c r="Z4" s="509"/>
      <c r="AA4" s="509"/>
      <c r="AB4" s="509"/>
      <c r="AC4" s="509"/>
      <c r="AD4" s="509"/>
      <c r="AE4" s="509"/>
      <c r="AF4" s="509"/>
      <c r="AG4" s="509"/>
      <c r="AH4" s="509"/>
      <c r="AI4" s="509"/>
      <c r="AV4" s="1"/>
      <c r="AW4" s="1"/>
      <c r="AX4" s="1"/>
    </row>
    <row r="5" spans="1:50" ht="18.75" customHeight="1">
      <c r="A5" s="218"/>
      <c r="B5" s="221"/>
      <c r="C5" s="221"/>
      <c r="D5" s="221"/>
      <c r="E5" s="221"/>
      <c r="F5" s="221"/>
      <c r="G5" s="221"/>
      <c r="H5" s="221"/>
      <c r="I5" s="221"/>
      <c r="J5" s="221"/>
      <c r="K5" s="221"/>
      <c r="L5" s="221"/>
      <c r="M5" s="221"/>
      <c r="N5" s="221"/>
      <c r="O5" s="221"/>
      <c r="P5" s="221"/>
      <c r="Q5" s="221"/>
      <c r="R5" s="221"/>
      <c r="S5" s="221"/>
      <c r="T5" s="221"/>
      <c r="U5" s="221"/>
      <c r="V5" s="221"/>
      <c r="W5" s="221"/>
      <c r="X5" s="221"/>
      <c r="Y5" s="221"/>
      <c r="Z5" s="221"/>
      <c r="AA5" s="221"/>
      <c r="AB5" s="221"/>
      <c r="AC5" s="221"/>
      <c r="AD5" s="221"/>
      <c r="AE5" s="221"/>
      <c r="AF5" s="221"/>
      <c r="AG5" s="221"/>
      <c r="AH5" s="221"/>
      <c r="AI5" s="221"/>
      <c r="AJ5" s="221"/>
      <c r="AK5" s="221"/>
      <c r="AL5" s="221"/>
      <c r="AM5" s="221"/>
      <c r="AN5" s="219"/>
    </row>
    <row r="6" spans="1:50" ht="30" customHeight="1">
      <c r="A6" s="44"/>
      <c r="B6" s="44"/>
      <c r="C6" s="510" t="s">
        <v>189</v>
      </c>
      <c r="D6" s="511"/>
      <c r="E6" s="511"/>
      <c r="F6" s="511"/>
      <c r="G6" s="511"/>
      <c r="H6" s="512"/>
      <c r="I6" s="513" t="s">
        <v>194</v>
      </c>
      <c r="J6" s="514"/>
      <c r="K6" s="514"/>
      <c r="L6" s="515"/>
      <c r="M6" s="510" t="s">
        <v>190</v>
      </c>
      <c r="N6" s="511"/>
      <c r="O6" s="511"/>
      <c r="P6" s="511"/>
      <c r="Q6" s="511"/>
      <c r="R6" s="511"/>
      <c r="S6" s="511"/>
      <c r="T6" s="511"/>
      <c r="U6" s="511"/>
      <c r="V6" s="516" t="s">
        <v>191</v>
      </c>
      <c r="W6" s="517"/>
      <c r="X6" s="517"/>
      <c r="Y6" s="517"/>
      <c r="Z6" s="518"/>
      <c r="AA6" s="516" t="s">
        <v>60</v>
      </c>
      <c r="AB6" s="517"/>
      <c r="AC6" s="517"/>
      <c r="AD6" s="517"/>
      <c r="AE6" s="518"/>
      <c r="AF6" s="516" t="s">
        <v>192</v>
      </c>
      <c r="AG6" s="517"/>
      <c r="AH6" s="517"/>
      <c r="AI6" s="517"/>
      <c r="AJ6" s="517"/>
      <c r="AK6" s="517"/>
      <c r="AL6" s="517"/>
      <c r="AM6" s="518"/>
      <c r="AN6" s="205" t="s">
        <v>193</v>
      </c>
      <c r="AO6" s="205" t="s">
        <v>197</v>
      </c>
      <c r="AP6" s="205" t="s">
        <v>195</v>
      </c>
      <c r="AQ6" s="205" t="s">
        <v>198</v>
      </c>
    </row>
    <row r="7" spans="1:50" ht="100.5" customHeight="1">
      <c r="A7" s="44"/>
      <c r="B7" s="44"/>
      <c r="C7" s="222">
        <v>1</v>
      </c>
      <c r="D7" s="528" t="s">
        <v>1141</v>
      </c>
      <c r="E7" s="529"/>
      <c r="F7" s="529"/>
      <c r="G7" s="529"/>
      <c r="H7" s="529"/>
      <c r="I7" s="521" t="s">
        <v>1142</v>
      </c>
      <c r="J7" s="519"/>
      <c r="K7" s="519"/>
      <c r="L7" s="520"/>
      <c r="M7" s="530" t="s">
        <v>1143</v>
      </c>
      <c r="N7" s="531"/>
      <c r="O7" s="531"/>
      <c r="P7" s="531"/>
      <c r="Q7" s="531"/>
      <c r="R7" s="531"/>
      <c r="S7" s="531"/>
      <c r="T7" s="531"/>
      <c r="U7" s="528"/>
      <c r="V7" s="532">
        <v>39444</v>
      </c>
      <c r="W7" s="533"/>
      <c r="X7" s="533"/>
      <c r="Y7" s="533"/>
      <c r="Z7" s="534"/>
      <c r="AA7" s="532">
        <v>43048</v>
      </c>
      <c r="AB7" s="533"/>
      <c r="AC7" s="533"/>
      <c r="AD7" s="533"/>
      <c r="AE7" s="534"/>
      <c r="AF7" s="535" t="s">
        <v>1186</v>
      </c>
      <c r="AG7" s="535"/>
      <c r="AH7" s="535"/>
      <c r="AI7" s="535"/>
      <c r="AJ7" s="535"/>
      <c r="AK7" s="535"/>
      <c r="AL7" s="535"/>
      <c r="AM7" s="535"/>
      <c r="AN7" s="246" t="s">
        <v>1144</v>
      </c>
      <c r="AO7" s="207">
        <v>7627</v>
      </c>
      <c r="AP7" s="207">
        <v>92173</v>
      </c>
      <c r="AQ7" s="207">
        <v>92173</v>
      </c>
    </row>
    <row r="8" spans="1:50" ht="30" customHeight="1">
      <c r="A8" s="44"/>
      <c r="B8" s="44"/>
      <c r="C8" s="222">
        <v>2</v>
      </c>
      <c r="D8" s="519"/>
      <c r="E8" s="519"/>
      <c r="F8" s="519"/>
      <c r="G8" s="519"/>
      <c r="H8" s="520"/>
      <c r="I8" s="521"/>
      <c r="J8" s="519"/>
      <c r="K8" s="519"/>
      <c r="L8" s="520"/>
      <c r="M8" s="521"/>
      <c r="N8" s="519"/>
      <c r="O8" s="519"/>
      <c r="P8" s="519"/>
      <c r="Q8" s="519"/>
      <c r="R8" s="519"/>
      <c r="S8" s="519"/>
      <c r="T8" s="519"/>
      <c r="U8" s="520"/>
      <c r="V8" s="522"/>
      <c r="W8" s="523"/>
      <c r="X8" s="523"/>
      <c r="Y8" s="523"/>
      <c r="Z8" s="524"/>
      <c r="AA8" s="522"/>
      <c r="AB8" s="523"/>
      <c r="AC8" s="523"/>
      <c r="AD8" s="523"/>
      <c r="AE8" s="524"/>
      <c r="AF8" s="525"/>
      <c r="AG8" s="526"/>
      <c r="AH8" s="526"/>
      <c r="AI8" s="526"/>
      <c r="AJ8" s="526"/>
      <c r="AK8" s="526"/>
      <c r="AL8" s="526"/>
      <c r="AM8" s="527"/>
      <c r="AN8" s="206"/>
      <c r="AO8" s="207"/>
      <c r="AP8" s="207"/>
      <c r="AQ8" s="207"/>
    </row>
    <row r="9" spans="1:50" ht="30" customHeight="1">
      <c r="A9" s="44"/>
      <c r="B9" s="44"/>
      <c r="C9" s="222">
        <v>3</v>
      </c>
      <c r="D9" s="519"/>
      <c r="E9" s="519"/>
      <c r="F9" s="519"/>
      <c r="G9" s="519"/>
      <c r="H9" s="520"/>
      <c r="I9" s="521"/>
      <c r="J9" s="519"/>
      <c r="K9" s="519"/>
      <c r="L9" s="520"/>
      <c r="M9" s="521"/>
      <c r="N9" s="519"/>
      <c r="O9" s="519"/>
      <c r="P9" s="519"/>
      <c r="Q9" s="519"/>
      <c r="R9" s="519"/>
      <c r="S9" s="519"/>
      <c r="T9" s="519"/>
      <c r="U9" s="520"/>
      <c r="V9" s="522"/>
      <c r="W9" s="523"/>
      <c r="X9" s="523"/>
      <c r="Y9" s="523"/>
      <c r="Z9" s="524"/>
      <c r="AA9" s="522"/>
      <c r="AB9" s="523"/>
      <c r="AC9" s="523"/>
      <c r="AD9" s="523"/>
      <c r="AE9" s="524"/>
      <c r="AF9" s="525"/>
      <c r="AG9" s="526"/>
      <c r="AH9" s="526"/>
      <c r="AI9" s="526"/>
      <c r="AJ9" s="526"/>
      <c r="AK9" s="526"/>
      <c r="AL9" s="526"/>
      <c r="AM9" s="527"/>
      <c r="AN9" s="206"/>
      <c r="AO9" s="207"/>
      <c r="AP9" s="207"/>
      <c r="AQ9" s="207"/>
    </row>
    <row r="10" spans="1:50" ht="30" customHeight="1">
      <c r="A10" s="44"/>
      <c r="B10" s="44"/>
      <c r="C10" s="222">
        <v>4</v>
      </c>
      <c r="D10" s="519"/>
      <c r="E10" s="519"/>
      <c r="F10" s="519"/>
      <c r="G10" s="519"/>
      <c r="H10" s="520"/>
      <c r="I10" s="521"/>
      <c r="J10" s="519"/>
      <c r="K10" s="519"/>
      <c r="L10" s="520"/>
      <c r="M10" s="521"/>
      <c r="N10" s="519"/>
      <c r="O10" s="519"/>
      <c r="P10" s="519"/>
      <c r="Q10" s="519"/>
      <c r="R10" s="519"/>
      <c r="S10" s="519"/>
      <c r="T10" s="519"/>
      <c r="U10" s="520"/>
      <c r="V10" s="522"/>
      <c r="W10" s="523"/>
      <c r="X10" s="523"/>
      <c r="Y10" s="523"/>
      <c r="Z10" s="524"/>
      <c r="AA10" s="522"/>
      <c r="AB10" s="523"/>
      <c r="AC10" s="523"/>
      <c r="AD10" s="523"/>
      <c r="AE10" s="524"/>
      <c r="AF10" s="525"/>
      <c r="AG10" s="526"/>
      <c r="AH10" s="526"/>
      <c r="AI10" s="526"/>
      <c r="AJ10" s="526"/>
      <c r="AK10" s="526"/>
      <c r="AL10" s="526"/>
      <c r="AM10" s="527"/>
      <c r="AN10" s="206"/>
      <c r="AO10" s="207"/>
      <c r="AP10" s="207"/>
      <c r="AQ10" s="207"/>
    </row>
    <row r="11" spans="1:50" ht="30" customHeight="1">
      <c r="A11" s="44"/>
      <c r="B11" s="44"/>
      <c r="C11" s="222">
        <v>5</v>
      </c>
      <c r="D11" s="519"/>
      <c r="E11" s="519"/>
      <c r="F11" s="519"/>
      <c r="G11" s="519"/>
      <c r="H11" s="520"/>
      <c r="I11" s="521"/>
      <c r="J11" s="519"/>
      <c r="K11" s="519"/>
      <c r="L11" s="520"/>
      <c r="M11" s="521"/>
      <c r="N11" s="519"/>
      <c r="O11" s="519"/>
      <c r="P11" s="519"/>
      <c r="Q11" s="519"/>
      <c r="R11" s="519"/>
      <c r="S11" s="519"/>
      <c r="T11" s="519"/>
      <c r="U11" s="520"/>
      <c r="V11" s="522"/>
      <c r="W11" s="523"/>
      <c r="X11" s="523"/>
      <c r="Y11" s="523"/>
      <c r="Z11" s="524"/>
      <c r="AA11" s="522"/>
      <c r="AB11" s="523"/>
      <c r="AC11" s="523"/>
      <c r="AD11" s="523"/>
      <c r="AE11" s="524"/>
      <c r="AF11" s="525"/>
      <c r="AG11" s="526"/>
      <c r="AH11" s="526"/>
      <c r="AI11" s="526"/>
      <c r="AJ11" s="526"/>
      <c r="AK11" s="526"/>
      <c r="AL11" s="526"/>
      <c r="AM11" s="527"/>
      <c r="AN11" s="206"/>
      <c r="AO11" s="207"/>
      <c r="AP11" s="207"/>
      <c r="AQ11" s="207"/>
    </row>
    <row r="12" spans="1:50" ht="30" customHeight="1">
      <c r="A12" s="44"/>
      <c r="B12" s="44"/>
      <c r="C12" s="222">
        <v>6</v>
      </c>
      <c r="D12" s="519"/>
      <c r="E12" s="519"/>
      <c r="F12" s="519"/>
      <c r="G12" s="519"/>
      <c r="H12" s="520"/>
      <c r="I12" s="521"/>
      <c r="J12" s="519"/>
      <c r="K12" s="519"/>
      <c r="L12" s="520"/>
      <c r="M12" s="521"/>
      <c r="N12" s="519"/>
      <c r="O12" s="519"/>
      <c r="P12" s="519"/>
      <c r="Q12" s="519"/>
      <c r="R12" s="519"/>
      <c r="S12" s="519"/>
      <c r="T12" s="519"/>
      <c r="U12" s="520"/>
      <c r="V12" s="522"/>
      <c r="W12" s="523"/>
      <c r="X12" s="523"/>
      <c r="Y12" s="523"/>
      <c r="Z12" s="524"/>
      <c r="AA12" s="522"/>
      <c r="AB12" s="523"/>
      <c r="AC12" s="523"/>
      <c r="AD12" s="523"/>
      <c r="AE12" s="524"/>
      <c r="AF12" s="525"/>
      <c r="AG12" s="526"/>
      <c r="AH12" s="526"/>
      <c r="AI12" s="526"/>
      <c r="AJ12" s="526"/>
      <c r="AK12" s="526"/>
      <c r="AL12" s="526"/>
      <c r="AM12" s="527"/>
      <c r="AN12" s="206"/>
      <c r="AO12" s="207"/>
      <c r="AP12" s="207"/>
      <c r="AQ12" s="207"/>
    </row>
    <row r="13" spans="1:50" ht="30" customHeight="1">
      <c r="A13" s="44"/>
      <c r="B13" s="44"/>
      <c r="C13" s="222">
        <v>7</v>
      </c>
      <c r="D13" s="519"/>
      <c r="E13" s="519"/>
      <c r="F13" s="519"/>
      <c r="G13" s="519"/>
      <c r="H13" s="520"/>
      <c r="I13" s="521"/>
      <c r="J13" s="519"/>
      <c r="K13" s="519"/>
      <c r="L13" s="520"/>
      <c r="M13" s="521"/>
      <c r="N13" s="519"/>
      <c r="O13" s="519"/>
      <c r="P13" s="519"/>
      <c r="Q13" s="519"/>
      <c r="R13" s="519"/>
      <c r="S13" s="519"/>
      <c r="T13" s="519"/>
      <c r="U13" s="520"/>
      <c r="V13" s="522"/>
      <c r="W13" s="523"/>
      <c r="X13" s="523"/>
      <c r="Y13" s="523"/>
      <c r="Z13" s="524"/>
      <c r="AA13" s="522"/>
      <c r="AB13" s="523"/>
      <c r="AC13" s="523"/>
      <c r="AD13" s="523"/>
      <c r="AE13" s="524"/>
      <c r="AF13" s="525"/>
      <c r="AG13" s="526"/>
      <c r="AH13" s="526"/>
      <c r="AI13" s="526"/>
      <c r="AJ13" s="526"/>
      <c r="AK13" s="526"/>
      <c r="AL13" s="526"/>
      <c r="AM13" s="527"/>
      <c r="AN13" s="206"/>
      <c r="AO13" s="207"/>
      <c r="AP13" s="207"/>
      <c r="AQ13" s="207"/>
    </row>
    <row r="14" spans="1:50" ht="30" customHeight="1">
      <c r="A14" s="44"/>
      <c r="B14" s="44"/>
      <c r="C14" s="222">
        <v>8</v>
      </c>
      <c r="D14" s="519"/>
      <c r="E14" s="519"/>
      <c r="F14" s="519"/>
      <c r="G14" s="519"/>
      <c r="H14" s="520"/>
      <c r="I14" s="521"/>
      <c r="J14" s="519"/>
      <c r="K14" s="519"/>
      <c r="L14" s="520"/>
      <c r="M14" s="521"/>
      <c r="N14" s="519"/>
      <c r="O14" s="519"/>
      <c r="P14" s="519"/>
      <c r="Q14" s="519"/>
      <c r="R14" s="519"/>
      <c r="S14" s="519"/>
      <c r="T14" s="519"/>
      <c r="U14" s="520"/>
      <c r="V14" s="522"/>
      <c r="W14" s="523"/>
      <c r="X14" s="523"/>
      <c r="Y14" s="523"/>
      <c r="Z14" s="524"/>
      <c r="AA14" s="522"/>
      <c r="AB14" s="523"/>
      <c r="AC14" s="523"/>
      <c r="AD14" s="523"/>
      <c r="AE14" s="524"/>
      <c r="AF14" s="525"/>
      <c r="AG14" s="526"/>
      <c r="AH14" s="526"/>
      <c r="AI14" s="526"/>
      <c r="AJ14" s="526"/>
      <c r="AK14" s="526"/>
      <c r="AL14" s="526"/>
      <c r="AM14" s="527"/>
      <c r="AN14" s="206"/>
      <c r="AO14" s="207"/>
      <c r="AP14" s="207"/>
      <c r="AQ14" s="207"/>
    </row>
    <row r="15" spans="1:50" ht="30" customHeight="1">
      <c r="A15" s="44"/>
      <c r="B15" s="44"/>
      <c r="C15" s="222">
        <v>9</v>
      </c>
      <c r="D15" s="519"/>
      <c r="E15" s="519"/>
      <c r="F15" s="519"/>
      <c r="G15" s="519"/>
      <c r="H15" s="520"/>
      <c r="I15" s="521"/>
      <c r="J15" s="519"/>
      <c r="K15" s="519"/>
      <c r="L15" s="520"/>
      <c r="M15" s="521"/>
      <c r="N15" s="519"/>
      <c r="O15" s="519"/>
      <c r="P15" s="519"/>
      <c r="Q15" s="519"/>
      <c r="R15" s="519"/>
      <c r="S15" s="519"/>
      <c r="T15" s="519"/>
      <c r="U15" s="520"/>
      <c r="V15" s="522"/>
      <c r="W15" s="523"/>
      <c r="X15" s="523"/>
      <c r="Y15" s="523"/>
      <c r="Z15" s="524"/>
      <c r="AA15" s="522"/>
      <c r="AB15" s="523"/>
      <c r="AC15" s="523"/>
      <c r="AD15" s="523"/>
      <c r="AE15" s="524"/>
      <c r="AF15" s="525"/>
      <c r="AG15" s="526"/>
      <c r="AH15" s="526"/>
      <c r="AI15" s="526"/>
      <c r="AJ15" s="526"/>
      <c r="AK15" s="526"/>
      <c r="AL15" s="526"/>
      <c r="AM15" s="527"/>
      <c r="AN15" s="206"/>
      <c r="AO15" s="207"/>
      <c r="AP15" s="207"/>
      <c r="AQ15" s="207"/>
    </row>
    <row r="16" spans="1:50" ht="30" customHeight="1">
      <c r="A16" s="44"/>
      <c r="B16" s="44"/>
      <c r="C16" s="222">
        <v>10</v>
      </c>
      <c r="D16" s="519"/>
      <c r="E16" s="519"/>
      <c r="F16" s="519"/>
      <c r="G16" s="519"/>
      <c r="H16" s="520"/>
      <c r="I16" s="521"/>
      <c r="J16" s="519"/>
      <c r="K16" s="519"/>
      <c r="L16" s="520"/>
      <c r="M16" s="521"/>
      <c r="N16" s="519"/>
      <c r="O16" s="519"/>
      <c r="P16" s="519"/>
      <c r="Q16" s="519"/>
      <c r="R16" s="519"/>
      <c r="S16" s="519"/>
      <c r="T16" s="519"/>
      <c r="U16" s="520"/>
      <c r="V16" s="522"/>
      <c r="W16" s="523"/>
      <c r="X16" s="523"/>
      <c r="Y16" s="523"/>
      <c r="Z16" s="524"/>
      <c r="AA16" s="522"/>
      <c r="AB16" s="523"/>
      <c r="AC16" s="523"/>
      <c r="AD16" s="523"/>
      <c r="AE16" s="524"/>
      <c r="AF16" s="525"/>
      <c r="AG16" s="526"/>
      <c r="AH16" s="526"/>
      <c r="AI16" s="526"/>
      <c r="AJ16" s="526"/>
      <c r="AK16" s="526"/>
      <c r="AL16" s="526"/>
      <c r="AM16" s="527"/>
      <c r="AN16" s="206"/>
      <c r="AO16" s="207"/>
      <c r="AP16" s="207"/>
      <c r="AQ16" s="207"/>
    </row>
    <row r="17" spans="1:47" ht="30" customHeight="1">
      <c r="A17" s="44"/>
      <c r="B17" s="44"/>
      <c r="C17" s="222">
        <v>11</v>
      </c>
      <c r="D17" s="519"/>
      <c r="E17" s="519"/>
      <c r="F17" s="519"/>
      <c r="G17" s="519"/>
      <c r="H17" s="520"/>
      <c r="I17" s="521"/>
      <c r="J17" s="519"/>
      <c r="K17" s="519"/>
      <c r="L17" s="520"/>
      <c r="M17" s="521"/>
      <c r="N17" s="519"/>
      <c r="O17" s="519"/>
      <c r="P17" s="519"/>
      <c r="Q17" s="519"/>
      <c r="R17" s="519"/>
      <c r="S17" s="519"/>
      <c r="T17" s="519"/>
      <c r="U17" s="520"/>
      <c r="V17" s="522"/>
      <c r="W17" s="523"/>
      <c r="X17" s="523"/>
      <c r="Y17" s="523"/>
      <c r="Z17" s="524"/>
      <c r="AA17" s="522"/>
      <c r="AB17" s="523"/>
      <c r="AC17" s="523"/>
      <c r="AD17" s="523"/>
      <c r="AE17" s="524"/>
      <c r="AF17" s="525"/>
      <c r="AG17" s="526"/>
      <c r="AH17" s="526"/>
      <c r="AI17" s="526"/>
      <c r="AJ17" s="526"/>
      <c r="AK17" s="526"/>
      <c r="AL17" s="526"/>
      <c r="AM17" s="527"/>
      <c r="AN17" s="206"/>
      <c r="AO17" s="207"/>
      <c r="AP17" s="207"/>
      <c r="AQ17" s="207"/>
    </row>
    <row r="18" spans="1:47" ht="30" customHeight="1">
      <c r="A18" s="44"/>
      <c r="B18" s="44"/>
      <c r="C18" s="222">
        <v>12</v>
      </c>
      <c r="D18" s="519"/>
      <c r="E18" s="519"/>
      <c r="F18" s="519"/>
      <c r="G18" s="519"/>
      <c r="H18" s="520"/>
      <c r="I18" s="521"/>
      <c r="J18" s="519"/>
      <c r="K18" s="519"/>
      <c r="L18" s="520"/>
      <c r="M18" s="521"/>
      <c r="N18" s="519"/>
      <c r="O18" s="519"/>
      <c r="P18" s="519"/>
      <c r="Q18" s="519"/>
      <c r="R18" s="519"/>
      <c r="S18" s="519"/>
      <c r="T18" s="519"/>
      <c r="U18" s="520"/>
      <c r="V18" s="522"/>
      <c r="W18" s="523"/>
      <c r="X18" s="523"/>
      <c r="Y18" s="523"/>
      <c r="Z18" s="524"/>
      <c r="AA18" s="522"/>
      <c r="AB18" s="523"/>
      <c r="AC18" s="523"/>
      <c r="AD18" s="523"/>
      <c r="AE18" s="524"/>
      <c r="AF18" s="525"/>
      <c r="AG18" s="526"/>
      <c r="AH18" s="526"/>
      <c r="AI18" s="526"/>
      <c r="AJ18" s="526"/>
      <c r="AK18" s="526"/>
      <c r="AL18" s="526"/>
      <c r="AM18" s="527"/>
      <c r="AN18" s="206"/>
      <c r="AO18" s="207"/>
      <c r="AP18" s="207"/>
      <c r="AQ18" s="207"/>
    </row>
    <row r="19" spans="1:47" ht="30" customHeight="1">
      <c r="A19" s="44"/>
      <c r="B19" s="44"/>
      <c r="C19" s="222">
        <v>13</v>
      </c>
      <c r="D19" s="519"/>
      <c r="E19" s="519"/>
      <c r="F19" s="519"/>
      <c r="G19" s="519"/>
      <c r="H19" s="520"/>
      <c r="I19" s="521"/>
      <c r="J19" s="519"/>
      <c r="K19" s="519"/>
      <c r="L19" s="520"/>
      <c r="M19" s="521"/>
      <c r="N19" s="519"/>
      <c r="O19" s="519"/>
      <c r="P19" s="519"/>
      <c r="Q19" s="519"/>
      <c r="R19" s="519"/>
      <c r="S19" s="519"/>
      <c r="T19" s="519"/>
      <c r="U19" s="520"/>
      <c r="V19" s="522"/>
      <c r="W19" s="523"/>
      <c r="X19" s="523"/>
      <c r="Y19" s="523"/>
      <c r="Z19" s="524"/>
      <c r="AA19" s="522"/>
      <c r="AB19" s="523"/>
      <c r="AC19" s="523"/>
      <c r="AD19" s="523"/>
      <c r="AE19" s="524"/>
      <c r="AF19" s="525"/>
      <c r="AG19" s="526"/>
      <c r="AH19" s="526"/>
      <c r="AI19" s="526"/>
      <c r="AJ19" s="526"/>
      <c r="AK19" s="526"/>
      <c r="AL19" s="526"/>
      <c r="AM19" s="527"/>
      <c r="AN19" s="206"/>
      <c r="AO19" s="207"/>
      <c r="AP19" s="207"/>
      <c r="AQ19" s="207"/>
    </row>
    <row r="20" spans="1:47" ht="30" customHeight="1">
      <c r="A20" s="44"/>
      <c r="B20" s="44"/>
      <c r="C20" s="222">
        <v>14</v>
      </c>
      <c r="D20" s="519"/>
      <c r="E20" s="519"/>
      <c r="F20" s="519"/>
      <c r="G20" s="519"/>
      <c r="H20" s="520"/>
      <c r="I20" s="521"/>
      <c r="J20" s="519"/>
      <c r="K20" s="519"/>
      <c r="L20" s="520"/>
      <c r="M20" s="521"/>
      <c r="N20" s="519"/>
      <c r="O20" s="519"/>
      <c r="P20" s="519"/>
      <c r="Q20" s="519"/>
      <c r="R20" s="519"/>
      <c r="S20" s="519"/>
      <c r="T20" s="519"/>
      <c r="U20" s="520"/>
      <c r="V20" s="522"/>
      <c r="W20" s="523"/>
      <c r="X20" s="523"/>
      <c r="Y20" s="523"/>
      <c r="Z20" s="524"/>
      <c r="AA20" s="522"/>
      <c r="AB20" s="523"/>
      <c r="AC20" s="523"/>
      <c r="AD20" s="523"/>
      <c r="AE20" s="524"/>
      <c r="AF20" s="525"/>
      <c r="AG20" s="526"/>
      <c r="AH20" s="526"/>
      <c r="AI20" s="526"/>
      <c r="AJ20" s="526"/>
      <c r="AK20" s="526"/>
      <c r="AL20" s="526"/>
      <c r="AM20" s="527"/>
      <c r="AN20" s="206"/>
      <c r="AO20" s="207"/>
      <c r="AP20" s="207"/>
      <c r="AQ20" s="207"/>
    </row>
    <row r="21" spans="1:47" ht="30" customHeight="1">
      <c r="A21" s="44"/>
      <c r="B21" s="44"/>
      <c r="C21" s="222">
        <v>15</v>
      </c>
      <c r="D21" s="519"/>
      <c r="E21" s="519"/>
      <c r="F21" s="519"/>
      <c r="G21" s="519"/>
      <c r="H21" s="520"/>
      <c r="I21" s="521"/>
      <c r="J21" s="519"/>
      <c r="K21" s="519"/>
      <c r="L21" s="520"/>
      <c r="M21" s="521"/>
      <c r="N21" s="519"/>
      <c r="O21" s="519"/>
      <c r="P21" s="519"/>
      <c r="Q21" s="519"/>
      <c r="R21" s="519"/>
      <c r="S21" s="519"/>
      <c r="T21" s="519"/>
      <c r="U21" s="520"/>
      <c r="V21" s="522"/>
      <c r="W21" s="523"/>
      <c r="X21" s="523"/>
      <c r="Y21" s="523"/>
      <c r="Z21" s="524"/>
      <c r="AA21" s="522"/>
      <c r="AB21" s="523"/>
      <c r="AC21" s="523"/>
      <c r="AD21" s="523"/>
      <c r="AE21" s="524"/>
      <c r="AF21" s="525"/>
      <c r="AG21" s="526"/>
      <c r="AH21" s="526"/>
      <c r="AI21" s="526"/>
      <c r="AJ21" s="526"/>
      <c r="AK21" s="526"/>
      <c r="AL21" s="526"/>
      <c r="AM21" s="527"/>
      <c r="AN21" s="206"/>
      <c r="AO21" s="207"/>
      <c r="AP21" s="207"/>
      <c r="AQ21" s="207"/>
    </row>
    <row r="22" spans="1:47">
      <c r="D22" s="80"/>
      <c r="E22" s="536" t="s">
        <v>196</v>
      </c>
      <c r="F22" s="536"/>
      <c r="G22" s="536"/>
      <c r="H22" s="536"/>
      <c r="I22" s="536"/>
      <c r="J22" s="536"/>
      <c r="K22" s="536"/>
      <c r="L22" s="536"/>
      <c r="M22" s="536"/>
      <c r="N22" s="536"/>
      <c r="O22" s="536"/>
      <c r="P22" s="536"/>
      <c r="Q22" s="536"/>
      <c r="R22" s="536"/>
      <c r="S22" s="536"/>
      <c r="T22" s="536"/>
      <c r="U22" s="536"/>
      <c r="V22" s="536"/>
      <c r="W22" s="536"/>
      <c r="X22" s="536"/>
      <c r="Y22" s="536"/>
      <c r="Z22" s="536"/>
      <c r="AA22" s="536"/>
      <c r="AB22" s="536"/>
      <c r="AC22" s="536"/>
      <c r="AD22" s="536"/>
      <c r="AE22" s="536"/>
      <c r="AF22" s="536"/>
      <c r="AG22" s="536"/>
    </row>
    <row r="23" spans="1:47">
      <c r="D23" s="80"/>
      <c r="E23" s="537" t="s">
        <v>1064</v>
      </c>
      <c r="F23" s="537"/>
      <c r="G23" s="537"/>
      <c r="H23" s="537"/>
      <c r="I23" s="537"/>
      <c r="J23" s="537"/>
      <c r="K23" s="537"/>
      <c r="L23" s="537"/>
      <c r="M23" s="537"/>
      <c r="N23" s="537"/>
      <c r="O23" s="537"/>
      <c r="P23" s="537"/>
      <c r="Q23" s="537"/>
      <c r="R23" s="537"/>
      <c r="S23" s="537"/>
      <c r="T23" s="537"/>
      <c r="U23" s="537"/>
      <c r="V23" s="537"/>
      <c r="W23" s="537"/>
      <c r="X23" s="537"/>
      <c r="Y23" s="537"/>
      <c r="Z23" s="537"/>
      <c r="AA23" s="537"/>
      <c r="AB23" s="537"/>
      <c r="AC23" s="537"/>
      <c r="AD23" s="537"/>
      <c r="AE23" s="537"/>
      <c r="AF23" s="537"/>
      <c r="AG23" s="537"/>
    </row>
    <row r="24" spans="1:47" ht="26.25" customHeight="1">
      <c r="A24" s="20"/>
      <c r="B24" s="20"/>
      <c r="C24" s="217"/>
      <c r="D24" s="217"/>
      <c r="E24" s="538"/>
      <c r="F24" s="538"/>
      <c r="G24" s="538"/>
      <c r="H24" s="538"/>
      <c r="I24" s="538"/>
      <c r="J24" s="538"/>
      <c r="K24" s="538"/>
      <c r="L24" s="538"/>
      <c r="M24" s="538"/>
      <c r="N24" s="538"/>
      <c r="O24" s="538"/>
      <c r="P24" s="538"/>
      <c r="Q24" s="538"/>
      <c r="R24" s="538"/>
      <c r="S24" s="538"/>
      <c r="T24" s="538"/>
      <c r="U24" s="538"/>
      <c r="V24" s="538"/>
      <c r="W24" s="538"/>
      <c r="X24" s="538"/>
      <c r="Y24" s="538"/>
      <c r="Z24" s="538"/>
      <c r="AA24" s="538"/>
      <c r="AB24" s="538"/>
      <c r="AC24" s="538"/>
      <c r="AD24" s="538"/>
      <c r="AE24" s="538"/>
      <c r="AF24" s="538"/>
      <c r="AG24" s="538"/>
      <c r="AH24" s="538"/>
      <c r="AI24" s="538"/>
      <c r="AJ24" s="538"/>
      <c r="AK24" s="538"/>
      <c r="AL24" s="538"/>
      <c r="AM24" s="538"/>
      <c r="AN24" s="82" t="s">
        <v>199</v>
      </c>
    </row>
    <row r="27" spans="1:47" ht="151.5" customHeight="1">
      <c r="A27" s="539" t="s">
        <v>1079</v>
      </c>
      <c r="B27" s="540"/>
      <c r="C27" s="540"/>
      <c r="D27" s="540"/>
      <c r="E27" s="540"/>
      <c r="F27" s="540"/>
      <c r="G27" s="540"/>
      <c r="H27" s="540"/>
      <c r="I27" s="540"/>
      <c r="J27" s="540"/>
      <c r="K27" s="540"/>
      <c r="L27" s="540"/>
      <c r="M27" s="540"/>
      <c r="N27" s="540"/>
      <c r="O27" s="540"/>
      <c r="P27" s="540"/>
      <c r="Q27" s="540"/>
      <c r="R27" s="540"/>
      <c r="S27" s="540"/>
      <c r="T27" s="540"/>
      <c r="U27" s="540"/>
      <c r="V27" s="540"/>
      <c r="W27" s="540"/>
      <c r="X27" s="540"/>
      <c r="Y27" s="540"/>
      <c r="Z27" s="540"/>
      <c r="AA27" s="540"/>
      <c r="AB27" s="540"/>
      <c r="AC27" s="540"/>
      <c r="AD27" s="540"/>
      <c r="AE27" s="540"/>
      <c r="AF27" s="540"/>
      <c r="AG27" s="540"/>
      <c r="AH27" s="540"/>
      <c r="AI27" s="540"/>
      <c r="AJ27" s="540"/>
      <c r="AK27" s="540"/>
      <c r="AL27" s="540"/>
      <c r="AM27" s="541"/>
    </row>
    <row r="28" spans="1:47" ht="133.5" customHeight="1">
      <c r="A28" s="539" t="s">
        <v>202</v>
      </c>
      <c r="B28" s="540"/>
      <c r="C28" s="540"/>
      <c r="D28" s="540"/>
      <c r="E28" s="540"/>
      <c r="F28" s="540"/>
      <c r="G28" s="540"/>
      <c r="H28" s="540"/>
      <c r="I28" s="540"/>
      <c r="J28" s="540"/>
      <c r="K28" s="540"/>
      <c r="L28" s="540"/>
      <c r="M28" s="540"/>
      <c r="N28" s="540"/>
      <c r="O28" s="540"/>
      <c r="P28" s="540"/>
      <c r="Q28" s="540"/>
      <c r="R28" s="540"/>
      <c r="S28" s="540"/>
      <c r="T28" s="540"/>
      <c r="U28" s="540"/>
      <c r="V28" s="540"/>
      <c r="W28" s="540"/>
      <c r="X28" s="540"/>
      <c r="Y28" s="540"/>
      <c r="Z28" s="540"/>
      <c r="AA28" s="540"/>
      <c r="AB28" s="540"/>
      <c r="AC28" s="540"/>
      <c r="AD28" s="540"/>
      <c r="AE28" s="540"/>
      <c r="AF28" s="540"/>
      <c r="AG28" s="540"/>
      <c r="AH28" s="540"/>
      <c r="AI28" s="540"/>
      <c r="AJ28" s="540"/>
      <c r="AK28" s="540"/>
      <c r="AL28" s="540"/>
      <c r="AM28" s="541"/>
      <c r="AN28"/>
      <c r="AO28"/>
      <c r="AP28"/>
      <c r="AQ28"/>
      <c r="AR28"/>
      <c r="AS28"/>
      <c r="AT28"/>
      <c r="AU28"/>
    </row>
  </sheetData>
  <sheetProtection formatCells="0" formatRows="0"/>
  <mergeCells count="103">
    <mergeCell ref="E22:AG22"/>
    <mergeCell ref="E23:AG23"/>
    <mergeCell ref="E24:AM24"/>
    <mergeCell ref="A27:AM27"/>
    <mergeCell ref="A28:AM28"/>
    <mergeCell ref="D21:H21"/>
    <mergeCell ref="I21:L21"/>
    <mergeCell ref="M21:U21"/>
    <mergeCell ref="V21:Z21"/>
    <mergeCell ref="AA21:AE21"/>
    <mergeCell ref="AF21:AM21"/>
    <mergeCell ref="D20:H20"/>
    <mergeCell ref="I20:L20"/>
    <mergeCell ref="M20:U20"/>
    <mergeCell ref="V20:Z20"/>
    <mergeCell ref="AA20:AE20"/>
    <mergeCell ref="AF20:AM20"/>
    <mergeCell ref="D19:H19"/>
    <mergeCell ref="I19:L19"/>
    <mergeCell ref="M19:U19"/>
    <mergeCell ref="V19:Z19"/>
    <mergeCell ref="AA19:AE19"/>
    <mergeCell ref="AF19:AM19"/>
    <mergeCell ref="D18:H18"/>
    <mergeCell ref="I18:L18"/>
    <mergeCell ref="M18:U18"/>
    <mergeCell ref="V18:Z18"/>
    <mergeCell ref="AA18:AE18"/>
    <mergeCell ref="AF18:AM18"/>
    <mergeCell ref="D17:H17"/>
    <mergeCell ref="I17:L17"/>
    <mergeCell ref="M17:U17"/>
    <mergeCell ref="V17:Z17"/>
    <mergeCell ref="AA17:AE17"/>
    <mergeCell ref="AF17:AM17"/>
    <mergeCell ref="D16:H16"/>
    <mergeCell ref="I16:L16"/>
    <mergeCell ref="M16:U16"/>
    <mergeCell ref="V16:Z16"/>
    <mergeCell ref="AA16:AE16"/>
    <mergeCell ref="AF16:AM16"/>
    <mergeCell ref="D15:H15"/>
    <mergeCell ref="I15:L15"/>
    <mergeCell ref="M15:U15"/>
    <mergeCell ref="V15:Z15"/>
    <mergeCell ref="AA15:AE15"/>
    <mergeCell ref="AF15:AM15"/>
    <mergeCell ref="D14:H14"/>
    <mergeCell ref="I14:L14"/>
    <mergeCell ref="M14:U14"/>
    <mergeCell ref="V14:Z14"/>
    <mergeCell ref="AA14:AE14"/>
    <mergeCell ref="AF14:AM14"/>
    <mergeCell ref="D13:H13"/>
    <mergeCell ref="I13:L13"/>
    <mergeCell ref="M13:U13"/>
    <mergeCell ref="V13:Z13"/>
    <mergeCell ref="AA13:AE13"/>
    <mergeCell ref="AF13:AM13"/>
    <mergeCell ref="D12:H12"/>
    <mergeCell ref="I12:L12"/>
    <mergeCell ref="M12:U12"/>
    <mergeCell ref="V12:Z12"/>
    <mergeCell ref="AA12:AE12"/>
    <mergeCell ref="AF12:AM12"/>
    <mergeCell ref="D11:H11"/>
    <mergeCell ref="I11:L11"/>
    <mergeCell ref="M11:U11"/>
    <mergeCell ref="V11:Z11"/>
    <mergeCell ref="AA11:AE11"/>
    <mergeCell ref="AF11:AM11"/>
    <mergeCell ref="D10:H10"/>
    <mergeCell ref="I10:L10"/>
    <mergeCell ref="M10:U10"/>
    <mergeCell ref="V10:Z10"/>
    <mergeCell ref="AA10:AE10"/>
    <mergeCell ref="AF10:AM10"/>
    <mergeCell ref="D9:H9"/>
    <mergeCell ref="I9:L9"/>
    <mergeCell ref="M9:U9"/>
    <mergeCell ref="V9:Z9"/>
    <mergeCell ref="AA9:AE9"/>
    <mergeCell ref="AF9:AM9"/>
    <mergeCell ref="B2:AB2"/>
    <mergeCell ref="C4:AI4"/>
    <mergeCell ref="C6:H6"/>
    <mergeCell ref="I6:L6"/>
    <mergeCell ref="M6:U6"/>
    <mergeCell ref="V6:Z6"/>
    <mergeCell ref="AA6:AE6"/>
    <mergeCell ref="AF6:AM6"/>
    <mergeCell ref="D8:H8"/>
    <mergeCell ref="I8:L8"/>
    <mergeCell ref="M8:U8"/>
    <mergeCell ref="V8:Z8"/>
    <mergeCell ref="AA8:AE8"/>
    <mergeCell ref="AF8:AM8"/>
    <mergeCell ref="D7:H7"/>
    <mergeCell ref="I7:L7"/>
    <mergeCell ref="M7:U7"/>
    <mergeCell ref="V7:Z7"/>
    <mergeCell ref="AA7:AE7"/>
    <mergeCell ref="AF7:AM7"/>
  </mergeCells>
  <phoneticPr fontId="2" type="noConversion"/>
  <dataValidations count="2">
    <dataValidation type="list" allowBlank="1" showInputMessage="1" showErrorMessage="1" sqref="I7:L21">
      <formula1>"오피스, 주택, 리테일, 호텔, 물류, 복합형"</formula1>
    </dataValidation>
    <dataValidation type="list" allowBlank="1" showInputMessage="1" showErrorMessage="1" sqref="AN7:AN21">
      <formula1>"일반, 권리(사용권 등)에 관련된 부동산, 개발사업"</formula1>
    </dataValidation>
  </dataValidations>
  <pageMargins left="0.59055118110236227" right="0.47244094488188981" top="0.74803149606299213" bottom="0.74803149606299213" header="0.31496062992125984" footer="0.31496062992125984"/>
  <pageSetup paperSize="9" scale="82" orientation="portrait" blackAndWhite="1" r:id="rId1"/>
  <colBreaks count="1" manualBreakCount="1">
    <brk id="39" min="1" max="12"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AY36"/>
  <sheetViews>
    <sheetView showZeros="0" view="pageBreakPreview" zoomScaleNormal="100" zoomScaleSheetLayoutView="100" workbookViewId="0">
      <selection activeCell="Z9" sqref="Z9"/>
    </sheetView>
  </sheetViews>
  <sheetFormatPr defaultRowHeight="16.5"/>
  <cols>
    <col min="1" max="2" width="1.125" style="1" customWidth="1"/>
    <col min="3" max="3" width="2.375" style="1" customWidth="1"/>
    <col min="4" max="6" width="3.75" style="1" customWidth="1"/>
    <col min="7" max="22" width="4.375" style="1" customWidth="1"/>
    <col min="23" max="25" width="3.25" style="1" customWidth="1"/>
    <col min="26" max="26" width="9" style="1"/>
    <col min="27" max="27" width="16" style="1" bestFit="1" customWidth="1"/>
  </cols>
  <sheetData>
    <row r="1" spans="1:38" ht="19.5" customHeight="1">
      <c r="Z1" s="14"/>
      <c r="AA1" s="32"/>
      <c r="AB1" s="1"/>
      <c r="AC1" s="1"/>
    </row>
    <row r="2" spans="1:38" ht="17.25" customHeight="1">
      <c r="C2" s="287" t="s">
        <v>213</v>
      </c>
      <c r="D2" s="287"/>
      <c r="E2" s="287"/>
      <c r="F2" s="287"/>
      <c r="G2" s="287"/>
      <c r="H2" s="287"/>
      <c r="I2" s="287"/>
      <c r="J2" s="287"/>
      <c r="K2" s="287"/>
      <c r="L2" s="287"/>
      <c r="M2" s="287"/>
      <c r="N2" s="287"/>
      <c r="O2" s="287"/>
      <c r="P2" s="287"/>
      <c r="Q2" s="287"/>
      <c r="R2" s="287"/>
      <c r="S2" s="287"/>
      <c r="T2" s="287"/>
      <c r="U2" s="287"/>
      <c r="V2" s="287"/>
      <c r="AB2" s="1"/>
      <c r="AC2" s="1"/>
      <c r="AD2" s="1"/>
      <c r="AE2" s="1"/>
      <c r="AF2" s="1"/>
      <c r="AG2" s="1"/>
      <c r="AH2" s="1"/>
      <c r="AI2" s="1"/>
      <c r="AJ2" s="1"/>
      <c r="AK2" s="1"/>
      <c r="AL2" s="1"/>
    </row>
    <row r="3" spans="1:38" ht="17.25" customHeight="1">
      <c r="A3" s="14"/>
      <c r="B3" s="13"/>
      <c r="C3" s="13"/>
      <c r="D3" s="13"/>
      <c r="E3" s="13"/>
      <c r="F3" s="13"/>
      <c r="G3" s="13"/>
      <c r="H3" s="13"/>
      <c r="I3" s="13"/>
      <c r="J3" s="13"/>
      <c r="K3" s="13"/>
      <c r="L3" s="13"/>
      <c r="M3" s="13"/>
      <c r="N3" s="13"/>
      <c r="O3" s="13"/>
      <c r="P3" s="13"/>
      <c r="Q3" s="13"/>
      <c r="R3" s="13"/>
      <c r="S3" s="13"/>
      <c r="T3" s="13"/>
      <c r="U3" s="13"/>
      <c r="V3" s="13"/>
      <c r="W3" s="13"/>
      <c r="X3" s="13"/>
      <c r="Y3" s="13"/>
      <c r="AB3" s="1"/>
      <c r="AC3" s="1"/>
    </row>
    <row r="4" spans="1:38" ht="18.75" customHeight="1">
      <c r="A4" s="14"/>
      <c r="B4" s="13"/>
      <c r="C4" s="201"/>
      <c r="D4" s="201"/>
      <c r="E4" s="201"/>
      <c r="F4" s="201"/>
      <c r="G4" s="201"/>
      <c r="H4" s="201"/>
      <c r="I4" s="201"/>
      <c r="J4" s="201"/>
      <c r="K4" s="201"/>
      <c r="L4" s="201"/>
      <c r="M4" s="201"/>
      <c r="N4" s="201"/>
      <c r="O4" s="201"/>
      <c r="P4" s="201"/>
      <c r="Q4" s="201"/>
      <c r="R4" s="201"/>
      <c r="S4" s="364" t="s">
        <v>203</v>
      </c>
      <c r="T4" s="364"/>
      <c r="U4" s="364"/>
      <c r="V4" s="364"/>
      <c r="W4" s="364"/>
      <c r="X4" s="364"/>
      <c r="Y4" s="364"/>
    </row>
    <row r="5" spans="1:38" ht="30" customHeight="1">
      <c r="A5" s="84"/>
      <c r="B5" s="84"/>
      <c r="C5" s="365" t="s">
        <v>204</v>
      </c>
      <c r="D5" s="365"/>
      <c r="E5" s="365"/>
      <c r="F5" s="365"/>
      <c r="G5" s="365" t="s">
        <v>62</v>
      </c>
      <c r="H5" s="365"/>
      <c r="I5" s="365"/>
      <c r="J5" s="365"/>
      <c r="K5" s="365" t="s">
        <v>205</v>
      </c>
      <c r="L5" s="365"/>
      <c r="M5" s="365"/>
      <c r="N5" s="365"/>
      <c r="O5" s="365" t="s">
        <v>206</v>
      </c>
      <c r="P5" s="365"/>
      <c r="Q5" s="365"/>
      <c r="R5" s="365"/>
      <c r="S5" s="366" t="s">
        <v>207</v>
      </c>
      <c r="T5" s="366"/>
      <c r="U5" s="542" t="s">
        <v>208</v>
      </c>
      <c r="V5" s="542"/>
      <c r="W5" s="542" t="s">
        <v>209</v>
      </c>
      <c r="X5" s="542"/>
      <c r="Y5" s="542"/>
    </row>
    <row r="6" spans="1:38" ht="30" customHeight="1">
      <c r="A6" s="84"/>
      <c r="B6" s="84"/>
      <c r="C6" s="365"/>
      <c r="D6" s="365"/>
      <c r="E6" s="365"/>
      <c r="F6" s="365"/>
      <c r="G6" s="543" t="s">
        <v>210</v>
      </c>
      <c r="H6" s="543"/>
      <c r="I6" s="543" t="s">
        <v>211</v>
      </c>
      <c r="J6" s="543"/>
      <c r="K6" s="543" t="s">
        <v>210</v>
      </c>
      <c r="L6" s="543"/>
      <c r="M6" s="543" t="s">
        <v>211</v>
      </c>
      <c r="N6" s="543"/>
      <c r="O6" s="543" t="s">
        <v>210</v>
      </c>
      <c r="P6" s="543"/>
      <c r="Q6" s="543" t="s">
        <v>212</v>
      </c>
      <c r="R6" s="543"/>
      <c r="S6" s="366"/>
      <c r="T6" s="366"/>
      <c r="U6" s="542"/>
      <c r="V6" s="542"/>
      <c r="W6" s="542"/>
      <c r="X6" s="542"/>
      <c r="Y6" s="542"/>
    </row>
    <row r="7" spans="1:38" ht="48" customHeight="1">
      <c r="A7" s="84"/>
      <c r="B7" s="84"/>
      <c r="C7" s="208">
        <v>1</v>
      </c>
      <c r="D7" s="544" t="str">
        <f>'2부.Ⅰ.1.1)'!D7</f>
        <v>센터포인트
웨스트</v>
      </c>
      <c r="E7" s="544"/>
      <c r="F7" s="544"/>
      <c r="G7" s="368">
        <v>160120</v>
      </c>
      <c r="H7" s="368"/>
      <c r="I7" s="368">
        <v>240252</v>
      </c>
      <c r="J7" s="368"/>
      <c r="K7" s="368"/>
      <c r="L7" s="368"/>
      <c r="M7" s="368"/>
      <c r="N7" s="368"/>
      <c r="O7" s="368"/>
      <c r="P7" s="368"/>
      <c r="Q7" s="368"/>
      <c r="R7" s="368"/>
      <c r="S7" s="368">
        <v>11937</v>
      </c>
      <c r="T7" s="368"/>
      <c r="U7" s="545"/>
      <c r="V7" s="545"/>
      <c r="W7" s="546">
        <f t="shared" ref="W7" si="0">G7+I7+K7+M7+O7+Q7-S7-U7</f>
        <v>388435</v>
      </c>
      <c r="X7" s="546"/>
      <c r="Y7" s="546"/>
      <c r="Z7" s="1" t="s">
        <v>1140</v>
      </c>
      <c r="AA7" s="243">
        <f>SUM('5부.Ⅰ'!O47:T51)</f>
        <v>388434684687</v>
      </c>
    </row>
    <row r="8" spans="1:38" ht="48" customHeight="1">
      <c r="A8" s="84"/>
      <c r="B8" s="84"/>
      <c r="C8" s="208">
        <v>2</v>
      </c>
      <c r="D8" s="544">
        <f>'2부.Ⅰ.1.1)'!D8</f>
        <v>0</v>
      </c>
      <c r="E8" s="544"/>
      <c r="F8" s="544"/>
      <c r="G8" s="368"/>
      <c r="H8" s="368"/>
      <c r="I8" s="368"/>
      <c r="J8" s="368"/>
      <c r="K8" s="368"/>
      <c r="L8" s="368"/>
      <c r="M8" s="368"/>
      <c r="N8" s="368"/>
      <c r="O8" s="368"/>
      <c r="P8" s="368"/>
      <c r="Q8" s="368"/>
      <c r="R8" s="368"/>
      <c r="S8" s="368"/>
      <c r="T8" s="368"/>
      <c r="U8" s="545"/>
      <c r="V8" s="545"/>
      <c r="W8" s="546">
        <f t="shared" ref="W8:W21" si="1">G8+I8+K8+M8+O8+Q8-S8-U8</f>
        <v>0</v>
      </c>
      <c r="X8" s="546"/>
      <c r="Y8" s="546"/>
    </row>
    <row r="9" spans="1:38" ht="48" customHeight="1">
      <c r="A9" s="84"/>
      <c r="B9" s="84"/>
      <c r="C9" s="208">
        <v>3</v>
      </c>
      <c r="D9" s="544">
        <f>'2부.Ⅰ.1.1)'!D9</f>
        <v>0</v>
      </c>
      <c r="E9" s="544"/>
      <c r="F9" s="544"/>
      <c r="G9" s="368"/>
      <c r="H9" s="368"/>
      <c r="I9" s="368"/>
      <c r="J9" s="368"/>
      <c r="K9" s="368"/>
      <c r="L9" s="368"/>
      <c r="M9" s="368"/>
      <c r="N9" s="368"/>
      <c r="O9" s="368"/>
      <c r="P9" s="368"/>
      <c r="Q9" s="368"/>
      <c r="R9" s="368"/>
      <c r="S9" s="368"/>
      <c r="T9" s="368"/>
      <c r="U9" s="545"/>
      <c r="V9" s="545"/>
      <c r="W9" s="546">
        <f t="shared" si="1"/>
        <v>0</v>
      </c>
      <c r="X9" s="546"/>
      <c r="Y9" s="546"/>
    </row>
    <row r="10" spans="1:38" ht="48" customHeight="1">
      <c r="A10" s="84"/>
      <c r="B10" s="84"/>
      <c r="C10" s="208">
        <v>4</v>
      </c>
      <c r="D10" s="544">
        <f>'2부.Ⅰ.1.1)'!D10</f>
        <v>0</v>
      </c>
      <c r="E10" s="544"/>
      <c r="F10" s="544"/>
      <c r="G10" s="368"/>
      <c r="H10" s="368"/>
      <c r="I10" s="368"/>
      <c r="J10" s="368"/>
      <c r="K10" s="368"/>
      <c r="L10" s="368"/>
      <c r="M10" s="368"/>
      <c r="N10" s="368"/>
      <c r="O10" s="368"/>
      <c r="P10" s="368"/>
      <c r="Q10" s="368"/>
      <c r="R10" s="368"/>
      <c r="S10" s="368"/>
      <c r="T10" s="368"/>
      <c r="U10" s="545"/>
      <c r="V10" s="545"/>
      <c r="W10" s="546">
        <f t="shared" si="1"/>
        <v>0</v>
      </c>
      <c r="X10" s="546"/>
      <c r="Y10" s="546"/>
    </row>
    <row r="11" spans="1:38" ht="48" customHeight="1">
      <c r="A11" s="84"/>
      <c r="B11" s="84"/>
      <c r="C11" s="208">
        <v>5</v>
      </c>
      <c r="D11" s="544">
        <f>'2부.Ⅰ.1.1)'!D11</f>
        <v>0</v>
      </c>
      <c r="E11" s="544"/>
      <c r="F11" s="544"/>
      <c r="G11" s="368"/>
      <c r="H11" s="368"/>
      <c r="I11" s="368"/>
      <c r="J11" s="368"/>
      <c r="K11" s="368"/>
      <c r="L11" s="368"/>
      <c r="M11" s="368"/>
      <c r="N11" s="368"/>
      <c r="O11" s="368"/>
      <c r="P11" s="368"/>
      <c r="Q11" s="368"/>
      <c r="R11" s="368"/>
      <c r="S11" s="368"/>
      <c r="T11" s="368"/>
      <c r="U11" s="545"/>
      <c r="V11" s="545"/>
      <c r="W11" s="546">
        <f t="shared" si="1"/>
        <v>0</v>
      </c>
      <c r="X11" s="546"/>
      <c r="Y11" s="546"/>
    </row>
    <row r="12" spans="1:38" ht="48" customHeight="1">
      <c r="A12" s="84"/>
      <c r="B12" s="84"/>
      <c r="C12" s="208">
        <v>6</v>
      </c>
      <c r="D12" s="544">
        <f>'2부.Ⅰ.1.1)'!D12</f>
        <v>0</v>
      </c>
      <c r="E12" s="544"/>
      <c r="F12" s="544"/>
      <c r="G12" s="368"/>
      <c r="H12" s="368"/>
      <c r="I12" s="368"/>
      <c r="J12" s="368"/>
      <c r="K12" s="368"/>
      <c r="L12" s="368"/>
      <c r="M12" s="368"/>
      <c r="N12" s="368"/>
      <c r="O12" s="368"/>
      <c r="P12" s="368"/>
      <c r="Q12" s="368"/>
      <c r="R12" s="368"/>
      <c r="S12" s="368"/>
      <c r="T12" s="368"/>
      <c r="U12" s="545"/>
      <c r="V12" s="545"/>
      <c r="W12" s="546">
        <f t="shared" si="1"/>
        <v>0</v>
      </c>
      <c r="X12" s="546"/>
      <c r="Y12" s="546"/>
    </row>
    <row r="13" spans="1:38" ht="48" customHeight="1">
      <c r="A13" s="84"/>
      <c r="B13" s="84"/>
      <c r="C13" s="208">
        <v>7</v>
      </c>
      <c r="D13" s="544">
        <f>'2부.Ⅰ.1.1)'!D13</f>
        <v>0</v>
      </c>
      <c r="E13" s="544"/>
      <c r="F13" s="544"/>
      <c r="G13" s="368"/>
      <c r="H13" s="368"/>
      <c r="I13" s="368"/>
      <c r="J13" s="368"/>
      <c r="K13" s="368"/>
      <c r="L13" s="368"/>
      <c r="M13" s="368"/>
      <c r="N13" s="368"/>
      <c r="O13" s="368"/>
      <c r="P13" s="368"/>
      <c r="Q13" s="368"/>
      <c r="R13" s="368"/>
      <c r="S13" s="368"/>
      <c r="T13" s="368"/>
      <c r="U13" s="545"/>
      <c r="V13" s="545"/>
      <c r="W13" s="546">
        <f t="shared" si="1"/>
        <v>0</v>
      </c>
      <c r="X13" s="546"/>
      <c r="Y13" s="546"/>
    </row>
    <row r="14" spans="1:38" ht="48" customHeight="1">
      <c r="A14" s="84"/>
      <c r="B14" s="84"/>
      <c r="C14" s="208">
        <v>8</v>
      </c>
      <c r="D14" s="544">
        <f>'2부.Ⅰ.1.1)'!D14</f>
        <v>0</v>
      </c>
      <c r="E14" s="544"/>
      <c r="F14" s="544"/>
      <c r="G14" s="368"/>
      <c r="H14" s="368"/>
      <c r="I14" s="368"/>
      <c r="J14" s="368"/>
      <c r="K14" s="368"/>
      <c r="L14" s="368"/>
      <c r="M14" s="368"/>
      <c r="N14" s="368"/>
      <c r="O14" s="368"/>
      <c r="P14" s="368"/>
      <c r="Q14" s="368"/>
      <c r="R14" s="368"/>
      <c r="S14" s="368"/>
      <c r="T14" s="368"/>
      <c r="U14" s="545"/>
      <c r="V14" s="545"/>
      <c r="W14" s="546">
        <f t="shared" si="1"/>
        <v>0</v>
      </c>
      <c r="X14" s="546"/>
      <c r="Y14" s="546"/>
    </row>
    <row r="15" spans="1:38" ht="48" customHeight="1">
      <c r="A15" s="84"/>
      <c r="B15" s="84"/>
      <c r="C15" s="208">
        <v>9</v>
      </c>
      <c r="D15" s="544">
        <f>'2부.Ⅰ.1.1)'!D15</f>
        <v>0</v>
      </c>
      <c r="E15" s="544"/>
      <c r="F15" s="544"/>
      <c r="G15" s="368"/>
      <c r="H15" s="368"/>
      <c r="I15" s="368"/>
      <c r="J15" s="368"/>
      <c r="K15" s="368"/>
      <c r="L15" s="368"/>
      <c r="M15" s="368"/>
      <c r="N15" s="368"/>
      <c r="O15" s="368"/>
      <c r="P15" s="368"/>
      <c r="Q15" s="368"/>
      <c r="R15" s="368"/>
      <c r="S15" s="368"/>
      <c r="T15" s="368"/>
      <c r="U15" s="545"/>
      <c r="V15" s="545"/>
      <c r="W15" s="546">
        <f t="shared" si="1"/>
        <v>0</v>
      </c>
      <c r="X15" s="546"/>
      <c r="Y15" s="546"/>
    </row>
    <row r="16" spans="1:38" ht="48" customHeight="1">
      <c r="A16" s="84"/>
      <c r="B16" s="84"/>
      <c r="C16" s="208">
        <v>10</v>
      </c>
      <c r="D16" s="544">
        <f>'2부.Ⅰ.1.1)'!D16</f>
        <v>0</v>
      </c>
      <c r="E16" s="544"/>
      <c r="F16" s="544"/>
      <c r="G16" s="368"/>
      <c r="H16" s="368"/>
      <c r="I16" s="368"/>
      <c r="J16" s="368"/>
      <c r="K16" s="368"/>
      <c r="L16" s="368"/>
      <c r="M16" s="368"/>
      <c r="N16" s="368"/>
      <c r="O16" s="368"/>
      <c r="P16" s="368"/>
      <c r="Q16" s="368"/>
      <c r="R16" s="368"/>
      <c r="S16" s="368"/>
      <c r="T16" s="368"/>
      <c r="U16" s="545"/>
      <c r="V16" s="545"/>
      <c r="W16" s="546">
        <f t="shared" si="1"/>
        <v>0</v>
      </c>
      <c r="X16" s="546"/>
      <c r="Y16" s="546"/>
    </row>
    <row r="17" spans="1:51" ht="48" customHeight="1">
      <c r="A17" s="84"/>
      <c r="B17" s="84"/>
      <c r="C17" s="208">
        <v>11</v>
      </c>
      <c r="D17" s="544">
        <f>'2부.Ⅰ.1.1)'!D17</f>
        <v>0</v>
      </c>
      <c r="E17" s="544"/>
      <c r="F17" s="544"/>
      <c r="G17" s="368"/>
      <c r="H17" s="368"/>
      <c r="I17" s="368"/>
      <c r="J17" s="368"/>
      <c r="K17" s="368"/>
      <c r="L17" s="368"/>
      <c r="M17" s="368"/>
      <c r="N17" s="368"/>
      <c r="O17" s="368"/>
      <c r="P17" s="368"/>
      <c r="Q17" s="368"/>
      <c r="R17" s="368"/>
      <c r="S17" s="368"/>
      <c r="T17" s="368"/>
      <c r="U17" s="545"/>
      <c r="V17" s="545"/>
      <c r="W17" s="546">
        <f t="shared" si="1"/>
        <v>0</v>
      </c>
      <c r="X17" s="546"/>
      <c r="Y17" s="546"/>
    </row>
    <row r="18" spans="1:51" ht="48" customHeight="1">
      <c r="A18" s="84"/>
      <c r="B18" s="84"/>
      <c r="C18" s="208">
        <v>12</v>
      </c>
      <c r="D18" s="544">
        <f>'2부.Ⅰ.1.1)'!D18</f>
        <v>0</v>
      </c>
      <c r="E18" s="544"/>
      <c r="F18" s="544"/>
      <c r="G18" s="368"/>
      <c r="H18" s="368"/>
      <c r="I18" s="368"/>
      <c r="J18" s="368"/>
      <c r="K18" s="368"/>
      <c r="L18" s="368"/>
      <c r="M18" s="368"/>
      <c r="N18" s="368"/>
      <c r="O18" s="368"/>
      <c r="P18" s="368"/>
      <c r="Q18" s="368"/>
      <c r="R18" s="368"/>
      <c r="S18" s="368"/>
      <c r="T18" s="368"/>
      <c r="U18" s="545"/>
      <c r="V18" s="545"/>
      <c r="W18" s="546">
        <f t="shared" si="1"/>
        <v>0</v>
      </c>
      <c r="X18" s="546"/>
      <c r="Y18" s="546"/>
    </row>
    <row r="19" spans="1:51" ht="48" customHeight="1">
      <c r="A19" s="84"/>
      <c r="B19" s="84"/>
      <c r="C19" s="208">
        <v>13</v>
      </c>
      <c r="D19" s="544">
        <f>'2부.Ⅰ.1.1)'!D19</f>
        <v>0</v>
      </c>
      <c r="E19" s="544"/>
      <c r="F19" s="544"/>
      <c r="G19" s="368"/>
      <c r="H19" s="368"/>
      <c r="I19" s="368"/>
      <c r="J19" s="368"/>
      <c r="K19" s="368"/>
      <c r="L19" s="368"/>
      <c r="M19" s="368"/>
      <c r="N19" s="368"/>
      <c r="O19" s="368"/>
      <c r="P19" s="368"/>
      <c r="Q19" s="368"/>
      <c r="R19" s="368"/>
      <c r="S19" s="368"/>
      <c r="T19" s="368"/>
      <c r="U19" s="545"/>
      <c r="V19" s="545"/>
      <c r="W19" s="546">
        <f t="shared" si="1"/>
        <v>0</v>
      </c>
      <c r="X19" s="546"/>
      <c r="Y19" s="546"/>
    </row>
    <row r="20" spans="1:51" ht="48" customHeight="1">
      <c r="A20" s="84"/>
      <c r="B20" s="84"/>
      <c r="C20" s="208">
        <v>14</v>
      </c>
      <c r="D20" s="544">
        <f>'2부.Ⅰ.1.1)'!D20</f>
        <v>0</v>
      </c>
      <c r="E20" s="544"/>
      <c r="F20" s="544"/>
      <c r="G20" s="368"/>
      <c r="H20" s="368"/>
      <c r="I20" s="368"/>
      <c r="J20" s="368"/>
      <c r="K20" s="368"/>
      <c r="L20" s="368"/>
      <c r="M20" s="368"/>
      <c r="N20" s="368"/>
      <c r="O20" s="368"/>
      <c r="P20" s="368"/>
      <c r="Q20" s="368"/>
      <c r="R20" s="368"/>
      <c r="S20" s="368"/>
      <c r="T20" s="368"/>
      <c r="U20" s="545"/>
      <c r="V20" s="545"/>
      <c r="W20" s="546">
        <f t="shared" si="1"/>
        <v>0</v>
      </c>
      <c r="X20" s="546"/>
      <c r="Y20" s="546"/>
    </row>
    <row r="21" spans="1:51" ht="48" customHeight="1">
      <c r="A21" s="84"/>
      <c r="B21" s="84"/>
      <c r="C21" s="208">
        <v>15</v>
      </c>
      <c r="D21" s="544">
        <f>'2부.Ⅰ.1.1)'!D21</f>
        <v>0</v>
      </c>
      <c r="E21" s="544"/>
      <c r="F21" s="544"/>
      <c r="G21" s="368"/>
      <c r="H21" s="368"/>
      <c r="I21" s="368"/>
      <c r="J21" s="368"/>
      <c r="K21" s="368"/>
      <c r="L21" s="368"/>
      <c r="M21" s="368"/>
      <c r="N21" s="368"/>
      <c r="O21" s="368"/>
      <c r="P21" s="368"/>
      <c r="Q21" s="368"/>
      <c r="R21" s="368"/>
      <c r="S21" s="368"/>
      <c r="T21" s="368"/>
      <c r="U21" s="545"/>
      <c r="V21" s="545"/>
      <c r="W21" s="546">
        <f t="shared" si="1"/>
        <v>0</v>
      </c>
      <c r="X21" s="546"/>
      <c r="Y21" s="546"/>
    </row>
    <row r="22" spans="1:51" ht="7.5" customHeight="1">
      <c r="A22" s="20"/>
      <c r="B22" s="19"/>
      <c r="C22" s="18"/>
      <c r="D22" s="18"/>
      <c r="E22" s="22"/>
      <c r="F22" s="22"/>
      <c r="G22" s="22"/>
      <c r="H22" s="22"/>
      <c r="I22" s="22"/>
      <c r="J22" s="22"/>
      <c r="K22" s="22"/>
      <c r="L22" s="22"/>
      <c r="M22" s="22"/>
      <c r="N22" s="22"/>
      <c r="O22" s="22"/>
      <c r="P22" s="16"/>
      <c r="Q22" s="16"/>
      <c r="R22" s="16"/>
      <c r="S22" s="16"/>
      <c r="T22" s="16"/>
      <c r="U22" s="16"/>
      <c r="V22" s="16"/>
      <c r="W22" s="16"/>
      <c r="X22" s="16"/>
      <c r="Y22" s="16"/>
      <c r="Z22" s="16"/>
      <c r="AA22" s="16"/>
      <c r="AB22" s="16"/>
      <c r="AC22" s="16"/>
      <c r="AD22" s="16"/>
      <c r="AE22" s="16"/>
      <c r="AF22" s="16"/>
      <c r="AG22" s="16"/>
      <c r="AH22" s="16"/>
      <c r="AI22" s="16"/>
      <c r="AJ22" s="16"/>
      <c r="AK22" s="16"/>
      <c r="AL22" s="15"/>
      <c r="AM22" s="1"/>
    </row>
    <row r="23" spans="1:51" ht="26.25" customHeight="1">
      <c r="A23" s="20"/>
      <c r="B23" s="19"/>
      <c r="C23" s="18"/>
      <c r="D23" s="41"/>
      <c r="E23" s="356"/>
      <c r="F23" s="356"/>
      <c r="G23" s="356"/>
      <c r="H23" s="356"/>
      <c r="I23" s="356"/>
      <c r="J23" s="356"/>
      <c r="K23" s="356"/>
      <c r="L23" s="356"/>
      <c r="M23" s="356"/>
      <c r="N23" s="356"/>
      <c r="O23" s="356"/>
      <c r="P23" s="356"/>
      <c r="Q23" s="356"/>
      <c r="R23" s="356"/>
      <c r="S23" s="356"/>
      <c r="T23" s="356"/>
      <c r="U23" s="356"/>
      <c r="V23" s="356"/>
      <c r="W23" s="356"/>
      <c r="X23" s="356"/>
      <c r="Y23" s="356"/>
      <c r="Z23" s="21" t="s">
        <v>122</v>
      </c>
      <c r="AA23" s="41"/>
      <c r="AB23" s="41"/>
      <c r="AC23" s="41"/>
      <c r="AD23" s="41"/>
      <c r="AE23" s="41"/>
      <c r="AF23" s="41"/>
      <c r="AG23" s="41"/>
      <c r="AH23" s="41"/>
      <c r="AI23" s="41"/>
      <c r="AJ23" s="41"/>
      <c r="AK23" s="41"/>
      <c r="AM23" s="41"/>
      <c r="AN23" s="41"/>
      <c r="AO23" s="41"/>
      <c r="AP23" s="41"/>
      <c r="AQ23" s="41"/>
      <c r="AR23" s="41"/>
      <c r="AS23" s="41"/>
      <c r="AT23" s="41"/>
      <c r="AU23" s="41"/>
      <c r="AV23" s="41"/>
      <c r="AW23" s="41"/>
      <c r="AX23" s="41"/>
      <c r="AY23" s="21"/>
    </row>
    <row r="24" spans="1:51" ht="18" customHeight="1"/>
    <row r="25" spans="1:51" ht="30" customHeight="1">
      <c r="C25" s="85"/>
      <c r="D25" s="24"/>
      <c r="E25" s="24"/>
      <c r="F25" s="24"/>
      <c r="G25" s="24"/>
      <c r="H25" s="24"/>
      <c r="I25" s="24"/>
      <c r="J25" s="24"/>
      <c r="K25" s="24"/>
      <c r="L25" s="24"/>
      <c r="M25" s="24"/>
      <c r="N25" s="24"/>
      <c r="O25" s="24"/>
      <c r="P25" s="24"/>
      <c r="Q25" s="24"/>
      <c r="R25" s="24"/>
      <c r="S25" s="24"/>
      <c r="T25" s="24"/>
      <c r="U25" s="24"/>
      <c r="V25" s="24"/>
      <c r="W25" s="24"/>
      <c r="X25" s="24"/>
      <c r="Y25" s="24"/>
    </row>
    <row r="26" spans="1:51" ht="115.5" customHeight="1">
      <c r="A26" s="266" t="s">
        <v>219</v>
      </c>
      <c r="B26" s="267"/>
      <c r="C26" s="267"/>
      <c r="D26" s="267"/>
      <c r="E26" s="267"/>
      <c r="F26" s="267"/>
      <c r="G26" s="267"/>
      <c r="H26" s="267"/>
      <c r="I26" s="267"/>
      <c r="J26" s="267"/>
      <c r="K26" s="267"/>
      <c r="L26" s="267"/>
      <c r="M26" s="267"/>
      <c r="N26" s="267"/>
      <c r="O26" s="267"/>
      <c r="P26" s="267"/>
      <c r="Q26" s="267"/>
      <c r="R26" s="267"/>
      <c r="S26" s="267"/>
      <c r="T26" s="267"/>
      <c r="U26" s="267"/>
      <c r="V26" s="267"/>
      <c r="W26" s="267"/>
      <c r="X26" s="267"/>
      <c r="Y26" s="268"/>
    </row>
    <row r="27" spans="1:51" ht="30" customHeight="1"/>
    <row r="28" spans="1:51" ht="30" customHeight="1"/>
    <row r="29" spans="1:51" ht="30" customHeight="1"/>
    <row r="30" spans="1:51" ht="30" customHeight="1"/>
    <row r="32" spans="1:51" ht="26.25" customHeight="1"/>
    <row r="35" ht="151.5" customHeight="1"/>
    <row r="36" ht="133.5" customHeight="1"/>
  </sheetData>
  <sheetProtection formatCells="0" formatRows="0"/>
  <mergeCells count="167">
    <mergeCell ref="D14:F14"/>
    <mergeCell ref="U15:V15"/>
    <mergeCell ref="W12:Y12"/>
    <mergeCell ref="W13:Y13"/>
    <mergeCell ref="W15:Y15"/>
    <mergeCell ref="E23:Y23"/>
    <mergeCell ref="U14:V14"/>
    <mergeCell ref="W14:Y14"/>
    <mergeCell ref="D15:F15"/>
    <mergeCell ref="G15:H15"/>
    <mergeCell ref="I15:J15"/>
    <mergeCell ref="K15:L15"/>
    <mergeCell ref="M15:N15"/>
    <mergeCell ref="O15:P15"/>
    <mergeCell ref="Q15:R15"/>
    <mergeCell ref="S15:T15"/>
    <mergeCell ref="U19:V19"/>
    <mergeCell ref="W19:Y19"/>
    <mergeCell ref="U18:V18"/>
    <mergeCell ref="W18:Y18"/>
    <mergeCell ref="D19:F19"/>
    <mergeCell ref="G19:H19"/>
    <mergeCell ref="I19:J19"/>
    <mergeCell ref="K19:L19"/>
    <mergeCell ref="S19:T19"/>
    <mergeCell ref="O19:P19"/>
    <mergeCell ref="Q19:R19"/>
    <mergeCell ref="G16:H16"/>
    <mergeCell ref="I16:J16"/>
    <mergeCell ref="K16:L16"/>
    <mergeCell ref="M16:N16"/>
    <mergeCell ref="O16:P16"/>
    <mergeCell ref="Q16:R16"/>
    <mergeCell ref="S16:T16"/>
    <mergeCell ref="M19:N19"/>
    <mergeCell ref="U13:V13"/>
    <mergeCell ref="D12:F12"/>
    <mergeCell ref="G12:H12"/>
    <mergeCell ref="I12:J12"/>
    <mergeCell ref="K12:L12"/>
    <mergeCell ref="M12:N12"/>
    <mergeCell ref="O12:P12"/>
    <mergeCell ref="Q12:R12"/>
    <mergeCell ref="S12:T12"/>
    <mergeCell ref="U12:V12"/>
    <mergeCell ref="D13:F13"/>
    <mergeCell ref="G13:H13"/>
    <mergeCell ref="I13:J13"/>
    <mergeCell ref="K13:L13"/>
    <mergeCell ref="M13:N13"/>
    <mergeCell ref="O13:P13"/>
    <mergeCell ref="Q13:R13"/>
    <mergeCell ref="S13:T13"/>
    <mergeCell ref="W10:Y10"/>
    <mergeCell ref="D11:F11"/>
    <mergeCell ref="G11:H11"/>
    <mergeCell ref="I11:J11"/>
    <mergeCell ref="K11:L11"/>
    <mergeCell ref="M11:N11"/>
    <mergeCell ref="O11:P11"/>
    <mergeCell ref="Q11:R11"/>
    <mergeCell ref="S11:T11"/>
    <mergeCell ref="U11:V11"/>
    <mergeCell ref="W11:Y11"/>
    <mergeCell ref="D10:F10"/>
    <mergeCell ref="G10:H10"/>
    <mergeCell ref="I10:J10"/>
    <mergeCell ref="K10:L10"/>
    <mergeCell ref="M10:N10"/>
    <mergeCell ref="O10:P10"/>
    <mergeCell ref="Q10:R10"/>
    <mergeCell ref="S10:T10"/>
    <mergeCell ref="U10:V10"/>
    <mergeCell ref="U8:V8"/>
    <mergeCell ref="W8:Y8"/>
    <mergeCell ref="D9:F9"/>
    <mergeCell ref="G9:H9"/>
    <mergeCell ref="I9:J9"/>
    <mergeCell ref="K9:L9"/>
    <mergeCell ref="M9:N9"/>
    <mergeCell ref="O9:P9"/>
    <mergeCell ref="Q9:R9"/>
    <mergeCell ref="S9:T9"/>
    <mergeCell ref="D8:F8"/>
    <mergeCell ref="G8:H8"/>
    <mergeCell ref="I8:J8"/>
    <mergeCell ref="K8:L8"/>
    <mergeCell ref="M8:N8"/>
    <mergeCell ref="O8:P8"/>
    <mergeCell ref="Q8:R8"/>
    <mergeCell ref="S8:T8"/>
    <mergeCell ref="U9:V9"/>
    <mergeCell ref="W9:Y9"/>
    <mergeCell ref="U17:V17"/>
    <mergeCell ref="W17:Y17"/>
    <mergeCell ref="D18:F18"/>
    <mergeCell ref="G18:H18"/>
    <mergeCell ref="I18:J18"/>
    <mergeCell ref="K18:L18"/>
    <mergeCell ref="M18:N18"/>
    <mergeCell ref="O18:P18"/>
    <mergeCell ref="Q18:R18"/>
    <mergeCell ref="S18:T18"/>
    <mergeCell ref="K17:L17"/>
    <mergeCell ref="M17:N17"/>
    <mergeCell ref="O17:P17"/>
    <mergeCell ref="Q17:R17"/>
    <mergeCell ref="S17:T17"/>
    <mergeCell ref="M7:N7"/>
    <mergeCell ref="O7:P7"/>
    <mergeCell ref="Q7:R7"/>
    <mergeCell ref="S7:T7"/>
    <mergeCell ref="G14:H14"/>
    <mergeCell ref="I14:J14"/>
    <mergeCell ref="K14:L14"/>
    <mergeCell ref="M14:N14"/>
    <mergeCell ref="O14:P14"/>
    <mergeCell ref="Q14:R14"/>
    <mergeCell ref="S14:T14"/>
    <mergeCell ref="A26:Y26"/>
    <mergeCell ref="W21:Y21"/>
    <mergeCell ref="D21:F21"/>
    <mergeCell ref="Q20:R20"/>
    <mergeCell ref="W20:Y20"/>
    <mergeCell ref="D20:F20"/>
    <mergeCell ref="G20:H20"/>
    <mergeCell ref="I20:J20"/>
    <mergeCell ref="K20:L20"/>
    <mergeCell ref="M20:N20"/>
    <mergeCell ref="O20:P20"/>
    <mergeCell ref="S4:Y4"/>
    <mergeCell ref="C2:V2"/>
    <mergeCell ref="D7:F7"/>
    <mergeCell ref="G7:H7"/>
    <mergeCell ref="I7:J7"/>
    <mergeCell ref="K7:L7"/>
    <mergeCell ref="S20:T20"/>
    <mergeCell ref="U20:V20"/>
    <mergeCell ref="S21:T21"/>
    <mergeCell ref="U21:V21"/>
    <mergeCell ref="Q21:R21"/>
    <mergeCell ref="G21:H21"/>
    <mergeCell ref="I21:J21"/>
    <mergeCell ref="K21:L21"/>
    <mergeCell ref="M21:N21"/>
    <mergeCell ref="O21:P21"/>
    <mergeCell ref="U7:V7"/>
    <mergeCell ref="W7:Y7"/>
    <mergeCell ref="U16:V16"/>
    <mergeCell ref="W16:Y16"/>
    <mergeCell ref="D17:F17"/>
    <mergeCell ref="G17:H17"/>
    <mergeCell ref="I17:J17"/>
    <mergeCell ref="D16:F16"/>
    <mergeCell ref="C5:F6"/>
    <mergeCell ref="G5:J5"/>
    <mergeCell ref="K5:N5"/>
    <mergeCell ref="O5:R5"/>
    <mergeCell ref="U5:V6"/>
    <mergeCell ref="W5:Y6"/>
    <mergeCell ref="G6:H6"/>
    <mergeCell ref="I6:J6"/>
    <mergeCell ref="K6:L6"/>
    <mergeCell ref="M6:N6"/>
    <mergeCell ref="O6:P6"/>
    <mergeCell ref="Q6:R6"/>
    <mergeCell ref="S5:T6"/>
  </mergeCells>
  <phoneticPr fontId="2" type="noConversion"/>
  <pageMargins left="0.59055118110236227" right="0.47244094488188981" top="0.74803149606299213" bottom="0.74803149606299213" header="0.31496062992125984" footer="0.31496062992125984"/>
  <pageSetup paperSize="9" scale="76" orientation="portrait" blackAndWhite="1"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AY24"/>
  <sheetViews>
    <sheetView view="pageBreakPreview" topLeftCell="A4" zoomScaleNormal="100" zoomScaleSheetLayoutView="100" workbookViewId="0">
      <selection activeCell="W6" sqref="W6:Y6"/>
    </sheetView>
  </sheetViews>
  <sheetFormatPr defaultRowHeight="16.5"/>
  <cols>
    <col min="1" max="2" width="1.125" style="1" customWidth="1"/>
    <col min="3" max="3" width="2.375" style="1" customWidth="1"/>
    <col min="4" max="17" width="3.75" style="1" customWidth="1"/>
    <col min="18" max="22" width="2.75" style="1" customWidth="1"/>
    <col min="23" max="25" width="3.125" style="1" customWidth="1"/>
    <col min="26" max="31" width="9" style="1"/>
  </cols>
  <sheetData>
    <row r="2" spans="1:31" ht="17.25" customHeight="1">
      <c r="C2" s="287" t="s">
        <v>218</v>
      </c>
      <c r="D2" s="287"/>
      <c r="E2" s="287"/>
      <c r="F2" s="287"/>
      <c r="G2" s="287"/>
      <c r="H2" s="287"/>
      <c r="I2" s="287"/>
      <c r="J2" s="287"/>
      <c r="K2" s="287"/>
      <c r="L2" s="287"/>
      <c r="M2" s="287"/>
      <c r="N2" s="287"/>
      <c r="O2" s="287"/>
      <c r="P2" s="287"/>
      <c r="Q2" s="287"/>
      <c r="R2" s="287"/>
      <c r="S2" s="287"/>
      <c r="T2" s="287"/>
      <c r="U2" s="287"/>
      <c r="V2" s="287"/>
    </row>
    <row r="3" spans="1:31" ht="18.75" customHeight="1">
      <c r="A3" s="14"/>
      <c r="B3" s="13"/>
      <c r="C3" s="13"/>
      <c r="D3" s="13"/>
      <c r="E3" s="13"/>
      <c r="F3" s="13"/>
      <c r="G3" s="13"/>
      <c r="H3" s="13"/>
      <c r="I3" s="13"/>
      <c r="J3" s="13"/>
      <c r="K3" s="13"/>
      <c r="L3" s="13"/>
      <c r="M3" s="13"/>
      <c r="N3" s="13"/>
      <c r="O3" s="13"/>
      <c r="P3" s="13"/>
      <c r="Q3" s="13"/>
      <c r="R3" s="13"/>
      <c r="S3" s="13"/>
      <c r="T3" s="13"/>
      <c r="U3" s="13"/>
      <c r="V3" s="13"/>
      <c r="W3" s="13"/>
      <c r="X3" s="87"/>
      <c r="Y3" s="87"/>
      <c r="Z3" s="11"/>
    </row>
    <row r="4" spans="1:31" s="86" customFormat="1" ht="53.25" customHeight="1">
      <c r="A4" s="84"/>
      <c r="B4" s="84"/>
      <c r="C4" s="543" t="s">
        <v>189</v>
      </c>
      <c r="D4" s="543"/>
      <c r="E4" s="543"/>
      <c r="F4" s="543"/>
      <c r="G4" s="543"/>
      <c r="H4" s="543"/>
      <c r="I4" s="547" t="s">
        <v>214</v>
      </c>
      <c r="J4" s="548"/>
      <c r="K4" s="548"/>
      <c r="L4" s="548"/>
      <c r="M4" s="548"/>
      <c r="N4" s="366" t="s">
        <v>215</v>
      </c>
      <c r="O4" s="543"/>
      <c r="P4" s="543"/>
      <c r="Q4" s="543"/>
      <c r="R4" s="366" t="s">
        <v>216</v>
      </c>
      <c r="S4" s="366"/>
      <c r="T4" s="366"/>
      <c r="U4" s="366"/>
      <c r="V4" s="366"/>
      <c r="W4" s="366" t="s">
        <v>217</v>
      </c>
      <c r="X4" s="543"/>
      <c r="Y4" s="543"/>
      <c r="Z4" s="88"/>
      <c r="AA4" s="88"/>
      <c r="AB4" s="88"/>
      <c r="AC4" s="88"/>
      <c r="AD4" s="88"/>
      <c r="AE4" s="88"/>
    </row>
    <row r="5" spans="1:31" s="86" customFormat="1" ht="30" customHeight="1">
      <c r="A5" s="84"/>
      <c r="B5" s="84"/>
      <c r="C5" s="209">
        <v>1</v>
      </c>
      <c r="D5" s="554" t="str">
        <f>'2부.Ⅰ.1.1)'!D7</f>
        <v>센터포인트
웨스트</v>
      </c>
      <c r="E5" s="555"/>
      <c r="F5" s="555"/>
      <c r="G5" s="555"/>
      <c r="H5" s="555"/>
      <c r="I5" s="549">
        <v>92172.56</v>
      </c>
      <c r="J5" s="549"/>
      <c r="K5" s="549"/>
      <c r="L5" s="549"/>
      <c r="M5" s="549"/>
      <c r="N5" s="549">
        <v>91567.51</v>
      </c>
      <c r="O5" s="549"/>
      <c r="P5" s="549"/>
      <c r="Q5" s="549"/>
      <c r="R5" s="550">
        <f t="shared" ref="R5:R19" si="0">IFERROR(N5/I5,"")</f>
        <v>0.99343568194265186</v>
      </c>
      <c r="S5" s="550"/>
      <c r="T5" s="550"/>
      <c r="U5" s="550"/>
      <c r="V5" s="550"/>
      <c r="W5" s="551">
        <v>55</v>
      </c>
      <c r="X5" s="551"/>
      <c r="Y5" s="551"/>
      <c r="Z5" s="88"/>
      <c r="AA5" s="88"/>
      <c r="AB5" s="88"/>
      <c r="AC5" s="88"/>
      <c r="AD5" s="88"/>
      <c r="AE5" s="88"/>
    </row>
    <row r="6" spans="1:31" s="86" customFormat="1" ht="30" customHeight="1">
      <c r="A6" s="84"/>
      <c r="B6" s="84"/>
      <c r="C6" s="209">
        <v>2</v>
      </c>
      <c r="D6" s="554">
        <f>'2부.Ⅰ.1.1)'!D8</f>
        <v>0</v>
      </c>
      <c r="E6" s="555"/>
      <c r="F6" s="555"/>
      <c r="G6" s="555"/>
      <c r="H6" s="555"/>
      <c r="I6" s="549"/>
      <c r="J6" s="549"/>
      <c r="K6" s="549"/>
      <c r="L6" s="549"/>
      <c r="M6" s="549"/>
      <c r="N6" s="549"/>
      <c r="O6" s="549"/>
      <c r="P6" s="549"/>
      <c r="Q6" s="549"/>
      <c r="R6" s="550" t="str">
        <f t="shared" si="0"/>
        <v/>
      </c>
      <c r="S6" s="550"/>
      <c r="T6" s="550"/>
      <c r="U6" s="550"/>
      <c r="V6" s="550"/>
      <c r="W6" s="551"/>
      <c r="X6" s="551"/>
      <c r="Y6" s="551"/>
      <c r="Z6" s="88"/>
      <c r="AA6" s="88"/>
      <c r="AB6" s="88"/>
      <c r="AC6" s="88"/>
      <c r="AD6" s="88"/>
      <c r="AE6" s="88"/>
    </row>
    <row r="7" spans="1:31" s="86" customFormat="1" ht="30" customHeight="1">
      <c r="A7" s="84"/>
      <c r="B7" s="84"/>
      <c r="C7" s="209">
        <v>3</v>
      </c>
      <c r="D7" s="554">
        <f>'2부.Ⅰ.1.1)'!D9</f>
        <v>0</v>
      </c>
      <c r="E7" s="555"/>
      <c r="F7" s="555"/>
      <c r="G7" s="555"/>
      <c r="H7" s="555"/>
      <c r="I7" s="549"/>
      <c r="J7" s="549"/>
      <c r="K7" s="549"/>
      <c r="L7" s="549"/>
      <c r="M7" s="549"/>
      <c r="N7" s="549"/>
      <c r="O7" s="549"/>
      <c r="P7" s="549"/>
      <c r="Q7" s="549"/>
      <c r="R7" s="550" t="str">
        <f t="shared" si="0"/>
        <v/>
      </c>
      <c r="S7" s="550"/>
      <c r="T7" s="550"/>
      <c r="U7" s="550"/>
      <c r="V7" s="550"/>
      <c r="W7" s="551"/>
      <c r="X7" s="551"/>
      <c r="Y7" s="551"/>
      <c r="Z7" s="88"/>
      <c r="AA7" s="88"/>
      <c r="AB7" s="88"/>
      <c r="AC7" s="88"/>
      <c r="AD7" s="88"/>
      <c r="AE7" s="88"/>
    </row>
    <row r="8" spans="1:31" s="86" customFormat="1" ht="30" customHeight="1">
      <c r="A8" s="84"/>
      <c r="B8" s="84"/>
      <c r="C8" s="209">
        <v>4</v>
      </c>
      <c r="D8" s="554">
        <f>'2부.Ⅰ.1.1)'!D10</f>
        <v>0</v>
      </c>
      <c r="E8" s="555"/>
      <c r="F8" s="555"/>
      <c r="G8" s="555"/>
      <c r="H8" s="555"/>
      <c r="I8" s="549"/>
      <c r="J8" s="549"/>
      <c r="K8" s="549"/>
      <c r="L8" s="549"/>
      <c r="M8" s="549"/>
      <c r="N8" s="549"/>
      <c r="O8" s="549"/>
      <c r="P8" s="549"/>
      <c r="Q8" s="549"/>
      <c r="R8" s="550" t="str">
        <f t="shared" si="0"/>
        <v/>
      </c>
      <c r="S8" s="550"/>
      <c r="T8" s="550"/>
      <c r="U8" s="550"/>
      <c r="V8" s="550"/>
      <c r="W8" s="551"/>
      <c r="X8" s="551"/>
      <c r="Y8" s="551"/>
      <c r="Z8" s="88"/>
      <c r="AA8" s="88"/>
      <c r="AB8" s="88"/>
      <c r="AC8" s="88"/>
      <c r="AD8" s="88"/>
      <c r="AE8" s="88"/>
    </row>
    <row r="9" spans="1:31" s="86" customFormat="1" ht="30" customHeight="1">
      <c r="A9" s="84"/>
      <c r="B9" s="84"/>
      <c r="C9" s="209">
        <v>5</v>
      </c>
      <c r="D9" s="554">
        <f>'2부.Ⅰ.1.1)'!D11</f>
        <v>0</v>
      </c>
      <c r="E9" s="555"/>
      <c r="F9" s="555"/>
      <c r="G9" s="555"/>
      <c r="H9" s="555"/>
      <c r="I9" s="549"/>
      <c r="J9" s="549"/>
      <c r="K9" s="549"/>
      <c r="L9" s="549"/>
      <c r="M9" s="549"/>
      <c r="N9" s="549"/>
      <c r="O9" s="549"/>
      <c r="P9" s="549"/>
      <c r="Q9" s="549"/>
      <c r="R9" s="550" t="str">
        <f t="shared" si="0"/>
        <v/>
      </c>
      <c r="S9" s="550"/>
      <c r="T9" s="550"/>
      <c r="U9" s="550"/>
      <c r="V9" s="550"/>
      <c r="W9" s="551"/>
      <c r="X9" s="551"/>
      <c r="Y9" s="551"/>
      <c r="Z9" s="88"/>
      <c r="AA9" s="88"/>
      <c r="AB9" s="88"/>
      <c r="AC9" s="88"/>
      <c r="AD9" s="88"/>
      <c r="AE9" s="88"/>
    </row>
    <row r="10" spans="1:31" s="86" customFormat="1" ht="30" customHeight="1">
      <c r="A10" s="84"/>
      <c r="B10" s="84"/>
      <c r="C10" s="209">
        <v>6</v>
      </c>
      <c r="D10" s="554">
        <f>'2부.Ⅰ.1.1)'!D12</f>
        <v>0</v>
      </c>
      <c r="E10" s="555"/>
      <c r="F10" s="555"/>
      <c r="G10" s="555"/>
      <c r="H10" s="555"/>
      <c r="I10" s="549"/>
      <c r="J10" s="549"/>
      <c r="K10" s="549"/>
      <c r="L10" s="549"/>
      <c r="M10" s="549"/>
      <c r="N10" s="549"/>
      <c r="O10" s="549"/>
      <c r="P10" s="549"/>
      <c r="Q10" s="549"/>
      <c r="R10" s="550" t="str">
        <f t="shared" si="0"/>
        <v/>
      </c>
      <c r="S10" s="550"/>
      <c r="T10" s="550"/>
      <c r="U10" s="550"/>
      <c r="V10" s="550"/>
      <c r="W10" s="551"/>
      <c r="X10" s="551"/>
      <c r="Y10" s="551"/>
      <c r="Z10" s="88"/>
      <c r="AA10" s="88"/>
      <c r="AB10" s="88"/>
      <c r="AC10" s="88"/>
      <c r="AD10" s="88"/>
      <c r="AE10" s="88"/>
    </row>
    <row r="11" spans="1:31" s="86" customFormat="1" ht="30" customHeight="1">
      <c r="A11" s="84"/>
      <c r="B11" s="84"/>
      <c r="C11" s="209">
        <v>7</v>
      </c>
      <c r="D11" s="554">
        <f>'2부.Ⅰ.1.1)'!D13</f>
        <v>0</v>
      </c>
      <c r="E11" s="555"/>
      <c r="F11" s="555"/>
      <c r="G11" s="555"/>
      <c r="H11" s="555"/>
      <c r="I11" s="549"/>
      <c r="J11" s="549"/>
      <c r="K11" s="549"/>
      <c r="L11" s="549"/>
      <c r="M11" s="549"/>
      <c r="N11" s="549"/>
      <c r="O11" s="549"/>
      <c r="P11" s="549"/>
      <c r="Q11" s="549"/>
      <c r="R11" s="550" t="str">
        <f t="shared" si="0"/>
        <v/>
      </c>
      <c r="S11" s="550"/>
      <c r="T11" s="550"/>
      <c r="U11" s="550"/>
      <c r="V11" s="550"/>
      <c r="W11" s="551"/>
      <c r="X11" s="551"/>
      <c r="Y11" s="551"/>
      <c r="Z11" s="88"/>
      <c r="AA11" s="88"/>
      <c r="AB11" s="88"/>
      <c r="AC11" s="88"/>
      <c r="AD11" s="88"/>
      <c r="AE11" s="88"/>
    </row>
    <row r="12" spans="1:31" s="86" customFormat="1" ht="30" customHeight="1">
      <c r="A12" s="84"/>
      <c r="B12" s="84"/>
      <c r="C12" s="209">
        <v>8</v>
      </c>
      <c r="D12" s="554">
        <f>'2부.Ⅰ.1.1)'!D14</f>
        <v>0</v>
      </c>
      <c r="E12" s="555"/>
      <c r="F12" s="555"/>
      <c r="G12" s="555"/>
      <c r="H12" s="555"/>
      <c r="I12" s="549"/>
      <c r="J12" s="549"/>
      <c r="K12" s="549"/>
      <c r="L12" s="549"/>
      <c r="M12" s="549"/>
      <c r="N12" s="549"/>
      <c r="O12" s="549"/>
      <c r="P12" s="549"/>
      <c r="Q12" s="549"/>
      <c r="R12" s="550" t="str">
        <f t="shared" si="0"/>
        <v/>
      </c>
      <c r="S12" s="550"/>
      <c r="T12" s="550"/>
      <c r="U12" s="550"/>
      <c r="V12" s="550"/>
      <c r="W12" s="551"/>
      <c r="X12" s="551"/>
      <c r="Y12" s="551"/>
      <c r="Z12" s="88"/>
      <c r="AA12" s="88"/>
      <c r="AB12" s="88"/>
      <c r="AC12" s="88"/>
      <c r="AD12" s="88"/>
      <c r="AE12" s="88"/>
    </row>
    <row r="13" spans="1:31" s="86" customFormat="1" ht="30" customHeight="1">
      <c r="A13" s="84"/>
      <c r="B13" s="84"/>
      <c r="C13" s="209">
        <v>9</v>
      </c>
      <c r="D13" s="554">
        <f>'2부.Ⅰ.1.1)'!D15</f>
        <v>0</v>
      </c>
      <c r="E13" s="555"/>
      <c r="F13" s="555"/>
      <c r="G13" s="555"/>
      <c r="H13" s="555"/>
      <c r="I13" s="549"/>
      <c r="J13" s="549"/>
      <c r="K13" s="549"/>
      <c r="L13" s="549"/>
      <c r="M13" s="549"/>
      <c r="N13" s="549"/>
      <c r="O13" s="549"/>
      <c r="P13" s="549"/>
      <c r="Q13" s="549"/>
      <c r="R13" s="550" t="str">
        <f t="shared" si="0"/>
        <v/>
      </c>
      <c r="S13" s="550"/>
      <c r="T13" s="550"/>
      <c r="U13" s="550"/>
      <c r="V13" s="550"/>
      <c r="W13" s="551"/>
      <c r="X13" s="551"/>
      <c r="Y13" s="551"/>
      <c r="Z13" s="88"/>
      <c r="AA13" s="88"/>
      <c r="AB13" s="88"/>
      <c r="AC13" s="88"/>
      <c r="AD13" s="88"/>
      <c r="AE13" s="88"/>
    </row>
    <row r="14" spans="1:31" s="86" customFormat="1" ht="30" customHeight="1">
      <c r="A14" s="84"/>
      <c r="B14" s="84"/>
      <c r="C14" s="209">
        <v>10</v>
      </c>
      <c r="D14" s="554">
        <f>'2부.Ⅰ.1.1)'!D16</f>
        <v>0</v>
      </c>
      <c r="E14" s="555"/>
      <c r="F14" s="555"/>
      <c r="G14" s="555"/>
      <c r="H14" s="555"/>
      <c r="I14" s="549"/>
      <c r="J14" s="549"/>
      <c r="K14" s="549"/>
      <c r="L14" s="549"/>
      <c r="M14" s="549"/>
      <c r="N14" s="549"/>
      <c r="O14" s="549"/>
      <c r="P14" s="549"/>
      <c r="Q14" s="549"/>
      <c r="R14" s="550" t="str">
        <f t="shared" si="0"/>
        <v/>
      </c>
      <c r="S14" s="550"/>
      <c r="T14" s="550"/>
      <c r="U14" s="550"/>
      <c r="V14" s="550"/>
      <c r="W14" s="551"/>
      <c r="X14" s="551"/>
      <c r="Y14" s="551"/>
      <c r="Z14" s="88"/>
      <c r="AA14" s="88"/>
      <c r="AB14" s="88"/>
      <c r="AC14" s="88"/>
      <c r="AD14" s="88"/>
      <c r="AE14" s="88"/>
    </row>
    <row r="15" spans="1:31" s="86" customFormat="1" ht="30" customHeight="1">
      <c r="A15" s="84"/>
      <c r="B15" s="84"/>
      <c r="C15" s="209">
        <v>11</v>
      </c>
      <c r="D15" s="554">
        <f>'2부.Ⅰ.1.1)'!D17</f>
        <v>0</v>
      </c>
      <c r="E15" s="555"/>
      <c r="F15" s="555"/>
      <c r="G15" s="555"/>
      <c r="H15" s="555"/>
      <c r="I15" s="549"/>
      <c r="J15" s="549"/>
      <c r="K15" s="549"/>
      <c r="L15" s="549"/>
      <c r="M15" s="549"/>
      <c r="N15" s="549"/>
      <c r="O15" s="549"/>
      <c r="P15" s="549"/>
      <c r="Q15" s="549"/>
      <c r="R15" s="550" t="str">
        <f t="shared" si="0"/>
        <v/>
      </c>
      <c r="S15" s="550"/>
      <c r="T15" s="550"/>
      <c r="U15" s="550"/>
      <c r="V15" s="550"/>
      <c r="W15" s="551"/>
      <c r="X15" s="551"/>
      <c r="Y15" s="551"/>
      <c r="Z15" s="88"/>
      <c r="AA15" s="88"/>
      <c r="AB15" s="88"/>
      <c r="AC15" s="88"/>
      <c r="AD15" s="88"/>
      <c r="AE15" s="88"/>
    </row>
    <row r="16" spans="1:31" s="86" customFormat="1" ht="30" customHeight="1">
      <c r="A16" s="84"/>
      <c r="B16" s="84"/>
      <c r="C16" s="209">
        <v>12</v>
      </c>
      <c r="D16" s="554">
        <f>'2부.Ⅰ.1.1)'!D18</f>
        <v>0</v>
      </c>
      <c r="E16" s="555"/>
      <c r="F16" s="555"/>
      <c r="G16" s="555"/>
      <c r="H16" s="555"/>
      <c r="I16" s="549"/>
      <c r="J16" s="549"/>
      <c r="K16" s="549"/>
      <c r="L16" s="549"/>
      <c r="M16" s="549"/>
      <c r="N16" s="549"/>
      <c r="O16" s="549"/>
      <c r="P16" s="549"/>
      <c r="Q16" s="549"/>
      <c r="R16" s="550" t="str">
        <f t="shared" si="0"/>
        <v/>
      </c>
      <c r="S16" s="550"/>
      <c r="T16" s="550"/>
      <c r="U16" s="550"/>
      <c r="V16" s="550"/>
      <c r="W16" s="551"/>
      <c r="X16" s="551"/>
      <c r="Y16" s="551"/>
      <c r="Z16" s="88"/>
      <c r="AA16" s="88"/>
      <c r="AB16" s="88"/>
      <c r="AC16" s="88"/>
      <c r="AD16" s="88"/>
      <c r="AE16" s="88"/>
    </row>
    <row r="17" spans="1:51" s="86" customFormat="1" ht="30" customHeight="1">
      <c r="A17" s="84"/>
      <c r="B17" s="84"/>
      <c r="C17" s="209">
        <v>13</v>
      </c>
      <c r="D17" s="554">
        <f>'2부.Ⅰ.1.1)'!D19</f>
        <v>0</v>
      </c>
      <c r="E17" s="555"/>
      <c r="F17" s="555"/>
      <c r="G17" s="555"/>
      <c r="H17" s="555"/>
      <c r="I17" s="549"/>
      <c r="J17" s="549"/>
      <c r="K17" s="549"/>
      <c r="L17" s="549"/>
      <c r="M17" s="549"/>
      <c r="N17" s="549"/>
      <c r="O17" s="549"/>
      <c r="P17" s="549"/>
      <c r="Q17" s="549"/>
      <c r="R17" s="550" t="str">
        <f t="shared" si="0"/>
        <v/>
      </c>
      <c r="S17" s="550"/>
      <c r="T17" s="550"/>
      <c r="U17" s="550"/>
      <c r="V17" s="550"/>
      <c r="W17" s="551"/>
      <c r="X17" s="551"/>
      <c r="Y17" s="551"/>
      <c r="Z17" s="88"/>
      <c r="AA17" s="88"/>
      <c r="AB17" s="88"/>
      <c r="AC17" s="88"/>
      <c r="AD17" s="88"/>
      <c r="AE17" s="88"/>
    </row>
    <row r="18" spans="1:51" s="86" customFormat="1" ht="30" customHeight="1">
      <c r="A18" s="84"/>
      <c r="B18" s="84"/>
      <c r="C18" s="209">
        <v>14</v>
      </c>
      <c r="D18" s="554">
        <f>'2부.Ⅰ.1.1)'!D20</f>
        <v>0</v>
      </c>
      <c r="E18" s="555"/>
      <c r="F18" s="555"/>
      <c r="G18" s="555"/>
      <c r="H18" s="555"/>
      <c r="I18" s="549"/>
      <c r="J18" s="549"/>
      <c r="K18" s="549"/>
      <c r="L18" s="549"/>
      <c r="M18" s="549"/>
      <c r="N18" s="549"/>
      <c r="O18" s="549"/>
      <c r="P18" s="549"/>
      <c r="Q18" s="549"/>
      <c r="R18" s="550" t="str">
        <f t="shared" si="0"/>
        <v/>
      </c>
      <c r="S18" s="550"/>
      <c r="T18" s="550"/>
      <c r="U18" s="550"/>
      <c r="V18" s="550"/>
      <c r="W18" s="551"/>
      <c r="X18" s="551"/>
      <c r="Y18" s="551"/>
      <c r="Z18" s="88"/>
      <c r="AA18" s="88"/>
      <c r="AB18" s="88"/>
      <c r="AC18" s="88"/>
      <c r="AD18" s="88"/>
      <c r="AE18" s="88"/>
    </row>
    <row r="19" spans="1:51" s="86" customFormat="1" ht="30" customHeight="1">
      <c r="A19" s="84"/>
      <c r="B19" s="84"/>
      <c r="C19" s="209">
        <v>15</v>
      </c>
      <c r="D19" s="554">
        <f>'2부.Ⅰ.1.1)'!D21</f>
        <v>0</v>
      </c>
      <c r="E19" s="555"/>
      <c r="F19" s="555"/>
      <c r="G19" s="555"/>
      <c r="H19" s="555"/>
      <c r="I19" s="549"/>
      <c r="J19" s="549"/>
      <c r="K19" s="549"/>
      <c r="L19" s="549"/>
      <c r="M19" s="549"/>
      <c r="N19" s="549"/>
      <c r="O19" s="549"/>
      <c r="P19" s="549"/>
      <c r="Q19" s="549"/>
      <c r="R19" s="550" t="str">
        <f t="shared" si="0"/>
        <v/>
      </c>
      <c r="S19" s="550"/>
      <c r="T19" s="550"/>
      <c r="U19" s="550"/>
      <c r="V19" s="550"/>
      <c r="W19" s="551"/>
      <c r="X19" s="551"/>
      <c r="Y19" s="551"/>
      <c r="Z19" s="88"/>
      <c r="AA19" s="88"/>
      <c r="AB19" s="88"/>
      <c r="AC19" s="88"/>
      <c r="AD19" s="88"/>
      <c r="AE19" s="88"/>
    </row>
    <row r="20" spans="1:51" ht="7.5" customHeight="1">
      <c r="A20" s="20"/>
      <c r="B20" s="19"/>
      <c r="C20" s="18"/>
      <c r="D20" s="18"/>
      <c r="E20" s="22"/>
      <c r="F20" s="22"/>
      <c r="G20" s="22"/>
      <c r="H20" s="22"/>
      <c r="I20" s="22"/>
      <c r="J20" s="22"/>
      <c r="K20" s="22"/>
      <c r="L20" s="22"/>
      <c r="M20" s="22"/>
      <c r="N20" s="22"/>
      <c r="O20" s="22"/>
      <c r="P20" s="16"/>
      <c r="Q20" s="16"/>
      <c r="R20" s="16"/>
      <c r="S20" s="16"/>
      <c r="T20" s="16"/>
      <c r="U20" s="16"/>
      <c r="V20" s="16"/>
      <c r="W20" s="16"/>
      <c r="X20" s="16"/>
      <c r="Y20" s="16"/>
      <c r="Z20" s="16"/>
      <c r="AA20" s="16"/>
      <c r="AB20" s="16"/>
      <c r="AC20" s="16"/>
      <c r="AD20" s="16"/>
      <c r="AE20" s="16"/>
      <c r="AF20" s="16"/>
      <c r="AG20" s="16"/>
      <c r="AH20" s="16"/>
      <c r="AI20" s="16"/>
      <c r="AJ20" s="16"/>
      <c r="AK20" s="16"/>
      <c r="AL20" s="15"/>
      <c r="AM20" s="1"/>
    </row>
    <row r="21" spans="1:51" ht="26.25" customHeight="1">
      <c r="A21" s="20"/>
      <c r="B21" s="19"/>
      <c r="C21" s="18"/>
      <c r="D21" s="41"/>
      <c r="E21" s="356"/>
      <c r="F21" s="356"/>
      <c r="G21" s="356"/>
      <c r="H21" s="356"/>
      <c r="I21" s="356"/>
      <c r="J21" s="356"/>
      <c r="K21" s="356"/>
      <c r="L21" s="356"/>
      <c r="M21" s="356"/>
      <c r="N21" s="356"/>
      <c r="O21" s="356"/>
      <c r="P21" s="356"/>
      <c r="Q21" s="356"/>
      <c r="R21" s="356"/>
      <c r="S21" s="356"/>
      <c r="T21" s="356"/>
      <c r="U21" s="356"/>
      <c r="V21" s="356"/>
      <c r="W21" s="356"/>
      <c r="X21" s="356"/>
      <c r="Y21" s="356"/>
      <c r="Z21" s="21" t="s">
        <v>122</v>
      </c>
      <c r="AA21" s="41"/>
      <c r="AB21" s="41"/>
      <c r="AC21" s="41"/>
      <c r="AD21" s="41"/>
      <c r="AE21" s="41"/>
      <c r="AF21" s="41"/>
      <c r="AG21" s="41"/>
      <c r="AH21" s="41"/>
      <c r="AI21" s="41"/>
      <c r="AJ21" s="41"/>
      <c r="AK21" s="41"/>
      <c r="AM21" s="41"/>
      <c r="AN21" s="41"/>
      <c r="AO21" s="41"/>
      <c r="AP21" s="41"/>
      <c r="AQ21" s="41"/>
      <c r="AR21" s="41"/>
      <c r="AS21" s="41"/>
      <c r="AT21" s="41"/>
      <c r="AU21" s="41"/>
      <c r="AV21" s="41"/>
      <c r="AW21" s="41"/>
      <c r="AX21" s="41"/>
      <c r="AY21" s="21"/>
    </row>
    <row r="22" spans="1:51">
      <c r="I22" s="89"/>
      <c r="N22" s="89"/>
      <c r="W22" s="90"/>
    </row>
    <row r="24" spans="1:51" ht="99" customHeight="1">
      <c r="A24" s="266" t="s">
        <v>220</v>
      </c>
      <c r="B24" s="552"/>
      <c r="C24" s="552"/>
      <c r="D24" s="552"/>
      <c r="E24" s="552"/>
      <c r="F24" s="552"/>
      <c r="G24" s="552"/>
      <c r="H24" s="552"/>
      <c r="I24" s="552"/>
      <c r="J24" s="552"/>
      <c r="K24" s="552"/>
      <c r="L24" s="552"/>
      <c r="M24" s="552"/>
      <c r="N24" s="552"/>
      <c r="O24" s="552"/>
      <c r="P24" s="552"/>
      <c r="Q24" s="552"/>
      <c r="R24" s="552"/>
      <c r="S24" s="552"/>
      <c r="T24" s="552"/>
      <c r="U24" s="552"/>
      <c r="V24" s="552"/>
      <c r="W24" s="552"/>
      <c r="X24" s="552"/>
      <c r="Y24" s="553"/>
    </row>
  </sheetData>
  <mergeCells count="83">
    <mergeCell ref="E21:Y21"/>
    <mergeCell ref="D12:H12"/>
    <mergeCell ref="I12:M12"/>
    <mergeCell ref="N12:Q12"/>
    <mergeCell ref="R12:V12"/>
    <mergeCell ref="W12:Y12"/>
    <mergeCell ref="D13:H13"/>
    <mergeCell ref="I13:M13"/>
    <mergeCell ref="N13:Q13"/>
    <mergeCell ref="R13:V13"/>
    <mergeCell ref="W13:Y13"/>
    <mergeCell ref="D16:H16"/>
    <mergeCell ref="I16:M16"/>
    <mergeCell ref="N16:Q16"/>
    <mergeCell ref="R16:V16"/>
    <mergeCell ref="W16:Y16"/>
    <mergeCell ref="D10:H10"/>
    <mergeCell ref="I10:M10"/>
    <mergeCell ref="N10:Q10"/>
    <mergeCell ref="R10:V10"/>
    <mergeCell ref="W10:Y10"/>
    <mergeCell ref="D11:H11"/>
    <mergeCell ref="I11:M11"/>
    <mergeCell ref="N11:Q11"/>
    <mergeCell ref="R11:V11"/>
    <mergeCell ref="W11:Y11"/>
    <mergeCell ref="D8:H8"/>
    <mergeCell ref="I8:M8"/>
    <mergeCell ref="N8:Q8"/>
    <mergeCell ref="R8:V8"/>
    <mergeCell ref="W8:Y8"/>
    <mergeCell ref="D9:H9"/>
    <mergeCell ref="I9:M9"/>
    <mergeCell ref="N9:Q9"/>
    <mergeCell ref="R9:V9"/>
    <mergeCell ref="W9:Y9"/>
    <mergeCell ref="D6:H6"/>
    <mergeCell ref="I6:M6"/>
    <mergeCell ref="N6:Q6"/>
    <mergeCell ref="R6:V6"/>
    <mergeCell ref="W6:Y6"/>
    <mergeCell ref="D7:H7"/>
    <mergeCell ref="I7:M7"/>
    <mergeCell ref="N7:Q7"/>
    <mergeCell ref="R7:V7"/>
    <mergeCell ref="W7:Y7"/>
    <mergeCell ref="D14:H14"/>
    <mergeCell ref="I14:M14"/>
    <mergeCell ref="N14:Q14"/>
    <mergeCell ref="R14:V14"/>
    <mergeCell ref="W14:Y14"/>
    <mergeCell ref="D15:H15"/>
    <mergeCell ref="I15:M15"/>
    <mergeCell ref="N15:Q15"/>
    <mergeCell ref="R15:V15"/>
    <mergeCell ref="W15:Y15"/>
    <mergeCell ref="A24:Y24"/>
    <mergeCell ref="C2:V2"/>
    <mergeCell ref="D19:H19"/>
    <mergeCell ref="D5:H5"/>
    <mergeCell ref="I5:M5"/>
    <mergeCell ref="N5:Q5"/>
    <mergeCell ref="R5:V5"/>
    <mergeCell ref="W5:Y5"/>
    <mergeCell ref="D18:H18"/>
    <mergeCell ref="I18:M18"/>
    <mergeCell ref="N18:Q18"/>
    <mergeCell ref="D17:H17"/>
    <mergeCell ref="I17:M17"/>
    <mergeCell ref="N17:Q17"/>
    <mergeCell ref="R17:V17"/>
    <mergeCell ref="W17:Y17"/>
    <mergeCell ref="I19:M19"/>
    <mergeCell ref="N19:Q19"/>
    <mergeCell ref="R19:V19"/>
    <mergeCell ref="W19:Y19"/>
    <mergeCell ref="R18:V18"/>
    <mergeCell ref="W18:Y18"/>
    <mergeCell ref="C4:H4"/>
    <mergeCell ref="I4:M4"/>
    <mergeCell ref="N4:Q4"/>
    <mergeCell ref="R4:V4"/>
    <mergeCell ref="W4:Y4"/>
  </mergeCells>
  <phoneticPr fontId="2" type="noConversion"/>
  <pageMargins left="0.59055118110236227" right="0.47244094488188981" top="0.74803149606299213" bottom="0.74803149606299213" header="0.31496062992125984" footer="0.31496062992125984"/>
  <pageSetup paperSize="9" orientation="portrait" blackAndWhite="1"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2:AX15"/>
  <sheetViews>
    <sheetView view="pageBreakPreview" zoomScaleNormal="100" zoomScaleSheetLayoutView="100" workbookViewId="0">
      <selection activeCell="AM17" sqref="AM17"/>
    </sheetView>
  </sheetViews>
  <sheetFormatPr defaultRowHeight="16.5"/>
  <cols>
    <col min="1" max="4" width="1.125" style="1" customWidth="1"/>
    <col min="5" max="10" width="2.375" style="1" customWidth="1"/>
    <col min="11" max="21" width="3.125" style="1" customWidth="1"/>
    <col min="22" max="32" width="2.375" style="1" customWidth="1"/>
    <col min="33" max="35" width="9" style="1"/>
  </cols>
  <sheetData>
    <row r="2" spans="1:50" ht="19.5">
      <c r="A2" s="14"/>
      <c r="B2" s="560" t="s">
        <v>1065</v>
      </c>
      <c r="C2" s="560"/>
      <c r="D2" s="560"/>
      <c r="E2" s="560"/>
      <c r="F2" s="560"/>
      <c r="G2" s="560"/>
      <c r="H2" s="560"/>
      <c r="I2" s="560"/>
      <c r="J2" s="560"/>
      <c r="K2" s="560"/>
      <c r="L2" s="560"/>
      <c r="M2" s="560"/>
      <c r="N2" s="560"/>
      <c r="O2" s="560"/>
      <c r="P2" s="560"/>
      <c r="Q2" s="560"/>
      <c r="R2" s="560"/>
      <c r="S2" s="560"/>
      <c r="T2" s="560"/>
      <c r="U2" s="560"/>
      <c r="V2" s="14"/>
      <c r="W2" s="14"/>
      <c r="X2" s="14"/>
      <c r="Y2" s="14"/>
      <c r="Z2" s="14"/>
      <c r="AA2" s="14"/>
      <c r="AB2" s="14"/>
      <c r="AC2" s="14"/>
      <c r="AD2" s="14"/>
      <c r="AE2" s="14"/>
      <c r="AF2" s="14"/>
      <c r="AG2" s="14"/>
      <c r="AH2" s="14"/>
      <c r="AI2" s="14"/>
      <c r="AJ2" s="14"/>
      <c r="AK2" s="14"/>
      <c r="AL2" s="14"/>
      <c r="AM2" s="14"/>
      <c r="AN2" s="14"/>
      <c r="AO2" s="14"/>
      <c r="AP2" s="14"/>
      <c r="AQ2" s="14"/>
      <c r="AR2" s="14"/>
      <c r="AS2" s="14"/>
      <c r="AT2" s="32"/>
      <c r="AU2" s="1"/>
      <c r="AV2" s="1"/>
      <c r="AW2" s="1"/>
      <c r="AX2" s="1"/>
    </row>
    <row r="3" spans="1:50">
      <c r="B3" s="228"/>
      <c r="C3" s="228"/>
      <c r="D3" s="228"/>
      <c r="E3" s="228"/>
      <c r="F3" s="228"/>
      <c r="G3" s="228"/>
      <c r="H3" s="228"/>
      <c r="I3" s="228"/>
      <c r="J3" s="228"/>
      <c r="K3" s="228"/>
      <c r="L3" s="228"/>
      <c r="M3" s="228"/>
      <c r="N3" s="228"/>
      <c r="O3" s="228"/>
      <c r="P3" s="228"/>
      <c r="Q3" s="228"/>
      <c r="R3" s="228"/>
      <c r="S3" s="228"/>
      <c r="T3" s="228"/>
      <c r="U3" s="228"/>
    </row>
    <row r="4" spans="1:50" ht="18.75" customHeight="1">
      <c r="A4" s="14"/>
      <c r="B4" s="229"/>
      <c r="C4" s="229"/>
      <c r="D4" s="229"/>
      <c r="E4" s="229"/>
      <c r="F4" s="229"/>
      <c r="G4" s="229"/>
      <c r="H4" s="229"/>
      <c r="I4" s="229"/>
      <c r="J4" s="229"/>
      <c r="K4" s="229"/>
      <c r="L4" s="229"/>
      <c r="M4" s="229"/>
      <c r="N4" s="229"/>
      <c r="O4" s="229"/>
      <c r="P4" s="229"/>
      <c r="Q4" s="229"/>
      <c r="R4" s="229"/>
      <c r="S4" s="229"/>
      <c r="T4" s="229"/>
      <c r="U4" s="229"/>
      <c r="V4" s="201"/>
      <c r="W4" s="201"/>
      <c r="X4" s="201"/>
      <c r="Y4" s="556" t="s">
        <v>177</v>
      </c>
      <c r="Z4" s="556"/>
      <c r="AA4" s="556"/>
      <c r="AB4" s="556"/>
      <c r="AC4" s="556"/>
      <c r="AD4" s="556"/>
      <c r="AE4" s="556"/>
      <c r="AF4" s="556"/>
      <c r="AG4" s="11"/>
    </row>
    <row r="5" spans="1:50" ht="30" customHeight="1">
      <c r="A5" s="44"/>
      <c r="B5" s="230"/>
      <c r="C5" s="365" t="s">
        <v>221</v>
      </c>
      <c r="D5" s="365"/>
      <c r="E5" s="365"/>
      <c r="F5" s="365"/>
      <c r="G5" s="365"/>
      <c r="H5" s="365"/>
      <c r="I5" s="365"/>
      <c r="J5" s="365"/>
      <c r="K5" s="365" t="s">
        <v>225</v>
      </c>
      <c r="L5" s="365"/>
      <c r="M5" s="365"/>
      <c r="N5" s="365"/>
      <c r="O5" s="365"/>
      <c r="P5" s="365"/>
      <c r="Q5" s="365" t="s">
        <v>222</v>
      </c>
      <c r="R5" s="365"/>
      <c r="S5" s="365"/>
      <c r="T5" s="365"/>
      <c r="U5" s="365"/>
      <c r="V5" s="542" t="s">
        <v>1022</v>
      </c>
      <c r="W5" s="542"/>
      <c r="X5" s="542"/>
      <c r="Y5" s="542"/>
      <c r="Z5" s="542"/>
      <c r="AA5" s="542"/>
      <c r="AB5" s="542" t="s">
        <v>223</v>
      </c>
      <c r="AC5" s="542"/>
      <c r="AD5" s="542"/>
      <c r="AE5" s="542"/>
      <c r="AF5" s="542"/>
    </row>
    <row r="6" spans="1:50" ht="30" customHeight="1">
      <c r="A6" s="44"/>
      <c r="B6" s="230"/>
      <c r="C6" s="366" t="s">
        <v>1066</v>
      </c>
      <c r="D6" s="366"/>
      <c r="E6" s="366"/>
      <c r="F6" s="366"/>
      <c r="G6" s="366"/>
      <c r="H6" s="366"/>
      <c r="I6" s="366"/>
      <c r="J6" s="366"/>
      <c r="K6" s="557"/>
      <c r="L6" s="557"/>
      <c r="M6" s="557"/>
      <c r="N6" s="557"/>
      <c r="O6" s="557"/>
      <c r="P6" s="557"/>
      <c r="Q6" s="558"/>
      <c r="R6" s="558"/>
      <c r="S6" s="558"/>
      <c r="T6" s="558"/>
      <c r="U6" s="558"/>
      <c r="V6" s="559"/>
      <c r="W6" s="559"/>
      <c r="X6" s="559"/>
      <c r="Y6" s="559"/>
      <c r="Z6" s="559"/>
      <c r="AA6" s="559"/>
      <c r="AB6" s="390"/>
      <c r="AC6" s="390"/>
      <c r="AD6" s="390"/>
      <c r="AE6" s="390"/>
      <c r="AF6" s="390"/>
    </row>
    <row r="7" spans="1:50" ht="30" customHeight="1">
      <c r="A7" s="44"/>
      <c r="B7" s="230"/>
      <c r="C7" s="366" t="s">
        <v>1066</v>
      </c>
      <c r="D7" s="366"/>
      <c r="E7" s="366"/>
      <c r="F7" s="366"/>
      <c r="G7" s="366"/>
      <c r="H7" s="366"/>
      <c r="I7" s="366"/>
      <c r="J7" s="366"/>
      <c r="K7" s="557"/>
      <c r="L7" s="557"/>
      <c r="M7" s="557"/>
      <c r="N7" s="557"/>
      <c r="O7" s="557"/>
      <c r="P7" s="557"/>
      <c r="Q7" s="558"/>
      <c r="R7" s="558"/>
      <c r="S7" s="558"/>
      <c r="T7" s="558"/>
      <c r="U7" s="558"/>
      <c r="V7" s="559"/>
      <c r="W7" s="559"/>
      <c r="X7" s="559"/>
      <c r="Y7" s="559"/>
      <c r="Z7" s="559"/>
      <c r="AA7" s="559"/>
      <c r="AB7" s="390"/>
      <c r="AC7" s="390"/>
      <c r="AD7" s="390"/>
      <c r="AE7" s="390"/>
      <c r="AF7" s="390"/>
    </row>
    <row r="8" spans="1:50" ht="30" customHeight="1">
      <c r="A8" s="44"/>
      <c r="B8" s="230"/>
      <c r="C8" s="366" t="s">
        <v>1066</v>
      </c>
      <c r="D8" s="366"/>
      <c r="E8" s="366"/>
      <c r="F8" s="366"/>
      <c r="G8" s="366"/>
      <c r="H8" s="366"/>
      <c r="I8" s="366"/>
      <c r="J8" s="366"/>
      <c r="K8" s="557"/>
      <c r="L8" s="557"/>
      <c r="M8" s="557"/>
      <c r="N8" s="557"/>
      <c r="O8" s="557"/>
      <c r="P8" s="557"/>
      <c r="Q8" s="558"/>
      <c r="R8" s="558"/>
      <c r="S8" s="558"/>
      <c r="T8" s="558"/>
      <c r="U8" s="558"/>
      <c r="V8" s="559"/>
      <c r="W8" s="559"/>
      <c r="X8" s="559"/>
      <c r="Y8" s="559"/>
      <c r="Z8" s="559"/>
      <c r="AA8" s="559"/>
      <c r="AB8" s="390"/>
      <c r="AC8" s="390"/>
      <c r="AD8" s="390"/>
      <c r="AE8" s="390"/>
      <c r="AF8" s="390"/>
    </row>
    <row r="9" spans="1:50" ht="30" customHeight="1">
      <c r="A9" s="44"/>
      <c r="B9" s="230"/>
      <c r="C9" s="366" t="s">
        <v>1066</v>
      </c>
      <c r="D9" s="366"/>
      <c r="E9" s="366"/>
      <c r="F9" s="366"/>
      <c r="G9" s="366"/>
      <c r="H9" s="366"/>
      <c r="I9" s="366"/>
      <c r="J9" s="366"/>
      <c r="K9" s="557"/>
      <c r="L9" s="557"/>
      <c r="M9" s="557"/>
      <c r="N9" s="557"/>
      <c r="O9" s="557"/>
      <c r="P9" s="557"/>
      <c r="Q9" s="558"/>
      <c r="R9" s="558"/>
      <c r="S9" s="558"/>
      <c r="T9" s="558"/>
      <c r="U9" s="558"/>
      <c r="V9" s="559"/>
      <c r="W9" s="559"/>
      <c r="X9" s="559"/>
      <c r="Y9" s="559"/>
      <c r="Z9" s="559"/>
      <c r="AA9" s="559"/>
      <c r="AB9" s="390"/>
      <c r="AC9" s="390"/>
      <c r="AD9" s="390"/>
      <c r="AE9" s="390"/>
      <c r="AF9" s="390"/>
    </row>
    <row r="10" spans="1:50" ht="30" customHeight="1">
      <c r="A10" s="44"/>
      <c r="B10" s="230"/>
      <c r="C10" s="366" t="s">
        <v>1066</v>
      </c>
      <c r="D10" s="366"/>
      <c r="E10" s="366"/>
      <c r="F10" s="366"/>
      <c r="G10" s="366"/>
      <c r="H10" s="366"/>
      <c r="I10" s="366"/>
      <c r="J10" s="366"/>
      <c r="K10" s="557"/>
      <c r="L10" s="557"/>
      <c r="M10" s="557"/>
      <c r="N10" s="557"/>
      <c r="O10" s="557"/>
      <c r="P10" s="557"/>
      <c r="Q10" s="558"/>
      <c r="R10" s="558"/>
      <c r="S10" s="558"/>
      <c r="T10" s="558"/>
      <c r="U10" s="558"/>
      <c r="V10" s="559"/>
      <c r="W10" s="559"/>
      <c r="X10" s="559"/>
      <c r="Y10" s="559"/>
      <c r="Z10" s="559"/>
      <c r="AA10" s="559"/>
      <c r="AB10" s="390"/>
      <c r="AC10" s="390"/>
      <c r="AD10" s="390"/>
      <c r="AE10" s="390"/>
      <c r="AF10" s="390"/>
    </row>
    <row r="11" spans="1:50" ht="7.5" customHeight="1">
      <c r="A11" s="20"/>
      <c r="B11" s="19"/>
      <c r="C11" s="18"/>
      <c r="D11" s="18"/>
      <c r="E11" s="22"/>
      <c r="F11" s="22"/>
      <c r="G11" s="22"/>
      <c r="H11" s="22"/>
      <c r="I11" s="22"/>
      <c r="J11" s="22"/>
      <c r="K11" s="22"/>
      <c r="L11" s="22"/>
      <c r="M11" s="22"/>
      <c r="N11" s="22"/>
      <c r="O11" s="22"/>
      <c r="P11" s="16"/>
      <c r="Q11" s="16"/>
      <c r="R11" s="16"/>
      <c r="S11" s="16"/>
      <c r="T11" s="16"/>
      <c r="U11" s="16"/>
      <c r="V11" s="16"/>
      <c r="W11" s="16"/>
      <c r="X11" s="16"/>
      <c r="Y11" s="16"/>
      <c r="Z11" s="16"/>
      <c r="AA11" s="16"/>
      <c r="AB11" s="16"/>
      <c r="AC11" s="16"/>
      <c r="AD11" s="16"/>
      <c r="AE11" s="16"/>
      <c r="AF11" s="16"/>
      <c r="AG11" s="15"/>
    </row>
    <row r="12" spans="1:50" ht="26.25" customHeight="1">
      <c r="A12" s="20"/>
      <c r="B12" s="19"/>
      <c r="C12" s="18"/>
      <c r="D12" s="41"/>
      <c r="E12" s="356"/>
      <c r="F12" s="356"/>
      <c r="G12" s="356"/>
      <c r="H12" s="356"/>
      <c r="I12" s="356"/>
      <c r="J12" s="356"/>
      <c r="K12" s="356"/>
      <c r="L12" s="356"/>
      <c r="M12" s="356"/>
      <c r="N12" s="356"/>
      <c r="O12" s="356"/>
      <c r="P12" s="356"/>
      <c r="Q12" s="356"/>
      <c r="R12" s="356"/>
      <c r="S12" s="356"/>
      <c r="T12" s="356"/>
      <c r="U12" s="356"/>
      <c r="V12" s="356"/>
      <c r="W12" s="356"/>
      <c r="X12" s="356"/>
      <c r="Y12" s="356"/>
      <c r="Z12" s="356"/>
      <c r="AA12" s="356"/>
      <c r="AB12" s="356"/>
      <c r="AC12" s="356"/>
      <c r="AD12" s="356"/>
      <c r="AE12" s="356"/>
      <c r="AF12" s="356"/>
      <c r="AG12" s="82" t="s">
        <v>224</v>
      </c>
      <c r="AH12" s="41"/>
      <c r="AI12" s="41"/>
      <c r="AJ12" s="41"/>
      <c r="AK12" s="41"/>
      <c r="AL12" s="41"/>
      <c r="AM12" s="41"/>
      <c r="AN12" s="41"/>
      <c r="AO12" s="41"/>
      <c r="AP12" s="41"/>
      <c r="AQ12" s="41"/>
      <c r="AR12" s="41"/>
      <c r="AS12" s="41"/>
      <c r="AT12" s="21"/>
    </row>
    <row r="15" spans="1:50" ht="62.25" customHeight="1">
      <c r="A15" s="266" t="s">
        <v>233</v>
      </c>
      <c r="B15" s="267"/>
      <c r="C15" s="267"/>
      <c r="D15" s="267"/>
      <c r="E15" s="267"/>
      <c r="F15" s="267"/>
      <c r="G15" s="267"/>
      <c r="H15" s="267"/>
      <c r="I15" s="267"/>
      <c r="J15" s="267"/>
      <c r="K15" s="267"/>
      <c r="L15" s="267"/>
      <c r="M15" s="267"/>
      <c r="N15" s="267"/>
      <c r="O15" s="267"/>
      <c r="P15" s="267"/>
      <c r="Q15" s="267"/>
      <c r="R15" s="267"/>
      <c r="S15" s="267"/>
      <c r="T15" s="267"/>
      <c r="U15" s="267"/>
      <c r="V15" s="267"/>
      <c r="W15" s="267"/>
      <c r="X15" s="267"/>
      <c r="Y15" s="267"/>
      <c r="Z15" s="267"/>
      <c r="AA15" s="267"/>
      <c r="AB15" s="267"/>
      <c r="AC15" s="267"/>
      <c r="AD15" s="267"/>
      <c r="AE15" s="267"/>
      <c r="AF15" s="268"/>
    </row>
  </sheetData>
  <sheetProtection formatCells="0" formatRows="0"/>
  <mergeCells count="34">
    <mergeCell ref="V8:AA8"/>
    <mergeCell ref="C9:J9"/>
    <mergeCell ref="C10:J10"/>
    <mergeCell ref="C8:J8"/>
    <mergeCell ref="C6:J6"/>
    <mergeCell ref="C7:J7"/>
    <mergeCell ref="K10:P10"/>
    <mergeCell ref="Q10:U10"/>
    <mergeCell ref="B2:U2"/>
    <mergeCell ref="K7:P7"/>
    <mergeCell ref="Q7:U7"/>
    <mergeCell ref="V7:AA7"/>
    <mergeCell ref="AB7:AF7"/>
    <mergeCell ref="AB5:AF5"/>
    <mergeCell ref="K6:P6"/>
    <mergeCell ref="Q6:U6"/>
    <mergeCell ref="V6:AA6"/>
    <mergeCell ref="AB6:AF6"/>
    <mergeCell ref="A15:AF15"/>
    <mergeCell ref="Y4:AF4"/>
    <mergeCell ref="C5:J5"/>
    <mergeCell ref="K5:P5"/>
    <mergeCell ref="Q5:U5"/>
    <mergeCell ref="V5:AA5"/>
    <mergeCell ref="E12:AF12"/>
    <mergeCell ref="K9:P9"/>
    <mergeCell ref="Q9:U9"/>
    <mergeCell ref="V9:AA9"/>
    <mergeCell ref="AB9:AF9"/>
    <mergeCell ref="V10:AA10"/>
    <mergeCell ref="AB10:AF10"/>
    <mergeCell ref="AB8:AF8"/>
    <mergeCell ref="K8:P8"/>
    <mergeCell ref="Q8:U8"/>
  </mergeCells>
  <phoneticPr fontId="2" type="noConversion"/>
  <pageMargins left="0.59055118110236227" right="0.47244094488188981" top="0.74803149606299213" bottom="0.74803149606299213" header="0.31496062992125984" footer="0.31496062992125984"/>
  <pageSetup paperSize="9" orientation="portrait" blackAndWhite="1"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2:BC15"/>
  <sheetViews>
    <sheetView view="pageBreakPreview" zoomScaleNormal="100" zoomScaleSheetLayoutView="100" workbookViewId="0">
      <selection activeCell="AR13" sqref="AR13"/>
    </sheetView>
  </sheetViews>
  <sheetFormatPr defaultRowHeight="16.5"/>
  <cols>
    <col min="1" max="4" width="1.125" style="1" customWidth="1"/>
    <col min="5" max="41" width="2.375" style="1" customWidth="1"/>
    <col min="42" max="42" width="12.25" style="1" bestFit="1" customWidth="1"/>
    <col min="43" max="43" width="13" style="1" bestFit="1" customWidth="1"/>
    <col min="44" max="50" width="9" style="1"/>
  </cols>
  <sheetData>
    <row r="2" spans="1:55" ht="19.5">
      <c r="A2" s="14"/>
      <c r="B2" s="322" t="s">
        <v>1045</v>
      </c>
      <c r="C2" s="322"/>
      <c r="D2" s="322"/>
      <c r="E2" s="322"/>
      <c r="F2" s="322"/>
      <c r="G2" s="322"/>
      <c r="H2" s="322"/>
      <c r="I2" s="322"/>
      <c r="J2" s="322"/>
      <c r="K2" s="322"/>
      <c r="L2" s="322"/>
      <c r="M2" s="322"/>
      <c r="N2" s="322"/>
      <c r="O2" s="322"/>
      <c r="P2" s="322"/>
      <c r="Q2" s="322"/>
      <c r="R2" s="322"/>
      <c r="S2" s="322"/>
      <c r="T2" s="322"/>
      <c r="U2" s="322"/>
      <c r="V2" s="14"/>
      <c r="W2" s="14"/>
      <c r="X2" s="14"/>
      <c r="Y2" s="14"/>
      <c r="Z2" s="14"/>
      <c r="AA2" s="14"/>
      <c r="AB2" s="14"/>
      <c r="AC2" s="14"/>
      <c r="AD2" s="14"/>
      <c r="AE2" s="14"/>
      <c r="AF2" s="14"/>
      <c r="AG2" s="14"/>
      <c r="AH2" s="14"/>
      <c r="AI2" s="14"/>
      <c r="AJ2" s="14"/>
      <c r="AK2" s="14"/>
      <c r="AL2" s="14"/>
      <c r="AM2" s="14"/>
      <c r="AN2" s="14"/>
      <c r="AO2" s="14"/>
      <c r="AP2" s="14"/>
      <c r="AQ2" s="14"/>
      <c r="AR2" s="14"/>
      <c r="AS2" s="14"/>
      <c r="AT2" s="32"/>
    </row>
    <row r="3" spans="1:55" ht="19.5">
      <c r="A3" s="14"/>
      <c r="B3" s="33"/>
      <c r="C3" s="33"/>
      <c r="D3" s="33"/>
      <c r="E3" s="33"/>
      <c r="F3" s="33"/>
      <c r="G3" s="33"/>
      <c r="H3" s="33"/>
      <c r="I3" s="33"/>
      <c r="J3" s="33"/>
      <c r="K3" s="33"/>
      <c r="L3" s="33"/>
      <c r="M3" s="33"/>
      <c r="N3" s="33"/>
      <c r="O3" s="33"/>
      <c r="P3" s="33"/>
      <c r="Q3" s="33"/>
      <c r="R3" s="33"/>
      <c r="S3" s="33"/>
      <c r="T3" s="33"/>
      <c r="U3" s="33"/>
      <c r="V3" s="14"/>
      <c r="W3" s="14"/>
      <c r="X3" s="14"/>
      <c r="Y3" s="14"/>
      <c r="Z3" s="14"/>
      <c r="AA3" s="14"/>
      <c r="AB3" s="14"/>
      <c r="AC3" s="14"/>
      <c r="AD3" s="14"/>
      <c r="AE3" s="14"/>
      <c r="AF3" s="14"/>
      <c r="AG3" s="14"/>
      <c r="AH3" s="14"/>
      <c r="AI3" s="14"/>
      <c r="AJ3" s="14"/>
      <c r="AK3" s="14"/>
      <c r="AL3" s="14"/>
      <c r="AM3" s="14"/>
      <c r="AN3" s="14"/>
      <c r="AO3" s="14"/>
      <c r="AP3" s="14"/>
      <c r="AQ3" s="14"/>
      <c r="AR3" s="14"/>
      <c r="AS3" s="14"/>
      <c r="AT3" s="32"/>
    </row>
    <row r="4" spans="1:55" ht="18.75" customHeight="1">
      <c r="A4" s="14"/>
      <c r="B4" s="13"/>
      <c r="C4" s="13"/>
      <c r="D4" s="13"/>
      <c r="E4" s="201"/>
      <c r="F4" s="201"/>
      <c r="G4" s="201"/>
      <c r="H4" s="201"/>
      <c r="I4" s="201"/>
      <c r="J4" s="201"/>
      <c r="K4" s="201"/>
      <c r="L4" s="201"/>
      <c r="M4" s="201"/>
      <c r="N4" s="201"/>
      <c r="O4" s="201"/>
      <c r="P4" s="201"/>
      <c r="Q4" s="14"/>
      <c r="R4" s="14"/>
      <c r="S4" s="14"/>
      <c r="T4" s="14"/>
      <c r="U4" s="14"/>
      <c r="V4" s="14"/>
      <c r="W4" s="14"/>
      <c r="X4" s="14"/>
      <c r="Y4" s="14"/>
      <c r="Z4" s="14"/>
      <c r="AA4" s="14"/>
      <c r="AB4" s="14"/>
      <c r="AC4" s="14"/>
      <c r="AD4" s="364" t="s">
        <v>228</v>
      </c>
      <c r="AE4" s="364"/>
      <c r="AF4" s="364"/>
      <c r="AG4" s="364"/>
      <c r="AH4" s="364"/>
      <c r="AI4" s="364"/>
      <c r="AJ4" s="364"/>
      <c r="AK4" s="364"/>
      <c r="AL4" s="364"/>
      <c r="AM4" s="364"/>
      <c r="AN4" s="364"/>
      <c r="AO4" s="364"/>
      <c r="AP4" s="11"/>
    </row>
    <row r="5" spans="1:55" ht="26.25" customHeight="1">
      <c r="A5" s="14"/>
      <c r="B5" s="13"/>
      <c r="C5" s="13"/>
      <c r="D5" s="13"/>
      <c r="E5" s="561" t="s">
        <v>229</v>
      </c>
      <c r="F5" s="561"/>
      <c r="G5" s="561"/>
      <c r="H5" s="561"/>
      <c r="I5" s="561"/>
      <c r="J5" s="561"/>
      <c r="K5" s="561"/>
      <c r="L5" s="561"/>
      <c r="M5" s="561" t="s">
        <v>230</v>
      </c>
      <c r="N5" s="561"/>
      <c r="O5" s="561"/>
      <c r="P5" s="561"/>
      <c r="Q5" s="561"/>
      <c r="R5" s="561"/>
      <c r="S5" s="561"/>
      <c r="T5" s="561"/>
      <c r="U5" s="561"/>
      <c r="V5" s="561" t="s">
        <v>231</v>
      </c>
      <c r="W5" s="561"/>
      <c r="X5" s="561"/>
      <c r="Y5" s="561"/>
      <c r="Z5" s="561" t="s">
        <v>1020</v>
      </c>
      <c r="AA5" s="561"/>
      <c r="AB5" s="561"/>
      <c r="AC5" s="561"/>
      <c r="AD5" s="561"/>
      <c r="AE5" s="561"/>
      <c r="AF5" s="561" t="s">
        <v>1021</v>
      </c>
      <c r="AG5" s="561"/>
      <c r="AH5" s="561"/>
      <c r="AI5" s="561"/>
      <c r="AJ5" s="561"/>
      <c r="AK5" s="561"/>
      <c r="AL5" s="561" t="s">
        <v>232</v>
      </c>
      <c r="AM5" s="561"/>
      <c r="AN5" s="561"/>
      <c r="AO5" s="561"/>
      <c r="AP5" s="11"/>
    </row>
    <row r="6" spans="1:55" ht="26.25" customHeight="1">
      <c r="A6" s="14"/>
      <c r="B6" s="13"/>
      <c r="C6" s="13"/>
      <c r="D6" s="13"/>
      <c r="E6" s="361" t="s">
        <v>1145</v>
      </c>
      <c r="F6" s="361"/>
      <c r="G6" s="361"/>
      <c r="H6" s="361"/>
      <c r="I6" s="361"/>
      <c r="J6" s="361"/>
      <c r="K6" s="361"/>
      <c r="L6" s="361"/>
      <c r="M6" s="361" t="s">
        <v>1146</v>
      </c>
      <c r="N6" s="361"/>
      <c r="O6" s="361"/>
      <c r="P6" s="361"/>
      <c r="Q6" s="361"/>
      <c r="R6" s="361"/>
      <c r="S6" s="361"/>
      <c r="T6" s="361"/>
      <c r="U6" s="361"/>
      <c r="V6" s="393" t="s">
        <v>1147</v>
      </c>
      <c r="W6" s="393"/>
      <c r="X6" s="393"/>
      <c r="Y6" s="393"/>
      <c r="Z6" s="564">
        <v>184</v>
      </c>
      <c r="AA6" s="564"/>
      <c r="AB6" s="564"/>
      <c r="AC6" s="564"/>
      <c r="AD6" s="564"/>
      <c r="AE6" s="564"/>
      <c r="AF6" s="564">
        <v>1081</v>
      </c>
      <c r="AG6" s="564"/>
      <c r="AH6" s="564"/>
      <c r="AI6" s="564"/>
      <c r="AJ6" s="564"/>
      <c r="AK6" s="564"/>
      <c r="AL6" s="565"/>
      <c r="AM6" s="565"/>
      <c r="AN6" s="565"/>
      <c r="AO6" s="565"/>
      <c r="AP6" s="11"/>
    </row>
    <row r="7" spans="1:55" ht="26.25" customHeight="1">
      <c r="A7" s="14"/>
      <c r="B7" s="13"/>
      <c r="C7" s="13"/>
      <c r="D7" s="13"/>
      <c r="E7" s="361" t="s">
        <v>1148</v>
      </c>
      <c r="F7" s="361"/>
      <c r="G7" s="361"/>
      <c r="H7" s="361"/>
      <c r="I7" s="361"/>
      <c r="J7" s="361"/>
      <c r="K7" s="361"/>
      <c r="L7" s="361"/>
      <c r="M7" s="361" t="s">
        <v>1180</v>
      </c>
      <c r="N7" s="361"/>
      <c r="O7" s="361"/>
      <c r="P7" s="361"/>
      <c r="Q7" s="361"/>
      <c r="R7" s="361"/>
      <c r="S7" s="361"/>
      <c r="T7" s="361"/>
      <c r="U7" s="361"/>
      <c r="V7" s="393" t="s">
        <v>1189</v>
      </c>
      <c r="W7" s="393"/>
      <c r="X7" s="393"/>
      <c r="Y7" s="393"/>
      <c r="Z7" s="564">
        <v>5435</v>
      </c>
      <c r="AA7" s="564"/>
      <c r="AB7" s="564"/>
      <c r="AC7" s="564"/>
      <c r="AD7" s="564"/>
      <c r="AE7" s="564"/>
      <c r="AF7" s="564">
        <v>2200</v>
      </c>
      <c r="AG7" s="564"/>
      <c r="AH7" s="564"/>
      <c r="AI7" s="564"/>
      <c r="AJ7" s="564"/>
      <c r="AK7" s="564"/>
      <c r="AL7" s="565"/>
      <c r="AM7" s="565"/>
      <c r="AN7" s="565"/>
      <c r="AO7" s="565"/>
      <c r="AP7" s="247" t="s">
        <v>1150</v>
      </c>
    </row>
    <row r="8" spans="1:55" ht="26.25" customHeight="1">
      <c r="A8" s="14"/>
      <c r="B8" s="13"/>
      <c r="C8" s="13"/>
      <c r="D8" s="13"/>
      <c r="E8" s="566" t="s">
        <v>1148</v>
      </c>
      <c r="F8" s="567"/>
      <c r="G8" s="567"/>
      <c r="H8" s="567"/>
      <c r="I8" s="567"/>
      <c r="J8" s="567"/>
      <c r="K8" s="567"/>
      <c r="L8" s="568"/>
      <c r="M8" s="361" t="s">
        <v>1149</v>
      </c>
      <c r="N8" s="361"/>
      <c r="O8" s="361"/>
      <c r="P8" s="361"/>
      <c r="Q8" s="361"/>
      <c r="R8" s="361"/>
      <c r="S8" s="361"/>
      <c r="T8" s="361"/>
      <c r="U8" s="361"/>
      <c r="V8" s="562" t="s">
        <v>1181</v>
      </c>
      <c r="W8" s="562"/>
      <c r="X8" s="562"/>
      <c r="Y8" s="562"/>
      <c r="Z8" s="564">
        <v>3092</v>
      </c>
      <c r="AA8" s="564"/>
      <c r="AB8" s="564"/>
      <c r="AC8" s="564"/>
      <c r="AD8" s="564"/>
      <c r="AE8" s="564"/>
      <c r="AF8" s="564">
        <v>3092</v>
      </c>
      <c r="AG8" s="564"/>
      <c r="AH8" s="564"/>
      <c r="AI8" s="564"/>
      <c r="AJ8" s="564"/>
      <c r="AK8" s="564"/>
      <c r="AL8" s="565"/>
      <c r="AM8" s="565"/>
      <c r="AN8" s="565"/>
      <c r="AO8" s="565"/>
      <c r="AP8" s="248">
        <f>SUM(Z6:AE9)</f>
        <v>19516</v>
      </c>
      <c r="AQ8" s="249">
        <f>SUM(AF6:AK9)</f>
        <v>17402</v>
      </c>
    </row>
    <row r="9" spans="1:55" ht="26.25" customHeight="1">
      <c r="A9" s="14"/>
      <c r="B9" s="13"/>
      <c r="C9" s="13"/>
      <c r="D9" s="13"/>
      <c r="E9" s="566" t="s">
        <v>1148</v>
      </c>
      <c r="F9" s="567"/>
      <c r="G9" s="567"/>
      <c r="H9" s="567"/>
      <c r="I9" s="567"/>
      <c r="J9" s="567"/>
      <c r="K9" s="567"/>
      <c r="L9" s="568"/>
      <c r="M9" s="361" t="s">
        <v>1146</v>
      </c>
      <c r="N9" s="361"/>
      <c r="O9" s="361"/>
      <c r="P9" s="361"/>
      <c r="Q9" s="361"/>
      <c r="R9" s="361"/>
      <c r="S9" s="361"/>
      <c r="T9" s="361"/>
      <c r="U9" s="361"/>
      <c r="V9" s="562" t="s">
        <v>1187</v>
      </c>
      <c r="W9" s="562"/>
      <c r="X9" s="562"/>
      <c r="Y9" s="562"/>
      <c r="Z9" s="563">
        <v>10805</v>
      </c>
      <c r="AA9" s="563"/>
      <c r="AB9" s="563"/>
      <c r="AC9" s="563"/>
      <c r="AD9" s="563"/>
      <c r="AE9" s="563"/>
      <c r="AF9" s="564">
        <v>11029</v>
      </c>
      <c r="AG9" s="564"/>
      <c r="AH9" s="564"/>
      <c r="AI9" s="564"/>
      <c r="AJ9" s="564"/>
      <c r="AK9" s="564"/>
      <c r="AL9" s="565"/>
      <c r="AM9" s="565"/>
      <c r="AN9" s="565"/>
      <c r="AO9" s="565"/>
      <c r="AP9" s="248">
        <f>SUM('2부.Ⅰ'!N12:R12)</f>
        <v>19516259773</v>
      </c>
      <c r="AQ9" s="249">
        <f>SUM('2부.Ⅰ'!V12:Z12)</f>
        <v>17401948024</v>
      </c>
    </row>
    <row r="10" spans="1:55" ht="26.25" customHeight="1">
      <c r="A10" s="14"/>
      <c r="B10" s="13"/>
      <c r="C10" s="13"/>
      <c r="D10" s="13"/>
      <c r="E10" s="22"/>
      <c r="F10" s="22"/>
      <c r="G10" s="22"/>
      <c r="H10" s="22"/>
      <c r="I10" s="22"/>
      <c r="J10" s="22"/>
      <c r="K10" s="22"/>
      <c r="L10" s="22"/>
      <c r="M10" s="22"/>
      <c r="N10" s="22"/>
      <c r="O10" s="22"/>
      <c r="P10" s="16"/>
      <c r="Q10" s="16"/>
      <c r="R10" s="16"/>
      <c r="S10" s="16"/>
      <c r="T10" s="16"/>
      <c r="U10" s="16"/>
      <c r="V10" s="16"/>
      <c r="W10" s="16"/>
      <c r="X10" s="16"/>
      <c r="Y10" s="16"/>
      <c r="Z10" s="92"/>
      <c r="AA10" s="92"/>
      <c r="AB10" s="92"/>
      <c r="AC10" s="92"/>
      <c r="AD10" s="92"/>
      <c r="AE10" s="92"/>
      <c r="AF10" s="92"/>
      <c r="AG10" s="92"/>
      <c r="AH10" s="92"/>
      <c r="AI10" s="92"/>
      <c r="AJ10" s="92"/>
      <c r="AK10" s="92"/>
      <c r="AL10" s="16"/>
      <c r="AM10" s="16"/>
      <c r="AN10" s="16"/>
      <c r="AO10" s="16"/>
      <c r="AP10" s="11"/>
    </row>
    <row r="11" spans="1:55" ht="7.5" customHeight="1">
      <c r="A11" s="20"/>
      <c r="B11" s="19"/>
      <c r="C11" s="18"/>
      <c r="D11" s="18"/>
      <c r="E11" s="356"/>
      <c r="F11" s="356"/>
      <c r="G11" s="356"/>
      <c r="H11" s="356"/>
      <c r="I11" s="356"/>
      <c r="J11" s="356"/>
      <c r="K11" s="356"/>
      <c r="L11" s="356"/>
      <c r="M11" s="356"/>
      <c r="N11" s="356"/>
      <c r="O11" s="356"/>
      <c r="P11" s="356"/>
      <c r="Q11" s="356"/>
      <c r="R11" s="356"/>
      <c r="S11" s="356"/>
      <c r="T11" s="356"/>
      <c r="U11" s="356"/>
      <c r="V11" s="356"/>
      <c r="W11" s="356"/>
      <c r="X11" s="356"/>
      <c r="Y11" s="356"/>
      <c r="Z11" s="356"/>
      <c r="AA11" s="356"/>
      <c r="AB11" s="356"/>
      <c r="AC11" s="356"/>
      <c r="AD11" s="356"/>
      <c r="AE11" s="356"/>
      <c r="AF11" s="356"/>
      <c r="AG11" s="356"/>
      <c r="AH11" s="356"/>
      <c r="AI11" s="356"/>
      <c r="AJ11" s="356"/>
      <c r="AK11" s="356"/>
      <c r="AL11" s="81"/>
      <c r="AM11" s="81"/>
      <c r="AN11" s="81"/>
      <c r="AO11" s="81"/>
      <c r="AP11" s="15"/>
    </row>
    <row r="12" spans="1:55" ht="26.25" customHeight="1">
      <c r="A12" s="20"/>
      <c r="B12" s="19"/>
      <c r="C12" s="18"/>
      <c r="D12" s="41"/>
      <c r="AP12" s="82" t="s">
        <v>199</v>
      </c>
      <c r="AQ12" s="41"/>
      <c r="AR12" s="41"/>
      <c r="AS12" s="41"/>
      <c r="AT12" s="41"/>
      <c r="AU12" s="41"/>
      <c r="AV12" s="41"/>
      <c r="AW12" s="41"/>
      <c r="AX12" s="41"/>
      <c r="AY12" s="41"/>
      <c r="AZ12" s="41"/>
      <c r="BA12" s="41"/>
      <c r="BB12" s="41"/>
      <c r="BC12" s="21"/>
    </row>
    <row r="14" spans="1:55">
      <c r="E14" s="262"/>
      <c r="F14" s="262"/>
      <c r="G14" s="262"/>
      <c r="H14" s="262"/>
      <c r="I14" s="262"/>
      <c r="J14" s="262"/>
      <c r="K14" s="262"/>
      <c r="L14" s="262"/>
      <c r="M14" s="262"/>
      <c r="N14" s="262"/>
      <c r="O14" s="262"/>
      <c r="P14" s="262"/>
      <c r="Q14" s="262"/>
      <c r="R14" s="262"/>
      <c r="S14" s="262"/>
      <c r="T14" s="262"/>
      <c r="U14" s="262"/>
      <c r="V14" s="262"/>
      <c r="W14" s="262"/>
      <c r="X14" s="262"/>
      <c r="Y14" s="262"/>
      <c r="Z14" s="262"/>
      <c r="AA14" s="262"/>
      <c r="AB14" s="262"/>
      <c r="AC14" s="262"/>
      <c r="AD14" s="262"/>
      <c r="AE14" s="262"/>
      <c r="AF14" s="262"/>
      <c r="AG14" s="262"/>
      <c r="AH14" s="262"/>
      <c r="AI14" s="262"/>
      <c r="AJ14" s="262"/>
      <c r="AK14" s="263"/>
      <c r="AL14" s="83"/>
      <c r="AM14" s="83"/>
      <c r="AN14" s="83"/>
      <c r="AO14" s="83"/>
    </row>
    <row r="15" spans="1:55" ht="54" customHeight="1">
      <c r="A15" s="261" t="s">
        <v>234</v>
      </c>
      <c r="B15" s="262"/>
      <c r="C15" s="262"/>
      <c r="D15" s="262"/>
    </row>
  </sheetData>
  <sheetProtection formatCells="0" formatRows="0"/>
  <mergeCells count="33">
    <mergeCell ref="AF6:AK6"/>
    <mergeCell ref="AF8:AK8"/>
    <mergeCell ref="E7:L7"/>
    <mergeCell ref="M7:U7"/>
    <mergeCell ref="V7:Y7"/>
    <mergeCell ref="Z7:AE7"/>
    <mergeCell ref="AF7:AK7"/>
    <mergeCell ref="B2:U2"/>
    <mergeCell ref="AL5:AO5"/>
    <mergeCell ref="AL9:AO9"/>
    <mergeCell ref="AD4:AO4"/>
    <mergeCell ref="E8:L8"/>
    <mergeCell ref="E9:L9"/>
    <mergeCell ref="M8:U8"/>
    <mergeCell ref="V8:Y8"/>
    <mergeCell ref="Z8:AE8"/>
    <mergeCell ref="AL8:AO8"/>
    <mergeCell ref="AL7:AO7"/>
    <mergeCell ref="AL6:AO6"/>
    <mergeCell ref="E6:L6"/>
    <mergeCell ref="M6:U6"/>
    <mergeCell ref="V6:Y6"/>
    <mergeCell ref="Z6:AE6"/>
    <mergeCell ref="M9:U9"/>
    <mergeCell ref="V9:Y9"/>
    <mergeCell ref="Z9:AE9"/>
    <mergeCell ref="AF9:AK9"/>
    <mergeCell ref="E11:AK11"/>
    <mergeCell ref="E5:L5"/>
    <mergeCell ref="M5:U5"/>
    <mergeCell ref="V5:Y5"/>
    <mergeCell ref="Z5:AE5"/>
    <mergeCell ref="AF5:AK5"/>
  </mergeCells>
  <phoneticPr fontId="2" type="noConversion"/>
  <pageMargins left="0.59055118110236227" right="0.47244094488188981" top="0.74803149606299213" bottom="0.74803149606299213" header="0.31496062992125984" footer="0.31496062992125984"/>
  <pageSetup paperSize="9" scale="91" orientation="portrait" blackAndWhite="1"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2:AX21"/>
  <sheetViews>
    <sheetView view="pageBreakPreview" zoomScaleNormal="100" zoomScaleSheetLayoutView="100" workbookViewId="0">
      <selection activeCell="AQ8" sqref="AQ8"/>
    </sheetView>
  </sheetViews>
  <sheetFormatPr defaultRowHeight="16.5"/>
  <cols>
    <col min="1" max="4" width="1.125" style="1" customWidth="1"/>
    <col min="5" max="10" width="2.375" style="1" customWidth="1"/>
    <col min="11" max="21" width="3.125" style="1" customWidth="1"/>
    <col min="22" max="32" width="2.375" style="1" customWidth="1"/>
    <col min="33" max="35" width="9" style="1"/>
  </cols>
  <sheetData>
    <row r="2" spans="1:50" ht="19.5">
      <c r="A2" s="14"/>
      <c r="B2" s="322" t="s">
        <v>1046</v>
      </c>
      <c r="C2" s="322"/>
      <c r="D2" s="322"/>
      <c r="E2" s="322"/>
      <c r="F2" s="322"/>
      <c r="G2" s="322"/>
      <c r="H2" s="322"/>
      <c r="I2" s="322"/>
      <c r="J2" s="322"/>
      <c r="K2" s="322"/>
      <c r="L2" s="322"/>
      <c r="M2" s="322"/>
      <c r="N2" s="322"/>
      <c r="O2" s="322"/>
      <c r="P2" s="322"/>
      <c r="Q2" s="322"/>
      <c r="R2" s="322"/>
      <c r="S2" s="322"/>
      <c r="T2" s="322"/>
      <c r="U2" s="322"/>
      <c r="V2" s="14"/>
      <c r="W2" s="14"/>
      <c r="X2" s="14"/>
      <c r="Y2" s="14"/>
      <c r="Z2" s="14"/>
      <c r="AA2" s="14"/>
      <c r="AB2" s="14"/>
      <c r="AC2" s="14"/>
      <c r="AD2" s="14"/>
      <c r="AE2" s="14"/>
      <c r="AF2" s="14"/>
      <c r="AG2" s="14"/>
      <c r="AH2" s="14"/>
      <c r="AI2" s="14"/>
      <c r="AJ2" s="14"/>
      <c r="AK2" s="14"/>
      <c r="AL2" s="14"/>
      <c r="AM2" s="14"/>
      <c r="AN2" s="14"/>
      <c r="AO2" s="14"/>
      <c r="AP2" s="14"/>
      <c r="AQ2" s="14"/>
      <c r="AR2" s="14"/>
      <c r="AS2" s="14"/>
      <c r="AT2" s="32"/>
      <c r="AU2" s="1"/>
      <c r="AV2" s="1"/>
      <c r="AW2" s="1"/>
      <c r="AX2" s="1"/>
    </row>
    <row r="4" spans="1:50" ht="18.75" customHeight="1">
      <c r="A4" s="14"/>
      <c r="B4" s="13"/>
      <c r="C4" s="201"/>
      <c r="D4" s="201"/>
      <c r="E4" s="201"/>
      <c r="F4" s="201"/>
      <c r="G4" s="201"/>
      <c r="H4" s="201"/>
      <c r="I4" s="201"/>
      <c r="J4" s="201"/>
      <c r="K4" s="201"/>
      <c r="L4" s="201"/>
      <c r="M4" s="201"/>
      <c r="N4" s="201"/>
      <c r="O4" s="201"/>
      <c r="P4" s="201"/>
      <c r="Q4" s="201"/>
      <c r="R4" s="201"/>
      <c r="S4" s="201"/>
      <c r="T4" s="201"/>
      <c r="U4" s="201"/>
      <c r="V4" s="201"/>
      <c r="W4" s="201"/>
      <c r="X4" s="201"/>
      <c r="Y4" s="556" t="s">
        <v>235</v>
      </c>
      <c r="Z4" s="556"/>
      <c r="AA4" s="556"/>
      <c r="AB4" s="556"/>
      <c r="AC4" s="556"/>
      <c r="AD4" s="556"/>
      <c r="AE4" s="556"/>
      <c r="AF4" s="556"/>
      <c r="AG4" s="11"/>
    </row>
    <row r="5" spans="1:50" ht="30" customHeight="1">
      <c r="A5" s="44"/>
      <c r="B5" s="44"/>
      <c r="C5" s="365" t="s">
        <v>221</v>
      </c>
      <c r="D5" s="365"/>
      <c r="E5" s="365"/>
      <c r="F5" s="365"/>
      <c r="G5" s="365"/>
      <c r="H5" s="365"/>
      <c r="I5" s="365"/>
      <c r="J5" s="365"/>
      <c r="K5" s="365" t="s">
        <v>225</v>
      </c>
      <c r="L5" s="365"/>
      <c r="M5" s="365"/>
      <c r="N5" s="365"/>
      <c r="O5" s="365"/>
      <c r="P5" s="365"/>
      <c r="Q5" s="365" t="s">
        <v>222</v>
      </c>
      <c r="R5" s="365"/>
      <c r="S5" s="365"/>
      <c r="T5" s="365"/>
      <c r="U5" s="365"/>
      <c r="V5" s="542" t="s">
        <v>1022</v>
      </c>
      <c r="W5" s="542"/>
      <c r="X5" s="542"/>
      <c r="Y5" s="542"/>
      <c r="Z5" s="542"/>
      <c r="AA5" s="542"/>
      <c r="AB5" s="542" t="s">
        <v>238</v>
      </c>
      <c r="AC5" s="542"/>
      <c r="AD5" s="542"/>
      <c r="AE5" s="542"/>
      <c r="AF5" s="542"/>
    </row>
    <row r="6" spans="1:50" ht="30" customHeight="1">
      <c r="A6" s="44"/>
      <c r="B6" s="44"/>
      <c r="C6" s="366" t="s">
        <v>236</v>
      </c>
      <c r="D6" s="366"/>
      <c r="E6" s="366"/>
      <c r="F6" s="366"/>
      <c r="G6" s="366"/>
      <c r="H6" s="366"/>
      <c r="I6" s="366"/>
      <c r="J6" s="366"/>
      <c r="K6" s="569"/>
      <c r="L6" s="569"/>
      <c r="M6" s="569"/>
      <c r="N6" s="569"/>
      <c r="O6" s="569"/>
      <c r="P6" s="569"/>
      <c r="Q6" s="570"/>
      <c r="R6" s="570"/>
      <c r="S6" s="570"/>
      <c r="T6" s="570"/>
      <c r="U6" s="570"/>
      <c r="V6" s="559"/>
      <c r="W6" s="559"/>
      <c r="X6" s="559"/>
      <c r="Y6" s="559"/>
      <c r="Z6" s="559"/>
      <c r="AA6" s="559"/>
      <c r="AB6" s="390"/>
      <c r="AC6" s="390"/>
      <c r="AD6" s="390"/>
      <c r="AE6" s="390"/>
      <c r="AF6" s="390"/>
    </row>
    <row r="7" spans="1:50" ht="30" customHeight="1">
      <c r="A7" s="44"/>
      <c r="B7" s="44"/>
      <c r="C7" s="366" t="s">
        <v>236</v>
      </c>
      <c r="D7" s="366"/>
      <c r="E7" s="366"/>
      <c r="F7" s="366"/>
      <c r="G7" s="366"/>
      <c r="H7" s="366"/>
      <c r="I7" s="366"/>
      <c r="J7" s="366"/>
      <c r="K7" s="569"/>
      <c r="L7" s="569"/>
      <c r="M7" s="569"/>
      <c r="N7" s="569"/>
      <c r="O7" s="569"/>
      <c r="P7" s="569"/>
      <c r="Q7" s="570"/>
      <c r="R7" s="570"/>
      <c r="S7" s="570"/>
      <c r="T7" s="570"/>
      <c r="U7" s="570"/>
      <c r="V7" s="559"/>
      <c r="W7" s="559"/>
      <c r="X7" s="559"/>
      <c r="Y7" s="559"/>
      <c r="Z7" s="559"/>
      <c r="AA7" s="559"/>
      <c r="AB7" s="390"/>
      <c r="AC7" s="390"/>
      <c r="AD7" s="390"/>
      <c r="AE7" s="390"/>
      <c r="AF7" s="390"/>
    </row>
    <row r="8" spans="1:50" ht="30" customHeight="1">
      <c r="A8" s="44"/>
      <c r="B8" s="44"/>
      <c r="C8" s="366" t="s">
        <v>236</v>
      </c>
      <c r="D8" s="366"/>
      <c r="E8" s="366"/>
      <c r="F8" s="366"/>
      <c r="G8" s="366"/>
      <c r="H8" s="366"/>
      <c r="I8" s="366"/>
      <c r="J8" s="366"/>
      <c r="K8" s="569"/>
      <c r="L8" s="569"/>
      <c r="M8" s="569"/>
      <c r="N8" s="569"/>
      <c r="O8" s="569"/>
      <c r="P8" s="569"/>
      <c r="Q8" s="570"/>
      <c r="R8" s="570"/>
      <c r="S8" s="570"/>
      <c r="T8" s="570"/>
      <c r="U8" s="570"/>
      <c r="V8" s="559"/>
      <c r="W8" s="559"/>
      <c r="X8" s="559"/>
      <c r="Y8" s="559"/>
      <c r="Z8" s="559"/>
      <c r="AA8" s="559"/>
      <c r="AB8" s="390"/>
      <c r="AC8" s="390"/>
      <c r="AD8" s="390"/>
      <c r="AE8" s="390"/>
      <c r="AF8" s="390"/>
    </row>
    <row r="9" spans="1:50" ht="30" customHeight="1">
      <c r="A9" s="44"/>
      <c r="B9" s="44"/>
      <c r="C9" s="366" t="s">
        <v>236</v>
      </c>
      <c r="D9" s="366"/>
      <c r="E9" s="366"/>
      <c r="F9" s="366"/>
      <c r="G9" s="366"/>
      <c r="H9" s="366"/>
      <c r="I9" s="366"/>
      <c r="J9" s="366"/>
      <c r="K9" s="569"/>
      <c r="L9" s="569"/>
      <c r="M9" s="569"/>
      <c r="N9" s="569"/>
      <c r="O9" s="569"/>
      <c r="P9" s="569"/>
      <c r="Q9" s="570"/>
      <c r="R9" s="570"/>
      <c r="S9" s="570"/>
      <c r="T9" s="570"/>
      <c r="U9" s="570"/>
      <c r="V9" s="559"/>
      <c r="W9" s="559"/>
      <c r="X9" s="559"/>
      <c r="Y9" s="559"/>
      <c r="Z9" s="559"/>
      <c r="AA9" s="559"/>
      <c r="AB9" s="390"/>
      <c r="AC9" s="390"/>
      <c r="AD9" s="390"/>
      <c r="AE9" s="390"/>
      <c r="AF9" s="390"/>
    </row>
    <row r="10" spans="1:50" ht="30" customHeight="1">
      <c r="A10" s="44"/>
      <c r="B10" s="44"/>
      <c r="C10" s="366" t="s">
        <v>236</v>
      </c>
      <c r="D10" s="366"/>
      <c r="E10" s="366"/>
      <c r="F10" s="366"/>
      <c r="G10" s="366"/>
      <c r="H10" s="366"/>
      <c r="I10" s="366"/>
      <c r="J10" s="366"/>
      <c r="K10" s="569"/>
      <c r="L10" s="569"/>
      <c r="M10" s="569"/>
      <c r="N10" s="569"/>
      <c r="O10" s="569"/>
      <c r="P10" s="569"/>
      <c r="Q10" s="570"/>
      <c r="R10" s="570"/>
      <c r="S10" s="570"/>
      <c r="T10" s="570"/>
      <c r="U10" s="570"/>
      <c r="V10" s="559"/>
      <c r="W10" s="559"/>
      <c r="X10" s="559"/>
      <c r="Y10" s="559"/>
      <c r="Z10" s="559"/>
      <c r="AA10" s="559"/>
      <c r="AB10" s="390"/>
      <c r="AC10" s="390"/>
      <c r="AD10" s="390"/>
      <c r="AE10" s="390"/>
      <c r="AF10" s="390"/>
    </row>
    <row r="11" spans="1:50" ht="30" customHeight="1">
      <c r="A11" s="44"/>
      <c r="B11" s="44"/>
      <c r="C11" s="366" t="s">
        <v>237</v>
      </c>
      <c r="D11" s="366"/>
      <c r="E11" s="366"/>
      <c r="F11" s="366"/>
      <c r="G11" s="366"/>
      <c r="H11" s="366"/>
      <c r="I11" s="366"/>
      <c r="J11" s="366"/>
      <c r="K11" s="569"/>
      <c r="L11" s="569"/>
      <c r="M11" s="569"/>
      <c r="N11" s="569"/>
      <c r="O11" s="569"/>
      <c r="P11" s="569"/>
      <c r="Q11" s="570"/>
      <c r="R11" s="570"/>
      <c r="S11" s="570"/>
      <c r="T11" s="570"/>
      <c r="U11" s="570"/>
      <c r="V11" s="559"/>
      <c r="W11" s="559"/>
      <c r="X11" s="559"/>
      <c r="Y11" s="559"/>
      <c r="Z11" s="559"/>
      <c r="AA11" s="559"/>
      <c r="AB11" s="390"/>
      <c r="AC11" s="390"/>
      <c r="AD11" s="390"/>
      <c r="AE11" s="390"/>
      <c r="AF11" s="390"/>
    </row>
    <row r="12" spans="1:50" ht="30" customHeight="1">
      <c r="A12" s="44"/>
      <c r="B12" s="44"/>
      <c r="C12" s="366" t="s">
        <v>237</v>
      </c>
      <c r="D12" s="366"/>
      <c r="E12" s="366"/>
      <c r="F12" s="366"/>
      <c r="G12" s="366"/>
      <c r="H12" s="366"/>
      <c r="I12" s="366"/>
      <c r="J12" s="366"/>
      <c r="K12" s="569"/>
      <c r="L12" s="569"/>
      <c r="M12" s="569"/>
      <c r="N12" s="569"/>
      <c r="O12" s="569"/>
      <c r="P12" s="569"/>
      <c r="Q12" s="570"/>
      <c r="R12" s="570"/>
      <c r="S12" s="570"/>
      <c r="T12" s="570"/>
      <c r="U12" s="570"/>
      <c r="V12" s="559"/>
      <c r="W12" s="559"/>
      <c r="X12" s="559"/>
      <c r="Y12" s="559"/>
      <c r="Z12" s="559"/>
      <c r="AA12" s="559"/>
      <c r="AB12" s="390"/>
      <c r="AC12" s="390"/>
      <c r="AD12" s="390"/>
      <c r="AE12" s="390"/>
      <c r="AF12" s="390"/>
    </row>
    <row r="13" spans="1:50" ht="30" customHeight="1">
      <c r="A13" s="44"/>
      <c r="B13" s="44"/>
      <c r="C13" s="366" t="s">
        <v>237</v>
      </c>
      <c r="D13" s="366"/>
      <c r="E13" s="366"/>
      <c r="F13" s="366"/>
      <c r="G13" s="366"/>
      <c r="H13" s="366"/>
      <c r="I13" s="366"/>
      <c r="J13" s="366"/>
      <c r="K13" s="569"/>
      <c r="L13" s="569"/>
      <c r="M13" s="569"/>
      <c r="N13" s="569"/>
      <c r="O13" s="569"/>
      <c r="P13" s="569"/>
      <c r="Q13" s="570"/>
      <c r="R13" s="570"/>
      <c r="S13" s="570"/>
      <c r="T13" s="570"/>
      <c r="U13" s="570"/>
      <c r="V13" s="559"/>
      <c r="W13" s="559"/>
      <c r="X13" s="559"/>
      <c r="Y13" s="559"/>
      <c r="Z13" s="559"/>
      <c r="AA13" s="559"/>
      <c r="AB13" s="390"/>
      <c r="AC13" s="390"/>
      <c r="AD13" s="390"/>
      <c r="AE13" s="390"/>
      <c r="AF13" s="390"/>
    </row>
    <row r="14" spans="1:50" ht="30" customHeight="1">
      <c r="A14" s="44"/>
      <c r="B14" s="44"/>
      <c r="C14" s="366" t="s">
        <v>1067</v>
      </c>
      <c r="D14" s="366"/>
      <c r="E14" s="366"/>
      <c r="F14" s="366"/>
      <c r="G14" s="366"/>
      <c r="H14" s="366"/>
      <c r="I14" s="366"/>
      <c r="J14" s="366"/>
      <c r="K14" s="569"/>
      <c r="L14" s="569"/>
      <c r="M14" s="569"/>
      <c r="N14" s="569"/>
      <c r="O14" s="569"/>
      <c r="P14" s="569"/>
      <c r="Q14" s="570"/>
      <c r="R14" s="570"/>
      <c r="S14" s="570"/>
      <c r="T14" s="570"/>
      <c r="U14" s="570"/>
      <c r="V14" s="559"/>
      <c r="W14" s="559"/>
      <c r="X14" s="559"/>
      <c r="Y14" s="559"/>
      <c r="Z14" s="559"/>
      <c r="AA14" s="559"/>
      <c r="AB14" s="390"/>
      <c r="AC14" s="390"/>
      <c r="AD14" s="390"/>
      <c r="AE14" s="390"/>
      <c r="AF14" s="390"/>
    </row>
    <row r="15" spans="1:50" ht="30" customHeight="1">
      <c r="A15" s="44"/>
      <c r="B15" s="44"/>
      <c r="C15" s="366" t="s">
        <v>1067</v>
      </c>
      <c r="D15" s="366"/>
      <c r="E15" s="366"/>
      <c r="F15" s="366"/>
      <c r="G15" s="366"/>
      <c r="H15" s="366"/>
      <c r="I15" s="366"/>
      <c r="J15" s="366"/>
      <c r="K15" s="569"/>
      <c r="L15" s="569"/>
      <c r="M15" s="569"/>
      <c r="N15" s="569"/>
      <c r="O15" s="569"/>
      <c r="P15" s="569"/>
      <c r="Q15" s="570"/>
      <c r="R15" s="570"/>
      <c r="S15" s="570"/>
      <c r="T15" s="570"/>
      <c r="U15" s="570"/>
      <c r="V15" s="559"/>
      <c r="W15" s="559"/>
      <c r="X15" s="559"/>
      <c r="Y15" s="559"/>
      <c r="Z15" s="559"/>
      <c r="AA15" s="559"/>
      <c r="AB15" s="390"/>
      <c r="AC15" s="390"/>
      <c r="AD15" s="390"/>
      <c r="AE15" s="390"/>
      <c r="AF15" s="390"/>
    </row>
    <row r="16" spans="1:50" ht="30" customHeight="1">
      <c r="A16" s="44"/>
      <c r="B16" s="44"/>
      <c r="C16" s="366" t="s">
        <v>1067</v>
      </c>
      <c r="D16" s="366"/>
      <c r="E16" s="366"/>
      <c r="F16" s="366"/>
      <c r="G16" s="366"/>
      <c r="H16" s="366"/>
      <c r="I16" s="366"/>
      <c r="J16" s="366"/>
      <c r="K16" s="569"/>
      <c r="L16" s="569"/>
      <c r="M16" s="569"/>
      <c r="N16" s="569"/>
      <c r="O16" s="569"/>
      <c r="P16" s="569"/>
      <c r="Q16" s="570"/>
      <c r="R16" s="570"/>
      <c r="S16" s="570"/>
      <c r="T16" s="570"/>
      <c r="U16" s="570"/>
      <c r="V16" s="559"/>
      <c r="W16" s="559"/>
      <c r="X16" s="559"/>
      <c r="Y16" s="559"/>
      <c r="Z16" s="559"/>
      <c r="AA16" s="559"/>
      <c r="AB16" s="390"/>
      <c r="AC16" s="390"/>
      <c r="AD16" s="390"/>
      <c r="AE16" s="390"/>
      <c r="AF16" s="390"/>
    </row>
    <row r="17" spans="1:46" ht="7.5" customHeight="1">
      <c r="A17" s="20"/>
      <c r="B17" s="19"/>
      <c r="C17" s="18"/>
      <c r="D17" s="18"/>
      <c r="E17" s="22"/>
      <c r="F17" s="22"/>
      <c r="G17" s="22"/>
      <c r="H17" s="22"/>
      <c r="I17" s="22"/>
      <c r="J17" s="22"/>
      <c r="K17" s="22"/>
      <c r="L17" s="22"/>
      <c r="M17" s="22"/>
      <c r="N17" s="22"/>
      <c r="O17" s="22"/>
      <c r="P17" s="16"/>
      <c r="Q17" s="16"/>
      <c r="R17" s="16"/>
      <c r="S17" s="16"/>
      <c r="T17" s="16"/>
      <c r="U17" s="16"/>
      <c r="V17" s="16"/>
      <c r="W17" s="16"/>
      <c r="X17" s="16"/>
      <c r="Y17" s="16"/>
      <c r="Z17" s="16"/>
      <c r="AA17" s="16"/>
      <c r="AB17" s="16"/>
      <c r="AC17" s="16"/>
      <c r="AD17" s="16"/>
      <c r="AE17" s="16"/>
      <c r="AF17" s="16"/>
      <c r="AG17" s="15"/>
    </row>
    <row r="18" spans="1:46" ht="26.25" customHeight="1">
      <c r="A18" s="20"/>
      <c r="B18" s="19"/>
      <c r="C18" s="18"/>
      <c r="D18" s="41"/>
      <c r="E18" s="356"/>
      <c r="F18" s="356"/>
      <c r="G18" s="356"/>
      <c r="H18" s="356"/>
      <c r="I18" s="356"/>
      <c r="J18" s="356"/>
      <c r="K18" s="356"/>
      <c r="L18" s="356"/>
      <c r="M18" s="356"/>
      <c r="N18" s="356"/>
      <c r="O18" s="356"/>
      <c r="P18" s="356"/>
      <c r="Q18" s="356"/>
      <c r="R18" s="356"/>
      <c r="S18" s="356"/>
      <c r="T18" s="356"/>
      <c r="U18" s="356"/>
      <c r="V18" s="356"/>
      <c r="W18" s="356"/>
      <c r="X18" s="356"/>
      <c r="Y18" s="356"/>
      <c r="Z18" s="356"/>
      <c r="AA18" s="356"/>
      <c r="AB18" s="356"/>
      <c r="AC18" s="356"/>
      <c r="AD18" s="356"/>
      <c r="AE18" s="356"/>
      <c r="AF18" s="356"/>
      <c r="AG18" s="82" t="s">
        <v>224</v>
      </c>
      <c r="AH18" s="41"/>
      <c r="AI18" s="41"/>
      <c r="AJ18" s="41"/>
      <c r="AK18" s="41"/>
      <c r="AL18" s="41"/>
      <c r="AM18" s="41"/>
      <c r="AN18" s="41"/>
      <c r="AO18" s="41"/>
      <c r="AP18" s="41"/>
      <c r="AQ18" s="41"/>
      <c r="AR18" s="41"/>
      <c r="AS18" s="41"/>
      <c r="AT18" s="21"/>
    </row>
    <row r="21" spans="1:46" ht="62.25" customHeight="1">
      <c r="A21" s="266" t="s">
        <v>233</v>
      </c>
      <c r="B21" s="267"/>
      <c r="C21" s="267"/>
      <c r="D21" s="267"/>
      <c r="E21" s="267"/>
      <c r="F21" s="267"/>
      <c r="G21" s="267"/>
      <c r="H21" s="267"/>
      <c r="I21" s="267"/>
      <c r="J21" s="267"/>
      <c r="K21" s="267"/>
      <c r="L21" s="267"/>
      <c r="M21" s="267"/>
      <c r="N21" s="267"/>
      <c r="O21" s="267"/>
      <c r="P21" s="267"/>
      <c r="Q21" s="267"/>
      <c r="R21" s="267"/>
      <c r="S21" s="267"/>
      <c r="T21" s="267"/>
      <c r="U21" s="267"/>
      <c r="V21" s="267"/>
      <c r="W21" s="267"/>
      <c r="X21" s="267"/>
      <c r="Y21" s="267"/>
      <c r="Z21" s="267"/>
      <c r="AA21" s="267"/>
      <c r="AB21" s="267"/>
      <c r="AC21" s="267"/>
      <c r="AD21" s="267"/>
      <c r="AE21" s="267"/>
      <c r="AF21" s="268"/>
    </row>
  </sheetData>
  <sheetProtection formatCells="0" formatRows="0"/>
  <mergeCells count="64">
    <mergeCell ref="K16:P16"/>
    <mergeCell ref="C16:J16"/>
    <mergeCell ref="K14:P14"/>
    <mergeCell ref="Q14:U14"/>
    <mergeCell ref="V14:AA14"/>
    <mergeCell ref="AB14:AF14"/>
    <mergeCell ref="K15:P15"/>
    <mergeCell ref="Q15:U15"/>
    <mergeCell ref="V15:AA15"/>
    <mergeCell ref="AB15:AF15"/>
    <mergeCell ref="K10:P10"/>
    <mergeCell ref="Q10:U10"/>
    <mergeCell ref="V10:AA10"/>
    <mergeCell ref="AB10:AF10"/>
    <mergeCell ref="AB11:AF11"/>
    <mergeCell ref="E18:AF18"/>
    <mergeCell ref="A21:AF21"/>
    <mergeCell ref="K11:P11"/>
    <mergeCell ref="Q11:U11"/>
    <mergeCell ref="V11:AA11"/>
    <mergeCell ref="K13:P13"/>
    <mergeCell ref="Q13:U13"/>
    <mergeCell ref="V13:AA13"/>
    <mergeCell ref="AB13:AF13"/>
    <mergeCell ref="K12:P12"/>
    <mergeCell ref="Q12:U12"/>
    <mergeCell ref="V12:AA12"/>
    <mergeCell ref="AB12:AF12"/>
    <mergeCell ref="Q16:U16"/>
    <mergeCell ref="V16:AA16"/>
    <mergeCell ref="AB16:AF16"/>
    <mergeCell ref="K8:P8"/>
    <mergeCell ref="Q8:U8"/>
    <mergeCell ref="V8:AA8"/>
    <mergeCell ref="AB8:AF8"/>
    <mergeCell ref="K9:P9"/>
    <mergeCell ref="Q9:U9"/>
    <mergeCell ref="V9:AA9"/>
    <mergeCell ref="AB9:AF9"/>
    <mergeCell ref="K6:P6"/>
    <mergeCell ref="Q6:U6"/>
    <mergeCell ref="V6:AA6"/>
    <mergeCell ref="AB6:AF6"/>
    <mergeCell ref="K7:P7"/>
    <mergeCell ref="Q7:U7"/>
    <mergeCell ref="V7:AA7"/>
    <mergeCell ref="AB7:AF7"/>
    <mergeCell ref="B2:U2"/>
    <mergeCell ref="Y4:AF4"/>
    <mergeCell ref="C5:J5"/>
    <mergeCell ref="K5:P5"/>
    <mergeCell ref="Q5:U5"/>
    <mergeCell ref="V5:AA5"/>
    <mergeCell ref="AB5:AF5"/>
    <mergeCell ref="C6:J6"/>
    <mergeCell ref="C7:J7"/>
    <mergeCell ref="C8:J8"/>
    <mergeCell ref="C9:J9"/>
    <mergeCell ref="C10:J10"/>
    <mergeCell ref="C11:J11"/>
    <mergeCell ref="C12:J12"/>
    <mergeCell ref="C13:J13"/>
    <mergeCell ref="C14:J14"/>
    <mergeCell ref="C15:J15"/>
  </mergeCells>
  <phoneticPr fontId="2" type="noConversion"/>
  <pageMargins left="0.59055118110236227" right="0.47244094488188981" top="0.74803149606299213" bottom="0.74803149606299213" header="0.31496062992125984" footer="0.31496062992125984"/>
  <pageSetup paperSize="9" orientation="portrait" blackAndWhite="1"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AW34"/>
  <sheetViews>
    <sheetView view="pageBreakPreview" topLeftCell="A7" zoomScaleNormal="85" zoomScaleSheetLayoutView="100" workbookViewId="0">
      <selection activeCell="V21" sqref="V21:Y21"/>
    </sheetView>
  </sheetViews>
  <sheetFormatPr defaultRowHeight="16.5"/>
  <cols>
    <col min="1" max="4" width="1.125" style="1" customWidth="1"/>
    <col min="5" max="37" width="2.375" style="1" customWidth="1"/>
    <col min="38" max="38" width="22.5" style="1" customWidth="1"/>
    <col min="39" max="39" width="10.625" style="1" customWidth="1"/>
    <col min="40" max="40" width="44.875" style="1" customWidth="1"/>
    <col min="41" max="42" width="11.5" bestFit="1" customWidth="1"/>
    <col min="43" max="43" width="10.875" bestFit="1" customWidth="1"/>
  </cols>
  <sheetData>
    <row r="2" spans="1:49" s="1" customFormat="1" ht="19.5">
      <c r="A2" s="322" t="s">
        <v>248</v>
      </c>
      <c r="B2" s="322"/>
      <c r="C2" s="322"/>
      <c r="D2" s="322"/>
      <c r="E2" s="322"/>
      <c r="F2" s="322"/>
      <c r="G2" s="322"/>
      <c r="H2" s="322"/>
      <c r="I2" s="322"/>
      <c r="J2" s="322"/>
      <c r="K2" s="322"/>
      <c r="L2" s="322"/>
      <c r="M2" s="322"/>
      <c r="N2" s="322"/>
      <c r="O2" s="322"/>
      <c r="P2" s="322"/>
      <c r="Q2" s="322"/>
      <c r="R2" s="322"/>
      <c r="S2" s="322"/>
      <c r="T2" s="322"/>
      <c r="U2" s="322"/>
      <c r="V2" s="322"/>
      <c r="W2" s="322"/>
      <c r="X2" s="322"/>
      <c r="Y2" s="322"/>
      <c r="Z2" s="322"/>
      <c r="AA2" s="322"/>
      <c r="AB2" s="322"/>
      <c r="AC2" s="322"/>
      <c r="AD2" s="322"/>
      <c r="AE2" s="322"/>
      <c r="AF2" s="322"/>
      <c r="AG2" s="322"/>
      <c r="AH2" s="14"/>
      <c r="AI2" s="14"/>
      <c r="AJ2" s="14"/>
      <c r="AK2" s="32"/>
      <c r="AL2" s="11"/>
    </row>
    <row r="3" spans="1:49" ht="19.5">
      <c r="A3" s="94"/>
      <c r="B3" s="94"/>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14"/>
      <c r="AI3" s="14"/>
      <c r="AJ3" s="14"/>
      <c r="AK3" s="32"/>
      <c r="AL3" s="11"/>
    </row>
    <row r="4" spans="1:49" ht="19.5">
      <c r="A4" s="14"/>
      <c r="B4" s="322" t="s">
        <v>1047</v>
      </c>
      <c r="C4" s="322"/>
      <c r="D4" s="322"/>
      <c r="E4" s="322"/>
      <c r="F4" s="322"/>
      <c r="G4" s="322"/>
      <c r="H4" s="322"/>
      <c r="I4" s="322"/>
      <c r="J4" s="322"/>
      <c r="K4" s="322"/>
      <c r="L4" s="322"/>
      <c r="M4" s="322"/>
      <c r="N4" s="322"/>
      <c r="O4" s="322"/>
      <c r="P4" s="322"/>
      <c r="Q4" s="322"/>
      <c r="R4" s="322"/>
      <c r="S4" s="322"/>
      <c r="T4" s="322"/>
      <c r="U4" s="322"/>
      <c r="V4" s="322"/>
      <c r="W4" s="322"/>
      <c r="X4" s="322"/>
      <c r="Y4" s="322"/>
      <c r="Z4" s="322"/>
      <c r="AA4" s="14"/>
      <c r="AB4" s="14"/>
      <c r="AC4" s="14"/>
      <c r="AD4" s="14"/>
      <c r="AE4" s="14"/>
      <c r="AF4" s="14"/>
      <c r="AG4" s="14"/>
      <c r="AH4" s="14"/>
      <c r="AI4" s="14"/>
      <c r="AJ4" s="14"/>
      <c r="AK4" s="14"/>
      <c r="AL4" s="14"/>
      <c r="AM4" s="14"/>
      <c r="AN4" s="14"/>
      <c r="AO4" s="14"/>
      <c r="AP4" s="14"/>
      <c r="AQ4" s="14"/>
      <c r="AR4" s="14"/>
      <c r="AS4" s="14"/>
      <c r="AT4" s="14"/>
      <c r="AU4" s="32"/>
      <c r="AV4" s="1"/>
      <c r="AW4" s="1"/>
    </row>
    <row r="5" spans="1:49">
      <c r="AA5" s="351" t="s">
        <v>203</v>
      </c>
      <c r="AB5" s="351"/>
      <c r="AC5" s="351"/>
      <c r="AD5" s="351"/>
      <c r="AE5" s="351"/>
      <c r="AF5" s="351"/>
      <c r="AG5" s="351"/>
      <c r="AH5" s="351"/>
      <c r="AI5" s="351"/>
      <c r="AJ5" s="351"/>
      <c r="AK5" s="351"/>
    </row>
    <row r="6" spans="1:49" s="86" customFormat="1" ht="30" customHeight="1">
      <c r="A6" s="44"/>
      <c r="B6" s="44"/>
      <c r="C6" s="365" t="s">
        <v>239</v>
      </c>
      <c r="D6" s="365"/>
      <c r="E6" s="365"/>
      <c r="F6" s="365" t="s">
        <v>189</v>
      </c>
      <c r="G6" s="365"/>
      <c r="H6" s="365"/>
      <c r="I6" s="365"/>
      <c r="J6" s="365"/>
      <c r="K6" s="542" t="s">
        <v>240</v>
      </c>
      <c r="L6" s="542"/>
      <c r="M6" s="542"/>
      <c r="N6" s="542"/>
      <c r="O6" s="542"/>
      <c r="P6" s="542"/>
      <c r="Q6" s="542"/>
      <c r="R6" s="542"/>
      <c r="S6" s="542" t="s">
        <v>241</v>
      </c>
      <c r="T6" s="542"/>
      <c r="U6" s="542"/>
      <c r="V6" s="542"/>
      <c r="W6" s="542"/>
      <c r="X6" s="542" t="s">
        <v>242</v>
      </c>
      <c r="Y6" s="542"/>
      <c r="Z6" s="542"/>
      <c r="AA6" s="542"/>
      <c r="AB6" s="542" t="s">
        <v>243</v>
      </c>
      <c r="AC6" s="542"/>
      <c r="AD6" s="542"/>
      <c r="AE6" s="542"/>
      <c r="AF6" s="542" t="s">
        <v>108</v>
      </c>
      <c r="AG6" s="542"/>
      <c r="AH6" s="542"/>
      <c r="AI6" s="542"/>
      <c r="AJ6" s="542"/>
      <c r="AK6" s="542"/>
      <c r="AL6" s="88"/>
      <c r="AM6" s="88"/>
      <c r="AN6" s="88"/>
    </row>
    <row r="7" spans="1:49" s="86" customFormat="1" ht="37.5" customHeight="1">
      <c r="A7" s="95"/>
      <c r="B7" s="95"/>
      <c r="C7" s="529"/>
      <c r="D7" s="529"/>
      <c r="E7" s="529"/>
      <c r="F7" s="529"/>
      <c r="G7" s="529"/>
      <c r="H7" s="529"/>
      <c r="I7" s="529"/>
      <c r="J7" s="529"/>
      <c r="K7" s="576"/>
      <c r="L7" s="576"/>
      <c r="M7" s="576"/>
      <c r="N7" s="576"/>
      <c r="O7" s="576"/>
      <c r="P7" s="576"/>
      <c r="Q7" s="576"/>
      <c r="R7" s="576"/>
      <c r="S7" s="577"/>
      <c r="T7" s="577"/>
      <c r="U7" s="577"/>
      <c r="V7" s="577"/>
      <c r="W7" s="577"/>
      <c r="X7" s="578"/>
      <c r="Y7" s="578"/>
      <c r="Z7" s="578"/>
      <c r="AA7" s="578"/>
      <c r="AB7" s="578"/>
      <c r="AC7" s="578"/>
      <c r="AD7" s="578"/>
      <c r="AE7" s="578"/>
      <c r="AF7" s="571"/>
      <c r="AG7" s="571"/>
      <c r="AH7" s="571"/>
      <c r="AI7" s="571"/>
      <c r="AJ7" s="571"/>
      <c r="AK7" s="571"/>
      <c r="AL7" s="88"/>
      <c r="AM7" s="88"/>
      <c r="AN7" s="88"/>
    </row>
    <row r="8" spans="1:49" s="86" customFormat="1" ht="37.5" customHeight="1">
      <c r="A8" s="95"/>
      <c r="B8" s="95"/>
      <c r="C8" s="529"/>
      <c r="D8" s="529"/>
      <c r="E8" s="529"/>
      <c r="F8" s="529"/>
      <c r="G8" s="529"/>
      <c r="H8" s="529"/>
      <c r="I8" s="529"/>
      <c r="J8" s="529"/>
      <c r="K8" s="576"/>
      <c r="L8" s="576"/>
      <c r="M8" s="576"/>
      <c r="N8" s="576"/>
      <c r="O8" s="576"/>
      <c r="P8" s="576"/>
      <c r="Q8" s="576"/>
      <c r="R8" s="576"/>
      <c r="S8" s="577"/>
      <c r="T8" s="577"/>
      <c r="U8" s="577"/>
      <c r="V8" s="577"/>
      <c r="W8" s="577"/>
      <c r="X8" s="578"/>
      <c r="Y8" s="578"/>
      <c r="Z8" s="578"/>
      <c r="AA8" s="578"/>
      <c r="AB8" s="578"/>
      <c r="AC8" s="578"/>
      <c r="AD8" s="578"/>
      <c r="AE8" s="578"/>
      <c r="AF8" s="571"/>
      <c r="AG8" s="571"/>
      <c r="AH8" s="571"/>
      <c r="AI8" s="571"/>
      <c r="AJ8" s="571"/>
      <c r="AK8" s="571"/>
      <c r="AL8" s="88"/>
      <c r="AM8" s="88"/>
      <c r="AN8" s="88"/>
    </row>
    <row r="9" spans="1:49" ht="18.75" customHeight="1">
      <c r="A9" s="14"/>
      <c r="B9" s="13"/>
      <c r="C9" s="13"/>
      <c r="D9" s="42"/>
      <c r="E9" s="572" t="s">
        <v>244</v>
      </c>
      <c r="F9" s="572"/>
      <c r="G9" s="572"/>
      <c r="H9" s="572"/>
      <c r="I9" s="572"/>
      <c r="J9" s="572"/>
      <c r="K9" s="572"/>
      <c r="L9" s="572"/>
      <c r="M9" s="572"/>
      <c r="N9" s="572"/>
      <c r="O9" s="572"/>
      <c r="P9" s="572"/>
      <c r="Q9" s="572"/>
      <c r="R9" s="572"/>
      <c r="S9" s="572"/>
      <c r="T9" s="572"/>
      <c r="U9" s="572"/>
      <c r="V9" s="572"/>
      <c r="W9" s="572"/>
      <c r="X9" s="572"/>
      <c r="Y9" s="572"/>
      <c r="Z9" s="572"/>
      <c r="AA9" s="572"/>
      <c r="AB9" s="572"/>
      <c r="AC9" s="572"/>
      <c r="AD9" s="572"/>
      <c r="AE9" s="572"/>
      <c r="AF9" s="572"/>
      <c r="AG9" s="572"/>
      <c r="AH9" s="572"/>
      <c r="AI9" s="18"/>
      <c r="AJ9" s="18"/>
      <c r="AK9" s="18"/>
      <c r="AL9" s="11"/>
    </row>
    <row r="10" spans="1:49" ht="26.25" customHeight="1">
      <c r="A10" s="20"/>
      <c r="B10" s="19"/>
      <c r="C10" s="18"/>
      <c r="D10" s="18"/>
      <c r="E10" s="279"/>
      <c r="F10" s="279"/>
      <c r="G10" s="279"/>
      <c r="H10" s="279"/>
      <c r="I10" s="279"/>
      <c r="J10" s="279"/>
      <c r="K10" s="279"/>
      <c r="L10" s="279"/>
      <c r="M10" s="279"/>
      <c r="N10" s="279"/>
      <c r="O10" s="279"/>
      <c r="P10" s="279"/>
      <c r="Q10" s="279"/>
      <c r="R10" s="279"/>
      <c r="S10" s="279"/>
      <c r="T10" s="279"/>
      <c r="U10" s="279"/>
      <c r="V10" s="279"/>
      <c r="W10" s="279"/>
      <c r="X10" s="279"/>
      <c r="Y10" s="279"/>
      <c r="Z10" s="279"/>
      <c r="AA10" s="279"/>
      <c r="AB10" s="279"/>
      <c r="AC10" s="279"/>
      <c r="AD10" s="279"/>
      <c r="AE10" s="279"/>
      <c r="AF10" s="279"/>
      <c r="AG10" s="279"/>
      <c r="AH10" s="279"/>
      <c r="AI10" s="279"/>
      <c r="AJ10" s="279"/>
      <c r="AK10" s="279"/>
      <c r="AL10" s="82" t="s">
        <v>199</v>
      </c>
      <c r="AO10" s="1"/>
      <c r="AP10" s="1"/>
      <c r="AQ10" s="1"/>
      <c r="AR10" s="1"/>
      <c r="AS10" s="1"/>
      <c r="AT10" s="1"/>
    </row>
    <row r="11" spans="1:49" ht="19.5">
      <c r="A11" s="14"/>
      <c r="B11" s="13"/>
      <c r="C11" s="13"/>
      <c r="D11" s="13"/>
      <c r="E11" s="13"/>
      <c r="F11" s="13"/>
      <c r="G11" s="13"/>
      <c r="H11" s="13"/>
      <c r="I11" s="13"/>
      <c r="J11" s="13"/>
      <c r="K11" s="13"/>
      <c r="L11" s="13"/>
      <c r="M11" s="13"/>
      <c r="N11" s="13"/>
      <c r="O11" s="13"/>
      <c r="P11" s="13"/>
      <c r="Q11" s="14"/>
      <c r="R11" s="14"/>
      <c r="S11" s="14"/>
      <c r="T11" s="14"/>
      <c r="U11" s="14"/>
      <c r="V11" s="14"/>
      <c r="W11" s="14"/>
      <c r="X11" s="14"/>
      <c r="Y11" s="14"/>
      <c r="Z11" s="14"/>
      <c r="AA11" s="14"/>
      <c r="AB11" s="14"/>
      <c r="AC11" s="14"/>
      <c r="AD11" s="14"/>
      <c r="AE11" s="14"/>
      <c r="AF11" s="14"/>
      <c r="AG11" s="14"/>
      <c r="AH11" s="14"/>
      <c r="AI11" s="14"/>
      <c r="AJ11" s="14"/>
      <c r="AK11" s="32"/>
      <c r="AL11" s="11"/>
    </row>
    <row r="12" spans="1:49" ht="18.75" customHeight="1">
      <c r="A12" s="14"/>
      <c r="B12" s="287" t="s">
        <v>1087</v>
      </c>
      <c r="C12" s="287"/>
      <c r="D12" s="287"/>
      <c r="E12" s="287"/>
      <c r="F12" s="287"/>
      <c r="G12" s="287"/>
      <c r="H12" s="287"/>
      <c r="I12" s="287"/>
      <c r="J12" s="287"/>
      <c r="K12" s="287"/>
      <c r="L12" s="287"/>
      <c r="M12" s="287"/>
      <c r="N12" s="287"/>
      <c r="O12" s="287"/>
      <c r="P12" s="287"/>
      <c r="Q12" s="287"/>
      <c r="R12" s="287"/>
      <c r="S12" s="287"/>
      <c r="T12" s="287"/>
      <c r="U12" s="287"/>
      <c r="V12" s="287"/>
      <c r="W12" s="287"/>
      <c r="X12" s="287"/>
      <c r="Y12" s="287"/>
      <c r="Z12" s="287"/>
      <c r="AA12" s="287"/>
      <c r="AB12" s="287"/>
      <c r="AC12" s="287"/>
      <c r="AD12" s="287"/>
      <c r="AE12" s="14"/>
      <c r="AF12" s="14"/>
      <c r="AG12" s="14"/>
      <c r="AH12" s="14"/>
      <c r="AI12" s="14"/>
      <c r="AJ12" s="14"/>
      <c r="AK12" s="32"/>
      <c r="AL12" s="11"/>
    </row>
    <row r="13" spans="1:49" ht="33.75" customHeight="1">
      <c r="A13" s="14"/>
      <c r="B13" s="13"/>
      <c r="C13" s="13"/>
      <c r="D13" s="13"/>
      <c r="E13" s="573" t="s">
        <v>1088</v>
      </c>
      <c r="F13" s="574"/>
      <c r="G13" s="574"/>
      <c r="H13" s="574"/>
      <c r="I13" s="574"/>
      <c r="J13" s="574"/>
      <c r="K13" s="574"/>
      <c r="L13" s="574"/>
      <c r="M13" s="574"/>
      <c r="N13" s="574"/>
      <c r="O13" s="574"/>
      <c r="P13" s="574"/>
      <c r="Q13" s="574"/>
      <c r="R13" s="574"/>
      <c r="S13" s="574"/>
      <c r="T13" s="574"/>
      <c r="U13" s="574"/>
      <c r="V13" s="574"/>
      <c r="W13" s="574"/>
      <c r="X13" s="574"/>
      <c r="Y13" s="574"/>
      <c r="Z13" s="574"/>
      <c r="AA13" s="574"/>
      <c r="AB13" s="574"/>
      <c r="AC13" s="574"/>
      <c r="AD13" s="574"/>
      <c r="AE13" s="574"/>
      <c r="AF13" s="574"/>
      <c r="AG13" s="574"/>
      <c r="AH13" s="574"/>
      <c r="AI13" s="574"/>
      <c r="AJ13" s="574"/>
      <c r="AK13" s="574"/>
      <c r="AL13" s="11"/>
    </row>
    <row r="14" spans="1:49" ht="19.5">
      <c r="A14" s="14"/>
      <c r="B14" s="13"/>
      <c r="C14" s="13"/>
      <c r="D14" s="13"/>
      <c r="E14" s="13"/>
      <c r="F14" s="13"/>
      <c r="G14" s="13"/>
      <c r="H14" s="13"/>
      <c r="I14" s="13"/>
      <c r="J14" s="13"/>
      <c r="K14" s="13"/>
      <c r="L14" s="13"/>
      <c r="M14" s="13"/>
      <c r="N14" s="13"/>
      <c r="O14" s="13"/>
      <c r="P14" s="13"/>
      <c r="Q14" s="14"/>
      <c r="R14" s="14"/>
      <c r="S14" s="14"/>
      <c r="T14" s="14"/>
      <c r="U14" s="14"/>
      <c r="V14" s="14"/>
      <c r="W14" s="14"/>
      <c r="X14" s="14"/>
      <c r="Y14" s="14"/>
      <c r="Z14" s="14"/>
      <c r="AA14" s="14"/>
      <c r="AB14" s="14"/>
      <c r="AC14" s="14"/>
      <c r="AD14" s="14"/>
      <c r="AE14" s="14"/>
      <c r="AF14" s="14"/>
      <c r="AG14" s="14"/>
      <c r="AH14" s="14"/>
      <c r="AI14" s="14"/>
      <c r="AJ14" s="14"/>
      <c r="AK14" s="32"/>
      <c r="AL14" s="11"/>
    </row>
    <row r="15" spans="1:49" ht="52.5" customHeight="1">
      <c r="A15" s="14"/>
      <c r="B15" s="13"/>
      <c r="C15" s="13"/>
      <c r="D15" s="13"/>
      <c r="E15" s="575" t="str">
        <f>IF(AL12="해당사항 없음","거래내역 없음"," ")</f>
        <v xml:space="preserve"> </v>
      </c>
      <c r="F15" s="575"/>
      <c r="G15" s="575"/>
      <c r="H15" s="575"/>
      <c r="I15" s="575"/>
      <c r="J15" s="575"/>
      <c r="K15" s="575"/>
      <c r="L15" s="575"/>
      <c r="M15" s="575"/>
      <c r="N15" s="575"/>
      <c r="O15" s="575"/>
      <c r="P15" s="575"/>
      <c r="Q15" s="575"/>
      <c r="R15" s="575"/>
      <c r="S15" s="575"/>
      <c r="T15" s="575"/>
      <c r="U15" s="575"/>
      <c r="V15" s="575"/>
      <c r="W15" s="575"/>
      <c r="X15" s="575"/>
      <c r="Y15" s="575"/>
      <c r="Z15" s="575"/>
      <c r="AA15" s="575"/>
      <c r="AB15" s="575"/>
      <c r="AC15" s="575"/>
      <c r="AD15" s="575"/>
      <c r="AE15" s="575"/>
      <c r="AF15" s="575"/>
      <c r="AG15" s="575"/>
      <c r="AH15" s="575"/>
      <c r="AI15" s="575"/>
      <c r="AJ15" s="575"/>
      <c r="AK15" s="575"/>
      <c r="AL15" s="11"/>
    </row>
    <row r="16" spans="1:49" ht="18.75" customHeight="1">
      <c r="A16" s="14"/>
      <c r="B16" s="13"/>
      <c r="C16" s="13"/>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1"/>
    </row>
    <row r="17" spans="1:46" ht="19.5" customHeight="1">
      <c r="A17" s="14"/>
      <c r="B17" s="287" t="s">
        <v>249</v>
      </c>
      <c r="C17" s="287"/>
      <c r="D17" s="287"/>
      <c r="E17" s="287"/>
      <c r="F17" s="287"/>
      <c r="G17" s="287"/>
      <c r="H17" s="287"/>
      <c r="I17" s="287"/>
      <c r="J17" s="287"/>
      <c r="K17" s="287"/>
      <c r="L17" s="287"/>
      <c r="M17" s="287"/>
      <c r="N17" s="287"/>
      <c r="O17" s="287"/>
      <c r="P17" s="287"/>
      <c r="Q17" s="287"/>
      <c r="R17" s="287"/>
      <c r="S17" s="287"/>
      <c r="T17" s="287"/>
      <c r="U17" s="287"/>
      <c r="V17" s="287"/>
      <c r="W17" s="287"/>
      <c r="X17" s="287"/>
      <c r="Y17" s="287"/>
      <c r="Z17" s="287"/>
      <c r="AA17" s="14"/>
      <c r="AB17" s="14"/>
      <c r="AC17" s="14"/>
      <c r="AD17" s="14"/>
      <c r="AE17" s="14"/>
      <c r="AF17" s="14"/>
      <c r="AG17" s="14"/>
      <c r="AH17" s="14"/>
      <c r="AI17" s="14"/>
      <c r="AJ17" s="14"/>
      <c r="AK17" s="32"/>
      <c r="AL17" s="11"/>
    </row>
    <row r="18" spans="1:46" ht="18.75" customHeight="1">
      <c r="A18" s="14"/>
      <c r="B18" s="13"/>
      <c r="C18" s="13"/>
      <c r="D18" s="13"/>
      <c r="E18" s="201"/>
      <c r="F18" s="201"/>
      <c r="G18" s="201"/>
      <c r="H18" s="201"/>
      <c r="I18" s="201"/>
      <c r="J18" s="201"/>
      <c r="K18" s="201"/>
      <c r="L18" s="201"/>
      <c r="M18" s="201"/>
      <c r="N18" s="201"/>
      <c r="O18" s="201"/>
      <c r="P18" s="201"/>
      <c r="Q18" s="14"/>
      <c r="R18" s="14"/>
      <c r="S18" s="14"/>
      <c r="T18" s="14"/>
      <c r="U18" s="14"/>
      <c r="V18" s="14"/>
      <c r="W18" s="14"/>
      <c r="X18" s="14"/>
      <c r="Y18" s="14"/>
      <c r="Z18" s="14"/>
      <c r="AA18" s="14"/>
      <c r="AB18" s="14"/>
      <c r="AC18" s="14"/>
      <c r="AD18" s="364" t="s">
        <v>227</v>
      </c>
      <c r="AE18" s="364"/>
      <c r="AF18" s="364"/>
      <c r="AG18" s="364"/>
      <c r="AH18" s="364"/>
      <c r="AI18" s="364"/>
      <c r="AJ18" s="364"/>
      <c r="AK18" s="364"/>
      <c r="AL18" s="11"/>
    </row>
    <row r="19" spans="1:46" ht="26.25" customHeight="1">
      <c r="A19" s="14"/>
      <c r="B19" s="13"/>
      <c r="C19" s="13"/>
      <c r="D19" s="13"/>
      <c r="E19" s="561" t="s">
        <v>245</v>
      </c>
      <c r="F19" s="561"/>
      <c r="G19" s="561"/>
      <c r="H19" s="561"/>
      <c r="I19" s="561"/>
      <c r="J19" s="561"/>
      <c r="K19" s="561"/>
      <c r="L19" s="561"/>
      <c r="M19" s="561" t="s">
        <v>246</v>
      </c>
      <c r="N19" s="561"/>
      <c r="O19" s="561"/>
      <c r="P19" s="561"/>
      <c r="Q19" s="561"/>
      <c r="R19" s="561"/>
      <c r="S19" s="561"/>
      <c r="T19" s="561"/>
      <c r="U19" s="561"/>
      <c r="V19" s="561" t="s">
        <v>247</v>
      </c>
      <c r="W19" s="561"/>
      <c r="X19" s="561"/>
      <c r="Y19" s="561"/>
      <c r="Z19" s="561" t="s">
        <v>1023</v>
      </c>
      <c r="AA19" s="561"/>
      <c r="AB19" s="561"/>
      <c r="AC19" s="561"/>
      <c r="AD19" s="561"/>
      <c r="AE19" s="561"/>
      <c r="AF19" s="561" t="s">
        <v>1024</v>
      </c>
      <c r="AG19" s="561"/>
      <c r="AH19" s="561"/>
      <c r="AI19" s="561"/>
      <c r="AJ19" s="561"/>
      <c r="AK19" s="561"/>
      <c r="AL19" s="11"/>
    </row>
    <row r="20" spans="1:46" ht="26.25" customHeight="1">
      <c r="A20" s="14"/>
      <c r="B20" s="13"/>
      <c r="C20" s="13"/>
      <c r="D20" s="13"/>
      <c r="E20" s="361" t="s">
        <v>1145</v>
      </c>
      <c r="F20" s="361"/>
      <c r="G20" s="361"/>
      <c r="H20" s="361"/>
      <c r="I20" s="361"/>
      <c r="J20" s="361"/>
      <c r="K20" s="361"/>
      <c r="L20" s="361"/>
      <c r="M20" s="361" t="s">
        <v>1146</v>
      </c>
      <c r="N20" s="361"/>
      <c r="O20" s="361"/>
      <c r="P20" s="361"/>
      <c r="Q20" s="361"/>
      <c r="R20" s="361"/>
      <c r="S20" s="361"/>
      <c r="T20" s="361"/>
      <c r="U20" s="361"/>
      <c r="V20" s="393" t="s">
        <v>1147</v>
      </c>
      <c r="W20" s="393"/>
      <c r="X20" s="393"/>
      <c r="Y20" s="393"/>
      <c r="Z20" s="564">
        <v>184</v>
      </c>
      <c r="AA20" s="564"/>
      <c r="AB20" s="564"/>
      <c r="AC20" s="564"/>
      <c r="AD20" s="564"/>
      <c r="AE20" s="564"/>
      <c r="AF20" s="564">
        <v>1081</v>
      </c>
      <c r="AG20" s="564"/>
      <c r="AH20" s="564"/>
      <c r="AI20" s="564"/>
      <c r="AJ20" s="564"/>
      <c r="AK20" s="564"/>
      <c r="AL20" s="11"/>
    </row>
    <row r="21" spans="1:46" ht="26.25" customHeight="1">
      <c r="A21" s="14"/>
      <c r="B21" s="13"/>
      <c r="C21" s="13"/>
      <c r="D21" s="13"/>
      <c r="E21" s="361" t="s">
        <v>1148</v>
      </c>
      <c r="F21" s="361"/>
      <c r="G21" s="361"/>
      <c r="H21" s="361"/>
      <c r="I21" s="361"/>
      <c r="J21" s="361"/>
      <c r="K21" s="361"/>
      <c r="L21" s="361"/>
      <c r="M21" s="361" t="s">
        <v>1180</v>
      </c>
      <c r="N21" s="361"/>
      <c r="O21" s="361"/>
      <c r="P21" s="361"/>
      <c r="Q21" s="361"/>
      <c r="R21" s="361"/>
      <c r="S21" s="361"/>
      <c r="T21" s="361"/>
      <c r="U21" s="361"/>
      <c r="V21" s="393" t="s">
        <v>1189</v>
      </c>
      <c r="W21" s="393"/>
      <c r="X21" s="393"/>
      <c r="Y21" s="393"/>
      <c r="Z21" s="564">
        <v>5435</v>
      </c>
      <c r="AA21" s="564"/>
      <c r="AB21" s="564"/>
      <c r="AC21" s="564"/>
      <c r="AD21" s="564"/>
      <c r="AE21" s="564"/>
      <c r="AF21" s="564">
        <v>2200</v>
      </c>
      <c r="AG21" s="564"/>
      <c r="AH21" s="564"/>
      <c r="AI21" s="564"/>
      <c r="AJ21" s="564"/>
      <c r="AK21" s="564"/>
      <c r="AL21" s="11"/>
    </row>
    <row r="22" spans="1:46" ht="26.25" customHeight="1">
      <c r="A22" s="14"/>
      <c r="B22" s="13"/>
      <c r="C22" s="13"/>
      <c r="D22" s="13"/>
      <c r="E22" s="566" t="s">
        <v>1148</v>
      </c>
      <c r="F22" s="567"/>
      <c r="G22" s="567"/>
      <c r="H22" s="567"/>
      <c r="I22" s="567"/>
      <c r="J22" s="567"/>
      <c r="K22" s="567"/>
      <c r="L22" s="568"/>
      <c r="M22" s="361" t="s">
        <v>1146</v>
      </c>
      <c r="N22" s="361"/>
      <c r="O22" s="361"/>
      <c r="P22" s="361"/>
      <c r="Q22" s="361"/>
      <c r="R22" s="361"/>
      <c r="S22" s="361"/>
      <c r="T22" s="361"/>
      <c r="U22" s="361"/>
      <c r="V22" s="562" t="s">
        <v>1187</v>
      </c>
      <c r="W22" s="562"/>
      <c r="X22" s="562"/>
      <c r="Y22" s="562"/>
      <c r="Z22" s="563">
        <v>10805</v>
      </c>
      <c r="AA22" s="563"/>
      <c r="AB22" s="563"/>
      <c r="AC22" s="563"/>
      <c r="AD22" s="563"/>
      <c r="AE22" s="563"/>
      <c r="AF22" s="564">
        <v>11029</v>
      </c>
      <c r="AG22" s="564"/>
      <c r="AH22" s="564"/>
      <c r="AI22" s="564"/>
      <c r="AJ22" s="564"/>
      <c r="AK22" s="564"/>
      <c r="AL22" s="11"/>
    </row>
    <row r="23" spans="1:46" ht="26.25" customHeight="1">
      <c r="A23" s="14"/>
      <c r="B23" s="13"/>
      <c r="C23" s="13"/>
      <c r="D23" s="13"/>
      <c r="E23" s="566"/>
      <c r="F23" s="567"/>
      <c r="G23" s="567"/>
      <c r="H23" s="567"/>
      <c r="I23" s="567"/>
      <c r="J23" s="567"/>
      <c r="K23" s="567"/>
      <c r="L23" s="568"/>
      <c r="M23" s="361"/>
      <c r="N23" s="361"/>
      <c r="O23" s="361"/>
      <c r="P23" s="361"/>
      <c r="Q23" s="361"/>
      <c r="R23" s="361"/>
      <c r="S23" s="361"/>
      <c r="T23" s="361"/>
      <c r="U23" s="361"/>
      <c r="V23" s="562"/>
      <c r="W23" s="562"/>
      <c r="X23" s="562"/>
      <c r="Y23" s="562"/>
      <c r="Z23" s="564"/>
      <c r="AA23" s="564"/>
      <c r="AB23" s="564"/>
      <c r="AC23" s="564"/>
      <c r="AD23" s="564"/>
      <c r="AE23" s="564"/>
      <c r="AF23" s="564"/>
      <c r="AG23" s="564"/>
      <c r="AH23" s="564"/>
      <c r="AI23" s="564"/>
      <c r="AJ23" s="564"/>
      <c r="AK23" s="564"/>
      <c r="AL23" s="11"/>
      <c r="AN23" s="250"/>
      <c r="AO23" s="86" t="s">
        <v>1151</v>
      </c>
      <c r="AP23" s="86" t="s">
        <v>1152</v>
      </c>
      <c r="AQ23" s="86" t="s">
        <v>1153</v>
      </c>
    </row>
    <row r="24" spans="1:46" ht="21.75" customHeight="1">
      <c r="A24" s="20"/>
      <c r="B24" s="19"/>
      <c r="C24" s="18"/>
      <c r="D24" s="18"/>
      <c r="E24" s="22"/>
      <c r="F24" s="22"/>
      <c r="G24" s="22"/>
      <c r="H24" s="22"/>
      <c r="I24" s="22"/>
      <c r="J24" s="22"/>
      <c r="K24" s="22"/>
      <c r="L24" s="22"/>
      <c r="M24" s="22"/>
      <c r="N24" s="22"/>
      <c r="O24" s="22"/>
      <c r="P24" s="16"/>
      <c r="Q24" s="16"/>
      <c r="R24" s="16"/>
      <c r="S24" s="16"/>
      <c r="T24" s="16"/>
      <c r="U24" s="16"/>
      <c r="V24" s="16"/>
      <c r="W24" s="16"/>
      <c r="X24" s="16"/>
      <c r="Y24" s="16"/>
      <c r="Z24" s="16"/>
      <c r="AA24" s="16"/>
      <c r="AB24" s="16"/>
      <c r="AC24" s="16"/>
      <c r="AD24" s="16"/>
      <c r="AE24" s="16"/>
      <c r="AF24" s="16"/>
      <c r="AG24" s="15"/>
      <c r="AJ24"/>
      <c r="AK24"/>
      <c r="AL24"/>
      <c r="AN24" s="88" t="s">
        <v>1154</v>
      </c>
      <c r="AO24" s="251">
        <f>SUM('5부.Ⅰ'!AA15:AF15)</f>
        <v>19789757</v>
      </c>
      <c r="AP24" s="251">
        <f>SUM('5부.Ⅰ'!O15:T15)</f>
        <v>15202890</v>
      </c>
      <c r="AQ24" s="251">
        <f>AP24-AO24</f>
        <v>-4586867</v>
      </c>
    </row>
    <row r="25" spans="1:46" ht="26.25" customHeight="1">
      <c r="A25" s="20"/>
      <c r="B25" s="19"/>
      <c r="C25" s="18"/>
      <c r="D25" s="41"/>
      <c r="E25" s="356"/>
      <c r="F25" s="356"/>
      <c r="G25" s="356"/>
      <c r="H25" s="356"/>
      <c r="I25" s="356"/>
      <c r="J25" s="356"/>
      <c r="K25" s="356"/>
      <c r="L25" s="356"/>
      <c r="M25" s="356"/>
      <c r="N25" s="356"/>
      <c r="O25" s="356"/>
      <c r="P25" s="356"/>
      <c r="Q25" s="356"/>
      <c r="R25" s="356"/>
      <c r="S25" s="356"/>
      <c r="T25" s="356"/>
      <c r="U25" s="356"/>
      <c r="V25" s="356"/>
      <c r="W25" s="356"/>
      <c r="X25" s="356"/>
      <c r="Y25" s="356"/>
      <c r="Z25" s="356"/>
      <c r="AA25" s="356"/>
      <c r="AB25" s="356"/>
      <c r="AC25" s="356"/>
      <c r="AD25" s="356"/>
      <c r="AE25" s="356"/>
      <c r="AF25" s="356"/>
      <c r="AG25" s="356"/>
      <c r="AH25" s="356"/>
      <c r="AI25" s="356"/>
      <c r="AJ25" s="356"/>
      <c r="AK25" s="356"/>
      <c r="AL25" s="82" t="s">
        <v>224</v>
      </c>
      <c r="AM25"/>
      <c r="AN25" s="88" t="s">
        <v>1155</v>
      </c>
      <c r="AO25" s="251">
        <f>SUM('5부.Ⅰ'!AA17:AF17)</f>
        <v>557290680</v>
      </c>
      <c r="AP25" s="251">
        <f>SUM('5부.Ⅰ'!O17:T17)</f>
        <v>623603128</v>
      </c>
      <c r="AQ25" s="251">
        <f t="shared" ref="AQ25:AQ31" si="0">AP25-AO25</f>
        <v>66312448</v>
      </c>
      <c r="AR25" s="41"/>
      <c r="AS25" s="41"/>
      <c r="AT25" s="21"/>
    </row>
    <row r="26" spans="1:46" ht="18.75" customHeight="1">
      <c r="A26" s="14"/>
      <c r="B26" s="13"/>
      <c r="C26" s="13"/>
      <c r="D26" s="13"/>
      <c r="E26" s="91"/>
      <c r="F26" s="91"/>
      <c r="G26" s="91"/>
      <c r="H26" s="91"/>
      <c r="I26" s="91"/>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11"/>
      <c r="AM26" s="41"/>
      <c r="AN26" s="88" t="s">
        <v>1156</v>
      </c>
      <c r="AO26" s="251">
        <f>SUM('5부.Ⅰ'!AA20:AF20)</f>
        <v>0</v>
      </c>
      <c r="AP26" s="251">
        <f>SUM('5부.Ⅰ'!O20:T20)</f>
        <v>0</v>
      </c>
      <c r="AQ26" s="251">
        <f t="shared" si="0"/>
        <v>0</v>
      </c>
    </row>
    <row r="27" spans="1:46" ht="18.75" customHeight="1">
      <c r="A27" s="14"/>
      <c r="B27" s="287" t="s">
        <v>250</v>
      </c>
      <c r="C27" s="287"/>
      <c r="D27" s="287"/>
      <c r="E27" s="287"/>
      <c r="F27" s="287"/>
      <c r="G27" s="287"/>
      <c r="H27" s="287"/>
      <c r="I27" s="287"/>
      <c r="J27" s="287"/>
      <c r="K27" s="287"/>
      <c r="L27" s="287"/>
      <c r="M27" s="287"/>
      <c r="N27" s="287"/>
      <c r="O27" s="287"/>
      <c r="P27" s="287"/>
      <c r="Q27" s="287"/>
      <c r="R27" s="287"/>
      <c r="S27" s="287"/>
      <c r="T27" s="287"/>
      <c r="U27" s="287"/>
      <c r="V27" s="287"/>
      <c r="W27" s="287"/>
      <c r="X27" s="287"/>
      <c r="Y27" s="287"/>
      <c r="Z27" s="287"/>
      <c r="AA27" s="287"/>
      <c r="AB27" s="287"/>
      <c r="AC27" s="287"/>
      <c r="AD27" s="287"/>
      <c r="AE27" s="14"/>
      <c r="AF27" s="14"/>
      <c r="AG27" s="14"/>
      <c r="AH27" s="14"/>
      <c r="AI27" s="14"/>
      <c r="AJ27" s="14"/>
      <c r="AK27" s="32"/>
      <c r="AL27" s="11"/>
      <c r="AN27" s="88" t="s">
        <v>1157</v>
      </c>
      <c r="AO27" s="251">
        <f>SUM('5부.Ⅰ'!AA21:AF21)</f>
        <v>289943248</v>
      </c>
      <c r="AP27" s="251">
        <f>SUM('5부.Ⅰ'!O21:T21)</f>
        <v>173647614</v>
      </c>
      <c r="AQ27" s="251">
        <f t="shared" si="0"/>
        <v>-116295634</v>
      </c>
    </row>
    <row r="28" spans="1:46" ht="19.5">
      <c r="A28" s="14"/>
      <c r="B28" s="13"/>
      <c r="C28" s="13"/>
      <c r="D28" s="13"/>
      <c r="E28" s="13"/>
      <c r="F28" s="13"/>
      <c r="G28" s="13"/>
      <c r="H28" s="13"/>
      <c r="I28" s="13"/>
      <c r="J28" s="13"/>
      <c r="K28" s="13"/>
      <c r="L28" s="13"/>
      <c r="M28" s="13"/>
      <c r="N28" s="13"/>
      <c r="O28" s="13"/>
      <c r="P28" s="13"/>
      <c r="Q28" s="14"/>
      <c r="R28" s="14"/>
      <c r="S28" s="14"/>
      <c r="T28" s="14"/>
      <c r="U28" s="14"/>
      <c r="V28" s="14"/>
      <c r="W28" s="14"/>
      <c r="X28" s="14"/>
      <c r="Y28" s="14"/>
      <c r="Z28" s="14"/>
      <c r="AA28" s="14"/>
      <c r="AB28" s="14"/>
      <c r="AC28" s="14"/>
      <c r="AD28" s="14"/>
      <c r="AE28" s="14"/>
      <c r="AF28" s="14"/>
      <c r="AG28" s="14"/>
      <c r="AH28" s="14"/>
      <c r="AI28" s="14"/>
      <c r="AJ28" s="14"/>
      <c r="AK28" s="32"/>
      <c r="AL28" s="11">
        <f>-5+66-116+12-33</f>
        <v>-76</v>
      </c>
      <c r="AN28" s="88" t="s">
        <v>1158</v>
      </c>
      <c r="AO28" s="252">
        <f>SUM('5부.Ⅰ'!AA23:AF23)</f>
        <v>8723440</v>
      </c>
      <c r="AP28" s="252">
        <f>SUM('5부.Ⅰ'!O23:T23)</f>
        <v>20324250</v>
      </c>
      <c r="AQ28" s="251">
        <f t="shared" si="0"/>
        <v>11600810</v>
      </c>
    </row>
    <row r="29" spans="1:46" ht="96" customHeight="1">
      <c r="A29" s="14"/>
      <c r="B29" s="13"/>
      <c r="C29" s="13"/>
      <c r="D29" s="13"/>
      <c r="E29" s="579" t="s">
        <v>1188</v>
      </c>
      <c r="F29" s="579"/>
      <c r="G29" s="579"/>
      <c r="H29" s="579"/>
      <c r="I29" s="579"/>
      <c r="J29" s="579"/>
      <c r="K29" s="579"/>
      <c r="L29" s="579"/>
      <c r="M29" s="579"/>
      <c r="N29" s="579"/>
      <c r="O29" s="579"/>
      <c r="P29" s="579"/>
      <c r="Q29" s="579"/>
      <c r="R29" s="579"/>
      <c r="S29" s="579"/>
      <c r="T29" s="579"/>
      <c r="U29" s="579"/>
      <c r="V29" s="579"/>
      <c r="W29" s="579"/>
      <c r="X29" s="579"/>
      <c r="Y29" s="579"/>
      <c r="Z29" s="579"/>
      <c r="AA29" s="579"/>
      <c r="AB29" s="579"/>
      <c r="AC29" s="579"/>
      <c r="AD29" s="579"/>
      <c r="AE29" s="579"/>
      <c r="AF29" s="579"/>
      <c r="AG29" s="579"/>
      <c r="AH29" s="579"/>
      <c r="AI29" s="579"/>
      <c r="AJ29" s="579"/>
      <c r="AK29" s="579"/>
      <c r="AL29" s="11"/>
      <c r="AN29" s="88" t="s">
        <v>1159</v>
      </c>
      <c r="AO29" s="252">
        <f>SUM('5부.Ⅰ'!AA22:AF22)</f>
        <v>0</v>
      </c>
      <c r="AP29" s="252">
        <f>SUM('5부.Ⅰ'!O22:T22)</f>
        <v>0</v>
      </c>
      <c r="AQ29" s="251">
        <f t="shared" si="0"/>
        <v>0</v>
      </c>
    </row>
    <row r="30" spans="1:46" ht="18.75" customHeight="1">
      <c r="A30" s="14"/>
      <c r="B30" s="13"/>
      <c r="C30" s="13"/>
      <c r="D30" s="13"/>
      <c r="E30" s="96"/>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11"/>
      <c r="AN30" s="88" t="s">
        <v>1160</v>
      </c>
      <c r="AO30" s="252">
        <f>SUM('5부.Ⅰ'!AA75:AF75)</f>
        <v>481727000</v>
      </c>
      <c r="AP30" s="252">
        <f>SUM('5부.Ⅰ'!O75:T75)</f>
        <v>481727000</v>
      </c>
      <c r="AQ30" s="251">
        <f t="shared" si="0"/>
        <v>0</v>
      </c>
    </row>
    <row r="31" spans="1:46" ht="19.5">
      <c r="A31" s="14"/>
      <c r="B31" s="13"/>
      <c r="C31" s="13"/>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1"/>
      <c r="AM31" s="88" t="s">
        <v>1161</v>
      </c>
      <c r="AN31" s="88" t="s">
        <v>1162</v>
      </c>
      <c r="AO31" s="252">
        <f>SUM('5부.Ⅰ'!AA78:AF78)</f>
        <v>190931007</v>
      </c>
      <c r="AP31" s="252">
        <f>SUM('5부.Ⅰ'!O78:T78)</f>
        <v>158130650</v>
      </c>
      <c r="AQ31" s="251">
        <f t="shared" si="0"/>
        <v>-32800357</v>
      </c>
    </row>
    <row r="32" spans="1:46" ht="56.25" customHeight="1">
      <c r="A32" s="266" t="s">
        <v>251</v>
      </c>
      <c r="B32" s="267"/>
      <c r="C32" s="267"/>
      <c r="D32" s="267"/>
      <c r="E32" s="267"/>
      <c r="F32" s="267"/>
      <c r="G32" s="267"/>
      <c r="H32" s="267"/>
      <c r="I32" s="267"/>
      <c r="J32" s="267"/>
      <c r="K32" s="267"/>
      <c r="L32" s="267"/>
      <c r="M32" s="267"/>
      <c r="N32" s="267"/>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8"/>
      <c r="AN32" s="88"/>
      <c r="AO32" s="252">
        <f>SUM(AO24:AO31)</f>
        <v>1548405132</v>
      </c>
      <c r="AP32" s="252">
        <f>SUM(AP24:AP31)</f>
        <v>1472635532</v>
      </c>
      <c r="AQ32" s="252">
        <f>SUM(AQ24:AQ31)</f>
        <v>-75769600</v>
      </c>
    </row>
    <row r="33" spans="41:43">
      <c r="AO33" s="252">
        <f>SUM('2부.Ⅰ'!N13:R13)</f>
        <v>1548405132</v>
      </c>
      <c r="AP33" s="252">
        <f>SUM('2부.Ⅰ'!V13:Z13)</f>
        <v>1472635532</v>
      </c>
      <c r="AQ33" s="86"/>
    </row>
    <row r="34" spans="41:43">
      <c r="AO34" s="86" t="b">
        <f>AO32=AO33</f>
        <v>1</v>
      </c>
      <c r="AP34" s="86" t="b">
        <f>AP32=AP33</f>
        <v>1</v>
      </c>
      <c r="AQ34" s="86"/>
    </row>
  </sheetData>
  <mergeCells count="60">
    <mergeCell ref="Z21:AE21"/>
    <mergeCell ref="AF21:AK21"/>
    <mergeCell ref="E22:L22"/>
    <mergeCell ref="M22:U22"/>
    <mergeCell ref="V22:Y22"/>
    <mergeCell ref="Z22:AE22"/>
    <mergeCell ref="AF22:AK22"/>
    <mergeCell ref="S8:W8"/>
    <mergeCell ref="X8:AA8"/>
    <mergeCell ref="AB8:AE8"/>
    <mergeCell ref="Z20:AE20"/>
    <mergeCell ref="A32:AK32"/>
    <mergeCell ref="E23:L23"/>
    <mergeCell ref="M23:U23"/>
    <mergeCell ref="V23:Y23"/>
    <mergeCell ref="Z23:AE23"/>
    <mergeCell ref="AF23:AK23"/>
    <mergeCell ref="B27:AD27"/>
    <mergeCell ref="E29:AK29"/>
    <mergeCell ref="E25:AK25"/>
    <mergeCell ref="E21:L21"/>
    <mergeCell ref="M21:U21"/>
    <mergeCell ref="V21:Y21"/>
    <mergeCell ref="V20:Y20"/>
    <mergeCell ref="Z19:AE19"/>
    <mergeCell ref="E19:L19"/>
    <mergeCell ref="M19:U19"/>
    <mergeCell ref="V19:Y19"/>
    <mergeCell ref="A2:AG2"/>
    <mergeCell ref="B4:Z4"/>
    <mergeCell ref="C7:E7"/>
    <mergeCell ref="F7:J7"/>
    <mergeCell ref="K7:R7"/>
    <mergeCell ref="S7:W7"/>
    <mergeCell ref="X7:AA7"/>
    <mergeCell ref="AB7:AE7"/>
    <mergeCell ref="AF7:AK7"/>
    <mergeCell ref="AA5:AK5"/>
    <mergeCell ref="C6:E6"/>
    <mergeCell ref="F6:J6"/>
    <mergeCell ref="K6:R6"/>
    <mergeCell ref="S6:W6"/>
    <mergeCell ref="X6:AA6"/>
    <mergeCell ref="AB6:AE6"/>
    <mergeCell ref="AF20:AK20"/>
    <mergeCell ref="AF6:AK6"/>
    <mergeCell ref="AF8:AK8"/>
    <mergeCell ref="AF19:AK19"/>
    <mergeCell ref="E10:AK10"/>
    <mergeCell ref="E9:AH9"/>
    <mergeCell ref="E13:AK13"/>
    <mergeCell ref="B17:Z17"/>
    <mergeCell ref="E15:AK15"/>
    <mergeCell ref="AD18:AK18"/>
    <mergeCell ref="B12:AD12"/>
    <mergeCell ref="C8:E8"/>
    <mergeCell ref="F8:J8"/>
    <mergeCell ref="K8:R8"/>
    <mergeCell ref="E20:L20"/>
    <mergeCell ref="M20:U20"/>
  </mergeCells>
  <phoneticPr fontId="2" type="noConversion"/>
  <dataValidations count="2">
    <dataValidation type="list" allowBlank="1" showInputMessage="1" showErrorMessage="1" sqref="C7:E8">
      <formula1>"매입,매각"</formula1>
    </dataValidation>
    <dataValidation type="list" allowBlank="1" showInputMessage="1" showErrorMessage="1" sqref="AL12 AL27">
      <formula1>"해당사항 없음"</formula1>
    </dataValidation>
  </dataValidations>
  <pageMargins left="0.47244094488188981" right="0.47244094488188981" top="0.74803149606299213" bottom="0.74803149606299213" header="0.31496062992125984" footer="0.31496062992125984"/>
  <pageSetup paperSize="9" scale="91" orientation="portrait" blackAndWhite="1"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2:AT23"/>
  <sheetViews>
    <sheetView showZeros="0" view="pageBreakPreview" zoomScaleNormal="100" zoomScaleSheetLayoutView="100" workbookViewId="0">
      <selection activeCell="AM78" sqref="AM78"/>
    </sheetView>
  </sheetViews>
  <sheetFormatPr defaultRowHeight="16.5"/>
  <cols>
    <col min="1" max="4" width="1.125" style="1" customWidth="1"/>
    <col min="5" max="6" width="2.375" style="1" customWidth="1"/>
    <col min="7" max="7" width="4" style="1" customWidth="1"/>
    <col min="8" max="13" width="2.375" style="1" customWidth="1"/>
    <col min="14" max="22" width="2.625" style="1" customWidth="1"/>
    <col min="23" max="30" width="1.75" style="1" customWidth="1"/>
    <col min="31" max="37" width="2.375" style="1" customWidth="1"/>
    <col min="38" max="38" width="9" style="1"/>
    <col min="39" max="39" width="12.25" style="1" bestFit="1" customWidth="1"/>
    <col min="40" max="41" width="9" style="1"/>
  </cols>
  <sheetData>
    <row r="2" spans="1:40" ht="19.5">
      <c r="A2" s="321" t="s">
        <v>259</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row>
    <row r="3" spans="1:40"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row>
    <row r="4" spans="1:40" ht="20.25" customHeight="1">
      <c r="A4" s="322" t="s">
        <v>252</v>
      </c>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row>
    <row r="5" spans="1:40" ht="19.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32"/>
    </row>
    <row r="6" spans="1:40" ht="30" customHeight="1">
      <c r="A6" s="44"/>
      <c r="B6" s="44"/>
      <c r="C6" s="403" t="s">
        <v>286</v>
      </c>
      <c r="D6" s="337"/>
      <c r="E6" s="337"/>
      <c r="F6" s="337"/>
      <c r="G6" s="337"/>
      <c r="H6" s="337"/>
      <c r="I6" s="337"/>
      <c r="J6" s="337"/>
      <c r="K6" s="337"/>
      <c r="L6" s="337"/>
      <c r="M6" s="337"/>
      <c r="N6" s="580"/>
      <c r="O6" s="581" t="s">
        <v>260</v>
      </c>
      <c r="P6" s="582"/>
      <c r="Q6" s="582"/>
      <c r="R6" s="582"/>
      <c r="S6" s="582"/>
      <c r="T6" s="582"/>
      <c r="U6" s="582"/>
      <c r="V6" s="583"/>
      <c r="W6" s="581" t="s">
        <v>253</v>
      </c>
      <c r="X6" s="582"/>
      <c r="Y6" s="582"/>
      <c r="Z6" s="582"/>
      <c r="AA6" s="582"/>
      <c r="AB6" s="582"/>
      <c r="AC6" s="582"/>
      <c r="AD6" s="583"/>
      <c r="AE6" s="581" t="s">
        <v>254</v>
      </c>
      <c r="AF6" s="582"/>
      <c r="AG6" s="582"/>
      <c r="AH6" s="582"/>
      <c r="AI6" s="582"/>
      <c r="AJ6" s="582"/>
      <c r="AK6" s="583"/>
    </row>
    <row r="7" spans="1:40" ht="30" customHeight="1">
      <c r="A7" s="44"/>
      <c r="B7" s="44"/>
      <c r="C7" s="584" t="s">
        <v>255</v>
      </c>
      <c r="D7" s="585"/>
      <c r="E7" s="585"/>
      <c r="F7" s="585"/>
      <c r="G7" s="586"/>
      <c r="H7" s="403" t="s">
        <v>284</v>
      </c>
      <c r="I7" s="337"/>
      <c r="J7" s="337"/>
      <c r="K7" s="337"/>
      <c r="L7" s="337"/>
      <c r="M7" s="337"/>
      <c r="N7" s="580"/>
      <c r="O7" s="593">
        <f>SUM('3부.Ⅱ.1.1)'!O9:W24)</f>
        <v>3582947952</v>
      </c>
      <c r="P7" s="594"/>
      <c r="Q7" s="594"/>
      <c r="R7" s="594"/>
      <c r="S7" s="594"/>
      <c r="T7" s="594"/>
      <c r="U7" s="594"/>
      <c r="V7" s="595"/>
      <c r="W7" s="596">
        <f t="shared" ref="W7:W15" si="0">IFERROR(O7/$O$16,"")</f>
        <v>0.54524857678752259</v>
      </c>
      <c r="X7" s="597"/>
      <c r="Y7" s="597"/>
      <c r="Z7" s="597"/>
      <c r="AA7" s="597"/>
      <c r="AB7" s="597"/>
      <c r="AC7" s="597"/>
      <c r="AD7" s="598"/>
      <c r="AE7" s="599"/>
      <c r="AF7" s="600"/>
      <c r="AG7" s="600"/>
      <c r="AH7" s="600"/>
      <c r="AI7" s="600"/>
      <c r="AJ7" s="600"/>
      <c r="AK7" s="601"/>
    </row>
    <row r="8" spans="1:40" ht="30" customHeight="1">
      <c r="A8" s="44"/>
      <c r="B8" s="44"/>
      <c r="C8" s="587"/>
      <c r="D8" s="588"/>
      <c r="E8" s="588"/>
      <c r="F8" s="588"/>
      <c r="G8" s="589"/>
      <c r="H8" s="403" t="s">
        <v>261</v>
      </c>
      <c r="I8" s="337"/>
      <c r="J8" s="337"/>
      <c r="K8" s="337"/>
      <c r="L8" s="337"/>
      <c r="M8" s="337"/>
      <c r="N8" s="580"/>
      <c r="O8" s="593">
        <f>SUM('3부.Ⅱ.1.2)'!AB5:AE9)</f>
        <v>0</v>
      </c>
      <c r="P8" s="594"/>
      <c r="Q8" s="594"/>
      <c r="R8" s="594"/>
      <c r="S8" s="594"/>
      <c r="T8" s="594"/>
      <c r="U8" s="594"/>
      <c r="V8" s="595"/>
      <c r="W8" s="605">
        <f t="shared" si="0"/>
        <v>0</v>
      </c>
      <c r="X8" s="606"/>
      <c r="Y8" s="606"/>
      <c r="Z8" s="606"/>
      <c r="AA8" s="606"/>
      <c r="AB8" s="606"/>
      <c r="AC8" s="606"/>
      <c r="AD8" s="607"/>
      <c r="AE8" s="599"/>
      <c r="AF8" s="600"/>
      <c r="AG8" s="600"/>
      <c r="AH8" s="600"/>
      <c r="AI8" s="600"/>
      <c r="AJ8" s="600"/>
      <c r="AK8" s="601"/>
    </row>
    <row r="9" spans="1:40" ht="30" customHeight="1">
      <c r="A9" s="44"/>
      <c r="B9" s="44"/>
      <c r="C9" s="590"/>
      <c r="D9" s="591"/>
      <c r="E9" s="591"/>
      <c r="F9" s="591"/>
      <c r="G9" s="592"/>
      <c r="H9" s="403" t="s">
        <v>262</v>
      </c>
      <c r="I9" s="337"/>
      <c r="J9" s="337"/>
      <c r="K9" s="337"/>
      <c r="L9" s="337"/>
      <c r="M9" s="337"/>
      <c r="N9" s="580"/>
      <c r="O9" s="608">
        <f>SUM('5부.Ⅱ'!U10:Z10)-SUM('5부.Ⅱ'!U12:Z12)</f>
        <v>2846590898</v>
      </c>
      <c r="P9" s="609"/>
      <c r="Q9" s="609"/>
      <c r="R9" s="609"/>
      <c r="S9" s="609"/>
      <c r="T9" s="609"/>
      <c r="U9" s="609"/>
      <c r="V9" s="610"/>
      <c r="W9" s="605">
        <f t="shared" si="0"/>
        <v>0.4331906733293277</v>
      </c>
      <c r="X9" s="606"/>
      <c r="Y9" s="606"/>
      <c r="Z9" s="606"/>
      <c r="AA9" s="606"/>
      <c r="AB9" s="606"/>
      <c r="AC9" s="606"/>
      <c r="AD9" s="607"/>
      <c r="AE9" s="611" t="s">
        <v>1163</v>
      </c>
      <c r="AF9" s="612"/>
      <c r="AG9" s="612"/>
      <c r="AH9" s="612"/>
      <c r="AI9" s="612"/>
      <c r="AJ9" s="612"/>
      <c r="AK9" s="613"/>
    </row>
    <row r="10" spans="1:40" ht="30" customHeight="1">
      <c r="A10" s="44"/>
      <c r="B10" s="44"/>
      <c r="C10" s="584" t="s">
        <v>1082</v>
      </c>
      <c r="D10" s="585"/>
      <c r="E10" s="585"/>
      <c r="F10" s="585"/>
      <c r="G10" s="586"/>
      <c r="H10" s="403" t="s">
        <v>263</v>
      </c>
      <c r="I10" s="337"/>
      <c r="J10" s="337"/>
      <c r="K10" s="337"/>
      <c r="L10" s="337"/>
      <c r="M10" s="337"/>
      <c r="N10" s="580"/>
      <c r="O10" s="593">
        <f>SUM('3부.Ⅱ.2'!Q6:U10)</f>
        <v>0</v>
      </c>
      <c r="P10" s="594"/>
      <c r="Q10" s="594"/>
      <c r="R10" s="594"/>
      <c r="S10" s="594"/>
      <c r="T10" s="594"/>
      <c r="U10" s="594"/>
      <c r="V10" s="595"/>
      <c r="W10" s="605">
        <f t="shared" si="0"/>
        <v>0</v>
      </c>
      <c r="X10" s="606"/>
      <c r="Y10" s="606"/>
      <c r="Z10" s="606"/>
      <c r="AA10" s="606"/>
      <c r="AB10" s="606"/>
      <c r="AC10" s="606"/>
      <c r="AD10" s="607"/>
      <c r="AE10" s="602"/>
      <c r="AF10" s="603"/>
      <c r="AG10" s="603"/>
      <c r="AH10" s="603"/>
      <c r="AI10" s="603"/>
      <c r="AJ10" s="603"/>
      <c r="AK10" s="604"/>
    </row>
    <row r="11" spans="1:40" ht="30" customHeight="1">
      <c r="A11" s="44"/>
      <c r="B11" s="44"/>
      <c r="C11" s="587"/>
      <c r="D11" s="588"/>
      <c r="E11" s="588"/>
      <c r="F11" s="588"/>
      <c r="G11" s="589"/>
      <c r="H11" s="403" t="s">
        <v>264</v>
      </c>
      <c r="I11" s="337"/>
      <c r="J11" s="337"/>
      <c r="K11" s="337"/>
      <c r="L11" s="337"/>
      <c r="M11" s="337"/>
      <c r="N11" s="580"/>
      <c r="O11" s="593">
        <f>SUM('3부.Ⅱ.2'!K6:P10)</f>
        <v>0</v>
      </c>
      <c r="P11" s="594"/>
      <c r="Q11" s="594"/>
      <c r="R11" s="594"/>
      <c r="S11" s="594"/>
      <c r="T11" s="594"/>
      <c r="U11" s="594"/>
      <c r="V11" s="595"/>
      <c r="W11" s="605">
        <f t="shared" si="0"/>
        <v>0</v>
      </c>
      <c r="X11" s="606"/>
      <c r="Y11" s="606"/>
      <c r="Z11" s="606"/>
      <c r="AA11" s="606"/>
      <c r="AB11" s="606"/>
      <c r="AC11" s="606"/>
      <c r="AD11" s="607"/>
      <c r="AE11" s="602"/>
      <c r="AF11" s="603"/>
      <c r="AG11" s="603"/>
      <c r="AH11" s="603"/>
      <c r="AI11" s="603"/>
      <c r="AJ11" s="603"/>
      <c r="AK11" s="604"/>
    </row>
    <row r="12" spans="1:40" ht="30" customHeight="1">
      <c r="A12" s="44"/>
      <c r="B12" s="44"/>
      <c r="C12" s="590"/>
      <c r="D12" s="591"/>
      <c r="E12" s="591"/>
      <c r="F12" s="591"/>
      <c r="G12" s="592"/>
      <c r="H12" s="403" t="s">
        <v>256</v>
      </c>
      <c r="I12" s="337"/>
      <c r="J12" s="337"/>
      <c r="K12" s="337"/>
      <c r="L12" s="337"/>
      <c r="M12" s="337"/>
      <c r="N12" s="580"/>
      <c r="O12" s="593">
        <f>SUM('3부.Ⅱ.2'!V6:AA10)</f>
        <v>0</v>
      </c>
      <c r="P12" s="594"/>
      <c r="Q12" s="594"/>
      <c r="R12" s="594"/>
      <c r="S12" s="594"/>
      <c r="T12" s="594"/>
      <c r="U12" s="594"/>
      <c r="V12" s="595"/>
      <c r="W12" s="605">
        <f t="shared" si="0"/>
        <v>0</v>
      </c>
      <c r="X12" s="606"/>
      <c r="Y12" s="606"/>
      <c r="Z12" s="606"/>
      <c r="AA12" s="606"/>
      <c r="AB12" s="606"/>
      <c r="AC12" s="606"/>
      <c r="AD12" s="607"/>
      <c r="AE12" s="602"/>
      <c r="AF12" s="603"/>
      <c r="AG12" s="603"/>
      <c r="AH12" s="603"/>
      <c r="AI12" s="603"/>
      <c r="AJ12" s="603"/>
      <c r="AK12" s="604"/>
    </row>
    <row r="13" spans="1:40" ht="30" customHeight="1">
      <c r="A13" s="44"/>
      <c r="B13" s="44"/>
      <c r="C13" s="403" t="s">
        <v>183</v>
      </c>
      <c r="D13" s="337"/>
      <c r="E13" s="337"/>
      <c r="F13" s="337"/>
      <c r="G13" s="580"/>
      <c r="H13" s="403" t="s">
        <v>265</v>
      </c>
      <c r="I13" s="337"/>
      <c r="J13" s="337"/>
      <c r="K13" s="337"/>
      <c r="L13" s="337"/>
      <c r="M13" s="337"/>
      <c r="N13" s="580"/>
      <c r="O13" s="593">
        <f>SUM('3부.Ⅱ.3'!AF6:AK9)</f>
        <v>141642694</v>
      </c>
      <c r="P13" s="594"/>
      <c r="Q13" s="594"/>
      <c r="R13" s="594"/>
      <c r="S13" s="594"/>
      <c r="T13" s="594"/>
      <c r="U13" s="594"/>
      <c r="V13" s="595"/>
      <c r="W13" s="605">
        <f t="shared" si="0"/>
        <v>2.1555009548140529E-2</v>
      </c>
      <c r="X13" s="606"/>
      <c r="Y13" s="606"/>
      <c r="Z13" s="606"/>
      <c r="AA13" s="606"/>
      <c r="AB13" s="606"/>
      <c r="AC13" s="606"/>
      <c r="AD13" s="607"/>
      <c r="AE13" s="611" t="s">
        <v>1164</v>
      </c>
      <c r="AF13" s="612"/>
      <c r="AG13" s="612"/>
      <c r="AH13" s="612"/>
      <c r="AI13" s="612"/>
      <c r="AJ13" s="612"/>
      <c r="AK13" s="613"/>
      <c r="AL13" s="253" t="s">
        <v>1166</v>
      </c>
      <c r="AM13" s="237"/>
      <c r="AN13" s="253"/>
    </row>
    <row r="14" spans="1:40" ht="30" customHeight="1">
      <c r="A14" s="44"/>
      <c r="B14" s="44"/>
      <c r="C14" s="403" t="s">
        <v>266</v>
      </c>
      <c r="D14" s="337"/>
      <c r="E14" s="337"/>
      <c r="F14" s="337"/>
      <c r="G14" s="580"/>
      <c r="H14" s="403" t="s">
        <v>1068</v>
      </c>
      <c r="I14" s="337"/>
      <c r="J14" s="337"/>
      <c r="K14" s="337"/>
      <c r="L14" s="337"/>
      <c r="M14" s="337"/>
      <c r="N14" s="580"/>
      <c r="O14" s="593">
        <f>SUM('3부.Ⅱ.4'!O5:W9)</f>
        <v>0</v>
      </c>
      <c r="P14" s="594"/>
      <c r="Q14" s="594"/>
      <c r="R14" s="594"/>
      <c r="S14" s="594"/>
      <c r="T14" s="594"/>
      <c r="U14" s="594"/>
      <c r="V14" s="595"/>
      <c r="W14" s="605">
        <f t="shared" si="0"/>
        <v>0</v>
      </c>
      <c r="X14" s="606"/>
      <c r="Y14" s="606"/>
      <c r="Z14" s="606"/>
      <c r="AA14" s="606"/>
      <c r="AB14" s="606"/>
      <c r="AC14" s="606"/>
      <c r="AD14" s="607"/>
      <c r="AE14" s="602"/>
      <c r="AF14" s="603"/>
      <c r="AG14" s="603"/>
      <c r="AH14" s="603"/>
      <c r="AI14" s="603"/>
      <c r="AJ14" s="603"/>
      <c r="AK14" s="604"/>
      <c r="AL14" s="253" t="s">
        <v>1167</v>
      </c>
      <c r="AM14" s="237">
        <f>SUM('5부.Ⅱ'!O10:T10)</f>
        <v>6429538850</v>
      </c>
      <c r="AN14" s="253"/>
    </row>
    <row r="15" spans="1:40" ht="30" customHeight="1">
      <c r="A15" s="44"/>
      <c r="B15" s="44"/>
      <c r="C15" s="402" t="s">
        <v>267</v>
      </c>
      <c r="D15" s="402"/>
      <c r="E15" s="402"/>
      <c r="F15" s="402"/>
      <c r="G15" s="402"/>
      <c r="H15" s="402"/>
      <c r="I15" s="402"/>
      <c r="J15" s="402"/>
      <c r="K15" s="402"/>
      <c r="L15" s="402"/>
      <c r="M15" s="402"/>
      <c r="N15" s="402"/>
      <c r="O15" s="608">
        <f>SUM('5부.Ⅱ'!O59:T59)</f>
        <v>37721</v>
      </c>
      <c r="P15" s="609"/>
      <c r="Q15" s="609"/>
      <c r="R15" s="609"/>
      <c r="S15" s="609"/>
      <c r="T15" s="609"/>
      <c r="U15" s="609"/>
      <c r="V15" s="610"/>
      <c r="W15" s="605">
        <f t="shared" si="0"/>
        <v>5.7403350091986319E-6</v>
      </c>
      <c r="X15" s="606"/>
      <c r="Y15" s="606"/>
      <c r="Z15" s="606"/>
      <c r="AA15" s="606"/>
      <c r="AB15" s="606"/>
      <c r="AC15" s="606"/>
      <c r="AD15" s="607"/>
      <c r="AE15" s="615" t="s">
        <v>1165</v>
      </c>
      <c r="AF15" s="616"/>
      <c r="AG15" s="616"/>
      <c r="AH15" s="616"/>
      <c r="AI15" s="616"/>
      <c r="AJ15" s="616"/>
      <c r="AK15" s="617"/>
      <c r="AL15" s="253" t="s">
        <v>1168</v>
      </c>
      <c r="AM15" s="254">
        <f>SUM('5부.Ⅱ'!O49:T49)</f>
        <v>141680415</v>
      </c>
      <c r="AN15" s="253"/>
    </row>
    <row r="16" spans="1:40" ht="30" customHeight="1">
      <c r="A16" s="44"/>
      <c r="B16" s="44"/>
      <c r="C16" s="402" t="s">
        <v>257</v>
      </c>
      <c r="D16" s="402"/>
      <c r="E16" s="402"/>
      <c r="F16" s="402"/>
      <c r="G16" s="402"/>
      <c r="H16" s="402"/>
      <c r="I16" s="402"/>
      <c r="J16" s="402"/>
      <c r="K16" s="402"/>
      <c r="L16" s="402"/>
      <c r="M16" s="402"/>
      <c r="N16" s="402"/>
      <c r="O16" s="593">
        <f>SUM(O7:V15)</f>
        <v>6571219265</v>
      </c>
      <c r="P16" s="594"/>
      <c r="Q16" s="594"/>
      <c r="R16" s="594"/>
      <c r="S16" s="594"/>
      <c r="T16" s="594"/>
      <c r="U16" s="594"/>
      <c r="V16" s="595"/>
      <c r="W16" s="596">
        <f>SUM(W7:AD15)</f>
        <v>1</v>
      </c>
      <c r="X16" s="597"/>
      <c r="Y16" s="597"/>
      <c r="Z16" s="597"/>
      <c r="AA16" s="597"/>
      <c r="AB16" s="597"/>
      <c r="AC16" s="597"/>
      <c r="AD16" s="598"/>
      <c r="AE16" s="581"/>
      <c r="AF16" s="582"/>
      <c r="AG16" s="582"/>
      <c r="AH16" s="582"/>
      <c r="AI16" s="582"/>
      <c r="AJ16" s="582"/>
      <c r="AK16" s="583"/>
      <c r="AL16" s="253"/>
      <c r="AM16" s="237">
        <f>SUM(AM14:AM15)</f>
        <v>6571219265</v>
      </c>
      <c r="AN16" s="253" t="b">
        <f>O16=AM16</f>
        <v>1</v>
      </c>
    </row>
    <row r="17" spans="1:46" ht="18.75" customHeight="1">
      <c r="C17" s="41" t="s">
        <v>258</v>
      </c>
      <c r="D17" s="97"/>
      <c r="E17" s="614" t="s">
        <v>1089</v>
      </c>
      <c r="F17" s="614"/>
      <c r="G17" s="614"/>
      <c r="H17" s="614"/>
      <c r="I17" s="614"/>
      <c r="J17" s="614"/>
      <c r="K17" s="614"/>
      <c r="L17" s="614"/>
      <c r="M17" s="614"/>
      <c r="N17" s="614"/>
      <c r="O17" s="614"/>
      <c r="P17" s="614"/>
      <c r="Q17" s="614"/>
      <c r="R17" s="614"/>
      <c r="S17" s="614"/>
      <c r="T17" s="614"/>
      <c r="U17" s="614"/>
      <c r="V17" s="614"/>
      <c r="W17" s="614"/>
      <c r="X17" s="614"/>
      <c r="Y17" s="614"/>
      <c r="Z17" s="614"/>
      <c r="AA17" s="614"/>
      <c r="AB17" s="614"/>
      <c r="AC17" s="614"/>
      <c r="AD17" s="614"/>
      <c r="AE17" s="614"/>
      <c r="AF17" s="614"/>
      <c r="AG17" s="614"/>
      <c r="AH17" s="614"/>
      <c r="AI17" s="614"/>
      <c r="AJ17" s="41"/>
      <c r="AK17" s="41"/>
    </row>
    <row r="18" spans="1:46" ht="18.75" customHeight="1">
      <c r="A18" s="14"/>
      <c r="B18" s="13"/>
      <c r="C18" s="13"/>
      <c r="D18" s="42"/>
      <c r="E18" s="572" t="s">
        <v>268</v>
      </c>
      <c r="F18" s="572"/>
      <c r="G18" s="572"/>
      <c r="H18" s="572"/>
      <c r="I18" s="572"/>
      <c r="J18" s="572"/>
      <c r="K18" s="572"/>
      <c r="L18" s="572"/>
      <c r="M18" s="572"/>
      <c r="N18" s="572"/>
      <c r="O18" s="572"/>
      <c r="P18" s="572"/>
      <c r="Q18" s="572"/>
      <c r="R18" s="572"/>
      <c r="S18" s="572"/>
      <c r="T18" s="572"/>
      <c r="U18" s="572"/>
      <c r="V18" s="572"/>
      <c r="W18" s="572"/>
      <c r="X18" s="572"/>
      <c r="Y18" s="572"/>
      <c r="Z18" s="572"/>
      <c r="AA18" s="572"/>
      <c r="AB18" s="572"/>
      <c r="AC18" s="572"/>
      <c r="AD18" s="572"/>
      <c r="AE18" s="572"/>
      <c r="AF18" s="572"/>
      <c r="AG18" s="572"/>
      <c r="AH18" s="572"/>
      <c r="AI18" s="18"/>
      <c r="AJ18" s="18"/>
      <c r="AK18" s="18"/>
      <c r="AL18" s="11"/>
      <c r="AO18"/>
    </row>
    <row r="19" spans="1:46" ht="26.25" customHeight="1">
      <c r="A19" s="20"/>
      <c r="B19" s="19"/>
      <c r="C19" s="18"/>
      <c r="D19" s="18"/>
      <c r="E19" s="279"/>
      <c r="F19" s="279"/>
      <c r="G19" s="279"/>
      <c r="H19" s="279"/>
      <c r="I19" s="279"/>
      <c r="J19" s="279"/>
      <c r="K19" s="279"/>
      <c r="L19" s="279"/>
      <c r="M19" s="279"/>
      <c r="N19" s="279"/>
      <c r="O19" s="279"/>
      <c r="P19" s="279"/>
      <c r="Q19" s="279"/>
      <c r="R19" s="279"/>
      <c r="S19" s="279"/>
      <c r="T19" s="279"/>
      <c r="U19" s="279"/>
      <c r="V19" s="279"/>
      <c r="W19" s="279"/>
      <c r="X19" s="279"/>
      <c r="Y19" s="279"/>
      <c r="Z19" s="279"/>
      <c r="AA19" s="279"/>
      <c r="AB19" s="279"/>
      <c r="AC19" s="279"/>
      <c r="AD19" s="279"/>
      <c r="AE19" s="279"/>
      <c r="AF19" s="279"/>
      <c r="AG19" s="279"/>
      <c r="AH19" s="279"/>
      <c r="AI19" s="279"/>
      <c r="AJ19" s="279"/>
      <c r="AK19" s="279"/>
      <c r="AL19" s="82" t="s">
        <v>199</v>
      </c>
      <c r="AP19" s="1"/>
      <c r="AQ19" s="1"/>
      <c r="AR19" s="1"/>
      <c r="AS19" s="1"/>
      <c r="AT19" s="1"/>
    </row>
    <row r="23" spans="1:46" ht="126.75" customHeight="1">
      <c r="A23" s="266" t="s">
        <v>297</v>
      </c>
      <c r="B23" s="552"/>
      <c r="C23" s="552"/>
      <c r="D23" s="552"/>
      <c r="E23" s="552"/>
      <c r="F23" s="552"/>
      <c r="G23" s="552"/>
      <c r="H23" s="552"/>
      <c r="I23" s="552"/>
      <c r="J23" s="552"/>
      <c r="K23" s="552"/>
      <c r="L23" s="552"/>
      <c r="M23" s="552"/>
      <c r="N23" s="552"/>
      <c r="O23" s="552"/>
      <c r="P23" s="552"/>
      <c r="Q23" s="552"/>
      <c r="R23" s="552"/>
      <c r="S23" s="552"/>
      <c r="T23" s="552"/>
      <c r="U23" s="552"/>
      <c r="V23" s="552"/>
      <c r="W23" s="552"/>
      <c r="X23" s="552"/>
      <c r="Y23" s="552"/>
      <c r="Z23" s="552"/>
      <c r="AA23" s="552"/>
      <c r="AB23" s="552"/>
      <c r="AC23" s="552"/>
      <c r="AD23" s="552"/>
      <c r="AE23" s="552"/>
      <c r="AF23" s="552"/>
      <c r="AG23" s="552"/>
      <c r="AH23" s="552"/>
      <c r="AI23" s="552"/>
      <c r="AJ23" s="552"/>
      <c r="AK23" s="553"/>
    </row>
  </sheetData>
  <sheetProtection formatCells="0" formatRows="0"/>
  <protectedRanges>
    <protectedRange sqref="AE7:AK8" name="범위1"/>
    <protectedRange sqref="A18:AK29 D17:E17" name="범위2"/>
    <protectedRange sqref="AE9:AK15" name="범위1_1"/>
  </protectedRanges>
  <mergeCells count="54">
    <mergeCell ref="W14:AD14"/>
    <mergeCell ref="AE14:AK14"/>
    <mergeCell ref="C14:G14"/>
    <mergeCell ref="H14:N14"/>
    <mergeCell ref="E18:AH18"/>
    <mergeCell ref="C15:N15"/>
    <mergeCell ref="O15:V15"/>
    <mergeCell ref="W15:AD15"/>
    <mergeCell ref="AE15:AK15"/>
    <mergeCell ref="O14:V14"/>
    <mergeCell ref="E19:AK19"/>
    <mergeCell ref="E17:AI17"/>
    <mergeCell ref="C16:N16"/>
    <mergeCell ref="O16:V16"/>
    <mergeCell ref="W16:AD16"/>
    <mergeCell ref="AE16:AK16"/>
    <mergeCell ref="O13:V13"/>
    <mergeCell ref="W13:AD13"/>
    <mergeCell ref="AE13:AK13"/>
    <mergeCell ref="C13:G13"/>
    <mergeCell ref="O12:V12"/>
    <mergeCell ref="W12:AD12"/>
    <mergeCell ref="AE12:AK12"/>
    <mergeCell ref="H13:N13"/>
    <mergeCell ref="C10:G12"/>
    <mergeCell ref="H10:N10"/>
    <mergeCell ref="O10:V10"/>
    <mergeCell ref="W10:AD10"/>
    <mergeCell ref="AE10:AK10"/>
    <mergeCell ref="H11:N11"/>
    <mergeCell ref="O11:V11"/>
    <mergeCell ref="W11:AD11"/>
    <mergeCell ref="W8:AD8"/>
    <mergeCell ref="AE8:AK8"/>
    <mergeCell ref="H9:N9"/>
    <mergeCell ref="O9:V9"/>
    <mergeCell ref="W9:AD9"/>
    <mergeCell ref="AE9:AK9"/>
    <mergeCell ref="A2:AK2"/>
    <mergeCell ref="A4:AK4"/>
    <mergeCell ref="A23:AK23"/>
    <mergeCell ref="C6:N6"/>
    <mergeCell ref="O6:V6"/>
    <mergeCell ref="W6:AD6"/>
    <mergeCell ref="AE6:AK6"/>
    <mergeCell ref="C7:G9"/>
    <mergeCell ref="H7:N7"/>
    <mergeCell ref="O7:V7"/>
    <mergeCell ref="W7:AD7"/>
    <mergeCell ref="AE7:AK7"/>
    <mergeCell ref="H8:N8"/>
    <mergeCell ref="AE11:AK11"/>
    <mergeCell ref="H12:N12"/>
    <mergeCell ref="O8:V8"/>
  </mergeCells>
  <phoneticPr fontId="2" type="noConversion"/>
  <pageMargins left="0.59055118110236227" right="0.47244094488188981" top="0.74803149606299213" bottom="0.74803149606299213" header="0.31496062992125984" footer="0.31496062992125984"/>
  <pageSetup paperSize="9" scale="99" orientation="portrait" blackAndWhite="1"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2:AU42"/>
  <sheetViews>
    <sheetView showZeros="0" view="pageBreakPreview" zoomScaleNormal="100" zoomScaleSheetLayoutView="100" workbookViewId="0">
      <selection activeCell="D9" sqref="D9:N9"/>
    </sheetView>
  </sheetViews>
  <sheetFormatPr defaultRowHeight="16.5"/>
  <cols>
    <col min="1" max="2" width="1.125" style="1" customWidth="1"/>
    <col min="3" max="3" width="2.625" style="1" customWidth="1"/>
    <col min="4" max="4" width="1.125" style="1" customWidth="1"/>
    <col min="5" max="22" width="2.375" style="1" customWidth="1"/>
    <col min="23" max="23" width="3.25" style="1" customWidth="1"/>
    <col min="24" max="34" width="2.375" style="1" customWidth="1"/>
    <col min="35" max="35" width="3.375" style="1" customWidth="1"/>
    <col min="36" max="41" width="9" style="1"/>
  </cols>
  <sheetData>
    <row r="2" spans="1:47" ht="20.25" customHeight="1">
      <c r="A2" s="322" t="s">
        <v>270</v>
      </c>
      <c r="B2" s="322"/>
      <c r="C2" s="322"/>
      <c r="D2" s="322"/>
      <c r="E2" s="322"/>
      <c r="F2" s="322"/>
      <c r="G2" s="322"/>
      <c r="H2" s="322"/>
      <c r="I2" s="322"/>
      <c r="J2" s="322"/>
      <c r="K2" s="322"/>
      <c r="L2" s="322"/>
      <c r="M2" s="322"/>
      <c r="N2" s="322"/>
      <c r="O2" s="322"/>
      <c r="P2" s="322"/>
      <c r="Q2" s="322"/>
      <c r="R2" s="322"/>
      <c r="S2" s="322"/>
      <c r="T2" s="322"/>
      <c r="U2" s="322"/>
      <c r="V2" s="322"/>
      <c r="W2" s="322"/>
      <c r="X2" s="322"/>
      <c r="Y2" s="322"/>
      <c r="Z2" s="322"/>
      <c r="AA2" s="322"/>
      <c r="AB2" s="322"/>
      <c r="AC2" s="322"/>
      <c r="AD2" s="322"/>
      <c r="AE2" s="322"/>
      <c r="AF2" s="322"/>
      <c r="AG2" s="322"/>
      <c r="AH2" s="322"/>
      <c r="AI2" s="322"/>
    </row>
    <row r="3" spans="1:47"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32"/>
    </row>
    <row r="4" spans="1:47" ht="18.75" customHeight="1">
      <c r="A4" s="14"/>
      <c r="B4" s="322" t="s">
        <v>271</v>
      </c>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11"/>
    </row>
    <row r="5" spans="1:47" ht="18.75" customHeight="1">
      <c r="A5" s="14"/>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1"/>
    </row>
    <row r="6" spans="1:47" ht="17.25" customHeight="1">
      <c r="C6" s="287" t="s">
        <v>272</v>
      </c>
      <c r="D6" s="287"/>
      <c r="E6" s="287"/>
      <c r="F6" s="287"/>
      <c r="G6" s="287"/>
      <c r="H6" s="287"/>
      <c r="I6" s="287"/>
      <c r="J6" s="287"/>
      <c r="K6" s="287"/>
      <c r="L6" s="287"/>
      <c r="M6" s="287"/>
      <c r="N6" s="287"/>
      <c r="O6" s="287"/>
      <c r="P6" s="287"/>
      <c r="Q6" s="287"/>
      <c r="R6" s="287"/>
      <c r="S6" s="287"/>
      <c r="T6" s="287"/>
      <c r="U6" s="287"/>
      <c r="V6" s="287"/>
      <c r="W6" s="287"/>
      <c r="X6" s="287"/>
      <c r="Y6" s="287"/>
      <c r="Z6" s="287"/>
      <c r="AA6" s="287"/>
      <c r="AB6" s="287"/>
      <c r="AC6" s="287"/>
      <c r="AD6" s="287"/>
      <c r="AE6" s="287"/>
      <c r="AP6" s="1"/>
      <c r="AQ6" s="1"/>
      <c r="AR6" s="1"/>
      <c r="AS6" s="1"/>
      <c r="AT6" s="1"/>
      <c r="AU6" s="1"/>
    </row>
    <row r="7" spans="1:47" ht="18.75" customHeight="1">
      <c r="A7" s="14"/>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1"/>
    </row>
    <row r="8" spans="1:47" ht="30" customHeight="1">
      <c r="A8" s="44"/>
      <c r="B8" s="44"/>
      <c r="C8" s="341" t="s">
        <v>269</v>
      </c>
      <c r="D8" s="341"/>
      <c r="E8" s="341"/>
      <c r="F8" s="341"/>
      <c r="G8" s="341"/>
      <c r="H8" s="341"/>
      <c r="I8" s="341"/>
      <c r="J8" s="341"/>
      <c r="K8" s="341"/>
      <c r="L8" s="341"/>
      <c r="M8" s="341"/>
      <c r="N8" s="341"/>
      <c r="O8" s="381" t="s">
        <v>273</v>
      </c>
      <c r="P8" s="381"/>
      <c r="Q8" s="381"/>
      <c r="R8" s="381"/>
      <c r="S8" s="381"/>
      <c r="T8" s="381"/>
      <c r="U8" s="381"/>
      <c r="V8" s="381"/>
      <c r="W8" s="381"/>
      <c r="X8" s="381" t="s">
        <v>253</v>
      </c>
      <c r="Y8" s="381"/>
      <c r="Z8" s="381"/>
      <c r="AA8" s="381"/>
      <c r="AB8" s="381"/>
      <c r="AC8" s="381" t="s">
        <v>58</v>
      </c>
      <c r="AD8" s="381"/>
      <c r="AE8" s="381"/>
      <c r="AF8" s="381"/>
      <c r="AG8" s="381"/>
      <c r="AH8" s="381"/>
      <c r="AI8" s="381"/>
    </row>
    <row r="9" spans="1:47" ht="30" customHeight="1">
      <c r="A9" s="44"/>
      <c r="B9" s="44"/>
      <c r="C9" s="210">
        <v>1</v>
      </c>
      <c r="D9" s="515" t="str">
        <f>'2부.Ⅰ.1.1)'!D7</f>
        <v>센터포인트
웨스트</v>
      </c>
      <c r="E9" s="365"/>
      <c r="F9" s="365"/>
      <c r="G9" s="365"/>
      <c r="H9" s="365"/>
      <c r="I9" s="365"/>
      <c r="J9" s="365"/>
      <c r="K9" s="365"/>
      <c r="L9" s="365"/>
      <c r="M9" s="365"/>
      <c r="N9" s="365"/>
      <c r="O9" s="618">
        <f>SUM('5부.Ⅱ'!U12:Z12)</f>
        <v>3582947952</v>
      </c>
      <c r="P9" s="618"/>
      <c r="Q9" s="618"/>
      <c r="R9" s="618"/>
      <c r="S9" s="618"/>
      <c r="T9" s="618"/>
      <c r="U9" s="618"/>
      <c r="V9" s="618"/>
      <c r="W9" s="618"/>
      <c r="X9" s="619">
        <f>IFERROR(O9/SUM(O9:W24),"")</f>
        <v>1</v>
      </c>
      <c r="Y9" s="619"/>
      <c r="Z9" s="619"/>
      <c r="AA9" s="619"/>
      <c r="AB9" s="619"/>
      <c r="AC9" s="542"/>
      <c r="AD9" s="542"/>
      <c r="AE9" s="542"/>
      <c r="AF9" s="542"/>
      <c r="AG9" s="542"/>
      <c r="AH9" s="542"/>
      <c r="AI9" s="542"/>
    </row>
    <row r="10" spans="1:47" ht="30" customHeight="1">
      <c r="A10" s="44"/>
      <c r="B10" s="44"/>
      <c r="C10" s="210">
        <v>2</v>
      </c>
      <c r="D10" s="515">
        <f>'2부.Ⅰ.1.1)'!D8</f>
        <v>0</v>
      </c>
      <c r="E10" s="365"/>
      <c r="F10" s="365"/>
      <c r="G10" s="365"/>
      <c r="H10" s="365"/>
      <c r="I10" s="365"/>
      <c r="J10" s="365"/>
      <c r="K10" s="365"/>
      <c r="L10" s="365"/>
      <c r="M10" s="365"/>
      <c r="N10" s="365"/>
      <c r="O10" s="618"/>
      <c r="P10" s="618"/>
      <c r="Q10" s="618"/>
      <c r="R10" s="618"/>
      <c r="S10" s="618"/>
      <c r="T10" s="618"/>
      <c r="U10" s="618"/>
      <c r="V10" s="618"/>
      <c r="W10" s="618"/>
      <c r="X10" s="619">
        <f>IFERROR(O10/SUM(O9:W24),"")</f>
        <v>0</v>
      </c>
      <c r="Y10" s="619"/>
      <c r="Z10" s="619"/>
      <c r="AA10" s="619"/>
      <c r="AB10" s="619"/>
      <c r="AC10" s="542"/>
      <c r="AD10" s="542"/>
      <c r="AE10" s="542"/>
      <c r="AF10" s="542"/>
      <c r="AG10" s="542"/>
      <c r="AH10" s="542"/>
      <c r="AI10" s="542"/>
    </row>
    <row r="11" spans="1:47" ht="30" customHeight="1">
      <c r="A11" s="44"/>
      <c r="B11" s="44"/>
      <c r="C11" s="210">
        <v>3</v>
      </c>
      <c r="D11" s="515">
        <f>'2부.Ⅰ.1.1)'!D9</f>
        <v>0</v>
      </c>
      <c r="E11" s="365"/>
      <c r="F11" s="365"/>
      <c r="G11" s="365"/>
      <c r="H11" s="365"/>
      <c r="I11" s="365"/>
      <c r="J11" s="365"/>
      <c r="K11" s="365"/>
      <c r="L11" s="365"/>
      <c r="M11" s="365"/>
      <c r="N11" s="365"/>
      <c r="O11" s="618"/>
      <c r="P11" s="618"/>
      <c r="Q11" s="618"/>
      <c r="R11" s="618"/>
      <c r="S11" s="618"/>
      <c r="T11" s="618"/>
      <c r="U11" s="618"/>
      <c r="V11" s="618"/>
      <c r="W11" s="618"/>
      <c r="X11" s="619">
        <f>IFERROR(O11/SUM(O9:W24),"")</f>
        <v>0</v>
      </c>
      <c r="Y11" s="619"/>
      <c r="Z11" s="619"/>
      <c r="AA11" s="619"/>
      <c r="AB11" s="619"/>
      <c r="AC11" s="542"/>
      <c r="AD11" s="542"/>
      <c r="AE11" s="542"/>
      <c r="AF11" s="542"/>
      <c r="AG11" s="542"/>
      <c r="AH11" s="542"/>
      <c r="AI11" s="542"/>
    </row>
    <row r="12" spans="1:47" ht="30" customHeight="1">
      <c r="A12" s="44"/>
      <c r="B12" s="44"/>
      <c r="C12" s="210">
        <v>4</v>
      </c>
      <c r="D12" s="515">
        <f>'2부.Ⅰ.1.1)'!D10</f>
        <v>0</v>
      </c>
      <c r="E12" s="365"/>
      <c r="F12" s="365"/>
      <c r="G12" s="365"/>
      <c r="H12" s="365"/>
      <c r="I12" s="365"/>
      <c r="J12" s="365"/>
      <c r="K12" s="365"/>
      <c r="L12" s="365"/>
      <c r="M12" s="365"/>
      <c r="N12" s="365"/>
      <c r="O12" s="618"/>
      <c r="P12" s="618"/>
      <c r="Q12" s="618"/>
      <c r="R12" s="618"/>
      <c r="S12" s="618"/>
      <c r="T12" s="618"/>
      <c r="U12" s="618"/>
      <c r="V12" s="618"/>
      <c r="W12" s="618"/>
      <c r="X12" s="619">
        <f>IFERROR(O12/SUM(O9:W24),"")</f>
        <v>0</v>
      </c>
      <c r="Y12" s="619"/>
      <c r="Z12" s="619"/>
      <c r="AA12" s="619"/>
      <c r="AB12" s="619"/>
      <c r="AC12" s="542"/>
      <c r="AD12" s="542"/>
      <c r="AE12" s="542"/>
      <c r="AF12" s="542"/>
      <c r="AG12" s="542"/>
      <c r="AH12" s="542"/>
      <c r="AI12" s="542"/>
    </row>
    <row r="13" spans="1:47" ht="30" customHeight="1">
      <c r="A13" s="44"/>
      <c r="B13" s="44"/>
      <c r="C13" s="210">
        <v>5</v>
      </c>
      <c r="D13" s="515">
        <f>'2부.Ⅰ.1.1)'!D11</f>
        <v>0</v>
      </c>
      <c r="E13" s="365"/>
      <c r="F13" s="365"/>
      <c r="G13" s="365"/>
      <c r="H13" s="365"/>
      <c r="I13" s="365"/>
      <c r="J13" s="365"/>
      <c r="K13" s="365"/>
      <c r="L13" s="365"/>
      <c r="M13" s="365"/>
      <c r="N13" s="365"/>
      <c r="O13" s="618"/>
      <c r="P13" s="618"/>
      <c r="Q13" s="618"/>
      <c r="R13" s="618"/>
      <c r="S13" s="618"/>
      <c r="T13" s="618"/>
      <c r="U13" s="618"/>
      <c r="V13" s="618"/>
      <c r="W13" s="618"/>
      <c r="X13" s="619">
        <f>IFERROR(O13/SUM(O9:W24),"")</f>
        <v>0</v>
      </c>
      <c r="Y13" s="619"/>
      <c r="Z13" s="619"/>
      <c r="AA13" s="619"/>
      <c r="AB13" s="619"/>
      <c r="AC13" s="542"/>
      <c r="AD13" s="542"/>
      <c r="AE13" s="542"/>
      <c r="AF13" s="542"/>
      <c r="AG13" s="542"/>
      <c r="AH13" s="542"/>
      <c r="AI13" s="542"/>
    </row>
    <row r="14" spans="1:47" ht="30" customHeight="1">
      <c r="A14" s="44"/>
      <c r="B14" s="44"/>
      <c r="C14" s="210">
        <v>6</v>
      </c>
      <c r="D14" s="515">
        <f>'2부.Ⅰ.1.1)'!D12</f>
        <v>0</v>
      </c>
      <c r="E14" s="365"/>
      <c r="F14" s="365"/>
      <c r="G14" s="365"/>
      <c r="H14" s="365"/>
      <c r="I14" s="365"/>
      <c r="J14" s="365"/>
      <c r="K14" s="365"/>
      <c r="L14" s="365"/>
      <c r="M14" s="365"/>
      <c r="N14" s="365"/>
      <c r="O14" s="618"/>
      <c r="P14" s="618"/>
      <c r="Q14" s="618"/>
      <c r="R14" s="618"/>
      <c r="S14" s="618"/>
      <c r="T14" s="618"/>
      <c r="U14" s="618"/>
      <c r="V14" s="618"/>
      <c r="W14" s="618"/>
      <c r="X14" s="619">
        <f>IFERROR(O14/SUM(O9:W24),"")</f>
        <v>0</v>
      </c>
      <c r="Y14" s="619"/>
      <c r="Z14" s="619"/>
      <c r="AA14" s="619"/>
      <c r="AB14" s="619"/>
      <c r="AC14" s="542"/>
      <c r="AD14" s="542"/>
      <c r="AE14" s="542"/>
      <c r="AF14" s="542"/>
      <c r="AG14" s="542"/>
      <c r="AH14" s="542"/>
      <c r="AI14" s="542"/>
    </row>
    <row r="15" spans="1:47" ht="30" customHeight="1">
      <c r="A15" s="44"/>
      <c r="B15" s="44"/>
      <c r="C15" s="210">
        <v>7</v>
      </c>
      <c r="D15" s="515">
        <f>'2부.Ⅰ.1.1)'!D13</f>
        <v>0</v>
      </c>
      <c r="E15" s="365"/>
      <c r="F15" s="365"/>
      <c r="G15" s="365"/>
      <c r="H15" s="365"/>
      <c r="I15" s="365"/>
      <c r="J15" s="365"/>
      <c r="K15" s="365"/>
      <c r="L15" s="365"/>
      <c r="M15" s="365"/>
      <c r="N15" s="365"/>
      <c r="O15" s="618"/>
      <c r="P15" s="618"/>
      <c r="Q15" s="618"/>
      <c r="R15" s="618"/>
      <c r="S15" s="618"/>
      <c r="T15" s="618"/>
      <c r="U15" s="618"/>
      <c r="V15" s="618"/>
      <c r="W15" s="618"/>
      <c r="X15" s="619">
        <f>IFERROR(O15/SUM(O9:W24),"")</f>
        <v>0</v>
      </c>
      <c r="Y15" s="619"/>
      <c r="Z15" s="619"/>
      <c r="AA15" s="619"/>
      <c r="AB15" s="619"/>
      <c r="AC15" s="542"/>
      <c r="AD15" s="542"/>
      <c r="AE15" s="542"/>
      <c r="AF15" s="542"/>
      <c r="AG15" s="542"/>
      <c r="AH15" s="542"/>
      <c r="AI15" s="542"/>
    </row>
    <row r="16" spans="1:47" ht="30" customHeight="1">
      <c r="A16" s="44"/>
      <c r="B16" s="44"/>
      <c r="C16" s="210">
        <v>8</v>
      </c>
      <c r="D16" s="515">
        <f>'2부.Ⅰ.1.1)'!D14</f>
        <v>0</v>
      </c>
      <c r="E16" s="365"/>
      <c r="F16" s="365"/>
      <c r="G16" s="365"/>
      <c r="H16" s="365"/>
      <c r="I16" s="365"/>
      <c r="J16" s="365"/>
      <c r="K16" s="365"/>
      <c r="L16" s="365"/>
      <c r="M16" s="365"/>
      <c r="N16" s="365"/>
      <c r="O16" s="618"/>
      <c r="P16" s="618"/>
      <c r="Q16" s="618"/>
      <c r="R16" s="618"/>
      <c r="S16" s="618"/>
      <c r="T16" s="618"/>
      <c r="U16" s="618"/>
      <c r="V16" s="618"/>
      <c r="W16" s="618"/>
      <c r="X16" s="619">
        <f>IFERROR(O16/SUM(O9:W24),"")</f>
        <v>0</v>
      </c>
      <c r="Y16" s="619"/>
      <c r="Z16" s="619"/>
      <c r="AA16" s="619"/>
      <c r="AB16" s="619"/>
      <c r="AC16" s="542"/>
      <c r="AD16" s="542"/>
      <c r="AE16" s="542"/>
      <c r="AF16" s="542"/>
      <c r="AG16" s="542"/>
      <c r="AH16" s="542"/>
      <c r="AI16" s="542"/>
    </row>
    <row r="17" spans="1:47" ht="30" customHeight="1">
      <c r="A17" s="44"/>
      <c r="B17" s="44"/>
      <c r="C17" s="210">
        <v>9</v>
      </c>
      <c r="D17" s="515">
        <f>'2부.Ⅰ.1.1)'!D15</f>
        <v>0</v>
      </c>
      <c r="E17" s="365"/>
      <c r="F17" s="365"/>
      <c r="G17" s="365"/>
      <c r="H17" s="365"/>
      <c r="I17" s="365"/>
      <c r="J17" s="365"/>
      <c r="K17" s="365"/>
      <c r="L17" s="365"/>
      <c r="M17" s="365"/>
      <c r="N17" s="365"/>
      <c r="O17" s="618"/>
      <c r="P17" s="618"/>
      <c r="Q17" s="618"/>
      <c r="R17" s="618"/>
      <c r="S17" s="618"/>
      <c r="T17" s="618"/>
      <c r="U17" s="618"/>
      <c r="V17" s="618"/>
      <c r="W17" s="618"/>
      <c r="X17" s="619">
        <f>IFERROR(O17/SUM(O9:W24),"")</f>
        <v>0</v>
      </c>
      <c r="Y17" s="619"/>
      <c r="Z17" s="619"/>
      <c r="AA17" s="619"/>
      <c r="AB17" s="619"/>
      <c r="AC17" s="542"/>
      <c r="AD17" s="542"/>
      <c r="AE17" s="542"/>
      <c r="AF17" s="542"/>
      <c r="AG17" s="542"/>
      <c r="AH17" s="542"/>
      <c r="AI17" s="542"/>
    </row>
    <row r="18" spans="1:47" ht="30" customHeight="1">
      <c r="A18" s="44"/>
      <c r="B18" s="44"/>
      <c r="C18" s="210">
        <v>10</v>
      </c>
      <c r="D18" s="515">
        <f>'2부.Ⅰ.1.1)'!D16</f>
        <v>0</v>
      </c>
      <c r="E18" s="365"/>
      <c r="F18" s="365"/>
      <c r="G18" s="365"/>
      <c r="H18" s="365"/>
      <c r="I18" s="365"/>
      <c r="J18" s="365"/>
      <c r="K18" s="365"/>
      <c r="L18" s="365"/>
      <c r="M18" s="365"/>
      <c r="N18" s="365"/>
      <c r="O18" s="618"/>
      <c r="P18" s="618"/>
      <c r="Q18" s="618"/>
      <c r="R18" s="618"/>
      <c r="S18" s="618"/>
      <c r="T18" s="618"/>
      <c r="U18" s="618"/>
      <c r="V18" s="618"/>
      <c r="W18" s="618"/>
      <c r="X18" s="619">
        <f>IFERROR(O18/SUM(O9:W24),"")</f>
        <v>0</v>
      </c>
      <c r="Y18" s="619"/>
      <c r="Z18" s="619"/>
      <c r="AA18" s="619"/>
      <c r="AB18" s="619"/>
      <c r="AC18" s="542"/>
      <c r="AD18" s="542"/>
      <c r="AE18" s="542"/>
      <c r="AF18" s="542"/>
      <c r="AG18" s="542"/>
      <c r="AH18" s="542"/>
      <c r="AI18" s="542"/>
    </row>
    <row r="19" spans="1:47" ht="30" customHeight="1">
      <c r="A19" s="44"/>
      <c r="B19" s="44"/>
      <c r="C19" s="210">
        <v>11</v>
      </c>
      <c r="D19" s="515">
        <f>'2부.Ⅰ.1.1)'!D17</f>
        <v>0</v>
      </c>
      <c r="E19" s="365"/>
      <c r="F19" s="365"/>
      <c r="G19" s="365"/>
      <c r="H19" s="365"/>
      <c r="I19" s="365"/>
      <c r="J19" s="365"/>
      <c r="K19" s="365"/>
      <c r="L19" s="365"/>
      <c r="M19" s="365"/>
      <c r="N19" s="365"/>
      <c r="O19" s="618"/>
      <c r="P19" s="618"/>
      <c r="Q19" s="618"/>
      <c r="R19" s="618"/>
      <c r="S19" s="618"/>
      <c r="T19" s="618"/>
      <c r="U19" s="618"/>
      <c r="V19" s="618"/>
      <c r="W19" s="618"/>
      <c r="X19" s="619">
        <f>IFERROR(O19/SUM(O9:W24),"")</f>
        <v>0</v>
      </c>
      <c r="Y19" s="619"/>
      <c r="Z19" s="619"/>
      <c r="AA19" s="619"/>
      <c r="AB19" s="619"/>
      <c r="AC19" s="542"/>
      <c r="AD19" s="542"/>
      <c r="AE19" s="542"/>
      <c r="AF19" s="542"/>
      <c r="AG19" s="542"/>
      <c r="AH19" s="542"/>
      <c r="AI19" s="542"/>
    </row>
    <row r="20" spans="1:47" ht="30" customHeight="1">
      <c r="A20" s="44"/>
      <c r="B20" s="44"/>
      <c r="C20" s="210">
        <v>12</v>
      </c>
      <c r="D20" s="515">
        <f>'2부.Ⅰ.1.1)'!D18</f>
        <v>0</v>
      </c>
      <c r="E20" s="365"/>
      <c r="F20" s="365"/>
      <c r="G20" s="365"/>
      <c r="H20" s="365"/>
      <c r="I20" s="365"/>
      <c r="J20" s="365"/>
      <c r="K20" s="365"/>
      <c r="L20" s="365"/>
      <c r="M20" s="365"/>
      <c r="N20" s="365"/>
      <c r="O20" s="618"/>
      <c r="P20" s="618"/>
      <c r="Q20" s="618"/>
      <c r="R20" s="618"/>
      <c r="S20" s="618"/>
      <c r="T20" s="618"/>
      <c r="U20" s="618"/>
      <c r="V20" s="618"/>
      <c r="W20" s="618"/>
      <c r="X20" s="619">
        <f>IFERROR(O20/SUM(O9:W24),"")</f>
        <v>0</v>
      </c>
      <c r="Y20" s="619"/>
      <c r="Z20" s="619"/>
      <c r="AA20" s="619"/>
      <c r="AB20" s="619"/>
      <c r="AC20" s="542"/>
      <c r="AD20" s="542"/>
      <c r="AE20" s="542"/>
      <c r="AF20" s="542"/>
      <c r="AG20" s="542"/>
      <c r="AH20" s="542"/>
      <c r="AI20" s="542"/>
    </row>
    <row r="21" spans="1:47" ht="30" customHeight="1">
      <c r="A21" s="44"/>
      <c r="B21" s="44"/>
      <c r="C21" s="210">
        <v>13</v>
      </c>
      <c r="D21" s="515">
        <f>'2부.Ⅰ.1.1)'!D19</f>
        <v>0</v>
      </c>
      <c r="E21" s="365"/>
      <c r="F21" s="365"/>
      <c r="G21" s="365"/>
      <c r="H21" s="365"/>
      <c r="I21" s="365"/>
      <c r="J21" s="365"/>
      <c r="K21" s="365"/>
      <c r="L21" s="365"/>
      <c r="M21" s="365"/>
      <c r="N21" s="365"/>
      <c r="O21" s="618"/>
      <c r="P21" s="618"/>
      <c r="Q21" s="618"/>
      <c r="R21" s="618"/>
      <c r="S21" s="618"/>
      <c r="T21" s="618"/>
      <c r="U21" s="618"/>
      <c r="V21" s="618"/>
      <c r="W21" s="618"/>
      <c r="X21" s="619">
        <f>IFERROR(O21/SUM(O9:W24),"")</f>
        <v>0</v>
      </c>
      <c r="Y21" s="619"/>
      <c r="Z21" s="619"/>
      <c r="AA21" s="619"/>
      <c r="AB21" s="619"/>
      <c r="AC21" s="542"/>
      <c r="AD21" s="542"/>
      <c r="AE21" s="542"/>
      <c r="AF21" s="542"/>
      <c r="AG21" s="542"/>
      <c r="AH21" s="542"/>
      <c r="AI21" s="542"/>
    </row>
    <row r="22" spans="1:47" ht="30" customHeight="1">
      <c r="A22" s="44"/>
      <c r="B22" s="44"/>
      <c r="C22" s="210">
        <v>14</v>
      </c>
      <c r="D22" s="515">
        <f>'2부.Ⅰ.1.1)'!D20</f>
        <v>0</v>
      </c>
      <c r="E22" s="365"/>
      <c r="F22" s="365"/>
      <c r="G22" s="365"/>
      <c r="H22" s="365"/>
      <c r="I22" s="365"/>
      <c r="J22" s="365"/>
      <c r="K22" s="365"/>
      <c r="L22" s="365"/>
      <c r="M22" s="365"/>
      <c r="N22" s="365"/>
      <c r="O22" s="618"/>
      <c r="P22" s="618"/>
      <c r="Q22" s="618"/>
      <c r="R22" s="618"/>
      <c r="S22" s="618"/>
      <c r="T22" s="618"/>
      <c r="U22" s="618"/>
      <c r="V22" s="618"/>
      <c r="W22" s="618"/>
      <c r="X22" s="619">
        <f>IFERROR(O22/SUM(O9:W24),"")</f>
        <v>0</v>
      </c>
      <c r="Y22" s="619"/>
      <c r="Z22" s="619"/>
      <c r="AA22" s="619"/>
      <c r="AB22" s="619"/>
      <c r="AC22" s="542"/>
      <c r="AD22" s="542"/>
      <c r="AE22" s="542"/>
      <c r="AF22" s="542"/>
      <c r="AG22" s="542"/>
      <c r="AH22" s="542"/>
      <c r="AI22" s="542"/>
    </row>
    <row r="23" spans="1:47" ht="30" customHeight="1">
      <c r="A23" s="44"/>
      <c r="B23" s="44"/>
      <c r="C23" s="210">
        <v>15</v>
      </c>
      <c r="D23" s="515">
        <f>'2부.Ⅰ.1.1)'!D21</f>
        <v>0</v>
      </c>
      <c r="E23" s="365"/>
      <c r="F23" s="365"/>
      <c r="G23" s="365"/>
      <c r="H23" s="365"/>
      <c r="I23" s="365"/>
      <c r="J23" s="365"/>
      <c r="K23" s="365"/>
      <c r="L23" s="365"/>
      <c r="M23" s="365"/>
      <c r="N23" s="365"/>
      <c r="O23" s="618"/>
      <c r="P23" s="618"/>
      <c r="Q23" s="618"/>
      <c r="R23" s="618"/>
      <c r="S23" s="618"/>
      <c r="T23" s="618"/>
      <c r="U23" s="618"/>
      <c r="V23" s="618"/>
      <c r="W23" s="618"/>
      <c r="X23" s="619">
        <f>IFERROR(O23/SUM(O8:W23),"")</f>
        <v>0</v>
      </c>
      <c r="Y23" s="619"/>
      <c r="Z23" s="619"/>
      <c r="AA23" s="619"/>
      <c r="AB23" s="619"/>
      <c r="AC23" s="542"/>
      <c r="AD23" s="542"/>
      <c r="AE23" s="542"/>
      <c r="AF23" s="542"/>
      <c r="AG23" s="542"/>
      <c r="AH23" s="542"/>
      <c r="AI23" s="542"/>
    </row>
    <row r="24" spans="1:47" ht="30" customHeight="1">
      <c r="A24" s="44"/>
      <c r="B24" s="44"/>
      <c r="C24" s="210">
        <v>15</v>
      </c>
      <c r="D24" s="515">
        <f>'2부.Ⅰ.1.1)'!D22</f>
        <v>0</v>
      </c>
      <c r="E24" s="365"/>
      <c r="F24" s="365"/>
      <c r="G24" s="365"/>
      <c r="H24" s="365"/>
      <c r="I24" s="365"/>
      <c r="J24" s="365"/>
      <c r="K24" s="365"/>
      <c r="L24" s="365"/>
      <c r="M24" s="365"/>
      <c r="N24" s="365"/>
      <c r="O24" s="618"/>
      <c r="P24" s="618"/>
      <c r="Q24" s="618"/>
      <c r="R24" s="618"/>
      <c r="S24" s="618"/>
      <c r="T24" s="618"/>
      <c r="U24" s="618"/>
      <c r="V24" s="618"/>
      <c r="W24" s="618"/>
      <c r="X24" s="619">
        <f>IFERROR(O24/SUM(O9:W24),"")</f>
        <v>0</v>
      </c>
      <c r="Y24" s="619"/>
      <c r="Z24" s="619"/>
      <c r="AA24" s="619"/>
      <c r="AB24" s="619"/>
      <c r="AC24" s="542"/>
      <c r="AD24" s="542"/>
      <c r="AE24" s="542"/>
      <c r="AF24" s="542"/>
      <c r="AG24" s="542"/>
      <c r="AH24" s="542"/>
      <c r="AI24" s="542"/>
    </row>
    <row r="25" spans="1:47" ht="7.5" customHeight="1">
      <c r="A25" s="20"/>
      <c r="B25" s="19"/>
      <c r="C25" s="18"/>
      <c r="D25" s="18"/>
      <c r="E25" s="22"/>
      <c r="F25" s="22"/>
      <c r="G25" s="22"/>
      <c r="H25" s="22"/>
      <c r="I25" s="22"/>
      <c r="J25" s="22"/>
      <c r="K25" s="22"/>
      <c r="L25" s="22"/>
      <c r="M25" s="22"/>
      <c r="N25" s="22"/>
      <c r="O25" s="22"/>
      <c r="P25" s="16"/>
      <c r="Q25" s="16"/>
      <c r="R25" s="16"/>
      <c r="S25" s="16"/>
      <c r="T25" s="16"/>
      <c r="U25" s="16"/>
      <c r="V25" s="16"/>
      <c r="W25" s="16"/>
      <c r="X25" s="16"/>
      <c r="Y25" s="16"/>
      <c r="Z25" s="16"/>
      <c r="AA25" s="16"/>
      <c r="AB25" s="16"/>
      <c r="AC25" s="16"/>
      <c r="AD25" s="16"/>
      <c r="AE25" s="16"/>
      <c r="AF25" s="16"/>
      <c r="AG25" s="15"/>
      <c r="AJ25"/>
      <c r="AK25"/>
      <c r="AL25"/>
      <c r="AM25"/>
      <c r="AN25"/>
      <c r="AO25"/>
    </row>
    <row r="26" spans="1:47" ht="26.25" customHeight="1">
      <c r="A26" s="20"/>
      <c r="B26" s="19"/>
      <c r="C26" s="18"/>
      <c r="D26" s="41"/>
      <c r="E26" s="356"/>
      <c r="F26" s="356"/>
      <c r="G26" s="356"/>
      <c r="H26" s="356"/>
      <c r="I26" s="356"/>
      <c r="J26" s="356"/>
      <c r="K26" s="356"/>
      <c r="L26" s="356"/>
      <c r="M26" s="356"/>
      <c r="N26" s="356"/>
      <c r="O26" s="356"/>
      <c r="P26" s="356"/>
      <c r="Q26" s="356"/>
      <c r="R26" s="356"/>
      <c r="S26" s="356"/>
      <c r="T26" s="356"/>
      <c r="U26" s="356"/>
      <c r="V26" s="356"/>
      <c r="W26" s="356"/>
      <c r="X26" s="356"/>
      <c r="Y26" s="356"/>
      <c r="Z26" s="356"/>
      <c r="AA26" s="356"/>
      <c r="AB26" s="356"/>
      <c r="AC26" s="356"/>
      <c r="AD26" s="356"/>
      <c r="AE26" s="356"/>
      <c r="AF26" s="356"/>
      <c r="AG26" s="356"/>
      <c r="AH26" s="356"/>
      <c r="AI26" s="356"/>
      <c r="AJ26" s="99" t="s">
        <v>224</v>
      </c>
      <c r="AK26" s="41"/>
      <c r="AL26" s="99"/>
      <c r="AM26" s="41"/>
      <c r="AN26" s="41"/>
      <c r="AO26" s="41"/>
      <c r="AP26" s="41"/>
      <c r="AQ26" s="41"/>
      <c r="AR26" s="41"/>
      <c r="AS26" s="41"/>
      <c r="AT26" s="21"/>
    </row>
    <row r="28" spans="1:47" ht="30" customHeight="1">
      <c r="C28" s="509" t="s">
        <v>1069</v>
      </c>
      <c r="D28" s="509"/>
      <c r="E28" s="509"/>
      <c r="F28" s="509"/>
      <c r="G28" s="509"/>
      <c r="H28" s="509"/>
      <c r="I28" s="509"/>
      <c r="J28" s="509"/>
      <c r="K28" s="509"/>
      <c r="L28" s="509"/>
      <c r="M28" s="509"/>
      <c r="N28" s="509"/>
      <c r="O28" s="509"/>
      <c r="P28" s="509"/>
      <c r="Q28" s="509"/>
      <c r="R28" s="509"/>
      <c r="S28" s="509"/>
      <c r="T28" s="509"/>
      <c r="U28" s="509"/>
      <c r="V28" s="509"/>
      <c r="W28" s="509"/>
      <c r="X28" s="509"/>
      <c r="Y28" s="509"/>
      <c r="Z28" s="509"/>
      <c r="AA28" s="509"/>
      <c r="AB28" s="509"/>
      <c r="AC28" s="509"/>
      <c r="AD28" s="509"/>
      <c r="AE28" s="509"/>
      <c r="AF28" s="226"/>
      <c r="AG28" s="226"/>
      <c r="AH28" s="226"/>
      <c r="AI28" s="226"/>
      <c r="AP28" s="1"/>
      <c r="AQ28" s="1"/>
      <c r="AR28" s="1"/>
      <c r="AS28" s="1"/>
      <c r="AT28" s="1"/>
      <c r="AU28" s="1"/>
    </row>
    <row r="29" spans="1:47" ht="30" customHeight="1">
      <c r="A29" s="20"/>
      <c r="B29" s="20"/>
      <c r="C29" s="627" t="s">
        <v>1070</v>
      </c>
      <c r="D29" s="628"/>
      <c r="E29" s="628"/>
      <c r="F29" s="628"/>
      <c r="G29" s="628"/>
      <c r="H29" s="629"/>
      <c r="I29" s="623" t="s">
        <v>1071</v>
      </c>
      <c r="J29" s="623"/>
      <c r="K29" s="623"/>
      <c r="L29" s="623" t="s">
        <v>1072</v>
      </c>
      <c r="M29" s="623"/>
      <c r="N29" s="623"/>
      <c r="O29" s="623"/>
      <c r="P29" s="623" t="s">
        <v>1073</v>
      </c>
      <c r="Q29" s="623"/>
      <c r="R29" s="623"/>
      <c r="S29" s="623"/>
      <c r="T29" s="623"/>
      <c r="U29" s="623" t="s">
        <v>1074</v>
      </c>
      <c r="V29" s="623"/>
      <c r="W29" s="623"/>
      <c r="X29" s="623"/>
      <c r="Y29" s="623"/>
      <c r="Z29" s="623"/>
      <c r="AA29" s="623" t="s">
        <v>1075</v>
      </c>
      <c r="AB29" s="623"/>
      <c r="AC29" s="623"/>
      <c r="AD29" s="623"/>
      <c r="AE29" s="623"/>
      <c r="AF29" s="623"/>
      <c r="AG29" s="623" t="s">
        <v>108</v>
      </c>
      <c r="AH29" s="623"/>
      <c r="AI29" s="623"/>
      <c r="AJ29" s="82"/>
      <c r="AK29" s="217"/>
      <c r="AL29" s="82"/>
      <c r="AM29" s="217"/>
      <c r="AN29" s="217"/>
      <c r="AO29" s="217"/>
      <c r="AP29" s="217"/>
      <c r="AQ29" s="217"/>
      <c r="AR29" s="217"/>
      <c r="AS29" s="217"/>
      <c r="AT29" s="21"/>
    </row>
    <row r="30" spans="1:47" ht="30" customHeight="1">
      <c r="A30" s="20"/>
      <c r="B30" s="20"/>
      <c r="C30" s="223">
        <v>1</v>
      </c>
      <c r="D30" s="624"/>
      <c r="E30" s="624"/>
      <c r="F30" s="624"/>
      <c r="G30" s="624"/>
      <c r="H30" s="625"/>
      <c r="I30" s="626"/>
      <c r="J30" s="624"/>
      <c r="K30" s="625"/>
      <c r="L30" s="626"/>
      <c r="M30" s="624"/>
      <c r="N30" s="624"/>
      <c r="O30" s="625"/>
      <c r="P30" s="626"/>
      <c r="Q30" s="624"/>
      <c r="R30" s="624"/>
      <c r="S30" s="624"/>
      <c r="T30" s="625"/>
      <c r="U30" s="626"/>
      <c r="V30" s="624"/>
      <c r="W30" s="624"/>
      <c r="X30" s="624"/>
      <c r="Y30" s="624"/>
      <c r="Z30" s="625"/>
      <c r="AA30" s="626"/>
      <c r="AB30" s="624"/>
      <c r="AC30" s="624"/>
      <c r="AD30" s="624"/>
      <c r="AE30" s="624"/>
      <c r="AF30" s="625"/>
      <c r="AG30" s="394"/>
      <c r="AH30" s="394"/>
      <c r="AI30" s="394"/>
      <c r="AJ30" s="82"/>
      <c r="AK30" s="217"/>
      <c r="AL30" s="82"/>
      <c r="AM30" s="217"/>
      <c r="AN30" s="217"/>
      <c r="AO30" s="217"/>
      <c r="AP30" s="217"/>
      <c r="AQ30" s="217"/>
      <c r="AR30" s="217"/>
      <c r="AS30" s="217"/>
      <c r="AT30" s="21"/>
    </row>
    <row r="31" spans="1:47" ht="30" customHeight="1">
      <c r="A31" s="20"/>
      <c r="B31" s="20"/>
      <c r="C31" s="223">
        <v>2</v>
      </c>
      <c r="D31" s="624"/>
      <c r="E31" s="624"/>
      <c r="F31" s="624"/>
      <c r="G31" s="624"/>
      <c r="H31" s="625"/>
      <c r="I31" s="626"/>
      <c r="J31" s="624"/>
      <c r="K31" s="625"/>
      <c r="L31" s="626"/>
      <c r="M31" s="624"/>
      <c r="N31" s="624"/>
      <c r="O31" s="625"/>
      <c r="P31" s="626"/>
      <c r="Q31" s="624"/>
      <c r="R31" s="624"/>
      <c r="S31" s="624"/>
      <c r="T31" s="625"/>
      <c r="U31" s="626"/>
      <c r="V31" s="624"/>
      <c r="W31" s="624"/>
      <c r="X31" s="624"/>
      <c r="Y31" s="624"/>
      <c r="Z31" s="625"/>
      <c r="AA31" s="626"/>
      <c r="AB31" s="624"/>
      <c r="AC31" s="624"/>
      <c r="AD31" s="624"/>
      <c r="AE31" s="624"/>
      <c r="AF31" s="625"/>
      <c r="AG31" s="394"/>
      <c r="AH31" s="394"/>
      <c r="AI31" s="394"/>
      <c r="AJ31" s="82"/>
      <c r="AK31" s="217"/>
      <c r="AL31" s="82"/>
      <c r="AM31" s="217"/>
      <c r="AN31" s="217"/>
      <c r="AO31" s="217"/>
      <c r="AP31" s="217"/>
      <c r="AQ31" s="217"/>
      <c r="AR31" s="217"/>
      <c r="AS31" s="217"/>
      <c r="AT31" s="21"/>
    </row>
    <row r="32" spans="1:47" ht="30" customHeight="1">
      <c r="A32" s="20"/>
      <c r="B32" s="20"/>
      <c r="C32" s="223">
        <v>3</v>
      </c>
      <c r="D32" s="624"/>
      <c r="E32" s="624"/>
      <c r="F32" s="624"/>
      <c r="G32" s="624"/>
      <c r="H32" s="625"/>
      <c r="I32" s="626"/>
      <c r="J32" s="624"/>
      <c r="K32" s="625"/>
      <c r="L32" s="626"/>
      <c r="M32" s="624"/>
      <c r="N32" s="624"/>
      <c r="O32" s="625"/>
      <c r="P32" s="626"/>
      <c r="Q32" s="624"/>
      <c r="R32" s="624"/>
      <c r="S32" s="624"/>
      <c r="T32" s="625"/>
      <c r="U32" s="626"/>
      <c r="V32" s="624"/>
      <c r="W32" s="624"/>
      <c r="X32" s="624"/>
      <c r="Y32" s="624"/>
      <c r="Z32" s="625"/>
      <c r="AA32" s="626"/>
      <c r="AB32" s="624"/>
      <c r="AC32" s="624"/>
      <c r="AD32" s="624"/>
      <c r="AE32" s="624"/>
      <c r="AF32" s="625"/>
      <c r="AG32" s="394"/>
      <c r="AH32" s="394"/>
      <c r="AI32" s="394"/>
      <c r="AJ32" s="82"/>
      <c r="AK32" s="217"/>
      <c r="AL32" s="82"/>
      <c r="AM32" s="217"/>
      <c r="AN32" s="217"/>
      <c r="AO32" s="217"/>
      <c r="AP32" s="217"/>
      <c r="AQ32" s="217"/>
      <c r="AR32" s="217"/>
      <c r="AS32" s="217"/>
      <c r="AT32" s="21"/>
    </row>
    <row r="33" spans="1:46" ht="30" customHeight="1">
      <c r="A33" s="20"/>
      <c r="B33" s="20"/>
      <c r="C33" s="223">
        <v>4</v>
      </c>
      <c r="D33" s="624"/>
      <c r="E33" s="624"/>
      <c r="F33" s="624"/>
      <c r="G33" s="624"/>
      <c r="H33" s="625"/>
      <c r="I33" s="626"/>
      <c r="J33" s="624"/>
      <c r="K33" s="625"/>
      <c r="L33" s="626"/>
      <c r="M33" s="624"/>
      <c r="N33" s="624"/>
      <c r="O33" s="625"/>
      <c r="P33" s="626"/>
      <c r="Q33" s="624"/>
      <c r="R33" s="624"/>
      <c r="S33" s="624"/>
      <c r="T33" s="625"/>
      <c r="U33" s="626"/>
      <c r="V33" s="624"/>
      <c r="W33" s="624"/>
      <c r="X33" s="624"/>
      <c r="Y33" s="624"/>
      <c r="Z33" s="625"/>
      <c r="AA33" s="626"/>
      <c r="AB33" s="624"/>
      <c r="AC33" s="624"/>
      <c r="AD33" s="624"/>
      <c r="AE33" s="624"/>
      <c r="AF33" s="625"/>
      <c r="AG33" s="394"/>
      <c r="AH33" s="394"/>
      <c r="AI33" s="394"/>
      <c r="AJ33" s="82"/>
      <c r="AK33" s="217"/>
      <c r="AL33" s="82"/>
      <c r="AM33" s="217"/>
      <c r="AN33" s="217"/>
      <c r="AO33" s="217"/>
      <c r="AP33" s="217"/>
      <c r="AQ33" s="217"/>
      <c r="AR33" s="217"/>
      <c r="AS33" s="217"/>
      <c r="AT33" s="21"/>
    </row>
    <row r="34" spans="1:46" ht="30" customHeight="1">
      <c r="A34" s="20"/>
      <c r="B34" s="20"/>
      <c r="C34" s="223">
        <v>5</v>
      </c>
      <c r="D34" s="624"/>
      <c r="E34" s="624"/>
      <c r="F34" s="624"/>
      <c r="G34" s="624"/>
      <c r="H34" s="625"/>
      <c r="I34" s="626"/>
      <c r="J34" s="624"/>
      <c r="K34" s="625"/>
      <c r="L34" s="626"/>
      <c r="M34" s="624"/>
      <c r="N34" s="624"/>
      <c r="O34" s="625"/>
      <c r="P34" s="626"/>
      <c r="Q34" s="624"/>
      <c r="R34" s="624"/>
      <c r="S34" s="624"/>
      <c r="T34" s="625"/>
      <c r="U34" s="626"/>
      <c r="V34" s="624"/>
      <c r="W34" s="624"/>
      <c r="X34" s="624"/>
      <c r="Y34" s="624"/>
      <c r="Z34" s="625"/>
      <c r="AA34" s="626"/>
      <c r="AB34" s="624"/>
      <c r="AC34" s="624"/>
      <c r="AD34" s="624"/>
      <c r="AE34" s="624"/>
      <c r="AF34" s="625"/>
      <c r="AG34" s="394"/>
      <c r="AH34" s="394"/>
      <c r="AI34" s="394"/>
      <c r="AJ34" s="82"/>
      <c r="AK34" s="217"/>
      <c r="AL34" s="82"/>
      <c r="AM34" s="217"/>
      <c r="AN34" s="217"/>
      <c r="AO34" s="217"/>
      <c r="AP34" s="217"/>
      <c r="AQ34" s="217"/>
      <c r="AR34" s="217"/>
      <c r="AS34" s="217"/>
      <c r="AT34" s="21"/>
    </row>
    <row r="35" spans="1:46" ht="30" customHeight="1">
      <c r="A35" s="20"/>
      <c r="B35" s="20"/>
      <c r="C35" s="223">
        <v>6</v>
      </c>
      <c r="D35" s="624"/>
      <c r="E35" s="624"/>
      <c r="F35" s="624"/>
      <c r="G35" s="624"/>
      <c r="H35" s="625"/>
      <c r="I35" s="626"/>
      <c r="J35" s="624"/>
      <c r="K35" s="625"/>
      <c r="L35" s="626"/>
      <c r="M35" s="624"/>
      <c r="N35" s="624"/>
      <c r="O35" s="625"/>
      <c r="P35" s="626"/>
      <c r="Q35" s="624"/>
      <c r="R35" s="624"/>
      <c r="S35" s="624"/>
      <c r="T35" s="625"/>
      <c r="U35" s="626"/>
      <c r="V35" s="624"/>
      <c r="W35" s="624"/>
      <c r="X35" s="624"/>
      <c r="Y35" s="624"/>
      <c r="Z35" s="625"/>
      <c r="AA35" s="626"/>
      <c r="AB35" s="624"/>
      <c r="AC35" s="624"/>
      <c r="AD35" s="624"/>
      <c r="AE35" s="624"/>
      <c r="AF35" s="625"/>
      <c r="AG35" s="394"/>
      <c r="AH35" s="394"/>
      <c r="AI35" s="394"/>
      <c r="AJ35" s="82"/>
      <c r="AK35" s="217"/>
      <c r="AL35" s="82"/>
      <c r="AM35" s="217"/>
      <c r="AN35" s="217"/>
      <c r="AO35" s="217"/>
      <c r="AP35" s="217"/>
      <c r="AQ35" s="217"/>
      <c r="AR35" s="217"/>
      <c r="AS35" s="217"/>
      <c r="AT35" s="21"/>
    </row>
    <row r="36" spans="1:46" ht="30" customHeight="1">
      <c r="A36" s="20"/>
      <c r="B36" s="20"/>
      <c r="C36" s="223">
        <v>7</v>
      </c>
      <c r="D36" s="624"/>
      <c r="E36" s="624"/>
      <c r="F36" s="624"/>
      <c r="G36" s="624"/>
      <c r="H36" s="625"/>
      <c r="I36" s="394"/>
      <c r="J36" s="394"/>
      <c r="K36" s="394"/>
      <c r="L36" s="394"/>
      <c r="M36" s="394"/>
      <c r="N36" s="394"/>
      <c r="O36" s="394"/>
      <c r="P36" s="394"/>
      <c r="Q36" s="394"/>
      <c r="R36" s="394"/>
      <c r="S36" s="394"/>
      <c r="T36" s="394"/>
      <c r="U36" s="394"/>
      <c r="V36" s="394"/>
      <c r="W36" s="394"/>
      <c r="X36" s="394"/>
      <c r="Y36" s="394"/>
      <c r="Z36" s="394"/>
      <c r="AA36" s="394"/>
      <c r="AB36" s="394"/>
      <c r="AC36" s="394"/>
      <c r="AD36" s="394"/>
      <c r="AE36" s="394"/>
      <c r="AF36" s="394"/>
      <c r="AG36" s="394"/>
      <c r="AH36" s="394"/>
      <c r="AI36" s="394"/>
      <c r="AJ36" s="82"/>
      <c r="AK36" s="217"/>
      <c r="AL36" s="82"/>
      <c r="AM36" s="217"/>
      <c r="AN36" s="217"/>
      <c r="AO36" s="217"/>
      <c r="AP36" s="217"/>
      <c r="AQ36" s="217"/>
      <c r="AR36" s="217"/>
      <c r="AS36" s="217"/>
      <c r="AT36" s="21"/>
    </row>
    <row r="37" spans="1:46" ht="18.75" customHeight="1">
      <c r="A37" s="218"/>
      <c r="B37" s="221"/>
      <c r="C37" s="221"/>
      <c r="D37" s="226"/>
      <c r="E37" s="537" t="s">
        <v>1076</v>
      </c>
      <c r="F37" s="537"/>
      <c r="G37" s="537"/>
      <c r="H37" s="537"/>
      <c r="I37" s="537"/>
      <c r="J37" s="537"/>
      <c r="K37" s="537"/>
      <c r="L37" s="537"/>
      <c r="M37" s="537"/>
      <c r="N37" s="537"/>
      <c r="O37" s="537"/>
      <c r="P37" s="537"/>
      <c r="Q37" s="537"/>
      <c r="R37" s="537"/>
      <c r="S37" s="537"/>
      <c r="T37" s="537"/>
      <c r="U37" s="537"/>
      <c r="V37" s="537"/>
      <c r="W37" s="537"/>
      <c r="X37" s="537"/>
      <c r="Y37" s="537"/>
      <c r="Z37" s="537"/>
      <c r="AA37" s="537"/>
      <c r="AB37" s="537"/>
      <c r="AC37" s="537"/>
      <c r="AD37" s="537"/>
      <c r="AE37" s="537"/>
      <c r="AF37" s="537"/>
      <c r="AG37" s="537"/>
      <c r="AH37" s="537"/>
      <c r="AI37" s="217"/>
      <c r="AJ37" s="217"/>
      <c r="AK37" s="217"/>
      <c r="AL37" s="219"/>
      <c r="AO37"/>
    </row>
    <row r="38" spans="1:46" ht="18.75" customHeight="1">
      <c r="A38" s="218"/>
      <c r="B38" s="221"/>
      <c r="C38" s="221"/>
      <c r="D38" s="226"/>
      <c r="E38" s="537" t="s">
        <v>1077</v>
      </c>
      <c r="F38" s="537"/>
      <c r="G38" s="537"/>
      <c r="H38" s="537"/>
      <c r="I38" s="537"/>
      <c r="J38" s="537"/>
      <c r="K38" s="537"/>
      <c r="L38" s="537"/>
      <c r="M38" s="537"/>
      <c r="N38" s="537"/>
      <c r="O38" s="537"/>
      <c r="P38" s="537"/>
      <c r="Q38" s="537"/>
      <c r="R38" s="537"/>
      <c r="S38" s="537"/>
      <c r="T38" s="537"/>
      <c r="U38" s="537"/>
      <c r="V38" s="537"/>
      <c r="W38" s="537"/>
      <c r="X38" s="537"/>
      <c r="Y38" s="537"/>
      <c r="Z38" s="537"/>
      <c r="AA38" s="537"/>
      <c r="AB38" s="537"/>
      <c r="AC38" s="537"/>
      <c r="AD38" s="537"/>
      <c r="AE38" s="537"/>
      <c r="AF38" s="537"/>
      <c r="AG38" s="537"/>
      <c r="AH38" s="537"/>
      <c r="AI38" s="217"/>
      <c r="AJ38" s="217"/>
      <c r="AK38" s="217"/>
      <c r="AL38" s="219"/>
      <c r="AO38"/>
    </row>
    <row r="39" spans="1:46" ht="18.75" customHeight="1">
      <c r="A39" s="218"/>
      <c r="B39" s="221"/>
      <c r="C39" s="221"/>
      <c r="D39" s="226"/>
      <c r="E39" s="537" t="s">
        <v>1078</v>
      </c>
      <c r="F39" s="537"/>
      <c r="G39" s="537"/>
      <c r="H39" s="537"/>
      <c r="I39" s="537"/>
      <c r="J39" s="537"/>
      <c r="K39" s="537"/>
      <c r="L39" s="537"/>
      <c r="M39" s="537"/>
      <c r="N39" s="537"/>
      <c r="O39" s="537"/>
      <c r="P39" s="537"/>
      <c r="Q39" s="537"/>
      <c r="R39" s="537"/>
      <c r="S39" s="537"/>
      <c r="T39" s="537"/>
      <c r="U39" s="537"/>
      <c r="V39" s="537"/>
      <c r="W39" s="537"/>
      <c r="X39" s="537"/>
      <c r="Y39" s="537"/>
      <c r="Z39" s="537"/>
      <c r="AA39" s="537"/>
      <c r="AB39" s="537"/>
      <c r="AC39" s="537"/>
      <c r="AD39" s="537"/>
      <c r="AE39" s="537"/>
      <c r="AF39" s="537"/>
      <c r="AG39" s="537"/>
      <c r="AH39" s="537"/>
      <c r="AI39" s="217"/>
      <c r="AJ39" s="217"/>
      <c r="AK39" s="217"/>
      <c r="AL39" s="219"/>
      <c r="AO39"/>
    </row>
    <row r="40" spans="1:46" ht="26.25" customHeight="1">
      <c r="A40" s="20"/>
      <c r="B40" s="20"/>
      <c r="C40" s="217"/>
      <c r="D40" s="217"/>
      <c r="E40" s="630"/>
      <c r="F40" s="630"/>
      <c r="G40" s="630"/>
      <c r="H40" s="630"/>
      <c r="I40" s="630"/>
      <c r="J40" s="630"/>
      <c r="K40" s="630"/>
      <c r="L40" s="630"/>
      <c r="M40" s="630"/>
      <c r="N40" s="630"/>
      <c r="O40" s="630"/>
      <c r="P40" s="630"/>
      <c r="Q40" s="630"/>
      <c r="R40" s="630"/>
      <c r="S40" s="630"/>
      <c r="T40" s="630"/>
      <c r="U40" s="630"/>
      <c r="V40" s="630"/>
      <c r="W40" s="630"/>
      <c r="X40" s="630"/>
      <c r="Y40" s="630"/>
      <c r="Z40" s="630"/>
      <c r="AA40" s="630"/>
      <c r="AB40" s="630"/>
      <c r="AC40" s="630"/>
      <c r="AD40" s="630"/>
      <c r="AE40" s="630"/>
      <c r="AF40" s="630"/>
      <c r="AG40" s="630"/>
      <c r="AH40" s="630"/>
      <c r="AI40" s="630"/>
      <c r="AJ40" s="82" t="s">
        <v>199</v>
      </c>
      <c r="AK40" s="217"/>
      <c r="AL40" s="82"/>
      <c r="AM40" s="217"/>
      <c r="AN40" s="217"/>
      <c r="AO40" s="217"/>
      <c r="AP40" s="217"/>
      <c r="AQ40" s="217"/>
      <c r="AR40" s="217"/>
      <c r="AS40" s="217"/>
      <c r="AT40" s="21"/>
    </row>
    <row r="42" spans="1:46" ht="215.25" customHeight="1">
      <c r="A42" s="620" t="s">
        <v>1090</v>
      </c>
      <c r="B42" s="621"/>
      <c r="C42" s="621"/>
      <c r="D42" s="621"/>
      <c r="E42" s="621"/>
      <c r="F42" s="621"/>
      <c r="G42" s="621"/>
      <c r="H42" s="621"/>
      <c r="I42" s="621"/>
      <c r="J42" s="621"/>
      <c r="K42" s="621"/>
      <c r="L42" s="621"/>
      <c r="M42" s="621"/>
      <c r="N42" s="621"/>
      <c r="O42" s="621"/>
      <c r="P42" s="621"/>
      <c r="Q42" s="621"/>
      <c r="R42" s="621"/>
      <c r="S42" s="621"/>
      <c r="T42" s="621"/>
      <c r="U42" s="621"/>
      <c r="V42" s="621"/>
      <c r="W42" s="621"/>
      <c r="X42" s="621"/>
      <c r="Y42" s="621"/>
      <c r="Z42" s="621"/>
      <c r="AA42" s="621"/>
      <c r="AB42" s="621"/>
      <c r="AC42" s="621"/>
      <c r="AD42" s="621"/>
      <c r="AE42" s="621"/>
      <c r="AF42" s="621"/>
      <c r="AG42" s="621"/>
      <c r="AH42" s="621"/>
      <c r="AI42" s="622"/>
    </row>
  </sheetData>
  <protectedRanges>
    <protectedRange sqref="A37:AK39" name="범위2"/>
  </protectedRanges>
  <mergeCells count="134">
    <mergeCell ref="E37:AH37"/>
    <mergeCell ref="E38:AH38"/>
    <mergeCell ref="E39:AH39"/>
    <mergeCell ref="E40:AI40"/>
    <mergeCell ref="AA35:AF35"/>
    <mergeCell ref="AG35:AI35"/>
    <mergeCell ref="D36:H36"/>
    <mergeCell ref="I36:K36"/>
    <mergeCell ref="L36:O36"/>
    <mergeCell ref="P36:T36"/>
    <mergeCell ref="U36:Z36"/>
    <mergeCell ref="AA36:AF36"/>
    <mergeCell ref="AG36:AI36"/>
    <mergeCell ref="D35:H35"/>
    <mergeCell ref="I35:K35"/>
    <mergeCell ref="L35:O35"/>
    <mergeCell ref="P35:T35"/>
    <mergeCell ref="U35:Z35"/>
    <mergeCell ref="AA33:AF33"/>
    <mergeCell ref="AG33:AI33"/>
    <mergeCell ref="D34:H34"/>
    <mergeCell ref="I34:K34"/>
    <mergeCell ref="L34:O34"/>
    <mergeCell ref="P34:T34"/>
    <mergeCell ref="U34:Z34"/>
    <mergeCell ref="AA34:AF34"/>
    <mergeCell ref="AG34:AI34"/>
    <mergeCell ref="D33:H33"/>
    <mergeCell ref="I33:K33"/>
    <mergeCell ref="L33:O33"/>
    <mergeCell ref="P33:T33"/>
    <mergeCell ref="U33:Z33"/>
    <mergeCell ref="AA31:AF31"/>
    <mergeCell ref="AG31:AI31"/>
    <mergeCell ref="D32:H32"/>
    <mergeCell ref="I32:K32"/>
    <mergeCell ref="L32:O32"/>
    <mergeCell ref="P32:T32"/>
    <mergeCell ref="U32:Z32"/>
    <mergeCell ref="AA32:AF32"/>
    <mergeCell ref="AG32:AI32"/>
    <mergeCell ref="D31:H31"/>
    <mergeCell ref="I31:K31"/>
    <mergeCell ref="L31:O31"/>
    <mergeCell ref="P31:T31"/>
    <mergeCell ref="U31:Z31"/>
    <mergeCell ref="AG29:AI29"/>
    <mergeCell ref="D30:H30"/>
    <mergeCell ref="I30:K30"/>
    <mergeCell ref="L30:O30"/>
    <mergeCell ref="P30:T30"/>
    <mergeCell ref="U30:Z30"/>
    <mergeCell ref="AA30:AF30"/>
    <mergeCell ref="AG30:AI30"/>
    <mergeCell ref="C28:AE28"/>
    <mergeCell ref="C29:H29"/>
    <mergeCell ref="I29:K29"/>
    <mergeCell ref="L29:O29"/>
    <mergeCell ref="P29:T29"/>
    <mergeCell ref="U29:Z29"/>
    <mergeCell ref="AA29:AF29"/>
    <mergeCell ref="E26:AI26"/>
    <mergeCell ref="D16:N16"/>
    <mergeCell ref="O16:W16"/>
    <mergeCell ref="X16:AB16"/>
    <mergeCell ref="AC16:AI16"/>
    <mergeCell ref="D17:N17"/>
    <mergeCell ref="O17:W17"/>
    <mergeCell ref="X17:AB17"/>
    <mergeCell ref="AC17:AI17"/>
    <mergeCell ref="D20:N20"/>
    <mergeCell ref="O20:W20"/>
    <mergeCell ref="X20:AB20"/>
    <mergeCell ref="D19:N19"/>
    <mergeCell ref="O19:W19"/>
    <mergeCell ref="X19:AB19"/>
    <mergeCell ref="AC19:AI19"/>
    <mergeCell ref="D14:N14"/>
    <mergeCell ref="O14:W14"/>
    <mergeCell ref="X14:AB14"/>
    <mergeCell ref="AC14:AI14"/>
    <mergeCell ref="D24:N24"/>
    <mergeCell ref="O24:W24"/>
    <mergeCell ref="X24:AB24"/>
    <mergeCell ref="AC24:AI24"/>
    <mergeCell ref="AC21:AI21"/>
    <mergeCell ref="D23:N23"/>
    <mergeCell ref="O23:W23"/>
    <mergeCell ref="X23:AB23"/>
    <mergeCell ref="AC23:AI23"/>
    <mergeCell ref="D21:N21"/>
    <mergeCell ref="O21:W21"/>
    <mergeCell ref="X21:AB21"/>
    <mergeCell ref="D15:N15"/>
    <mergeCell ref="O15:W15"/>
    <mergeCell ref="X15:AB15"/>
    <mergeCell ref="AC15:AI15"/>
    <mergeCell ref="AC20:AI20"/>
    <mergeCell ref="A42:AI42"/>
    <mergeCell ref="C6:AE6"/>
    <mergeCell ref="O8:W8"/>
    <mergeCell ref="C8:N8"/>
    <mergeCell ref="D9:N9"/>
    <mergeCell ref="O9:W9"/>
    <mergeCell ref="X9:AB9"/>
    <mergeCell ref="AC9:AI9"/>
    <mergeCell ref="D22:N22"/>
    <mergeCell ref="O22:W22"/>
    <mergeCell ref="X22:AB22"/>
    <mergeCell ref="AC22:AI22"/>
    <mergeCell ref="D18:N18"/>
    <mergeCell ref="O18:W18"/>
    <mergeCell ref="X18:AB18"/>
    <mergeCell ref="AC18:AI18"/>
    <mergeCell ref="X12:AB12"/>
    <mergeCell ref="D12:N12"/>
    <mergeCell ref="O12:W12"/>
    <mergeCell ref="AC12:AI12"/>
    <mergeCell ref="D13:N13"/>
    <mergeCell ref="O13:W13"/>
    <mergeCell ref="X13:AB13"/>
    <mergeCell ref="AC13:AI13"/>
    <mergeCell ref="A2:AI2"/>
    <mergeCell ref="B4:AI4"/>
    <mergeCell ref="X8:AB8"/>
    <mergeCell ref="AC8:AI8"/>
    <mergeCell ref="D10:N10"/>
    <mergeCell ref="O10:W10"/>
    <mergeCell ref="X10:AB10"/>
    <mergeCell ref="AC10:AI10"/>
    <mergeCell ref="D11:N11"/>
    <mergeCell ref="O11:W11"/>
    <mergeCell ref="X11:AB11"/>
    <mergeCell ref="AC11:AI11"/>
  </mergeCells>
  <phoneticPr fontId="2" type="noConversion"/>
  <pageMargins left="0.59055118110236227" right="0.47244094488188981" top="0.74803149606299213" bottom="0.74803149606299213" header="0.31496062992125984" footer="0.31496062992125984"/>
  <pageSetup paperSize="9" orientation="portrait" blackAndWhite="1" r:id="rId1"/>
  <rowBreaks count="1" manualBreakCount="1">
    <brk id="27" max="34"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2:AU15"/>
  <sheetViews>
    <sheetView view="pageBreakPreview" zoomScaleNormal="100" zoomScaleSheetLayoutView="100" workbookViewId="0">
      <selection activeCell="AP14" sqref="AP14"/>
    </sheetView>
  </sheetViews>
  <sheetFormatPr defaultRowHeight="16.5"/>
  <cols>
    <col min="1" max="2" width="1.125" style="1" customWidth="1"/>
    <col min="3" max="3" width="2.375" style="1" customWidth="1"/>
    <col min="4" max="4" width="1.125" style="1" customWidth="1"/>
    <col min="5" max="8" width="2.375" style="1" customWidth="1"/>
    <col min="9" max="30" width="2.875" style="1" customWidth="1"/>
    <col min="31" max="31" width="3.125" style="1" customWidth="1"/>
    <col min="32" max="37" width="2.375" style="1" customWidth="1"/>
    <col min="38" max="38" width="16.25" style="1" customWidth="1"/>
    <col min="39" max="39" width="11.375" style="1" customWidth="1"/>
    <col min="40" max="40" width="29" style="1" customWidth="1"/>
  </cols>
  <sheetData>
    <row r="2" spans="1:47" ht="17.25" customHeight="1">
      <c r="C2" s="287" t="s">
        <v>281</v>
      </c>
      <c r="D2" s="287"/>
      <c r="E2" s="287"/>
      <c r="F2" s="287"/>
      <c r="G2" s="287"/>
      <c r="H2" s="287"/>
      <c r="I2" s="287"/>
      <c r="J2" s="287"/>
      <c r="K2" s="287"/>
      <c r="L2" s="287"/>
      <c r="M2" s="287"/>
      <c r="N2" s="287"/>
      <c r="O2" s="287"/>
      <c r="P2" s="287"/>
      <c r="Q2" s="287"/>
      <c r="R2" s="287"/>
      <c r="S2" s="287"/>
      <c r="T2" s="287"/>
      <c r="U2" s="287"/>
      <c r="V2" s="287"/>
      <c r="W2" s="287"/>
      <c r="X2" s="287"/>
      <c r="Y2" s="287"/>
      <c r="Z2" s="287"/>
      <c r="AA2" s="287"/>
      <c r="AB2" s="287"/>
      <c r="AC2" s="287"/>
      <c r="AD2" s="287"/>
      <c r="AE2" s="287"/>
      <c r="AO2" s="1"/>
      <c r="AP2" s="1"/>
      <c r="AQ2" s="1"/>
      <c r="AR2" s="1"/>
      <c r="AS2" s="1"/>
      <c r="AT2" s="1"/>
      <c r="AU2" s="1"/>
    </row>
    <row r="3" spans="1:47" ht="18.75" customHeight="1">
      <c r="A3" s="14"/>
      <c r="B3" s="13"/>
      <c r="C3" s="201"/>
      <c r="D3" s="201"/>
      <c r="E3" s="201"/>
      <c r="F3" s="201"/>
      <c r="G3" s="201"/>
      <c r="H3" s="201"/>
      <c r="I3" s="201"/>
      <c r="J3" s="201"/>
      <c r="K3" s="201"/>
      <c r="L3" s="201"/>
      <c r="M3" s="201"/>
      <c r="N3" s="201"/>
      <c r="O3" s="201"/>
      <c r="P3" s="201"/>
      <c r="Q3" s="201"/>
      <c r="R3" s="201"/>
      <c r="S3" s="201"/>
      <c r="T3" s="201"/>
      <c r="U3" s="201"/>
      <c r="V3" s="201"/>
      <c r="W3" s="201"/>
      <c r="X3" s="201"/>
      <c r="Y3" s="201"/>
      <c r="Z3" s="201"/>
      <c r="AA3" s="201"/>
      <c r="AB3" s="100"/>
      <c r="AC3" s="100"/>
      <c r="AD3" s="556" t="s">
        <v>160</v>
      </c>
      <c r="AE3" s="556"/>
      <c r="AF3" s="556"/>
      <c r="AG3" s="556"/>
      <c r="AH3" s="556"/>
      <c r="AI3" s="556"/>
      <c r="AJ3" s="556"/>
      <c r="AK3" s="556"/>
      <c r="AL3" s="11"/>
    </row>
    <row r="4" spans="1:47" ht="30" customHeight="1">
      <c r="A4" s="44"/>
      <c r="B4" s="44"/>
      <c r="C4" s="634" t="s">
        <v>189</v>
      </c>
      <c r="D4" s="634"/>
      <c r="E4" s="634"/>
      <c r="F4" s="634"/>
      <c r="G4" s="634"/>
      <c r="H4" s="634"/>
      <c r="I4" s="634" t="s">
        <v>274</v>
      </c>
      <c r="J4" s="634"/>
      <c r="K4" s="634"/>
      <c r="L4" s="634"/>
      <c r="M4" s="634" t="s">
        <v>275</v>
      </c>
      <c r="N4" s="634"/>
      <c r="O4" s="634"/>
      <c r="P4" s="634" t="s">
        <v>276</v>
      </c>
      <c r="Q4" s="634"/>
      <c r="R4" s="634"/>
      <c r="S4" s="634"/>
      <c r="T4" s="634" t="s">
        <v>277</v>
      </c>
      <c r="U4" s="635"/>
      <c r="V4" s="635"/>
      <c r="W4" s="635"/>
      <c r="X4" s="634" t="s">
        <v>278</v>
      </c>
      <c r="Y4" s="634"/>
      <c r="Z4" s="634"/>
      <c r="AA4" s="634"/>
      <c r="AB4" s="634" t="s">
        <v>295</v>
      </c>
      <c r="AC4" s="634"/>
      <c r="AD4" s="634"/>
      <c r="AE4" s="634"/>
      <c r="AF4" s="633" t="s">
        <v>279</v>
      </c>
      <c r="AG4" s="633"/>
      <c r="AH4" s="633"/>
      <c r="AI4" s="633" t="s">
        <v>280</v>
      </c>
      <c r="AJ4" s="633"/>
      <c r="AK4" s="633"/>
      <c r="AL4" s="11"/>
      <c r="AM4" s="24"/>
    </row>
    <row r="5" spans="1:47" ht="30" customHeight="1">
      <c r="A5" s="44"/>
      <c r="B5" s="44"/>
      <c r="C5" s="211">
        <v>1</v>
      </c>
      <c r="D5" s="520"/>
      <c r="E5" s="529"/>
      <c r="F5" s="529"/>
      <c r="G5" s="529"/>
      <c r="H5" s="529"/>
      <c r="I5" s="632"/>
      <c r="J5" s="632"/>
      <c r="K5" s="632"/>
      <c r="L5" s="632"/>
      <c r="M5" s="632"/>
      <c r="N5" s="632"/>
      <c r="O5" s="632"/>
      <c r="P5" s="632"/>
      <c r="Q5" s="632"/>
      <c r="R5" s="632"/>
      <c r="S5" s="632"/>
      <c r="T5" s="368"/>
      <c r="U5" s="368"/>
      <c r="V5" s="368"/>
      <c r="W5" s="368"/>
      <c r="X5" s="368"/>
      <c r="Y5" s="368"/>
      <c r="Z5" s="368"/>
      <c r="AA5" s="368"/>
      <c r="AB5" s="368"/>
      <c r="AC5" s="368"/>
      <c r="AD5" s="368"/>
      <c r="AE5" s="368"/>
      <c r="AF5" s="550" t="str">
        <f>IFERROR(AB5/SUM(AB5:AE9),"")</f>
        <v/>
      </c>
      <c r="AG5" s="550"/>
      <c r="AH5" s="550"/>
      <c r="AI5" s="631"/>
      <c r="AJ5" s="631"/>
      <c r="AK5" s="631"/>
    </row>
    <row r="6" spans="1:47" ht="30" customHeight="1">
      <c r="A6" s="44"/>
      <c r="B6" s="44"/>
      <c r="C6" s="211">
        <v>2</v>
      </c>
      <c r="D6" s="520"/>
      <c r="E6" s="529"/>
      <c r="F6" s="529"/>
      <c r="G6" s="529"/>
      <c r="H6" s="529"/>
      <c r="I6" s="632"/>
      <c r="J6" s="632"/>
      <c r="K6" s="632"/>
      <c r="L6" s="632"/>
      <c r="M6" s="632"/>
      <c r="N6" s="632"/>
      <c r="O6" s="632"/>
      <c r="P6" s="632"/>
      <c r="Q6" s="632"/>
      <c r="R6" s="632"/>
      <c r="S6" s="632"/>
      <c r="T6" s="368"/>
      <c r="U6" s="368"/>
      <c r="V6" s="368"/>
      <c r="W6" s="368"/>
      <c r="X6" s="368"/>
      <c r="Y6" s="368"/>
      <c r="Z6" s="368"/>
      <c r="AA6" s="368"/>
      <c r="AB6" s="368"/>
      <c r="AC6" s="368"/>
      <c r="AD6" s="368"/>
      <c r="AE6" s="368"/>
      <c r="AF6" s="550" t="str">
        <f>IFERROR(AB6/SUM(AB5:AE9),"")</f>
        <v/>
      </c>
      <c r="AG6" s="550"/>
      <c r="AH6" s="550"/>
      <c r="AI6" s="631"/>
      <c r="AJ6" s="631"/>
      <c r="AK6" s="631"/>
    </row>
    <row r="7" spans="1:47" ht="30" customHeight="1">
      <c r="A7" s="44"/>
      <c r="B7" s="44"/>
      <c r="C7" s="211">
        <v>3</v>
      </c>
      <c r="D7" s="520"/>
      <c r="E7" s="529"/>
      <c r="F7" s="529"/>
      <c r="G7" s="529"/>
      <c r="H7" s="529"/>
      <c r="I7" s="632"/>
      <c r="J7" s="632"/>
      <c r="K7" s="632"/>
      <c r="L7" s="632"/>
      <c r="M7" s="632"/>
      <c r="N7" s="632"/>
      <c r="O7" s="632"/>
      <c r="P7" s="632"/>
      <c r="Q7" s="632"/>
      <c r="R7" s="632"/>
      <c r="S7" s="632"/>
      <c r="T7" s="368"/>
      <c r="U7" s="368"/>
      <c r="V7" s="368"/>
      <c r="W7" s="368"/>
      <c r="X7" s="368"/>
      <c r="Y7" s="368"/>
      <c r="Z7" s="368"/>
      <c r="AA7" s="368"/>
      <c r="AB7" s="368"/>
      <c r="AC7" s="368"/>
      <c r="AD7" s="368"/>
      <c r="AE7" s="368"/>
      <c r="AF7" s="550" t="str">
        <f>IFERROR(AB7/SUM(AB5:AE9),"")</f>
        <v/>
      </c>
      <c r="AG7" s="550"/>
      <c r="AH7" s="550"/>
      <c r="AI7" s="631"/>
      <c r="AJ7" s="631"/>
      <c r="AK7" s="631"/>
    </row>
    <row r="8" spans="1:47" ht="30" customHeight="1">
      <c r="A8" s="44"/>
      <c r="B8" s="44"/>
      <c r="C8" s="211">
        <v>4</v>
      </c>
      <c r="D8" s="520"/>
      <c r="E8" s="529"/>
      <c r="F8" s="529"/>
      <c r="G8" s="529"/>
      <c r="H8" s="529"/>
      <c r="I8" s="632"/>
      <c r="J8" s="632"/>
      <c r="K8" s="632"/>
      <c r="L8" s="632"/>
      <c r="M8" s="632"/>
      <c r="N8" s="632"/>
      <c r="O8" s="632"/>
      <c r="P8" s="632"/>
      <c r="Q8" s="632"/>
      <c r="R8" s="632"/>
      <c r="S8" s="632"/>
      <c r="T8" s="368"/>
      <c r="U8" s="368"/>
      <c r="V8" s="368"/>
      <c r="W8" s="368"/>
      <c r="X8" s="368"/>
      <c r="Y8" s="368"/>
      <c r="Z8" s="368"/>
      <c r="AA8" s="368"/>
      <c r="AB8" s="368"/>
      <c r="AC8" s="368"/>
      <c r="AD8" s="368"/>
      <c r="AE8" s="368"/>
      <c r="AF8" s="550" t="str">
        <f>IFERROR(AB8/SUM(AB5:AE9),"")</f>
        <v/>
      </c>
      <c r="AG8" s="550"/>
      <c r="AH8" s="550"/>
      <c r="AI8" s="631"/>
      <c r="AJ8" s="631"/>
      <c r="AK8" s="631"/>
    </row>
    <row r="9" spans="1:47" ht="30" customHeight="1">
      <c r="A9" s="44"/>
      <c r="B9" s="44"/>
      <c r="C9" s="211">
        <v>5</v>
      </c>
      <c r="D9" s="520"/>
      <c r="E9" s="529"/>
      <c r="F9" s="529"/>
      <c r="G9" s="529"/>
      <c r="H9" s="529"/>
      <c r="I9" s="632"/>
      <c r="J9" s="632"/>
      <c r="K9" s="632"/>
      <c r="L9" s="632"/>
      <c r="M9" s="632"/>
      <c r="N9" s="632"/>
      <c r="O9" s="632"/>
      <c r="P9" s="632"/>
      <c r="Q9" s="632"/>
      <c r="R9" s="632"/>
      <c r="S9" s="632"/>
      <c r="T9" s="368"/>
      <c r="U9" s="368"/>
      <c r="V9" s="368"/>
      <c r="W9" s="368"/>
      <c r="X9" s="368"/>
      <c r="Y9" s="368"/>
      <c r="Z9" s="368"/>
      <c r="AA9" s="368"/>
      <c r="AB9" s="368"/>
      <c r="AC9" s="368"/>
      <c r="AD9" s="368"/>
      <c r="AE9" s="368"/>
      <c r="AF9" s="550" t="str">
        <f>IFERROR(AB9/SUM(AB5:AE9),"")</f>
        <v/>
      </c>
      <c r="AG9" s="550"/>
      <c r="AH9" s="550"/>
      <c r="AI9" s="631"/>
      <c r="AJ9" s="631"/>
      <c r="AK9" s="631"/>
    </row>
    <row r="10" spans="1:47" ht="18.75" customHeight="1">
      <c r="A10" s="14"/>
      <c r="B10" s="93"/>
      <c r="C10" s="93"/>
      <c r="D10" s="42"/>
      <c r="E10" s="572" t="s">
        <v>283</v>
      </c>
      <c r="F10" s="572"/>
      <c r="G10" s="572"/>
      <c r="H10" s="572"/>
      <c r="I10" s="572"/>
      <c r="J10" s="572"/>
      <c r="K10" s="572"/>
      <c r="L10" s="572"/>
      <c r="M10" s="572"/>
      <c r="N10" s="572"/>
      <c r="O10" s="572"/>
      <c r="P10" s="572"/>
      <c r="Q10" s="572"/>
      <c r="R10" s="572"/>
      <c r="S10" s="572"/>
      <c r="T10" s="572"/>
      <c r="U10" s="572"/>
      <c r="V10" s="572"/>
      <c r="W10" s="572"/>
      <c r="X10" s="572"/>
      <c r="Y10" s="572"/>
      <c r="Z10" s="572"/>
      <c r="AA10" s="572"/>
      <c r="AB10" s="572"/>
      <c r="AC10" s="572"/>
      <c r="AD10" s="572"/>
      <c r="AE10" s="572"/>
      <c r="AF10" s="572"/>
      <c r="AG10" s="572"/>
      <c r="AH10" s="572"/>
      <c r="AI10" s="18"/>
      <c r="AJ10" s="18"/>
      <c r="AK10" s="18"/>
      <c r="AL10" s="11"/>
    </row>
    <row r="11" spans="1:47" ht="26.25" customHeight="1">
      <c r="A11" s="20"/>
      <c r="B11" s="19"/>
      <c r="C11" s="18"/>
      <c r="D11" s="18"/>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279"/>
      <c r="AC11" s="279"/>
      <c r="AD11" s="279"/>
      <c r="AE11" s="279"/>
      <c r="AF11" s="279"/>
      <c r="AG11" s="279"/>
      <c r="AH11" s="279"/>
      <c r="AI11" s="279"/>
      <c r="AJ11" s="279"/>
      <c r="AK11" s="279"/>
      <c r="AL11" s="82" t="s">
        <v>199</v>
      </c>
      <c r="AO11" s="1"/>
      <c r="AP11" s="1"/>
      <c r="AQ11" s="1"/>
      <c r="AR11" s="1"/>
      <c r="AS11" s="1"/>
      <c r="AT11" s="1"/>
    </row>
    <row r="13" spans="1:47">
      <c r="AL13" s="40"/>
    </row>
    <row r="15" spans="1:47" ht="72" customHeight="1">
      <c r="A15" s="266" t="s">
        <v>233</v>
      </c>
      <c r="B15" s="267"/>
      <c r="C15" s="267"/>
      <c r="D15" s="267"/>
      <c r="E15" s="267"/>
      <c r="F15" s="267"/>
      <c r="G15" s="267"/>
      <c r="H15" s="267"/>
      <c r="I15" s="267"/>
      <c r="J15" s="267"/>
      <c r="K15" s="267"/>
      <c r="L15" s="267"/>
      <c r="M15" s="267"/>
      <c r="N15" s="267"/>
      <c r="O15" s="267"/>
      <c r="P15" s="267"/>
      <c r="Q15" s="267"/>
      <c r="R15" s="267"/>
      <c r="S15" s="267"/>
      <c r="T15" s="267"/>
      <c r="U15" s="267"/>
      <c r="V15" s="267"/>
      <c r="W15" s="267"/>
      <c r="X15" s="267"/>
      <c r="Y15" s="267"/>
      <c r="Z15" s="267"/>
      <c r="AA15" s="267"/>
      <c r="AB15" s="267"/>
      <c r="AC15" s="267"/>
      <c r="AD15" s="267"/>
      <c r="AE15" s="267"/>
      <c r="AF15" s="267"/>
      <c r="AG15" s="267"/>
      <c r="AH15" s="267"/>
      <c r="AI15" s="267"/>
      <c r="AJ15" s="267"/>
      <c r="AK15" s="268"/>
    </row>
  </sheetData>
  <protectedRanges>
    <protectedRange sqref="A10:AK11" name="범위2"/>
  </protectedRanges>
  <mergeCells count="59">
    <mergeCell ref="P9:S9"/>
    <mergeCell ref="T9:W9"/>
    <mergeCell ref="X9:AA9"/>
    <mergeCell ref="A15:AK15"/>
    <mergeCell ref="C2:AE2"/>
    <mergeCell ref="AB9:AE9"/>
    <mergeCell ref="AF9:AH9"/>
    <mergeCell ref="AI9:AK9"/>
    <mergeCell ref="AD3:AK3"/>
    <mergeCell ref="C4:H4"/>
    <mergeCell ref="I4:L4"/>
    <mergeCell ref="M4:O4"/>
    <mergeCell ref="P4:S4"/>
    <mergeCell ref="T4:W4"/>
    <mergeCell ref="X4:AA4"/>
    <mergeCell ref="AB4:AE4"/>
    <mergeCell ref="AF4:AH4"/>
    <mergeCell ref="AI4:AK4"/>
    <mergeCell ref="D5:H5"/>
    <mergeCell ref="I5:L5"/>
    <mergeCell ref="M5:O5"/>
    <mergeCell ref="P5:S5"/>
    <mergeCell ref="T5:W5"/>
    <mergeCell ref="X5:AA5"/>
    <mergeCell ref="AB5:AE5"/>
    <mergeCell ref="AF5:AH5"/>
    <mergeCell ref="AI5:AK5"/>
    <mergeCell ref="D8:H8"/>
    <mergeCell ref="I8:L8"/>
    <mergeCell ref="M8:O8"/>
    <mergeCell ref="P8:S8"/>
    <mergeCell ref="D6:H6"/>
    <mergeCell ref="I6:L6"/>
    <mergeCell ref="M6:O6"/>
    <mergeCell ref="P6:S6"/>
    <mergeCell ref="D7:H7"/>
    <mergeCell ref="I7:L7"/>
    <mergeCell ref="M7:O7"/>
    <mergeCell ref="T6:W6"/>
    <mergeCell ref="X6:AA6"/>
    <mergeCell ref="AB6:AE6"/>
    <mergeCell ref="AF6:AH6"/>
    <mergeCell ref="AI6:AK6"/>
    <mergeCell ref="AI7:AK7"/>
    <mergeCell ref="E10:AH10"/>
    <mergeCell ref="E11:AK11"/>
    <mergeCell ref="P7:S7"/>
    <mergeCell ref="T7:W7"/>
    <mergeCell ref="X7:AA7"/>
    <mergeCell ref="AB7:AE7"/>
    <mergeCell ref="AF7:AH7"/>
    <mergeCell ref="T8:W8"/>
    <mergeCell ref="X8:AA8"/>
    <mergeCell ref="AB8:AE8"/>
    <mergeCell ref="AF8:AH8"/>
    <mergeCell ref="AI8:AK8"/>
    <mergeCell ref="D9:H9"/>
    <mergeCell ref="I9:L9"/>
    <mergeCell ref="M9:O9"/>
  </mergeCells>
  <phoneticPr fontId="2" type="noConversion"/>
  <pageMargins left="0.59055118110236227" right="0.47244094488188981" top="0.74803149606299213" bottom="0.74803149606299213" header="0.31496062992125984" footer="0.31496062992125984"/>
  <pageSetup paperSize="9" scale="88" orientation="portrait" blackAndWhite="1"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5"/>
  <sheetViews>
    <sheetView view="pageBreakPreview" zoomScaleNormal="100" zoomScaleSheetLayoutView="100" workbookViewId="0">
      <selection activeCell="B2" sqref="B2:AA2"/>
    </sheetView>
  </sheetViews>
  <sheetFormatPr defaultRowHeight="16.5"/>
  <cols>
    <col min="1" max="2" width="1.125" style="1" customWidth="1"/>
    <col min="3" max="3" width="2.375" style="1" customWidth="1"/>
    <col min="4" max="4" width="1.125" style="1" customWidth="1"/>
    <col min="5" max="10" width="2.375" style="1" customWidth="1"/>
    <col min="11" max="27" width="2.75" style="1" customWidth="1"/>
    <col min="28" max="32" width="1.75" style="1" customWidth="1"/>
    <col min="33" max="37" width="2.375" style="1" customWidth="1"/>
    <col min="38" max="40" width="9" style="1"/>
  </cols>
  <sheetData>
    <row r="2" spans="1:55" ht="19.5" customHeight="1">
      <c r="A2" s="14"/>
      <c r="B2" s="322" t="s">
        <v>1091</v>
      </c>
      <c r="C2" s="322"/>
      <c r="D2" s="322"/>
      <c r="E2" s="322"/>
      <c r="F2" s="322"/>
      <c r="G2" s="322"/>
      <c r="H2" s="322"/>
      <c r="I2" s="322"/>
      <c r="J2" s="322"/>
      <c r="K2" s="322"/>
      <c r="L2" s="322"/>
      <c r="M2" s="322"/>
      <c r="N2" s="322"/>
      <c r="O2" s="322"/>
      <c r="P2" s="322"/>
      <c r="Q2" s="322"/>
      <c r="R2" s="322"/>
      <c r="S2" s="322"/>
      <c r="T2" s="322"/>
      <c r="U2" s="322"/>
      <c r="V2" s="322"/>
      <c r="W2" s="322"/>
      <c r="X2" s="322"/>
      <c r="Y2" s="322"/>
      <c r="Z2" s="322"/>
      <c r="AA2" s="322"/>
      <c r="AB2" s="14"/>
      <c r="AC2" s="14"/>
      <c r="AD2" s="14"/>
      <c r="AE2" s="14"/>
      <c r="AF2" s="14"/>
      <c r="AG2" s="14"/>
      <c r="AH2" s="14"/>
      <c r="AI2" s="14"/>
      <c r="AJ2" s="14"/>
      <c r="AK2" s="14"/>
      <c r="AL2" s="14"/>
      <c r="AM2" s="14"/>
      <c r="AN2" s="14"/>
      <c r="AO2" s="14"/>
      <c r="AP2" s="14"/>
      <c r="AQ2" s="14"/>
      <c r="AR2" s="14"/>
      <c r="AS2" s="14"/>
      <c r="AT2" s="14"/>
      <c r="AU2" s="14"/>
      <c r="AV2" s="14"/>
      <c r="AW2" s="14"/>
      <c r="AX2" s="14"/>
      <c r="AY2" s="32"/>
      <c r="AZ2" s="1"/>
      <c r="BA2" s="1"/>
      <c r="BB2" s="1"/>
      <c r="BC2" s="1"/>
    </row>
    <row r="4" spans="1:55" ht="18.75" customHeight="1">
      <c r="A4" s="14"/>
      <c r="B4" s="93"/>
      <c r="C4" s="201"/>
      <c r="D4" s="201"/>
      <c r="E4" s="201"/>
      <c r="F4" s="201"/>
      <c r="G4" s="201"/>
      <c r="H4" s="201"/>
      <c r="I4" s="201"/>
      <c r="J4" s="201"/>
      <c r="K4" s="201"/>
      <c r="L4" s="201"/>
      <c r="M4" s="201"/>
      <c r="N4" s="201"/>
      <c r="O4" s="201"/>
      <c r="P4" s="201"/>
      <c r="Q4" s="201"/>
      <c r="R4" s="201"/>
      <c r="S4" s="201"/>
      <c r="T4" s="201"/>
      <c r="U4" s="201"/>
      <c r="V4" s="201"/>
      <c r="W4" s="201"/>
      <c r="X4" s="201"/>
      <c r="Y4" s="96"/>
      <c r="Z4" s="96"/>
      <c r="AA4" s="96"/>
      <c r="AB4" s="96"/>
      <c r="AC4" s="96"/>
      <c r="AD4" s="96"/>
      <c r="AE4" s="96"/>
      <c r="AF4" s="556" t="s">
        <v>282</v>
      </c>
      <c r="AG4" s="556"/>
      <c r="AH4" s="556"/>
      <c r="AI4" s="556"/>
      <c r="AJ4" s="556"/>
      <c r="AK4" s="556"/>
      <c r="AL4" s="11"/>
    </row>
    <row r="5" spans="1:55" ht="30" customHeight="1">
      <c r="A5" s="44"/>
      <c r="B5" s="44"/>
      <c r="C5" s="365" t="s">
        <v>287</v>
      </c>
      <c r="D5" s="365"/>
      <c r="E5" s="365"/>
      <c r="F5" s="365"/>
      <c r="G5" s="365"/>
      <c r="H5" s="365"/>
      <c r="I5" s="365"/>
      <c r="J5" s="365"/>
      <c r="K5" s="365" t="s">
        <v>288</v>
      </c>
      <c r="L5" s="365"/>
      <c r="M5" s="365"/>
      <c r="N5" s="365"/>
      <c r="O5" s="365"/>
      <c r="P5" s="365"/>
      <c r="Q5" s="365" t="s">
        <v>289</v>
      </c>
      <c r="R5" s="365"/>
      <c r="S5" s="365"/>
      <c r="T5" s="365"/>
      <c r="U5" s="365"/>
      <c r="V5" s="542" t="s">
        <v>290</v>
      </c>
      <c r="W5" s="542"/>
      <c r="X5" s="542"/>
      <c r="Y5" s="542"/>
      <c r="Z5" s="542"/>
      <c r="AA5" s="542"/>
      <c r="AB5" s="542" t="s">
        <v>285</v>
      </c>
      <c r="AC5" s="542"/>
      <c r="AD5" s="542"/>
      <c r="AE5" s="542"/>
      <c r="AF5" s="542"/>
      <c r="AG5" s="542" t="s">
        <v>37</v>
      </c>
      <c r="AH5" s="542"/>
      <c r="AI5" s="542"/>
      <c r="AJ5" s="542"/>
      <c r="AK5" s="542"/>
    </row>
    <row r="6" spans="1:55" ht="30" customHeight="1">
      <c r="A6" s="44"/>
      <c r="B6" s="44"/>
      <c r="C6" s="212">
        <v>1</v>
      </c>
      <c r="D6" s="637"/>
      <c r="E6" s="388"/>
      <c r="F6" s="388"/>
      <c r="G6" s="388"/>
      <c r="H6" s="388"/>
      <c r="I6" s="388"/>
      <c r="J6" s="388"/>
      <c r="K6" s="638"/>
      <c r="L6" s="638"/>
      <c r="M6" s="638"/>
      <c r="N6" s="638"/>
      <c r="O6" s="638"/>
      <c r="P6" s="638"/>
      <c r="Q6" s="638"/>
      <c r="R6" s="638"/>
      <c r="S6" s="638"/>
      <c r="T6" s="638"/>
      <c r="U6" s="638"/>
      <c r="V6" s="564"/>
      <c r="W6" s="564"/>
      <c r="X6" s="564"/>
      <c r="Y6" s="564"/>
      <c r="Z6" s="564"/>
      <c r="AA6" s="564"/>
      <c r="AB6" s="619" t="str">
        <f>IFERROR(SUM(K6:AA6)/SUM(K6:AA10),"")</f>
        <v/>
      </c>
      <c r="AC6" s="619"/>
      <c r="AD6" s="619"/>
      <c r="AE6" s="619"/>
      <c r="AF6" s="619"/>
      <c r="AG6" s="636"/>
      <c r="AH6" s="636"/>
      <c r="AI6" s="636"/>
      <c r="AJ6" s="636"/>
      <c r="AK6" s="636"/>
    </row>
    <row r="7" spans="1:55" ht="30" customHeight="1">
      <c r="A7" s="44"/>
      <c r="B7" s="44"/>
      <c r="C7" s="212">
        <v>2</v>
      </c>
      <c r="D7" s="637"/>
      <c r="E7" s="388"/>
      <c r="F7" s="388"/>
      <c r="G7" s="388"/>
      <c r="H7" s="388"/>
      <c r="I7" s="388"/>
      <c r="J7" s="388"/>
      <c r="K7" s="638"/>
      <c r="L7" s="638"/>
      <c r="M7" s="638"/>
      <c r="N7" s="638"/>
      <c r="O7" s="638"/>
      <c r="P7" s="638"/>
      <c r="Q7" s="638"/>
      <c r="R7" s="638"/>
      <c r="S7" s="638"/>
      <c r="T7" s="638"/>
      <c r="U7" s="638"/>
      <c r="V7" s="564"/>
      <c r="W7" s="564"/>
      <c r="X7" s="564"/>
      <c r="Y7" s="564"/>
      <c r="Z7" s="564"/>
      <c r="AA7" s="564"/>
      <c r="AB7" s="619" t="str">
        <f>IFERROR(SUM(K7:AA7)/SUM(K6:AA10),"")</f>
        <v/>
      </c>
      <c r="AC7" s="619"/>
      <c r="AD7" s="619"/>
      <c r="AE7" s="619"/>
      <c r="AF7" s="619"/>
      <c r="AG7" s="636"/>
      <c r="AH7" s="636"/>
      <c r="AI7" s="636"/>
      <c r="AJ7" s="636"/>
      <c r="AK7" s="636"/>
    </row>
    <row r="8" spans="1:55" ht="30" customHeight="1">
      <c r="A8" s="44"/>
      <c r="B8" s="44"/>
      <c r="C8" s="212">
        <v>3</v>
      </c>
      <c r="D8" s="637"/>
      <c r="E8" s="388"/>
      <c r="F8" s="388"/>
      <c r="G8" s="388"/>
      <c r="H8" s="388"/>
      <c r="I8" s="388"/>
      <c r="J8" s="388"/>
      <c r="K8" s="638"/>
      <c r="L8" s="638"/>
      <c r="M8" s="638"/>
      <c r="N8" s="638"/>
      <c r="O8" s="638"/>
      <c r="P8" s="638"/>
      <c r="Q8" s="638"/>
      <c r="R8" s="638"/>
      <c r="S8" s="638"/>
      <c r="T8" s="638"/>
      <c r="U8" s="638"/>
      <c r="V8" s="564"/>
      <c r="W8" s="564"/>
      <c r="X8" s="564"/>
      <c r="Y8" s="564"/>
      <c r="Z8" s="564"/>
      <c r="AA8" s="564"/>
      <c r="AB8" s="619" t="str">
        <f>IFERROR(SUM(K8:AA8)/SUM(K6:AA10),"")</f>
        <v/>
      </c>
      <c r="AC8" s="619"/>
      <c r="AD8" s="619"/>
      <c r="AE8" s="619"/>
      <c r="AF8" s="619"/>
      <c r="AG8" s="636"/>
      <c r="AH8" s="636"/>
      <c r="AI8" s="636"/>
      <c r="AJ8" s="636"/>
      <c r="AK8" s="636"/>
    </row>
    <row r="9" spans="1:55" ht="30" customHeight="1">
      <c r="A9" s="44"/>
      <c r="B9" s="44"/>
      <c r="C9" s="212">
        <v>4</v>
      </c>
      <c r="D9" s="637"/>
      <c r="E9" s="388"/>
      <c r="F9" s="388"/>
      <c r="G9" s="388"/>
      <c r="H9" s="388"/>
      <c r="I9" s="388"/>
      <c r="J9" s="388"/>
      <c r="K9" s="638"/>
      <c r="L9" s="638"/>
      <c r="M9" s="638"/>
      <c r="N9" s="638"/>
      <c r="O9" s="638"/>
      <c r="P9" s="638"/>
      <c r="Q9" s="638"/>
      <c r="R9" s="638"/>
      <c r="S9" s="638"/>
      <c r="T9" s="638"/>
      <c r="U9" s="638"/>
      <c r="V9" s="564"/>
      <c r="W9" s="564"/>
      <c r="X9" s="564"/>
      <c r="Y9" s="564"/>
      <c r="Z9" s="564"/>
      <c r="AA9" s="564"/>
      <c r="AB9" s="619" t="str">
        <f>IFERROR(SUM(K9:AA9)/SUM(K6:AA10),"")</f>
        <v/>
      </c>
      <c r="AC9" s="619"/>
      <c r="AD9" s="619"/>
      <c r="AE9" s="619"/>
      <c r="AF9" s="619"/>
      <c r="AG9" s="636"/>
      <c r="AH9" s="636"/>
      <c r="AI9" s="636"/>
      <c r="AJ9" s="636"/>
      <c r="AK9" s="636"/>
    </row>
    <row r="10" spans="1:55" ht="30" customHeight="1">
      <c r="A10" s="44"/>
      <c r="B10" s="44"/>
      <c r="C10" s="212">
        <v>5</v>
      </c>
      <c r="D10" s="637"/>
      <c r="E10" s="388"/>
      <c r="F10" s="388"/>
      <c r="G10" s="388"/>
      <c r="H10" s="388"/>
      <c r="I10" s="388"/>
      <c r="J10" s="388"/>
      <c r="K10" s="638"/>
      <c r="L10" s="638"/>
      <c r="M10" s="638"/>
      <c r="N10" s="638"/>
      <c r="O10" s="638"/>
      <c r="P10" s="638"/>
      <c r="Q10" s="638"/>
      <c r="R10" s="638"/>
      <c r="S10" s="638"/>
      <c r="T10" s="638"/>
      <c r="U10" s="638"/>
      <c r="V10" s="564"/>
      <c r="W10" s="564"/>
      <c r="X10" s="564"/>
      <c r="Y10" s="564"/>
      <c r="Z10" s="564"/>
      <c r="AA10" s="564"/>
      <c r="AB10" s="619" t="str">
        <f>IFERROR(SUM(K10:AA10)/SUM(K6:AA10),"")</f>
        <v/>
      </c>
      <c r="AC10" s="619"/>
      <c r="AD10" s="619"/>
      <c r="AE10" s="619"/>
      <c r="AF10" s="619"/>
      <c r="AG10" s="636"/>
      <c r="AH10" s="636"/>
      <c r="AI10" s="636"/>
      <c r="AJ10" s="636"/>
      <c r="AK10" s="636"/>
    </row>
    <row r="11" spans="1:55" ht="7.5" customHeight="1">
      <c r="A11" s="20"/>
      <c r="B11" s="19"/>
      <c r="C11" s="18"/>
      <c r="D11" s="18"/>
      <c r="E11" s="35"/>
      <c r="F11" s="35"/>
      <c r="G11" s="35"/>
      <c r="H11" s="35"/>
      <c r="I11" s="35"/>
      <c r="J11" s="35"/>
      <c r="K11" s="35"/>
      <c r="L11" s="35"/>
      <c r="M11" s="35"/>
      <c r="N11" s="35"/>
      <c r="O11" s="35"/>
      <c r="P11" s="98"/>
      <c r="Q11" s="98"/>
      <c r="R11" s="98"/>
      <c r="S11" s="98"/>
      <c r="T11" s="98"/>
      <c r="U11" s="98"/>
      <c r="V11" s="98"/>
      <c r="W11" s="98"/>
      <c r="X11" s="98"/>
      <c r="Y11" s="98"/>
      <c r="Z11" s="98"/>
      <c r="AA11" s="98"/>
      <c r="AB11" s="98"/>
      <c r="AC11" s="98"/>
      <c r="AD11" s="98"/>
      <c r="AE11" s="98"/>
      <c r="AF11" s="98"/>
      <c r="AG11" s="98"/>
      <c r="AH11" s="98"/>
      <c r="AI11" s="98"/>
      <c r="AJ11" s="98"/>
      <c r="AK11" s="98"/>
      <c r="AL11" s="45"/>
    </row>
    <row r="12" spans="1:55" ht="26.25" customHeight="1">
      <c r="A12" s="20"/>
      <c r="B12" s="19"/>
      <c r="C12" s="18"/>
      <c r="D12" s="41"/>
      <c r="E12" s="356"/>
      <c r="F12" s="356"/>
      <c r="G12" s="356"/>
      <c r="H12" s="356"/>
      <c r="I12" s="356"/>
      <c r="J12" s="356"/>
      <c r="K12" s="356"/>
      <c r="L12" s="356"/>
      <c r="M12" s="356"/>
      <c r="N12" s="356"/>
      <c r="O12" s="356"/>
      <c r="P12" s="356"/>
      <c r="Q12" s="356"/>
      <c r="R12" s="356"/>
      <c r="S12" s="356"/>
      <c r="T12" s="356"/>
      <c r="U12" s="356"/>
      <c r="V12" s="356"/>
      <c r="W12" s="356"/>
      <c r="X12" s="356"/>
      <c r="Y12" s="356"/>
      <c r="Z12" s="356"/>
      <c r="AA12" s="356"/>
      <c r="AB12" s="356"/>
      <c r="AC12" s="356"/>
      <c r="AD12" s="356"/>
      <c r="AE12" s="356"/>
      <c r="AF12" s="356"/>
      <c r="AG12" s="81"/>
      <c r="AH12" s="81"/>
      <c r="AI12" s="81"/>
      <c r="AJ12" s="81"/>
      <c r="AK12" s="81"/>
      <c r="AL12" s="82" t="s">
        <v>224</v>
      </c>
      <c r="AM12" s="41"/>
      <c r="AN12" s="41"/>
      <c r="AO12" s="41"/>
      <c r="AP12" s="41"/>
      <c r="AQ12" s="41"/>
      <c r="AR12" s="41"/>
      <c r="AS12" s="41"/>
      <c r="AT12" s="41"/>
      <c r="AU12" s="41"/>
      <c r="AV12" s="41"/>
      <c r="AW12" s="41"/>
      <c r="AX12" s="41"/>
      <c r="AY12" s="21"/>
    </row>
    <row r="15" spans="1:55" ht="62.25" customHeight="1">
      <c r="A15" s="266" t="s">
        <v>291</v>
      </c>
      <c r="B15" s="267"/>
      <c r="C15" s="267"/>
      <c r="D15" s="267"/>
      <c r="E15" s="267"/>
      <c r="F15" s="267"/>
      <c r="G15" s="267"/>
      <c r="H15" s="267"/>
      <c r="I15" s="267"/>
      <c r="J15" s="267"/>
      <c r="K15" s="267"/>
      <c r="L15" s="267"/>
      <c r="M15" s="267"/>
      <c r="N15" s="267"/>
      <c r="O15" s="267"/>
      <c r="P15" s="267"/>
      <c r="Q15" s="267"/>
      <c r="R15" s="267"/>
      <c r="S15" s="267"/>
      <c r="T15" s="267"/>
      <c r="U15" s="267"/>
      <c r="V15" s="267"/>
      <c r="W15" s="267"/>
      <c r="X15" s="267"/>
      <c r="Y15" s="267"/>
      <c r="Z15" s="267"/>
      <c r="AA15" s="267"/>
      <c r="AB15" s="267"/>
      <c r="AC15" s="267"/>
      <c r="AD15" s="267"/>
      <c r="AE15" s="267"/>
      <c r="AF15" s="268"/>
      <c r="AG15" s="83"/>
      <c r="AH15" s="83"/>
      <c r="AI15" s="83"/>
      <c r="AJ15" s="83"/>
      <c r="AK15" s="83"/>
    </row>
  </sheetData>
  <sheetProtection formatCells="0" formatRows="0"/>
  <mergeCells count="40">
    <mergeCell ref="B2:AA2"/>
    <mergeCell ref="K6:P6"/>
    <mergeCell ref="Q6:U6"/>
    <mergeCell ref="V6:AA6"/>
    <mergeCell ref="AB6:AF6"/>
    <mergeCell ref="AF4:AK4"/>
    <mergeCell ref="AG5:AK5"/>
    <mergeCell ref="C5:J5"/>
    <mergeCell ref="K5:P5"/>
    <mergeCell ref="Q5:U5"/>
    <mergeCell ref="V5:AA5"/>
    <mergeCell ref="AB5:AF5"/>
    <mergeCell ref="A15:AF15"/>
    <mergeCell ref="Q8:U8"/>
    <mergeCell ref="V8:AA8"/>
    <mergeCell ref="AB8:AF8"/>
    <mergeCell ref="K9:P9"/>
    <mergeCell ref="Q9:U9"/>
    <mergeCell ref="V9:AA9"/>
    <mergeCell ref="AB9:AF9"/>
    <mergeCell ref="K8:P8"/>
    <mergeCell ref="D8:J8"/>
    <mergeCell ref="D9:J9"/>
    <mergeCell ref="D10:J10"/>
    <mergeCell ref="E12:AF12"/>
    <mergeCell ref="K10:P10"/>
    <mergeCell ref="Q10:U10"/>
    <mergeCell ref="V10:AA10"/>
    <mergeCell ref="AB10:AF10"/>
    <mergeCell ref="AG10:AK10"/>
    <mergeCell ref="D6:J6"/>
    <mergeCell ref="D7:J7"/>
    <mergeCell ref="AG6:AK6"/>
    <mergeCell ref="AG7:AK7"/>
    <mergeCell ref="AG8:AK8"/>
    <mergeCell ref="K7:P7"/>
    <mergeCell ref="Q7:U7"/>
    <mergeCell ref="V7:AA7"/>
    <mergeCell ref="AB7:AF7"/>
    <mergeCell ref="AG9:AK9"/>
  </mergeCells>
  <phoneticPr fontId="2" type="noConversion"/>
  <pageMargins left="0.59055118110236227" right="0.47244094488188981" top="0.74803149606299213" bottom="0.74803149606299213" header="0.31496062992125984" footer="0.31496062992125984"/>
  <pageSetup paperSize="9" scale="92" orientation="portrait" blackAndWhite="1"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4"/>
  <sheetViews>
    <sheetView view="pageBreakPreview" zoomScaleNormal="100" zoomScaleSheetLayoutView="100" workbookViewId="0">
      <selection activeCell="AW11" sqref="AW11"/>
    </sheetView>
  </sheetViews>
  <sheetFormatPr defaultRowHeight="16.5"/>
  <cols>
    <col min="1" max="4" width="1.125" style="1" customWidth="1"/>
    <col min="5" max="41" width="2.375" style="1" customWidth="1"/>
    <col min="42" max="42" width="9" style="1"/>
    <col min="43" max="43" width="10.875" style="1" bestFit="1" customWidth="1"/>
    <col min="44" max="44" width="9" style="1"/>
    <col min="45" max="45" width="11.875" style="1" bestFit="1" customWidth="1"/>
    <col min="46" max="46" width="11" style="1" bestFit="1" customWidth="1"/>
    <col min="47" max="47" width="11.875" style="1" bestFit="1" customWidth="1"/>
    <col min="48" max="50" width="9" style="1"/>
  </cols>
  <sheetData>
    <row r="2" spans="1:55" ht="19.5">
      <c r="A2" s="14"/>
      <c r="B2" s="322" t="s">
        <v>1048</v>
      </c>
      <c r="C2" s="322"/>
      <c r="D2" s="322"/>
      <c r="E2" s="322"/>
      <c r="F2" s="322"/>
      <c r="G2" s="322"/>
      <c r="H2" s="322"/>
      <c r="I2" s="322"/>
      <c r="J2" s="322"/>
      <c r="K2" s="322"/>
      <c r="L2" s="322"/>
      <c r="M2" s="322"/>
      <c r="N2" s="322"/>
      <c r="O2" s="322"/>
      <c r="P2" s="322"/>
      <c r="Q2" s="322"/>
      <c r="R2" s="322"/>
      <c r="S2" s="322"/>
      <c r="T2" s="322"/>
      <c r="U2" s="322"/>
      <c r="V2" s="14"/>
      <c r="W2" s="14"/>
      <c r="X2" s="14"/>
      <c r="Y2" s="14"/>
      <c r="Z2" s="14"/>
      <c r="AA2" s="14"/>
      <c r="AB2" s="14"/>
      <c r="AC2" s="14"/>
      <c r="AD2" s="14"/>
      <c r="AE2" s="14"/>
      <c r="AF2" s="14"/>
      <c r="AG2" s="14"/>
      <c r="AH2" s="14"/>
      <c r="AI2" s="14"/>
      <c r="AJ2" s="14"/>
      <c r="AK2" s="14"/>
      <c r="AL2" s="14"/>
      <c r="AM2" s="14"/>
      <c r="AN2" s="14"/>
      <c r="AO2" s="14"/>
      <c r="AP2" s="14"/>
      <c r="AQ2" s="14"/>
      <c r="AR2" s="14"/>
      <c r="AS2" s="14"/>
      <c r="AT2" s="32"/>
    </row>
    <row r="3" spans="1:55" ht="19.5">
      <c r="A3" s="14"/>
      <c r="B3" s="36"/>
      <c r="C3" s="36"/>
      <c r="D3" s="36"/>
      <c r="E3" s="36"/>
      <c r="F3" s="36"/>
      <c r="G3" s="36"/>
      <c r="H3" s="36"/>
      <c r="I3" s="36"/>
      <c r="J3" s="36"/>
      <c r="K3" s="36"/>
      <c r="L3" s="36"/>
      <c r="M3" s="36"/>
      <c r="N3" s="36"/>
      <c r="O3" s="36"/>
      <c r="P3" s="36"/>
      <c r="Q3" s="36"/>
      <c r="R3" s="36"/>
      <c r="S3" s="36"/>
      <c r="T3" s="36"/>
      <c r="U3" s="36"/>
      <c r="V3" s="14"/>
      <c r="W3" s="14"/>
      <c r="X3" s="14"/>
      <c r="Y3" s="14"/>
      <c r="Z3" s="14"/>
      <c r="AA3" s="14"/>
      <c r="AB3" s="14"/>
      <c r="AC3" s="14"/>
      <c r="AD3" s="14"/>
      <c r="AE3" s="14"/>
      <c r="AF3" s="14"/>
      <c r="AG3" s="14"/>
      <c r="AH3" s="14"/>
      <c r="AI3" s="14"/>
      <c r="AJ3" s="14"/>
      <c r="AK3" s="14"/>
      <c r="AL3" s="14"/>
      <c r="AM3" s="14"/>
      <c r="AN3" s="14"/>
      <c r="AO3" s="14"/>
      <c r="AP3" s="14"/>
      <c r="AQ3" s="14"/>
      <c r="AR3" s="14"/>
      <c r="AS3" s="14"/>
      <c r="AT3" s="32"/>
    </row>
    <row r="4" spans="1:55" ht="18.75" customHeight="1">
      <c r="A4" s="14"/>
      <c r="B4" s="93"/>
      <c r="C4" s="93"/>
      <c r="D4" s="93"/>
      <c r="E4" s="201"/>
      <c r="F4" s="201"/>
      <c r="G4" s="201"/>
      <c r="H4" s="201"/>
      <c r="I4" s="201"/>
      <c r="J4" s="201"/>
      <c r="K4" s="201"/>
      <c r="L4" s="201"/>
      <c r="M4" s="201"/>
      <c r="N4" s="201"/>
      <c r="O4" s="201"/>
      <c r="P4" s="201"/>
      <c r="Q4" s="14"/>
      <c r="R4" s="14"/>
      <c r="S4" s="14"/>
      <c r="T4" s="14"/>
      <c r="U4" s="14"/>
      <c r="V4" s="14"/>
      <c r="W4" s="14"/>
      <c r="X4" s="14"/>
      <c r="Y4" s="14"/>
      <c r="Z4" s="14"/>
      <c r="AA4" s="14"/>
      <c r="AB4" s="14"/>
      <c r="AC4" s="14"/>
      <c r="AD4" s="364" t="s">
        <v>292</v>
      </c>
      <c r="AE4" s="364"/>
      <c r="AF4" s="364"/>
      <c r="AG4" s="364"/>
      <c r="AH4" s="364"/>
      <c r="AI4" s="364"/>
      <c r="AJ4" s="364"/>
      <c r="AK4" s="364"/>
      <c r="AL4" s="364"/>
      <c r="AM4" s="364"/>
      <c r="AN4" s="364"/>
      <c r="AO4" s="364"/>
      <c r="AP4" s="11"/>
    </row>
    <row r="5" spans="1:55" ht="30.75" customHeight="1">
      <c r="A5" s="14"/>
      <c r="B5" s="93"/>
      <c r="C5" s="93"/>
      <c r="D5" s="93"/>
      <c r="E5" s="561" t="s">
        <v>229</v>
      </c>
      <c r="F5" s="561"/>
      <c r="G5" s="561"/>
      <c r="H5" s="561"/>
      <c r="I5" s="561"/>
      <c r="J5" s="561"/>
      <c r="K5" s="561"/>
      <c r="L5" s="561"/>
      <c r="M5" s="561" t="s">
        <v>230</v>
      </c>
      <c r="N5" s="561"/>
      <c r="O5" s="561"/>
      <c r="P5" s="561"/>
      <c r="Q5" s="561"/>
      <c r="R5" s="561"/>
      <c r="S5" s="561"/>
      <c r="T5" s="561"/>
      <c r="U5" s="561"/>
      <c r="V5" s="561" t="s">
        <v>231</v>
      </c>
      <c r="W5" s="561"/>
      <c r="X5" s="561"/>
      <c r="Y5" s="561"/>
      <c r="Z5" s="561" t="s">
        <v>1025</v>
      </c>
      <c r="AA5" s="561"/>
      <c r="AB5" s="561"/>
      <c r="AC5" s="561"/>
      <c r="AD5" s="561"/>
      <c r="AE5" s="561"/>
      <c r="AF5" s="561" t="s">
        <v>1026</v>
      </c>
      <c r="AG5" s="561"/>
      <c r="AH5" s="561"/>
      <c r="AI5" s="561"/>
      <c r="AJ5" s="561"/>
      <c r="AK5" s="561"/>
      <c r="AL5" s="561" t="s">
        <v>232</v>
      </c>
      <c r="AM5" s="561"/>
      <c r="AN5" s="561"/>
      <c r="AO5" s="561"/>
      <c r="AP5" s="11"/>
    </row>
    <row r="6" spans="1:55" ht="26.25" customHeight="1">
      <c r="A6" s="14"/>
      <c r="B6" s="93"/>
      <c r="C6" s="93"/>
      <c r="D6" s="93"/>
      <c r="E6" s="361" t="s">
        <v>1145</v>
      </c>
      <c r="F6" s="361"/>
      <c r="G6" s="361"/>
      <c r="H6" s="361"/>
      <c r="I6" s="361"/>
      <c r="J6" s="361"/>
      <c r="K6" s="361"/>
      <c r="L6" s="361"/>
      <c r="M6" s="361" t="s">
        <v>1146</v>
      </c>
      <c r="N6" s="361"/>
      <c r="O6" s="361"/>
      <c r="P6" s="361"/>
      <c r="Q6" s="361"/>
      <c r="R6" s="361"/>
      <c r="S6" s="361"/>
      <c r="T6" s="361"/>
      <c r="U6" s="361"/>
      <c r="V6" s="393" t="s">
        <v>1147</v>
      </c>
      <c r="W6" s="393"/>
      <c r="X6" s="393"/>
      <c r="Y6" s="393"/>
      <c r="Z6" s="564">
        <v>590269</v>
      </c>
      <c r="AA6" s="564"/>
      <c r="AB6" s="564"/>
      <c r="AC6" s="564"/>
      <c r="AD6" s="564"/>
      <c r="AE6" s="564"/>
      <c r="AF6" s="564">
        <v>789624</v>
      </c>
      <c r="AG6" s="564"/>
      <c r="AH6" s="564"/>
      <c r="AI6" s="564"/>
      <c r="AJ6" s="564"/>
      <c r="AK6" s="564"/>
      <c r="AL6" s="565"/>
      <c r="AM6" s="565"/>
      <c r="AN6" s="565"/>
      <c r="AO6" s="565"/>
      <c r="AP6" s="11"/>
      <c r="AS6" s="243"/>
      <c r="AT6" s="243"/>
      <c r="AU6" s="243"/>
    </row>
    <row r="7" spans="1:55" ht="26.25" customHeight="1">
      <c r="A7" s="14"/>
      <c r="B7" s="93"/>
      <c r="C7" s="93"/>
      <c r="D7" s="93"/>
      <c r="E7" s="361" t="s">
        <v>1148</v>
      </c>
      <c r="F7" s="361"/>
      <c r="G7" s="361"/>
      <c r="H7" s="361"/>
      <c r="I7" s="361"/>
      <c r="J7" s="361"/>
      <c r="K7" s="361"/>
      <c r="L7" s="361"/>
      <c r="M7" s="361" t="s">
        <v>1180</v>
      </c>
      <c r="N7" s="361"/>
      <c r="O7" s="361"/>
      <c r="P7" s="361"/>
      <c r="Q7" s="361"/>
      <c r="R7" s="361"/>
      <c r="S7" s="361"/>
      <c r="T7" s="361"/>
      <c r="U7" s="361"/>
      <c r="V7" s="393" t="s">
        <v>1190</v>
      </c>
      <c r="W7" s="393"/>
      <c r="X7" s="393"/>
      <c r="Y7" s="393"/>
      <c r="Z7" s="564">
        <v>0</v>
      </c>
      <c r="AA7" s="564"/>
      <c r="AB7" s="564"/>
      <c r="AC7" s="564"/>
      <c r="AD7" s="564"/>
      <c r="AE7" s="564"/>
      <c r="AF7" s="564">
        <v>770684</v>
      </c>
      <c r="AG7" s="564"/>
      <c r="AH7" s="564"/>
      <c r="AI7" s="564"/>
      <c r="AJ7" s="564"/>
      <c r="AK7" s="564"/>
      <c r="AL7" s="565"/>
      <c r="AM7" s="565"/>
      <c r="AN7" s="565"/>
      <c r="AO7" s="565"/>
      <c r="AP7" s="11"/>
      <c r="AQ7" s="255">
        <f>SUM(AF6:AK9)</f>
        <v>141642694</v>
      </c>
      <c r="AS7" s="243"/>
      <c r="AT7" s="243"/>
      <c r="AU7" s="243"/>
    </row>
    <row r="8" spans="1:55" ht="26.25" customHeight="1">
      <c r="A8" s="14"/>
      <c r="B8" s="93"/>
      <c r="C8" s="93"/>
      <c r="D8" s="93"/>
      <c r="E8" s="566" t="s">
        <v>1148</v>
      </c>
      <c r="F8" s="567"/>
      <c r="G8" s="567"/>
      <c r="H8" s="567"/>
      <c r="I8" s="567"/>
      <c r="J8" s="567"/>
      <c r="K8" s="567"/>
      <c r="L8" s="568"/>
      <c r="M8" s="361" t="s">
        <v>1149</v>
      </c>
      <c r="N8" s="361"/>
      <c r="O8" s="361"/>
      <c r="P8" s="361"/>
      <c r="Q8" s="361"/>
      <c r="R8" s="361"/>
      <c r="S8" s="361"/>
      <c r="T8" s="361"/>
      <c r="U8" s="361"/>
      <c r="V8" s="562" t="s">
        <v>1181</v>
      </c>
      <c r="W8" s="562"/>
      <c r="X8" s="562"/>
      <c r="Y8" s="562"/>
      <c r="Z8" s="564">
        <v>13614163</v>
      </c>
      <c r="AA8" s="564"/>
      <c r="AB8" s="564"/>
      <c r="AC8" s="564"/>
      <c r="AD8" s="564"/>
      <c r="AE8" s="564"/>
      <c r="AF8" s="564">
        <v>13614163</v>
      </c>
      <c r="AG8" s="564"/>
      <c r="AH8" s="564"/>
      <c r="AI8" s="564"/>
      <c r="AJ8" s="564"/>
      <c r="AK8" s="564"/>
      <c r="AL8" s="565"/>
      <c r="AM8" s="565"/>
      <c r="AN8" s="565"/>
      <c r="AO8" s="565"/>
      <c r="AP8" s="11"/>
      <c r="AQ8" s="255">
        <f>SUM('5부.Ⅱ'!O50:T50)</f>
        <v>141642694</v>
      </c>
    </row>
    <row r="9" spans="1:55" ht="26.25" customHeight="1">
      <c r="A9" s="14"/>
      <c r="B9" s="93"/>
      <c r="C9" s="93"/>
      <c r="D9" s="93"/>
      <c r="E9" s="566" t="s">
        <v>1148</v>
      </c>
      <c r="F9" s="567"/>
      <c r="G9" s="567"/>
      <c r="H9" s="567"/>
      <c r="I9" s="567"/>
      <c r="J9" s="567"/>
      <c r="K9" s="567"/>
      <c r="L9" s="568"/>
      <c r="M9" s="361" t="s">
        <v>1146</v>
      </c>
      <c r="N9" s="361"/>
      <c r="O9" s="361"/>
      <c r="P9" s="361"/>
      <c r="Q9" s="361"/>
      <c r="R9" s="361"/>
      <c r="S9" s="361"/>
      <c r="T9" s="361"/>
      <c r="U9" s="361"/>
      <c r="V9" s="562" t="s">
        <v>1187</v>
      </c>
      <c r="W9" s="562"/>
      <c r="X9" s="562"/>
      <c r="Y9" s="562"/>
      <c r="Z9" s="564">
        <v>115335805</v>
      </c>
      <c r="AA9" s="564"/>
      <c r="AB9" s="564"/>
      <c r="AC9" s="564"/>
      <c r="AD9" s="564"/>
      <c r="AE9" s="564"/>
      <c r="AF9" s="564">
        <f>123183130+3285093</f>
        <v>126468223</v>
      </c>
      <c r="AG9" s="564"/>
      <c r="AH9" s="564"/>
      <c r="AI9" s="564"/>
      <c r="AJ9" s="564"/>
      <c r="AK9" s="564"/>
      <c r="AL9" s="565"/>
      <c r="AM9" s="565"/>
      <c r="AN9" s="565"/>
      <c r="AO9" s="565"/>
      <c r="AP9" s="11"/>
      <c r="AQ9" s="256" t="b">
        <f>AQ7=AQ8</f>
        <v>1</v>
      </c>
    </row>
    <row r="10" spans="1:55" ht="7.5" customHeight="1">
      <c r="A10" s="20"/>
      <c r="B10" s="19"/>
      <c r="C10" s="18"/>
      <c r="D10" s="18"/>
      <c r="E10" s="35"/>
      <c r="F10" s="35"/>
      <c r="G10" s="35"/>
      <c r="H10" s="35"/>
      <c r="I10" s="35"/>
      <c r="J10" s="35"/>
      <c r="K10" s="35"/>
      <c r="L10" s="35"/>
      <c r="M10" s="35"/>
      <c r="N10" s="35"/>
      <c r="O10" s="35"/>
      <c r="P10" s="98"/>
      <c r="Q10" s="98"/>
      <c r="R10" s="98"/>
      <c r="S10" s="98"/>
      <c r="T10" s="98"/>
      <c r="U10" s="98"/>
      <c r="V10" s="98"/>
      <c r="W10" s="98"/>
      <c r="X10" s="98"/>
      <c r="Y10" s="98"/>
      <c r="Z10" s="92"/>
      <c r="AA10" s="92"/>
      <c r="AB10" s="92"/>
      <c r="AC10" s="92"/>
      <c r="AD10" s="92"/>
      <c r="AE10" s="92"/>
      <c r="AF10" s="92"/>
      <c r="AG10" s="92"/>
      <c r="AH10" s="92"/>
      <c r="AI10" s="92"/>
      <c r="AJ10" s="92"/>
      <c r="AK10" s="92"/>
      <c r="AL10" s="98"/>
      <c r="AM10" s="98"/>
      <c r="AN10" s="98"/>
      <c r="AO10" s="98"/>
      <c r="AP10" s="45"/>
    </row>
    <row r="11" spans="1:55" ht="26.25" customHeight="1">
      <c r="A11" s="20"/>
      <c r="B11" s="19"/>
      <c r="C11" s="18"/>
      <c r="D11" s="41"/>
      <c r="E11" s="356"/>
      <c r="F11" s="356"/>
      <c r="G11" s="356"/>
      <c r="H11" s="356"/>
      <c r="I11" s="356"/>
      <c r="J11" s="356"/>
      <c r="K11" s="356"/>
      <c r="L11" s="356"/>
      <c r="M11" s="356"/>
      <c r="N11" s="356"/>
      <c r="O11" s="356"/>
      <c r="P11" s="356"/>
      <c r="Q11" s="356"/>
      <c r="R11" s="356"/>
      <c r="S11" s="356"/>
      <c r="T11" s="356"/>
      <c r="U11" s="356"/>
      <c r="V11" s="356"/>
      <c r="W11" s="356"/>
      <c r="X11" s="356"/>
      <c r="Y11" s="356"/>
      <c r="Z11" s="356"/>
      <c r="AA11" s="356"/>
      <c r="AB11" s="356"/>
      <c r="AC11" s="356"/>
      <c r="AD11" s="356"/>
      <c r="AE11" s="356"/>
      <c r="AF11" s="356"/>
      <c r="AG11" s="356"/>
      <c r="AH11" s="356"/>
      <c r="AI11" s="356"/>
      <c r="AJ11" s="356"/>
      <c r="AK11" s="356"/>
      <c r="AL11" s="81"/>
      <c r="AM11" s="81"/>
      <c r="AN11" s="81"/>
      <c r="AO11" s="81"/>
      <c r="AP11" s="82" t="s">
        <v>199</v>
      </c>
      <c r="AQ11" s="41"/>
      <c r="AR11" s="41"/>
      <c r="AS11" s="41"/>
      <c r="AT11" s="41"/>
      <c r="AU11" s="41"/>
      <c r="AV11" s="41"/>
      <c r="AW11" s="41"/>
      <c r="AX11" s="41"/>
      <c r="AY11" s="41"/>
      <c r="AZ11" s="41"/>
      <c r="BA11" s="41"/>
      <c r="BB11" s="41"/>
      <c r="BC11" s="21"/>
    </row>
    <row r="14" spans="1:55" ht="54" customHeight="1">
      <c r="A14" s="266" t="s">
        <v>296</v>
      </c>
      <c r="B14" s="267"/>
      <c r="C14" s="267"/>
      <c r="D14" s="267"/>
      <c r="E14" s="267"/>
      <c r="F14" s="267"/>
      <c r="G14" s="267"/>
      <c r="H14" s="267"/>
      <c r="I14" s="267"/>
      <c r="J14" s="267"/>
      <c r="K14" s="267"/>
      <c r="L14" s="267"/>
      <c r="M14" s="267"/>
      <c r="N14" s="267"/>
      <c r="O14" s="267"/>
      <c r="P14" s="267"/>
      <c r="Q14" s="267"/>
      <c r="R14" s="267"/>
      <c r="S14" s="267"/>
      <c r="T14" s="267"/>
      <c r="U14" s="267"/>
      <c r="V14" s="267"/>
      <c r="W14" s="267"/>
      <c r="X14" s="267"/>
      <c r="Y14" s="267"/>
      <c r="Z14" s="267"/>
      <c r="AA14" s="267"/>
      <c r="AB14" s="267"/>
      <c r="AC14" s="267"/>
      <c r="AD14" s="267"/>
      <c r="AE14" s="267"/>
      <c r="AF14" s="267"/>
      <c r="AG14" s="267"/>
      <c r="AH14" s="267"/>
      <c r="AI14" s="267"/>
      <c r="AJ14" s="267"/>
      <c r="AK14" s="268"/>
      <c r="AL14" s="83"/>
      <c r="AM14" s="83"/>
      <c r="AN14" s="83"/>
      <c r="AO14" s="83"/>
    </row>
  </sheetData>
  <sheetProtection formatCells="0" formatRows="0"/>
  <mergeCells count="34">
    <mergeCell ref="B2:U2"/>
    <mergeCell ref="AD4:AO4"/>
    <mergeCell ref="E5:L5"/>
    <mergeCell ref="M5:U5"/>
    <mergeCell ref="V5:Y5"/>
    <mergeCell ref="Z5:AE5"/>
    <mergeCell ref="AF5:AK5"/>
    <mergeCell ref="AL5:AO5"/>
    <mergeCell ref="AL6:AO6"/>
    <mergeCell ref="E6:L6"/>
    <mergeCell ref="M6:U6"/>
    <mergeCell ref="V6:Y6"/>
    <mergeCell ref="Z6:AE6"/>
    <mergeCell ref="AF6:AK6"/>
    <mergeCell ref="AL7:AO7"/>
    <mergeCell ref="E7:L7"/>
    <mergeCell ref="M7:U7"/>
    <mergeCell ref="V7:Y7"/>
    <mergeCell ref="Z7:AE7"/>
    <mergeCell ref="AF7:AK7"/>
    <mergeCell ref="AL9:AO9"/>
    <mergeCell ref="E8:L8"/>
    <mergeCell ref="M8:U8"/>
    <mergeCell ref="V8:Y8"/>
    <mergeCell ref="Z8:AE8"/>
    <mergeCell ref="AF8:AK8"/>
    <mergeCell ref="AL8:AO8"/>
    <mergeCell ref="E11:AK11"/>
    <mergeCell ref="A14:AK14"/>
    <mergeCell ref="E9:L9"/>
    <mergeCell ref="M9:U9"/>
    <mergeCell ref="V9:Y9"/>
    <mergeCell ref="Z9:AE9"/>
    <mergeCell ref="AF9:AK9"/>
  </mergeCells>
  <phoneticPr fontId="2" type="noConversion"/>
  <pageMargins left="0.59055118110236227" right="0.47244094488188981" top="0.74803149606299213" bottom="0.74803149606299213" header="0.31496062992125984" footer="0.31496062992125984"/>
  <pageSetup paperSize="9" scale="91" orientation="portrait" blackAndWhite="1"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view="pageBreakPreview" zoomScaleNormal="100" zoomScaleSheetLayoutView="100" workbookViewId="0">
      <selection activeCell="AR8" sqref="AR8"/>
    </sheetView>
  </sheetViews>
  <sheetFormatPr defaultRowHeight="16.5"/>
  <cols>
    <col min="1" max="2" width="1.125" style="1" customWidth="1"/>
    <col min="3" max="3" width="2.625" style="1" customWidth="1"/>
    <col min="4" max="4" width="1.125" style="1" customWidth="1"/>
    <col min="5" max="35" width="2.375" style="1" customWidth="1"/>
    <col min="36" max="41" width="9" style="1"/>
  </cols>
  <sheetData>
    <row r="1" spans="1:46" ht="19.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32"/>
    </row>
    <row r="2" spans="1:46" ht="18.75" customHeight="1">
      <c r="A2" s="14"/>
      <c r="B2" s="322" t="s">
        <v>293</v>
      </c>
      <c r="C2" s="322"/>
      <c r="D2" s="322"/>
      <c r="E2" s="322"/>
      <c r="F2" s="322"/>
      <c r="G2" s="322"/>
      <c r="H2" s="322"/>
      <c r="I2" s="322"/>
      <c r="J2" s="322"/>
      <c r="K2" s="322"/>
      <c r="L2" s="322"/>
      <c r="M2" s="322"/>
      <c r="N2" s="322"/>
      <c r="O2" s="322"/>
      <c r="P2" s="322"/>
      <c r="Q2" s="322"/>
      <c r="R2" s="322"/>
      <c r="S2" s="322"/>
      <c r="T2" s="322"/>
      <c r="U2" s="322"/>
      <c r="V2" s="322"/>
      <c r="W2" s="322"/>
      <c r="X2" s="322"/>
      <c r="Y2" s="322"/>
      <c r="Z2" s="322"/>
      <c r="AA2" s="322"/>
      <c r="AB2" s="322"/>
      <c r="AC2" s="322"/>
      <c r="AD2" s="322"/>
      <c r="AE2" s="322"/>
      <c r="AF2" s="322"/>
      <c r="AG2" s="322"/>
      <c r="AH2" s="322"/>
      <c r="AI2" s="322"/>
      <c r="AJ2" s="11"/>
    </row>
    <row r="3" spans="1:46" ht="18.75" customHeight="1">
      <c r="A3" s="14"/>
      <c r="B3" s="93"/>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11"/>
    </row>
    <row r="4" spans="1:46" ht="30" customHeight="1">
      <c r="A4" s="44"/>
      <c r="B4" s="44"/>
      <c r="C4" s="341" t="s">
        <v>53</v>
      </c>
      <c r="D4" s="341"/>
      <c r="E4" s="341"/>
      <c r="F4" s="341"/>
      <c r="G4" s="341"/>
      <c r="H4" s="341"/>
      <c r="I4" s="341"/>
      <c r="J4" s="341"/>
      <c r="K4" s="341"/>
      <c r="L4" s="341"/>
      <c r="M4" s="341"/>
      <c r="N4" s="341"/>
      <c r="O4" s="381" t="s">
        <v>294</v>
      </c>
      <c r="P4" s="381"/>
      <c r="Q4" s="381"/>
      <c r="R4" s="381"/>
      <c r="S4" s="381"/>
      <c r="T4" s="381"/>
      <c r="U4" s="381"/>
      <c r="V4" s="381"/>
      <c r="W4" s="381"/>
      <c r="X4" s="381" t="s">
        <v>253</v>
      </c>
      <c r="Y4" s="381"/>
      <c r="Z4" s="381"/>
      <c r="AA4" s="381"/>
      <c r="AB4" s="381"/>
      <c r="AC4" s="381" t="s">
        <v>37</v>
      </c>
      <c r="AD4" s="381"/>
      <c r="AE4" s="381"/>
      <c r="AF4" s="381"/>
      <c r="AG4" s="381"/>
      <c r="AH4" s="381"/>
      <c r="AI4" s="381"/>
    </row>
    <row r="5" spans="1:46" ht="30" customHeight="1">
      <c r="A5" s="44"/>
      <c r="B5" s="44"/>
      <c r="C5" s="210">
        <v>1</v>
      </c>
      <c r="D5" s="639"/>
      <c r="E5" s="361"/>
      <c r="F5" s="361"/>
      <c r="G5" s="361"/>
      <c r="H5" s="361"/>
      <c r="I5" s="361"/>
      <c r="J5" s="361"/>
      <c r="K5" s="361"/>
      <c r="L5" s="361"/>
      <c r="M5" s="361"/>
      <c r="N5" s="361"/>
      <c r="O5" s="618"/>
      <c r="P5" s="618"/>
      <c r="Q5" s="618"/>
      <c r="R5" s="618"/>
      <c r="S5" s="618"/>
      <c r="T5" s="618"/>
      <c r="U5" s="618"/>
      <c r="V5" s="618"/>
      <c r="W5" s="618"/>
      <c r="X5" s="619" t="str">
        <f>IFERROR(O5/SUM(O5:W9),"")</f>
        <v/>
      </c>
      <c r="Y5" s="619"/>
      <c r="Z5" s="619"/>
      <c r="AA5" s="619"/>
      <c r="AB5" s="619"/>
      <c r="AC5" s="542"/>
      <c r="AD5" s="542"/>
      <c r="AE5" s="542"/>
      <c r="AF5" s="542"/>
      <c r="AG5" s="542"/>
      <c r="AH5" s="542"/>
      <c r="AI5" s="542"/>
    </row>
    <row r="6" spans="1:46" ht="30" customHeight="1">
      <c r="A6" s="44"/>
      <c r="B6" s="44"/>
      <c r="C6" s="210">
        <v>2</v>
      </c>
      <c r="D6" s="639"/>
      <c r="E6" s="361"/>
      <c r="F6" s="361"/>
      <c r="G6" s="361"/>
      <c r="H6" s="361"/>
      <c r="I6" s="361"/>
      <c r="J6" s="361"/>
      <c r="K6" s="361"/>
      <c r="L6" s="361"/>
      <c r="M6" s="361"/>
      <c r="N6" s="361"/>
      <c r="O6" s="618"/>
      <c r="P6" s="618"/>
      <c r="Q6" s="618"/>
      <c r="R6" s="618"/>
      <c r="S6" s="618"/>
      <c r="T6" s="618"/>
      <c r="U6" s="618"/>
      <c r="V6" s="618"/>
      <c r="W6" s="618"/>
      <c r="X6" s="619" t="str">
        <f>IFERROR(O6/SUM(O5:W9),"")</f>
        <v/>
      </c>
      <c r="Y6" s="619"/>
      <c r="Z6" s="619"/>
      <c r="AA6" s="619"/>
      <c r="AB6" s="619"/>
      <c r="AC6" s="542"/>
      <c r="AD6" s="542"/>
      <c r="AE6" s="542"/>
      <c r="AF6" s="542"/>
      <c r="AG6" s="542"/>
      <c r="AH6" s="542"/>
      <c r="AI6" s="542"/>
    </row>
    <row r="7" spans="1:46" ht="30" customHeight="1">
      <c r="A7" s="44"/>
      <c r="B7" s="44"/>
      <c r="C7" s="210">
        <v>3</v>
      </c>
      <c r="D7" s="639"/>
      <c r="E7" s="361"/>
      <c r="F7" s="361"/>
      <c r="G7" s="361"/>
      <c r="H7" s="361"/>
      <c r="I7" s="361"/>
      <c r="J7" s="361"/>
      <c r="K7" s="361"/>
      <c r="L7" s="361"/>
      <c r="M7" s="361"/>
      <c r="N7" s="361"/>
      <c r="O7" s="618"/>
      <c r="P7" s="618"/>
      <c r="Q7" s="618"/>
      <c r="R7" s="618"/>
      <c r="S7" s="618"/>
      <c r="T7" s="618"/>
      <c r="U7" s="618"/>
      <c r="V7" s="618"/>
      <c r="W7" s="618"/>
      <c r="X7" s="619" t="str">
        <f>IFERROR(O7/SUM(O5:W9),"")</f>
        <v/>
      </c>
      <c r="Y7" s="619"/>
      <c r="Z7" s="619"/>
      <c r="AA7" s="619"/>
      <c r="AB7" s="619"/>
      <c r="AC7" s="542"/>
      <c r="AD7" s="542"/>
      <c r="AE7" s="542"/>
      <c r="AF7" s="542"/>
      <c r="AG7" s="542"/>
      <c r="AH7" s="542"/>
      <c r="AI7" s="542"/>
    </row>
    <row r="8" spans="1:46" ht="30" customHeight="1">
      <c r="A8" s="44"/>
      <c r="B8" s="44"/>
      <c r="C8" s="210">
        <v>4</v>
      </c>
      <c r="D8" s="639"/>
      <c r="E8" s="361"/>
      <c r="F8" s="361"/>
      <c r="G8" s="361"/>
      <c r="H8" s="361"/>
      <c r="I8" s="361"/>
      <c r="J8" s="361"/>
      <c r="K8" s="361"/>
      <c r="L8" s="361"/>
      <c r="M8" s="361"/>
      <c r="N8" s="361"/>
      <c r="O8" s="618"/>
      <c r="P8" s="618"/>
      <c r="Q8" s="618"/>
      <c r="R8" s="618"/>
      <c r="S8" s="618"/>
      <c r="T8" s="618"/>
      <c r="U8" s="618"/>
      <c r="V8" s="618"/>
      <c r="W8" s="618"/>
      <c r="X8" s="619" t="str">
        <f>IFERROR(O8/SUM(O5:W9),"")</f>
        <v/>
      </c>
      <c r="Y8" s="619"/>
      <c r="Z8" s="619"/>
      <c r="AA8" s="619"/>
      <c r="AB8" s="619"/>
      <c r="AC8" s="542"/>
      <c r="AD8" s="542"/>
      <c r="AE8" s="542"/>
      <c r="AF8" s="542"/>
      <c r="AG8" s="542"/>
      <c r="AH8" s="542"/>
      <c r="AI8" s="542"/>
    </row>
    <row r="9" spans="1:46" ht="30" customHeight="1">
      <c r="A9" s="44"/>
      <c r="B9" s="44"/>
      <c r="C9" s="210">
        <v>5</v>
      </c>
      <c r="D9" s="639"/>
      <c r="E9" s="361"/>
      <c r="F9" s="361"/>
      <c r="G9" s="361"/>
      <c r="H9" s="361"/>
      <c r="I9" s="361"/>
      <c r="J9" s="361"/>
      <c r="K9" s="361"/>
      <c r="L9" s="361"/>
      <c r="M9" s="361"/>
      <c r="N9" s="361"/>
      <c r="O9" s="618"/>
      <c r="P9" s="618"/>
      <c r="Q9" s="618"/>
      <c r="R9" s="618"/>
      <c r="S9" s="618"/>
      <c r="T9" s="618"/>
      <c r="U9" s="618"/>
      <c r="V9" s="618"/>
      <c r="W9" s="618"/>
      <c r="X9" s="619" t="str">
        <f>IFERROR(O9/SUM(O5:W9),"")</f>
        <v/>
      </c>
      <c r="Y9" s="619"/>
      <c r="Z9" s="619"/>
      <c r="AA9" s="619"/>
      <c r="AB9" s="619"/>
      <c r="AC9" s="542"/>
      <c r="AD9" s="542"/>
      <c r="AE9" s="542"/>
      <c r="AF9" s="542"/>
      <c r="AG9" s="542"/>
      <c r="AH9" s="542"/>
      <c r="AI9" s="542"/>
    </row>
    <row r="10" spans="1:46" ht="7.5" customHeight="1">
      <c r="A10" s="20"/>
      <c r="B10" s="19"/>
      <c r="C10" s="18"/>
      <c r="D10" s="18"/>
      <c r="E10" s="35"/>
      <c r="F10" s="35"/>
      <c r="G10" s="35"/>
      <c r="H10" s="35"/>
      <c r="I10" s="35"/>
      <c r="J10" s="35"/>
      <c r="K10" s="35"/>
      <c r="L10" s="35"/>
      <c r="M10" s="35"/>
      <c r="N10" s="35"/>
      <c r="O10" s="35"/>
      <c r="P10" s="98"/>
      <c r="Q10" s="98"/>
      <c r="R10" s="98"/>
      <c r="S10" s="98"/>
      <c r="T10" s="98"/>
      <c r="U10" s="98"/>
      <c r="V10" s="98"/>
      <c r="W10" s="98"/>
      <c r="X10" s="98"/>
      <c r="Y10" s="98"/>
      <c r="Z10" s="98"/>
      <c r="AA10" s="98"/>
      <c r="AB10" s="98"/>
      <c r="AC10" s="98"/>
      <c r="AD10" s="98"/>
      <c r="AE10" s="98"/>
      <c r="AF10" s="98"/>
      <c r="AG10" s="45"/>
      <c r="AJ10"/>
      <c r="AK10"/>
      <c r="AL10"/>
      <c r="AM10"/>
      <c r="AN10"/>
      <c r="AO10"/>
    </row>
    <row r="11" spans="1:46" ht="26.25" customHeight="1">
      <c r="A11" s="20"/>
      <c r="B11" s="19"/>
      <c r="C11" s="18"/>
      <c r="D11" s="41"/>
      <c r="E11" s="356"/>
      <c r="F11" s="356"/>
      <c r="G11" s="356"/>
      <c r="H11" s="356"/>
      <c r="I11" s="356"/>
      <c r="J11" s="356"/>
      <c r="K11" s="356"/>
      <c r="L11" s="356"/>
      <c r="M11" s="356"/>
      <c r="N11" s="356"/>
      <c r="O11" s="356"/>
      <c r="P11" s="356"/>
      <c r="Q11" s="356"/>
      <c r="R11" s="356"/>
      <c r="S11" s="356"/>
      <c r="T11" s="356"/>
      <c r="U11" s="356"/>
      <c r="V11" s="356"/>
      <c r="W11" s="356"/>
      <c r="X11" s="356"/>
      <c r="Y11" s="356"/>
      <c r="Z11" s="356"/>
      <c r="AA11" s="356"/>
      <c r="AB11" s="356"/>
      <c r="AC11" s="356"/>
      <c r="AD11" s="356"/>
      <c r="AE11" s="356"/>
      <c r="AF11" s="356"/>
      <c r="AG11" s="356"/>
      <c r="AH11" s="356"/>
      <c r="AI11" s="356"/>
      <c r="AJ11" s="99" t="s">
        <v>224</v>
      </c>
      <c r="AK11" s="41"/>
      <c r="AL11" s="99"/>
      <c r="AM11" s="41"/>
      <c r="AN11" s="41"/>
      <c r="AO11" s="41"/>
      <c r="AP11" s="41"/>
      <c r="AQ11" s="41"/>
      <c r="AR11" s="41"/>
      <c r="AS11" s="41"/>
      <c r="AT11" s="21"/>
    </row>
    <row r="14" spans="1:46" ht="67.5" customHeight="1">
      <c r="A14" s="266" t="s">
        <v>251</v>
      </c>
      <c r="B14" s="267"/>
      <c r="C14" s="267"/>
      <c r="D14" s="267"/>
      <c r="E14" s="267"/>
      <c r="F14" s="267"/>
      <c r="G14" s="267"/>
      <c r="H14" s="267"/>
      <c r="I14" s="267"/>
      <c r="J14" s="267"/>
      <c r="K14" s="267"/>
      <c r="L14" s="267"/>
      <c r="M14" s="267"/>
      <c r="N14" s="267"/>
      <c r="O14" s="267"/>
      <c r="P14" s="267"/>
      <c r="Q14" s="267"/>
      <c r="R14" s="267"/>
      <c r="S14" s="267"/>
      <c r="T14" s="267"/>
      <c r="U14" s="267"/>
      <c r="V14" s="267"/>
      <c r="W14" s="267"/>
      <c r="X14" s="267"/>
      <c r="Y14" s="267"/>
      <c r="Z14" s="267"/>
      <c r="AA14" s="267"/>
      <c r="AB14" s="267"/>
      <c r="AC14" s="267"/>
      <c r="AD14" s="267"/>
      <c r="AE14" s="267"/>
      <c r="AF14" s="267"/>
      <c r="AG14" s="267"/>
      <c r="AH14" s="267"/>
      <c r="AI14" s="268"/>
    </row>
  </sheetData>
  <mergeCells count="27">
    <mergeCell ref="D5:N5"/>
    <mergeCell ref="O5:W5"/>
    <mergeCell ref="X5:AB5"/>
    <mergeCell ref="AC5:AI5"/>
    <mergeCell ref="B2:AI2"/>
    <mergeCell ref="C4:N4"/>
    <mergeCell ref="O4:W4"/>
    <mergeCell ref="X4:AB4"/>
    <mergeCell ref="AC4:AI4"/>
    <mergeCell ref="D6:N6"/>
    <mergeCell ref="O6:W6"/>
    <mergeCell ref="X6:AB6"/>
    <mergeCell ref="AC6:AI6"/>
    <mergeCell ref="D7:N7"/>
    <mergeCell ref="O7:W7"/>
    <mergeCell ref="X7:AB7"/>
    <mergeCell ref="AC7:AI7"/>
    <mergeCell ref="A14:AI14"/>
    <mergeCell ref="D8:N8"/>
    <mergeCell ref="O8:W8"/>
    <mergeCell ref="X8:AB8"/>
    <mergeCell ref="AC8:AI8"/>
    <mergeCell ref="D9:N9"/>
    <mergeCell ref="O9:W9"/>
    <mergeCell ref="X9:AB9"/>
    <mergeCell ref="AC9:AI9"/>
    <mergeCell ref="E11:AI11"/>
  </mergeCells>
  <phoneticPr fontId="2" type="noConversion"/>
  <pageMargins left="0.59055118110236227" right="0.47244094488188981" top="0.74803149606299213" bottom="0.74803149606299213" header="0.31496062992125984" footer="0.31496062992125984"/>
  <pageSetup paperSize="9" orientation="portrait" blackAndWhite="1"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17"/>
  <sheetViews>
    <sheetView showZeros="0" view="pageBreakPreview" zoomScaleNormal="100" zoomScaleSheetLayoutView="100" workbookViewId="0">
      <selection activeCell="AS14" sqref="AS14"/>
    </sheetView>
  </sheetViews>
  <sheetFormatPr defaultRowHeight="16.5"/>
  <cols>
    <col min="1" max="4" width="1.125" style="1" customWidth="1"/>
    <col min="5" max="6" width="2.375" style="1" customWidth="1"/>
    <col min="7" max="7" width="4" style="1" customWidth="1"/>
    <col min="8" max="13" width="2.375" style="1" customWidth="1"/>
    <col min="14" max="22" width="2.625" style="1" customWidth="1"/>
    <col min="23" max="30" width="1.75" style="1" customWidth="1"/>
    <col min="31" max="37" width="2.375" style="1" customWidth="1"/>
    <col min="38" max="38" width="9" style="1"/>
    <col min="39" max="39" width="13.875" style="1" bestFit="1" customWidth="1"/>
    <col min="40" max="41" width="9" style="1"/>
  </cols>
  <sheetData>
    <row r="2" spans="1:46" s="1" customFormat="1" ht="20.25" customHeight="1">
      <c r="A2" s="322" t="s">
        <v>298</v>
      </c>
      <c r="B2" s="322"/>
      <c r="C2" s="322"/>
      <c r="D2" s="322"/>
      <c r="E2" s="322"/>
      <c r="F2" s="322"/>
      <c r="G2" s="322"/>
      <c r="H2" s="322"/>
      <c r="I2" s="322"/>
      <c r="J2" s="322"/>
      <c r="K2" s="322"/>
      <c r="L2" s="322"/>
      <c r="M2" s="322"/>
      <c r="N2" s="322"/>
      <c r="O2" s="322"/>
      <c r="P2" s="322"/>
      <c r="Q2" s="322"/>
      <c r="R2" s="322"/>
      <c r="S2" s="322"/>
      <c r="T2" s="322"/>
      <c r="U2" s="322"/>
      <c r="V2" s="322"/>
      <c r="W2" s="322"/>
      <c r="X2" s="322"/>
      <c r="Y2" s="322"/>
      <c r="Z2" s="322"/>
      <c r="AA2" s="322"/>
      <c r="AB2" s="322"/>
      <c r="AC2" s="322"/>
      <c r="AD2" s="322"/>
      <c r="AE2" s="322"/>
      <c r="AF2" s="322"/>
      <c r="AG2" s="322"/>
      <c r="AH2" s="322"/>
      <c r="AI2" s="322"/>
      <c r="AJ2" s="322"/>
      <c r="AK2" s="322"/>
      <c r="AP2"/>
      <c r="AQ2"/>
      <c r="AR2"/>
      <c r="AS2"/>
      <c r="AT2"/>
    </row>
    <row r="3" spans="1:46" s="1" customFormat="1"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c r="AP3"/>
      <c r="AQ3"/>
      <c r="AR3"/>
      <c r="AS3"/>
      <c r="AT3"/>
    </row>
    <row r="4" spans="1:46" s="1" customFormat="1" ht="30" customHeight="1">
      <c r="A4" s="44"/>
      <c r="B4" s="44"/>
      <c r="C4" s="403" t="s">
        <v>286</v>
      </c>
      <c r="D4" s="337"/>
      <c r="E4" s="337"/>
      <c r="F4" s="337"/>
      <c r="G4" s="337"/>
      <c r="H4" s="337"/>
      <c r="I4" s="337"/>
      <c r="J4" s="337"/>
      <c r="K4" s="337"/>
      <c r="L4" s="337"/>
      <c r="M4" s="337"/>
      <c r="N4" s="580"/>
      <c r="O4" s="581" t="s">
        <v>260</v>
      </c>
      <c r="P4" s="582"/>
      <c r="Q4" s="582"/>
      <c r="R4" s="582"/>
      <c r="S4" s="582"/>
      <c r="T4" s="582"/>
      <c r="U4" s="582"/>
      <c r="V4" s="583"/>
      <c r="W4" s="581" t="s">
        <v>253</v>
      </c>
      <c r="X4" s="582"/>
      <c r="Y4" s="582"/>
      <c r="Z4" s="582"/>
      <c r="AA4" s="582"/>
      <c r="AB4" s="582"/>
      <c r="AC4" s="582"/>
      <c r="AD4" s="583"/>
      <c r="AE4" s="581" t="s">
        <v>254</v>
      </c>
      <c r="AF4" s="582"/>
      <c r="AG4" s="582"/>
      <c r="AH4" s="582"/>
      <c r="AI4" s="582"/>
      <c r="AJ4" s="582"/>
      <c r="AK4" s="583"/>
      <c r="AP4"/>
      <c r="AQ4"/>
      <c r="AR4"/>
      <c r="AS4"/>
      <c r="AT4"/>
    </row>
    <row r="5" spans="1:46" s="1" customFormat="1" ht="30" customHeight="1">
      <c r="A5" s="44"/>
      <c r="B5" s="44"/>
      <c r="C5" s="584" t="s">
        <v>255</v>
      </c>
      <c r="D5" s="585"/>
      <c r="E5" s="585"/>
      <c r="F5" s="585"/>
      <c r="G5" s="586"/>
      <c r="H5" s="403" t="s">
        <v>300</v>
      </c>
      <c r="I5" s="337"/>
      <c r="J5" s="337"/>
      <c r="K5" s="337"/>
      <c r="L5" s="337"/>
      <c r="M5" s="337"/>
      <c r="N5" s="580"/>
      <c r="O5" s="608"/>
      <c r="P5" s="609"/>
      <c r="Q5" s="609"/>
      <c r="R5" s="609"/>
      <c r="S5" s="609"/>
      <c r="T5" s="609"/>
      <c r="U5" s="609"/>
      <c r="V5" s="610"/>
      <c r="W5" s="596">
        <f>IFERROR(O5/$O$14,"")</f>
        <v>0</v>
      </c>
      <c r="X5" s="597"/>
      <c r="Y5" s="597"/>
      <c r="Z5" s="597"/>
      <c r="AA5" s="597"/>
      <c r="AB5" s="597"/>
      <c r="AC5" s="597"/>
      <c r="AD5" s="598"/>
      <c r="AE5" s="599"/>
      <c r="AF5" s="600"/>
      <c r="AG5" s="600"/>
      <c r="AH5" s="600"/>
      <c r="AI5" s="600"/>
      <c r="AJ5" s="600"/>
      <c r="AK5" s="601"/>
      <c r="AP5"/>
      <c r="AQ5"/>
      <c r="AR5"/>
      <c r="AS5"/>
      <c r="AT5"/>
    </row>
    <row r="6" spans="1:46" s="1" customFormat="1" ht="30" customHeight="1">
      <c r="A6" s="44"/>
      <c r="B6" s="44"/>
      <c r="C6" s="587"/>
      <c r="D6" s="588"/>
      <c r="E6" s="588"/>
      <c r="F6" s="588"/>
      <c r="G6" s="589"/>
      <c r="H6" s="403" t="s">
        <v>301</v>
      </c>
      <c r="I6" s="337"/>
      <c r="J6" s="337"/>
      <c r="K6" s="337"/>
      <c r="L6" s="337"/>
      <c r="M6" s="337"/>
      <c r="N6" s="580"/>
      <c r="O6" s="608">
        <f>SUM('5부.Ⅱ'!O29:T29)</f>
        <v>1301060142</v>
      </c>
      <c r="P6" s="609"/>
      <c r="Q6" s="609"/>
      <c r="R6" s="609"/>
      <c r="S6" s="609"/>
      <c r="T6" s="609"/>
      <c r="U6" s="609"/>
      <c r="V6" s="610"/>
      <c r="W6" s="605">
        <f>IFERROR(O6/$O$14,"")</f>
        <v>0.2491875018551736</v>
      </c>
      <c r="X6" s="606"/>
      <c r="Y6" s="606"/>
      <c r="Z6" s="606"/>
      <c r="AA6" s="606"/>
      <c r="AB6" s="606"/>
      <c r="AC6" s="606"/>
      <c r="AD6" s="607"/>
      <c r="AE6" s="599"/>
      <c r="AF6" s="600"/>
      <c r="AG6" s="600"/>
      <c r="AH6" s="600"/>
      <c r="AI6" s="600"/>
      <c r="AJ6" s="600"/>
      <c r="AK6" s="601"/>
      <c r="AP6"/>
      <c r="AQ6"/>
      <c r="AR6"/>
      <c r="AS6"/>
      <c r="AT6"/>
    </row>
    <row r="7" spans="1:46" s="1" customFormat="1" ht="30" customHeight="1">
      <c r="A7" s="44"/>
      <c r="B7" s="44"/>
      <c r="C7" s="590"/>
      <c r="D7" s="591"/>
      <c r="E7" s="591"/>
      <c r="F7" s="591"/>
      <c r="G7" s="592"/>
      <c r="H7" s="403" t="s">
        <v>302</v>
      </c>
      <c r="I7" s="337"/>
      <c r="J7" s="337"/>
      <c r="K7" s="337"/>
      <c r="L7" s="337"/>
      <c r="M7" s="337"/>
      <c r="N7" s="580"/>
      <c r="O7" s="608">
        <f>SUM('5부.Ⅱ'!O18:T18)-O6-SUM('5부.Ⅱ'!U27:Z27)</f>
        <v>1982171931</v>
      </c>
      <c r="P7" s="609"/>
      <c r="Q7" s="609"/>
      <c r="R7" s="609"/>
      <c r="S7" s="609"/>
      <c r="T7" s="609"/>
      <c r="U7" s="609"/>
      <c r="V7" s="610"/>
      <c r="W7" s="605">
        <f t="shared" ref="W7:W13" si="0">IFERROR(O7/$O$14,"")</f>
        <v>0.37963846234967941</v>
      </c>
      <c r="X7" s="606"/>
      <c r="Y7" s="606"/>
      <c r="Z7" s="606"/>
      <c r="AA7" s="606"/>
      <c r="AB7" s="606"/>
      <c r="AC7" s="606"/>
      <c r="AD7" s="607"/>
      <c r="AE7" s="599"/>
      <c r="AF7" s="600"/>
      <c r="AG7" s="600"/>
      <c r="AH7" s="600"/>
      <c r="AI7" s="600"/>
      <c r="AJ7" s="600"/>
      <c r="AK7" s="601"/>
      <c r="AP7"/>
      <c r="AQ7"/>
      <c r="AR7"/>
      <c r="AS7"/>
      <c r="AT7"/>
    </row>
    <row r="8" spans="1:46" s="1" customFormat="1" ht="30" customHeight="1">
      <c r="A8" s="44"/>
      <c r="B8" s="44"/>
      <c r="C8" s="584" t="s">
        <v>1082</v>
      </c>
      <c r="D8" s="585"/>
      <c r="E8" s="585"/>
      <c r="F8" s="585"/>
      <c r="G8" s="586"/>
      <c r="H8" s="403" t="s">
        <v>303</v>
      </c>
      <c r="I8" s="337"/>
      <c r="J8" s="337"/>
      <c r="K8" s="337"/>
      <c r="L8" s="337"/>
      <c r="M8" s="337"/>
      <c r="N8" s="580"/>
      <c r="O8" s="608"/>
      <c r="P8" s="609"/>
      <c r="Q8" s="609"/>
      <c r="R8" s="609"/>
      <c r="S8" s="609"/>
      <c r="T8" s="609"/>
      <c r="U8" s="609"/>
      <c r="V8" s="610"/>
      <c r="W8" s="605">
        <f>IFERROR(O8/$O$14,"")</f>
        <v>0</v>
      </c>
      <c r="X8" s="606"/>
      <c r="Y8" s="606"/>
      <c r="Z8" s="606"/>
      <c r="AA8" s="606"/>
      <c r="AB8" s="606"/>
      <c r="AC8" s="606"/>
      <c r="AD8" s="607"/>
      <c r="AE8" s="599"/>
      <c r="AF8" s="600"/>
      <c r="AG8" s="600"/>
      <c r="AH8" s="600"/>
      <c r="AI8" s="600"/>
      <c r="AJ8" s="600"/>
      <c r="AK8" s="601"/>
      <c r="AP8"/>
      <c r="AQ8"/>
      <c r="AR8"/>
      <c r="AS8"/>
      <c r="AT8"/>
    </row>
    <row r="9" spans="1:46" s="1" customFormat="1" ht="30" customHeight="1">
      <c r="A9" s="44"/>
      <c r="B9" s="44"/>
      <c r="C9" s="587"/>
      <c r="D9" s="588"/>
      <c r="E9" s="588"/>
      <c r="F9" s="588"/>
      <c r="G9" s="589"/>
      <c r="H9" s="403" t="s">
        <v>304</v>
      </c>
      <c r="I9" s="337"/>
      <c r="J9" s="337"/>
      <c r="K9" s="337"/>
      <c r="L9" s="337"/>
      <c r="M9" s="337"/>
      <c r="N9" s="580"/>
      <c r="O9" s="608"/>
      <c r="P9" s="609"/>
      <c r="Q9" s="609"/>
      <c r="R9" s="609"/>
      <c r="S9" s="609"/>
      <c r="T9" s="609"/>
      <c r="U9" s="609"/>
      <c r="V9" s="610"/>
      <c r="W9" s="605">
        <f>IFERROR(O9/$O$14,"")</f>
        <v>0</v>
      </c>
      <c r="X9" s="606"/>
      <c r="Y9" s="606"/>
      <c r="Z9" s="606"/>
      <c r="AA9" s="606"/>
      <c r="AB9" s="606"/>
      <c r="AC9" s="606"/>
      <c r="AD9" s="607"/>
      <c r="AE9" s="599"/>
      <c r="AF9" s="600"/>
      <c r="AG9" s="600"/>
      <c r="AH9" s="600"/>
      <c r="AI9" s="600"/>
      <c r="AJ9" s="600"/>
      <c r="AK9" s="601"/>
      <c r="AP9"/>
      <c r="AQ9"/>
      <c r="AR9"/>
      <c r="AS9"/>
      <c r="AT9"/>
    </row>
    <row r="10" spans="1:46" s="1" customFormat="1" ht="30" customHeight="1">
      <c r="A10" s="44"/>
      <c r="B10" s="44"/>
      <c r="C10" s="590"/>
      <c r="D10" s="591"/>
      <c r="E10" s="591"/>
      <c r="F10" s="591"/>
      <c r="G10" s="592"/>
      <c r="H10" s="403" t="s">
        <v>302</v>
      </c>
      <c r="I10" s="337"/>
      <c r="J10" s="337"/>
      <c r="K10" s="337"/>
      <c r="L10" s="337"/>
      <c r="M10" s="337"/>
      <c r="N10" s="580"/>
      <c r="O10" s="608"/>
      <c r="P10" s="609"/>
      <c r="Q10" s="609"/>
      <c r="R10" s="609"/>
      <c r="S10" s="609"/>
      <c r="T10" s="609"/>
      <c r="U10" s="609"/>
      <c r="V10" s="610"/>
      <c r="W10" s="605">
        <f t="shared" si="0"/>
        <v>0</v>
      </c>
      <c r="X10" s="606"/>
      <c r="Y10" s="606"/>
      <c r="Z10" s="606"/>
      <c r="AA10" s="606"/>
      <c r="AB10" s="606"/>
      <c r="AC10" s="606"/>
      <c r="AD10" s="607"/>
      <c r="AE10" s="599"/>
      <c r="AF10" s="600"/>
      <c r="AG10" s="600"/>
      <c r="AH10" s="600"/>
      <c r="AI10" s="600"/>
      <c r="AJ10" s="600"/>
      <c r="AK10" s="601"/>
      <c r="AP10"/>
      <c r="AQ10"/>
      <c r="AR10"/>
      <c r="AS10"/>
      <c r="AT10"/>
    </row>
    <row r="11" spans="1:46" s="1" customFormat="1" ht="30" customHeight="1">
      <c r="A11" s="44"/>
      <c r="B11" s="44"/>
      <c r="C11" s="403" t="s">
        <v>183</v>
      </c>
      <c r="D11" s="337"/>
      <c r="E11" s="337"/>
      <c r="F11" s="337"/>
      <c r="G11" s="580"/>
      <c r="H11" s="403" t="s">
        <v>305</v>
      </c>
      <c r="I11" s="337"/>
      <c r="J11" s="337"/>
      <c r="K11" s="337"/>
      <c r="L11" s="337"/>
      <c r="M11" s="337"/>
      <c r="N11" s="580"/>
      <c r="O11" s="608"/>
      <c r="P11" s="609"/>
      <c r="Q11" s="609"/>
      <c r="R11" s="609"/>
      <c r="S11" s="609"/>
      <c r="T11" s="609"/>
      <c r="U11" s="609"/>
      <c r="V11" s="610"/>
      <c r="W11" s="605">
        <f>IFERROR(O11/$O$14,"")</f>
        <v>0</v>
      </c>
      <c r="X11" s="606"/>
      <c r="Y11" s="606"/>
      <c r="Z11" s="606"/>
      <c r="AA11" s="606"/>
      <c r="AB11" s="606"/>
      <c r="AC11" s="606"/>
      <c r="AD11" s="607"/>
      <c r="AE11" s="599"/>
      <c r="AF11" s="600"/>
      <c r="AG11" s="600"/>
      <c r="AH11" s="600"/>
      <c r="AI11" s="600"/>
      <c r="AJ11" s="600"/>
      <c r="AK11" s="601"/>
      <c r="AL11" s="257" t="s">
        <v>1166</v>
      </c>
      <c r="AM11" s="257"/>
      <c r="AN11" s="257"/>
      <c r="AP11"/>
      <c r="AQ11"/>
      <c r="AR11"/>
      <c r="AS11"/>
      <c r="AT11"/>
    </row>
    <row r="12" spans="1:46" s="1" customFormat="1" ht="30" customHeight="1">
      <c r="A12" s="44"/>
      <c r="B12" s="44"/>
      <c r="C12" s="403" t="s">
        <v>266</v>
      </c>
      <c r="D12" s="337"/>
      <c r="E12" s="337"/>
      <c r="F12" s="337"/>
      <c r="G12" s="580"/>
      <c r="H12" s="403" t="s">
        <v>306</v>
      </c>
      <c r="I12" s="337"/>
      <c r="J12" s="337"/>
      <c r="K12" s="337"/>
      <c r="L12" s="337"/>
      <c r="M12" s="337"/>
      <c r="N12" s="580"/>
      <c r="O12" s="608"/>
      <c r="P12" s="609"/>
      <c r="Q12" s="609"/>
      <c r="R12" s="609"/>
      <c r="S12" s="609"/>
      <c r="T12" s="609"/>
      <c r="U12" s="609"/>
      <c r="V12" s="610"/>
      <c r="W12" s="605">
        <f>IFERROR(O12/$O$14,"")</f>
        <v>0</v>
      </c>
      <c r="X12" s="606"/>
      <c r="Y12" s="606"/>
      <c r="Z12" s="606"/>
      <c r="AA12" s="606"/>
      <c r="AB12" s="606"/>
      <c r="AC12" s="606"/>
      <c r="AD12" s="607"/>
      <c r="AE12" s="599"/>
      <c r="AF12" s="600"/>
      <c r="AG12" s="600"/>
      <c r="AH12" s="600"/>
      <c r="AI12" s="600"/>
      <c r="AJ12" s="600"/>
      <c r="AK12" s="601"/>
      <c r="AL12" s="257" t="s">
        <v>1170</v>
      </c>
      <c r="AM12" s="257">
        <f>SUM('5부.Ⅱ'!O18:T18)</f>
        <v>3291982073</v>
      </c>
      <c r="AN12" s="257"/>
      <c r="AP12"/>
      <c r="AQ12"/>
      <c r="AR12"/>
      <c r="AS12"/>
      <c r="AT12"/>
    </row>
    <row r="13" spans="1:46" s="1" customFormat="1" ht="30" customHeight="1">
      <c r="A13" s="44"/>
      <c r="B13" s="44"/>
      <c r="C13" s="402" t="s">
        <v>267</v>
      </c>
      <c r="D13" s="402"/>
      <c r="E13" s="402"/>
      <c r="F13" s="402"/>
      <c r="G13" s="402"/>
      <c r="H13" s="402"/>
      <c r="I13" s="402"/>
      <c r="J13" s="402"/>
      <c r="K13" s="402"/>
      <c r="L13" s="402"/>
      <c r="M13" s="402"/>
      <c r="N13" s="402"/>
      <c r="O13" s="608">
        <f>SUM('5부.Ⅱ'!O60:T60)+SUM('5부.Ⅱ'!U27:Z27)</f>
        <v>1937977387</v>
      </c>
      <c r="P13" s="609"/>
      <c r="Q13" s="609"/>
      <c r="R13" s="609"/>
      <c r="S13" s="609"/>
      <c r="T13" s="609"/>
      <c r="U13" s="609"/>
      <c r="V13" s="610"/>
      <c r="W13" s="605">
        <f t="shared" si="0"/>
        <v>0.37117403579514696</v>
      </c>
      <c r="X13" s="606"/>
      <c r="Y13" s="606"/>
      <c r="Z13" s="606"/>
      <c r="AA13" s="606"/>
      <c r="AB13" s="606"/>
      <c r="AC13" s="606"/>
      <c r="AD13" s="607"/>
      <c r="AE13" s="640" t="s">
        <v>1169</v>
      </c>
      <c r="AF13" s="641"/>
      <c r="AG13" s="641"/>
      <c r="AH13" s="641"/>
      <c r="AI13" s="641"/>
      <c r="AJ13" s="641"/>
      <c r="AK13" s="642"/>
      <c r="AL13" s="257" t="s">
        <v>1171</v>
      </c>
      <c r="AM13" s="258">
        <f>SUM('5부.Ⅱ'!O60:T60)</f>
        <v>1929227387</v>
      </c>
      <c r="AN13" s="257"/>
      <c r="AP13"/>
      <c r="AQ13"/>
      <c r="AR13"/>
      <c r="AS13"/>
      <c r="AT13"/>
    </row>
    <row r="14" spans="1:46" s="1" customFormat="1" ht="30" customHeight="1">
      <c r="A14" s="44"/>
      <c r="B14" s="44"/>
      <c r="C14" s="402" t="s">
        <v>307</v>
      </c>
      <c r="D14" s="402"/>
      <c r="E14" s="402"/>
      <c r="F14" s="402"/>
      <c r="G14" s="402"/>
      <c r="H14" s="402"/>
      <c r="I14" s="402"/>
      <c r="J14" s="402"/>
      <c r="K14" s="402"/>
      <c r="L14" s="402"/>
      <c r="M14" s="402"/>
      <c r="N14" s="402"/>
      <c r="O14" s="593">
        <f>SUM(O5:V13)</f>
        <v>5221209460</v>
      </c>
      <c r="P14" s="594"/>
      <c r="Q14" s="594"/>
      <c r="R14" s="594"/>
      <c r="S14" s="594"/>
      <c r="T14" s="594"/>
      <c r="U14" s="594"/>
      <c r="V14" s="595"/>
      <c r="W14" s="596">
        <f>SUM(W5:AD13)</f>
        <v>1</v>
      </c>
      <c r="X14" s="597"/>
      <c r="Y14" s="597"/>
      <c r="Z14" s="597"/>
      <c r="AA14" s="597"/>
      <c r="AB14" s="597"/>
      <c r="AC14" s="597"/>
      <c r="AD14" s="598"/>
      <c r="AE14" s="581"/>
      <c r="AF14" s="582"/>
      <c r="AG14" s="582"/>
      <c r="AH14" s="582"/>
      <c r="AI14" s="582"/>
      <c r="AJ14" s="582"/>
      <c r="AK14" s="583"/>
      <c r="AL14" s="257"/>
      <c r="AM14" s="257">
        <f>SUM(AM12:AM13)</f>
        <v>5221209460</v>
      </c>
      <c r="AN14" s="257" t="b">
        <f>O14=AM14</f>
        <v>1</v>
      </c>
      <c r="AP14"/>
      <c r="AQ14"/>
      <c r="AR14"/>
      <c r="AS14"/>
      <c r="AT14"/>
    </row>
    <row r="15" spans="1:46" ht="18.75" customHeight="1">
      <c r="C15" s="41" t="s">
        <v>258</v>
      </c>
      <c r="D15" s="97"/>
      <c r="E15" s="614" t="s">
        <v>1092</v>
      </c>
      <c r="F15" s="614"/>
      <c r="G15" s="614"/>
      <c r="H15" s="614"/>
      <c r="I15" s="614"/>
      <c r="J15" s="614"/>
      <c r="K15" s="614"/>
      <c r="L15" s="614"/>
      <c r="M15" s="614"/>
      <c r="N15" s="614"/>
      <c r="O15" s="614"/>
      <c r="P15" s="614"/>
      <c r="Q15" s="614"/>
      <c r="R15" s="614"/>
      <c r="S15" s="614"/>
      <c r="T15" s="614"/>
      <c r="U15" s="614"/>
      <c r="V15" s="614"/>
      <c r="W15" s="614"/>
      <c r="X15" s="614"/>
      <c r="Y15" s="614"/>
      <c r="Z15" s="614"/>
      <c r="AA15" s="614"/>
      <c r="AB15" s="614"/>
      <c r="AC15" s="614"/>
      <c r="AD15" s="614"/>
      <c r="AE15" s="614"/>
      <c r="AF15" s="614"/>
      <c r="AG15" s="614"/>
      <c r="AH15" s="614"/>
      <c r="AI15" s="614"/>
      <c r="AJ15" s="41"/>
      <c r="AK15" s="41"/>
    </row>
    <row r="16" spans="1:46" ht="18.75" customHeight="1">
      <c r="A16" s="14"/>
      <c r="B16" s="101"/>
      <c r="C16" s="101"/>
      <c r="D16" s="42"/>
      <c r="E16" s="572" t="s">
        <v>308</v>
      </c>
      <c r="F16" s="572"/>
      <c r="G16" s="572"/>
      <c r="H16" s="572"/>
      <c r="I16" s="572"/>
      <c r="J16" s="572"/>
      <c r="K16" s="572"/>
      <c r="L16" s="572"/>
      <c r="M16" s="572"/>
      <c r="N16" s="572"/>
      <c r="O16" s="572"/>
      <c r="P16" s="572"/>
      <c r="Q16" s="572"/>
      <c r="R16" s="572"/>
      <c r="S16" s="572"/>
      <c r="T16" s="572"/>
      <c r="U16" s="572"/>
      <c r="V16" s="572"/>
      <c r="W16" s="572"/>
      <c r="X16" s="572"/>
      <c r="Y16" s="572"/>
      <c r="Z16" s="572"/>
      <c r="AA16" s="572"/>
      <c r="AB16" s="572"/>
      <c r="AC16" s="572"/>
      <c r="AD16" s="572"/>
      <c r="AE16" s="572"/>
      <c r="AF16" s="572"/>
      <c r="AG16" s="572"/>
      <c r="AH16" s="572"/>
      <c r="AI16" s="18"/>
      <c r="AJ16" s="18"/>
      <c r="AK16" s="18"/>
      <c r="AL16" s="11"/>
      <c r="AO16"/>
    </row>
    <row r="17" spans="1:46" ht="26.25" customHeight="1">
      <c r="A17" s="20"/>
      <c r="B17" s="19"/>
      <c r="C17" s="18"/>
      <c r="D17" s="18"/>
      <c r="E17" s="279"/>
      <c r="F17" s="279"/>
      <c r="G17" s="279"/>
      <c r="H17" s="279"/>
      <c r="I17" s="279"/>
      <c r="J17" s="279"/>
      <c r="K17" s="279"/>
      <c r="L17" s="279"/>
      <c r="M17" s="279"/>
      <c r="N17" s="279"/>
      <c r="O17" s="279"/>
      <c r="P17" s="279"/>
      <c r="Q17" s="279"/>
      <c r="R17" s="279"/>
      <c r="S17" s="279"/>
      <c r="T17" s="279"/>
      <c r="U17" s="279"/>
      <c r="V17" s="279"/>
      <c r="W17" s="279"/>
      <c r="X17" s="279"/>
      <c r="Y17" s="279"/>
      <c r="Z17" s="279"/>
      <c r="AA17" s="279"/>
      <c r="AB17" s="279"/>
      <c r="AC17" s="279"/>
      <c r="AD17" s="279"/>
      <c r="AE17" s="279"/>
      <c r="AF17" s="279"/>
      <c r="AG17" s="279"/>
      <c r="AH17" s="279"/>
      <c r="AI17" s="279"/>
      <c r="AJ17" s="279"/>
      <c r="AK17" s="279"/>
      <c r="AL17" s="82" t="s">
        <v>199</v>
      </c>
      <c r="AP17" s="1"/>
      <c r="AQ17" s="1"/>
      <c r="AR17" s="1"/>
      <c r="AS17" s="1"/>
      <c r="AT17" s="1"/>
    </row>
  </sheetData>
  <sheetProtection formatCells="0" formatRows="0"/>
  <protectedRanges>
    <protectedRange sqref="AE5:AK13" name="범위1"/>
    <protectedRange sqref="D15:E15 A16:AK26" name="범위2"/>
  </protectedRanges>
  <mergeCells count="52">
    <mergeCell ref="E16:AH16"/>
    <mergeCell ref="E17:AK17"/>
    <mergeCell ref="C13:N13"/>
    <mergeCell ref="O13:V13"/>
    <mergeCell ref="W13:AD13"/>
    <mergeCell ref="AE13:AK13"/>
    <mergeCell ref="C14:N14"/>
    <mergeCell ref="O14:V14"/>
    <mergeCell ref="W14:AD14"/>
    <mergeCell ref="AE14:AK14"/>
    <mergeCell ref="C8:G10"/>
    <mergeCell ref="H8:N8"/>
    <mergeCell ref="O8:V8"/>
    <mergeCell ref="W8:AD8"/>
    <mergeCell ref="E15:AI15"/>
    <mergeCell ref="C11:G11"/>
    <mergeCell ref="H11:N11"/>
    <mergeCell ref="O11:V11"/>
    <mergeCell ref="W11:AD11"/>
    <mergeCell ref="AE11:AK11"/>
    <mergeCell ref="C12:G12"/>
    <mergeCell ref="H12:N12"/>
    <mergeCell ref="O12:V12"/>
    <mergeCell ref="W12:AD12"/>
    <mergeCell ref="AE12:AK12"/>
    <mergeCell ref="H9:N9"/>
    <mergeCell ref="O9:V9"/>
    <mergeCell ref="W9:AD9"/>
    <mergeCell ref="AE9:AK9"/>
    <mergeCell ref="W7:AD7"/>
    <mergeCell ref="AE7:AK7"/>
    <mergeCell ref="H10:N10"/>
    <mergeCell ref="O10:V10"/>
    <mergeCell ref="W10:AD10"/>
    <mergeCell ref="AE10:AK10"/>
    <mergeCell ref="C5:G7"/>
    <mergeCell ref="H5:N5"/>
    <mergeCell ref="O5:V5"/>
    <mergeCell ref="W5:AD5"/>
    <mergeCell ref="AE5:AK5"/>
    <mergeCell ref="H6:N6"/>
    <mergeCell ref="O6:V6"/>
    <mergeCell ref="W6:AD6"/>
    <mergeCell ref="AE6:AK6"/>
    <mergeCell ref="H7:N7"/>
    <mergeCell ref="O7:V7"/>
    <mergeCell ref="AE8:AK8"/>
    <mergeCell ref="A2:AK2"/>
    <mergeCell ref="C4:N4"/>
    <mergeCell ref="O4:V4"/>
    <mergeCell ref="W4:AD4"/>
    <mergeCell ref="AE4:AK4"/>
  </mergeCells>
  <phoneticPr fontId="2" type="noConversion"/>
  <pageMargins left="0.59055118110236227" right="0.47244094488188981" top="0.74803149606299213" bottom="0.74803149606299213" header="0.31496062992125984" footer="0.31496062992125984"/>
  <pageSetup paperSize="9" scale="99" orientation="portrait" blackAndWhite="1"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showZeros="0" view="pageBreakPreview" zoomScaleNormal="100" zoomScaleSheetLayoutView="100" workbookViewId="0">
      <selection activeCell="M7" sqref="M7:N7"/>
    </sheetView>
  </sheetViews>
  <sheetFormatPr defaultRowHeight="16.5"/>
  <cols>
    <col min="1" max="4" width="1.125" style="1" customWidth="1"/>
    <col min="5" max="10" width="2.5" style="1" customWidth="1"/>
    <col min="11" max="17" width="13.75" style="1" customWidth="1"/>
    <col min="18" max="18" width="14.5" style="1" bestFit="1" customWidth="1"/>
    <col min="19" max="19" width="13.75" style="1" bestFit="1" customWidth="1"/>
    <col min="20" max="24" width="9" style="1"/>
  </cols>
  <sheetData>
    <row r="1" spans="1:25">
      <c r="T1"/>
      <c r="U1"/>
      <c r="V1"/>
      <c r="W1"/>
      <c r="X1"/>
    </row>
    <row r="2" spans="1:25" ht="20.25" customHeight="1">
      <c r="A2" s="322" t="s">
        <v>339</v>
      </c>
      <c r="B2" s="322"/>
      <c r="C2" s="322"/>
      <c r="D2" s="322"/>
      <c r="E2" s="322"/>
      <c r="F2" s="322"/>
      <c r="G2" s="322"/>
      <c r="H2" s="322"/>
      <c r="I2" s="322"/>
      <c r="J2" s="322"/>
      <c r="K2" s="322"/>
      <c r="L2" s="322"/>
      <c r="M2" s="322"/>
      <c r="N2" s="322"/>
      <c r="O2" s="322"/>
      <c r="P2" s="322"/>
      <c r="T2"/>
      <c r="U2"/>
      <c r="V2"/>
      <c r="W2"/>
      <c r="X2"/>
    </row>
    <row r="3" spans="1:25" ht="19.5">
      <c r="A3" s="14"/>
      <c r="B3" s="14"/>
      <c r="C3" s="14"/>
      <c r="D3" s="14"/>
      <c r="E3" s="14"/>
      <c r="F3" s="14"/>
      <c r="G3" s="14"/>
      <c r="H3" s="14"/>
      <c r="I3" s="14"/>
      <c r="J3" s="14"/>
      <c r="K3" s="14"/>
      <c r="L3" s="14"/>
      <c r="M3" s="14"/>
      <c r="N3" s="14"/>
      <c r="O3" s="14"/>
      <c r="P3" s="14"/>
      <c r="T3"/>
      <c r="U3"/>
      <c r="V3"/>
      <c r="W3"/>
      <c r="X3"/>
    </row>
    <row r="4" spans="1:25" ht="18.75" customHeight="1">
      <c r="A4" s="14"/>
      <c r="B4" s="322" t="s">
        <v>337</v>
      </c>
      <c r="C4" s="322"/>
      <c r="D4" s="322"/>
      <c r="E4" s="322"/>
      <c r="F4" s="322"/>
      <c r="G4" s="322"/>
      <c r="H4" s="322"/>
      <c r="I4" s="322"/>
      <c r="J4" s="322"/>
      <c r="K4" s="322"/>
      <c r="L4" s="322"/>
      <c r="M4" s="322"/>
      <c r="N4" s="322"/>
      <c r="O4" s="322"/>
      <c r="P4" s="322"/>
      <c r="T4"/>
      <c r="U4"/>
      <c r="V4"/>
      <c r="W4"/>
      <c r="X4"/>
    </row>
    <row r="5" spans="1:25" s="1" customFormat="1" ht="19.5" customHeight="1">
      <c r="A5" s="14"/>
      <c r="B5" s="14"/>
      <c r="C5" s="14"/>
      <c r="D5" s="14"/>
      <c r="E5" s="14"/>
      <c r="F5" s="14"/>
      <c r="G5" s="14"/>
      <c r="H5" s="14"/>
      <c r="I5" s="14"/>
      <c r="J5" s="14"/>
      <c r="K5" s="14"/>
      <c r="L5" s="14"/>
      <c r="M5" s="14"/>
      <c r="N5" s="14"/>
      <c r="O5" s="14"/>
      <c r="P5" s="14"/>
      <c r="Y5"/>
    </row>
    <row r="6" spans="1:25" s="1" customFormat="1" ht="18.75" customHeight="1">
      <c r="A6" s="14"/>
      <c r="B6" s="101"/>
      <c r="C6" s="101"/>
      <c r="D6" s="101"/>
      <c r="E6" s="101"/>
      <c r="F6" s="101"/>
      <c r="G6" s="101"/>
      <c r="H6" s="101"/>
      <c r="I6" s="101"/>
      <c r="J6" s="101"/>
      <c r="K6" s="202"/>
      <c r="L6" s="101"/>
      <c r="M6" s="101"/>
      <c r="N6" s="101"/>
      <c r="O6" s="101"/>
      <c r="Q6" s="107" t="s">
        <v>338</v>
      </c>
      <c r="Y6"/>
    </row>
    <row r="7" spans="1:25" s="1" customFormat="1" ht="30" customHeight="1">
      <c r="A7" s="44"/>
      <c r="B7" s="44"/>
      <c r="C7" s="643" t="s">
        <v>309</v>
      </c>
      <c r="D7" s="643"/>
      <c r="E7" s="643"/>
      <c r="F7" s="643"/>
      <c r="G7" s="643"/>
      <c r="H7" s="643"/>
      <c r="I7" s="643"/>
      <c r="J7" s="643"/>
      <c r="K7" s="204" t="s">
        <v>1050</v>
      </c>
      <c r="L7" s="105" t="s">
        <v>1141</v>
      </c>
      <c r="M7" s="105"/>
      <c r="N7" s="105"/>
      <c r="O7" s="104" t="s">
        <v>340</v>
      </c>
      <c r="P7" s="104" t="s">
        <v>341</v>
      </c>
      <c r="Q7" s="205" t="s">
        <v>1051</v>
      </c>
      <c r="Y7"/>
    </row>
    <row r="8" spans="1:25" s="1" customFormat="1" ht="30" customHeight="1">
      <c r="A8" s="44"/>
      <c r="B8" s="44"/>
      <c r="C8" s="643" t="s">
        <v>299</v>
      </c>
      <c r="D8" s="643"/>
      <c r="E8" s="643"/>
      <c r="F8" s="643"/>
      <c r="G8" s="643"/>
      <c r="H8" s="643"/>
      <c r="I8" s="643"/>
      <c r="J8" s="643"/>
      <c r="K8" s="214">
        <f>SUM(L8:Q8)</f>
        <v>0</v>
      </c>
      <c r="L8" s="112"/>
      <c r="M8" s="112"/>
      <c r="N8" s="112"/>
      <c r="O8" s="112"/>
      <c r="P8" s="112"/>
      <c r="Q8" s="206"/>
      <c r="Y8"/>
    </row>
    <row r="9" spans="1:25" s="1" customFormat="1" ht="30" customHeight="1">
      <c r="A9" s="44"/>
      <c r="B9" s="44"/>
      <c r="C9" s="643" t="s">
        <v>310</v>
      </c>
      <c r="D9" s="643"/>
      <c r="E9" s="643"/>
      <c r="F9" s="643"/>
      <c r="G9" s="643"/>
      <c r="H9" s="643"/>
      <c r="I9" s="643"/>
      <c r="J9" s="643"/>
      <c r="K9" s="214">
        <f t="shared" ref="K9:K35" si="0">SUM(L9:Q9)</f>
        <v>4200000</v>
      </c>
      <c r="L9" s="112">
        <f>'5부.Ⅱ'!U20</f>
        <v>4200000</v>
      </c>
      <c r="M9" s="112"/>
      <c r="N9" s="112"/>
      <c r="O9" s="112"/>
      <c r="P9" s="112"/>
      <c r="Q9" s="206"/>
      <c r="Y9"/>
    </row>
    <row r="10" spans="1:25" s="1" customFormat="1" ht="30" customHeight="1">
      <c r="A10" s="44"/>
      <c r="B10" s="44"/>
      <c r="C10" s="643" t="s">
        <v>311</v>
      </c>
      <c r="D10" s="643"/>
      <c r="E10" s="643"/>
      <c r="F10" s="643"/>
      <c r="G10" s="643"/>
      <c r="H10" s="643"/>
      <c r="I10" s="643"/>
      <c r="J10" s="643"/>
      <c r="K10" s="214">
        <f t="shared" si="0"/>
        <v>0</v>
      </c>
      <c r="L10" s="112"/>
      <c r="M10" s="112"/>
      <c r="N10" s="112"/>
      <c r="O10" s="112"/>
      <c r="P10" s="112"/>
      <c r="Q10" s="206"/>
      <c r="Y10"/>
    </row>
    <row r="11" spans="1:25" s="1" customFormat="1" ht="30" customHeight="1">
      <c r="A11" s="44"/>
      <c r="B11" s="44"/>
      <c r="C11" s="643" t="s">
        <v>312</v>
      </c>
      <c r="D11" s="643"/>
      <c r="E11" s="643"/>
      <c r="F11" s="643"/>
      <c r="G11" s="643"/>
      <c r="H11" s="643"/>
      <c r="I11" s="643"/>
      <c r="J11" s="643"/>
      <c r="K11" s="214">
        <f t="shared" si="0"/>
        <v>0</v>
      </c>
      <c r="L11" s="112"/>
      <c r="M11" s="112"/>
      <c r="N11" s="112"/>
      <c r="O11" s="112"/>
      <c r="P11" s="112"/>
      <c r="Q11" s="206"/>
      <c r="Y11"/>
    </row>
    <row r="12" spans="1:25" s="1" customFormat="1" ht="30" customHeight="1">
      <c r="A12" s="44"/>
      <c r="B12" s="44"/>
      <c r="C12" s="643" t="s">
        <v>313</v>
      </c>
      <c r="D12" s="643"/>
      <c r="E12" s="643"/>
      <c r="F12" s="643"/>
      <c r="G12" s="643"/>
      <c r="H12" s="643"/>
      <c r="I12" s="643"/>
      <c r="J12" s="643"/>
      <c r="K12" s="214">
        <f t="shared" si="0"/>
        <v>0</v>
      </c>
      <c r="L12" s="112"/>
      <c r="M12" s="112"/>
      <c r="N12" s="112"/>
      <c r="O12" s="112"/>
      <c r="P12" s="112"/>
      <c r="Q12" s="206"/>
      <c r="Y12"/>
    </row>
    <row r="13" spans="1:25" s="1" customFormat="1" ht="30" customHeight="1">
      <c r="A13" s="44"/>
      <c r="B13" s="44"/>
      <c r="C13" s="643" t="s">
        <v>314</v>
      </c>
      <c r="D13" s="643"/>
      <c r="E13" s="643"/>
      <c r="F13" s="643"/>
      <c r="G13" s="643"/>
      <c r="H13" s="643"/>
      <c r="I13" s="643"/>
      <c r="J13" s="643"/>
      <c r="K13" s="214">
        <f t="shared" si="0"/>
        <v>250000001</v>
      </c>
      <c r="L13" s="259">
        <f>'5부.Ⅱ'!U24</f>
        <v>250000001</v>
      </c>
      <c r="M13" s="112"/>
      <c r="N13" s="112"/>
      <c r="O13" s="112"/>
      <c r="P13" s="112"/>
      <c r="Q13" s="206"/>
      <c r="Y13"/>
    </row>
    <row r="14" spans="1:25" ht="30" customHeight="1">
      <c r="A14" s="44"/>
      <c r="B14" s="44"/>
      <c r="C14" s="643" t="s">
        <v>315</v>
      </c>
      <c r="D14" s="643"/>
      <c r="E14" s="643"/>
      <c r="F14" s="643"/>
      <c r="G14" s="643"/>
      <c r="H14" s="643"/>
      <c r="I14" s="643"/>
      <c r="J14" s="643"/>
      <c r="K14" s="214">
        <f t="shared" si="0"/>
        <v>387097290</v>
      </c>
      <c r="L14" s="259">
        <f>'5부.Ⅱ'!U25</f>
        <v>387097290</v>
      </c>
      <c r="M14" s="112"/>
      <c r="N14" s="112"/>
      <c r="O14" s="112"/>
      <c r="P14" s="112"/>
      <c r="Q14" s="206"/>
    </row>
    <row r="15" spans="1:25" ht="30" customHeight="1">
      <c r="A15" s="44"/>
      <c r="B15" s="44"/>
      <c r="C15" s="643" t="s">
        <v>316</v>
      </c>
      <c r="D15" s="643"/>
      <c r="E15" s="643"/>
      <c r="F15" s="643"/>
      <c r="G15" s="643"/>
      <c r="H15" s="643"/>
      <c r="I15" s="643"/>
      <c r="J15" s="643"/>
      <c r="K15" s="214">
        <f t="shared" si="0"/>
        <v>6750000</v>
      </c>
      <c r="L15" s="259">
        <f>'5부.Ⅱ'!U26</f>
        <v>6750000</v>
      </c>
      <c r="M15" s="112"/>
      <c r="N15" s="112"/>
      <c r="O15" s="112"/>
      <c r="P15" s="112"/>
      <c r="Q15" s="215"/>
    </row>
    <row r="16" spans="1:25" ht="30" customHeight="1">
      <c r="A16" s="44"/>
      <c r="B16" s="44"/>
      <c r="C16" s="643" t="s">
        <v>317</v>
      </c>
      <c r="D16" s="643"/>
      <c r="E16" s="643"/>
      <c r="F16" s="643"/>
      <c r="G16" s="643"/>
      <c r="H16" s="643"/>
      <c r="I16" s="643"/>
      <c r="J16" s="643"/>
      <c r="K16" s="214">
        <f t="shared" si="0"/>
        <v>8750000</v>
      </c>
      <c r="L16" s="112"/>
      <c r="M16" s="112"/>
      <c r="N16" s="112"/>
      <c r="O16" s="112"/>
      <c r="P16" s="112"/>
      <c r="Q16" s="260">
        <f>'5부.Ⅱ'!U27</f>
        <v>8750000</v>
      </c>
      <c r="Y16" s="1"/>
    </row>
    <row r="17" spans="1:17" ht="30" customHeight="1">
      <c r="A17" s="44"/>
      <c r="B17" s="44"/>
      <c r="C17" s="643" t="s">
        <v>318</v>
      </c>
      <c r="D17" s="643"/>
      <c r="E17" s="643"/>
      <c r="F17" s="643"/>
      <c r="G17" s="643"/>
      <c r="H17" s="643"/>
      <c r="I17" s="643"/>
      <c r="J17" s="643"/>
      <c r="K17" s="214">
        <f t="shared" si="0"/>
        <v>53505442</v>
      </c>
      <c r="L17" s="112">
        <f>'5부.Ⅱ'!U28</f>
        <v>53505442</v>
      </c>
      <c r="M17" s="112"/>
      <c r="N17" s="112"/>
      <c r="O17" s="112"/>
      <c r="P17" s="112"/>
      <c r="Q17" s="206"/>
    </row>
    <row r="18" spans="1:17" ht="30" customHeight="1">
      <c r="A18" s="44"/>
      <c r="B18" s="44"/>
      <c r="C18" s="643" t="s">
        <v>319</v>
      </c>
      <c r="D18" s="643"/>
      <c r="E18" s="643"/>
      <c r="F18" s="643"/>
      <c r="G18" s="643"/>
      <c r="H18" s="643"/>
      <c r="I18" s="643"/>
      <c r="J18" s="643"/>
      <c r="K18" s="214">
        <f t="shared" si="0"/>
        <v>1301060142</v>
      </c>
      <c r="L18" s="112">
        <f>'5부.Ⅱ'!U29</f>
        <v>1301060142</v>
      </c>
      <c r="M18" s="112"/>
      <c r="N18" s="112"/>
      <c r="O18" s="112"/>
      <c r="P18" s="112"/>
      <c r="Q18" s="206"/>
    </row>
    <row r="19" spans="1:17" ht="30" customHeight="1">
      <c r="A19" s="44"/>
      <c r="B19" s="44"/>
      <c r="C19" s="643" t="s">
        <v>320</v>
      </c>
      <c r="D19" s="643"/>
      <c r="E19" s="643"/>
      <c r="F19" s="643"/>
      <c r="G19" s="643"/>
      <c r="H19" s="643"/>
      <c r="I19" s="643"/>
      <c r="J19" s="643"/>
      <c r="K19" s="214">
        <f t="shared" si="0"/>
        <v>0</v>
      </c>
      <c r="L19" s="112"/>
      <c r="M19" s="112"/>
      <c r="N19" s="112"/>
      <c r="O19" s="112"/>
      <c r="P19" s="112"/>
      <c r="Q19" s="206"/>
    </row>
    <row r="20" spans="1:17" ht="30" customHeight="1">
      <c r="A20" s="44"/>
      <c r="B20" s="44"/>
      <c r="C20" s="643" t="s">
        <v>321</v>
      </c>
      <c r="D20" s="643"/>
      <c r="E20" s="643"/>
      <c r="F20" s="643"/>
      <c r="G20" s="643"/>
      <c r="H20" s="643"/>
      <c r="I20" s="643"/>
      <c r="J20" s="643"/>
      <c r="K20" s="214">
        <f t="shared" si="0"/>
        <v>0</v>
      </c>
      <c r="L20" s="112"/>
      <c r="M20" s="112"/>
      <c r="N20" s="112"/>
      <c r="O20" s="112"/>
      <c r="P20" s="112"/>
      <c r="Q20" s="206"/>
    </row>
    <row r="21" spans="1:17" ht="30" customHeight="1">
      <c r="A21" s="44"/>
      <c r="B21" s="44"/>
      <c r="C21" s="643" t="s">
        <v>322</v>
      </c>
      <c r="D21" s="643"/>
      <c r="E21" s="643"/>
      <c r="F21" s="643"/>
      <c r="G21" s="643"/>
      <c r="H21" s="643"/>
      <c r="I21" s="643"/>
      <c r="J21" s="643"/>
      <c r="K21" s="214">
        <f t="shared" si="0"/>
        <v>222505449</v>
      </c>
      <c r="L21" s="112">
        <f>SUM('5부.Ⅱ'!U32:Z32)</f>
        <v>222505449</v>
      </c>
      <c r="M21" s="112"/>
      <c r="N21" s="112"/>
      <c r="O21" s="112"/>
      <c r="P21" s="112"/>
      <c r="Q21" s="206"/>
    </row>
    <row r="22" spans="1:17" ht="30" customHeight="1">
      <c r="A22" s="44"/>
      <c r="B22" s="44"/>
      <c r="C22" s="643" t="s">
        <v>323</v>
      </c>
      <c r="D22" s="643"/>
      <c r="E22" s="643"/>
      <c r="F22" s="643"/>
      <c r="G22" s="643"/>
      <c r="H22" s="643"/>
      <c r="I22" s="643"/>
      <c r="J22" s="643"/>
      <c r="K22" s="214">
        <f t="shared" si="0"/>
        <v>0</v>
      </c>
      <c r="L22" s="112"/>
      <c r="M22" s="112"/>
      <c r="N22" s="112"/>
      <c r="O22" s="112"/>
      <c r="P22" s="112"/>
      <c r="Q22" s="206"/>
    </row>
    <row r="23" spans="1:17" ht="30" customHeight="1">
      <c r="A23" s="44"/>
      <c r="B23" s="44"/>
      <c r="C23" s="643" t="s">
        <v>324</v>
      </c>
      <c r="D23" s="643"/>
      <c r="E23" s="643"/>
      <c r="F23" s="643"/>
      <c r="G23" s="643"/>
      <c r="H23" s="643"/>
      <c r="I23" s="643"/>
      <c r="J23" s="643"/>
      <c r="K23" s="214">
        <f t="shared" si="0"/>
        <v>7048922</v>
      </c>
      <c r="L23" s="112">
        <f>SUM('5부.Ⅱ'!U34:Z34)</f>
        <v>7048922</v>
      </c>
      <c r="M23" s="112"/>
      <c r="N23" s="112"/>
      <c r="O23" s="112"/>
      <c r="P23" s="112"/>
      <c r="Q23" s="206"/>
    </row>
    <row r="24" spans="1:17" ht="30" customHeight="1">
      <c r="A24" s="44"/>
      <c r="B24" s="44"/>
      <c r="C24" s="643" t="s">
        <v>325</v>
      </c>
      <c r="D24" s="643"/>
      <c r="E24" s="643"/>
      <c r="F24" s="643"/>
      <c r="G24" s="643"/>
      <c r="H24" s="643"/>
      <c r="I24" s="643"/>
      <c r="J24" s="643"/>
      <c r="K24" s="214">
        <f t="shared" si="0"/>
        <v>0</v>
      </c>
      <c r="L24" s="112"/>
      <c r="M24" s="112"/>
      <c r="N24" s="112"/>
      <c r="O24" s="112"/>
      <c r="P24" s="112"/>
      <c r="Q24" s="206"/>
    </row>
    <row r="25" spans="1:17" ht="30" customHeight="1">
      <c r="A25" s="44"/>
      <c r="B25" s="44"/>
      <c r="C25" s="643" t="s">
        <v>326</v>
      </c>
      <c r="D25" s="643"/>
      <c r="E25" s="643"/>
      <c r="F25" s="643"/>
      <c r="G25" s="643"/>
      <c r="H25" s="643"/>
      <c r="I25" s="643"/>
      <c r="J25" s="643"/>
      <c r="K25" s="214">
        <f t="shared" si="0"/>
        <v>0</v>
      </c>
      <c r="L25" s="112"/>
      <c r="M25" s="112"/>
      <c r="N25" s="112"/>
      <c r="O25" s="112"/>
      <c r="P25" s="112"/>
      <c r="Q25" s="206"/>
    </row>
    <row r="26" spans="1:17" ht="30" customHeight="1">
      <c r="A26" s="44"/>
      <c r="B26" s="44"/>
      <c r="C26" s="643" t="s">
        <v>327</v>
      </c>
      <c r="D26" s="643"/>
      <c r="E26" s="643"/>
      <c r="F26" s="643"/>
      <c r="G26" s="643"/>
      <c r="H26" s="643"/>
      <c r="I26" s="643"/>
      <c r="J26" s="643"/>
      <c r="K26" s="214">
        <f t="shared" si="0"/>
        <v>0</v>
      </c>
      <c r="L26" s="112"/>
      <c r="M26" s="112"/>
      <c r="N26" s="112"/>
      <c r="O26" s="112"/>
      <c r="P26" s="112"/>
      <c r="Q26" s="206"/>
    </row>
    <row r="27" spans="1:17" ht="30" customHeight="1">
      <c r="A27" s="44"/>
      <c r="B27" s="44"/>
      <c r="C27" s="643" t="s">
        <v>328</v>
      </c>
      <c r="D27" s="643"/>
      <c r="E27" s="643"/>
      <c r="F27" s="643"/>
      <c r="G27" s="643"/>
      <c r="H27" s="643"/>
      <c r="I27" s="643"/>
      <c r="J27" s="643"/>
      <c r="K27" s="214">
        <f t="shared" si="0"/>
        <v>0</v>
      </c>
      <c r="L27" s="112"/>
      <c r="M27" s="112"/>
      <c r="N27" s="112"/>
      <c r="O27" s="112"/>
      <c r="P27" s="112"/>
      <c r="Q27" s="206"/>
    </row>
    <row r="28" spans="1:17" ht="30" customHeight="1">
      <c r="A28" s="44"/>
      <c r="B28" s="44"/>
      <c r="C28" s="643" t="s">
        <v>329</v>
      </c>
      <c r="D28" s="643"/>
      <c r="E28" s="643"/>
      <c r="F28" s="643"/>
      <c r="G28" s="643"/>
      <c r="H28" s="643"/>
      <c r="I28" s="643"/>
      <c r="J28" s="643"/>
      <c r="K28" s="214">
        <f t="shared" si="0"/>
        <v>41833920</v>
      </c>
      <c r="L28" s="112">
        <f>SUM('5부.Ⅱ'!U39:Z39)</f>
        <v>41833920</v>
      </c>
      <c r="M28" s="112"/>
      <c r="N28" s="112"/>
      <c r="O28" s="112"/>
      <c r="P28" s="112"/>
      <c r="Q28" s="206"/>
    </row>
    <row r="29" spans="1:17" ht="30" customHeight="1">
      <c r="A29" s="44"/>
      <c r="B29" s="44"/>
      <c r="C29" s="643" t="s">
        <v>330</v>
      </c>
      <c r="D29" s="643"/>
      <c r="E29" s="643"/>
      <c r="F29" s="643"/>
      <c r="G29" s="643"/>
      <c r="H29" s="643"/>
      <c r="I29" s="643"/>
      <c r="J29" s="643"/>
      <c r="K29" s="214">
        <f t="shared" si="0"/>
        <v>0</v>
      </c>
      <c r="L29" s="112"/>
      <c r="M29" s="112"/>
      <c r="N29" s="112"/>
      <c r="O29" s="112"/>
      <c r="P29" s="112"/>
      <c r="Q29" s="206"/>
    </row>
    <row r="30" spans="1:17" ht="30" customHeight="1">
      <c r="A30" s="44"/>
      <c r="B30" s="44"/>
      <c r="C30" s="643" t="s">
        <v>331</v>
      </c>
      <c r="D30" s="643"/>
      <c r="E30" s="643"/>
      <c r="F30" s="643"/>
      <c r="G30" s="643"/>
      <c r="H30" s="643"/>
      <c r="I30" s="643"/>
      <c r="J30" s="643"/>
      <c r="K30" s="214">
        <f t="shared" si="0"/>
        <v>0</v>
      </c>
      <c r="L30" s="112"/>
      <c r="M30" s="112"/>
      <c r="N30" s="112"/>
      <c r="O30" s="112"/>
      <c r="P30" s="112"/>
      <c r="Q30" s="206"/>
    </row>
    <row r="31" spans="1:17" ht="30" customHeight="1">
      <c r="A31" s="44"/>
      <c r="B31" s="44"/>
      <c r="C31" s="643" t="s">
        <v>332</v>
      </c>
      <c r="D31" s="643"/>
      <c r="E31" s="643"/>
      <c r="F31" s="643"/>
      <c r="G31" s="643"/>
      <c r="H31" s="643"/>
      <c r="I31" s="643"/>
      <c r="J31" s="643"/>
      <c r="K31" s="214">
        <f t="shared" si="0"/>
        <v>0</v>
      </c>
      <c r="L31" s="112"/>
      <c r="M31" s="112"/>
      <c r="N31" s="112"/>
      <c r="O31" s="112"/>
      <c r="P31" s="112"/>
      <c r="Q31" s="206"/>
    </row>
    <row r="32" spans="1:17" ht="30" customHeight="1">
      <c r="A32" s="44"/>
      <c r="B32" s="44"/>
      <c r="C32" s="643" t="s">
        <v>333</v>
      </c>
      <c r="D32" s="643"/>
      <c r="E32" s="643"/>
      <c r="F32" s="643"/>
      <c r="G32" s="643"/>
      <c r="H32" s="643"/>
      <c r="I32" s="643"/>
      <c r="J32" s="643"/>
      <c r="K32" s="214">
        <f t="shared" si="0"/>
        <v>0</v>
      </c>
      <c r="L32" s="112"/>
      <c r="M32" s="112"/>
      <c r="N32" s="112"/>
      <c r="O32" s="112"/>
      <c r="P32" s="112"/>
      <c r="Q32" s="206"/>
    </row>
    <row r="33" spans="1:47" ht="30" customHeight="1">
      <c r="A33" s="44"/>
      <c r="B33" s="44"/>
      <c r="C33" s="643" t="s">
        <v>334</v>
      </c>
      <c r="D33" s="643"/>
      <c r="E33" s="643"/>
      <c r="F33" s="643"/>
      <c r="G33" s="643"/>
      <c r="H33" s="643"/>
      <c r="I33" s="643"/>
      <c r="J33" s="643"/>
      <c r="K33" s="214">
        <f t="shared" si="0"/>
        <v>0</v>
      </c>
      <c r="L33" s="112"/>
      <c r="M33" s="112"/>
      <c r="N33" s="112"/>
      <c r="O33" s="112"/>
      <c r="P33" s="112"/>
      <c r="Q33" s="206"/>
    </row>
    <row r="34" spans="1:47" ht="30" customHeight="1">
      <c r="A34" s="44"/>
      <c r="B34" s="44"/>
      <c r="C34" s="643" t="s">
        <v>335</v>
      </c>
      <c r="D34" s="643"/>
      <c r="E34" s="643"/>
      <c r="F34" s="643"/>
      <c r="G34" s="643"/>
      <c r="H34" s="643"/>
      <c r="I34" s="643"/>
      <c r="J34" s="643"/>
      <c r="K34" s="214">
        <f t="shared" si="0"/>
        <v>0</v>
      </c>
      <c r="L34" s="112"/>
      <c r="M34" s="112"/>
      <c r="N34" s="112"/>
      <c r="O34" s="112"/>
      <c r="P34" s="112"/>
      <c r="Q34" s="206"/>
    </row>
    <row r="35" spans="1:47" ht="30" customHeight="1">
      <c r="A35" s="44"/>
      <c r="B35" s="44"/>
      <c r="C35" s="643" t="s">
        <v>1014</v>
      </c>
      <c r="D35" s="643"/>
      <c r="E35" s="643"/>
      <c r="F35" s="643"/>
      <c r="G35" s="643"/>
      <c r="H35" s="643"/>
      <c r="I35" s="643"/>
      <c r="J35" s="643"/>
      <c r="K35" s="214">
        <f t="shared" si="0"/>
        <v>0</v>
      </c>
      <c r="L35" s="112"/>
      <c r="M35" s="112"/>
      <c r="N35" s="112"/>
      <c r="O35" s="112"/>
      <c r="P35" s="112"/>
      <c r="Q35" s="206"/>
      <c r="R35" s="80" t="s">
        <v>1172</v>
      </c>
      <c r="S35" s="80"/>
      <c r="T35" s="80"/>
    </row>
    <row r="36" spans="1:47" ht="30" customHeight="1">
      <c r="A36" s="44"/>
      <c r="B36" s="44"/>
      <c r="C36" s="643" t="s">
        <v>336</v>
      </c>
      <c r="D36" s="643"/>
      <c r="E36" s="643"/>
      <c r="F36" s="643"/>
      <c r="G36" s="643"/>
      <c r="H36" s="643"/>
      <c r="I36" s="643"/>
      <c r="J36" s="643"/>
      <c r="K36" s="214">
        <f>SUM(L36:Q36)</f>
        <v>1009230907</v>
      </c>
      <c r="L36" s="112">
        <f>SUM('5부.Ⅱ'!U47:Z47)</f>
        <v>1009230907</v>
      </c>
      <c r="M36" s="112"/>
      <c r="N36" s="112"/>
      <c r="O36" s="112"/>
      <c r="P36" s="112"/>
      <c r="Q36" s="206"/>
      <c r="R36" s="244">
        <f>SUM(K8:K36)</f>
        <v>3291982073</v>
      </c>
      <c r="S36" s="244">
        <f>SUM('5부.Ⅱ'!O18:T18)</f>
        <v>3291982073</v>
      </c>
      <c r="T36" s="80" t="b">
        <f>R36=S36</f>
        <v>1</v>
      </c>
    </row>
    <row r="37" spans="1:47" ht="7.5" customHeight="1">
      <c r="A37" s="20"/>
      <c r="B37" s="19"/>
      <c r="C37" s="18"/>
      <c r="D37" s="18"/>
      <c r="E37" s="102"/>
      <c r="F37" s="102"/>
      <c r="G37" s="102"/>
      <c r="H37" s="102"/>
      <c r="I37" s="102"/>
      <c r="J37" s="102"/>
      <c r="K37" s="203"/>
      <c r="L37" s="102"/>
      <c r="M37" s="102"/>
      <c r="N37" s="102"/>
      <c r="O37" s="102"/>
      <c r="P37" s="102"/>
      <c r="Q37" s="108"/>
      <c r="R37" s="108"/>
      <c r="S37" s="108"/>
      <c r="T37" s="108"/>
      <c r="U37" s="108"/>
      <c r="V37" s="108"/>
      <c r="W37" s="108"/>
      <c r="X37" s="108"/>
      <c r="Y37" s="108"/>
      <c r="Z37" s="108"/>
      <c r="AA37" s="108"/>
      <c r="AB37" s="108"/>
      <c r="AC37" s="108"/>
      <c r="AD37" s="108"/>
      <c r="AE37" s="108"/>
      <c r="AF37" s="108"/>
      <c r="AG37" s="108"/>
      <c r="AH37" s="106"/>
      <c r="AI37" s="1"/>
      <c r="AJ37" s="1"/>
    </row>
    <row r="38" spans="1:47" ht="26.25" customHeight="1">
      <c r="A38" s="20"/>
      <c r="B38" s="19"/>
      <c r="C38" s="18"/>
      <c r="D38" s="41"/>
      <c r="E38" s="356"/>
      <c r="F38" s="356"/>
      <c r="G38" s="356"/>
      <c r="H38" s="356"/>
      <c r="I38" s="356"/>
      <c r="J38" s="356"/>
      <c r="K38" s="356"/>
      <c r="L38" s="356"/>
      <c r="M38" s="356"/>
      <c r="N38" s="356"/>
      <c r="O38" s="356"/>
      <c r="P38" s="356"/>
      <c r="Q38" s="356"/>
      <c r="R38" s="99" t="s">
        <v>199</v>
      </c>
      <c r="S38" s="41"/>
      <c r="T38" s="41"/>
      <c r="U38" s="41"/>
      <c r="V38" s="41"/>
      <c r="W38" s="41"/>
      <c r="X38" s="41"/>
      <c r="Y38" s="41"/>
      <c r="Z38" s="41"/>
      <c r="AA38" s="41"/>
      <c r="AB38" s="41"/>
      <c r="AC38" s="41"/>
      <c r="AD38" s="41"/>
      <c r="AE38" s="41"/>
      <c r="AF38" s="41"/>
      <c r="AG38" s="41"/>
      <c r="AH38" s="41"/>
      <c r="AI38" s="41"/>
      <c r="AJ38" s="41"/>
      <c r="AK38" s="99"/>
      <c r="AL38" s="41"/>
      <c r="AM38" s="99"/>
      <c r="AN38" s="41"/>
      <c r="AO38" s="41"/>
      <c r="AP38" s="41"/>
      <c r="AQ38" s="41"/>
      <c r="AR38" s="41"/>
      <c r="AS38" s="41"/>
      <c r="AT38" s="41"/>
      <c r="AU38" s="21"/>
    </row>
    <row r="39" spans="1:47">
      <c r="A39" s="109"/>
      <c r="B39" s="109"/>
      <c r="C39" s="110"/>
      <c r="D39" s="110"/>
      <c r="E39" s="110"/>
      <c r="F39" s="110"/>
      <c r="G39" s="110"/>
      <c r="H39" s="110"/>
      <c r="I39" s="110"/>
      <c r="J39" s="110"/>
      <c r="K39" s="110"/>
      <c r="L39" s="110"/>
      <c r="M39" s="110"/>
      <c r="N39" s="110"/>
      <c r="O39" s="110"/>
      <c r="P39" s="110"/>
    </row>
    <row r="40" spans="1:47">
      <c r="A40" s="109"/>
      <c r="B40" s="109"/>
      <c r="C40" s="110"/>
      <c r="D40" s="110"/>
      <c r="E40" s="110"/>
      <c r="F40" s="110"/>
      <c r="G40" s="110"/>
      <c r="H40" s="110"/>
      <c r="I40" s="110"/>
      <c r="J40" s="110"/>
      <c r="K40" s="110"/>
      <c r="L40" s="110"/>
      <c r="M40" s="110"/>
      <c r="N40" s="110"/>
      <c r="O40" s="110"/>
      <c r="P40" s="110"/>
    </row>
    <row r="41" spans="1:47" ht="78.75" customHeight="1">
      <c r="A41" s="644" t="s">
        <v>344</v>
      </c>
      <c r="B41" s="644"/>
      <c r="C41" s="644"/>
      <c r="D41" s="644"/>
      <c r="E41" s="644"/>
      <c r="F41" s="644"/>
      <c r="G41" s="644"/>
      <c r="H41" s="644"/>
      <c r="I41" s="644"/>
      <c r="J41" s="644"/>
      <c r="K41" s="644"/>
      <c r="L41" s="644"/>
      <c r="M41" s="644"/>
      <c r="N41" s="644"/>
      <c r="O41" s="644"/>
      <c r="P41" s="644"/>
      <c r="Q41" s="644"/>
    </row>
  </sheetData>
  <sheetProtection formatCells="0" formatRows="0"/>
  <mergeCells count="34">
    <mergeCell ref="E38:Q38"/>
    <mergeCell ref="A41:Q41"/>
    <mergeCell ref="A2:P2"/>
    <mergeCell ref="B4:P4"/>
    <mergeCell ref="C36:J36"/>
    <mergeCell ref="C33:J33"/>
    <mergeCell ref="C34:J34"/>
    <mergeCell ref="C31:J31"/>
    <mergeCell ref="C32:J32"/>
    <mergeCell ref="C27:J27"/>
    <mergeCell ref="C28:J28"/>
    <mergeCell ref="C29:J29"/>
    <mergeCell ref="C30:J30"/>
    <mergeCell ref="C8:J8"/>
    <mergeCell ref="C7:J7"/>
    <mergeCell ref="C9:J9"/>
    <mergeCell ref="C10:J10"/>
    <mergeCell ref="C11:J11"/>
    <mergeCell ref="C22:J22"/>
    <mergeCell ref="C23:J23"/>
    <mergeCell ref="C24:J24"/>
    <mergeCell ref="C25:J25"/>
    <mergeCell ref="C26:J26"/>
    <mergeCell ref="C35:J35"/>
    <mergeCell ref="C12:J12"/>
    <mergeCell ref="C13:J13"/>
    <mergeCell ref="C14:J14"/>
    <mergeCell ref="C15:J15"/>
    <mergeCell ref="C16:J16"/>
    <mergeCell ref="C17:J17"/>
    <mergeCell ref="C18:J18"/>
    <mergeCell ref="C19:J19"/>
    <mergeCell ref="C20:J20"/>
    <mergeCell ref="C21:J21"/>
  </mergeCells>
  <phoneticPr fontId="2" type="noConversion"/>
  <pageMargins left="0.59055118110236227" right="0.47244094488188981" top="0.74803149606299213" bottom="0.74803149606299213" header="0.31496062992125984" footer="0.31496062992125984"/>
  <pageSetup paperSize="9" scale="68" orientation="portrait" blackAndWhite="1"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2:AT22"/>
  <sheetViews>
    <sheetView showZeros="0" view="pageBreakPreview" zoomScaleNormal="100" zoomScaleSheetLayoutView="100" workbookViewId="0">
      <selection activeCell="AN7" sqref="AN7"/>
    </sheetView>
  </sheetViews>
  <sheetFormatPr defaultRowHeight="16.5"/>
  <cols>
    <col min="1" max="4" width="1.125" style="1" customWidth="1"/>
    <col min="5" max="8" width="2.5" style="1" customWidth="1"/>
    <col min="9" max="11" width="5.25" style="1" customWidth="1"/>
    <col min="12" max="13" width="11.25" style="1" customWidth="1"/>
    <col min="14" max="37" width="2.375" style="1" customWidth="1"/>
    <col min="38" max="38" width="9" style="1"/>
    <col min="39" max="39" width="10.875" style="1" bestFit="1" customWidth="1"/>
    <col min="40" max="42" width="9" style="1"/>
  </cols>
  <sheetData>
    <row r="2" spans="1:42" ht="18.75" customHeight="1">
      <c r="A2" s="14"/>
      <c r="B2" s="322" t="s">
        <v>346</v>
      </c>
      <c r="C2" s="322"/>
      <c r="D2" s="322"/>
      <c r="E2" s="322"/>
      <c r="F2" s="322"/>
      <c r="G2" s="322"/>
      <c r="H2" s="322"/>
      <c r="I2" s="322"/>
      <c r="J2" s="322"/>
      <c r="K2" s="322"/>
      <c r="L2" s="322"/>
      <c r="M2" s="322"/>
      <c r="N2" s="322"/>
      <c r="O2" s="322"/>
      <c r="S2"/>
      <c r="T2"/>
      <c r="U2"/>
      <c r="V2"/>
      <c r="W2"/>
      <c r="X2"/>
      <c r="Y2"/>
      <c r="Z2"/>
      <c r="AA2"/>
      <c r="AB2"/>
      <c r="AC2"/>
      <c r="AD2"/>
      <c r="AE2"/>
      <c r="AF2"/>
      <c r="AG2"/>
      <c r="AH2"/>
      <c r="AI2"/>
      <c r="AJ2"/>
      <c r="AK2"/>
      <c r="AL2"/>
      <c r="AM2"/>
      <c r="AN2"/>
      <c r="AO2"/>
      <c r="AP2"/>
    </row>
    <row r="3" spans="1:42"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row>
    <row r="4" spans="1:42" ht="30" customHeight="1">
      <c r="A4" s="44"/>
      <c r="B4" s="44"/>
      <c r="C4" s="655" t="s">
        <v>286</v>
      </c>
      <c r="D4" s="656"/>
      <c r="E4" s="656"/>
      <c r="F4" s="656"/>
      <c r="G4" s="656"/>
      <c r="H4" s="657"/>
      <c r="I4" s="643" t="s">
        <v>350</v>
      </c>
      <c r="J4" s="643"/>
      <c r="K4" s="643"/>
      <c r="L4" s="643" t="s">
        <v>347</v>
      </c>
      <c r="M4" s="643"/>
      <c r="N4" s="655" t="s">
        <v>348</v>
      </c>
      <c r="O4" s="656"/>
      <c r="P4" s="656"/>
      <c r="Q4" s="656"/>
      <c r="R4" s="656"/>
      <c r="S4" s="656"/>
      <c r="T4" s="656"/>
      <c r="U4" s="656"/>
      <c r="V4" s="656"/>
      <c r="W4" s="656"/>
      <c r="X4" s="656"/>
      <c r="Y4" s="656"/>
      <c r="Z4" s="656"/>
      <c r="AA4" s="656"/>
      <c r="AB4" s="656"/>
      <c r="AC4" s="656"/>
      <c r="AD4" s="656"/>
      <c r="AE4" s="657"/>
      <c r="AF4" s="655" t="s">
        <v>349</v>
      </c>
      <c r="AG4" s="656"/>
      <c r="AH4" s="656"/>
      <c r="AI4" s="656"/>
      <c r="AJ4" s="656"/>
      <c r="AK4" s="657"/>
    </row>
    <row r="5" spans="1:42" ht="33.75" customHeight="1">
      <c r="A5" s="44"/>
      <c r="B5" s="44"/>
      <c r="C5" s="655" t="s">
        <v>358</v>
      </c>
      <c r="D5" s="656"/>
      <c r="E5" s="656"/>
      <c r="F5" s="656"/>
      <c r="G5" s="656"/>
      <c r="H5" s="657"/>
      <c r="I5" s="643" t="s">
        <v>351</v>
      </c>
      <c r="J5" s="643"/>
      <c r="K5" s="643"/>
      <c r="L5" s="663" t="s">
        <v>1096</v>
      </c>
      <c r="M5" s="664"/>
      <c r="N5" s="652"/>
      <c r="O5" s="652"/>
      <c r="P5" s="652"/>
      <c r="Q5" s="652"/>
      <c r="R5" s="652"/>
      <c r="S5" s="652"/>
      <c r="T5" s="652"/>
      <c r="U5" s="652"/>
      <c r="V5" s="652"/>
      <c r="W5" s="652"/>
      <c r="X5" s="652"/>
      <c r="Y5" s="652"/>
      <c r="Z5" s="652"/>
      <c r="AA5" s="652"/>
      <c r="AB5" s="652"/>
      <c r="AC5" s="652"/>
      <c r="AD5" s="652"/>
      <c r="AE5" s="652"/>
      <c r="AF5" s="650"/>
      <c r="AG5" s="650"/>
      <c r="AH5" s="650"/>
      <c r="AI5" s="650"/>
      <c r="AJ5" s="650"/>
      <c r="AK5" s="650"/>
    </row>
    <row r="6" spans="1:42" ht="33.75" customHeight="1">
      <c r="A6" s="44"/>
      <c r="B6" s="44"/>
      <c r="C6" s="658"/>
      <c r="D6" s="347"/>
      <c r="E6" s="347"/>
      <c r="F6" s="347"/>
      <c r="G6" s="347"/>
      <c r="H6" s="659"/>
      <c r="I6" s="643" t="s">
        <v>352</v>
      </c>
      <c r="J6" s="643"/>
      <c r="K6" s="643"/>
      <c r="L6" s="665"/>
      <c r="M6" s="666"/>
      <c r="N6" s="652"/>
      <c r="O6" s="652"/>
      <c r="P6" s="652"/>
      <c r="Q6" s="652"/>
      <c r="R6" s="652"/>
      <c r="S6" s="652"/>
      <c r="T6" s="652"/>
      <c r="U6" s="652"/>
      <c r="V6" s="652"/>
      <c r="W6" s="652"/>
      <c r="X6" s="652"/>
      <c r="Y6" s="652"/>
      <c r="Z6" s="652"/>
      <c r="AA6" s="652"/>
      <c r="AB6" s="652"/>
      <c r="AC6" s="652"/>
      <c r="AD6" s="652"/>
      <c r="AE6" s="652"/>
      <c r="AF6" s="650"/>
      <c r="AG6" s="650"/>
      <c r="AH6" s="650"/>
      <c r="AI6" s="650"/>
      <c r="AJ6" s="650"/>
      <c r="AK6" s="650"/>
    </row>
    <row r="7" spans="1:42" ht="54" customHeight="1">
      <c r="A7" s="44"/>
      <c r="B7" s="44"/>
      <c r="C7" s="658"/>
      <c r="D7" s="347"/>
      <c r="E7" s="347"/>
      <c r="F7" s="347"/>
      <c r="G7" s="347"/>
      <c r="H7" s="659"/>
      <c r="I7" s="643" t="s">
        <v>353</v>
      </c>
      <c r="J7" s="643"/>
      <c r="K7" s="643"/>
      <c r="L7" s="665"/>
      <c r="M7" s="666"/>
      <c r="N7" s="579" t="s">
        <v>1173</v>
      </c>
      <c r="O7" s="579"/>
      <c r="P7" s="579"/>
      <c r="Q7" s="579"/>
      <c r="R7" s="579"/>
      <c r="S7" s="579"/>
      <c r="T7" s="579"/>
      <c r="U7" s="579"/>
      <c r="V7" s="579"/>
      <c r="W7" s="579"/>
      <c r="X7" s="579"/>
      <c r="Y7" s="579"/>
      <c r="Z7" s="579"/>
      <c r="AA7" s="579"/>
      <c r="AB7" s="579"/>
      <c r="AC7" s="579"/>
      <c r="AD7" s="579"/>
      <c r="AE7" s="579"/>
      <c r="AF7" s="650">
        <f>SUM('5부.Ⅱ'!U24:Z24)</f>
        <v>250000001</v>
      </c>
      <c r="AG7" s="650"/>
      <c r="AH7" s="650"/>
      <c r="AI7" s="650"/>
      <c r="AJ7" s="650"/>
      <c r="AK7" s="650"/>
    </row>
    <row r="8" spans="1:42" ht="33.75" customHeight="1">
      <c r="A8" s="44"/>
      <c r="B8" s="44"/>
      <c r="C8" s="658"/>
      <c r="D8" s="347"/>
      <c r="E8" s="347"/>
      <c r="F8" s="347"/>
      <c r="G8" s="347"/>
      <c r="H8" s="659"/>
      <c r="I8" s="643" t="s">
        <v>354</v>
      </c>
      <c r="J8" s="643"/>
      <c r="K8" s="643"/>
      <c r="L8" s="665"/>
      <c r="M8" s="666"/>
      <c r="N8" s="652"/>
      <c r="O8" s="652"/>
      <c r="P8" s="652"/>
      <c r="Q8" s="652"/>
      <c r="R8" s="652"/>
      <c r="S8" s="652"/>
      <c r="T8" s="652"/>
      <c r="U8" s="652"/>
      <c r="V8" s="652"/>
      <c r="W8" s="652"/>
      <c r="X8" s="652"/>
      <c r="Y8" s="652"/>
      <c r="Z8" s="652"/>
      <c r="AA8" s="652"/>
      <c r="AB8" s="652"/>
      <c r="AC8" s="652"/>
      <c r="AD8" s="652"/>
      <c r="AE8" s="652"/>
      <c r="AF8" s="650"/>
      <c r="AG8" s="650"/>
      <c r="AH8" s="650"/>
      <c r="AI8" s="650"/>
      <c r="AJ8" s="650"/>
      <c r="AK8" s="650"/>
    </row>
    <row r="9" spans="1:42" ht="63.75" customHeight="1">
      <c r="A9" s="44"/>
      <c r="B9" s="44"/>
      <c r="C9" s="658"/>
      <c r="D9" s="347"/>
      <c r="E9" s="347"/>
      <c r="F9" s="347"/>
      <c r="G9" s="347"/>
      <c r="H9" s="659"/>
      <c r="I9" s="643" t="s">
        <v>355</v>
      </c>
      <c r="J9" s="643"/>
      <c r="K9" s="643"/>
      <c r="L9" s="665"/>
      <c r="M9" s="666"/>
      <c r="N9" s="579" t="s">
        <v>1174</v>
      </c>
      <c r="O9" s="579"/>
      <c r="P9" s="579"/>
      <c r="Q9" s="579"/>
      <c r="R9" s="579"/>
      <c r="S9" s="579"/>
      <c r="T9" s="579"/>
      <c r="U9" s="579"/>
      <c r="V9" s="579"/>
      <c r="W9" s="579"/>
      <c r="X9" s="579"/>
      <c r="Y9" s="579"/>
      <c r="Z9" s="579"/>
      <c r="AA9" s="579"/>
      <c r="AB9" s="579"/>
      <c r="AC9" s="579"/>
      <c r="AD9" s="579"/>
      <c r="AE9" s="579"/>
      <c r="AF9" s="650"/>
      <c r="AG9" s="650"/>
      <c r="AH9" s="650"/>
      <c r="AI9" s="650"/>
      <c r="AJ9" s="650"/>
      <c r="AK9" s="650"/>
    </row>
    <row r="10" spans="1:42" ht="99.75" customHeight="1">
      <c r="A10" s="44"/>
      <c r="B10" s="44"/>
      <c r="C10" s="660"/>
      <c r="D10" s="661"/>
      <c r="E10" s="661"/>
      <c r="F10" s="661"/>
      <c r="G10" s="661"/>
      <c r="H10" s="662"/>
      <c r="I10" s="643" t="s">
        <v>356</v>
      </c>
      <c r="J10" s="643"/>
      <c r="K10" s="643"/>
      <c r="L10" s="667"/>
      <c r="M10" s="668"/>
      <c r="N10" s="579" t="s">
        <v>1175</v>
      </c>
      <c r="O10" s="579"/>
      <c r="P10" s="579"/>
      <c r="Q10" s="579"/>
      <c r="R10" s="579"/>
      <c r="S10" s="579"/>
      <c r="T10" s="579"/>
      <c r="U10" s="579"/>
      <c r="V10" s="579"/>
      <c r="W10" s="579"/>
      <c r="X10" s="579"/>
      <c r="Y10" s="579"/>
      <c r="Z10" s="579"/>
      <c r="AA10" s="579"/>
      <c r="AB10" s="579"/>
      <c r="AC10" s="579"/>
      <c r="AD10" s="579"/>
      <c r="AE10" s="579"/>
      <c r="AF10" s="650"/>
      <c r="AG10" s="650"/>
      <c r="AH10" s="650"/>
      <c r="AI10" s="650"/>
      <c r="AJ10" s="650"/>
      <c r="AK10" s="650"/>
    </row>
    <row r="11" spans="1:42" ht="57.75" customHeight="1">
      <c r="A11" s="44"/>
      <c r="B11" s="44"/>
      <c r="C11" s="643" t="s">
        <v>359</v>
      </c>
      <c r="D11" s="643"/>
      <c r="E11" s="643"/>
      <c r="F11" s="643"/>
      <c r="G11" s="643"/>
      <c r="H11" s="643"/>
      <c r="I11" s="643" t="s">
        <v>357</v>
      </c>
      <c r="J11" s="643"/>
      <c r="K11" s="643"/>
      <c r="L11" s="649"/>
      <c r="M11" s="649"/>
      <c r="N11" s="579" t="s">
        <v>1176</v>
      </c>
      <c r="O11" s="579"/>
      <c r="P11" s="579"/>
      <c r="Q11" s="579"/>
      <c r="R11" s="579"/>
      <c r="S11" s="579"/>
      <c r="T11" s="579"/>
      <c r="U11" s="579"/>
      <c r="V11" s="579"/>
      <c r="W11" s="579"/>
      <c r="X11" s="579"/>
      <c r="Y11" s="579"/>
      <c r="Z11" s="579"/>
      <c r="AA11" s="579"/>
      <c r="AB11" s="579"/>
      <c r="AC11" s="579"/>
      <c r="AD11" s="579"/>
      <c r="AE11" s="579"/>
      <c r="AF11" s="650">
        <f>SUM('5부.Ⅱ'!O27:T27)</f>
        <v>8750000</v>
      </c>
      <c r="AG11" s="650"/>
      <c r="AH11" s="650"/>
      <c r="AI11" s="650"/>
      <c r="AJ11" s="650"/>
      <c r="AK11" s="650"/>
    </row>
    <row r="12" spans="1:42" ht="96.75" customHeight="1">
      <c r="A12" s="44"/>
      <c r="B12" s="44"/>
      <c r="C12" s="643" t="s">
        <v>360</v>
      </c>
      <c r="D12" s="643"/>
      <c r="E12" s="643"/>
      <c r="F12" s="643"/>
      <c r="G12" s="643"/>
      <c r="H12" s="643"/>
      <c r="I12" s="643" t="s">
        <v>357</v>
      </c>
      <c r="J12" s="643"/>
      <c r="K12" s="643"/>
      <c r="L12" s="649"/>
      <c r="M12" s="649"/>
      <c r="N12" s="579" t="s">
        <v>1177</v>
      </c>
      <c r="O12" s="579"/>
      <c r="P12" s="579"/>
      <c r="Q12" s="579"/>
      <c r="R12" s="579"/>
      <c r="S12" s="579"/>
      <c r="T12" s="579"/>
      <c r="U12" s="579"/>
      <c r="V12" s="579"/>
      <c r="W12" s="579"/>
      <c r="X12" s="579"/>
      <c r="Y12" s="579"/>
      <c r="Z12" s="579"/>
      <c r="AA12" s="579"/>
      <c r="AB12" s="579"/>
      <c r="AC12" s="579"/>
      <c r="AD12" s="579"/>
      <c r="AE12" s="579"/>
      <c r="AF12" s="650">
        <f>SUM('5부.Ⅱ'!O26:T26)</f>
        <v>6750000</v>
      </c>
      <c r="AG12" s="650"/>
      <c r="AH12" s="650"/>
      <c r="AI12" s="650"/>
      <c r="AJ12" s="650"/>
      <c r="AK12" s="650"/>
    </row>
    <row r="13" spans="1:42" ht="33.75" customHeight="1">
      <c r="A13" s="44"/>
      <c r="B13" s="44"/>
      <c r="C13" s="643" t="s">
        <v>361</v>
      </c>
      <c r="D13" s="643"/>
      <c r="E13" s="643"/>
      <c r="F13" s="643"/>
      <c r="G13" s="643"/>
      <c r="H13" s="643"/>
      <c r="I13" s="643" t="s">
        <v>357</v>
      </c>
      <c r="J13" s="643"/>
      <c r="K13" s="643"/>
      <c r="L13" s="649"/>
      <c r="M13" s="649"/>
      <c r="N13" s="579"/>
      <c r="O13" s="579"/>
      <c r="P13" s="579"/>
      <c r="Q13" s="579"/>
      <c r="R13" s="579"/>
      <c r="S13" s="579"/>
      <c r="T13" s="579"/>
      <c r="U13" s="579"/>
      <c r="V13" s="579"/>
      <c r="W13" s="579"/>
      <c r="X13" s="579"/>
      <c r="Y13" s="579"/>
      <c r="Z13" s="579"/>
      <c r="AA13" s="579"/>
      <c r="AB13" s="579"/>
      <c r="AC13" s="579"/>
      <c r="AD13" s="579"/>
      <c r="AE13" s="579"/>
      <c r="AF13" s="650"/>
      <c r="AG13" s="650"/>
      <c r="AH13" s="650"/>
      <c r="AI13" s="650"/>
      <c r="AJ13" s="650"/>
      <c r="AK13" s="650"/>
    </row>
    <row r="14" spans="1:42" ht="33.75" customHeight="1">
      <c r="A14" s="44"/>
      <c r="B14" s="44"/>
      <c r="C14" s="643" t="s">
        <v>362</v>
      </c>
      <c r="D14" s="643"/>
      <c r="E14" s="643"/>
      <c r="F14" s="643"/>
      <c r="G14" s="643"/>
      <c r="H14" s="643"/>
      <c r="I14" s="643" t="s">
        <v>357</v>
      </c>
      <c r="J14" s="643"/>
      <c r="K14" s="643"/>
      <c r="L14" s="649"/>
      <c r="M14" s="649"/>
      <c r="N14" s="653" t="s">
        <v>1178</v>
      </c>
      <c r="O14" s="653"/>
      <c r="P14" s="653"/>
      <c r="Q14" s="653"/>
      <c r="R14" s="653"/>
      <c r="S14" s="653"/>
      <c r="T14" s="653"/>
      <c r="U14" s="653"/>
      <c r="V14" s="653"/>
      <c r="W14" s="653"/>
      <c r="X14" s="653"/>
      <c r="Y14" s="653"/>
      <c r="Z14" s="653"/>
      <c r="AA14" s="653"/>
      <c r="AB14" s="653"/>
      <c r="AC14" s="653"/>
      <c r="AD14" s="653"/>
      <c r="AE14" s="653"/>
      <c r="AF14" s="650">
        <f>SUM('5부.Ⅱ'!O25:T25)</f>
        <v>387097290</v>
      </c>
      <c r="AG14" s="650"/>
      <c r="AH14" s="650"/>
      <c r="AI14" s="650"/>
      <c r="AJ14" s="650"/>
      <c r="AK14" s="650"/>
    </row>
    <row r="15" spans="1:42" ht="33.75" customHeight="1">
      <c r="A15" s="44"/>
      <c r="B15" s="44"/>
      <c r="C15" s="643" t="s">
        <v>363</v>
      </c>
      <c r="D15" s="643"/>
      <c r="E15" s="643"/>
      <c r="F15" s="643"/>
      <c r="G15" s="643"/>
      <c r="H15" s="643"/>
      <c r="I15" s="643" t="s">
        <v>357</v>
      </c>
      <c r="J15" s="643"/>
      <c r="K15" s="643"/>
      <c r="L15" s="649"/>
      <c r="M15" s="649"/>
      <c r="N15" s="654"/>
      <c r="O15" s="654"/>
      <c r="P15" s="654"/>
      <c r="Q15" s="654"/>
      <c r="R15" s="654"/>
      <c r="S15" s="654"/>
      <c r="T15" s="654"/>
      <c r="U15" s="654"/>
      <c r="V15" s="654"/>
      <c r="W15" s="654"/>
      <c r="X15" s="654"/>
      <c r="Y15" s="654"/>
      <c r="Z15" s="654"/>
      <c r="AA15" s="654"/>
      <c r="AB15" s="654"/>
      <c r="AC15" s="654"/>
      <c r="AD15" s="654"/>
      <c r="AE15" s="654"/>
      <c r="AF15" s="650"/>
      <c r="AG15" s="650"/>
      <c r="AH15" s="650"/>
      <c r="AI15" s="650"/>
      <c r="AJ15" s="650"/>
      <c r="AK15" s="650"/>
    </row>
    <row r="16" spans="1:42" ht="30" customHeight="1">
      <c r="A16" s="44"/>
      <c r="B16" s="44"/>
      <c r="C16" s="645" t="s">
        <v>345</v>
      </c>
      <c r="D16" s="646"/>
      <c r="E16" s="646"/>
      <c r="F16" s="646"/>
      <c r="G16" s="646"/>
      <c r="H16" s="646"/>
      <c r="I16" s="646"/>
      <c r="J16" s="646"/>
      <c r="K16" s="646"/>
      <c r="L16" s="646"/>
      <c r="M16" s="646"/>
      <c r="N16" s="646"/>
      <c r="O16" s="646"/>
      <c r="P16" s="646"/>
      <c r="Q16" s="646"/>
      <c r="R16" s="646"/>
      <c r="S16" s="646"/>
      <c r="T16" s="646"/>
      <c r="U16" s="646"/>
      <c r="V16" s="646"/>
      <c r="W16" s="646"/>
      <c r="X16" s="646"/>
      <c r="Y16" s="646"/>
      <c r="Z16" s="646"/>
      <c r="AA16" s="646"/>
      <c r="AB16" s="646"/>
      <c r="AC16" s="646"/>
      <c r="AD16" s="646"/>
      <c r="AE16" s="647"/>
      <c r="AF16" s="651">
        <f>SUM(AF5:AK15)</f>
        <v>652597291</v>
      </c>
      <c r="AG16" s="651"/>
      <c r="AH16" s="651"/>
      <c r="AI16" s="651"/>
      <c r="AJ16" s="651"/>
      <c r="AK16" s="651"/>
      <c r="AL16" s="237" t="s">
        <v>1166</v>
      </c>
      <c r="AM16" s="237">
        <f>SUM('5부.Ⅱ'!O24:T27)</f>
        <v>652597291</v>
      </c>
      <c r="AN16" s="237" t="b">
        <f>AF16=AM16</f>
        <v>1</v>
      </c>
    </row>
    <row r="17" spans="1:46" ht="33.75" customHeight="1">
      <c r="A17" s="14"/>
      <c r="B17" s="103"/>
      <c r="C17" s="103"/>
      <c r="D17" s="42"/>
      <c r="E17" s="648" t="s">
        <v>364</v>
      </c>
      <c r="F17" s="648"/>
      <c r="G17" s="648"/>
      <c r="H17" s="648"/>
      <c r="I17" s="648"/>
      <c r="J17" s="648"/>
      <c r="K17" s="648"/>
      <c r="L17" s="648"/>
      <c r="M17" s="648"/>
      <c r="N17" s="648"/>
      <c r="O17" s="648"/>
      <c r="P17" s="648"/>
      <c r="Q17" s="648"/>
      <c r="R17" s="648"/>
      <c r="S17" s="648"/>
      <c r="T17" s="648"/>
      <c r="U17" s="648"/>
      <c r="V17" s="648"/>
      <c r="W17" s="648"/>
      <c r="X17" s="648"/>
      <c r="Y17" s="648"/>
      <c r="Z17" s="648"/>
      <c r="AA17" s="648"/>
      <c r="AB17" s="648"/>
      <c r="AC17" s="648"/>
      <c r="AD17" s="648"/>
      <c r="AE17" s="648"/>
      <c r="AF17" s="648"/>
      <c r="AG17" s="648"/>
      <c r="AH17" s="648"/>
      <c r="AI17" s="648"/>
      <c r="AJ17" s="648"/>
      <c r="AK17" s="648"/>
      <c r="AL17" s="11"/>
      <c r="AO17"/>
      <c r="AP17"/>
    </row>
    <row r="18" spans="1:46" ht="26.25" customHeight="1">
      <c r="A18" s="20"/>
      <c r="B18" s="19"/>
      <c r="C18" s="18"/>
      <c r="D18" s="18"/>
      <c r="E18" s="279"/>
      <c r="F18" s="279"/>
      <c r="G18" s="279"/>
      <c r="H18" s="279"/>
      <c r="I18" s="279"/>
      <c r="J18" s="279"/>
      <c r="K18" s="279"/>
      <c r="L18" s="279"/>
      <c r="M18" s="279"/>
      <c r="N18" s="279"/>
      <c r="O18" s="279"/>
      <c r="P18" s="279"/>
      <c r="Q18" s="279"/>
      <c r="R18" s="279"/>
      <c r="S18" s="279"/>
      <c r="T18" s="279"/>
      <c r="U18" s="279"/>
      <c r="V18" s="279"/>
      <c r="W18" s="279"/>
      <c r="X18" s="279"/>
      <c r="Y18" s="279"/>
      <c r="Z18" s="279"/>
      <c r="AA18" s="279"/>
      <c r="AB18" s="279"/>
      <c r="AC18" s="279"/>
      <c r="AD18" s="279"/>
      <c r="AE18" s="279"/>
      <c r="AF18" s="279"/>
      <c r="AG18" s="279"/>
      <c r="AH18" s="279"/>
      <c r="AI18" s="279"/>
      <c r="AJ18" s="279"/>
      <c r="AK18" s="279"/>
      <c r="AL18" s="82" t="s">
        <v>199</v>
      </c>
      <c r="AQ18" s="1"/>
      <c r="AR18" s="1"/>
      <c r="AS18" s="1"/>
      <c r="AT18" s="1"/>
    </row>
    <row r="19" spans="1:46" ht="6.75" customHeight="1">
      <c r="A19" s="44"/>
      <c r="B19" s="44"/>
      <c r="C19" s="108"/>
      <c r="D19" s="108"/>
      <c r="E19" s="108"/>
      <c r="F19" s="108"/>
      <c r="G19" s="108"/>
      <c r="H19" s="108"/>
      <c r="I19" s="108"/>
      <c r="J19" s="108"/>
      <c r="K19" s="108"/>
      <c r="L19" s="108"/>
      <c r="M19" s="108"/>
      <c r="N19" s="92"/>
      <c r="O19" s="92"/>
      <c r="P19" s="92"/>
      <c r="Q19" s="92"/>
      <c r="R19" s="92"/>
      <c r="S19" s="92"/>
      <c r="T19" s="92"/>
      <c r="U19" s="92"/>
      <c r="V19" s="92"/>
      <c r="W19" s="92"/>
      <c r="X19" s="92"/>
      <c r="Y19" s="92"/>
      <c r="Z19" s="92"/>
      <c r="AA19" s="92"/>
      <c r="AB19" s="92"/>
      <c r="AC19" s="92"/>
      <c r="AD19" s="92"/>
      <c r="AE19" s="92"/>
      <c r="AF19" s="108"/>
      <c r="AG19" s="108"/>
      <c r="AH19" s="108"/>
      <c r="AI19" s="108"/>
      <c r="AJ19" s="108"/>
      <c r="AK19" s="108"/>
    </row>
    <row r="20" spans="1:46" ht="19.5">
      <c r="A20" s="14"/>
      <c r="B20" s="14"/>
      <c r="C20" s="48"/>
      <c r="D20" s="48"/>
      <c r="E20" s="48"/>
      <c r="F20" s="48"/>
      <c r="G20" s="48"/>
      <c r="H20" s="48"/>
      <c r="I20" s="49"/>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2" spans="1:46" ht="60" customHeight="1">
      <c r="A22" s="266" t="s">
        <v>365</v>
      </c>
      <c r="B22" s="267"/>
      <c r="C22" s="267"/>
      <c r="D22" s="267"/>
      <c r="E22" s="267"/>
      <c r="F22" s="267"/>
      <c r="G22" s="267"/>
      <c r="H22" s="267"/>
      <c r="I22" s="267"/>
      <c r="J22" s="267"/>
      <c r="K22" s="267"/>
      <c r="L22" s="267"/>
      <c r="M22" s="267"/>
      <c r="N22" s="267"/>
      <c r="O22" s="267"/>
      <c r="P22" s="267"/>
      <c r="Q22" s="267"/>
      <c r="R22" s="267"/>
      <c r="S22" s="267"/>
      <c r="T22" s="267"/>
      <c r="U22" s="267"/>
      <c r="V22" s="267"/>
      <c r="W22" s="267"/>
      <c r="X22" s="267"/>
      <c r="Y22" s="267"/>
      <c r="Z22" s="267"/>
      <c r="AA22" s="267"/>
      <c r="AB22" s="267"/>
      <c r="AC22" s="267"/>
      <c r="AD22" s="267"/>
      <c r="AE22" s="267"/>
      <c r="AF22" s="267"/>
      <c r="AG22" s="267"/>
      <c r="AH22" s="267"/>
      <c r="AI22" s="267"/>
      <c r="AJ22" s="267"/>
      <c r="AK22" s="268"/>
    </row>
  </sheetData>
  <protectedRanges>
    <protectedRange sqref="A17:AK18" name="범위2"/>
  </protectedRanges>
  <mergeCells count="56">
    <mergeCell ref="N5:AE5"/>
    <mergeCell ref="AF5:AK5"/>
    <mergeCell ref="N13:AE13"/>
    <mergeCell ref="C4:H4"/>
    <mergeCell ref="N4:AE4"/>
    <mergeCell ref="AF4:AK4"/>
    <mergeCell ref="L4:M4"/>
    <mergeCell ref="N7:AE7"/>
    <mergeCell ref="C5:H10"/>
    <mergeCell ref="L5:M10"/>
    <mergeCell ref="I9:K9"/>
    <mergeCell ref="N9:AE9"/>
    <mergeCell ref="AF9:AK9"/>
    <mergeCell ref="I10:K10"/>
    <mergeCell ref="N10:AE10"/>
    <mergeCell ref="AF10:AK10"/>
    <mergeCell ref="A22:AK22"/>
    <mergeCell ref="B2:O2"/>
    <mergeCell ref="I4:K4"/>
    <mergeCell ref="I5:K5"/>
    <mergeCell ref="I14:K14"/>
    <mergeCell ref="C14:H14"/>
    <mergeCell ref="N14:AE14"/>
    <mergeCell ref="AF14:AK14"/>
    <mergeCell ref="C15:H15"/>
    <mergeCell ref="N15:AE15"/>
    <mergeCell ref="AF15:AK15"/>
    <mergeCell ref="I15:K15"/>
    <mergeCell ref="L14:M14"/>
    <mergeCell ref="C12:H12"/>
    <mergeCell ref="N12:AE12"/>
    <mergeCell ref="AF12:AK12"/>
    <mergeCell ref="AF7:AK7"/>
    <mergeCell ref="I8:K8"/>
    <mergeCell ref="N8:AE8"/>
    <mergeCell ref="AF8:AK8"/>
    <mergeCell ref="I6:K6"/>
    <mergeCell ref="N6:AE6"/>
    <mergeCell ref="AF6:AK6"/>
    <mergeCell ref="I7:K7"/>
    <mergeCell ref="C16:AE16"/>
    <mergeCell ref="E18:AK18"/>
    <mergeCell ref="E17:AK17"/>
    <mergeCell ref="C11:H11"/>
    <mergeCell ref="I11:K11"/>
    <mergeCell ref="L11:M11"/>
    <mergeCell ref="N11:AE11"/>
    <mergeCell ref="AF11:AK11"/>
    <mergeCell ref="AF13:AK13"/>
    <mergeCell ref="AF16:AK16"/>
    <mergeCell ref="L15:M15"/>
    <mergeCell ref="I12:K12"/>
    <mergeCell ref="L12:M12"/>
    <mergeCell ref="C13:H13"/>
    <mergeCell ref="I13:K13"/>
    <mergeCell ref="L13:M13"/>
  </mergeCells>
  <phoneticPr fontId="2" type="noConversion"/>
  <pageMargins left="0.59055118110236227" right="0.47244094488188981" top="0.74803149606299213" bottom="0.74803149606299213" header="0.31496062992125984" footer="0.31496062992125984"/>
  <pageSetup paperSize="9" scale="75" orientation="portrait" blackAndWhite="1"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U17"/>
  <sheetViews>
    <sheetView view="pageBreakPreview" zoomScaleNormal="100" zoomScaleSheetLayoutView="100" workbookViewId="0">
      <selection activeCell="AT7" sqref="AT7"/>
    </sheetView>
  </sheetViews>
  <sheetFormatPr defaultRowHeight="16.5"/>
  <cols>
    <col min="1" max="4" width="1.125" style="1" customWidth="1"/>
    <col min="5" max="37" width="2.375" style="1" customWidth="1"/>
    <col min="38" max="47" width="9" style="1"/>
  </cols>
  <sheetData>
    <row r="1" spans="1:47">
      <c r="S1"/>
      <c r="T1"/>
      <c r="U1"/>
      <c r="V1"/>
      <c r="W1"/>
      <c r="X1"/>
      <c r="Y1"/>
      <c r="Z1"/>
      <c r="AA1"/>
      <c r="AB1"/>
      <c r="AC1"/>
      <c r="AD1"/>
      <c r="AE1"/>
      <c r="AF1"/>
      <c r="AG1"/>
      <c r="AH1"/>
      <c r="AI1"/>
      <c r="AJ1"/>
      <c r="AK1"/>
      <c r="AL1"/>
      <c r="AM1"/>
      <c r="AN1"/>
      <c r="AO1"/>
      <c r="AP1"/>
      <c r="AQ1"/>
      <c r="AR1"/>
      <c r="AS1"/>
      <c r="AT1"/>
      <c r="AU1"/>
    </row>
    <row r="2" spans="1:47" ht="20.25" customHeight="1">
      <c r="A2" s="322" t="s">
        <v>369</v>
      </c>
      <c r="B2" s="322"/>
      <c r="C2" s="322"/>
      <c r="D2" s="322"/>
      <c r="E2" s="322"/>
      <c r="F2" s="322"/>
      <c r="G2" s="322"/>
      <c r="H2" s="322"/>
      <c r="I2" s="322"/>
      <c r="J2" s="322"/>
      <c r="K2" s="322"/>
      <c r="L2" s="322"/>
      <c r="M2" s="322"/>
      <c r="N2" s="322"/>
      <c r="O2" s="322"/>
      <c r="S2"/>
      <c r="T2"/>
      <c r="U2"/>
      <c r="V2"/>
      <c r="W2"/>
      <c r="X2"/>
      <c r="Y2"/>
      <c r="Z2"/>
      <c r="AA2"/>
      <c r="AB2"/>
      <c r="AC2"/>
      <c r="AD2"/>
      <c r="AE2"/>
      <c r="AF2"/>
      <c r="AG2"/>
      <c r="AH2"/>
      <c r="AI2"/>
      <c r="AJ2"/>
      <c r="AK2"/>
      <c r="AL2"/>
      <c r="AM2"/>
      <c r="AN2"/>
      <c r="AO2"/>
      <c r="AP2"/>
      <c r="AQ2"/>
      <c r="AR2"/>
      <c r="AS2"/>
      <c r="AT2"/>
      <c r="AU2"/>
    </row>
    <row r="3" spans="1:47" ht="20.25" customHeight="1">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47" ht="21" customHeight="1">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13"/>
      <c r="AE4" s="87"/>
      <c r="AF4" s="556" t="s">
        <v>366</v>
      </c>
      <c r="AG4" s="556"/>
      <c r="AH4" s="556"/>
      <c r="AI4" s="556"/>
      <c r="AJ4" s="556"/>
      <c r="AK4" s="556"/>
    </row>
    <row r="5" spans="1:47" ht="30" customHeight="1">
      <c r="A5" s="44"/>
      <c r="B5" s="44"/>
      <c r="C5" s="402" t="s">
        <v>367</v>
      </c>
      <c r="D5" s="402"/>
      <c r="E5" s="402"/>
      <c r="F5" s="402"/>
      <c r="G5" s="402"/>
      <c r="H5" s="402"/>
      <c r="I5" s="402"/>
      <c r="J5" s="402"/>
      <c r="K5" s="402"/>
      <c r="L5" s="402"/>
      <c r="M5" s="402"/>
      <c r="N5" s="114" t="s">
        <v>1027</v>
      </c>
      <c r="O5" s="191">
        <f>표지!E8</f>
        <v>13</v>
      </c>
      <c r="P5" s="195" t="str">
        <f>표지!F8</f>
        <v>기</v>
      </c>
      <c r="Q5" s="191">
        <f>표지!G8</f>
        <v>1</v>
      </c>
      <c r="R5" s="115" t="s">
        <v>1029</v>
      </c>
      <c r="S5" s="116" t="s">
        <v>1030</v>
      </c>
      <c r="T5" s="114" t="s">
        <v>1027</v>
      </c>
      <c r="U5" s="198">
        <f>U11</f>
        <v>12</v>
      </c>
      <c r="V5" s="191" t="s">
        <v>1030</v>
      </c>
      <c r="W5" s="199">
        <f>W11</f>
        <v>2</v>
      </c>
      <c r="X5" s="191" t="s">
        <v>1029</v>
      </c>
      <c r="Y5" s="196" t="s">
        <v>1030</v>
      </c>
      <c r="Z5" s="197" t="s">
        <v>1031</v>
      </c>
      <c r="AA5" s="199">
        <f>AA11</f>
        <v>12</v>
      </c>
      <c r="AB5" s="191" t="s">
        <v>1030</v>
      </c>
      <c r="AC5" s="199">
        <f>AC11</f>
        <v>1</v>
      </c>
      <c r="AD5" s="191" t="s">
        <v>1032</v>
      </c>
      <c r="AE5" s="196" t="s">
        <v>1030</v>
      </c>
      <c r="AF5" s="197" t="s">
        <v>1031</v>
      </c>
      <c r="AG5" s="199">
        <f>AG11</f>
        <v>11</v>
      </c>
      <c r="AH5" s="191" t="s">
        <v>1033</v>
      </c>
      <c r="AI5" s="199">
        <f>AI11</f>
        <v>2</v>
      </c>
      <c r="AJ5" s="191" t="s">
        <v>1029</v>
      </c>
      <c r="AK5" s="196" t="s">
        <v>1030</v>
      </c>
    </row>
    <row r="6" spans="1:47" ht="30" customHeight="1">
      <c r="A6" s="44"/>
      <c r="B6" s="44"/>
      <c r="C6" s="402" t="s">
        <v>370</v>
      </c>
      <c r="D6" s="402"/>
      <c r="E6" s="402"/>
      <c r="F6" s="402"/>
      <c r="G6" s="402"/>
      <c r="H6" s="402"/>
      <c r="I6" s="402"/>
      <c r="J6" s="402"/>
      <c r="K6" s="402"/>
      <c r="L6" s="402"/>
      <c r="M6" s="402"/>
      <c r="N6" s="675">
        <f>IFERROR((((1+(N12/((N14+N15)/2)))^(12/N13))-1)*100,"")</f>
        <v>12.349878643165258</v>
      </c>
      <c r="O6" s="675"/>
      <c r="P6" s="675"/>
      <c r="Q6" s="675"/>
      <c r="R6" s="675"/>
      <c r="S6" s="675"/>
      <c r="T6" s="675">
        <f>IFERROR((((1+(T12/((T14+T15)/2)))^(12/T13))-1)*100,"")</f>
        <v>9.5081204734160032</v>
      </c>
      <c r="U6" s="675"/>
      <c r="V6" s="675"/>
      <c r="W6" s="675"/>
      <c r="X6" s="675"/>
      <c r="Y6" s="675"/>
      <c r="Z6" s="675">
        <f>IFERROR((((1+(Z12/((Z14+Z15)/2)))^(12/Z13))-1)*100,"")</f>
        <v>6.4524306688649613</v>
      </c>
      <c r="AA6" s="675"/>
      <c r="AB6" s="675"/>
      <c r="AC6" s="675"/>
      <c r="AD6" s="675"/>
      <c r="AE6" s="675"/>
      <c r="AF6" s="675">
        <f>IFERROR((((1+(AF12/((AF14+AF15)/2)))^(12/AF13))-1)*100,"")</f>
        <v>11.12427095372035</v>
      </c>
      <c r="AG6" s="675"/>
      <c r="AH6" s="675"/>
      <c r="AI6" s="675"/>
      <c r="AJ6" s="675"/>
      <c r="AK6" s="675"/>
    </row>
    <row r="7" spans="1:47" ht="159" customHeight="1">
      <c r="A7" s="14"/>
      <c r="B7" s="103"/>
      <c r="C7" s="103"/>
      <c r="D7" s="42"/>
      <c r="E7" s="648" t="s">
        <v>1039</v>
      </c>
      <c r="F7" s="648"/>
      <c r="G7" s="648"/>
      <c r="H7" s="648"/>
      <c r="I7" s="648"/>
      <c r="J7" s="648"/>
      <c r="K7" s="648"/>
      <c r="L7" s="648"/>
      <c r="M7" s="648"/>
      <c r="N7" s="648"/>
      <c r="O7" s="648"/>
      <c r="P7" s="648"/>
      <c r="Q7" s="648"/>
      <c r="R7" s="648"/>
      <c r="S7" s="648"/>
      <c r="T7" s="648"/>
      <c r="U7" s="648"/>
      <c r="V7" s="648"/>
      <c r="W7" s="648"/>
      <c r="X7" s="648"/>
      <c r="Y7" s="648"/>
      <c r="Z7" s="648"/>
      <c r="AA7" s="648"/>
      <c r="AB7" s="648"/>
      <c r="AC7" s="648"/>
      <c r="AD7" s="648"/>
      <c r="AE7" s="648"/>
      <c r="AF7" s="648"/>
      <c r="AG7" s="648"/>
      <c r="AH7" s="648"/>
      <c r="AI7" s="648"/>
      <c r="AJ7" s="648"/>
      <c r="AK7" s="648"/>
      <c r="AL7" s="11"/>
      <c r="AO7"/>
      <c r="AP7"/>
      <c r="AQ7"/>
      <c r="AR7"/>
      <c r="AS7"/>
      <c r="AT7"/>
      <c r="AU7"/>
    </row>
    <row r="8" spans="1:47" ht="26.25" customHeight="1">
      <c r="A8" s="20"/>
      <c r="B8" s="19"/>
      <c r="C8" s="18"/>
      <c r="D8" s="18"/>
      <c r="E8" s="279"/>
      <c r="F8" s="279"/>
      <c r="G8" s="279"/>
      <c r="H8" s="279"/>
      <c r="I8" s="279"/>
      <c r="J8" s="279"/>
      <c r="K8" s="279"/>
      <c r="L8" s="279"/>
      <c r="M8" s="279"/>
      <c r="N8" s="279"/>
      <c r="O8" s="279"/>
      <c r="P8" s="279"/>
      <c r="Q8" s="279"/>
      <c r="R8" s="279"/>
      <c r="S8" s="279"/>
      <c r="T8" s="279"/>
      <c r="U8" s="279"/>
      <c r="V8" s="279"/>
      <c r="W8" s="279"/>
      <c r="X8" s="279"/>
      <c r="Y8" s="279"/>
      <c r="Z8" s="279"/>
      <c r="AA8" s="279"/>
      <c r="AB8" s="279"/>
      <c r="AC8" s="279"/>
      <c r="AD8" s="279"/>
      <c r="AE8" s="279"/>
      <c r="AF8" s="279"/>
      <c r="AG8" s="279"/>
      <c r="AH8" s="279"/>
      <c r="AI8" s="279"/>
      <c r="AJ8" s="279"/>
      <c r="AK8" s="279"/>
      <c r="AL8" s="82" t="s">
        <v>199</v>
      </c>
      <c r="AU8"/>
    </row>
    <row r="10" spans="1:47">
      <c r="C10" s="1" t="s">
        <v>159</v>
      </c>
    </row>
    <row r="11" spans="1:47" ht="30" customHeight="1">
      <c r="A11" s="44"/>
      <c r="B11" s="44"/>
      <c r="C11" s="402" t="s">
        <v>286</v>
      </c>
      <c r="D11" s="402"/>
      <c r="E11" s="402"/>
      <c r="F11" s="402"/>
      <c r="G11" s="402"/>
      <c r="H11" s="402"/>
      <c r="I11" s="402"/>
      <c r="J11" s="402"/>
      <c r="K11" s="402"/>
      <c r="L11" s="402"/>
      <c r="M11" s="402"/>
      <c r="N11" s="114" t="s">
        <v>1027</v>
      </c>
      <c r="O11" s="191">
        <f>O5</f>
        <v>13</v>
      </c>
      <c r="P11" s="195" t="str">
        <f>P5</f>
        <v>기</v>
      </c>
      <c r="Q11" s="191">
        <f>Q5</f>
        <v>1</v>
      </c>
      <c r="R11" s="191" t="s">
        <v>1029</v>
      </c>
      <c r="S11" s="196" t="s">
        <v>1030</v>
      </c>
      <c r="T11" s="197" t="s">
        <v>1027</v>
      </c>
      <c r="U11" s="200">
        <v>12</v>
      </c>
      <c r="V11" s="195" t="str">
        <f>V5</f>
        <v>기</v>
      </c>
      <c r="W11" s="200">
        <v>2</v>
      </c>
      <c r="X11" s="191" t="s">
        <v>1034</v>
      </c>
      <c r="Y11" s="196" t="s">
        <v>1030</v>
      </c>
      <c r="Z11" s="197" t="s">
        <v>1027</v>
      </c>
      <c r="AA11" s="200">
        <v>12</v>
      </c>
      <c r="AB11" s="195" t="str">
        <f>AB5</f>
        <v>기</v>
      </c>
      <c r="AC11" s="200">
        <v>1</v>
      </c>
      <c r="AD11" s="191" t="s">
        <v>1035</v>
      </c>
      <c r="AE11" s="196" t="s">
        <v>1030</v>
      </c>
      <c r="AF11" s="197" t="s">
        <v>1027</v>
      </c>
      <c r="AG11" s="200">
        <v>11</v>
      </c>
      <c r="AH11" s="195" t="str">
        <f>AH5</f>
        <v>기</v>
      </c>
      <c r="AI11" s="200">
        <v>2</v>
      </c>
      <c r="AJ11" s="191" t="s">
        <v>1029</v>
      </c>
      <c r="AK11" s="196" t="s">
        <v>1030</v>
      </c>
    </row>
    <row r="12" spans="1:47" ht="30" customHeight="1">
      <c r="A12" s="44"/>
      <c r="B12" s="44"/>
      <c r="C12" s="403" t="s">
        <v>1036</v>
      </c>
      <c r="D12" s="337"/>
      <c r="E12" s="337"/>
      <c r="F12" s="337"/>
      <c r="G12" s="337"/>
      <c r="H12" s="337"/>
      <c r="I12" s="337"/>
      <c r="J12" s="337"/>
      <c r="K12" s="337"/>
      <c r="L12" s="337"/>
      <c r="M12" s="580"/>
      <c r="N12" s="669">
        <f>'5부.Ⅱ'!U73</f>
        <v>1350009805</v>
      </c>
      <c r="O12" s="669"/>
      <c r="P12" s="669"/>
      <c r="Q12" s="669"/>
      <c r="R12" s="669"/>
      <c r="S12" s="669"/>
      <c r="T12" s="670">
        <v>2123342783</v>
      </c>
      <c r="U12" s="670"/>
      <c r="V12" s="670"/>
      <c r="W12" s="670"/>
      <c r="X12" s="670"/>
      <c r="Y12" s="670"/>
      <c r="Z12" s="670">
        <v>720016838</v>
      </c>
      <c r="AA12" s="670"/>
      <c r="AB12" s="670"/>
      <c r="AC12" s="670"/>
      <c r="AD12" s="670"/>
      <c r="AE12" s="670"/>
      <c r="AF12" s="670">
        <v>2474955068</v>
      </c>
      <c r="AG12" s="670"/>
      <c r="AH12" s="670"/>
      <c r="AI12" s="670"/>
      <c r="AJ12" s="670"/>
      <c r="AK12" s="670"/>
    </row>
    <row r="13" spans="1:47" ht="30" customHeight="1">
      <c r="A13" s="44"/>
      <c r="B13" s="44"/>
      <c r="C13" s="403" t="s">
        <v>1037</v>
      </c>
      <c r="D13" s="337"/>
      <c r="E13" s="337"/>
      <c r="F13" s="337"/>
      <c r="G13" s="337"/>
      <c r="H13" s="337"/>
      <c r="I13" s="337"/>
      <c r="J13" s="337"/>
      <c r="K13" s="337"/>
      <c r="L13" s="337"/>
      <c r="M13" s="580"/>
      <c r="N13" s="671">
        <v>3</v>
      </c>
      <c r="O13" s="671"/>
      <c r="P13" s="671"/>
      <c r="Q13" s="671"/>
      <c r="R13" s="671"/>
      <c r="S13" s="671"/>
      <c r="T13" s="671">
        <v>6</v>
      </c>
      <c r="U13" s="671"/>
      <c r="V13" s="671"/>
      <c r="W13" s="671"/>
      <c r="X13" s="671"/>
      <c r="Y13" s="671"/>
      <c r="Z13" s="671">
        <v>3</v>
      </c>
      <c r="AA13" s="671"/>
      <c r="AB13" s="671"/>
      <c r="AC13" s="671"/>
      <c r="AD13" s="671"/>
      <c r="AE13" s="671"/>
      <c r="AF13" s="671">
        <v>6</v>
      </c>
      <c r="AG13" s="671"/>
      <c r="AH13" s="671"/>
      <c r="AI13" s="671"/>
      <c r="AJ13" s="671"/>
      <c r="AK13" s="671"/>
    </row>
    <row r="14" spans="1:47" ht="30" customHeight="1">
      <c r="A14" s="44"/>
      <c r="B14" s="44"/>
      <c r="C14" s="403" t="s">
        <v>368</v>
      </c>
      <c r="D14" s="337"/>
      <c r="E14" s="337"/>
      <c r="F14" s="337"/>
      <c r="G14" s="337"/>
      <c r="H14" s="337"/>
      <c r="I14" s="337"/>
      <c r="J14" s="337"/>
      <c r="K14" s="337"/>
      <c r="L14" s="337"/>
      <c r="M14" s="580"/>
      <c r="N14" s="669">
        <f>'5부.Ⅰ'!AG112+'5부.Ⅰ'!AG115</f>
        <v>45701343350</v>
      </c>
      <c r="O14" s="669"/>
      <c r="P14" s="669"/>
      <c r="Q14" s="669"/>
      <c r="R14" s="669"/>
      <c r="S14" s="669"/>
      <c r="T14" s="670">
        <v>45701343350</v>
      </c>
      <c r="U14" s="670"/>
      <c r="V14" s="670"/>
      <c r="W14" s="670"/>
      <c r="X14" s="670"/>
      <c r="Y14" s="670"/>
      <c r="Z14" s="670">
        <v>45701343350</v>
      </c>
      <c r="AA14" s="670"/>
      <c r="AB14" s="670"/>
      <c r="AC14" s="670"/>
      <c r="AD14" s="670"/>
      <c r="AE14" s="670"/>
      <c r="AF14" s="670">
        <v>45701343350</v>
      </c>
      <c r="AG14" s="670"/>
      <c r="AH14" s="670"/>
      <c r="AI14" s="670"/>
      <c r="AJ14" s="670"/>
      <c r="AK14" s="670"/>
    </row>
    <row r="15" spans="1:47" ht="30" customHeight="1">
      <c r="A15" s="44"/>
      <c r="B15" s="44"/>
      <c r="C15" s="402" t="s">
        <v>1038</v>
      </c>
      <c r="D15" s="402"/>
      <c r="E15" s="402"/>
      <c r="F15" s="402"/>
      <c r="G15" s="402"/>
      <c r="H15" s="402"/>
      <c r="I15" s="402"/>
      <c r="J15" s="402"/>
      <c r="K15" s="402"/>
      <c r="L15" s="402"/>
      <c r="M15" s="402"/>
      <c r="N15" s="669">
        <f>'5부.Ⅰ'!U112+'5부.Ⅰ'!U115</f>
        <v>45701343350</v>
      </c>
      <c r="O15" s="669"/>
      <c r="P15" s="669"/>
      <c r="Q15" s="669"/>
      <c r="R15" s="669"/>
      <c r="S15" s="669"/>
      <c r="T15" s="670">
        <v>45701343350</v>
      </c>
      <c r="U15" s="670"/>
      <c r="V15" s="670"/>
      <c r="W15" s="670"/>
      <c r="X15" s="670"/>
      <c r="Y15" s="670"/>
      <c r="Z15" s="670">
        <v>45701343350</v>
      </c>
      <c r="AA15" s="670"/>
      <c r="AB15" s="670"/>
      <c r="AC15" s="670"/>
      <c r="AD15" s="670"/>
      <c r="AE15" s="670"/>
      <c r="AF15" s="670">
        <v>45701343350</v>
      </c>
      <c r="AG15" s="670"/>
      <c r="AH15" s="670"/>
      <c r="AI15" s="670"/>
      <c r="AJ15" s="670"/>
      <c r="AK15" s="670"/>
    </row>
    <row r="16" spans="1:47" ht="17.25" thickBot="1"/>
    <row r="17" spans="1:37" ht="55.5" customHeight="1">
      <c r="A17" s="672" t="s">
        <v>371</v>
      </c>
      <c r="B17" s="673"/>
      <c r="C17" s="673"/>
      <c r="D17" s="673"/>
      <c r="E17" s="673"/>
      <c r="F17" s="673"/>
      <c r="G17" s="673"/>
      <c r="H17" s="673"/>
      <c r="I17" s="673"/>
      <c r="J17" s="673"/>
      <c r="K17" s="673"/>
      <c r="L17" s="673"/>
      <c r="M17" s="673"/>
      <c r="N17" s="673"/>
      <c r="O17" s="673"/>
      <c r="P17" s="673"/>
      <c r="Q17" s="673"/>
      <c r="R17" s="673"/>
      <c r="S17" s="673"/>
      <c r="T17" s="673"/>
      <c r="U17" s="673"/>
      <c r="V17" s="673"/>
      <c r="W17" s="673"/>
      <c r="X17" s="673"/>
      <c r="Y17" s="673"/>
      <c r="Z17" s="673"/>
      <c r="AA17" s="673"/>
      <c r="AB17" s="673"/>
      <c r="AC17" s="673"/>
      <c r="AD17" s="673"/>
      <c r="AE17" s="673"/>
      <c r="AF17" s="673"/>
      <c r="AG17" s="673"/>
      <c r="AH17" s="673"/>
      <c r="AI17" s="673"/>
      <c r="AJ17" s="673"/>
      <c r="AK17" s="674"/>
    </row>
  </sheetData>
  <protectedRanges>
    <protectedRange sqref="T12:AK15 N13" name="범위3"/>
    <protectedRange sqref="T5:AK5" name="범위2_2"/>
    <protectedRange sqref="A7:AK8" name="범위2"/>
  </protectedRanges>
  <mergeCells count="32">
    <mergeCell ref="AF4:AK4"/>
    <mergeCell ref="C5:M5"/>
    <mergeCell ref="C6:M6"/>
    <mergeCell ref="N6:S6"/>
    <mergeCell ref="T6:Y6"/>
    <mergeCell ref="Z6:AE6"/>
    <mergeCell ref="AF6:AK6"/>
    <mergeCell ref="Z13:AE13"/>
    <mergeCell ref="AF13:AK13"/>
    <mergeCell ref="A17:AK17"/>
    <mergeCell ref="C11:M11"/>
    <mergeCell ref="C15:M15"/>
    <mergeCell ref="N15:S15"/>
    <mergeCell ref="T15:Y15"/>
    <mergeCell ref="Z15:AE15"/>
    <mergeCell ref="AF15:AK15"/>
    <mergeCell ref="A2:O2"/>
    <mergeCell ref="E7:AK7"/>
    <mergeCell ref="E8:AK8"/>
    <mergeCell ref="C14:M14"/>
    <mergeCell ref="N14:S14"/>
    <mergeCell ref="T14:Y14"/>
    <mergeCell ref="Z14:AE14"/>
    <mergeCell ref="AF14:AK14"/>
    <mergeCell ref="C12:M12"/>
    <mergeCell ref="N12:S12"/>
    <mergeCell ref="T12:Y12"/>
    <mergeCell ref="Z12:AE12"/>
    <mergeCell ref="AF12:AK12"/>
    <mergeCell ref="C13:M13"/>
    <mergeCell ref="N13:S13"/>
    <mergeCell ref="T13:Y13"/>
  </mergeCells>
  <phoneticPr fontId="2" type="noConversion"/>
  <pageMargins left="0.59055118110236227" right="0.47244094488188981" top="0.74803149606299213" bottom="0.74803149606299213" header="0.31496062992125984" footer="0.31496062992125984"/>
  <pageSetup paperSize="9" orientation="portrait" blackAndWhite="1"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2:AT19"/>
  <sheetViews>
    <sheetView view="pageBreakPreview" zoomScaleNormal="100" zoomScaleSheetLayoutView="100" workbookViewId="0">
      <selection activeCell="C9" sqref="C9:G9"/>
    </sheetView>
  </sheetViews>
  <sheetFormatPr defaultRowHeight="16.5"/>
  <cols>
    <col min="1" max="4" width="1.125" style="1" customWidth="1"/>
    <col min="5" max="7" width="4.125" style="1" customWidth="1"/>
    <col min="8" max="12" width="5" style="1" customWidth="1"/>
    <col min="13" max="35" width="2.375" style="1" customWidth="1"/>
    <col min="36" max="37" width="6.375" style="1" customWidth="1"/>
    <col min="38" max="38" width="22.625" style="1" customWidth="1"/>
    <col min="39" max="39" width="10.125" style="1" customWidth="1"/>
    <col min="40" max="40" width="35.5" style="1" customWidth="1"/>
    <col min="41" max="41" width="9" style="1"/>
  </cols>
  <sheetData>
    <row r="2" spans="1:46" ht="19.5">
      <c r="A2" s="321" t="s">
        <v>380</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row>
    <row r="3" spans="1:46"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row>
    <row r="4" spans="1:46" ht="20.25" customHeight="1">
      <c r="A4" s="322" t="s">
        <v>381</v>
      </c>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row>
    <row r="6" spans="1:46" ht="18.75" customHeight="1">
      <c r="A6" s="14"/>
      <c r="B6" s="678" t="s">
        <v>372</v>
      </c>
      <c r="C6" s="678"/>
      <c r="D6" s="678"/>
      <c r="E6" s="678"/>
      <c r="F6" s="678"/>
      <c r="G6" s="678"/>
      <c r="H6" s="678"/>
      <c r="I6" s="678"/>
      <c r="J6" s="678"/>
      <c r="K6" s="678"/>
      <c r="L6" s="678"/>
      <c r="M6" s="678"/>
      <c r="N6" s="678"/>
      <c r="O6" s="678"/>
      <c r="P6" s="678"/>
      <c r="Q6" s="678"/>
      <c r="R6" s="678"/>
      <c r="S6" s="678"/>
      <c r="T6" s="678"/>
      <c r="U6" s="678"/>
      <c r="V6" s="678"/>
      <c r="W6" s="678"/>
      <c r="X6" s="678"/>
      <c r="Y6" s="678"/>
      <c r="Z6" s="678"/>
      <c r="AA6" s="678"/>
      <c r="AB6" s="678"/>
      <c r="AC6" s="678"/>
      <c r="AD6" s="678"/>
      <c r="AE6" s="678"/>
      <c r="AF6" s="678"/>
      <c r="AG6" s="678"/>
      <c r="AH6" s="678"/>
      <c r="AI6" s="678"/>
      <c r="AJ6" s="678"/>
      <c r="AK6" s="678"/>
      <c r="AL6" s="11"/>
    </row>
    <row r="7" spans="1:46" ht="18.75" customHeight="1">
      <c r="A7" s="14"/>
      <c r="B7" s="111"/>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
    </row>
    <row r="8" spans="1:46" ht="18.75" customHeight="1">
      <c r="A8" s="14"/>
      <c r="B8" s="111"/>
      <c r="C8" s="201"/>
      <c r="D8" s="201"/>
      <c r="E8" s="201"/>
      <c r="F8" s="201"/>
      <c r="G8" s="201"/>
      <c r="H8" s="201"/>
      <c r="I8" s="201"/>
      <c r="J8" s="201"/>
      <c r="K8" s="201"/>
      <c r="L8" s="201"/>
      <c r="M8" s="201"/>
      <c r="N8" s="201"/>
      <c r="O8" s="201"/>
      <c r="P8" s="201"/>
      <c r="Q8" s="201"/>
      <c r="R8" s="201"/>
      <c r="S8" s="201"/>
      <c r="T8" s="201"/>
      <c r="U8" s="201"/>
      <c r="V8" s="201"/>
      <c r="W8" s="201"/>
      <c r="X8" s="201"/>
      <c r="Y8" s="201"/>
      <c r="Z8" s="201"/>
      <c r="AA8" s="201"/>
      <c r="AB8" s="201"/>
      <c r="AC8" s="201"/>
      <c r="AD8" s="364" t="s">
        <v>203</v>
      </c>
      <c r="AE8" s="364"/>
      <c r="AF8" s="364"/>
      <c r="AG8" s="364"/>
      <c r="AH8" s="364"/>
      <c r="AI8" s="364"/>
      <c r="AJ8" s="364"/>
      <c r="AK8" s="364"/>
      <c r="AL8" s="11"/>
    </row>
    <row r="9" spans="1:46" ht="30" customHeight="1">
      <c r="A9" s="44"/>
      <c r="B9" s="44"/>
      <c r="C9" s="365" t="s">
        <v>383</v>
      </c>
      <c r="D9" s="365"/>
      <c r="E9" s="365"/>
      <c r="F9" s="365"/>
      <c r="G9" s="365"/>
      <c r="H9" s="365" t="s">
        <v>373</v>
      </c>
      <c r="I9" s="365"/>
      <c r="J9" s="365"/>
      <c r="K9" s="365"/>
      <c r="L9" s="365"/>
      <c r="M9" s="365" t="s">
        <v>374</v>
      </c>
      <c r="N9" s="365"/>
      <c r="O9" s="365"/>
      <c r="P9" s="365"/>
      <c r="Q9" s="365" t="s">
        <v>375</v>
      </c>
      <c r="R9" s="365"/>
      <c r="S9" s="365"/>
      <c r="T9" s="365"/>
      <c r="U9" s="542" t="s">
        <v>376</v>
      </c>
      <c r="V9" s="542"/>
      <c r="W9" s="542"/>
      <c r="X9" s="542" t="s">
        <v>377</v>
      </c>
      <c r="Y9" s="542"/>
      <c r="Z9" s="542"/>
      <c r="AA9" s="542"/>
      <c r="AB9" s="542" t="s">
        <v>378</v>
      </c>
      <c r="AC9" s="542"/>
      <c r="AD9" s="542"/>
      <c r="AE9" s="542"/>
      <c r="AF9" s="542" t="s">
        <v>379</v>
      </c>
      <c r="AG9" s="542"/>
      <c r="AH9" s="542"/>
      <c r="AI9" s="542"/>
      <c r="AJ9" s="542" t="s">
        <v>108</v>
      </c>
      <c r="AK9" s="542"/>
      <c r="AL9" s="205" t="s">
        <v>194</v>
      </c>
    </row>
    <row r="10" spans="1:46" ht="30" customHeight="1">
      <c r="A10" s="44"/>
      <c r="B10" s="44"/>
      <c r="C10" s="529"/>
      <c r="D10" s="529"/>
      <c r="E10" s="529"/>
      <c r="F10" s="529"/>
      <c r="G10" s="529"/>
      <c r="H10" s="529"/>
      <c r="I10" s="529"/>
      <c r="J10" s="529"/>
      <c r="K10" s="529"/>
      <c r="L10" s="529"/>
      <c r="M10" s="679"/>
      <c r="N10" s="679"/>
      <c r="O10" s="679"/>
      <c r="P10" s="679"/>
      <c r="Q10" s="680"/>
      <c r="R10" s="680"/>
      <c r="S10" s="680"/>
      <c r="T10" s="680"/>
      <c r="U10" s="676"/>
      <c r="V10" s="676"/>
      <c r="W10" s="676"/>
      <c r="X10" s="677"/>
      <c r="Y10" s="677"/>
      <c r="Z10" s="677"/>
      <c r="AA10" s="677"/>
      <c r="AB10" s="677"/>
      <c r="AC10" s="677"/>
      <c r="AD10" s="677"/>
      <c r="AE10" s="677"/>
      <c r="AF10" s="677"/>
      <c r="AG10" s="677"/>
      <c r="AH10" s="677"/>
      <c r="AI10" s="677"/>
      <c r="AJ10" s="681"/>
      <c r="AK10" s="681"/>
      <c r="AL10" s="213"/>
    </row>
    <row r="11" spans="1:46" ht="30" customHeight="1">
      <c r="A11" s="44"/>
      <c r="B11" s="44"/>
      <c r="C11" s="529"/>
      <c r="D11" s="529"/>
      <c r="E11" s="529"/>
      <c r="F11" s="529"/>
      <c r="G11" s="529"/>
      <c r="H11" s="529"/>
      <c r="I11" s="529"/>
      <c r="J11" s="529"/>
      <c r="K11" s="529"/>
      <c r="L11" s="529"/>
      <c r="M11" s="679"/>
      <c r="N11" s="679"/>
      <c r="O11" s="679"/>
      <c r="P11" s="679"/>
      <c r="Q11" s="680"/>
      <c r="R11" s="680"/>
      <c r="S11" s="680"/>
      <c r="T11" s="680"/>
      <c r="U11" s="676"/>
      <c r="V11" s="676"/>
      <c r="W11" s="676"/>
      <c r="X11" s="677"/>
      <c r="Y11" s="677"/>
      <c r="Z11" s="677"/>
      <c r="AA11" s="677"/>
      <c r="AB11" s="677"/>
      <c r="AC11" s="677"/>
      <c r="AD11" s="677"/>
      <c r="AE11" s="677"/>
      <c r="AF11" s="677"/>
      <c r="AG11" s="677"/>
      <c r="AH11" s="677"/>
      <c r="AI11" s="677"/>
      <c r="AJ11" s="681"/>
      <c r="AK11" s="681"/>
      <c r="AL11" s="213"/>
    </row>
    <row r="12" spans="1:46" ht="30" customHeight="1">
      <c r="A12" s="44"/>
      <c r="B12" s="44"/>
      <c r="C12" s="529"/>
      <c r="D12" s="529"/>
      <c r="E12" s="529"/>
      <c r="F12" s="529"/>
      <c r="G12" s="529"/>
      <c r="H12" s="529"/>
      <c r="I12" s="529"/>
      <c r="J12" s="529"/>
      <c r="K12" s="529"/>
      <c r="L12" s="529"/>
      <c r="M12" s="679"/>
      <c r="N12" s="679"/>
      <c r="O12" s="679"/>
      <c r="P12" s="679"/>
      <c r="Q12" s="680"/>
      <c r="R12" s="680"/>
      <c r="S12" s="680"/>
      <c r="T12" s="680"/>
      <c r="U12" s="676"/>
      <c r="V12" s="676"/>
      <c r="W12" s="676"/>
      <c r="X12" s="677"/>
      <c r="Y12" s="677"/>
      <c r="Z12" s="677"/>
      <c r="AA12" s="677"/>
      <c r="AB12" s="677"/>
      <c r="AC12" s="677"/>
      <c r="AD12" s="677"/>
      <c r="AE12" s="677"/>
      <c r="AF12" s="677"/>
      <c r="AG12" s="677"/>
      <c r="AH12" s="677"/>
      <c r="AI12" s="677"/>
      <c r="AJ12" s="681"/>
      <c r="AK12" s="681"/>
      <c r="AL12" s="213"/>
    </row>
    <row r="13" spans="1:46" ht="30" customHeight="1">
      <c r="A13" s="44"/>
      <c r="B13" s="44"/>
      <c r="C13" s="529"/>
      <c r="D13" s="529"/>
      <c r="E13" s="529"/>
      <c r="F13" s="529"/>
      <c r="G13" s="529"/>
      <c r="H13" s="529"/>
      <c r="I13" s="529"/>
      <c r="J13" s="529"/>
      <c r="K13" s="529"/>
      <c r="L13" s="529"/>
      <c r="M13" s="679"/>
      <c r="N13" s="679"/>
      <c r="O13" s="679"/>
      <c r="P13" s="679"/>
      <c r="Q13" s="680"/>
      <c r="R13" s="680"/>
      <c r="S13" s="680"/>
      <c r="T13" s="680"/>
      <c r="U13" s="676"/>
      <c r="V13" s="676"/>
      <c r="W13" s="676"/>
      <c r="X13" s="677"/>
      <c r="Y13" s="677"/>
      <c r="Z13" s="677"/>
      <c r="AA13" s="677"/>
      <c r="AB13" s="677"/>
      <c r="AC13" s="677"/>
      <c r="AD13" s="677"/>
      <c r="AE13" s="677"/>
      <c r="AF13" s="677"/>
      <c r="AG13" s="677"/>
      <c r="AH13" s="677"/>
      <c r="AI13" s="677"/>
      <c r="AJ13" s="681"/>
      <c r="AK13" s="681"/>
      <c r="AL13" s="213"/>
    </row>
    <row r="14" spans="1:46" ht="30" customHeight="1">
      <c r="A14" s="44"/>
      <c r="B14" s="44"/>
      <c r="C14" s="529"/>
      <c r="D14" s="529"/>
      <c r="E14" s="529"/>
      <c r="F14" s="529"/>
      <c r="G14" s="529"/>
      <c r="H14" s="529"/>
      <c r="I14" s="529"/>
      <c r="J14" s="529"/>
      <c r="K14" s="529"/>
      <c r="L14" s="529"/>
      <c r="M14" s="679"/>
      <c r="N14" s="679"/>
      <c r="O14" s="679"/>
      <c r="P14" s="679"/>
      <c r="Q14" s="680"/>
      <c r="R14" s="680"/>
      <c r="S14" s="680"/>
      <c r="T14" s="680"/>
      <c r="U14" s="676"/>
      <c r="V14" s="676"/>
      <c r="W14" s="676"/>
      <c r="X14" s="677"/>
      <c r="Y14" s="677"/>
      <c r="Z14" s="677"/>
      <c r="AA14" s="677"/>
      <c r="AB14" s="677"/>
      <c r="AC14" s="677"/>
      <c r="AD14" s="677"/>
      <c r="AE14" s="677"/>
      <c r="AF14" s="677"/>
      <c r="AG14" s="677"/>
      <c r="AH14" s="677"/>
      <c r="AI14" s="677"/>
      <c r="AJ14" s="681"/>
      <c r="AK14" s="681"/>
      <c r="AL14" s="213"/>
    </row>
    <row r="15" spans="1:46" ht="54" customHeight="1">
      <c r="A15" s="14"/>
      <c r="B15" s="111"/>
      <c r="C15" s="111"/>
      <c r="D15" s="42"/>
      <c r="E15" s="648" t="s">
        <v>382</v>
      </c>
      <c r="F15" s="648"/>
      <c r="G15" s="648"/>
      <c r="H15" s="648"/>
      <c r="I15" s="648"/>
      <c r="J15" s="648"/>
      <c r="K15" s="648"/>
      <c r="L15" s="648"/>
      <c r="M15" s="648"/>
      <c r="N15" s="648"/>
      <c r="O15" s="648"/>
      <c r="P15" s="648"/>
      <c r="Q15" s="648"/>
      <c r="R15" s="648"/>
      <c r="S15" s="648"/>
      <c r="T15" s="648"/>
      <c r="U15" s="648"/>
      <c r="V15" s="648"/>
      <c r="W15" s="648"/>
      <c r="X15" s="648"/>
      <c r="Y15" s="648"/>
      <c r="Z15" s="648"/>
      <c r="AA15" s="648"/>
      <c r="AB15" s="648"/>
      <c r="AC15" s="648"/>
      <c r="AD15" s="648"/>
      <c r="AE15" s="648"/>
      <c r="AF15" s="648"/>
      <c r="AG15" s="648"/>
      <c r="AH15" s="648"/>
      <c r="AI15" s="648"/>
      <c r="AJ15" s="648"/>
      <c r="AK15" s="648"/>
      <c r="AL15" s="11"/>
      <c r="AO15"/>
    </row>
    <row r="16" spans="1:46" ht="26.25" customHeight="1">
      <c r="A16" s="20"/>
      <c r="B16" s="19"/>
      <c r="C16" s="18"/>
      <c r="D16" s="18"/>
      <c r="E16" s="279"/>
      <c r="F16" s="279"/>
      <c r="G16" s="279"/>
      <c r="H16" s="279"/>
      <c r="I16" s="279"/>
      <c r="J16" s="279"/>
      <c r="K16" s="279"/>
      <c r="L16" s="279"/>
      <c r="M16" s="279"/>
      <c r="N16" s="279"/>
      <c r="O16" s="279"/>
      <c r="P16" s="279"/>
      <c r="Q16" s="279"/>
      <c r="R16" s="279"/>
      <c r="S16" s="279"/>
      <c r="T16" s="279"/>
      <c r="U16" s="279"/>
      <c r="V16" s="279"/>
      <c r="W16" s="279"/>
      <c r="X16" s="279"/>
      <c r="Y16" s="279"/>
      <c r="Z16" s="279"/>
      <c r="AA16" s="279"/>
      <c r="AB16" s="279"/>
      <c r="AC16" s="279"/>
      <c r="AD16" s="279"/>
      <c r="AE16" s="279"/>
      <c r="AF16" s="279"/>
      <c r="AG16" s="279"/>
      <c r="AH16" s="279"/>
      <c r="AI16" s="279"/>
      <c r="AJ16" s="279"/>
      <c r="AK16" s="279"/>
      <c r="AL16" s="82" t="s">
        <v>199</v>
      </c>
      <c r="AP16" s="1"/>
      <c r="AQ16" s="1"/>
      <c r="AR16" s="1"/>
      <c r="AS16" s="1"/>
      <c r="AT16" s="1"/>
    </row>
    <row r="19" spans="1:37" ht="118.5" customHeight="1">
      <c r="A19" s="266" t="s">
        <v>384</v>
      </c>
      <c r="B19" s="267"/>
      <c r="C19" s="267"/>
      <c r="D19" s="267"/>
      <c r="E19" s="267"/>
      <c r="F19" s="267"/>
      <c r="G19" s="267"/>
      <c r="H19" s="267"/>
      <c r="I19" s="267"/>
      <c r="J19" s="267"/>
      <c r="K19" s="267"/>
      <c r="L19" s="267"/>
      <c r="M19" s="267"/>
      <c r="N19" s="267"/>
      <c r="O19" s="267"/>
      <c r="P19" s="267"/>
      <c r="Q19" s="267"/>
      <c r="R19" s="267"/>
      <c r="S19" s="267"/>
      <c r="T19" s="267"/>
      <c r="U19" s="267"/>
      <c r="V19" s="267"/>
      <c r="W19" s="267"/>
      <c r="X19" s="267"/>
      <c r="Y19" s="267"/>
      <c r="Z19" s="267"/>
      <c r="AA19" s="267"/>
      <c r="AB19" s="267"/>
      <c r="AC19" s="267"/>
      <c r="AD19" s="267"/>
      <c r="AE19" s="267"/>
      <c r="AF19" s="267"/>
      <c r="AG19" s="267"/>
      <c r="AH19" s="267"/>
      <c r="AI19" s="267"/>
      <c r="AJ19" s="267"/>
      <c r="AK19" s="268"/>
    </row>
  </sheetData>
  <protectedRanges>
    <protectedRange sqref="A15:AK16" name="범위2"/>
  </protectedRanges>
  <mergeCells count="61">
    <mergeCell ref="AJ12:AK12"/>
    <mergeCell ref="AB11:AE11"/>
    <mergeCell ref="AF11:AI11"/>
    <mergeCell ref="AJ11:AK11"/>
    <mergeCell ref="X13:AA13"/>
    <mergeCell ref="AB13:AE13"/>
    <mergeCell ref="AF13:AI13"/>
    <mergeCell ref="AF12:AI12"/>
    <mergeCell ref="C12:G12"/>
    <mergeCell ref="H12:L12"/>
    <mergeCell ref="M12:P12"/>
    <mergeCell ref="Q12:T12"/>
    <mergeCell ref="U12:W12"/>
    <mergeCell ref="AF10:AI10"/>
    <mergeCell ref="AJ10:AK10"/>
    <mergeCell ref="AJ13:AK13"/>
    <mergeCell ref="C11:G11"/>
    <mergeCell ref="H11:L11"/>
    <mergeCell ref="M11:P11"/>
    <mergeCell ref="Q11:T11"/>
    <mergeCell ref="U11:W11"/>
    <mergeCell ref="X11:AA11"/>
    <mergeCell ref="C13:G13"/>
    <mergeCell ref="H13:L13"/>
    <mergeCell ref="M13:P13"/>
    <mergeCell ref="Q13:T13"/>
    <mergeCell ref="U13:W13"/>
    <mergeCell ref="X12:AA12"/>
    <mergeCell ref="AB12:AE12"/>
    <mergeCell ref="A19:AK19"/>
    <mergeCell ref="A2:AK2"/>
    <mergeCell ref="A4:AK4"/>
    <mergeCell ref="E15:AK15"/>
    <mergeCell ref="E16:AK16"/>
    <mergeCell ref="C10:G10"/>
    <mergeCell ref="H10:L10"/>
    <mergeCell ref="M10:P10"/>
    <mergeCell ref="Q10:T10"/>
    <mergeCell ref="AJ14:AK14"/>
    <mergeCell ref="AF9:AI9"/>
    <mergeCell ref="AJ9:AK9"/>
    <mergeCell ref="C14:G14"/>
    <mergeCell ref="H14:L14"/>
    <mergeCell ref="M14:P14"/>
    <mergeCell ref="Q14:T14"/>
    <mergeCell ref="U14:W14"/>
    <mergeCell ref="X14:AA14"/>
    <mergeCell ref="AB14:AE14"/>
    <mergeCell ref="AF14:AI14"/>
    <mergeCell ref="B6:AK6"/>
    <mergeCell ref="AD8:AK8"/>
    <mergeCell ref="C9:G9"/>
    <mergeCell ref="H9:L9"/>
    <mergeCell ref="M9:P9"/>
    <mergeCell ref="Q9:T9"/>
    <mergeCell ref="U9:W9"/>
    <mergeCell ref="X9:AA9"/>
    <mergeCell ref="AB9:AE9"/>
    <mergeCell ref="U10:W10"/>
    <mergeCell ref="X10:AA10"/>
    <mergeCell ref="AB10:AE10"/>
  </mergeCells>
  <phoneticPr fontId="2" type="noConversion"/>
  <dataValidations count="1">
    <dataValidation type="list" allowBlank="1" showInputMessage="1" showErrorMessage="1" sqref="AL10:AL16">
      <formula1>"오피스, 주택, 리테일, 호텔, 물류, 복합형"</formula1>
    </dataValidation>
  </dataValidations>
  <pageMargins left="0.59055118110236227" right="0.47244094488188981" top="0.74803149606299213" bottom="0.74803149606299213" header="0.31496062992125984" footer="0.31496062992125984"/>
  <pageSetup paperSize="9" scale="77" orientation="portrait" blackAndWhite="1"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T27"/>
  <sheetViews>
    <sheetView view="pageBreakPreview" zoomScaleNormal="100" zoomScaleSheetLayoutView="100" workbookViewId="0">
      <selection activeCell="AO12" sqref="AO12"/>
    </sheetView>
  </sheetViews>
  <sheetFormatPr defaultRowHeight="16.5"/>
  <cols>
    <col min="1" max="4" width="1.125" style="1" customWidth="1"/>
    <col min="5" max="37" width="2.375" style="1" customWidth="1"/>
    <col min="38" max="38" width="20.75" style="1" customWidth="1"/>
    <col min="39" max="39" width="9" style="1"/>
    <col min="40" max="40" width="28.875" style="1" customWidth="1"/>
  </cols>
  <sheetData>
    <row r="2" spans="1:72" ht="18.75" customHeight="1">
      <c r="A2" s="218"/>
      <c r="B2" s="678" t="s">
        <v>1049</v>
      </c>
      <c r="C2" s="678"/>
      <c r="D2" s="678"/>
      <c r="E2" s="678"/>
      <c r="F2" s="678"/>
      <c r="G2" s="678"/>
      <c r="H2" s="678"/>
      <c r="I2" s="678"/>
      <c r="J2" s="678"/>
      <c r="K2" s="678"/>
      <c r="L2" s="678"/>
      <c r="M2" s="678"/>
      <c r="N2" s="678"/>
      <c r="O2" s="678"/>
      <c r="P2" s="678"/>
      <c r="Q2" s="678"/>
      <c r="R2" s="678"/>
      <c r="S2" s="678"/>
      <c r="T2" s="678"/>
      <c r="U2" s="678"/>
      <c r="V2" s="678"/>
      <c r="W2" s="678"/>
      <c r="X2" s="678"/>
      <c r="Y2" s="678"/>
      <c r="Z2" s="678"/>
      <c r="AA2" s="678"/>
      <c r="AB2" s="678"/>
      <c r="AC2" s="678"/>
      <c r="AD2" s="678"/>
      <c r="AE2" s="678"/>
      <c r="AF2" s="678"/>
      <c r="AG2" s="678"/>
      <c r="AH2" s="678"/>
      <c r="AI2" s="678"/>
      <c r="AJ2" s="678"/>
      <c r="AK2" s="678"/>
      <c r="AL2" s="219"/>
    </row>
    <row r="3" spans="1:72" ht="18.75" customHeight="1">
      <c r="A3" s="218"/>
      <c r="B3" s="221"/>
      <c r="C3" s="221"/>
      <c r="D3" s="221"/>
      <c r="E3" s="221"/>
      <c r="F3" s="221"/>
      <c r="G3" s="221"/>
      <c r="H3" s="221"/>
      <c r="I3" s="221"/>
      <c r="J3" s="221"/>
      <c r="K3" s="221"/>
      <c r="L3" s="221"/>
      <c r="M3" s="221"/>
      <c r="N3" s="221"/>
      <c r="O3" s="221"/>
      <c r="P3" s="221"/>
      <c r="Q3" s="221"/>
      <c r="R3" s="221"/>
      <c r="S3" s="221"/>
      <c r="T3" s="221"/>
      <c r="U3" s="221"/>
      <c r="V3" s="221"/>
      <c r="W3" s="221"/>
      <c r="X3" s="221"/>
      <c r="Y3" s="221"/>
      <c r="Z3" s="221"/>
      <c r="AA3" s="221"/>
      <c r="AB3" s="221"/>
      <c r="AC3" s="221"/>
      <c r="AD3" s="221"/>
      <c r="AE3" s="221"/>
      <c r="AF3" s="221"/>
      <c r="AG3" s="221"/>
      <c r="AH3" s="221"/>
      <c r="AI3" s="221"/>
      <c r="AJ3" s="221"/>
      <c r="AK3" s="221"/>
      <c r="AL3" s="219"/>
    </row>
    <row r="4" spans="1:72" ht="18.75" customHeight="1">
      <c r="A4" s="218"/>
      <c r="B4" s="682" t="s">
        <v>385</v>
      </c>
      <c r="C4" s="682"/>
      <c r="D4" s="682"/>
      <c r="E4" s="682"/>
      <c r="F4" s="682"/>
      <c r="G4" s="682"/>
      <c r="H4" s="682"/>
      <c r="I4" s="682"/>
      <c r="J4" s="682"/>
      <c r="K4" s="682"/>
      <c r="L4" s="682"/>
      <c r="M4" s="682"/>
      <c r="N4" s="682"/>
      <c r="O4" s="682"/>
      <c r="P4" s="682"/>
      <c r="Q4" s="682"/>
      <c r="R4" s="682"/>
      <c r="S4" s="682"/>
      <c r="T4" s="682"/>
      <c r="U4" s="682"/>
      <c r="V4" s="682"/>
      <c r="W4" s="682"/>
      <c r="X4" s="682"/>
      <c r="Y4" s="682"/>
      <c r="Z4" s="682"/>
      <c r="AA4" s="682"/>
      <c r="AB4" s="682"/>
      <c r="AC4" s="682"/>
      <c r="AD4" s="682"/>
      <c r="AE4" s="682"/>
      <c r="AF4" s="682"/>
      <c r="AG4" s="682"/>
      <c r="AH4" s="682"/>
      <c r="AI4" s="682"/>
      <c r="AJ4" s="682"/>
      <c r="AK4" s="682"/>
      <c r="AL4" s="219"/>
    </row>
    <row r="5" spans="1:72" ht="36" customHeight="1">
      <c r="C5" s="683"/>
      <c r="D5" s="684"/>
      <c r="E5" s="684"/>
      <c r="F5" s="684"/>
      <c r="G5" s="684"/>
      <c r="H5" s="684"/>
      <c r="I5" s="684"/>
      <c r="J5" s="684"/>
      <c r="K5" s="684"/>
      <c r="L5" s="684"/>
      <c r="M5" s="684"/>
      <c r="N5" s="684"/>
      <c r="O5" s="684"/>
      <c r="P5" s="684"/>
      <c r="Q5" s="684"/>
      <c r="R5" s="684"/>
      <c r="S5" s="684"/>
      <c r="T5" s="684"/>
      <c r="U5" s="684"/>
      <c r="V5" s="684"/>
      <c r="W5" s="684"/>
      <c r="X5" s="684"/>
      <c r="Y5" s="684"/>
      <c r="Z5" s="684"/>
      <c r="AA5" s="684"/>
      <c r="AB5" s="684"/>
      <c r="AC5" s="684"/>
      <c r="AD5" s="684"/>
      <c r="AE5" s="684"/>
      <c r="AF5" s="684"/>
      <c r="AG5" s="684"/>
      <c r="AH5" s="684"/>
      <c r="AI5" s="684"/>
      <c r="AJ5" s="684"/>
      <c r="AK5" s="685"/>
      <c r="AL5" s="682" t="s">
        <v>388</v>
      </c>
      <c r="AM5" s="682"/>
      <c r="AN5" s="682"/>
      <c r="AO5" s="682"/>
      <c r="AP5" s="682"/>
      <c r="AQ5" s="682"/>
      <c r="AR5" s="217"/>
      <c r="AS5" s="217"/>
      <c r="AT5" s="217"/>
      <c r="AU5" s="217"/>
      <c r="AV5" s="217"/>
      <c r="AW5" s="217"/>
      <c r="AX5" s="217"/>
      <c r="AY5" s="217"/>
      <c r="AZ5" s="217"/>
      <c r="BA5" s="217"/>
      <c r="BB5" s="217"/>
      <c r="BC5" s="217"/>
      <c r="BD5" s="217"/>
      <c r="BE5" s="217"/>
      <c r="BF5" s="217"/>
      <c r="BG5" s="217"/>
      <c r="BH5" s="217"/>
      <c r="BI5" s="217"/>
      <c r="BJ5" s="217"/>
      <c r="BK5" s="217"/>
      <c r="BL5" s="217"/>
      <c r="BM5" s="217"/>
      <c r="BN5" s="217"/>
      <c r="BO5" s="217"/>
      <c r="BP5" s="217"/>
      <c r="BQ5" s="217"/>
      <c r="BR5" s="217"/>
      <c r="BS5" s="217"/>
      <c r="BT5" s="217"/>
    </row>
    <row r="6" spans="1:72" ht="36" customHeight="1">
      <c r="C6" s="686"/>
      <c r="D6" s="687"/>
      <c r="E6" s="687"/>
      <c r="F6" s="687"/>
      <c r="G6" s="687"/>
      <c r="H6" s="687"/>
      <c r="I6" s="687"/>
      <c r="J6" s="687"/>
      <c r="K6" s="687"/>
      <c r="L6" s="687"/>
      <c r="M6" s="687"/>
      <c r="N6" s="687"/>
      <c r="O6" s="687"/>
      <c r="P6" s="687"/>
      <c r="Q6" s="687"/>
      <c r="R6" s="687"/>
      <c r="S6" s="687"/>
      <c r="T6" s="687"/>
      <c r="U6" s="687"/>
      <c r="V6" s="687"/>
      <c r="W6" s="687"/>
      <c r="X6" s="687"/>
      <c r="Y6" s="687"/>
      <c r="Z6" s="687"/>
      <c r="AA6" s="687"/>
      <c r="AB6" s="687"/>
      <c r="AC6" s="687"/>
      <c r="AD6" s="687"/>
      <c r="AE6" s="687"/>
      <c r="AF6" s="687"/>
      <c r="AG6" s="687"/>
      <c r="AH6" s="687"/>
      <c r="AI6" s="687"/>
      <c r="AJ6" s="687"/>
      <c r="AK6" s="688"/>
      <c r="AL6" s="682"/>
      <c r="AM6" s="682"/>
      <c r="AN6" s="682"/>
      <c r="AO6" s="682"/>
      <c r="AP6" s="682"/>
      <c r="AQ6" s="682"/>
      <c r="AR6" s="217"/>
      <c r="AS6" s="217"/>
      <c r="AT6" s="217"/>
      <c r="AU6" s="217"/>
      <c r="AV6" s="217"/>
      <c r="AW6" s="217"/>
      <c r="AX6" s="217"/>
      <c r="AY6" s="217"/>
      <c r="AZ6" s="217"/>
      <c r="BA6" s="217"/>
      <c r="BB6" s="217"/>
      <c r="BC6" s="217"/>
      <c r="BD6" s="217"/>
      <c r="BE6" s="217"/>
      <c r="BF6" s="217"/>
      <c r="BG6" s="217"/>
      <c r="BH6" s="217"/>
      <c r="BI6" s="217"/>
      <c r="BJ6" s="217"/>
      <c r="BK6" s="217"/>
      <c r="BL6" s="217"/>
      <c r="BM6" s="217"/>
      <c r="BN6" s="217"/>
      <c r="BO6" s="217"/>
      <c r="BP6" s="217"/>
      <c r="BQ6" s="217"/>
      <c r="BR6" s="217"/>
      <c r="BS6" s="217"/>
      <c r="BT6" s="217"/>
    </row>
    <row r="7" spans="1:72" ht="36" customHeight="1">
      <c r="C7" s="686"/>
      <c r="D7" s="687"/>
      <c r="E7" s="687"/>
      <c r="F7" s="687"/>
      <c r="G7" s="687"/>
      <c r="H7" s="687"/>
      <c r="I7" s="687"/>
      <c r="J7" s="687"/>
      <c r="K7" s="687"/>
      <c r="L7" s="687"/>
      <c r="M7" s="687"/>
      <c r="N7" s="687"/>
      <c r="O7" s="687"/>
      <c r="P7" s="687"/>
      <c r="Q7" s="687"/>
      <c r="R7" s="687"/>
      <c r="S7" s="687"/>
      <c r="T7" s="687"/>
      <c r="U7" s="687"/>
      <c r="V7" s="687"/>
      <c r="W7" s="687"/>
      <c r="X7" s="687"/>
      <c r="Y7" s="687"/>
      <c r="Z7" s="687"/>
      <c r="AA7" s="687"/>
      <c r="AB7" s="687"/>
      <c r="AC7" s="687"/>
      <c r="AD7" s="687"/>
      <c r="AE7" s="687"/>
      <c r="AF7" s="687"/>
      <c r="AG7" s="687"/>
      <c r="AH7" s="687"/>
      <c r="AI7" s="687"/>
      <c r="AJ7" s="687"/>
      <c r="AK7" s="688"/>
      <c r="AL7" s="682"/>
      <c r="AM7" s="682"/>
      <c r="AN7" s="682"/>
      <c r="AO7" s="682"/>
      <c r="AP7" s="682"/>
      <c r="AQ7" s="682"/>
      <c r="AR7" s="217"/>
      <c r="AS7" s="217"/>
      <c r="AT7" s="217"/>
      <c r="AU7" s="217"/>
      <c r="AV7" s="217"/>
      <c r="AW7" s="217"/>
      <c r="AX7" s="217"/>
      <c r="AY7" s="217"/>
      <c r="AZ7" s="217"/>
      <c r="BA7" s="217"/>
      <c r="BB7" s="217"/>
      <c r="BC7" s="217"/>
      <c r="BD7" s="217"/>
      <c r="BE7" s="217"/>
      <c r="BF7" s="217"/>
      <c r="BG7" s="217"/>
      <c r="BH7" s="217"/>
      <c r="BI7" s="217"/>
      <c r="BJ7" s="217"/>
      <c r="BK7" s="217"/>
      <c r="BL7" s="217"/>
      <c r="BM7" s="217"/>
      <c r="BN7" s="217"/>
      <c r="BO7" s="217"/>
      <c r="BP7" s="217"/>
      <c r="BQ7" s="217"/>
      <c r="BR7" s="217"/>
      <c r="BS7" s="217"/>
      <c r="BT7" s="217"/>
    </row>
    <row r="8" spans="1:72" ht="36" customHeight="1">
      <c r="C8" s="686"/>
      <c r="D8" s="687"/>
      <c r="E8" s="687"/>
      <c r="F8" s="687"/>
      <c r="G8" s="687"/>
      <c r="H8" s="687"/>
      <c r="I8" s="687"/>
      <c r="J8" s="687"/>
      <c r="K8" s="687"/>
      <c r="L8" s="687"/>
      <c r="M8" s="687"/>
      <c r="N8" s="687"/>
      <c r="O8" s="687"/>
      <c r="P8" s="687"/>
      <c r="Q8" s="687"/>
      <c r="R8" s="687"/>
      <c r="S8" s="687"/>
      <c r="T8" s="687"/>
      <c r="U8" s="687"/>
      <c r="V8" s="687"/>
      <c r="W8" s="687"/>
      <c r="X8" s="687"/>
      <c r="Y8" s="687"/>
      <c r="Z8" s="687"/>
      <c r="AA8" s="687"/>
      <c r="AB8" s="687"/>
      <c r="AC8" s="687"/>
      <c r="AD8" s="687"/>
      <c r="AE8" s="687"/>
      <c r="AF8" s="687"/>
      <c r="AG8" s="687"/>
      <c r="AH8" s="687"/>
      <c r="AI8" s="687"/>
      <c r="AJ8" s="687"/>
      <c r="AK8" s="688"/>
      <c r="AL8" s="682"/>
      <c r="AM8" s="682"/>
      <c r="AN8" s="682"/>
      <c r="AO8" s="682"/>
      <c r="AP8" s="682"/>
      <c r="AQ8" s="682"/>
      <c r="AR8" s="217"/>
      <c r="AS8" s="217"/>
      <c r="AT8" s="217"/>
      <c r="AU8" s="217"/>
      <c r="AV8" s="217"/>
      <c r="AW8" s="217"/>
      <c r="AX8" s="217"/>
      <c r="AY8" s="217"/>
      <c r="AZ8" s="217"/>
      <c r="BA8" s="217"/>
      <c r="BB8" s="217"/>
      <c r="BC8" s="217"/>
      <c r="BD8" s="217"/>
      <c r="BE8" s="217"/>
      <c r="BF8" s="217"/>
      <c r="BG8" s="217"/>
      <c r="BH8" s="217"/>
      <c r="BI8" s="217"/>
      <c r="BJ8" s="217"/>
      <c r="BK8" s="217"/>
      <c r="BL8" s="217"/>
      <c r="BM8" s="217"/>
      <c r="BN8" s="217"/>
      <c r="BO8" s="217"/>
      <c r="BP8" s="217"/>
      <c r="BQ8" s="217"/>
      <c r="BR8" s="217"/>
      <c r="BS8" s="217"/>
      <c r="BT8" s="217"/>
    </row>
    <row r="9" spans="1:72" ht="36" customHeight="1">
      <c r="C9" s="689"/>
      <c r="D9" s="690"/>
      <c r="E9" s="690"/>
      <c r="F9" s="690"/>
      <c r="G9" s="690"/>
      <c r="H9" s="690"/>
      <c r="I9" s="690"/>
      <c r="J9" s="690"/>
      <c r="K9" s="690"/>
      <c r="L9" s="690"/>
      <c r="M9" s="690"/>
      <c r="N9" s="690"/>
      <c r="O9" s="690"/>
      <c r="P9" s="690"/>
      <c r="Q9" s="690"/>
      <c r="R9" s="690"/>
      <c r="S9" s="690"/>
      <c r="T9" s="690"/>
      <c r="U9" s="690"/>
      <c r="V9" s="690"/>
      <c r="W9" s="690"/>
      <c r="X9" s="690"/>
      <c r="Y9" s="690"/>
      <c r="Z9" s="690"/>
      <c r="AA9" s="690"/>
      <c r="AB9" s="690"/>
      <c r="AC9" s="690"/>
      <c r="AD9" s="690"/>
      <c r="AE9" s="690"/>
      <c r="AF9" s="690"/>
      <c r="AG9" s="690"/>
      <c r="AH9" s="690"/>
      <c r="AI9" s="690"/>
      <c r="AJ9" s="690"/>
      <c r="AK9" s="691"/>
      <c r="AL9" s="682"/>
      <c r="AM9" s="682"/>
      <c r="AN9" s="682"/>
      <c r="AO9" s="682"/>
      <c r="AP9" s="682"/>
      <c r="AQ9" s="682"/>
      <c r="AR9" s="217"/>
      <c r="AS9" s="217"/>
      <c r="AT9" s="217"/>
      <c r="AU9" s="217"/>
      <c r="AV9" s="217"/>
      <c r="AW9" s="217"/>
      <c r="AX9" s="217"/>
      <c r="AY9" s="217"/>
      <c r="AZ9" s="217"/>
      <c r="BA9" s="217"/>
      <c r="BB9" s="217"/>
      <c r="BC9" s="217"/>
      <c r="BD9" s="217"/>
      <c r="BE9" s="217"/>
      <c r="BF9" s="217"/>
      <c r="BG9" s="217"/>
      <c r="BH9" s="217"/>
      <c r="BI9" s="217"/>
      <c r="BJ9" s="217"/>
      <c r="BK9" s="217"/>
      <c r="BL9" s="217"/>
      <c r="BM9" s="217"/>
      <c r="BN9" s="217"/>
      <c r="BO9" s="217"/>
      <c r="BP9" s="217"/>
      <c r="BQ9" s="217"/>
      <c r="BR9" s="217"/>
      <c r="BS9" s="217"/>
      <c r="BT9" s="217"/>
    </row>
    <row r="10" spans="1:72" ht="18.75" customHeight="1">
      <c r="A10" s="218"/>
      <c r="B10" s="217"/>
      <c r="C10" s="217"/>
      <c r="D10" s="217"/>
      <c r="E10" s="217"/>
      <c r="F10" s="217"/>
      <c r="G10" s="217"/>
      <c r="H10" s="217"/>
      <c r="I10" s="217"/>
      <c r="J10" s="217"/>
      <c r="K10" s="217"/>
      <c r="L10" s="217"/>
      <c r="M10" s="217"/>
      <c r="N10" s="217"/>
      <c r="O10" s="217"/>
      <c r="P10" s="217"/>
      <c r="Q10" s="217"/>
      <c r="R10" s="217"/>
      <c r="S10" s="217"/>
      <c r="T10" s="217"/>
      <c r="U10" s="217"/>
      <c r="V10" s="217"/>
      <c r="W10" s="217"/>
      <c r="X10" s="217"/>
      <c r="Y10" s="217"/>
      <c r="Z10" s="217"/>
      <c r="AA10" s="217"/>
      <c r="AB10" s="217"/>
      <c r="AC10" s="217"/>
      <c r="AD10" s="217"/>
      <c r="AE10" s="217"/>
      <c r="AF10" s="217"/>
      <c r="AG10" s="217"/>
      <c r="AH10" s="217"/>
      <c r="AI10" s="217"/>
      <c r="AJ10" s="217"/>
      <c r="AK10" s="217"/>
      <c r="AL10" s="219"/>
    </row>
    <row r="11" spans="1:72" ht="18.75" customHeight="1">
      <c r="A11" s="218"/>
      <c r="B11" s="682" t="s">
        <v>386</v>
      </c>
      <c r="C11" s="682"/>
      <c r="D11" s="682"/>
      <c r="E11" s="682"/>
      <c r="F11" s="682"/>
      <c r="G11" s="682"/>
      <c r="H11" s="682"/>
      <c r="I11" s="682"/>
      <c r="J11" s="682"/>
      <c r="K11" s="682"/>
      <c r="L11" s="682"/>
      <c r="M11" s="682"/>
      <c r="N11" s="682"/>
      <c r="O11" s="682"/>
      <c r="P11" s="682"/>
      <c r="Q11" s="682"/>
      <c r="R11" s="682"/>
      <c r="S11" s="682"/>
      <c r="T11" s="682"/>
      <c r="U11" s="682"/>
      <c r="V11" s="682"/>
      <c r="W11" s="682"/>
      <c r="X11" s="682"/>
      <c r="Y11" s="682"/>
      <c r="Z11" s="682"/>
      <c r="AA11" s="682"/>
      <c r="AB11" s="682"/>
      <c r="AC11" s="682"/>
      <c r="AD11" s="682"/>
      <c r="AE11" s="682"/>
      <c r="AF11" s="682"/>
      <c r="AG11" s="682"/>
      <c r="AH11" s="682"/>
      <c r="AI11" s="682"/>
      <c r="AJ11" s="682"/>
      <c r="AK11" s="682"/>
      <c r="AL11" s="219"/>
    </row>
    <row r="12" spans="1:72" ht="36" customHeight="1">
      <c r="C12" s="683"/>
      <c r="D12" s="684"/>
      <c r="E12" s="684"/>
      <c r="F12" s="684"/>
      <c r="G12" s="684"/>
      <c r="H12" s="684"/>
      <c r="I12" s="684"/>
      <c r="J12" s="684"/>
      <c r="K12" s="684"/>
      <c r="L12" s="684"/>
      <c r="M12" s="684"/>
      <c r="N12" s="684"/>
      <c r="O12" s="684"/>
      <c r="P12" s="684"/>
      <c r="Q12" s="684"/>
      <c r="R12" s="684"/>
      <c r="S12" s="684"/>
      <c r="T12" s="684"/>
      <c r="U12" s="684"/>
      <c r="V12" s="684"/>
      <c r="W12" s="684"/>
      <c r="X12" s="684"/>
      <c r="Y12" s="684"/>
      <c r="Z12" s="684"/>
      <c r="AA12" s="684"/>
      <c r="AB12" s="684"/>
      <c r="AC12" s="684"/>
      <c r="AD12" s="684"/>
      <c r="AE12" s="684"/>
      <c r="AF12" s="684"/>
      <c r="AG12" s="684"/>
      <c r="AH12" s="684"/>
      <c r="AI12" s="684"/>
      <c r="AJ12" s="684"/>
      <c r="AK12" s="685"/>
    </row>
    <row r="13" spans="1:72" ht="36" customHeight="1">
      <c r="C13" s="686"/>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8"/>
    </row>
    <row r="14" spans="1:72" ht="36" customHeight="1">
      <c r="C14" s="686"/>
      <c r="D14" s="687"/>
      <c r="E14" s="687"/>
      <c r="F14" s="687"/>
      <c r="G14" s="687"/>
      <c r="H14" s="687"/>
      <c r="I14" s="687"/>
      <c r="J14" s="687"/>
      <c r="K14" s="687"/>
      <c r="L14" s="687"/>
      <c r="M14" s="687"/>
      <c r="N14" s="687"/>
      <c r="O14" s="687"/>
      <c r="P14" s="687"/>
      <c r="Q14" s="687"/>
      <c r="R14" s="687"/>
      <c r="S14" s="687"/>
      <c r="T14" s="687"/>
      <c r="U14" s="687"/>
      <c r="V14" s="687"/>
      <c r="W14" s="687"/>
      <c r="X14" s="687"/>
      <c r="Y14" s="687"/>
      <c r="Z14" s="687"/>
      <c r="AA14" s="687"/>
      <c r="AB14" s="687"/>
      <c r="AC14" s="687"/>
      <c r="AD14" s="687"/>
      <c r="AE14" s="687"/>
      <c r="AF14" s="687"/>
      <c r="AG14" s="687"/>
      <c r="AH14" s="687"/>
      <c r="AI14" s="687"/>
      <c r="AJ14" s="687"/>
      <c r="AK14" s="688"/>
    </row>
    <row r="15" spans="1:72" ht="36" customHeight="1">
      <c r="C15" s="686"/>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8"/>
    </row>
    <row r="16" spans="1:72" ht="36" customHeight="1">
      <c r="C16" s="689"/>
      <c r="D16" s="690"/>
      <c r="E16" s="690"/>
      <c r="F16" s="690"/>
      <c r="G16" s="690"/>
      <c r="H16" s="690"/>
      <c r="I16" s="690"/>
      <c r="J16" s="690"/>
      <c r="K16" s="690"/>
      <c r="L16" s="690"/>
      <c r="M16" s="690"/>
      <c r="N16" s="690"/>
      <c r="O16" s="690"/>
      <c r="P16" s="690"/>
      <c r="Q16" s="690"/>
      <c r="R16" s="690"/>
      <c r="S16" s="690"/>
      <c r="T16" s="690"/>
      <c r="U16" s="690"/>
      <c r="V16" s="690"/>
      <c r="W16" s="690"/>
      <c r="X16" s="690"/>
      <c r="Y16" s="690"/>
      <c r="Z16" s="690"/>
      <c r="AA16" s="690"/>
      <c r="AB16" s="690"/>
      <c r="AC16" s="690"/>
      <c r="AD16" s="690"/>
      <c r="AE16" s="690"/>
      <c r="AF16" s="690"/>
      <c r="AG16" s="690"/>
      <c r="AH16" s="690"/>
      <c r="AI16" s="690"/>
      <c r="AJ16" s="690"/>
      <c r="AK16" s="691"/>
    </row>
    <row r="18" spans="1:43" ht="18.75" customHeight="1">
      <c r="A18" s="218"/>
      <c r="B18" s="682" t="s">
        <v>387</v>
      </c>
      <c r="C18" s="682"/>
      <c r="D18" s="682"/>
      <c r="E18" s="682"/>
      <c r="F18" s="682"/>
      <c r="G18" s="682"/>
      <c r="H18" s="682"/>
      <c r="I18" s="682"/>
      <c r="J18" s="682"/>
      <c r="K18" s="682"/>
      <c r="L18" s="682"/>
      <c r="M18" s="682"/>
      <c r="N18" s="682"/>
      <c r="O18" s="682"/>
      <c r="P18" s="682"/>
      <c r="Q18" s="682"/>
      <c r="R18" s="682"/>
      <c r="S18" s="682"/>
      <c r="T18" s="682"/>
      <c r="U18" s="682"/>
      <c r="V18" s="682"/>
      <c r="W18" s="682"/>
      <c r="X18" s="682"/>
      <c r="Y18" s="682"/>
      <c r="Z18" s="682"/>
      <c r="AA18" s="682"/>
      <c r="AB18" s="682"/>
      <c r="AC18" s="682"/>
      <c r="AD18" s="682"/>
      <c r="AE18" s="682"/>
      <c r="AF18" s="682"/>
      <c r="AG18" s="682"/>
      <c r="AH18" s="682"/>
      <c r="AI18" s="682"/>
      <c r="AJ18" s="682"/>
      <c r="AK18" s="682"/>
      <c r="AL18" s="219"/>
    </row>
    <row r="19" spans="1:43" ht="36" customHeight="1">
      <c r="C19" s="683"/>
      <c r="D19" s="684"/>
      <c r="E19" s="684"/>
      <c r="F19" s="684"/>
      <c r="G19" s="684"/>
      <c r="H19" s="684"/>
      <c r="I19" s="684"/>
      <c r="J19" s="684"/>
      <c r="K19" s="684"/>
      <c r="L19" s="684"/>
      <c r="M19" s="684"/>
      <c r="N19" s="684"/>
      <c r="O19" s="684"/>
      <c r="P19" s="684"/>
      <c r="Q19" s="684"/>
      <c r="R19" s="684"/>
      <c r="S19" s="684"/>
      <c r="T19" s="684"/>
      <c r="U19" s="684"/>
      <c r="V19" s="684"/>
      <c r="W19" s="684"/>
      <c r="X19" s="684"/>
      <c r="Y19" s="684"/>
      <c r="Z19" s="684"/>
      <c r="AA19" s="684"/>
      <c r="AB19" s="684"/>
      <c r="AC19" s="684"/>
      <c r="AD19" s="684"/>
      <c r="AE19" s="684"/>
      <c r="AF19" s="684"/>
      <c r="AG19" s="684"/>
      <c r="AH19" s="684"/>
      <c r="AI19" s="684"/>
      <c r="AJ19" s="684"/>
      <c r="AK19" s="685"/>
      <c r="AL19" s="692" t="s">
        <v>389</v>
      </c>
      <c r="AM19" s="276"/>
      <c r="AN19" s="276"/>
      <c r="AO19" s="276"/>
      <c r="AP19" s="276"/>
      <c r="AQ19" s="276"/>
    </row>
    <row r="20" spans="1:43" ht="36" customHeight="1">
      <c r="C20" s="686"/>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8"/>
      <c r="AL20" s="692"/>
      <c r="AM20" s="276"/>
      <c r="AN20" s="276"/>
      <c r="AO20" s="276"/>
      <c r="AP20" s="276"/>
      <c r="AQ20" s="276"/>
    </row>
    <row r="21" spans="1:43" ht="36" customHeight="1">
      <c r="C21" s="686"/>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8"/>
      <c r="AL21" s="692"/>
      <c r="AM21" s="276"/>
      <c r="AN21" s="276"/>
      <c r="AO21" s="276"/>
      <c r="AP21" s="276"/>
      <c r="AQ21" s="276"/>
    </row>
    <row r="22" spans="1:43" ht="36" customHeight="1">
      <c r="C22" s="686"/>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8"/>
      <c r="AL22" s="692"/>
      <c r="AM22" s="276"/>
      <c r="AN22" s="276"/>
      <c r="AO22" s="276"/>
      <c r="AP22" s="276"/>
      <c r="AQ22" s="276"/>
    </row>
    <row r="23" spans="1:43" ht="36" customHeight="1">
      <c r="C23" s="689"/>
      <c r="D23" s="690"/>
      <c r="E23" s="690"/>
      <c r="F23" s="690"/>
      <c r="G23" s="690"/>
      <c r="H23" s="690"/>
      <c r="I23" s="690"/>
      <c r="J23" s="690"/>
      <c r="K23" s="690"/>
      <c r="L23" s="690"/>
      <c r="M23" s="690"/>
      <c r="N23" s="690"/>
      <c r="O23" s="690"/>
      <c r="P23" s="690"/>
      <c r="Q23" s="690"/>
      <c r="R23" s="690"/>
      <c r="S23" s="690"/>
      <c r="T23" s="690"/>
      <c r="U23" s="690"/>
      <c r="V23" s="690"/>
      <c r="W23" s="690"/>
      <c r="X23" s="690"/>
      <c r="Y23" s="690"/>
      <c r="Z23" s="690"/>
      <c r="AA23" s="690"/>
      <c r="AB23" s="690"/>
      <c r="AC23" s="690"/>
      <c r="AD23" s="690"/>
      <c r="AE23" s="690"/>
      <c r="AF23" s="690"/>
      <c r="AG23" s="690"/>
      <c r="AH23" s="690"/>
      <c r="AI23" s="690"/>
      <c r="AJ23" s="690"/>
      <c r="AK23" s="691"/>
      <c r="AL23" s="692"/>
      <c r="AM23" s="276"/>
      <c r="AN23" s="276"/>
      <c r="AO23" s="276"/>
      <c r="AP23" s="276"/>
      <c r="AQ23" s="276"/>
    </row>
    <row r="25" spans="1:43" ht="17.25" hidden="1" thickBot="1">
      <c r="A25" s="220"/>
      <c r="B25" s="220"/>
      <c r="C25" s="220"/>
      <c r="D25" s="220"/>
      <c r="E25" s="220"/>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0"/>
      <c r="AH25" s="220"/>
      <c r="AI25" s="220"/>
      <c r="AJ25" s="220"/>
      <c r="AK25" s="220"/>
    </row>
    <row r="27" spans="1:43" ht="88.5" customHeight="1">
      <c r="A27" s="539" t="s">
        <v>1052</v>
      </c>
      <c r="B27" s="693"/>
      <c r="C27" s="693"/>
      <c r="D27" s="693"/>
      <c r="E27" s="693"/>
      <c r="F27" s="693"/>
      <c r="G27" s="693"/>
      <c r="H27" s="693"/>
      <c r="I27" s="693"/>
      <c r="J27" s="693"/>
      <c r="K27" s="693"/>
      <c r="L27" s="693"/>
      <c r="M27" s="693"/>
      <c r="N27" s="693"/>
      <c r="O27" s="693"/>
      <c r="P27" s="693"/>
      <c r="Q27" s="693"/>
      <c r="R27" s="693"/>
      <c r="S27" s="693"/>
      <c r="T27" s="693"/>
      <c r="U27" s="693"/>
      <c r="V27" s="693"/>
      <c r="W27" s="693"/>
      <c r="X27" s="693"/>
      <c r="Y27" s="693"/>
      <c r="Z27" s="693"/>
      <c r="AA27" s="693"/>
      <c r="AB27" s="693"/>
      <c r="AC27" s="693"/>
      <c r="AD27" s="693"/>
      <c r="AE27" s="693"/>
      <c r="AF27" s="693"/>
      <c r="AG27" s="693"/>
      <c r="AH27" s="693"/>
      <c r="AI27" s="693"/>
      <c r="AJ27" s="693"/>
      <c r="AK27" s="694"/>
    </row>
  </sheetData>
  <mergeCells count="10">
    <mergeCell ref="B18:AK18"/>
    <mergeCell ref="C19:AK23"/>
    <mergeCell ref="AL19:AQ23"/>
    <mergeCell ref="A27:AK27"/>
    <mergeCell ref="B2:AK2"/>
    <mergeCell ref="B4:AK4"/>
    <mergeCell ref="C5:AK9"/>
    <mergeCell ref="AL5:AQ9"/>
    <mergeCell ref="B11:AK11"/>
    <mergeCell ref="C12:AK16"/>
  </mergeCells>
  <phoneticPr fontId="2" type="noConversion"/>
  <dataValidations count="1">
    <dataValidation type="list" allowBlank="1" showInputMessage="1" showErrorMessage="1" sqref="AL2">
      <formula1>"해당사항 없음"</formula1>
    </dataValidation>
  </dataValidations>
  <pageMargins left="0.59055118110236227" right="0.47244094488188981" top="0.74803149606299213" bottom="0.74803149606299213" header="0.31496062992125984" footer="0.31496062992125984"/>
  <pageSetup paperSize="9" orientation="portrait" blackAndWhite="1"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34"/>
  <sheetViews>
    <sheetView showGridLines="0" view="pageBreakPreview" zoomScaleNormal="100" zoomScaleSheetLayoutView="100" workbookViewId="0">
      <selection activeCell="AP15" sqref="AP15"/>
    </sheetView>
  </sheetViews>
  <sheetFormatPr defaultRowHeight="16.5"/>
  <cols>
    <col min="1" max="1" width="9" style="24"/>
    <col min="2" max="3" width="1.125" style="150" customWidth="1"/>
    <col min="4" max="13" width="2.75" style="150" customWidth="1"/>
    <col min="14" max="38" width="3.25" style="150" customWidth="1"/>
    <col min="39" max="39" width="9" style="1"/>
    <col min="40" max="41" width="11.875" style="1" bestFit="1" customWidth="1"/>
    <col min="42" max="46" width="9" style="1"/>
  </cols>
  <sheetData>
    <row r="1" spans="1:38">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9.5">
      <c r="A2" s="117"/>
      <c r="B2" s="726" t="s">
        <v>630</v>
      </c>
      <c r="C2" s="726"/>
      <c r="D2" s="726"/>
      <c r="E2" s="726"/>
      <c r="F2" s="726"/>
      <c r="G2" s="726"/>
      <c r="H2" s="726"/>
      <c r="I2" s="726"/>
      <c r="J2" s="726"/>
      <c r="K2" s="726"/>
      <c r="L2" s="726"/>
      <c r="M2" s="726"/>
      <c r="N2" s="726"/>
      <c r="O2" s="726"/>
      <c r="P2" s="726"/>
      <c r="Q2" s="726"/>
      <c r="R2" s="726"/>
      <c r="S2" s="726"/>
      <c r="T2" s="726"/>
      <c r="U2" s="726"/>
      <c r="V2" s="726"/>
      <c r="W2" s="726"/>
      <c r="X2" s="726"/>
      <c r="Y2" s="726"/>
      <c r="Z2" s="726"/>
      <c r="AA2" s="726"/>
      <c r="AB2" s="726"/>
      <c r="AC2" s="726"/>
      <c r="AD2" s="726"/>
      <c r="AE2" s="726"/>
      <c r="AF2" s="726"/>
      <c r="AG2" s="726"/>
      <c r="AH2" s="726"/>
      <c r="AI2" s="726"/>
      <c r="AJ2" s="726"/>
      <c r="AK2" s="726"/>
      <c r="AL2" s="726"/>
    </row>
    <row r="3" spans="1:38"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c r="AL3" s="1"/>
    </row>
    <row r="4" spans="1:38" ht="20.25" customHeight="1">
      <c r="A4" s="94"/>
      <c r="B4" s="727" t="s">
        <v>631</v>
      </c>
      <c r="C4" s="727"/>
      <c r="D4" s="727"/>
      <c r="E4" s="727"/>
      <c r="F4" s="727"/>
      <c r="G4" s="727"/>
      <c r="H4" s="727"/>
      <c r="I4" s="727"/>
      <c r="J4" s="727"/>
      <c r="K4" s="727"/>
      <c r="L4" s="727"/>
      <c r="M4" s="727"/>
      <c r="N4" s="727"/>
      <c r="O4" s="727"/>
      <c r="P4" s="727"/>
      <c r="Q4" s="727"/>
      <c r="R4" s="727"/>
      <c r="S4" s="727"/>
      <c r="T4" s="727"/>
      <c r="U4" s="727"/>
      <c r="V4" s="727"/>
      <c r="W4" s="727"/>
      <c r="X4" s="727"/>
      <c r="Y4" s="727"/>
      <c r="Z4" s="727"/>
      <c r="AA4" s="727"/>
      <c r="AB4" s="727"/>
      <c r="AC4" s="727"/>
      <c r="AD4" s="727"/>
      <c r="AE4" s="727"/>
      <c r="AF4" s="727"/>
      <c r="AG4" s="727"/>
      <c r="AH4" s="727"/>
      <c r="AI4" s="727"/>
      <c r="AJ4" s="727"/>
      <c r="AK4" s="727"/>
      <c r="AL4" s="727"/>
    </row>
    <row r="5" spans="1:38">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row>
    <row r="6" spans="1:38" ht="16.5" customHeight="1">
      <c r="B6" s="24"/>
      <c r="C6" s="24"/>
      <c r="D6" s="24"/>
      <c r="E6" s="24"/>
      <c r="F6" s="24"/>
      <c r="G6" s="24"/>
      <c r="H6" s="24"/>
      <c r="I6" s="24"/>
      <c r="J6" s="24"/>
      <c r="K6" s="24"/>
      <c r="L6" s="24"/>
      <c r="M6" s="24" t="s">
        <v>390</v>
      </c>
      <c r="N6" s="24"/>
      <c r="O6" s="24"/>
      <c r="P6" s="24" t="s">
        <v>391</v>
      </c>
      <c r="Q6" s="123">
        <f>표지!E8</f>
        <v>13</v>
      </c>
      <c r="R6" s="24" t="s">
        <v>392</v>
      </c>
      <c r="S6" s="192">
        <f>표지!G8</f>
        <v>1</v>
      </c>
      <c r="T6" s="124" t="s">
        <v>1028</v>
      </c>
      <c r="U6" s="24"/>
      <c r="V6" s="24"/>
      <c r="W6" s="24" t="s">
        <v>394</v>
      </c>
      <c r="X6" s="24"/>
      <c r="Y6" s="24"/>
      <c r="Z6" s="125"/>
      <c r="AA6" s="708" t="str">
        <f>표지!G6</f>
        <v>2023.12.31</v>
      </c>
      <c r="AB6" s="708"/>
      <c r="AC6" s="708"/>
      <c r="AD6" s="125"/>
      <c r="AE6" s="24" t="s">
        <v>395</v>
      </c>
      <c r="AF6" s="24"/>
      <c r="AG6" s="24"/>
      <c r="AH6" s="24"/>
      <c r="AI6" s="24"/>
      <c r="AJ6" s="24"/>
      <c r="AK6" s="24"/>
      <c r="AL6" s="24"/>
    </row>
    <row r="7" spans="1:38" ht="16.5" customHeight="1">
      <c r="B7" s="24"/>
      <c r="C7" s="24"/>
      <c r="D7" s="24"/>
      <c r="E7" s="24"/>
      <c r="F7" s="24"/>
      <c r="G7" s="24"/>
      <c r="H7" s="24"/>
      <c r="I7" s="24"/>
      <c r="J7" s="24"/>
      <c r="K7" s="24"/>
      <c r="L7" s="24"/>
      <c r="M7" s="24" t="s">
        <v>396</v>
      </c>
      <c r="N7" s="24"/>
      <c r="O7" s="24"/>
      <c r="P7" s="24" t="s">
        <v>391</v>
      </c>
      <c r="Q7" s="126">
        <f>Q6-1</f>
        <v>12</v>
      </c>
      <c r="R7" s="24" t="s">
        <v>392</v>
      </c>
      <c r="S7" s="124"/>
      <c r="T7" s="124" t="s">
        <v>393</v>
      </c>
      <c r="U7" s="24"/>
      <c r="V7" s="24"/>
      <c r="W7" s="24" t="s">
        <v>394</v>
      </c>
      <c r="X7" s="24"/>
      <c r="Y7" s="24"/>
      <c r="Z7" s="125"/>
      <c r="AA7" s="709" t="s">
        <v>1191</v>
      </c>
      <c r="AB7" s="709"/>
      <c r="AC7" s="709"/>
      <c r="AD7" s="125"/>
      <c r="AE7" s="24" t="s">
        <v>395</v>
      </c>
      <c r="AF7" s="24"/>
      <c r="AG7" s="24"/>
      <c r="AH7" s="24"/>
      <c r="AI7" s="24"/>
      <c r="AJ7" s="24"/>
      <c r="AK7" s="24"/>
      <c r="AL7" s="24"/>
    </row>
    <row r="8" spans="1:38" ht="17.25" customHeight="1">
      <c r="B8" s="127"/>
      <c r="C8" s="127"/>
      <c r="D8" s="24" t="s">
        <v>397</v>
      </c>
      <c r="E8" s="128"/>
      <c r="F8" s="128"/>
      <c r="G8" s="24" t="str">
        <f>표지!E28</f>
        <v>주식회사 케이비운용제1호위탁관리부동산투자회사</v>
      </c>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49"/>
      <c r="AH8" s="129"/>
      <c r="AI8" s="710" t="s">
        <v>398</v>
      </c>
      <c r="AJ8" s="710"/>
      <c r="AK8" s="710"/>
      <c r="AL8" s="710"/>
    </row>
    <row r="9" spans="1:38" ht="16.5" customHeight="1">
      <c r="B9" s="24"/>
      <c r="C9" s="24"/>
      <c r="D9" s="698" t="s">
        <v>399</v>
      </c>
      <c r="E9" s="699"/>
      <c r="F9" s="699"/>
      <c r="G9" s="699"/>
      <c r="H9" s="699"/>
      <c r="I9" s="699"/>
      <c r="J9" s="699"/>
      <c r="K9" s="699"/>
      <c r="L9" s="699"/>
      <c r="M9" s="699"/>
      <c r="N9" s="700"/>
      <c r="O9" s="130"/>
      <c r="P9" s="131"/>
      <c r="Q9" s="131"/>
      <c r="R9" s="131" t="s">
        <v>400</v>
      </c>
      <c r="S9" s="131">
        <f>Q6</f>
        <v>13</v>
      </c>
      <c r="T9" s="132" t="s">
        <v>401</v>
      </c>
      <c r="U9" s="131"/>
      <c r="V9" s="131">
        <f>S6</f>
        <v>1</v>
      </c>
      <c r="W9" s="131" t="str">
        <f>T6</f>
        <v>분기</v>
      </c>
      <c r="X9" s="131"/>
      <c r="Y9" s="131"/>
      <c r="Z9" s="131"/>
      <c r="AA9" s="133"/>
      <c r="AB9" s="134"/>
      <c r="AC9" s="134"/>
      <c r="AD9" s="134" t="s">
        <v>402</v>
      </c>
      <c r="AE9" s="135">
        <f>Q7</f>
        <v>12</v>
      </c>
      <c r="AF9" s="132" t="s">
        <v>403</v>
      </c>
      <c r="AG9" s="134"/>
      <c r="AH9" s="136"/>
      <c r="AI9" s="134" t="str">
        <f>T7</f>
        <v>기말</v>
      </c>
      <c r="AJ9" s="134"/>
      <c r="AK9" s="134"/>
      <c r="AL9" s="137"/>
    </row>
    <row r="10" spans="1:38" ht="16.5" customHeight="1">
      <c r="A10" s="138"/>
      <c r="B10" s="24"/>
      <c r="C10" s="24"/>
      <c r="D10" s="698"/>
      <c r="E10" s="699"/>
      <c r="F10" s="699"/>
      <c r="G10" s="699"/>
      <c r="H10" s="699"/>
      <c r="I10" s="699"/>
      <c r="J10" s="699"/>
      <c r="K10" s="699"/>
      <c r="L10" s="699"/>
      <c r="M10" s="699"/>
      <c r="N10" s="700"/>
      <c r="O10" s="701" t="s">
        <v>404</v>
      </c>
      <c r="P10" s="702"/>
      <c r="Q10" s="702"/>
      <c r="R10" s="702"/>
      <c r="S10" s="702"/>
      <c r="T10" s="702"/>
      <c r="U10" s="702"/>
      <c r="V10" s="702"/>
      <c r="W10" s="702"/>
      <c r="X10" s="702"/>
      <c r="Y10" s="702"/>
      <c r="Z10" s="703"/>
      <c r="AA10" s="701" t="s">
        <v>405</v>
      </c>
      <c r="AB10" s="702"/>
      <c r="AC10" s="702"/>
      <c r="AD10" s="702"/>
      <c r="AE10" s="702"/>
      <c r="AF10" s="702"/>
      <c r="AG10" s="702"/>
      <c r="AH10" s="702"/>
      <c r="AI10" s="702"/>
      <c r="AJ10" s="702"/>
      <c r="AK10" s="702"/>
      <c r="AL10" s="703"/>
    </row>
    <row r="11" spans="1:38" ht="16.5" customHeight="1">
      <c r="A11" s="124"/>
      <c r="B11" s="139"/>
      <c r="C11" s="139"/>
      <c r="D11" s="140" t="s">
        <v>406</v>
      </c>
      <c r="E11" s="141"/>
      <c r="F11" s="141"/>
      <c r="G11" s="141"/>
      <c r="H11" s="141"/>
      <c r="I11" s="141"/>
      <c r="J11" s="141"/>
      <c r="K11" s="141"/>
      <c r="L11" s="141"/>
      <c r="M11" s="141"/>
      <c r="N11" s="142"/>
      <c r="O11" s="704"/>
      <c r="P11" s="705"/>
      <c r="Q11" s="705"/>
      <c r="R11" s="705"/>
      <c r="S11" s="705"/>
      <c r="T11" s="705"/>
      <c r="U11" s="705"/>
      <c r="V11" s="705"/>
      <c r="W11" s="705"/>
      <c r="X11" s="705"/>
      <c r="Y11" s="705"/>
      <c r="Z11" s="705"/>
      <c r="AA11" s="705"/>
      <c r="AB11" s="705"/>
      <c r="AC11" s="705"/>
      <c r="AD11" s="705"/>
      <c r="AE11" s="705"/>
      <c r="AF11" s="705"/>
      <c r="AG11" s="705"/>
      <c r="AH11" s="705"/>
      <c r="AI11" s="705"/>
      <c r="AJ11" s="705"/>
      <c r="AK11" s="705"/>
      <c r="AL11" s="705"/>
    </row>
    <row r="12" spans="1:38" ht="16.5" customHeight="1">
      <c r="A12" s="124" t="s">
        <v>407</v>
      </c>
      <c r="B12" s="139"/>
      <c r="C12" s="139"/>
      <c r="D12" s="140" t="s">
        <v>408</v>
      </c>
      <c r="E12" s="141"/>
      <c r="F12" s="141"/>
      <c r="G12" s="141"/>
      <c r="H12" s="141"/>
      <c r="I12" s="141"/>
      <c r="J12" s="141"/>
      <c r="K12" s="141"/>
      <c r="L12" s="141"/>
      <c r="M12" s="141"/>
      <c r="N12" s="142"/>
      <c r="O12" s="704"/>
      <c r="P12" s="705"/>
      <c r="Q12" s="705"/>
      <c r="R12" s="705"/>
      <c r="S12" s="705"/>
      <c r="T12" s="705"/>
      <c r="U12" s="705">
        <f>+O13+O14+O15+O16+O17+O18+O19+O20+O21+O22+O23+O24+O25+O26+O32+O33+O34+O35</f>
        <v>4113383486</v>
      </c>
      <c r="V12" s="705"/>
      <c r="W12" s="705"/>
      <c r="X12" s="705"/>
      <c r="Y12" s="705"/>
      <c r="Z12" s="705"/>
      <c r="AA12" s="705"/>
      <c r="AB12" s="705"/>
      <c r="AC12" s="705"/>
      <c r="AD12" s="705"/>
      <c r="AE12" s="705"/>
      <c r="AF12" s="705"/>
      <c r="AG12" s="705">
        <f>+AA13+AA14+AA15+AA16+AA17+AA18+AA19+AA20+AA21+AA22+AA23+AA24+AA25+AA26+AA32+AA33+AA34+AA35</f>
        <v>6495395098</v>
      </c>
      <c r="AH12" s="705"/>
      <c r="AI12" s="705"/>
      <c r="AJ12" s="705"/>
      <c r="AK12" s="705"/>
      <c r="AL12" s="705"/>
    </row>
    <row r="13" spans="1:38" ht="16.5" customHeight="1">
      <c r="A13" s="124" t="s">
        <v>409</v>
      </c>
      <c r="B13" s="139"/>
      <c r="C13" s="139"/>
      <c r="D13" s="143" t="s">
        <v>410</v>
      </c>
      <c r="E13" s="141"/>
      <c r="F13" s="141"/>
      <c r="G13" s="141"/>
      <c r="H13" s="141"/>
      <c r="I13" s="141"/>
      <c r="J13" s="141"/>
      <c r="K13" s="141"/>
      <c r="L13" s="141"/>
      <c r="M13" s="141"/>
      <c r="N13" s="142"/>
      <c r="O13" s="706">
        <v>1080605604</v>
      </c>
      <c r="P13" s="707"/>
      <c r="Q13" s="707"/>
      <c r="R13" s="707"/>
      <c r="S13" s="707"/>
      <c r="T13" s="707"/>
      <c r="U13" s="705"/>
      <c r="V13" s="705"/>
      <c r="W13" s="705"/>
      <c r="X13" s="705"/>
      <c r="Y13" s="705"/>
      <c r="Z13" s="705"/>
      <c r="AA13" s="706">
        <v>2583934253</v>
      </c>
      <c r="AB13" s="707"/>
      <c r="AC13" s="707"/>
      <c r="AD13" s="707"/>
      <c r="AE13" s="707"/>
      <c r="AF13" s="707"/>
      <c r="AG13" s="705"/>
      <c r="AH13" s="705"/>
      <c r="AI13" s="705"/>
      <c r="AJ13" s="705"/>
      <c r="AK13" s="705"/>
      <c r="AL13" s="705"/>
    </row>
    <row r="14" spans="1:38" ht="16.5" customHeight="1">
      <c r="A14" s="124" t="s">
        <v>411</v>
      </c>
      <c r="B14" s="139"/>
      <c r="C14" s="139"/>
      <c r="D14" s="143" t="s">
        <v>412</v>
      </c>
      <c r="E14" s="141"/>
      <c r="F14" s="141"/>
      <c r="G14" s="141"/>
      <c r="H14" s="141"/>
      <c r="I14" s="141"/>
      <c r="J14" s="141"/>
      <c r="K14" s="141"/>
      <c r="L14" s="141"/>
      <c r="M14" s="141"/>
      <c r="N14" s="142"/>
      <c r="O14" s="706">
        <v>2200000000</v>
      </c>
      <c r="P14" s="707"/>
      <c r="Q14" s="707"/>
      <c r="R14" s="707"/>
      <c r="S14" s="707"/>
      <c r="T14" s="707"/>
      <c r="U14" s="705"/>
      <c r="V14" s="705"/>
      <c r="W14" s="705"/>
      <c r="X14" s="705"/>
      <c r="Y14" s="705"/>
      <c r="Z14" s="705"/>
      <c r="AA14" s="706">
        <v>3035713720</v>
      </c>
      <c r="AB14" s="707"/>
      <c r="AC14" s="707"/>
      <c r="AD14" s="707"/>
      <c r="AE14" s="707"/>
      <c r="AF14" s="707"/>
      <c r="AG14" s="705"/>
      <c r="AH14" s="705"/>
      <c r="AI14" s="705"/>
      <c r="AJ14" s="705"/>
      <c r="AK14" s="705"/>
      <c r="AL14" s="705"/>
    </row>
    <row r="15" spans="1:38" ht="16.5" customHeight="1">
      <c r="A15" s="124" t="s">
        <v>413</v>
      </c>
      <c r="B15" s="139"/>
      <c r="C15" s="139"/>
      <c r="D15" s="143" t="s">
        <v>414</v>
      </c>
      <c r="E15" s="141"/>
      <c r="F15" s="141"/>
      <c r="G15" s="141"/>
      <c r="H15" s="141"/>
      <c r="I15" s="141"/>
      <c r="J15" s="141"/>
      <c r="K15" s="141"/>
      <c r="L15" s="141"/>
      <c r="M15" s="141"/>
      <c r="N15" s="142"/>
      <c r="O15" s="706">
        <v>15202890</v>
      </c>
      <c r="P15" s="707"/>
      <c r="Q15" s="707"/>
      <c r="R15" s="707"/>
      <c r="S15" s="707"/>
      <c r="T15" s="707"/>
      <c r="U15" s="705"/>
      <c r="V15" s="705"/>
      <c r="W15" s="705"/>
      <c r="X15" s="705"/>
      <c r="Y15" s="705"/>
      <c r="Z15" s="705"/>
      <c r="AA15" s="706">
        <v>19789757</v>
      </c>
      <c r="AB15" s="707"/>
      <c r="AC15" s="707"/>
      <c r="AD15" s="707"/>
      <c r="AE15" s="707"/>
      <c r="AF15" s="707"/>
      <c r="AG15" s="705"/>
      <c r="AH15" s="705"/>
      <c r="AI15" s="705"/>
      <c r="AJ15" s="705"/>
      <c r="AK15" s="705"/>
      <c r="AL15" s="705"/>
    </row>
    <row r="16" spans="1:38" ht="16.5" customHeight="1">
      <c r="A16" s="124" t="s">
        <v>415</v>
      </c>
      <c r="B16" s="139"/>
      <c r="C16" s="139"/>
      <c r="D16" s="143" t="s">
        <v>416</v>
      </c>
      <c r="E16" s="141"/>
      <c r="F16" s="141"/>
      <c r="G16" s="141"/>
      <c r="H16" s="141"/>
      <c r="I16" s="141"/>
      <c r="J16" s="141"/>
      <c r="K16" s="141"/>
      <c r="L16" s="141"/>
      <c r="M16" s="141"/>
      <c r="N16" s="142"/>
      <c r="O16" s="706"/>
      <c r="P16" s="707"/>
      <c r="Q16" s="707"/>
      <c r="R16" s="707"/>
      <c r="S16" s="707"/>
      <c r="T16" s="707"/>
      <c r="U16" s="705"/>
      <c r="V16" s="705"/>
      <c r="W16" s="705"/>
      <c r="X16" s="705"/>
      <c r="Y16" s="705"/>
      <c r="Z16" s="705"/>
      <c r="AA16" s="706"/>
      <c r="AB16" s="707"/>
      <c r="AC16" s="707"/>
      <c r="AD16" s="707"/>
      <c r="AE16" s="707"/>
      <c r="AF16" s="707"/>
      <c r="AG16" s="705"/>
      <c r="AH16" s="705"/>
      <c r="AI16" s="705"/>
      <c r="AJ16" s="705"/>
      <c r="AK16" s="705"/>
      <c r="AL16" s="705"/>
    </row>
    <row r="17" spans="1:85" ht="16.5" customHeight="1">
      <c r="A17" s="124" t="s">
        <v>417</v>
      </c>
      <c r="B17" s="139"/>
      <c r="C17" s="139"/>
      <c r="D17" s="143" t="s">
        <v>418</v>
      </c>
      <c r="E17" s="141"/>
      <c r="F17" s="141"/>
      <c r="G17" s="141"/>
      <c r="H17" s="141"/>
      <c r="I17" s="141"/>
      <c r="J17" s="141"/>
      <c r="K17" s="141"/>
      <c r="L17" s="141"/>
      <c r="M17" s="141"/>
      <c r="N17" s="142"/>
      <c r="O17" s="706">
        <v>623603128</v>
      </c>
      <c r="P17" s="707"/>
      <c r="Q17" s="707"/>
      <c r="R17" s="707"/>
      <c r="S17" s="707"/>
      <c r="T17" s="707"/>
      <c r="U17" s="705"/>
      <c r="V17" s="705"/>
      <c r="W17" s="705"/>
      <c r="X17" s="705"/>
      <c r="Y17" s="705"/>
      <c r="Z17" s="705"/>
      <c r="AA17" s="706">
        <v>557290680</v>
      </c>
      <c r="AB17" s="707"/>
      <c r="AC17" s="707"/>
      <c r="AD17" s="707"/>
      <c r="AE17" s="707"/>
      <c r="AF17" s="707"/>
      <c r="AG17" s="705"/>
      <c r="AH17" s="705"/>
      <c r="AI17" s="705"/>
      <c r="AJ17" s="705"/>
      <c r="AK17" s="705"/>
      <c r="AL17" s="705"/>
    </row>
    <row r="18" spans="1:85" ht="16.5" customHeight="1">
      <c r="A18" s="124" t="s">
        <v>419</v>
      </c>
      <c r="B18" s="139"/>
      <c r="C18" s="139"/>
      <c r="D18" s="143" t="s">
        <v>420</v>
      </c>
      <c r="E18" s="141"/>
      <c r="F18" s="141"/>
      <c r="G18" s="141"/>
      <c r="H18" s="141"/>
      <c r="I18" s="141"/>
      <c r="J18" s="141"/>
      <c r="K18" s="141"/>
      <c r="L18" s="141"/>
      <c r="M18" s="141"/>
      <c r="N18" s="142"/>
      <c r="O18" s="706"/>
      <c r="P18" s="707"/>
      <c r="Q18" s="707"/>
      <c r="R18" s="707"/>
      <c r="S18" s="707"/>
      <c r="T18" s="707"/>
      <c r="U18" s="705"/>
      <c r="V18" s="705"/>
      <c r="W18" s="705"/>
      <c r="X18" s="705"/>
      <c r="Y18" s="705"/>
      <c r="Z18" s="705"/>
      <c r="AA18" s="706"/>
      <c r="AB18" s="707"/>
      <c r="AC18" s="707"/>
      <c r="AD18" s="707"/>
      <c r="AE18" s="707"/>
      <c r="AF18" s="707"/>
      <c r="AG18" s="705"/>
      <c r="AH18" s="705"/>
      <c r="AI18" s="705"/>
      <c r="AJ18" s="705"/>
      <c r="AK18" s="705"/>
      <c r="AL18" s="705"/>
    </row>
    <row r="19" spans="1:85" s="1" customFormat="1" ht="16.5" customHeight="1">
      <c r="A19" s="124" t="s">
        <v>421</v>
      </c>
      <c r="B19" s="139"/>
      <c r="C19" s="139"/>
      <c r="D19" s="143" t="s">
        <v>422</v>
      </c>
      <c r="E19" s="141"/>
      <c r="F19" s="141"/>
      <c r="G19" s="141"/>
      <c r="H19" s="141"/>
      <c r="I19" s="141"/>
      <c r="J19" s="141"/>
      <c r="K19" s="141"/>
      <c r="L19" s="141"/>
      <c r="M19" s="141"/>
      <c r="N19" s="142"/>
      <c r="O19" s="706"/>
      <c r="P19" s="707"/>
      <c r="Q19" s="707"/>
      <c r="R19" s="707"/>
      <c r="S19" s="707"/>
      <c r="T19" s="707"/>
      <c r="U19" s="705"/>
      <c r="V19" s="705"/>
      <c r="W19" s="705"/>
      <c r="X19" s="705"/>
      <c r="Y19" s="705"/>
      <c r="Z19" s="705"/>
      <c r="AA19" s="706"/>
      <c r="AB19" s="707"/>
      <c r="AC19" s="707"/>
      <c r="AD19" s="707"/>
      <c r="AE19" s="707"/>
      <c r="AF19" s="707"/>
      <c r="AG19" s="705"/>
      <c r="AH19" s="705"/>
      <c r="AI19" s="705"/>
      <c r="AJ19" s="705"/>
      <c r="AK19" s="705"/>
      <c r="AL19" s="705"/>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row>
    <row r="20" spans="1:85" ht="16.5" customHeight="1">
      <c r="A20" s="124" t="s">
        <v>423</v>
      </c>
      <c r="B20" s="139"/>
      <c r="C20" s="139"/>
      <c r="D20" s="143" t="s">
        <v>424</v>
      </c>
      <c r="E20" s="141"/>
      <c r="F20" s="141"/>
      <c r="G20" s="141"/>
      <c r="H20" s="141"/>
      <c r="I20" s="141"/>
      <c r="J20" s="141"/>
      <c r="K20" s="141"/>
      <c r="L20" s="141"/>
      <c r="M20" s="141"/>
      <c r="N20" s="142"/>
      <c r="O20" s="706"/>
      <c r="P20" s="707"/>
      <c r="Q20" s="707"/>
      <c r="R20" s="707"/>
      <c r="S20" s="707"/>
      <c r="T20" s="707"/>
      <c r="U20" s="705"/>
      <c r="V20" s="705"/>
      <c r="W20" s="705"/>
      <c r="X20" s="705"/>
      <c r="Y20" s="705"/>
      <c r="Z20" s="705"/>
      <c r="AA20" s="706"/>
      <c r="AB20" s="707"/>
      <c r="AC20" s="707"/>
      <c r="AD20" s="707"/>
      <c r="AE20" s="707"/>
      <c r="AF20" s="707"/>
      <c r="AG20" s="705"/>
      <c r="AH20" s="705"/>
      <c r="AI20" s="705"/>
      <c r="AJ20" s="705"/>
      <c r="AK20" s="705"/>
      <c r="AL20" s="705"/>
    </row>
    <row r="21" spans="1:85" ht="16.5" customHeight="1">
      <c r="A21" s="124" t="s">
        <v>425</v>
      </c>
      <c r="B21" s="139"/>
      <c r="C21" s="139"/>
      <c r="D21" s="143" t="s">
        <v>426</v>
      </c>
      <c r="E21" s="141"/>
      <c r="F21" s="141"/>
      <c r="G21" s="141"/>
      <c r="H21" s="141"/>
      <c r="I21" s="141"/>
      <c r="J21" s="141"/>
      <c r="K21" s="141"/>
      <c r="L21" s="141"/>
      <c r="M21" s="141"/>
      <c r="N21" s="142"/>
      <c r="O21" s="706">
        <v>173647614</v>
      </c>
      <c r="P21" s="707"/>
      <c r="Q21" s="707"/>
      <c r="R21" s="707"/>
      <c r="S21" s="707"/>
      <c r="T21" s="707"/>
      <c r="U21" s="705"/>
      <c r="V21" s="705"/>
      <c r="W21" s="705"/>
      <c r="X21" s="705"/>
      <c r="Y21" s="705"/>
      <c r="Z21" s="705"/>
      <c r="AA21" s="706">
        <v>289943248</v>
      </c>
      <c r="AB21" s="707"/>
      <c r="AC21" s="707"/>
      <c r="AD21" s="707"/>
      <c r="AE21" s="707"/>
      <c r="AF21" s="707"/>
      <c r="AG21" s="705"/>
      <c r="AH21" s="705"/>
      <c r="AI21" s="705"/>
      <c r="AJ21" s="705"/>
      <c r="AK21" s="705"/>
      <c r="AL21" s="705"/>
    </row>
    <row r="22" spans="1:85" ht="16.5" customHeight="1">
      <c r="A22" s="124" t="s">
        <v>427</v>
      </c>
      <c r="B22" s="139"/>
      <c r="C22" s="139"/>
      <c r="D22" s="143" t="s">
        <v>428</v>
      </c>
      <c r="E22" s="141"/>
      <c r="F22" s="141"/>
      <c r="G22" s="141"/>
      <c r="H22" s="141"/>
      <c r="I22" s="141"/>
      <c r="J22" s="141"/>
      <c r="K22" s="141"/>
      <c r="L22" s="141"/>
      <c r="M22" s="141"/>
      <c r="N22" s="142"/>
      <c r="O22" s="706"/>
      <c r="P22" s="707"/>
      <c r="Q22" s="707"/>
      <c r="R22" s="707"/>
      <c r="S22" s="707"/>
      <c r="T22" s="707"/>
      <c r="U22" s="705"/>
      <c r="V22" s="705"/>
      <c r="W22" s="705"/>
      <c r="X22" s="705"/>
      <c r="Y22" s="705"/>
      <c r="Z22" s="705"/>
      <c r="AA22" s="706">
        <v>0</v>
      </c>
      <c r="AB22" s="707"/>
      <c r="AC22" s="707"/>
      <c r="AD22" s="707"/>
      <c r="AE22" s="707"/>
      <c r="AF22" s="707"/>
      <c r="AG22" s="705"/>
      <c r="AH22" s="705"/>
      <c r="AI22" s="705"/>
      <c r="AJ22" s="705"/>
      <c r="AK22" s="705"/>
      <c r="AL22" s="705"/>
    </row>
    <row r="23" spans="1:85" ht="16.5" customHeight="1">
      <c r="A23" s="124" t="s">
        <v>429</v>
      </c>
      <c r="B23" s="139"/>
      <c r="C23" s="139"/>
      <c r="D23" s="143" t="s">
        <v>430</v>
      </c>
      <c r="E23" s="141"/>
      <c r="F23" s="141"/>
      <c r="G23" s="141"/>
      <c r="H23" s="141"/>
      <c r="I23" s="141"/>
      <c r="J23" s="141"/>
      <c r="K23" s="141"/>
      <c r="L23" s="141"/>
      <c r="M23" s="141"/>
      <c r="N23" s="142"/>
      <c r="O23" s="706">
        <v>20324250</v>
      </c>
      <c r="P23" s="707"/>
      <c r="Q23" s="707"/>
      <c r="R23" s="707"/>
      <c r="S23" s="707"/>
      <c r="T23" s="707"/>
      <c r="U23" s="705"/>
      <c r="V23" s="705"/>
      <c r="W23" s="705"/>
      <c r="X23" s="705"/>
      <c r="Y23" s="705"/>
      <c r="Z23" s="705"/>
      <c r="AA23" s="706">
        <v>8723440</v>
      </c>
      <c r="AB23" s="707"/>
      <c r="AC23" s="707"/>
      <c r="AD23" s="707"/>
      <c r="AE23" s="707"/>
      <c r="AF23" s="707"/>
      <c r="AG23" s="705"/>
      <c r="AH23" s="705"/>
      <c r="AI23" s="705"/>
      <c r="AJ23" s="705"/>
      <c r="AK23" s="705"/>
      <c r="AL23" s="705"/>
    </row>
    <row r="24" spans="1:85" ht="16.5" customHeight="1">
      <c r="A24" s="124" t="s">
        <v>431</v>
      </c>
      <c r="B24" s="139"/>
      <c r="C24" s="139"/>
      <c r="D24" s="143" t="s">
        <v>432</v>
      </c>
      <c r="E24" s="141"/>
      <c r="F24" s="141"/>
      <c r="G24" s="141"/>
      <c r="H24" s="141"/>
      <c r="I24" s="141"/>
      <c r="J24" s="141"/>
      <c r="K24" s="141"/>
      <c r="L24" s="141"/>
      <c r="M24" s="141"/>
      <c r="N24" s="142"/>
      <c r="O24" s="706"/>
      <c r="P24" s="707"/>
      <c r="Q24" s="707"/>
      <c r="R24" s="707"/>
      <c r="S24" s="707"/>
      <c r="T24" s="707"/>
      <c r="U24" s="705"/>
      <c r="V24" s="705"/>
      <c r="W24" s="705"/>
      <c r="X24" s="705"/>
      <c r="Y24" s="705"/>
      <c r="Z24" s="705"/>
      <c r="AA24" s="706"/>
      <c r="AB24" s="707"/>
      <c r="AC24" s="707"/>
      <c r="AD24" s="707"/>
      <c r="AE24" s="707"/>
      <c r="AF24" s="707"/>
      <c r="AG24" s="705"/>
      <c r="AH24" s="705"/>
      <c r="AI24" s="705"/>
      <c r="AJ24" s="705"/>
      <c r="AK24" s="705"/>
      <c r="AL24" s="705"/>
    </row>
    <row r="25" spans="1:85" ht="16.5" customHeight="1">
      <c r="A25" s="124" t="s">
        <v>433</v>
      </c>
      <c r="B25" s="139"/>
      <c r="C25" s="139"/>
      <c r="D25" s="143" t="s">
        <v>434</v>
      </c>
      <c r="E25" s="141"/>
      <c r="F25" s="141"/>
      <c r="G25" s="141"/>
      <c r="H25" s="141"/>
      <c r="I25" s="141"/>
      <c r="J25" s="141"/>
      <c r="K25" s="141"/>
      <c r="L25" s="141"/>
      <c r="M25" s="141"/>
      <c r="N25" s="142"/>
      <c r="O25" s="706"/>
      <c r="P25" s="707"/>
      <c r="Q25" s="707"/>
      <c r="R25" s="707"/>
      <c r="S25" s="707"/>
      <c r="T25" s="707"/>
      <c r="U25" s="705"/>
      <c r="V25" s="705"/>
      <c r="W25" s="705"/>
      <c r="X25" s="705"/>
      <c r="Y25" s="705"/>
      <c r="Z25" s="705"/>
      <c r="AA25" s="706"/>
      <c r="AB25" s="707"/>
      <c r="AC25" s="707"/>
      <c r="AD25" s="707"/>
      <c r="AE25" s="707"/>
      <c r="AF25" s="707"/>
      <c r="AG25" s="705"/>
      <c r="AH25" s="705"/>
      <c r="AI25" s="705"/>
      <c r="AJ25" s="705"/>
      <c r="AK25" s="705"/>
      <c r="AL25" s="705"/>
    </row>
    <row r="26" spans="1:85" ht="16.5" customHeight="1">
      <c r="A26" s="124" t="s">
        <v>435</v>
      </c>
      <c r="B26" s="139"/>
      <c r="C26" s="139"/>
      <c r="D26" s="143" t="s">
        <v>436</v>
      </c>
      <c r="E26" s="141"/>
      <c r="F26" s="141"/>
      <c r="G26" s="141"/>
      <c r="H26" s="141"/>
      <c r="I26" s="141"/>
      <c r="J26" s="141"/>
      <c r="K26" s="141"/>
      <c r="L26" s="141"/>
      <c r="M26" s="141"/>
      <c r="N26" s="142"/>
      <c r="O26" s="704">
        <f>+O27+O28+O29+O30+O31</f>
        <v>0</v>
      </c>
      <c r="P26" s="705"/>
      <c r="Q26" s="705"/>
      <c r="R26" s="705"/>
      <c r="S26" s="705"/>
      <c r="T26" s="705"/>
      <c r="U26" s="705"/>
      <c r="V26" s="705"/>
      <c r="W26" s="705"/>
      <c r="X26" s="705"/>
      <c r="Y26" s="705"/>
      <c r="Z26" s="705"/>
      <c r="AA26" s="705">
        <f>+AA27+AA28+AA29+AA30+AA31</f>
        <v>0</v>
      </c>
      <c r="AB26" s="705"/>
      <c r="AC26" s="705"/>
      <c r="AD26" s="705"/>
      <c r="AE26" s="705"/>
      <c r="AF26" s="705"/>
      <c r="AG26" s="705"/>
      <c r="AH26" s="705"/>
      <c r="AI26" s="705"/>
      <c r="AJ26" s="705"/>
      <c r="AK26" s="705"/>
      <c r="AL26" s="705"/>
    </row>
    <row r="27" spans="1:85" ht="16.5" customHeight="1">
      <c r="A27" s="124" t="s">
        <v>437</v>
      </c>
      <c r="B27" s="139"/>
      <c r="C27" s="139"/>
      <c r="D27" s="143" t="s">
        <v>438</v>
      </c>
      <c r="E27" s="141"/>
      <c r="F27" s="141"/>
      <c r="G27" s="141"/>
      <c r="H27" s="141"/>
      <c r="I27" s="141"/>
      <c r="J27" s="141"/>
      <c r="K27" s="141"/>
      <c r="L27" s="141"/>
      <c r="M27" s="141"/>
      <c r="N27" s="142"/>
      <c r="O27" s="706"/>
      <c r="P27" s="707"/>
      <c r="Q27" s="707"/>
      <c r="R27" s="707"/>
      <c r="S27" s="707"/>
      <c r="T27" s="707"/>
      <c r="U27" s="705"/>
      <c r="V27" s="705"/>
      <c r="W27" s="705"/>
      <c r="X27" s="705"/>
      <c r="Y27" s="705"/>
      <c r="Z27" s="705"/>
      <c r="AA27" s="707"/>
      <c r="AB27" s="707"/>
      <c r="AC27" s="707"/>
      <c r="AD27" s="707"/>
      <c r="AE27" s="707"/>
      <c r="AF27" s="707"/>
      <c r="AG27" s="705"/>
      <c r="AH27" s="705"/>
      <c r="AI27" s="705"/>
      <c r="AJ27" s="705"/>
      <c r="AK27" s="705"/>
      <c r="AL27" s="705"/>
    </row>
    <row r="28" spans="1:85" ht="16.5" customHeight="1">
      <c r="A28" s="124" t="s">
        <v>439</v>
      </c>
      <c r="B28" s="139"/>
      <c r="C28" s="139"/>
      <c r="D28" s="143" t="s">
        <v>440</v>
      </c>
      <c r="E28" s="141"/>
      <c r="F28" s="141"/>
      <c r="G28" s="141"/>
      <c r="H28" s="141"/>
      <c r="I28" s="141"/>
      <c r="J28" s="141"/>
      <c r="K28" s="141"/>
      <c r="L28" s="141"/>
      <c r="M28" s="141"/>
      <c r="N28" s="142"/>
      <c r="O28" s="706"/>
      <c r="P28" s="707"/>
      <c r="Q28" s="707"/>
      <c r="R28" s="707"/>
      <c r="S28" s="707"/>
      <c r="T28" s="707"/>
      <c r="U28" s="705"/>
      <c r="V28" s="705"/>
      <c r="W28" s="705"/>
      <c r="X28" s="705"/>
      <c r="Y28" s="705"/>
      <c r="Z28" s="705"/>
      <c r="AA28" s="707"/>
      <c r="AB28" s="707"/>
      <c r="AC28" s="707"/>
      <c r="AD28" s="707"/>
      <c r="AE28" s="707"/>
      <c r="AF28" s="707"/>
      <c r="AG28" s="705"/>
      <c r="AH28" s="705"/>
      <c r="AI28" s="705"/>
      <c r="AJ28" s="705"/>
      <c r="AK28" s="705"/>
      <c r="AL28" s="705"/>
    </row>
    <row r="29" spans="1:85" ht="16.5" customHeight="1">
      <c r="A29" s="124" t="s">
        <v>441</v>
      </c>
      <c r="B29" s="139"/>
      <c r="C29" s="139"/>
      <c r="D29" s="143" t="s">
        <v>442</v>
      </c>
      <c r="E29" s="141"/>
      <c r="F29" s="141"/>
      <c r="G29" s="141"/>
      <c r="H29" s="141"/>
      <c r="I29" s="141"/>
      <c r="J29" s="141"/>
      <c r="K29" s="141"/>
      <c r="L29" s="141"/>
      <c r="M29" s="141"/>
      <c r="N29" s="142"/>
      <c r="O29" s="711"/>
      <c r="P29" s="711"/>
      <c r="Q29" s="711"/>
      <c r="R29" s="711"/>
      <c r="S29" s="711"/>
      <c r="T29" s="706"/>
      <c r="U29" s="712"/>
      <c r="V29" s="713"/>
      <c r="W29" s="713"/>
      <c r="X29" s="713"/>
      <c r="Y29" s="713"/>
      <c r="Z29" s="704"/>
      <c r="AA29" s="714"/>
      <c r="AB29" s="711"/>
      <c r="AC29" s="711"/>
      <c r="AD29" s="711"/>
      <c r="AE29" s="711"/>
      <c r="AF29" s="706"/>
      <c r="AG29" s="712"/>
      <c r="AH29" s="713"/>
      <c r="AI29" s="713"/>
      <c r="AJ29" s="713"/>
      <c r="AK29" s="713"/>
      <c r="AL29" s="704"/>
    </row>
    <row r="30" spans="1:85" ht="16.5" customHeight="1">
      <c r="A30" s="124" t="s">
        <v>443</v>
      </c>
      <c r="B30" s="139"/>
      <c r="C30" s="139"/>
      <c r="D30" s="143" t="s">
        <v>444</v>
      </c>
      <c r="E30" s="141"/>
      <c r="F30" s="141"/>
      <c r="G30" s="141"/>
      <c r="H30" s="141"/>
      <c r="I30" s="141"/>
      <c r="J30" s="141"/>
      <c r="K30" s="141"/>
      <c r="L30" s="141"/>
      <c r="M30" s="141"/>
      <c r="N30" s="142"/>
      <c r="O30" s="706"/>
      <c r="P30" s="707"/>
      <c r="Q30" s="707"/>
      <c r="R30" s="707"/>
      <c r="S30" s="707"/>
      <c r="T30" s="707"/>
      <c r="U30" s="705"/>
      <c r="V30" s="705"/>
      <c r="W30" s="705"/>
      <c r="X30" s="705"/>
      <c r="Y30" s="705"/>
      <c r="Z30" s="705"/>
      <c r="AA30" s="707"/>
      <c r="AB30" s="707"/>
      <c r="AC30" s="707"/>
      <c r="AD30" s="707"/>
      <c r="AE30" s="707"/>
      <c r="AF30" s="707"/>
      <c r="AG30" s="705"/>
      <c r="AH30" s="705"/>
      <c r="AI30" s="705"/>
      <c r="AJ30" s="705"/>
      <c r="AK30" s="705"/>
      <c r="AL30" s="705"/>
    </row>
    <row r="31" spans="1:85" ht="16.5" customHeight="1">
      <c r="A31" s="124" t="s">
        <v>445</v>
      </c>
      <c r="B31" s="139"/>
      <c r="C31" s="139"/>
      <c r="D31" s="143" t="s">
        <v>446</v>
      </c>
      <c r="E31" s="141"/>
      <c r="F31" s="141"/>
      <c r="G31" s="141"/>
      <c r="H31" s="141"/>
      <c r="I31" s="141"/>
      <c r="J31" s="141"/>
      <c r="K31" s="141"/>
      <c r="L31" s="141"/>
      <c r="M31" s="141"/>
      <c r="N31" s="142"/>
      <c r="O31" s="706"/>
      <c r="P31" s="707"/>
      <c r="Q31" s="707"/>
      <c r="R31" s="707"/>
      <c r="S31" s="707"/>
      <c r="T31" s="707"/>
      <c r="U31" s="705"/>
      <c r="V31" s="705"/>
      <c r="W31" s="705"/>
      <c r="X31" s="705"/>
      <c r="Y31" s="705"/>
      <c r="Z31" s="705"/>
      <c r="AA31" s="707"/>
      <c r="AB31" s="707"/>
      <c r="AC31" s="707"/>
      <c r="AD31" s="707"/>
      <c r="AE31" s="707"/>
      <c r="AF31" s="707"/>
      <c r="AG31" s="705"/>
      <c r="AH31" s="705"/>
      <c r="AI31" s="705"/>
      <c r="AJ31" s="705"/>
      <c r="AK31" s="705"/>
      <c r="AL31" s="705"/>
    </row>
    <row r="32" spans="1:85" ht="16.5" customHeight="1">
      <c r="A32" s="124" t="s">
        <v>447</v>
      </c>
      <c r="B32" s="139"/>
      <c r="C32" s="139"/>
      <c r="D32" s="143" t="s">
        <v>448</v>
      </c>
      <c r="E32" s="141"/>
      <c r="F32" s="141"/>
      <c r="G32" s="141"/>
      <c r="H32" s="141"/>
      <c r="I32" s="141"/>
      <c r="J32" s="141"/>
      <c r="K32" s="141"/>
      <c r="L32" s="141"/>
      <c r="M32" s="141"/>
      <c r="N32" s="142"/>
      <c r="O32" s="706"/>
      <c r="P32" s="707"/>
      <c r="Q32" s="707"/>
      <c r="R32" s="707"/>
      <c r="S32" s="707"/>
      <c r="T32" s="707"/>
      <c r="U32" s="705"/>
      <c r="V32" s="705"/>
      <c r="W32" s="705"/>
      <c r="X32" s="705"/>
      <c r="Y32" s="705"/>
      <c r="Z32" s="705"/>
      <c r="AA32" s="707"/>
      <c r="AB32" s="707"/>
      <c r="AC32" s="707"/>
      <c r="AD32" s="707"/>
      <c r="AE32" s="707"/>
      <c r="AF32" s="707"/>
      <c r="AG32" s="705"/>
      <c r="AH32" s="705"/>
      <c r="AI32" s="705"/>
      <c r="AJ32" s="705"/>
      <c r="AK32" s="705"/>
      <c r="AL32" s="705"/>
    </row>
    <row r="33" spans="1:41" ht="16.5" customHeight="1">
      <c r="A33" s="124" t="s">
        <v>449</v>
      </c>
      <c r="B33" s="139"/>
      <c r="C33" s="139"/>
      <c r="D33" s="143" t="s">
        <v>450</v>
      </c>
      <c r="E33" s="141"/>
      <c r="F33" s="141"/>
      <c r="G33" s="141"/>
      <c r="H33" s="141"/>
      <c r="I33" s="141"/>
      <c r="J33" s="141"/>
      <c r="K33" s="141"/>
      <c r="L33" s="141"/>
      <c r="M33" s="141"/>
      <c r="N33" s="142"/>
      <c r="O33" s="706"/>
      <c r="P33" s="707"/>
      <c r="Q33" s="707"/>
      <c r="R33" s="707"/>
      <c r="S33" s="707"/>
      <c r="T33" s="707"/>
      <c r="U33" s="705"/>
      <c r="V33" s="705"/>
      <c r="W33" s="705"/>
      <c r="X33" s="705"/>
      <c r="Y33" s="705"/>
      <c r="Z33" s="705"/>
      <c r="AA33" s="707"/>
      <c r="AB33" s="707"/>
      <c r="AC33" s="707"/>
      <c r="AD33" s="707"/>
      <c r="AE33" s="707"/>
      <c r="AF33" s="707"/>
      <c r="AG33" s="705"/>
      <c r="AH33" s="705"/>
      <c r="AI33" s="705"/>
      <c r="AJ33" s="705"/>
      <c r="AK33" s="705"/>
      <c r="AL33" s="705"/>
    </row>
    <row r="34" spans="1:41" ht="16.5" customHeight="1">
      <c r="A34" s="124" t="s">
        <v>451</v>
      </c>
      <c r="B34" s="139"/>
      <c r="C34" s="139"/>
      <c r="D34" s="143" t="s">
        <v>452</v>
      </c>
      <c r="E34" s="141"/>
      <c r="F34" s="141"/>
      <c r="G34" s="141"/>
      <c r="H34" s="141"/>
      <c r="I34" s="141"/>
      <c r="J34" s="141"/>
      <c r="K34" s="141"/>
      <c r="L34" s="141"/>
      <c r="M34" s="141"/>
      <c r="N34" s="142"/>
      <c r="O34" s="706"/>
      <c r="P34" s="707"/>
      <c r="Q34" s="707"/>
      <c r="R34" s="707"/>
      <c r="S34" s="707"/>
      <c r="T34" s="707"/>
      <c r="U34" s="705"/>
      <c r="V34" s="705"/>
      <c r="W34" s="705"/>
      <c r="X34" s="705"/>
      <c r="Y34" s="705"/>
      <c r="Z34" s="705"/>
      <c r="AA34" s="707"/>
      <c r="AB34" s="707"/>
      <c r="AC34" s="707"/>
      <c r="AD34" s="707"/>
      <c r="AE34" s="707"/>
      <c r="AF34" s="707"/>
      <c r="AG34" s="705"/>
      <c r="AH34" s="705"/>
      <c r="AI34" s="705"/>
      <c r="AJ34" s="705"/>
      <c r="AK34" s="705"/>
      <c r="AL34" s="705"/>
    </row>
    <row r="35" spans="1:41" ht="16.5" customHeight="1">
      <c r="A35" s="124" t="s">
        <v>453</v>
      </c>
      <c r="B35" s="139"/>
      <c r="C35" s="139"/>
      <c r="D35" s="143" t="s">
        <v>454</v>
      </c>
      <c r="E35" s="141"/>
      <c r="F35" s="141"/>
      <c r="G35" s="141"/>
      <c r="H35" s="141"/>
      <c r="I35" s="141"/>
      <c r="J35" s="141"/>
      <c r="K35" s="141"/>
      <c r="L35" s="141"/>
      <c r="M35" s="141"/>
      <c r="N35" s="142"/>
      <c r="O35" s="706"/>
      <c r="P35" s="707"/>
      <c r="Q35" s="707"/>
      <c r="R35" s="707"/>
      <c r="S35" s="707"/>
      <c r="T35" s="707"/>
      <c r="U35" s="705"/>
      <c r="V35" s="705"/>
      <c r="W35" s="705"/>
      <c r="X35" s="705"/>
      <c r="Y35" s="705"/>
      <c r="Z35" s="705"/>
      <c r="AA35" s="707"/>
      <c r="AB35" s="707"/>
      <c r="AC35" s="707"/>
      <c r="AD35" s="707"/>
      <c r="AE35" s="707"/>
      <c r="AF35" s="707"/>
      <c r="AG35" s="705"/>
      <c r="AH35" s="705"/>
      <c r="AI35" s="705"/>
      <c r="AJ35" s="705"/>
      <c r="AK35" s="705"/>
      <c r="AL35" s="705"/>
    </row>
    <row r="36" spans="1:41" ht="16.5" customHeight="1">
      <c r="A36" s="124" t="s">
        <v>455</v>
      </c>
      <c r="B36" s="139"/>
      <c r="C36" s="139"/>
      <c r="D36" s="140" t="s">
        <v>456</v>
      </c>
      <c r="E36" s="141"/>
      <c r="F36" s="141"/>
      <c r="G36" s="141"/>
      <c r="H36" s="141"/>
      <c r="I36" s="141"/>
      <c r="J36" s="141"/>
      <c r="K36" s="141"/>
      <c r="L36" s="141"/>
      <c r="M36" s="141"/>
      <c r="N36" s="142"/>
      <c r="O36" s="704"/>
      <c r="P36" s="705"/>
      <c r="Q36" s="705"/>
      <c r="R36" s="705"/>
      <c r="S36" s="705"/>
      <c r="T36" s="705"/>
      <c r="U36" s="705">
        <f>+O37+O38+O39+O40+O46+O60+O71+O75+O76+O77+O78</f>
        <v>403195884757</v>
      </c>
      <c r="V36" s="705"/>
      <c r="W36" s="705"/>
      <c r="X36" s="705"/>
      <c r="Y36" s="705"/>
      <c r="Z36" s="705"/>
      <c r="AA36" s="705"/>
      <c r="AB36" s="705"/>
      <c r="AC36" s="705"/>
      <c r="AD36" s="705"/>
      <c r="AE36" s="705"/>
      <c r="AF36" s="705"/>
      <c r="AG36" s="705">
        <f>+AA37+AA38+AA39+AA40+AA46+AA60+AA71+AA75+AA76+AA77+AA78</f>
        <v>404305014636</v>
      </c>
      <c r="AH36" s="705"/>
      <c r="AI36" s="705"/>
      <c r="AJ36" s="705"/>
      <c r="AK36" s="705"/>
      <c r="AL36" s="705"/>
    </row>
    <row r="37" spans="1:41" ht="16.5" customHeight="1">
      <c r="A37" s="124" t="s">
        <v>457</v>
      </c>
      <c r="B37" s="139"/>
      <c r="C37" s="139"/>
      <c r="D37" s="143" t="s">
        <v>458</v>
      </c>
      <c r="E37" s="141"/>
      <c r="F37" s="141"/>
      <c r="G37" s="141"/>
      <c r="H37" s="141"/>
      <c r="I37" s="141"/>
      <c r="J37" s="141"/>
      <c r="K37" s="141"/>
      <c r="L37" s="141"/>
      <c r="M37" s="141"/>
      <c r="N37" s="142"/>
      <c r="O37" s="706">
        <v>14121342420</v>
      </c>
      <c r="P37" s="707"/>
      <c r="Q37" s="707"/>
      <c r="R37" s="707"/>
      <c r="S37" s="707"/>
      <c r="T37" s="707"/>
      <c r="U37" s="705"/>
      <c r="V37" s="705"/>
      <c r="W37" s="705"/>
      <c r="X37" s="705"/>
      <c r="Y37" s="705"/>
      <c r="Z37" s="705"/>
      <c r="AA37" s="707">
        <v>13896611800</v>
      </c>
      <c r="AB37" s="707"/>
      <c r="AC37" s="707"/>
      <c r="AD37" s="707"/>
      <c r="AE37" s="707"/>
      <c r="AF37" s="707"/>
      <c r="AG37" s="705"/>
      <c r="AH37" s="705"/>
      <c r="AI37" s="705"/>
      <c r="AJ37" s="705"/>
      <c r="AK37" s="705"/>
      <c r="AL37" s="705"/>
    </row>
    <row r="38" spans="1:41" ht="16.5" customHeight="1">
      <c r="A38" s="124" t="s">
        <v>459</v>
      </c>
      <c r="B38" s="139"/>
      <c r="C38" s="139"/>
      <c r="D38" s="143" t="s">
        <v>460</v>
      </c>
      <c r="E38" s="141"/>
      <c r="F38" s="141"/>
      <c r="G38" s="141"/>
      <c r="H38" s="141"/>
      <c r="I38" s="141"/>
      <c r="J38" s="141"/>
      <c r="K38" s="141"/>
      <c r="L38" s="141"/>
      <c r="M38" s="141"/>
      <c r="N38" s="142"/>
      <c r="O38" s="706"/>
      <c r="P38" s="707"/>
      <c r="Q38" s="707"/>
      <c r="R38" s="707"/>
      <c r="S38" s="707"/>
      <c r="T38" s="707"/>
      <c r="U38" s="705"/>
      <c r="V38" s="705"/>
      <c r="W38" s="705"/>
      <c r="X38" s="705"/>
      <c r="Y38" s="705"/>
      <c r="Z38" s="705"/>
      <c r="AA38" s="707"/>
      <c r="AB38" s="707"/>
      <c r="AC38" s="707"/>
      <c r="AD38" s="707"/>
      <c r="AE38" s="707"/>
      <c r="AF38" s="707"/>
      <c r="AG38" s="705"/>
      <c r="AH38" s="705"/>
      <c r="AI38" s="705"/>
      <c r="AJ38" s="705"/>
      <c r="AK38" s="705"/>
      <c r="AL38" s="705"/>
    </row>
    <row r="39" spans="1:41" ht="16.5" customHeight="1">
      <c r="A39" s="124" t="s">
        <v>461</v>
      </c>
      <c r="B39" s="139"/>
      <c r="C39" s="139"/>
      <c r="D39" s="143" t="s">
        <v>462</v>
      </c>
      <c r="E39" s="141"/>
      <c r="F39" s="141"/>
      <c r="G39" s="141"/>
      <c r="H39" s="141"/>
      <c r="I39" s="141"/>
      <c r="J39" s="141"/>
      <c r="K39" s="141"/>
      <c r="L39" s="141"/>
      <c r="M39" s="141"/>
      <c r="N39" s="142"/>
      <c r="O39" s="706"/>
      <c r="P39" s="707"/>
      <c r="Q39" s="707"/>
      <c r="R39" s="707"/>
      <c r="S39" s="707"/>
      <c r="T39" s="707"/>
      <c r="U39" s="705"/>
      <c r="V39" s="705"/>
      <c r="W39" s="705"/>
      <c r="X39" s="705"/>
      <c r="Y39" s="705"/>
      <c r="Z39" s="705"/>
      <c r="AA39" s="707"/>
      <c r="AB39" s="707"/>
      <c r="AC39" s="707"/>
      <c r="AD39" s="707"/>
      <c r="AE39" s="707"/>
      <c r="AF39" s="707"/>
      <c r="AG39" s="705"/>
      <c r="AH39" s="705"/>
      <c r="AI39" s="705"/>
      <c r="AJ39" s="705"/>
      <c r="AK39" s="705"/>
      <c r="AL39" s="705"/>
    </row>
    <row r="40" spans="1:41" ht="16.5" customHeight="1">
      <c r="A40" s="124" t="s">
        <v>463</v>
      </c>
      <c r="B40" s="139"/>
      <c r="C40" s="139"/>
      <c r="D40" s="143" t="s">
        <v>464</v>
      </c>
      <c r="E40" s="141"/>
      <c r="F40" s="141"/>
      <c r="G40" s="141"/>
      <c r="H40" s="141"/>
      <c r="I40" s="141"/>
      <c r="J40" s="141"/>
      <c r="K40" s="141"/>
      <c r="L40" s="141"/>
      <c r="M40" s="141"/>
      <c r="N40" s="142"/>
      <c r="O40" s="704">
        <f>+O41+O42+O43+O44+O45</f>
        <v>0</v>
      </c>
      <c r="P40" s="705"/>
      <c r="Q40" s="705"/>
      <c r="R40" s="705"/>
      <c r="S40" s="705"/>
      <c r="T40" s="705"/>
      <c r="U40" s="705"/>
      <c r="V40" s="705"/>
      <c r="W40" s="705"/>
      <c r="X40" s="705"/>
      <c r="Y40" s="705"/>
      <c r="Z40" s="705"/>
      <c r="AA40" s="705">
        <f>+AA41+AA42+AA43+AA44+AA45</f>
        <v>0</v>
      </c>
      <c r="AB40" s="705"/>
      <c r="AC40" s="705"/>
      <c r="AD40" s="705"/>
      <c r="AE40" s="705"/>
      <c r="AF40" s="705"/>
      <c r="AG40" s="705"/>
      <c r="AH40" s="705"/>
      <c r="AI40" s="705"/>
      <c r="AJ40" s="705"/>
      <c r="AK40" s="705"/>
      <c r="AL40" s="705"/>
    </row>
    <row r="41" spans="1:41" ht="16.5" customHeight="1">
      <c r="A41" s="124" t="s">
        <v>465</v>
      </c>
      <c r="B41" s="139"/>
      <c r="C41" s="139"/>
      <c r="D41" s="143" t="s">
        <v>466</v>
      </c>
      <c r="E41" s="141"/>
      <c r="F41" s="141"/>
      <c r="G41" s="141"/>
      <c r="H41" s="141"/>
      <c r="I41" s="141"/>
      <c r="J41" s="141"/>
      <c r="K41" s="141"/>
      <c r="L41" s="141"/>
      <c r="M41" s="141"/>
      <c r="N41" s="142"/>
      <c r="O41" s="706"/>
      <c r="P41" s="707"/>
      <c r="Q41" s="707"/>
      <c r="R41" s="707"/>
      <c r="S41" s="707"/>
      <c r="T41" s="707"/>
      <c r="U41" s="705"/>
      <c r="V41" s="705"/>
      <c r="W41" s="705"/>
      <c r="X41" s="705"/>
      <c r="Y41" s="705"/>
      <c r="Z41" s="705"/>
      <c r="AA41" s="707"/>
      <c r="AB41" s="707"/>
      <c r="AC41" s="707"/>
      <c r="AD41" s="707"/>
      <c r="AE41" s="707"/>
      <c r="AF41" s="707"/>
      <c r="AG41" s="705"/>
      <c r="AH41" s="705"/>
      <c r="AI41" s="705"/>
      <c r="AJ41" s="705"/>
      <c r="AK41" s="705"/>
      <c r="AL41" s="705"/>
    </row>
    <row r="42" spans="1:41" ht="16.5" customHeight="1">
      <c r="A42" s="124" t="s">
        <v>467</v>
      </c>
      <c r="B42" s="139"/>
      <c r="C42" s="139"/>
      <c r="D42" s="143" t="s">
        <v>468</v>
      </c>
      <c r="E42" s="141"/>
      <c r="F42" s="141"/>
      <c r="G42" s="141"/>
      <c r="H42" s="141"/>
      <c r="I42" s="141"/>
      <c r="J42" s="141"/>
      <c r="K42" s="141"/>
      <c r="L42" s="141"/>
      <c r="M42" s="141"/>
      <c r="N42" s="142"/>
      <c r="O42" s="706"/>
      <c r="P42" s="707"/>
      <c r="Q42" s="707"/>
      <c r="R42" s="707"/>
      <c r="S42" s="707"/>
      <c r="T42" s="707"/>
      <c r="U42" s="705"/>
      <c r="V42" s="705"/>
      <c r="W42" s="705"/>
      <c r="X42" s="705"/>
      <c r="Y42" s="705"/>
      <c r="Z42" s="705"/>
      <c r="AA42" s="707"/>
      <c r="AB42" s="707"/>
      <c r="AC42" s="707"/>
      <c r="AD42" s="707"/>
      <c r="AE42" s="707"/>
      <c r="AF42" s="707"/>
      <c r="AG42" s="705"/>
      <c r="AH42" s="705"/>
      <c r="AI42" s="705"/>
      <c r="AJ42" s="705"/>
      <c r="AK42" s="705"/>
      <c r="AL42" s="705"/>
      <c r="AO42" s="243"/>
    </row>
    <row r="43" spans="1:41" ht="16.5" customHeight="1">
      <c r="A43" s="124" t="s">
        <v>469</v>
      </c>
      <c r="B43" s="139"/>
      <c r="C43" s="139"/>
      <c r="D43" s="143" t="s">
        <v>470</v>
      </c>
      <c r="E43" s="141"/>
      <c r="F43" s="141"/>
      <c r="G43" s="141"/>
      <c r="H43" s="141"/>
      <c r="I43" s="141"/>
      <c r="J43" s="141"/>
      <c r="K43" s="141"/>
      <c r="L43" s="141"/>
      <c r="M43" s="141"/>
      <c r="N43" s="142"/>
      <c r="O43" s="706"/>
      <c r="P43" s="707"/>
      <c r="Q43" s="707"/>
      <c r="R43" s="707"/>
      <c r="S43" s="707"/>
      <c r="T43" s="707"/>
      <c r="U43" s="705"/>
      <c r="V43" s="705"/>
      <c r="W43" s="705"/>
      <c r="X43" s="705"/>
      <c r="Y43" s="705"/>
      <c r="Z43" s="705"/>
      <c r="AA43" s="707"/>
      <c r="AB43" s="707"/>
      <c r="AC43" s="707"/>
      <c r="AD43" s="707"/>
      <c r="AE43" s="707"/>
      <c r="AF43" s="707"/>
      <c r="AG43" s="705"/>
      <c r="AH43" s="705"/>
      <c r="AI43" s="705"/>
      <c r="AJ43" s="705"/>
      <c r="AK43" s="705"/>
      <c r="AL43" s="705"/>
      <c r="AO43" s="243"/>
    </row>
    <row r="44" spans="1:41" ht="16.5" customHeight="1">
      <c r="A44" s="124" t="s">
        <v>471</v>
      </c>
      <c r="B44" s="139"/>
      <c r="C44" s="139"/>
      <c r="D44" s="143" t="s">
        <v>472</v>
      </c>
      <c r="E44" s="141"/>
      <c r="F44" s="141"/>
      <c r="G44" s="141"/>
      <c r="H44" s="141"/>
      <c r="I44" s="141"/>
      <c r="J44" s="141"/>
      <c r="K44" s="141"/>
      <c r="L44" s="141"/>
      <c r="M44" s="141"/>
      <c r="N44" s="142"/>
      <c r="O44" s="706"/>
      <c r="P44" s="707"/>
      <c r="Q44" s="707"/>
      <c r="R44" s="707"/>
      <c r="S44" s="707"/>
      <c r="T44" s="707"/>
      <c r="U44" s="705"/>
      <c r="V44" s="705"/>
      <c r="W44" s="705"/>
      <c r="X44" s="705"/>
      <c r="Y44" s="705"/>
      <c r="Z44" s="705"/>
      <c r="AA44" s="707"/>
      <c r="AB44" s="707"/>
      <c r="AC44" s="707"/>
      <c r="AD44" s="707"/>
      <c r="AE44" s="707"/>
      <c r="AF44" s="707"/>
      <c r="AG44" s="705"/>
      <c r="AH44" s="705"/>
      <c r="AI44" s="705"/>
      <c r="AJ44" s="705"/>
      <c r="AK44" s="705"/>
      <c r="AL44" s="705"/>
      <c r="AO44" s="243"/>
    </row>
    <row r="45" spans="1:41" ht="16.5" customHeight="1">
      <c r="A45" s="124" t="s">
        <v>473</v>
      </c>
      <c r="B45" s="139"/>
      <c r="C45" s="139"/>
      <c r="D45" s="143" t="s">
        <v>446</v>
      </c>
      <c r="E45" s="141"/>
      <c r="F45" s="141"/>
      <c r="G45" s="141"/>
      <c r="H45" s="141"/>
      <c r="I45" s="141"/>
      <c r="J45" s="141"/>
      <c r="K45" s="141"/>
      <c r="L45" s="141"/>
      <c r="M45" s="141"/>
      <c r="N45" s="142"/>
      <c r="O45" s="706"/>
      <c r="P45" s="707"/>
      <c r="Q45" s="707"/>
      <c r="R45" s="707"/>
      <c r="S45" s="707"/>
      <c r="T45" s="707"/>
      <c r="U45" s="705"/>
      <c r="V45" s="705"/>
      <c r="W45" s="705"/>
      <c r="X45" s="705"/>
      <c r="Y45" s="705"/>
      <c r="Z45" s="705"/>
      <c r="AA45" s="707"/>
      <c r="AB45" s="707"/>
      <c r="AC45" s="707"/>
      <c r="AD45" s="707"/>
      <c r="AE45" s="707"/>
      <c r="AF45" s="707"/>
      <c r="AG45" s="705"/>
      <c r="AH45" s="705"/>
      <c r="AI45" s="705"/>
      <c r="AJ45" s="705"/>
      <c r="AK45" s="705"/>
      <c r="AL45" s="705"/>
    </row>
    <row r="46" spans="1:41" ht="16.5" customHeight="1">
      <c r="A46" s="124" t="s">
        <v>474</v>
      </c>
      <c r="B46" s="139"/>
      <c r="C46" s="139"/>
      <c r="D46" s="143" t="s">
        <v>475</v>
      </c>
      <c r="E46" s="141"/>
      <c r="F46" s="141"/>
      <c r="G46" s="141"/>
      <c r="H46" s="141"/>
      <c r="I46" s="141"/>
      <c r="J46" s="141"/>
      <c r="K46" s="141"/>
      <c r="L46" s="141"/>
      <c r="M46" s="141"/>
      <c r="N46" s="142"/>
      <c r="O46" s="704">
        <f>+O47+O48+O49+O50+O51+O52+O53+O54+O55+O56+O57+O58+O59</f>
        <v>388434684687</v>
      </c>
      <c r="P46" s="705"/>
      <c r="Q46" s="705"/>
      <c r="R46" s="705"/>
      <c r="S46" s="705"/>
      <c r="T46" s="705"/>
      <c r="U46" s="705"/>
      <c r="V46" s="705"/>
      <c r="W46" s="705"/>
      <c r="X46" s="705"/>
      <c r="Y46" s="705"/>
      <c r="Z46" s="705"/>
      <c r="AA46" s="705">
        <f>+AA47+AA48+AA49+AA50+AA51+AA52+AA53+AA54+AA55+AA56+AA57+AA58+AA59</f>
        <v>389735744829</v>
      </c>
      <c r="AB46" s="705"/>
      <c r="AC46" s="705"/>
      <c r="AD46" s="705"/>
      <c r="AE46" s="705"/>
      <c r="AF46" s="705"/>
      <c r="AG46" s="705"/>
      <c r="AH46" s="705"/>
      <c r="AI46" s="705"/>
      <c r="AJ46" s="705"/>
      <c r="AK46" s="705"/>
      <c r="AL46" s="705"/>
      <c r="AN46" s="243"/>
    </row>
    <row r="47" spans="1:41" ht="16.5" customHeight="1">
      <c r="A47" s="124" t="s">
        <v>476</v>
      </c>
      <c r="B47" s="139"/>
      <c r="C47" s="139"/>
      <c r="D47" s="143" t="s">
        <v>477</v>
      </c>
      <c r="E47" s="141"/>
      <c r="F47" s="141"/>
      <c r="G47" s="141"/>
      <c r="H47" s="141"/>
      <c r="I47" s="141"/>
      <c r="J47" s="141"/>
      <c r="K47" s="141"/>
      <c r="L47" s="141"/>
      <c r="M47" s="141"/>
      <c r="N47" s="142"/>
      <c r="O47" s="707">
        <v>160120000000</v>
      </c>
      <c r="P47" s="707"/>
      <c r="Q47" s="707"/>
      <c r="R47" s="707"/>
      <c r="S47" s="707"/>
      <c r="T47" s="707"/>
      <c r="U47" s="705"/>
      <c r="V47" s="705"/>
      <c r="W47" s="705"/>
      <c r="X47" s="705"/>
      <c r="Y47" s="705"/>
      <c r="Z47" s="705"/>
      <c r="AA47" s="707">
        <v>160120000000</v>
      </c>
      <c r="AB47" s="707"/>
      <c r="AC47" s="707"/>
      <c r="AD47" s="707"/>
      <c r="AE47" s="707"/>
      <c r="AF47" s="707"/>
      <c r="AG47" s="705"/>
      <c r="AH47" s="705"/>
      <c r="AI47" s="705"/>
      <c r="AJ47" s="705"/>
      <c r="AK47" s="705"/>
      <c r="AL47" s="705"/>
      <c r="AN47" s="243"/>
    </row>
    <row r="48" spans="1:41" ht="16.5" customHeight="1">
      <c r="A48" s="124" t="s">
        <v>478</v>
      </c>
      <c r="B48" s="139"/>
      <c r="C48" s="139"/>
      <c r="D48" s="143" t="s">
        <v>479</v>
      </c>
      <c r="E48" s="141"/>
      <c r="F48" s="141"/>
      <c r="G48" s="141"/>
      <c r="H48" s="141"/>
      <c r="I48" s="141"/>
      <c r="J48" s="141"/>
      <c r="K48" s="141"/>
      <c r="L48" s="141"/>
      <c r="M48" s="141"/>
      <c r="N48" s="142"/>
      <c r="O48" s="707"/>
      <c r="P48" s="707"/>
      <c r="Q48" s="707"/>
      <c r="R48" s="707"/>
      <c r="S48" s="707"/>
      <c r="T48" s="707"/>
      <c r="U48" s="705"/>
      <c r="V48" s="705"/>
      <c r="W48" s="705"/>
      <c r="X48" s="705"/>
      <c r="Y48" s="705"/>
      <c r="Z48" s="705"/>
      <c r="AA48" s="707"/>
      <c r="AB48" s="707"/>
      <c r="AC48" s="707"/>
      <c r="AD48" s="707"/>
      <c r="AE48" s="707"/>
      <c r="AF48" s="707"/>
      <c r="AG48" s="705"/>
      <c r="AH48" s="705"/>
      <c r="AI48" s="705"/>
      <c r="AJ48" s="705"/>
      <c r="AK48" s="705"/>
      <c r="AL48" s="705"/>
    </row>
    <row r="49" spans="1:38" ht="16.5" customHeight="1">
      <c r="A49" s="124" t="s">
        <v>480</v>
      </c>
      <c r="B49" s="139"/>
      <c r="C49" s="139"/>
      <c r="D49" s="143" t="s">
        <v>481</v>
      </c>
      <c r="E49" s="141"/>
      <c r="F49" s="141"/>
      <c r="G49" s="141"/>
      <c r="H49" s="141"/>
      <c r="I49" s="141"/>
      <c r="J49" s="141"/>
      <c r="K49" s="141"/>
      <c r="L49" s="141"/>
      <c r="M49" s="141"/>
      <c r="N49" s="142"/>
      <c r="O49" s="707"/>
      <c r="P49" s="707"/>
      <c r="Q49" s="707"/>
      <c r="R49" s="707"/>
      <c r="S49" s="707"/>
      <c r="T49" s="707"/>
      <c r="U49" s="705"/>
      <c r="V49" s="705"/>
      <c r="W49" s="705"/>
      <c r="X49" s="705"/>
      <c r="Y49" s="705"/>
      <c r="Z49" s="705"/>
      <c r="AA49" s="707"/>
      <c r="AB49" s="707"/>
      <c r="AC49" s="707"/>
      <c r="AD49" s="707"/>
      <c r="AE49" s="707"/>
      <c r="AF49" s="707"/>
      <c r="AG49" s="705"/>
      <c r="AH49" s="705"/>
      <c r="AI49" s="705"/>
      <c r="AJ49" s="705"/>
      <c r="AK49" s="705"/>
      <c r="AL49" s="705"/>
    </row>
    <row r="50" spans="1:38" ht="16.5" customHeight="1">
      <c r="A50" s="124" t="s">
        <v>482</v>
      </c>
      <c r="B50" s="139"/>
      <c r="C50" s="139"/>
      <c r="D50" s="143" t="s">
        <v>483</v>
      </c>
      <c r="E50" s="141"/>
      <c r="F50" s="141"/>
      <c r="G50" s="141"/>
      <c r="H50" s="141"/>
      <c r="I50" s="141"/>
      <c r="J50" s="141"/>
      <c r="K50" s="141"/>
      <c r="L50" s="141"/>
      <c r="M50" s="141"/>
      <c r="N50" s="142"/>
      <c r="O50" s="707">
        <v>240252470000</v>
      </c>
      <c r="P50" s="707"/>
      <c r="Q50" s="707"/>
      <c r="R50" s="707"/>
      <c r="S50" s="707"/>
      <c r="T50" s="707"/>
      <c r="U50" s="705"/>
      <c r="V50" s="705"/>
      <c r="W50" s="705"/>
      <c r="X50" s="705"/>
      <c r="Y50" s="705"/>
      <c r="Z50" s="705"/>
      <c r="AA50" s="707">
        <v>240252470000</v>
      </c>
      <c r="AB50" s="707"/>
      <c r="AC50" s="707"/>
      <c r="AD50" s="707"/>
      <c r="AE50" s="707"/>
      <c r="AF50" s="707"/>
      <c r="AG50" s="705"/>
      <c r="AH50" s="705"/>
      <c r="AI50" s="705"/>
      <c r="AJ50" s="705"/>
      <c r="AK50" s="705"/>
      <c r="AL50" s="705"/>
    </row>
    <row r="51" spans="1:38" ht="16.5" customHeight="1">
      <c r="A51" s="124" t="s">
        <v>484</v>
      </c>
      <c r="B51" s="139"/>
      <c r="C51" s="139"/>
      <c r="D51" s="143" t="s">
        <v>485</v>
      </c>
      <c r="E51" s="141"/>
      <c r="F51" s="141"/>
      <c r="G51" s="141"/>
      <c r="H51" s="141"/>
      <c r="I51" s="141"/>
      <c r="J51" s="141"/>
      <c r="K51" s="141"/>
      <c r="L51" s="141"/>
      <c r="M51" s="141"/>
      <c r="N51" s="142"/>
      <c r="O51" s="707">
        <v>-11937785313</v>
      </c>
      <c r="P51" s="707"/>
      <c r="Q51" s="707"/>
      <c r="R51" s="707"/>
      <c r="S51" s="707"/>
      <c r="T51" s="707"/>
      <c r="U51" s="705"/>
      <c r="V51" s="705"/>
      <c r="W51" s="705"/>
      <c r="X51" s="705"/>
      <c r="Y51" s="705"/>
      <c r="Z51" s="705"/>
      <c r="AA51" s="707">
        <v>-10636725171</v>
      </c>
      <c r="AB51" s="707"/>
      <c r="AC51" s="707"/>
      <c r="AD51" s="707"/>
      <c r="AE51" s="707"/>
      <c r="AF51" s="707"/>
      <c r="AG51" s="705"/>
      <c r="AH51" s="705"/>
      <c r="AI51" s="705"/>
      <c r="AJ51" s="705"/>
      <c r="AK51" s="705"/>
      <c r="AL51" s="705"/>
    </row>
    <row r="52" spans="1:38" ht="16.5" customHeight="1">
      <c r="A52" s="124" t="s">
        <v>486</v>
      </c>
      <c r="B52" s="139"/>
      <c r="C52" s="139"/>
      <c r="D52" s="143" t="s">
        <v>487</v>
      </c>
      <c r="E52" s="141"/>
      <c r="F52" s="141"/>
      <c r="G52" s="141"/>
      <c r="H52" s="141"/>
      <c r="I52" s="141"/>
      <c r="J52" s="141"/>
      <c r="K52" s="141"/>
      <c r="L52" s="141"/>
      <c r="M52" s="141"/>
      <c r="N52" s="142"/>
      <c r="O52" s="715"/>
      <c r="P52" s="716"/>
      <c r="Q52" s="716"/>
      <c r="R52" s="716"/>
      <c r="S52" s="716"/>
      <c r="T52" s="716"/>
      <c r="U52" s="705"/>
      <c r="V52" s="705"/>
      <c r="W52" s="705"/>
      <c r="X52" s="705"/>
      <c r="Y52" s="705"/>
      <c r="Z52" s="705"/>
      <c r="AA52" s="707"/>
      <c r="AB52" s="707"/>
      <c r="AC52" s="707"/>
      <c r="AD52" s="707"/>
      <c r="AE52" s="707"/>
      <c r="AF52" s="707"/>
      <c r="AG52" s="705"/>
      <c r="AH52" s="705"/>
      <c r="AI52" s="705"/>
      <c r="AJ52" s="705"/>
      <c r="AK52" s="705"/>
      <c r="AL52" s="705"/>
    </row>
    <row r="53" spans="1:38" ht="16.5" customHeight="1">
      <c r="A53" s="124" t="s">
        <v>488</v>
      </c>
      <c r="B53" s="139"/>
      <c r="C53" s="139"/>
      <c r="D53" s="143" t="s">
        <v>489</v>
      </c>
      <c r="E53" s="141"/>
      <c r="F53" s="141"/>
      <c r="G53" s="141"/>
      <c r="H53" s="141"/>
      <c r="I53" s="141"/>
      <c r="J53" s="141"/>
      <c r="K53" s="141"/>
      <c r="L53" s="141"/>
      <c r="M53" s="141"/>
      <c r="N53" s="142"/>
      <c r="O53" s="715"/>
      <c r="P53" s="716"/>
      <c r="Q53" s="716"/>
      <c r="R53" s="716"/>
      <c r="S53" s="716"/>
      <c r="T53" s="716"/>
      <c r="U53" s="705"/>
      <c r="V53" s="705"/>
      <c r="W53" s="705"/>
      <c r="X53" s="705"/>
      <c r="Y53" s="705"/>
      <c r="Z53" s="705"/>
      <c r="AA53" s="707"/>
      <c r="AB53" s="707"/>
      <c r="AC53" s="707"/>
      <c r="AD53" s="707"/>
      <c r="AE53" s="707"/>
      <c r="AF53" s="707"/>
      <c r="AG53" s="705"/>
      <c r="AH53" s="705"/>
      <c r="AI53" s="705"/>
      <c r="AJ53" s="705"/>
      <c r="AK53" s="705"/>
      <c r="AL53" s="705"/>
    </row>
    <row r="54" spans="1:38" ht="16.5" customHeight="1">
      <c r="A54" s="124" t="s">
        <v>490</v>
      </c>
      <c r="B54" s="139"/>
      <c r="C54" s="139"/>
      <c r="D54" s="143" t="s">
        <v>491</v>
      </c>
      <c r="E54" s="141"/>
      <c r="F54" s="141"/>
      <c r="G54" s="141"/>
      <c r="H54" s="141"/>
      <c r="I54" s="141"/>
      <c r="J54" s="141"/>
      <c r="K54" s="141"/>
      <c r="L54" s="141"/>
      <c r="M54" s="141"/>
      <c r="N54" s="142"/>
      <c r="O54" s="715"/>
      <c r="P54" s="716"/>
      <c r="Q54" s="716"/>
      <c r="R54" s="716"/>
      <c r="S54" s="716"/>
      <c r="T54" s="716"/>
      <c r="U54" s="705"/>
      <c r="V54" s="705"/>
      <c r="W54" s="705"/>
      <c r="X54" s="705"/>
      <c r="Y54" s="705"/>
      <c r="Z54" s="705"/>
      <c r="AA54" s="707"/>
      <c r="AB54" s="707"/>
      <c r="AC54" s="707"/>
      <c r="AD54" s="707"/>
      <c r="AE54" s="707"/>
      <c r="AF54" s="707"/>
      <c r="AG54" s="705"/>
      <c r="AH54" s="705"/>
      <c r="AI54" s="705"/>
      <c r="AJ54" s="705"/>
      <c r="AK54" s="705"/>
      <c r="AL54" s="705"/>
    </row>
    <row r="55" spans="1:38" ht="16.5" customHeight="1">
      <c r="A55" s="124" t="s">
        <v>492</v>
      </c>
      <c r="B55" s="139"/>
      <c r="C55" s="139"/>
      <c r="D55" s="143" t="s">
        <v>493</v>
      </c>
      <c r="E55" s="141"/>
      <c r="F55" s="141"/>
      <c r="G55" s="141"/>
      <c r="H55" s="141"/>
      <c r="I55" s="141"/>
      <c r="J55" s="141"/>
      <c r="K55" s="141"/>
      <c r="L55" s="141"/>
      <c r="M55" s="141"/>
      <c r="N55" s="142"/>
      <c r="O55" s="715"/>
      <c r="P55" s="716"/>
      <c r="Q55" s="716"/>
      <c r="R55" s="716"/>
      <c r="S55" s="716"/>
      <c r="T55" s="716"/>
      <c r="U55" s="705"/>
      <c r="V55" s="705"/>
      <c r="W55" s="705"/>
      <c r="X55" s="705"/>
      <c r="Y55" s="705"/>
      <c r="Z55" s="705"/>
      <c r="AA55" s="707"/>
      <c r="AB55" s="707"/>
      <c r="AC55" s="707"/>
      <c r="AD55" s="707"/>
      <c r="AE55" s="707"/>
      <c r="AF55" s="707"/>
      <c r="AG55" s="705"/>
      <c r="AH55" s="705"/>
      <c r="AI55" s="705"/>
      <c r="AJ55" s="705"/>
      <c r="AK55" s="705"/>
      <c r="AL55" s="705"/>
    </row>
    <row r="56" spans="1:38" ht="16.5" customHeight="1">
      <c r="A56" s="124" t="s">
        <v>494</v>
      </c>
      <c r="B56" s="139"/>
      <c r="C56" s="139"/>
      <c r="D56" s="143" t="s">
        <v>495</v>
      </c>
      <c r="E56" s="141"/>
      <c r="F56" s="141"/>
      <c r="G56" s="141"/>
      <c r="H56" s="141"/>
      <c r="I56" s="141"/>
      <c r="J56" s="141"/>
      <c r="K56" s="141"/>
      <c r="L56" s="141"/>
      <c r="M56" s="141"/>
      <c r="N56" s="142"/>
      <c r="O56" s="715"/>
      <c r="P56" s="716"/>
      <c r="Q56" s="716"/>
      <c r="R56" s="716"/>
      <c r="S56" s="716"/>
      <c r="T56" s="716"/>
      <c r="U56" s="705"/>
      <c r="V56" s="705"/>
      <c r="W56" s="705"/>
      <c r="X56" s="705"/>
      <c r="Y56" s="705"/>
      <c r="Z56" s="705"/>
      <c r="AA56" s="707"/>
      <c r="AB56" s="707"/>
      <c r="AC56" s="707"/>
      <c r="AD56" s="707"/>
      <c r="AE56" s="707"/>
      <c r="AF56" s="707"/>
      <c r="AG56" s="705"/>
      <c r="AH56" s="705"/>
      <c r="AI56" s="705"/>
      <c r="AJ56" s="705"/>
      <c r="AK56" s="705"/>
      <c r="AL56" s="705"/>
    </row>
    <row r="57" spans="1:38" ht="16.5" customHeight="1">
      <c r="A57" s="124" t="s">
        <v>496</v>
      </c>
      <c r="B57" s="139"/>
      <c r="C57" s="139"/>
      <c r="D57" s="143" t="s">
        <v>497</v>
      </c>
      <c r="E57" s="141"/>
      <c r="F57" s="141"/>
      <c r="G57" s="141"/>
      <c r="H57" s="141"/>
      <c r="I57" s="141"/>
      <c r="J57" s="141"/>
      <c r="K57" s="141"/>
      <c r="L57" s="141"/>
      <c r="M57" s="141"/>
      <c r="N57" s="142"/>
      <c r="O57" s="715"/>
      <c r="P57" s="716"/>
      <c r="Q57" s="716"/>
      <c r="R57" s="716"/>
      <c r="S57" s="716"/>
      <c r="T57" s="716"/>
      <c r="U57" s="705"/>
      <c r="V57" s="705"/>
      <c r="W57" s="705"/>
      <c r="X57" s="705"/>
      <c r="Y57" s="705"/>
      <c r="Z57" s="705"/>
      <c r="AA57" s="707"/>
      <c r="AB57" s="707"/>
      <c r="AC57" s="707"/>
      <c r="AD57" s="707"/>
      <c r="AE57" s="707"/>
      <c r="AF57" s="707"/>
      <c r="AG57" s="705"/>
      <c r="AH57" s="705"/>
      <c r="AI57" s="705"/>
      <c r="AJ57" s="705"/>
      <c r="AK57" s="705"/>
      <c r="AL57" s="705"/>
    </row>
    <row r="58" spans="1:38" ht="16.5" customHeight="1">
      <c r="A58" s="124" t="s">
        <v>498</v>
      </c>
      <c r="B58" s="139"/>
      <c r="C58" s="139"/>
      <c r="D58" s="143" t="s">
        <v>499</v>
      </c>
      <c r="E58" s="141"/>
      <c r="F58" s="141"/>
      <c r="G58" s="141"/>
      <c r="H58" s="141"/>
      <c r="I58" s="141"/>
      <c r="J58" s="141"/>
      <c r="K58" s="141"/>
      <c r="L58" s="141"/>
      <c r="M58" s="141"/>
      <c r="N58" s="142"/>
      <c r="O58" s="715"/>
      <c r="P58" s="716"/>
      <c r="Q58" s="716"/>
      <c r="R58" s="716"/>
      <c r="S58" s="716"/>
      <c r="T58" s="716"/>
      <c r="U58" s="705"/>
      <c r="V58" s="705"/>
      <c r="W58" s="705"/>
      <c r="X58" s="705"/>
      <c r="Y58" s="705"/>
      <c r="Z58" s="705"/>
      <c r="AA58" s="707"/>
      <c r="AB58" s="707"/>
      <c r="AC58" s="707"/>
      <c r="AD58" s="707"/>
      <c r="AE58" s="707"/>
      <c r="AF58" s="707"/>
      <c r="AG58" s="705"/>
      <c r="AH58" s="705"/>
      <c r="AI58" s="705"/>
      <c r="AJ58" s="705"/>
      <c r="AK58" s="705"/>
      <c r="AL58" s="705"/>
    </row>
    <row r="59" spans="1:38" ht="16.5" customHeight="1">
      <c r="A59" s="124" t="s">
        <v>500</v>
      </c>
      <c r="B59" s="139"/>
      <c r="C59" s="139"/>
      <c r="D59" s="143" t="s">
        <v>501</v>
      </c>
      <c r="E59" s="141"/>
      <c r="F59" s="141"/>
      <c r="G59" s="141"/>
      <c r="H59" s="141"/>
      <c r="I59" s="141"/>
      <c r="J59" s="141"/>
      <c r="K59" s="141"/>
      <c r="L59" s="141"/>
      <c r="M59" s="141"/>
      <c r="N59" s="142"/>
      <c r="O59" s="715"/>
      <c r="P59" s="716"/>
      <c r="Q59" s="716"/>
      <c r="R59" s="716"/>
      <c r="S59" s="716"/>
      <c r="T59" s="716"/>
      <c r="U59" s="705"/>
      <c r="V59" s="705"/>
      <c r="W59" s="705"/>
      <c r="X59" s="705"/>
      <c r="Y59" s="705"/>
      <c r="Z59" s="705"/>
      <c r="AA59" s="707"/>
      <c r="AB59" s="707"/>
      <c r="AC59" s="707"/>
      <c r="AD59" s="707"/>
      <c r="AE59" s="707"/>
      <c r="AF59" s="707"/>
      <c r="AG59" s="705"/>
      <c r="AH59" s="705"/>
      <c r="AI59" s="705"/>
      <c r="AJ59" s="705"/>
      <c r="AK59" s="705"/>
      <c r="AL59" s="705"/>
    </row>
    <row r="60" spans="1:38" ht="16.5" customHeight="1">
      <c r="A60" s="124" t="s">
        <v>502</v>
      </c>
      <c r="B60" s="139"/>
      <c r="C60" s="139"/>
      <c r="D60" s="143" t="s">
        <v>503</v>
      </c>
      <c r="E60" s="141"/>
      <c r="F60" s="141"/>
      <c r="G60" s="141"/>
      <c r="H60" s="141"/>
      <c r="I60" s="141"/>
      <c r="J60" s="141"/>
      <c r="K60" s="141"/>
      <c r="L60" s="141"/>
      <c r="M60" s="141"/>
      <c r="N60" s="142"/>
      <c r="O60" s="704">
        <f>+O61+O62+O63+O64+O65+O66+O67+O68+O69+O70</f>
        <v>0</v>
      </c>
      <c r="P60" s="705"/>
      <c r="Q60" s="705"/>
      <c r="R60" s="705"/>
      <c r="S60" s="705"/>
      <c r="T60" s="705"/>
      <c r="U60" s="705"/>
      <c r="V60" s="705"/>
      <c r="W60" s="705"/>
      <c r="X60" s="705"/>
      <c r="Y60" s="705"/>
      <c r="Z60" s="705"/>
      <c r="AA60" s="705">
        <f>+AA61+AA62+AA63+AA64+AA65+AA66+AA67+AA68+AA69+AA70</f>
        <v>0</v>
      </c>
      <c r="AB60" s="705"/>
      <c r="AC60" s="705"/>
      <c r="AD60" s="705"/>
      <c r="AE60" s="705"/>
      <c r="AF60" s="705"/>
      <c r="AG60" s="705"/>
      <c r="AH60" s="705"/>
      <c r="AI60" s="705"/>
      <c r="AJ60" s="705"/>
      <c r="AK60" s="705"/>
      <c r="AL60" s="705"/>
    </row>
    <row r="61" spans="1:38" ht="16.5" customHeight="1">
      <c r="A61" s="124" t="s">
        <v>504</v>
      </c>
      <c r="B61" s="139"/>
      <c r="C61" s="139"/>
      <c r="D61" s="143" t="s">
        <v>477</v>
      </c>
      <c r="E61" s="141"/>
      <c r="F61" s="141"/>
      <c r="G61" s="141"/>
      <c r="H61" s="141"/>
      <c r="I61" s="141"/>
      <c r="J61" s="141"/>
      <c r="K61" s="141"/>
      <c r="L61" s="141"/>
      <c r="M61" s="141"/>
      <c r="N61" s="142"/>
      <c r="O61" s="715"/>
      <c r="P61" s="716"/>
      <c r="Q61" s="716"/>
      <c r="R61" s="716"/>
      <c r="S61" s="716"/>
      <c r="T61" s="716"/>
      <c r="U61" s="705"/>
      <c r="V61" s="705"/>
      <c r="W61" s="705"/>
      <c r="X61" s="705"/>
      <c r="Y61" s="705"/>
      <c r="Z61" s="705"/>
      <c r="AA61" s="707"/>
      <c r="AB61" s="707"/>
      <c r="AC61" s="707"/>
      <c r="AD61" s="707"/>
      <c r="AE61" s="707"/>
      <c r="AF61" s="707"/>
      <c r="AG61" s="705"/>
      <c r="AH61" s="705"/>
      <c r="AI61" s="705"/>
      <c r="AJ61" s="705"/>
      <c r="AK61" s="705"/>
      <c r="AL61" s="705"/>
    </row>
    <row r="62" spans="1:38" ht="16.5" customHeight="1">
      <c r="A62" s="124" t="s">
        <v>505</v>
      </c>
      <c r="B62" s="139"/>
      <c r="C62" s="139"/>
      <c r="D62" s="143" t="s">
        <v>506</v>
      </c>
      <c r="E62" s="141"/>
      <c r="F62" s="141"/>
      <c r="G62" s="141"/>
      <c r="H62" s="141"/>
      <c r="I62" s="141"/>
      <c r="J62" s="141"/>
      <c r="K62" s="141"/>
      <c r="L62" s="141"/>
      <c r="M62" s="141"/>
      <c r="N62" s="142"/>
      <c r="O62" s="715"/>
      <c r="P62" s="716"/>
      <c r="Q62" s="716"/>
      <c r="R62" s="716"/>
      <c r="S62" s="716"/>
      <c r="T62" s="716"/>
      <c r="U62" s="705"/>
      <c r="V62" s="705"/>
      <c r="W62" s="705"/>
      <c r="X62" s="705"/>
      <c r="Y62" s="705"/>
      <c r="Z62" s="705"/>
      <c r="AA62" s="707"/>
      <c r="AB62" s="707"/>
      <c r="AC62" s="707"/>
      <c r="AD62" s="707"/>
      <c r="AE62" s="707"/>
      <c r="AF62" s="707"/>
      <c r="AG62" s="705"/>
      <c r="AH62" s="705"/>
      <c r="AI62" s="705"/>
      <c r="AJ62" s="705"/>
      <c r="AK62" s="705"/>
      <c r="AL62" s="705"/>
    </row>
    <row r="63" spans="1:38" ht="16.5" customHeight="1">
      <c r="A63" s="124" t="s">
        <v>507</v>
      </c>
      <c r="B63" s="139"/>
      <c r="C63" s="139"/>
      <c r="D63" s="143" t="s">
        <v>508</v>
      </c>
      <c r="E63" s="141"/>
      <c r="F63" s="141"/>
      <c r="G63" s="141"/>
      <c r="H63" s="141"/>
      <c r="I63" s="141"/>
      <c r="J63" s="141"/>
      <c r="K63" s="141"/>
      <c r="L63" s="141"/>
      <c r="M63" s="141"/>
      <c r="N63" s="142"/>
      <c r="O63" s="715"/>
      <c r="P63" s="716"/>
      <c r="Q63" s="716"/>
      <c r="R63" s="716"/>
      <c r="S63" s="716"/>
      <c r="T63" s="716"/>
      <c r="U63" s="705"/>
      <c r="V63" s="705"/>
      <c r="W63" s="705"/>
      <c r="X63" s="705"/>
      <c r="Y63" s="705"/>
      <c r="Z63" s="705"/>
      <c r="AA63" s="707"/>
      <c r="AB63" s="707"/>
      <c r="AC63" s="707"/>
      <c r="AD63" s="707"/>
      <c r="AE63" s="707"/>
      <c r="AF63" s="707"/>
      <c r="AG63" s="705"/>
      <c r="AH63" s="705"/>
      <c r="AI63" s="705"/>
      <c r="AJ63" s="705"/>
      <c r="AK63" s="705"/>
      <c r="AL63" s="705"/>
    </row>
    <row r="64" spans="1:38" ht="16.5" customHeight="1">
      <c r="A64" s="124" t="s">
        <v>509</v>
      </c>
      <c r="B64" s="139"/>
      <c r="C64" s="139"/>
      <c r="D64" s="143" t="s">
        <v>483</v>
      </c>
      <c r="E64" s="141"/>
      <c r="F64" s="141"/>
      <c r="G64" s="141"/>
      <c r="H64" s="141"/>
      <c r="I64" s="141"/>
      <c r="J64" s="141"/>
      <c r="K64" s="141"/>
      <c r="L64" s="141"/>
      <c r="M64" s="141"/>
      <c r="N64" s="142"/>
      <c r="O64" s="715"/>
      <c r="P64" s="716"/>
      <c r="Q64" s="716"/>
      <c r="R64" s="716"/>
      <c r="S64" s="716"/>
      <c r="T64" s="716"/>
      <c r="U64" s="705"/>
      <c r="V64" s="705"/>
      <c r="W64" s="705"/>
      <c r="X64" s="705"/>
      <c r="Y64" s="705"/>
      <c r="Z64" s="705"/>
      <c r="AA64" s="707"/>
      <c r="AB64" s="707"/>
      <c r="AC64" s="707"/>
      <c r="AD64" s="707"/>
      <c r="AE64" s="707"/>
      <c r="AF64" s="707"/>
      <c r="AG64" s="705"/>
      <c r="AH64" s="705"/>
      <c r="AI64" s="705"/>
      <c r="AJ64" s="705"/>
      <c r="AK64" s="705"/>
      <c r="AL64" s="705"/>
    </row>
    <row r="65" spans="1:38" ht="16.5" customHeight="1">
      <c r="A65" s="124" t="s">
        <v>510</v>
      </c>
      <c r="B65" s="139"/>
      <c r="C65" s="139"/>
      <c r="D65" s="143" t="s">
        <v>511</v>
      </c>
      <c r="E65" s="141"/>
      <c r="F65" s="141"/>
      <c r="G65" s="141"/>
      <c r="H65" s="141"/>
      <c r="I65" s="141"/>
      <c r="J65" s="141"/>
      <c r="K65" s="141"/>
      <c r="L65" s="141"/>
      <c r="M65" s="141"/>
      <c r="N65" s="142"/>
      <c r="O65" s="715"/>
      <c r="P65" s="716"/>
      <c r="Q65" s="716"/>
      <c r="R65" s="716"/>
      <c r="S65" s="716"/>
      <c r="T65" s="716"/>
      <c r="U65" s="705"/>
      <c r="V65" s="705"/>
      <c r="W65" s="705"/>
      <c r="X65" s="705"/>
      <c r="Y65" s="705"/>
      <c r="Z65" s="705"/>
      <c r="AA65" s="707"/>
      <c r="AB65" s="707"/>
      <c r="AC65" s="707"/>
      <c r="AD65" s="707"/>
      <c r="AE65" s="707"/>
      <c r="AF65" s="707"/>
      <c r="AG65" s="705"/>
      <c r="AH65" s="705"/>
      <c r="AI65" s="705"/>
      <c r="AJ65" s="705"/>
      <c r="AK65" s="705"/>
      <c r="AL65" s="705"/>
    </row>
    <row r="66" spans="1:38" ht="16.5" customHeight="1">
      <c r="A66" s="124" t="s">
        <v>512</v>
      </c>
      <c r="B66" s="139"/>
      <c r="C66" s="139"/>
      <c r="D66" s="143" t="s">
        <v>513</v>
      </c>
      <c r="E66" s="141"/>
      <c r="F66" s="141"/>
      <c r="G66" s="141"/>
      <c r="H66" s="141"/>
      <c r="I66" s="141"/>
      <c r="J66" s="141"/>
      <c r="K66" s="141"/>
      <c r="L66" s="141"/>
      <c r="M66" s="141"/>
      <c r="N66" s="142"/>
      <c r="O66" s="715"/>
      <c r="P66" s="716"/>
      <c r="Q66" s="716"/>
      <c r="R66" s="716"/>
      <c r="S66" s="716"/>
      <c r="T66" s="716"/>
      <c r="U66" s="705"/>
      <c r="V66" s="705"/>
      <c r="W66" s="705"/>
      <c r="X66" s="705"/>
      <c r="Y66" s="705"/>
      <c r="Z66" s="705"/>
      <c r="AA66" s="707"/>
      <c r="AB66" s="707"/>
      <c r="AC66" s="707"/>
      <c r="AD66" s="707"/>
      <c r="AE66" s="707"/>
      <c r="AF66" s="707"/>
      <c r="AG66" s="705"/>
      <c r="AH66" s="705"/>
      <c r="AI66" s="705"/>
      <c r="AJ66" s="705"/>
      <c r="AK66" s="705"/>
      <c r="AL66" s="705"/>
    </row>
    <row r="67" spans="1:38" ht="16.5" customHeight="1">
      <c r="A67" s="124" t="s">
        <v>514</v>
      </c>
      <c r="B67" s="139"/>
      <c r="C67" s="139"/>
      <c r="D67" s="143" t="s">
        <v>515</v>
      </c>
      <c r="E67" s="141"/>
      <c r="F67" s="141"/>
      <c r="G67" s="141"/>
      <c r="H67" s="141"/>
      <c r="I67" s="141"/>
      <c r="J67" s="141"/>
      <c r="K67" s="141"/>
      <c r="L67" s="141"/>
      <c r="M67" s="141"/>
      <c r="N67" s="142"/>
      <c r="O67" s="715"/>
      <c r="P67" s="716"/>
      <c r="Q67" s="716"/>
      <c r="R67" s="716"/>
      <c r="S67" s="716"/>
      <c r="T67" s="716"/>
      <c r="U67" s="705"/>
      <c r="V67" s="705"/>
      <c r="W67" s="705"/>
      <c r="X67" s="705"/>
      <c r="Y67" s="705"/>
      <c r="Z67" s="705"/>
      <c r="AA67" s="707"/>
      <c r="AB67" s="707"/>
      <c r="AC67" s="707"/>
      <c r="AD67" s="707"/>
      <c r="AE67" s="707"/>
      <c r="AF67" s="707"/>
      <c r="AG67" s="705"/>
      <c r="AH67" s="705"/>
      <c r="AI67" s="705"/>
      <c r="AJ67" s="705"/>
      <c r="AK67" s="705"/>
      <c r="AL67" s="705"/>
    </row>
    <row r="68" spans="1:38" ht="16.5" customHeight="1">
      <c r="A68" s="124" t="s">
        <v>516</v>
      </c>
      <c r="B68" s="139"/>
      <c r="C68" s="139"/>
      <c r="D68" s="143" t="s">
        <v>491</v>
      </c>
      <c r="E68" s="141"/>
      <c r="F68" s="141"/>
      <c r="G68" s="141"/>
      <c r="H68" s="141"/>
      <c r="I68" s="141"/>
      <c r="J68" s="141"/>
      <c r="K68" s="141"/>
      <c r="L68" s="141"/>
      <c r="M68" s="141"/>
      <c r="N68" s="142"/>
      <c r="O68" s="715"/>
      <c r="P68" s="716"/>
      <c r="Q68" s="716"/>
      <c r="R68" s="716"/>
      <c r="S68" s="716"/>
      <c r="T68" s="716"/>
      <c r="U68" s="705"/>
      <c r="V68" s="705"/>
      <c r="W68" s="705"/>
      <c r="X68" s="705"/>
      <c r="Y68" s="705"/>
      <c r="Z68" s="705"/>
      <c r="AA68" s="707"/>
      <c r="AB68" s="707"/>
      <c r="AC68" s="707"/>
      <c r="AD68" s="707"/>
      <c r="AE68" s="707"/>
      <c r="AF68" s="707"/>
      <c r="AG68" s="705"/>
      <c r="AH68" s="705"/>
      <c r="AI68" s="705"/>
      <c r="AJ68" s="705"/>
      <c r="AK68" s="705"/>
      <c r="AL68" s="705"/>
    </row>
    <row r="69" spans="1:38" ht="16.5" customHeight="1">
      <c r="A69" s="124" t="s">
        <v>517</v>
      </c>
      <c r="B69" s="139"/>
      <c r="C69" s="139"/>
      <c r="D69" s="143" t="s">
        <v>493</v>
      </c>
      <c r="E69" s="141"/>
      <c r="F69" s="141"/>
      <c r="G69" s="141"/>
      <c r="H69" s="141"/>
      <c r="I69" s="141"/>
      <c r="J69" s="141"/>
      <c r="K69" s="141"/>
      <c r="L69" s="141"/>
      <c r="M69" s="141"/>
      <c r="N69" s="142"/>
      <c r="O69" s="715"/>
      <c r="P69" s="716"/>
      <c r="Q69" s="716"/>
      <c r="R69" s="716"/>
      <c r="S69" s="716"/>
      <c r="T69" s="716"/>
      <c r="U69" s="705"/>
      <c r="V69" s="705"/>
      <c r="W69" s="705"/>
      <c r="X69" s="705"/>
      <c r="Y69" s="705"/>
      <c r="Z69" s="705"/>
      <c r="AA69" s="707"/>
      <c r="AB69" s="707"/>
      <c r="AC69" s="707"/>
      <c r="AD69" s="707"/>
      <c r="AE69" s="707"/>
      <c r="AF69" s="707"/>
      <c r="AG69" s="705"/>
      <c r="AH69" s="705"/>
      <c r="AI69" s="705"/>
      <c r="AJ69" s="705"/>
      <c r="AK69" s="705"/>
      <c r="AL69" s="705"/>
    </row>
    <row r="70" spans="1:38" ht="16.5" customHeight="1">
      <c r="A70" s="124" t="s">
        <v>518</v>
      </c>
      <c r="B70" s="139"/>
      <c r="C70" s="139"/>
      <c r="D70" s="143" t="s">
        <v>446</v>
      </c>
      <c r="E70" s="141"/>
      <c r="F70" s="141"/>
      <c r="G70" s="141"/>
      <c r="H70" s="141"/>
      <c r="I70" s="141"/>
      <c r="J70" s="141"/>
      <c r="K70" s="141"/>
      <c r="L70" s="141"/>
      <c r="M70" s="141"/>
      <c r="N70" s="142"/>
      <c r="O70" s="715"/>
      <c r="P70" s="716"/>
      <c r="Q70" s="716"/>
      <c r="R70" s="716"/>
      <c r="S70" s="716"/>
      <c r="T70" s="716"/>
      <c r="U70" s="705"/>
      <c r="V70" s="705"/>
      <c r="W70" s="705"/>
      <c r="X70" s="705"/>
      <c r="Y70" s="705"/>
      <c r="Z70" s="705"/>
      <c r="AA70" s="707"/>
      <c r="AB70" s="707"/>
      <c r="AC70" s="707"/>
      <c r="AD70" s="707"/>
      <c r="AE70" s="707"/>
      <c r="AF70" s="707"/>
      <c r="AG70" s="705"/>
      <c r="AH70" s="705"/>
      <c r="AI70" s="705"/>
      <c r="AJ70" s="705"/>
      <c r="AK70" s="705"/>
      <c r="AL70" s="705"/>
    </row>
    <row r="71" spans="1:38" ht="16.5" customHeight="1">
      <c r="A71" s="124" t="s">
        <v>519</v>
      </c>
      <c r="B71" s="139"/>
      <c r="C71" s="139"/>
      <c r="D71" s="143" t="s">
        <v>520</v>
      </c>
      <c r="E71" s="141"/>
      <c r="F71" s="141"/>
      <c r="G71" s="141"/>
      <c r="H71" s="141"/>
      <c r="I71" s="141"/>
      <c r="J71" s="141"/>
      <c r="K71" s="141"/>
      <c r="L71" s="141"/>
      <c r="M71" s="141"/>
      <c r="N71" s="142"/>
      <c r="O71" s="704">
        <f>+O72+O73+O74</f>
        <v>0</v>
      </c>
      <c r="P71" s="705"/>
      <c r="Q71" s="705"/>
      <c r="R71" s="705"/>
      <c r="S71" s="705"/>
      <c r="T71" s="705"/>
      <c r="U71" s="705"/>
      <c r="V71" s="705"/>
      <c r="W71" s="705"/>
      <c r="X71" s="705"/>
      <c r="Y71" s="705"/>
      <c r="Z71" s="705"/>
      <c r="AA71" s="705">
        <f>+AA72+AA73+AA74</f>
        <v>0</v>
      </c>
      <c r="AB71" s="705"/>
      <c r="AC71" s="705"/>
      <c r="AD71" s="705"/>
      <c r="AE71" s="705"/>
      <c r="AF71" s="705"/>
      <c r="AG71" s="705"/>
      <c r="AH71" s="705"/>
      <c r="AI71" s="705"/>
      <c r="AJ71" s="705"/>
      <c r="AK71" s="705"/>
      <c r="AL71" s="705"/>
    </row>
    <row r="72" spans="1:38" ht="16.5" customHeight="1">
      <c r="A72" s="124" t="s">
        <v>521</v>
      </c>
      <c r="B72" s="139"/>
      <c r="C72" s="139"/>
      <c r="D72" s="143" t="s">
        <v>522</v>
      </c>
      <c r="E72" s="141"/>
      <c r="F72" s="141"/>
      <c r="G72" s="141"/>
      <c r="H72" s="141"/>
      <c r="I72" s="141"/>
      <c r="J72" s="141"/>
      <c r="K72" s="141"/>
      <c r="L72" s="141"/>
      <c r="M72" s="141"/>
      <c r="N72" s="142"/>
      <c r="O72" s="706"/>
      <c r="P72" s="707"/>
      <c r="Q72" s="707"/>
      <c r="R72" s="707"/>
      <c r="S72" s="707"/>
      <c r="T72" s="707"/>
      <c r="U72" s="705"/>
      <c r="V72" s="705"/>
      <c r="W72" s="705"/>
      <c r="X72" s="705"/>
      <c r="Y72" s="705"/>
      <c r="Z72" s="705"/>
      <c r="AA72" s="707"/>
      <c r="AB72" s="707"/>
      <c r="AC72" s="707"/>
      <c r="AD72" s="707"/>
      <c r="AE72" s="707"/>
      <c r="AF72" s="707"/>
      <c r="AG72" s="705"/>
      <c r="AH72" s="705"/>
      <c r="AI72" s="705"/>
      <c r="AJ72" s="705"/>
      <c r="AK72" s="705"/>
      <c r="AL72" s="705"/>
    </row>
    <row r="73" spans="1:38" ht="16.5" customHeight="1">
      <c r="A73" s="124" t="s">
        <v>523</v>
      </c>
      <c r="B73" s="139"/>
      <c r="C73" s="139"/>
      <c r="D73" s="143" t="s">
        <v>524</v>
      </c>
      <c r="E73" s="141"/>
      <c r="F73" s="141"/>
      <c r="G73" s="141"/>
      <c r="H73" s="141"/>
      <c r="I73" s="141"/>
      <c r="J73" s="141"/>
      <c r="K73" s="141"/>
      <c r="L73" s="141"/>
      <c r="M73" s="141"/>
      <c r="N73" s="142"/>
      <c r="O73" s="706"/>
      <c r="P73" s="707"/>
      <c r="Q73" s="707"/>
      <c r="R73" s="707"/>
      <c r="S73" s="707"/>
      <c r="T73" s="707"/>
      <c r="U73" s="705"/>
      <c r="V73" s="705"/>
      <c r="W73" s="705"/>
      <c r="X73" s="705"/>
      <c r="Y73" s="705"/>
      <c r="Z73" s="705"/>
      <c r="AA73" s="707"/>
      <c r="AB73" s="707"/>
      <c r="AC73" s="707"/>
      <c r="AD73" s="707"/>
      <c r="AE73" s="707"/>
      <c r="AF73" s="707"/>
      <c r="AG73" s="705"/>
      <c r="AH73" s="705"/>
      <c r="AI73" s="705"/>
      <c r="AJ73" s="705"/>
      <c r="AK73" s="705"/>
      <c r="AL73" s="705"/>
    </row>
    <row r="74" spans="1:38" ht="16.5" customHeight="1">
      <c r="A74" s="124" t="s">
        <v>525</v>
      </c>
      <c r="B74" s="139"/>
      <c r="C74" s="139"/>
      <c r="D74" s="143" t="s">
        <v>446</v>
      </c>
      <c r="E74" s="141"/>
      <c r="F74" s="141"/>
      <c r="G74" s="141"/>
      <c r="H74" s="141"/>
      <c r="I74" s="141"/>
      <c r="J74" s="141"/>
      <c r="K74" s="141"/>
      <c r="L74" s="141"/>
      <c r="M74" s="141"/>
      <c r="N74" s="142"/>
      <c r="O74" s="706"/>
      <c r="P74" s="707"/>
      <c r="Q74" s="707"/>
      <c r="R74" s="707"/>
      <c r="S74" s="707"/>
      <c r="T74" s="707"/>
      <c r="U74" s="705"/>
      <c r="V74" s="705"/>
      <c r="W74" s="705"/>
      <c r="X74" s="705"/>
      <c r="Y74" s="705"/>
      <c r="Z74" s="705"/>
      <c r="AA74" s="707"/>
      <c r="AB74" s="707"/>
      <c r="AC74" s="707"/>
      <c r="AD74" s="707"/>
      <c r="AE74" s="707"/>
      <c r="AF74" s="707"/>
      <c r="AG74" s="705"/>
      <c r="AH74" s="705"/>
      <c r="AI74" s="705"/>
      <c r="AJ74" s="705"/>
      <c r="AK74" s="705"/>
      <c r="AL74" s="705"/>
    </row>
    <row r="75" spans="1:38" ht="16.5" customHeight="1">
      <c r="A75" s="124" t="s">
        <v>526</v>
      </c>
      <c r="B75" s="139"/>
      <c r="C75" s="139"/>
      <c r="D75" s="143" t="s">
        <v>527</v>
      </c>
      <c r="E75" s="141"/>
      <c r="F75" s="141"/>
      <c r="G75" s="141"/>
      <c r="H75" s="141"/>
      <c r="I75" s="141"/>
      <c r="J75" s="141"/>
      <c r="K75" s="141"/>
      <c r="L75" s="141"/>
      <c r="M75" s="141"/>
      <c r="N75" s="142"/>
      <c r="O75" s="707">
        <v>481727000</v>
      </c>
      <c r="P75" s="707"/>
      <c r="Q75" s="707"/>
      <c r="R75" s="707"/>
      <c r="S75" s="707"/>
      <c r="T75" s="707"/>
      <c r="U75" s="705"/>
      <c r="V75" s="705"/>
      <c r="W75" s="705"/>
      <c r="X75" s="705"/>
      <c r="Y75" s="705"/>
      <c r="Z75" s="705"/>
      <c r="AA75" s="707">
        <v>481727000</v>
      </c>
      <c r="AB75" s="707"/>
      <c r="AC75" s="707"/>
      <c r="AD75" s="707"/>
      <c r="AE75" s="707"/>
      <c r="AF75" s="707"/>
      <c r="AG75" s="705"/>
      <c r="AH75" s="705"/>
      <c r="AI75" s="705"/>
      <c r="AJ75" s="705"/>
      <c r="AK75" s="705"/>
      <c r="AL75" s="705"/>
    </row>
    <row r="76" spans="1:38" ht="16.5" customHeight="1">
      <c r="A76" s="124" t="s">
        <v>528</v>
      </c>
      <c r="B76" s="139"/>
      <c r="C76" s="139"/>
      <c r="D76" s="143" t="s">
        <v>529</v>
      </c>
      <c r="E76" s="141"/>
      <c r="F76" s="141"/>
      <c r="G76" s="141"/>
      <c r="H76" s="141"/>
      <c r="I76" s="141"/>
      <c r="J76" s="141"/>
      <c r="K76" s="141"/>
      <c r="L76" s="141"/>
      <c r="M76" s="141"/>
      <c r="N76" s="142"/>
      <c r="O76" s="706"/>
      <c r="P76" s="707"/>
      <c r="Q76" s="707"/>
      <c r="R76" s="707"/>
      <c r="S76" s="707"/>
      <c r="T76" s="707"/>
      <c r="U76" s="705"/>
      <c r="V76" s="705"/>
      <c r="W76" s="705"/>
      <c r="X76" s="705"/>
      <c r="Y76" s="705"/>
      <c r="Z76" s="705"/>
      <c r="AA76" s="707"/>
      <c r="AB76" s="707"/>
      <c r="AC76" s="707"/>
      <c r="AD76" s="707"/>
      <c r="AE76" s="707"/>
      <c r="AF76" s="707"/>
      <c r="AG76" s="705"/>
      <c r="AH76" s="705"/>
      <c r="AI76" s="705"/>
      <c r="AJ76" s="705"/>
      <c r="AK76" s="705"/>
      <c r="AL76" s="705"/>
    </row>
    <row r="77" spans="1:38" ht="16.5" customHeight="1">
      <c r="A77" s="189" t="s">
        <v>1001</v>
      </c>
      <c r="B77" s="139"/>
      <c r="C77" s="139"/>
      <c r="D77" s="143" t="s">
        <v>1002</v>
      </c>
      <c r="E77" s="141"/>
      <c r="F77" s="141"/>
      <c r="G77" s="141"/>
      <c r="H77" s="141"/>
      <c r="I77" s="141"/>
      <c r="J77" s="141"/>
      <c r="K77" s="141"/>
      <c r="L77" s="141"/>
      <c r="M77" s="141"/>
      <c r="N77" s="142"/>
      <c r="O77" s="706"/>
      <c r="P77" s="707"/>
      <c r="Q77" s="707"/>
      <c r="R77" s="707"/>
      <c r="S77" s="707"/>
      <c r="T77" s="707"/>
      <c r="U77" s="705"/>
      <c r="V77" s="705"/>
      <c r="W77" s="705"/>
      <c r="X77" s="705"/>
      <c r="Y77" s="705"/>
      <c r="Z77" s="705"/>
      <c r="AA77" s="707"/>
      <c r="AB77" s="707"/>
      <c r="AC77" s="707"/>
      <c r="AD77" s="707"/>
      <c r="AE77" s="707"/>
      <c r="AF77" s="707"/>
      <c r="AG77" s="705"/>
      <c r="AH77" s="705"/>
      <c r="AI77" s="705"/>
      <c r="AJ77" s="705"/>
      <c r="AK77" s="705"/>
      <c r="AL77" s="705"/>
    </row>
    <row r="78" spans="1:38" ht="16.5" customHeight="1">
      <c r="A78" s="124" t="s">
        <v>530</v>
      </c>
      <c r="B78" s="139"/>
      <c r="C78" s="139"/>
      <c r="D78" s="143" t="s">
        <v>1003</v>
      </c>
      <c r="E78" s="141"/>
      <c r="F78" s="141"/>
      <c r="G78" s="141"/>
      <c r="H78" s="141"/>
      <c r="I78" s="141"/>
      <c r="J78" s="141"/>
      <c r="K78" s="141"/>
      <c r="L78" s="141"/>
      <c r="M78" s="141"/>
      <c r="N78" s="142"/>
      <c r="O78" s="706">
        <v>158130650</v>
      </c>
      <c r="P78" s="707"/>
      <c r="Q78" s="707"/>
      <c r="R78" s="707"/>
      <c r="S78" s="707"/>
      <c r="T78" s="707"/>
      <c r="U78" s="705"/>
      <c r="V78" s="705"/>
      <c r="W78" s="705"/>
      <c r="X78" s="705"/>
      <c r="Y78" s="705"/>
      <c r="Z78" s="705"/>
      <c r="AA78" s="707">
        <v>190931007</v>
      </c>
      <c r="AB78" s="707"/>
      <c r="AC78" s="707"/>
      <c r="AD78" s="707"/>
      <c r="AE78" s="707"/>
      <c r="AF78" s="707"/>
      <c r="AG78" s="705"/>
      <c r="AH78" s="705"/>
      <c r="AI78" s="705"/>
      <c r="AJ78" s="705"/>
      <c r="AK78" s="705"/>
      <c r="AL78" s="705"/>
    </row>
    <row r="79" spans="1:38" ht="16.5" customHeight="1">
      <c r="A79" s="124" t="s">
        <v>531</v>
      </c>
      <c r="B79" s="139"/>
      <c r="C79" s="139"/>
      <c r="D79" s="140" t="s">
        <v>532</v>
      </c>
      <c r="E79" s="141"/>
      <c r="F79" s="141"/>
      <c r="G79" s="141"/>
      <c r="H79" s="141"/>
      <c r="I79" s="141"/>
      <c r="J79" s="141"/>
      <c r="K79" s="141"/>
      <c r="L79" s="141"/>
      <c r="M79" s="141"/>
      <c r="N79" s="142"/>
      <c r="O79" s="704"/>
      <c r="P79" s="705"/>
      <c r="Q79" s="705"/>
      <c r="R79" s="705"/>
      <c r="S79" s="705"/>
      <c r="T79" s="705"/>
      <c r="U79" s="705">
        <f>U12+U36</f>
        <v>407309268243</v>
      </c>
      <c r="V79" s="705"/>
      <c r="W79" s="705"/>
      <c r="X79" s="705"/>
      <c r="Y79" s="705"/>
      <c r="Z79" s="705"/>
      <c r="AA79" s="705"/>
      <c r="AB79" s="705"/>
      <c r="AC79" s="705"/>
      <c r="AD79" s="705"/>
      <c r="AE79" s="705"/>
      <c r="AF79" s="705"/>
      <c r="AG79" s="705">
        <f>AG12+AG36</f>
        <v>410800409734</v>
      </c>
      <c r="AH79" s="705"/>
      <c r="AI79" s="705"/>
      <c r="AJ79" s="705"/>
      <c r="AK79" s="705"/>
      <c r="AL79" s="705"/>
    </row>
    <row r="80" spans="1:38" ht="16.5" customHeight="1">
      <c r="A80" s="124"/>
      <c r="B80" s="139"/>
      <c r="C80" s="139"/>
      <c r="D80" s="140" t="s">
        <v>533</v>
      </c>
      <c r="E80" s="141"/>
      <c r="F80" s="141"/>
      <c r="G80" s="141"/>
      <c r="H80" s="141"/>
      <c r="I80" s="141"/>
      <c r="J80" s="141"/>
      <c r="K80" s="141"/>
      <c r="L80" s="141"/>
      <c r="M80" s="141"/>
      <c r="N80" s="142"/>
      <c r="O80" s="717"/>
      <c r="P80" s="697"/>
      <c r="Q80" s="697"/>
      <c r="R80" s="697"/>
      <c r="S80" s="697"/>
      <c r="T80" s="697"/>
      <c r="U80" s="697"/>
      <c r="V80" s="697"/>
      <c r="W80" s="697"/>
      <c r="X80" s="697"/>
      <c r="Y80" s="697"/>
      <c r="Z80" s="697"/>
      <c r="AA80" s="697"/>
      <c r="AB80" s="697"/>
      <c r="AC80" s="697"/>
      <c r="AD80" s="697"/>
      <c r="AE80" s="697"/>
      <c r="AF80" s="697"/>
      <c r="AG80" s="697"/>
      <c r="AH80" s="697"/>
      <c r="AI80" s="697"/>
      <c r="AJ80" s="697"/>
      <c r="AK80" s="697"/>
      <c r="AL80" s="697"/>
    </row>
    <row r="81" spans="1:38" ht="16.5" customHeight="1">
      <c r="A81" s="124" t="s">
        <v>534</v>
      </c>
      <c r="B81" s="139"/>
      <c r="C81" s="139"/>
      <c r="D81" s="140" t="s">
        <v>535</v>
      </c>
      <c r="E81" s="141"/>
      <c r="F81" s="141"/>
      <c r="G81" s="141"/>
      <c r="H81" s="141"/>
      <c r="I81" s="141"/>
      <c r="J81" s="141"/>
      <c r="K81" s="141"/>
      <c r="L81" s="141"/>
      <c r="M81" s="141"/>
      <c r="N81" s="142"/>
      <c r="O81" s="717"/>
      <c r="P81" s="697"/>
      <c r="Q81" s="697"/>
      <c r="R81" s="697"/>
      <c r="S81" s="697"/>
      <c r="T81" s="697"/>
      <c r="U81" s="697">
        <f>+O82+O83+O84+O85+O86+O87+O88+O89+O90+O91+O92+O93+O94+O95+O96+O97+O98+O99</f>
        <v>1525579522</v>
      </c>
      <c r="V81" s="697"/>
      <c r="W81" s="697"/>
      <c r="X81" s="697"/>
      <c r="Y81" s="697"/>
      <c r="Z81" s="697"/>
      <c r="AA81" s="697"/>
      <c r="AB81" s="697"/>
      <c r="AC81" s="697"/>
      <c r="AD81" s="697"/>
      <c r="AE81" s="697"/>
      <c r="AF81" s="697"/>
      <c r="AG81" s="697">
        <f>+AA82+AA83+AA84+AA85+AA86+AA87+AA88+AA89+AA90+AA91+AA92+AA93+AA94+AA95+AA96+AA97+AA98+AA99</f>
        <v>1730582269</v>
      </c>
      <c r="AH81" s="697"/>
      <c r="AI81" s="697"/>
      <c r="AJ81" s="697"/>
      <c r="AK81" s="697"/>
      <c r="AL81" s="697"/>
    </row>
    <row r="82" spans="1:38" ht="16.5" customHeight="1">
      <c r="A82" s="124" t="s">
        <v>536</v>
      </c>
      <c r="B82" s="139"/>
      <c r="C82" s="139"/>
      <c r="D82" s="143" t="s">
        <v>537</v>
      </c>
      <c r="E82" s="141"/>
      <c r="F82" s="141"/>
      <c r="G82" s="141"/>
      <c r="H82" s="141"/>
      <c r="I82" s="141"/>
      <c r="J82" s="141"/>
      <c r="K82" s="141"/>
      <c r="L82" s="141"/>
      <c r="M82" s="141"/>
      <c r="N82" s="142"/>
      <c r="O82" s="695"/>
      <c r="P82" s="696"/>
      <c r="Q82" s="696"/>
      <c r="R82" s="696"/>
      <c r="S82" s="696"/>
      <c r="T82" s="696"/>
      <c r="U82" s="697"/>
      <c r="V82" s="697"/>
      <c r="W82" s="697"/>
      <c r="X82" s="697"/>
      <c r="Y82" s="697"/>
      <c r="Z82" s="697"/>
      <c r="AA82" s="696"/>
      <c r="AB82" s="696"/>
      <c r="AC82" s="696"/>
      <c r="AD82" s="696"/>
      <c r="AE82" s="696"/>
      <c r="AF82" s="696"/>
      <c r="AG82" s="697"/>
      <c r="AH82" s="697"/>
      <c r="AI82" s="697"/>
      <c r="AJ82" s="697"/>
      <c r="AK82" s="697"/>
      <c r="AL82" s="697"/>
    </row>
    <row r="83" spans="1:38" ht="16.5" customHeight="1">
      <c r="A83" s="124" t="s">
        <v>538</v>
      </c>
      <c r="B83" s="139"/>
      <c r="C83" s="139"/>
      <c r="D83" s="143" t="s">
        <v>539</v>
      </c>
      <c r="E83" s="141"/>
      <c r="F83" s="141"/>
      <c r="G83" s="141"/>
      <c r="H83" s="141"/>
      <c r="I83" s="141"/>
      <c r="J83" s="141"/>
      <c r="K83" s="141"/>
      <c r="L83" s="141"/>
      <c r="M83" s="141"/>
      <c r="N83" s="142"/>
      <c r="O83" s="695"/>
      <c r="P83" s="696"/>
      <c r="Q83" s="696"/>
      <c r="R83" s="696"/>
      <c r="S83" s="696"/>
      <c r="T83" s="696"/>
      <c r="U83" s="697"/>
      <c r="V83" s="697"/>
      <c r="W83" s="697"/>
      <c r="X83" s="697"/>
      <c r="Y83" s="697"/>
      <c r="Z83" s="697"/>
      <c r="AA83" s="696"/>
      <c r="AB83" s="696"/>
      <c r="AC83" s="696"/>
      <c r="AD83" s="696"/>
      <c r="AE83" s="696"/>
      <c r="AF83" s="696"/>
      <c r="AG83" s="697"/>
      <c r="AH83" s="697"/>
      <c r="AI83" s="697"/>
      <c r="AJ83" s="697"/>
      <c r="AK83" s="697"/>
      <c r="AL83" s="697"/>
    </row>
    <row r="84" spans="1:38" ht="16.5" customHeight="1">
      <c r="A84" s="124" t="s">
        <v>540</v>
      </c>
      <c r="B84" s="139"/>
      <c r="C84" s="139"/>
      <c r="D84" s="143" t="s">
        <v>541</v>
      </c>
      <c r="E84" s="141"/>
      <c r="F84" s="141"/>
      <c r="G84" s="141"/>
      <c r="H84" s="141"/>
      <c r="I84" s="141"/>
      <c r="J84" s="141"/>
      <c r="K84" s="141"/>
      <c r="L84" s="141"/>
      <c r="M84" s="141"/>
      <c r="N84" s="142"/>
      <c r="O84" s="695"/>
      <c r="P84" s="696"/>
      <c r="Q84" s="696"/>
      <c r="R84" s="696"/>
      <c r="S84" s="696"/>
      <c r="T84" s="696"/>
      <c r="U84" s="697"/>
      <c r="V84" s="697"/>
      <c r="W84" s="697"/>
      <c r="X84" s="697"/>
      <c r="Y84" s="697"/>
      <c r="Z84" s="697"/>
      <c r="AA84" s="696"/>
      <c r="AB84" s="696"/>
      <c r="AC84" s="696"/>
      <c r="AD84" s="696"/>
      <c r="AE84" s="696"/>
      <c r="AF84" s="696"/>
      <c r="AG84" s="697"/>
      <c r="AH84" s="697"/>
      <c r="AI84" s="697"/>
      <c r="AJ84" s="697"/>
      <c r="AK84" s="697"/>
      <c r="AL84" s="697"/>
    </row>
    <row r="85" spans="1:38" ht="16.5" customHeight="1">
      <c r="A85" s="124" t="s">
        <v>542</v>
      </c>
      <c r="B85" s="139"/>
      <c r="C85" s="139"/>
      <c r="D85" s="143" t="s">
        <v>543</v>
      </c>
      <c r="E85" s="141"/>
      <c r="F85" s="141"/>
      <c r="G85" s="141"/>
      <c r="H85" s="141"/>
      <c r="I85" s="141"/>
      <c r="J85" s="141"/>
      <c r="K85" s="141"/>
      <c r="L85" s="141"/>
      <c r="M85" s="141"/>
      <c r="N85" s="142"/>
      <c r="O85" s="695">
        <v>6250000</v>
      </c>
      <c r="P85" s="696"/>
      <c r="Q85" s="696"/>
      <c r="R85" s="696"/>
      <c r="S85" s="696"/>
      <c r="T85" s="696"/>
      <c r="U85" s="697"/>
      <c r="V85" s="697"/>
      <c r="W85" s="697"/>
      <c r="X85" s="697"/>
      <c r="Y85" s="697"/>
      <c r="Z85" s="697"/>
      <c r="AA85" s="696">
        <v>6250000</v>
      </c>
      <c r="AB85" s="696"/>
      <c r="AC85" s="696"/>
      <c r="AD85" s="696"/>
      <c r="AE85" s="696"/>
      <c r="AF85" s="696"/>
      <c r="AG85" s="697"/>
      <c r="AH85" s="697"/>
      <c r="AI85" s="697"/>
      <c r="AJ85" s="697"/>
      <c r="AK85" s="697"/>
      <c r="AL85" s="697"/>
    </row>
    <row r="86" spans="1:38" ht="16.5" customHeight="1">
      <c r="A86" s="124" t="s">
        <v>544</v>
      </c>
      <c r="B86" s="139"/>
      <c r="C86" s="139"/>
      <c r="D86" s="143" t="s">
        <v>545</v>
      </c>
      <c r="E86" s="141"/>
      <c r="F86" s="141"/>
      <c r="G86" s="141"/>
      <c r="H86" s="141"/>
      <c r="I86" s="141"/>
      <c r="J86" s="141"/>
      <c r="K86" s="141"/>
      <c r="L86" s="141"/>
      <c r="M86" s="141"/>
      <c r="N86" s="142"/>
      <c r="O86" s="695"/>
      <c r="P86" s="696"/>
      <c r="Q86" s="696"/>
      <c r="R86" s="696"/>
      <c r="S86" s="696"/>
      <c r="T86" s="696"/>
      <c r="U86" s="697"/>
      <c r="V86" s="697"/>
      <c r="W86" s="697"/>
      <c r="X86" s="697"/>
      <c r="Y86" s="697"/>
      <c r="Z86" s="697"/>
      <c r="AA86" s="696"/>
      <c r="AB86" s="696"/>
      <c r="AC86" s="696"/>
      <c r="AD86" s="696"/>
      <c r="AE86" s="696"/>
      <c r="AF86" s="696"/>
      <c r="AG86" s="697"/>
      <c r="AH86" s="697"/>
      <c r="AI86" s="697"/>
      <c r="AJ86" s="697"/>
      <c r="AK86" s="697"/>
      <c r="AL86" s="697"/>
    </row>
    <row r="87" spans="1:38" ht="16.5" customHeight="1">
      <c r="A87" s="124" t="s">
        <v>546</v>
      </c>
      <c r="B87" s="139"/>
      <c r="C87" s="139"/>
      <c r="D87" s="143" t="s">
        <v>547</v>
      </c>
      <c r="E87" s="141"/>
      <c r="F87" s="141"/>
      <c r="G87" s="141"/>
      <c r="H87" s="141"/>
      <c r="I87" s="141"/>
      <c r="J87" s="141"/>
      <c r="K87" s="141"/>
      <c r="L87" s="141"/>
      <c r="M87" s="141"/>
      <c r="N87" s="142"/>
      <c r="O87" s="718"/>
      <c r="P87" s="719"/>
      <c r="Q87" s="719"/>
      <c r="R87" s="719"/>
      <c r="S87" s="719"/>
      <c r="T87" s="695"/>
      <c r="U87" s="720"/>
      <c r="V87" s="721"/>
      <c r="W87" s="721"/>
      <c r="X87" s="721"/>
      <c r="Y87" s="721"/>
      <c r="Z87" s="717"/>
      <c r="AA87" s="718"/>
      <c r="AB87" s="719"/>
      <c r="AC87" s="719"/>
      <c r="AD87" s="719"/>
      <c r="AE87" s="719"/>
      <c r="AF87" s="695"/>
      <c r="AG87" s="720"/>
      <c r="AH87" s="721"/>
      <c r="AI87" s="721"/>
      <c r="AJ87" s="721"/>
      <c r="AK87" s="721"/>
      <c r="AL87" s="717"/>
    </row>
    <row r="88" spans="1:38" ht="16.5" customHeight="1">
      <c r="A88" s="124" t="s">
        <v>548</v>
      </c>
      <c r="B88" s="139"/>
      <c r="C88" s="139"/>
      <c r="D88" s="143" t="s">
        <v>549</v>
      </c>
      <c r="E88" s="141"/>
      <c r="F88" s="141"/>
      <c r="G88" s="141"/>
      <c r="H88" s="141"/>
      <c r="I88" s="141"/>
      <c r="J88" s="141"/>
      <c r="K88" s="141"/>
      <c r="L88" s="141"/>
      <c r="M88" s="141"/>
      <c r="N88" s="142"/>
      <c r="O88" s="695">
        <f>15687254+1015827004</f>
        <v>1031514258</v>
      </c>
      <c r="P88" s="696"/>
      <c r="Q88" s="696"/>
      <c r="R88" s="696"/>
      <c r="S88" s="696"/>
      <c r="T88" s="696"/>
      <c r="U88" s="697"/>
      <c r="V88" s="697"/>
      <c r="W88" s="697"/>
      <c r="X88" s="697"/>
      <c r="Y88" s="697"/>
      <c r="Z88" s="697"/>
      <c r="AA88" s="696">
        <v>1231315038</v>
      </c>
      <c r="AB88" s="696"/>
      <c r="AC88" s="696"/>
      <c r="AD88" s="696"/>
      <c r="AE88" s="696"/>
      <c r="AF88" s="696"/>
      <c r="AG88" s="697"/>
      <c r="AH88" s="697"/>
      <c r="AI88" s="697"/>
      <c r="AJ88" s="697"/>
      <c r="AK88" s="697"/>
      <c r="AL88" s="697"/>
    </row>
    <row r="89" spans="1:38" ht="16.5" customHeight="1">
      <c r="A89" s="124" t="s">
        <v>550</v>
      </c>
      <c r="B89" s="139"/>
      <c r="C89" s="139"/>
      <c r="D89" s="143" t="s">
        <v>551</v>
      </c>
      <c r="E89" s="141"/>
      <c r="F89" s="141"/>
      <c r="G89" s="141"/>
      <c r="H89" s="141"/>
      <c r="I89" s="141"/>
      <c r="J89" s="141"/>
      <c r="K89" s="141"/>
      <c r="L89" s="141"/>
      <c r="M89" s="141"/>
      <c r="N89" s="142"/>
      <c r="O89" s="695"/>
      <c r="P89" s="696"/>
      <c r="Q89" s="696"/>
      <c r="R89" s="696"/>
      <c r="S89" s="696"/>
      <c r="T89" s="696"/>
      <c r="U89" s="697"/>
      <c r="V89" s="697"/>
      <c r="W89" s="697"/>
      <c r="X89" s="697"/>
      <c r="Y89" s="697"/>
      <c r="Z89" s="697"/>
      <c r="AA89" s="696"/>
      <c r="AB89" s="696"/>
      <c r="AC89" s="696"/>
      <c r="AD89" s="696"/>
      <c r="AE89" s="696"/>
      <c r="AF89" s="696"/>
      <c r="AG89" s="697"/>
      <c r="AH89" s="697"/>
      <c r="AI89" s="697"/>
      <c r="AJ89" s="697"/>
      <c r="AK89" s="697"/>
      <c r="AL89" s="697"/>
    </row>
    <row r="90" spans="1:38" ht="16.5" customHeight="1">
      <c r="A90" s="124" t="s">
        <v>552</v>
      </c>
      <c r="B90" s="139"/>
      <c r="C90" s="139"/>
      <c r="D90" s="143" t="s">
        <v>553</v>
      </c>
      <c r="E90" s="141"/>
      <c r="F90" s="141"/>
      <c r="G90" s="141"/>
      <c r="H90" s="141"/>
      <c r="I90" s="141"/>
      <c r="J90" s="141"/>
      <c r="K90" s="141"/>
      <c r="L90" s="141"/>
      <c r="M90" s="141"/>
      <c r="N90" s="142"/>
      <c r="O90" s="695">
        <v>487815264</v>
      </c>
      <c r="P90" s="696"/>
      <c r="Q90" s="696"/>
      <c r="R90" s="696"/>
      <c r="S90" s="696"/>
      <c r="T90" s="696"/>
      <c r="U90" s="697"/>
      <c r="V90" s="697"/>
      <c r="W90" s="697"/>
      <c r="X90" s="697"/>
      <c r="Y90" s="697"/>
      <c r="Z90" s="697"/>
      <c r="AA90" s="696">
        <v>493017231</v>
      </c>
      <c r="AB90" s="696"/>
      <c r="AC90" s="696"/>
      <c r="AD90" s="696"/>
      <c r="AE90" s="696"/>
      <c r="AF90" s="696"/>
      <c r="AG90" s="697"/>
      <c r="AH90" s="697"/>
      <c r="AI90" s="697"/>
      <c r="AJ90" s="697"/>
      <c r="AK90" s="697"/>
      <c r="AL90" s="697"/>
    </row>
    <row r="91" spans="1:38" ht="16.5" customHeight="1">
      <c r="A91" s="124" t="s">
        <v>554</v>
      </c>
      <c r="B91" s="139"/>
      <c r="C91" s="139"/>
      <c r="D91" s="143" t="s">
        <v>555</v>
      </c>
      <c r="E91" s="141"/>
      <c r="F91" s="141"/>
      <c r="G91" s="141"/>
      <c r="H91" s="141"/>
      <c r="I91" s="141"/>
      <c r="J91" s="141"/>
      <c r="K91" s="141"/>
      <c r="L91" s="141"/>
      <c r="M91" s="141"/>
      <c r="N91" s="142"/>
      <c r="O91" s="695"/>
      <c r="P91" s="696"/>
      <c r="Q91" s="696"/>
      <c r="R91" s="696"/>
      <c r="S91" s="696"/>
      <c r="T91" s="696"/>
      <c r="U91" s="697"/>
      <c r="V91" s="697"/>
      <c r="W91" s="697"/>
      <c r="X91" s="697"/>
      <c r="Y91" s="697"/>
      <c r="Z91" s="697"/>
      <c r="AA91" s="696"/>
      <c r="AB91" s="696"/>
      <c r="AC91" s="696"/>
      <c r="AD91" s="696"/>
      <c r="AE91" s="696"/>
      <c r="AF91" s="696"/>
      <c r="AG91" s="697"/>
      <c r="AH91" s="697"/>
      <c r="AI91" s="697"/>
      <c r="AJ91" s="697"/>
      <c r="AK91" s="697"/>
      <c r="AL91" s="697"/>
    </row>
    <row r="92" spans="1:38" ht="16.5" customHeight="1">
      <c r="A92" s="124" t="s">
        <v>556</v>
      </c>
      <c r="B92" s="139"/>
      <c r="C92" s="139"/>
      <c r="D92" s="143" t="s">
        <v>557</v>
      </c>
      <c r="E92" s="141"/>
      <c r="F92" s="141"/>
      <c r="G92" s="141"/>
      <c r="H92" s="141"/>
      <c r="I92" s="141"/>
      <c r="J92" s="141"/>
      <c r="K92" s="141"/>
      <c r="L92" s="141"/>
      <c r="M92" s="141"/>
      <c r="N92" s="142"/>
      <c r="O92" s="695"/>
      <c r="P92" s="696"/>
      <c r="Q92" s="696"/>
      <c r="R92" s="696"/>
      <c r="S92" s="696"/>
      <c r="T92" s="696"/>
      <c r="U92" s="697"/>
      <c r="V92" s="697"/>
      <c r="W92" s="697"/>
      <c r="X92" s="697"/>
      <c r="Y92" s="697"/>
      <c r="Z92" s="697"/>
      <c r="AA92" s="696"/>
      <c r="AB92" s="696"/>
      <c r="AC92" s="696"/>
      <c r="AD92" s="696"/>
      <c r="AE92" s="696"/>
      <c r="AF92" s="696"/>
      <c r="AG92" s="697"/>
      <c r="AH92" s="697"/>
      <c r="AI92" s="697"/>
      <c r="AJ92" s="697"/>
      <c r="AK92" s="697"/>
      <c r="AL92" s="697"/>
    </row>
    <row r="93" spans="1:38" ht="16.5" customHeight="1">
      <c r="A93" s="124" t="s">
        <v>558</v>
      </c>
      <c r="B93" s="139"/>
      <c r="C93" s="139"/>
      <c r="D93" s="143" t="s">
        <v>559</v>
      </c>
      <c r="E93" s="141"/>
      <c r="F93" s="141"/>
      <c r="G93" s="141"/>
      <c r="H93" s="141"/>
      <c r="I93" s="141"/>
      <c r="J93" s="141"/>
      <c r="K93" s="141"/>
      <c r="L93" s="141"/>
      <c r="M93" s="141"/>
      <c r="N93" s="142"/>
      <c r="O93" s="695"/>
      <c r="P93" s="696"/>
      <c r="Q93" s="696"/>
      <c r="R93" s="696"/>
      <c r="S93" s="696"/>
      <c r="T93" s="696"/>
      <c r="U93" s="697"/>
      <c r="V93" s="697"/>
      <c r="W93" s="697"/>
      <c r="X93" s="697"/>
      <c r="Y93" s="697"/>
      <c r="Z93" s="697"/>
      <c r="AA93" s="696"/>
      <c r="AB93" s="696"/>
      <c r="AC93" s="696"/>
      <c r="AD93" s="696"/>
      <c r="AE93" s="696"/>
      <c r="AF93" s="696"/>
      <c r="AG93" s="697"/>
      <c r="AH93" s="697"/>
      <c r="AI93" s="697"/>
      <c r="AJ93" s="697"/>
      <c r="AK93" s="697"/>
      <c r="AL93" s="697"/>
    </row>
    <row r="94" spans="1:38" ht="16.5" customHeight="1">
      <c r="A94" s="124" t="s">
        <v>560</v>
      </c>
      <c r="B94" s="139"/>
      <c r="C94" s="139"/>
      <c r="D94" s="143" t="s">
        <v>561</v>
      </c>
      <c r="E94" s="141"/>
      <c r="F94" s="141"/>
      <c r="G94" s="141"/>
      <c r="H94" s="141"/>
      <c r="I94" s="141"/>
      <c r="J94" s="141"/>
      <c r="K94" s="141"/>
      <c r="L94" s="141"/>
      <c r="M94" s="141"/>
      <c r="N94" s="142"/>
      <c r="O94" s="695"/>
      <c r="P94" s="696"/>
      <c r="Q94" s="696"/>
      <c r="R94" s="696"/>
      <c r="S94" s="696"/>
      <c r="T94" s="696"/>
      <c r="U94" s="697"/>
      <c r="V94" s="697"/>
      <c r="W94" s="697"/>
      <c r="X94" s="697"/>
      <c r="Y94" s="697"/>
      <c r="Z94" s="697"/>
      <c r="AA94" s="696"/>
      <c r="AB94" s="696"/>
      <c r="AC94" s="696"/>
      <c r="AD94" s="696"/>
      <c r="AE94" s="696"/>
      <c r="AF94" s="696"/>
      <c r="AG94" s="697"/>
      <c r="AH94" s="697"/>
      <c r="AI94" s="697"/>
      <c r="AJ94" s="697"/>
      <c r="AK94" s="697"/>
      <c r="AL94" s="697"/>
    </row>
    <row r="95" spans="1:38" ht="16.5" customHeight="1">
      <c r="A95" s="124" t="s">
        <v>562</v>
      </c>
      <c r="B95" s="139"/>
      <c r="C95" s="139"/>
      <c r="D95" s="143" t="s">
        <v>563</v>
      </c>
      <c r="E95" s="141"/>
      <c r="F95" s="141"/>
      <c r="G95" s="141"/>
      <c r="H95" s="141"/>
      <c r="I95" s="141"/>
      <c r="J95" s="141"/>
      <c r="K95" s="141"/>
      <c r="L95" s="141"/>
      <c r="M95" s="141"/>
      <c r="N95" s="142"/>
      <c r="O95" s="695"/>
      <c r="P95" s="696"/>
      <c r="Q95" s="696"/>
      <c r="R95" s="696"/>
      <c r="S95" s="696"/>
      <c r="T95" s="696"/>
      <c r="U95" s="697"/>
      <c r="V95" s="697"/>
      <c r="W95" s="697"/>
      <c r="X95" s="697"/>
      <c r="Y95" s="697"/>
      <c r="Z95" s="697"/>
      <c r="AA95" s="696"/>
      <c r="AB95" s="696"/>
      <c r="AC95" s="696"/>
      <c r="AD95" s="696"/>
      <c r="AE95" s="696"/>
      <c r="AF95" s="696"/>
      <c r="AG95" s="697"/>
      <c r="AH95" s="697"/>
      <c r="AI95" s="697"/>
      <c r="AJ95" s="697"/>
      <c r="AK95" s="697"/>
      <c r="AL95" s="697"/>
    </row>
    <row r="96" spans="1:38" ht="16.5" customHeight="1">
      <c r="A96" s="124" t="s">
        <v>564</v>
      </c>
      <c r="B96" s="139"/>
      <c r="C96" s="139"/>
      <c r="D96" s="143" t="s">
        <v>565</v>
      </c>
      <c r="E96" s="141"/>
      <c r="F96" s="141"/>
      <c r="G96" s="141"/>
      <c r="H96" s="141"/>
      <c r="I96" s="141"/>
      <c r="J96" s="141"/>
      <c r="K96" s="141"/>
      <c r="L96" s="141"/>
      <c r="M96" s="141"/>
      <c r="N96" s="142"/>
      <c r="O96" s="695"/>
      <c r="P96" s="696"/>
      <c r="Q96" s="696"/>
      <c r="R96" s="696"/>
      <c r="S96" s="696"/>
      <c r="T96" s="696"/>
      <c r="U96" s="697"/>
      <c r="V96" s="697"/>
      <c r="W96" s="697"/>
      <c r="X96" s="697"/>
      <c r="Y96" s="697"/>
      <c r="Z96" s="697"/>
      <c r="AA96" s="696"/>
      <c r="AB96" s="696"/>
      <c r="AC96" s="696"/>
      <c r="AD96" s="696"/>
      <c r="AE96" s="696"/>
      <c r="AF96" s="696"/>
      <c r="AG96" s="697"/>
      <c r="AH96" s="697"/>
      <c r="AI96" s="697"/>
      <c r="AJ96" s="697"/>
      <c r="AK96" s="697"/>
      <c r="AL96" s="697"/>
    </row>
    <row r="97" spans="1:38" ht="16.5" customHeight="1">
      <c r="A97" s="124" t="s">
        <v>566</v>
      </c>
      <c r="B97" s="139"/>
      <c r="C97" s="139"/>
      <c r="D97" s="143" t="s">
        <v>567</v>
      </c>
      <c r="E97" s="141"/>
      <c r="F97" s="141"/>
      <c r="G97" s="141"/>
      <c r="H97" s="141"/>
      <c r="I97" s="141"/>
      <c r="J97" s="141"/>
      <c r="K97" s="141"/>
      <c r="L97" s="141"/>
      <c r="M97" s="141"/>
      <c r="N97" s="142"/>
      <c r="O97" s="695"/>
      <c r="P97" s="696"/>
      <c r="Q97" s="696"/>
      <c r="R97" s="696"/>
      <c r="S97" s="696"/>
      <c r="T97" s="696"/>
      <c r="U97" s="697"/>
      <c r="V97" s="697"/>
      <c r="W97" s="697"/>
      <c r="X97" s="697"/>
      <c r="Y97" s="697"/>
      <c r="Z97" s="697"/>
      <c r="AA97" s="696"/>
      <c r="AB97" s="696"/>
      <c r="AC97" s="696"/>
      <c r="AD97" s="696"/>
      <c r="AE97" s="696"/>
      <c r="AF97" s="696"/>
      <c r="AG97" s="697"/>
      <c r="AH97" s="697"/>
      <c r="AI97" s="697"/>
      <c r="AJ97" s="697"/>
      <c r="AK97" s="697"/>
      <c r="AL97" s="697"/>
    </row>
    <row r="98" spans="1:38" ht="16.5" customHeight="1">
      <c r="A98" s="124" t="s">
        <v>568</v>
      </c>
      <c r="B98" s="139"/>
      <c r="C98" s="139"/>
      <c r="D98" s="143" t="s">
        <v>569</v>
      </c>
      <c r="E98" s="141"/>
      <c r="F98" s="141"/>
      <c r="G98" s="141"/>
      <c r="H98" s="141"/>
      <c r="I98" s="141"/>
      <c r="J98" s="141"/>
      <c r="K98" s="141"/>
      <c r="L98" s="141"/>
      <c r="M98" s="141"/>
      <c r="N98" s="142"/>
      <c r="O98" s="695"/>
      <c r="P98" s="696"/>
      <c r="Q98" s="696"/>
      <c r="R98" s="696"/>
      <c r="S98" s="696"/>
      <c r="T98" s="696"/>
      <c r="U98" s="697"/>
      <c r="V98" s="697"/>
      <c r="W98" s="697"/>
      <c r="X98" s="697"/>
      <c r="Y98" s="697"/>
      <c r="Z98" s="697"/>
      <c r="AA98" s="696"/>
      <c r="AB98" s="696"/>
      <c r="AC98" s="696"/>
      <c r="AD98" s="696"/>
      <c r="AE98" s="696"/>
      <c r="AF98" s="696"/>
      <c r="AG98" s="697"/>
      <c r="AH98" s="697"/>
      <c r="AI98" s="697"/>
      <c r="AJ98" s="697"/>
      <c r="AK98" s="697"/>
      <c r="AL98" s="697"/>
    </row>
    <row r="99" spans="1:38" ht="16.5" customHeight="1">
      <c r="A99" s="124" t="s">
        <v>570</v>
      </c>
      <c r="B99" s="139"/>
      <c r="C99" s="139"/>
      <c r="D99" s="143" t="s">
        <v>571</v>
      </c>
      <c r="E99" s="141"/>
      <c r="F99" s="141"/>
      <c r="G99" s="141"/>
      <c r="H99" s="141"/>
      <c r="I99" s="141"/>
      <c r="J99" s="141"/>
      <c r="K99" s="141"/>
      <c r="L99" s="141"/>
      <c r="M99" s="141"/>
      <c r="N99" s="142"/>
      <c r="O99" s="695"/>
      <c r="P99" s="696"/>
      <c r="Q99" s="696"/>
      <c r="R99" s="696"/>
      <c r="S99" s="696"/>
      <c r="T99" s="696"/>
      <c r="U99" s="697"/>
      <c r="V99" s="697"/>
      <c r="W99" s="697"/>
      <c r="X99" s="697"/>
      <c r="Y99" s="697"/>
      <c r="Z99" s="697"/>
      <c r="AA99" s="696"/>
      <c r="AB99" s="696"/>
      <c r="AC99" s="696"/>
      <c r="AD99" s="696"/>
      <c r="AE99" s="696"/>
      <c r="AF99" s="696"/>
      <c r="AG99" s="697"/>
      <c r="AH99" s="697"/>
      <c r="AI99" s="697"/>
      <c r="AJ99" s="697"/>
      <c r="AK99" s="697"/>
      <c r="AL99" s="697"/>
    </row>
    <row r="100" spans="1:38" ht="16.5" customHeight="1">
      <c r="A100" s="124" t="s">
        <v>572</v>
      </c>
      <c r="B100" s="139"/>
      <c r="C100" s="139"/>
      <c r="D100" s="140" t="s">
        <v>573</v>
      </c>
      <c r="E100" s="141"/>
      <c r="F100" s="141"/>
      <c r="G100" s="141"/>
      <c r="H100" s="141"/>
      <c r="I100" s="141"/>
      <c r="J100" s="141"/>
      <c r="K100" s="141"/>
      <c r="L100" s="141"/>
      <c r="M100" s="141"/>
      <c r="N100" s="142"/>
      <c r="O100" s="717"/>
      <c r="P100" s="697"/>
      <c r="Q100" s="697"/>
      <c r="R100" s="697"/>
      <c r="S100" s="697"/>
      <c r="T100" s="697"/>
      <c r="U100" s="697">
        <f>+O101+O102+O103+O104+O105+O106+O107+O108+O109</f>
        <v>281941141920</v>
      </c>
      <c r="V100" s="697"/>
      <c r="W100" s="697"/>
      <c r="X100" s="697"/>
      <c r="Y100" s="697"/>
      <c r="Z100" s="697"/>
      <c r="AA100" s="697"/>
      <c r="AB100" s="697"/>
      <c r="AC100" s="697"/>
      <c r="AD100" s="697"/>
      <c r="AE100" s="697"/>
      <c r="AF100" s="697"/>
      <c r="AG100" s="697">
        <f>+AA101+AA102+AA103+AA104+AA105+AA106+AA107+AA108+AA109</f>
        <v>281852125020</v>
      </c>
      <c r="AH100" s="697"/>
      <c r="AI100" s="697"/>
      <c r="AJ100" s="697"/>
      <c r="AK100" s="697"/>
      <c r="AL100" s="697"/>
    </row>
    <row r="101" spans="1:38" ht="16.5" customHeight="1">
      <c r="A101" s="124" t="s">
        <v>574</v>
      </c>
      <c r="B101" s="139"/>
      <c r="C101" s="139"/>
      <c r="D101" s="143" t="s">
        <v>575</v>
      </c>
      <c r="E101" s="141"/>
      <c r="F101" s="141"/>
      <c r="G101" s="141"/>
      <c r="H101" s="141"/>
      <c r="I101" s="141"/>
      <c r="J101" s="141"/>
      <c r="K101" s="141"/>
      <c r="L101" s="141"/>
      <c r="M101" s="141"/>
      <c r="N101" s="142"/>
      <c r="O101" s="695"/>
      <c r="P101" s="696"/>
      <c r="Q101" s="696"/>
      <c r="R101" s="696"/>
      <c r="S101" s="696"/>
      <c r="T101" s="696"/>
      <c r="U101" s="697"/>
      <c r="V101" s="697"/>
      <c r="W101" s="697"/>
      <c r="X101" s="697"/>
      <c r="Y101" s="697"/>
      <c r="Z101" s="697"/>
      <c r="AA101" s="696"/>
      <c r="AB101" s="696"/>
      <c r="AC101" s="696"/>
      <c r="AD101" s="696"/>
      <c r="AE101" s="696"/>
      <c r="AF101" s="696"/>
      <c r="AG101" s="697"/>
      <c r="AH101" s="697"/>
      <c r="AI101" s="697"/>
      <c r="AJ101" s="697"/>
      <c r="AK101" s="697"/>
      <c r="AL101" s="697"/>
    </row>
    <row r="102" spans="1:38" ht="16.5" customHeight="1">
      <c r="A102" s="124" t="s">
        <v>576</v>
      </c>
      <c r="B102" s="139"/>
      <c r="C102" s="139"/>
      <c r="D102" s="143" t="s">
        <v>577</v>
      </c>
      <c r="E102" s="141"/>
      <c r="F102" s="141"/>
      <c r="G102" s="141"/>
      <c r="H102" s="141"/>
      <c r="I102" s="141"/>
      <c r="J102" s="141"/>
      <c r="K102" s="141"/>
      <c r="L102" s="141"/>
      <c r="M102" s="141"/>
      <c r="N102" s="142"/>
      <c r="O102" s="695"/>
      <c r="P102" s="696"/>
      <c r="Q102" s="696"/>
      <c r="R102" s="696"/>
      <c r="S102" s="696"/>
      <c r="T102" s="696"/>
      <c r="U102" s="697"/>
      <c r="V102" s="697"/>
      <c r="W102" s="697"/>
      <c r="X102" s="697"/>
      <c r="Y102" s="697"/>
      <c r="Z102" s="697"/>
      <c r="AA102" s="696"/>
      <c r="AB102" s="696"/>
      <c r="AC102" s="696"/>
      <c r="AD102" s="696"/>
      <c r="AE102" s="696"/>
      <c r="AF102" s="696"/>
      <c r="AG102" s="697"/>
      <c r="AH102" s="697"/>
      <c r="AI102" s="697"/>
      <c r="AJ102" s="697"/>
      <c r="AK102" s="697"/>
      <c r="AL102" s="697"/>
    </row>
    <row r="103" spans="1:38" ht="16.5" customHeight="1">
      <c r="A103" s="124" t="s">
        <v>578</v>
      </c>
      <c r="B103" s="139"/>
      <c r="C103" s="139"/>
      <c r="D103" s="143" t="s">
        <v>579</v>
      </c>
      <c r="E103" s="141"/>
      <c r="F103" s="141"/>
      <c r="G103" s="141"/>
      <c r="H103" s="141"/>
      <c r="I103" s="141"/>
      <c r="J103" s="141"/>
      <c r="K103" s="141"/>
      <c r="L103" s="141"/>
      <c r="M103" s="141"/>
      <c r="N103" s="142"/>
      <c r="O103" s="696">
        <v>268000000000</v>
      </c>
      <c r="P103" s="696"/>
      <c r="Q103" s="696"/>
      <c r="R103" s="696"/>
      <c r="S103" s="696"/>
      <c r="T103" s="696"/>
      <c r="U103" s="697"/>
      <c r="V103" s="697"/>
      <c r="W103" s="697"/>
      <c r="X103" s="697"/>
      <c r="Y103" s="697"/>
      <c r="Z103" s="697"/>
      <c r="AA103" s="696">
        <v>268000000000</v>
      </c>
      <c r="AB103" s="696"/>
      <c r="AC103" s="696"/>
      <c r="AD103" s="696"/>
      <c r="AE103" s="696"/>
      <c r="AF103" s="696"/>
      <c r="AG103" s="697"/>
      <c r="AH103" s="697"/>
      <c r="AI103" s="697"/>
      <c r="AJ103" s="697"/>
      <c r="AK103" s="697"/>
      <c r="AL103" s="697"/>
    </row>
    <row r="104" spans="1:38" ht="16.5" customHeight="1">
      <c r="A104" s="124" t="s">
        <v>580</v>
      </c>
      <c r="B104" s="139"/>
      <c r="C104" s="139"/>
      <c r="D104" s="143" t="s">
        <v>581</v>
      </c>
      <c r="E104" s="141"/>
      <c r="F104" s="141"/>
      <c r="G104" s="141"/>
      <c r="H104" s="141"/>
      <c r="I104" s="141"/>
      <c r="J104" s="141"/>
      <c r="K104" s="141"/>
      <c r="L104" s="141"/>
      <c r="M104" s="141"/>
      <c r="N104" s="142"/>
      <c r="O104" s="696"/>
      <c r="P104" s="696"/>
      <c r="Q104" s="696"/>
      <c r="R104" s="696"/>
      <c r="S104" s="696"/>
      <c r="T104" s="696"/>
      <c r="U104" s="697"/>
      <c r="V104" s="697"/>
      <c r="W104" s="697"/>
      <c r="X104" s="697"/>
      <c r="Y104" s="697"/>
      <c r="Z104" s="697"/>
      <c r="AA104" s="696"/>
      <c r="AB104" s="696"/>
      <c r="AC104" s="696"/>
      <c r="AD104" s="696"/>
      <c r="AE104" s="696"/>
      <c r="AF104" s="696"/>
      <c r="AG104" s="697"/>
      <c r="AH104" s="697"/>
      <c r="AI104" s="697"/>
      <c r="AJ104" s="697"/>
      <c r="AK104" s="697"/>
      <c r="AL104" s="697"/>
    </row>
    <row r="105" spans="1:38" ht="16.5" customHeight="1">
      <c r="A105" s="124" t="s">
        <v>582</v>
      </c>
      <c r="B105" s="139"/>
      <c r="C105" s="139"/>
      <c r="D105" s="143" t="s">
        <v>583</v>
      </c>
      <c r="E105" s="141"/>
      <c r="F105" s="141"/>
      <c r="G105" s="141"/>
      <c r="H105" s="141"/>
      <c r="I105" s="141"/>
      <c r="J105" s="141"/>
      <c r="K105" s="141"/>
      <c r="L105" s="141"/>
      <c r="M105" s="141"/>
      <c r="N105" s="142"/>
      <c r="O105" s="696">
        <v>13941141920</v>
      </c>
      <c r="P105" s="696"/>
      <c r="Q105" s="696"/>
      <c r="R105" s="696"/>
      <c r="S105" s="696"/>
      <c r="T105" s="696"/>
      <c r="U105" s="697"/>
      <c r="V105" s="697"/>
      <c r="W105" s="697"/>
      <c r="X105" s="697"/>
      <c r="Y105" s="697"/>
      <c r="Z105" s="697"/>
      <c r="AA105" s="696">
        <v>13852125020</v>
      </c>
      <c r="AB105" s="696"/>
      <c r="AC105" s="696"/>
      <c r="AD105" s="696"/>
      <c r="AE105" s="696"/>
      <c r="AF105" s="696"/>
      <c r="AG105" s="697"/>
      <c r="AH105" s="697"/>
      <c r="AI105" s="697"/>
      <c r="AJ105" s="697"/>
      <c r="AK105" s="697"/>
      <c r="AL105" s="697"/>
    </row>
    <row r="106" spans="1:38" ht="16.5" customHeight="1">
      <c r="A106" s="124" t="s">
        <v>584</v>
      </c>
      <c r="B106" s="139"/>
      <c r="C106" s="139"/>
      <c r="D106" s="143" t="s">
        <v>585</v>
      </c>
      <c r="E106" s="141"/>
      <c r="F106" s="141"/>
      <c r="G106" s="141"/>
      <c r="H106" s="141"/>
      <c r="I106" s="141"/>
      <c r="J106" s="141"/>
      <c r="K106" s="141"/>
      <c r="L106" s="141"/>
      <c r="M106" s="141"/>
      <c r="N106" s="142"/>
      <c r="O106" s="695"/>
      <c r="P106" s="696"/>
      <c r="Q106" s="696"/>
      <c r="R106" s="696"/>
      <c r="S106" s="696"/>
      <c r="T106" s="696"/>
      <c r="U106" s="697"/>
      <c r="V106" s="697"/>
      <c r="W106" s="697"/>
      <c r="X106" s="697"/>
      <c r="Y106" s="697"/>
      <c r="Z106" s="697"/>
      <c r="AA106" s="696"/>
      <c r="AB106" s="696"/>
      <c r="AC106" s="696"/>
      <c r="AD106" s="696"/>
      <c r="AE106" s="696"/>
      <c r="AF106" s="696"/>
      <c r="AG106" s="697"/>
      <c r="AH106" s="697"/>
      <c r="AI106" s="697"/>
      <c r="AJ106" s="697"/>
      <c r="AK106" s="697"/>
      <c r="AL106" s="697"/>
    </row>
    <row r="107" spans="1:38" ht="16.5" customHeight="1">
      <c r="A107" s="124" t="s">
        <v>586</v>
      </c>
      <c r="B107" s="139"/>
      <c r="C107" s="139"/>
      <c r="D107" s="143" t="s">
        <v>587</v>
      </c>
      <c r="E107" s="141"/>
      <c r="F107" s="141"/>
      <c r="G107" s="141"/>
      <c r="H107" s="141"/>
      <c r="I107" s="141"/>
      <c r="J107" s="141"/>
      <c r="K107" s="141"/>
      <c r="L107" s="141"/>
      <c r="M107" s="141"/>
      <c r="N107" s="142"/>
      <c r="O107" s="695"/>
      <c r="P107" s="696"/>
      <c r="Q107" s="696"/>
      <c r="R107" s="696"/>
      <c r="S107" s="696"/>
      <c r="T107" s="696"/>
      <c r="U107" s="697"/>
      <c r="V107" s="697"/>
      <c r="W107" s="697"/>
      <c r="X107" s="697"/>
      <c r="Y107" s="697"/>
      <c r="Z107" s="697"/>
      <c r="AA107" s="696"/>
      <c r="AB107" s="696"/>
      <c r="AC107" s="696"/>
      <c r="AD107" s="696"/>
      <c r="AE107" s="696"/>
      <c r="AF107" s="696"/>
      <c r="AG107" s="697"/>
      <c r="AH107" s="697"/>
      <c r="AI107" s="697"/>
      <c r="AJ107" s="697"/>
      <c r="AK107" s="697"/>
      <c r="AL107" s="697"/>
    </row>
    <row r="108" spans="1:38" ht="16.5" customHeight="1">
      <c r="A108" s="124" t="s">
        <v>588</v>
      </c>
      <c r="B108" s="139"/>
      <c r="C108" s="139"/>
      <c r="D108" s="143" t="s">
        <v>589</v>
      </c>
      <c r="E108" s="141"/>
      <c r="F108" s="141"/>
      <c r="G108" s="141"/>
      <c r="H108" s="141"/>
      <c r="I108" s="141"/>
      <c r="J108" s="141"/>
      <c r="K108" s="141"/>
      <c r="L108" s="141"/>
      <c r="M108" s="141"/>
      <c r="N108" s="142"/>
      <c r="O108" s="695"/>
      <c r="P108" s="696"/>
      <c r="Q108" s="696"/>
      <c r="R108" s="696"/>
      <c r="S108" s="696"/>
      <c r="T108" s="696"/>
      <c r="U108" s="697"/>
      <c r="V108" s="697"/>
      <c r="W108" s="697"/>
      <c r="X108" s="697"/>
      <c r="Y108" s="697"/>
      <c r="Z108" s="697"/>
      <c r="AA108" s="696"/>
      <c r="AB108" s="696"/>
      <c r="AC108" s="696"/>
      <c r="AD108" s="696"/>
      <c r="AE108" s="696"/>
      <c r="AF108" s="696"/>
      <c r="AG108" s="697"/>
      <c r="AH108" s="697"/>
      <c r="AI108" s="697"/>
      <c r="AJ108" s="697"/>
      <c r="AK108" s="697"/>
      <c r="AL108" s="697"/>
    </row>
    <row r="109" spans="1:38" ht="16.5" customHeight="1">
      <c r="A109" s="124" t="s">
        <v>590</v>
      </c>
      <c r="B109" s="139"/>
      <c r="C109" s="139"/>
      <c r="D109" s="143" t="s">
        <v>591</v>
      </c>
      <c r="E109" s="141"/>
      <c r="F109" s="141"/>
      <c r="G109" s="141"/>
      <c r="H109" s="141"/>
      <c r="I109" s="141"/>
      <c r="J109" s="141"/>
      <c r="K109" s="141"/>
      <c r="L109" s="141"/>
      <c r="M109" s="141"/>
      <c r="N109" s="142"/>
      <c r="O109" s="695"/>
      <c r="P109" s="696"/>
      <c r="Q109" s="696"/>
      <c r="R109" s="696"/>
      <c r="S109" s="696"/>
      <c r="T109" s="696"/>
      <c r="U109" s="697"/>
      <c r="V109" s="697"/>
      <c r="W109" s="697"/>
      <c r="X109" s="697"/>
      <c r="Y109" s="697"/>
      <c r="Z109" s="697"/>
      <c r="AA109" s="696"/>
      <c r="AB109" s="696"/>
      <c r="AC109" s="696"/>
      <c r="AD109" s="696"/>
      <c r="AE109" s="696"/>
      <c r="AF109" s="696"/>
      <c r="AG109" s="697"/>
      <c r="AH109" s="697"/>
      <c r="AI109" s="697"/>
      <c r="AJ109" s="697"/>
      <c r="AK109" s="697"/>
      <c r="AL109" s="697"/>
    </row>
    <row r="110" spans="1:38" ht="16.5" customHeight="1">
      <c r="A110" s="124" t="s">
        <v>592</v>
      </c>
      <c r="B110" s="139"/>
      <c r="C110" s="139"/>
      <c r="D110" s="140" t="s">
        <v>593</v>
      </c>
      <c r="E110" s="141"/>
      <c r="F110" s="141"/>
      <c r="G110" s="141"/>
      <c r="H110" s="141"/>
      <c r="I110" s="141"/>
      <c r="J110" s="141"/>
      <c r="K110" s="141"/>
      <c r="L110" s="141"/>
      <c r="M110" s="141"/>
      <c r="N110" s="142"/>
      <c r="O110" s="717"/>
      <c r="P110" s="697"/>
      <c r="Q110" s="697"/>
      <c r="R110" s="697"/>
      <c r="S110" s="697"/>
      <c r="T110" s="697"/>
      <c r="U110" s="697">
        <f>U81+ U100</f>
        <v>283466721442</v>
      </c>
      <c r="V110" s="697"/>
      <c r="W110" s="697"/>
      <c r="X110" s="697"/>
      <c r="Y110" s="697"/>
      <c r="Z110" s="697"/>
      <c r="AA110" s="697"/>
      <c r="AB110" s="697"/>
      <c r="AC110" s="697"/>
      <c r="AD110" s="697"/>
      <c r="AE110" s="697"/>
      <c r="AF110" s="697"/>
      <c r="AG110" s="697">
        <f>AG81+ AG100</f>
        <v>283582707289</v>
      </c>
      <c r="AH110" s="697"/>
      <c r="AI110" s="697"/>
      <c r="AJ110" s="697"/>
      <c r="AK110" s="697"/>
      <c r="AL110" s="697"/>
    </row>
    <row r="111" spans="1:38" ht="16.5" customHeight="1">
      <c r="A111" s="124"/>
      <c r="B111" s="139"/>
      <c r="C111" s="139"/>
      <c r="D111" s="140" t="s">
        <v>594</v>
      </c>
      <c r="E111" s="141"/>
      <c r="F111" s="141"/>
      <c r="G111" s="141"/>
      <c r="H111" s="141"/>
      <c r="I111" s="141"/>
      <c r="J111" s="141"/>
      <c r="K111" s="141"/>
      <c r="L111" s="141"/>
      <c r="M111" s="141"/>
      <c r="N111" s="142"/>
      <c r="O111" s="717"/>
      <c r="P111" s="697"/>
      <c r="Q111" s="697"/>
      <c r="R111" s="697"/>
      <c r="S111" s="697"/>
      <c r="T111" s="697"/>
      <c r="U111" s="697"/>
      <c r="V111" s="697"/>
      <c r="W111" s="697"/>
      <c r="X111" s="697"/>
      <c r="Y111" s="697"/>
      <c r="Z111" s="697"/>
      <c r="AA111" s="697"/>
      <c r="AB111" s="697"/>
      <c r="AC111" s="697"/>
      <c r="AD111" s="697"/>
      <c r="AE111" s="697"/>
      <c r="AF111" s="697"/>
      <c r="AG111" s="697"/>
      <c r="AH111" s="697"/>
      <c r="AI111" s="697"/>
      <c r="AJ111" s="697"/>
      <c r="AK111" s="697"/>
      <c r="AL111" s="697"/>
    </row>
    <row r="112" spans="1:38" ht="16.5" customHeight="1">
      <c r="A112" s="124" t="s">
        <v>595</v>
      </c>
      <c r="B112" s="139"/>
      <c r="C112" s="139"/>
      <c r="D112" s="140" t="s">
        <v>596</v>
      </c>
      <c r="E112" s="141"/>
      <c r="F112" s="141"/>
      <c r="G112" s="141"/>
      <c r="H112" s="141"/>
      <c r="I112" s="141"/>
      <c r="J112" s="141"/>
      <c r="K112" s="141"/>
      <c r="L112" s="141"/>
      <c r="M112" s="141"/>
      <c r="N112" s="142"/>
      <c r="O112" s="717"/>
      <c r="P112" s="697"/>
      <c r="Q112" s="697"/>
      <c r="R112" s="697"/>
      <c r="S112" s="697"/>
      <c r="T112" s="697"/>
      <c r="U112" s="697">
        <f>+O113+O114</f>
        <v>12700000000</v>
      </c>
      <c r="V112" s="697"/>
      <c r="W112" s="697"/>
      <c r="X112" s="697"/>
      <c r="Y112" s="697"/>
      <c r="Z112" s="697"/>
      <c r="AA112" s="697"/>
      <c r="AB112" s="697"/>
      <c r="AC112" s="697"/>
      <c r="AD112" s="697"/>
      <c r="AE112" s="697"/>
      <c r="AF112" s="697"/>
      <c r="AG112" s="697">
        <f>+AA113+AA114</f>
        <v>12700000000</v>
      </c>
      <c r="AH112" s="697"/>
      <c r="AI112" s="697"/>
      <c r="AJ112" s="697"/>
      <c r="AK112" s="697"/>
      <c r="AL112" s="697"/>
    </row>
    <row r="113" spans="1:38" ht="16.5" customHeight="1">
      <c r="A113" s="124" t="s">
        <v>597</v>
      </c>
      <c r="B113" s="139"/>
      <c r="C113" s="139"/>
      <c r="D113" s="143" t="s">
        <v>598</v>
      </c>
      <c r="E113" s="141"/>
      <c r="F113" s="141"/>
      <c r="G113" s="141"/>
      <c r="H113" s="141"/>
      <c r="I113" s="141"/>
      <c r="J113" s="141"/>
      <c r="K113" s="141"/>
      <c r="L113" s="141"/>
      <c r="M113" s="141"/>
      <c r="N113" s="142"/>
      <c r="O113" s="696">
        <v>1500000000</v>
      </c>
      <c r="P113" s="696"/>
      <c r="Q113" s="696"/>
      <c r="R113" s="696"/>
      <c r="S113" s="696"/>
      <c r="T113" s="696"/>
      <c r="U113" s="697"/>
      <c r="V113" s="697"/>
      <c r="W113" s="697"/>
      <c r="X113" s="697"/>
      <c r="Y113" s="697"/>
      <c r="Z113" s="697"/>
      <c r="AA113" s="696">
        <v>1500000000</v>
      </c>
      <c r="AB113" s="696"/>
      <c r="AC113" s="696"/>
      <c r="AD113" s="696"/>
      <c r="AE113" s="696"/>
      <c r="AF113" s="696"/>
      <c r="AG113" s="697"/>
      <c r="AH113" s="697"/>
      <c r="AI113" s="697"/>
      <c r="AJ113" s="697"/>
      <c r="AK113" s="697"/>
      <c r="AL113" s="697"/>
    </row>
    <row r="114" spans="1:38" ht="16.5" customHeight="1">
      <c r="A114" s="124" t="s">
        <v>599</v>
      </c>
      <c r="B114" s="139"/>
      <c r="C114" s="139"/>
      <c r="D114" s="143" t="s">
        <v>600</v>
      </c>
      <c r="E114" s="141"/>
      <c r="F114" s="141"/>
      <c r="G114" s="141"/>
      <c r="H114" s="141"/>
      <c r="I114" s="141"/>
      <c r="J114" s="141"/>
      <c r="K114" s="141"/>
      <c r="L114" s="141"/>
      <c r="M114" s="141"/>
      <c r="N114" s="142"/>
      <c r="O114" s="696">
        <v>11200000000</v>
      </c>
      <c r="P114" s="696"/>
      <c r="Q114" s="696"/>
      <c r="R114" s="696"/>
      <c r="S114" s="696"/>
      <c r="T114" s="696"/>
      <c r="U114" s="697"/>
      <c r="V114" s="697"/>
      <c r="W114" s="697"/>
      <c r="X114" s="697"/>
      <c r="Y114" s="697"/>
      <c r="Z114" s="697"/>
      <c r="AA114" s="696">
        <v>11200000000</v>
      </c>
      <c r="AB114" s="696"/>
      <c r="AC114" s="696"/>
      <c r="AD114" s="696"/>
      <c r="AE114" s="696"/>
      <c r="AF114" s="696"/>
      <c r="AG114" s="697"/>
      <c r="AH114" s="697"/>
      <c r="AI114" s="697"/>
      <c r="AJ114" s="697"/>
      <c r="AK114" s="697"/>
      <c r="AL114" s="697"/>
    </row>
    <row r="115" spans="1:38" ht="16.5" customHeight="1">
      <c r="A115" s="124" t="s">
        <v>601</v>
      </c>
      <c r="B115" s="139"/>
      <c r="C115" s="139"/>
      <c r="D115" s="140" t="s">
        <v>602</v>
      </c>
      <c r="E115" s="141"/>
      <c r="F115" s="141"/>
      <c r="G115" s="141"/>
      <c r="H115" s="141"/>
      <c r="I115" s="141"/>
      <c r="J115" s="141"/>
      <c r="K115" s="141"/>
      <c r="L115" s="141"/>
      <c r="M115" s="141"/>
      <c r="N115" s="142"/>
      <c r="O115" s="717"/>
      <c r="P115" s="697"/>
      <c r="Q115" s="697"/>
      <c r="R115" s="697"/>
      <c r="S115" s="697"/>
      <c r="T115" s="697"/>
      <c r="U115" s="697">
        <f>+O116+O117</f>
        <v>33001343350</v>
      </c>
      <c r="V115" s="697"/>
      <c r="W115" s="697"/>
      <c r="X115" s="697"/>
      <c r="Y115" s="697"/>
      <c r="Z115" s="697"/>
      <c r="AA115" s="697"/>
      <c r="AB115" s="697"/>
      <c r="AC115" s="697"/>
      <c r="AD115" s="697"/>
      <c r="AE115" s="697"/>
      <c r="AF115" s="697"/>
      <c r="AG115" s="697">
        <f>+AA116+AA117</f>
        <v>33001343350</v>
      </c>
      <c r="AH115" s="697"/>
      <c r="AI115" s="697"/>
      <c r="AJ115" s="697"/>
      <c r="AK115" s="697"/>
      <c r="AL115" s="697"/>
    </row>
    <row r="116" spans="1:38" ht="16.5" customHeight="1">
      <c r="A116" s="124" t="s">
        <v>603</v>
      </c>
      <c r="B116" s="139"/>
      <c r="C116" s="139"/>
      <c r="D116" s="143" t="s">
        <v>604</v>
      </c>
      <c r="E116" s="141"/>
      <c r="F116" s="141"/>
      <c r="G116" s="141"/>
      <c r="H116" s="141"/>
      <c r="I116" s="141"/>
      <c r="J116" s="141"/>
      <c r="K116" s="141"/>
      <c r="L116" s="141"/>
      <c r="M116" s="141"/>
      <c r="N116" s="142"/>
      <c r="O116" s="696">
        <v>33001343350</v>
      </c>
      <c r="P116" s="696"/>
      <c r="Q116" s="696"/>
      <c r="R116" s="696"/>
      <c r="S116" s="696"/>
      <c r="T116" s="696"/>
      <c r="U116" s="697"/>
      <c r="V116" s="697"/>
      <c r="W116" s="697"/>
      <c r="X116" s="697"/>
      <c r="Y116" s="697"/>
      <c r="Z116" s="697"/>
      <c r="AA116" s="696">
        <v>33001343350</v>
      </c>
      <c r="AB116" s="696"/>
      <c r="AC116" s="696"/>
      <c r="AD116" s="696"/>
      <c r="AE116" s="696"/>
      <c r="AF116" s="696"/>
      <c r="AG116" s="697"/>
      <c r="AH116" s="697"/>
      <c r="AI116" s="697"/>
      <c r="AJ116" s="697"/>
      <c r="AK116" s="697"/>
      <c r="AL116" s="697"/>
    </row>
    <row r="117" spans="1:38" ht="16.5" customHeight="1">
      <c r="A117" s="188" t="s">
        <v>605</v>
      </c>
      <c r="B117" s="139"/>
      <c r="C117" s="139"/>
      <c r="D117" s="143" t="s">
        <v>606</v>
      </c>
      <c r="E117" s="141"/>
      <c r="F117" s="141"/>
      <c r="G117" s="141"/>
      <c r="H117" s="141"/>
      <c r="I117" s="141"/>
      <c r="J117" s="141"/>
      <c r="K117" s="141"/>
      <c r="L117" s="141"/>
      <c r="M117" s="141"/>
      <c r="N117" s="142"/>
      <c r="O117" s="695"/>
      <c r="P117" s="696"/>
      <c r="Q117" s="696"/>
      <c r="R117" s="696"/>
      <c r="S117" s="696"/>
      <c r="T117" s="696"/>
      <c r="U117" s="697"/>
      <c r="V117" s="697"/>
      <c r="W117" s="697"/>
      <c r="X117" s="697"/>
      <c r="Y117" s="697"/>
      <c r="Z117" s="697"/>
      <c r="AA117" s="696"/>
      <c r="AB117" s="696"/>
      <c r="AC117" s="696"/>
      <c r="AD117" s="696"/>
      <c r="AE117" s="696"/>
      <c r="AF117" s="696"/>
      <c r="AG117" s="697"/>
      <c r="AH117" s="697"/>
      <c r="AI117" s="697"/>
      <c r="AJ117" s="697"/>
      <c r="AK117" s="697"/>
      <c r="AL117" s="697"/>
    </row>
    <row r="118" spans="1:38" ht="16.5" customHeight="1">
      <c r="A118" s="124" t="s">
        <v>607</v>
      </c>
      <c r="B118" s="139"/>
      <c r="C118" s="139"/>
      <c r="D118" s="140" t="s">
        <v>608</v>
      </c>
      <c r="E118" s="141"/>
      <c r="F118" s="141"/>
      <c r="G118" s="141"/>
      <c r="H118" s="141"/>
      <c r="I118" s="141"/>
      <c r="J118" s="141"/>
      <c r="K118" s="141"/>
      <c r="L118" s="141"/>
      <c r="M118" s="141"/>
      <c r="N118" s="142"/>
      <c r="O118" s="717"/>
      <c r="P118" s="697"/>
      <c r="Q118" s="697"/>
      <c r="R118" s="697"/>
      <c r="S118" s="697"/>
      <c r="T118" s="697"/>
      <c r="U118" s="697">
        <f>+O119+O120</f>
        <v>0</v>
      </c>
      <c r="V118" s="697"/>
      <c r="W118" s="697"/>
      <c r="X118" s="697"/>
      <c r="Y118" s="697"/>
      <c r="Z118" s="697"/>
      <c r="AA118" s="697"/>
      <c r="AB118" s="697"/>
      <c r="AC118" s="697"/>
      <c r="AD118" s="697"/>
      <c r="AE118" s="697"/>
      <c r="AF118" s="697"/>
      <c r="AG118" s="697">
        <f>+AA119+AA120</f>
        <v>0</v>
      </c>
      <c r="AH118" s="697"/>
      <c r="AI118" s="697"/>
      <c r="AJ118" s="697"/>
      <c r="AK118" s="697"/>
      <c r="AL118" s="697"/>
    </row>
    <row r="119" spans="1:38" ht="16.5" customHeight="1">
      <c r="A119" s="124" t="s">
        <v>609</v>
      </c>
      <c r="B119" s="139"/>
      <c r="C119" s="139"/>
      <c r="D119" s="143" t="s">
        <v>610</v>
      </c>
      <c r="E119" s="141"/>
      <c r="F119" s="141"/>
      <c r="G119" s="141"/>
      <c r="H119" s="141"/>
      <c r="I119" s="141"/>
      <c r="J119" s="141"/>
      <c r="K119" s="141"/>
      <c r="L119" s="141"/>
      <c r="M119" s="141"/>
      <c r="N119" s="142"/>
      <c r="O119" s="695"/>
      <c r="P119" s="696"/>
      <c r="Q119" s="696"/>
      <c r="R119" s="696"/>
      <c r="S119" s="696"/>
      <c r="T119" s="696"/>
      <c r="U119" s="697"/>
      <c r="V119" s="697"/>
      <c r="W119" s="697"/>
      <c r="X119" s="697"/>
      <c r="Y119" s="697"/>
      <c r="Z119" s="697"/>
      <c r="AA119" s="696"/>
      <c r="AB119" s="696"/>
      <c r="AC119" s="696"/>
      <c r="AD119" s="696"/>
      <c r="AE119" s="696"/>
      <c r="AF119" s="696"/>
      <c r="AG119" s="697"/>
      <c r="AH119" s="697"/>
      <c r="AI119" s="697"/>
      <c r="AJ119" s="697"/>
      <c r="AK119" s="697"/>
      <c r="AL119" s="697"/>
    </row>
    <row r="120" spans="1:38" ht="16.5" customHeight="1">
      <c r="A120" s="124" t="s">
        <v>611</v>
      </c>
      <c r="B120" s="139"/>
      <c r="C120" s="139"/>
      <c r="D120" s="143" t="s">
        <v>606</v>
      </c>
      <c r="E120" s="141"/>
      <c r="F120" s="141"/>
      <c r="G120" s="141"/>
      <c r="H120" s="141"/>
      <c r="I120" s="141"/>
      <c r="J120" s="141"/>
      <c r="K120" s="141"/>
      <c r="L120" s="141"/>
      <c r="M120" s="141"/>
      <c r="N120" s="142"/>
      <c r="O120" s="695"/>
      <c r="P120" s="696"/>
      <c r="Q120" s="696"/>
      <c r="R120" s="696"/>
      <c r="S120" s="696"/>
      <c r="T120" s="696"/>
      <c r="U120" s="697"/>
      <c r="V120" s="697"/>
      <c r="W120" s="697"/>
      <c r="X120" s="697"/>
      <c r="Y120" s="697"/>
      <c r="Z120" s="697"/>
      <c r="AA120" s="696"/>
      <c r="AB120" s="696"/>
      <c r="AC120" s="696"/>
      <c r="AD120" s="696"/>
      <c r="AE120" s="696"/>
      <c r="AF120" s="696"/>
      <c r="AG120" s="697"/>
      <c r="AH120" s="697"/>
      <c r="AI120" s="697"/>
      <c r="AJ120" s="697"/>
      <c r="AK120" s="697"/>
      <c r="AL120" s="697"/>
    </row>
    <row r="121" spans="1:38" ht="16.5" customHeight="1">
      <c r="A121" s="124" t="s">
        <v>612</v>
      </c>
      <c r="B121" s="139"/>
      <c r="C121" s="139"/>
      <c r="D121" s="140" t="s">
        <v>613</v>
      </c>
      <c r="E121" s="141"/>
      <c r="F121" s="141"/>
      <c r="G121" s="141"/>
      <c r="H121" s="141"/>
      <c r="I121" s="141"/>
      <c r="J121" s="141"/>
      <c r="K121" s="141"/>
      <c r="L121" s="141"/>
      <c r="M121" s="141"/>
      <c r="N121" s="142"/>
      <c r="O121" s="717"/>
      <c r="P121" s="697"/>
      <c r="Q121" s="697"/>
      <c r="R121" s="697"/>
      <c r="S121" s="697"/>
      <c r="T121" s="697"/>
      <c r="U121" s="697">
        <f>+O122+O123+O124+O125+O126</f>
        <v>100101092722</v>
      </c>
      <c r="V121" s="697"/>
      <c r="W121" s="697"/>
      <c r="X121" s="697"/>
      <c r="Y121" s="697"/>
      <c r="Z121" s="697"/>
      <c r="AA121" s="697"/>
      <c r="AB121" s="697"/>
      <c r="AC121" s="697"/>
      <c r="AD121" s="697"/>
      <c r="AE121" s="697"/>
      <c r="AF121" s="697"/>
      <c r="AG121" s="697">
        <f>+AA122+AA123+AA124+AA125+AA126</f>
        <v>100101092722</v>
      </c>
      <c r="AH121" s="697"/>
      <c r="AI121" s="697"/>
      <c r="AJ121" s="697"/>
      <c r="AK121" s="697"/>
      <c r="AL121" s="697"/>
    </row>
    <row r="122" spans="1:38" ht="16.5" customHeight="1">
      <c r="A122" s="124" t="s">
        <v>614</v>
      </c>
      <c r="B122" s="139"/>
      <c r="C122" s="139"/>
      <c r="D122" s="143" t="s">
        <v>615</v>
      </c>
      <c r="E122" s="141"/>
      <c r="F122" s="141"/>
      <c r="G122" s="141"/>
      <c r="H122" s="141"/>
      <c r="I122" s="141"/>
      <c r="J122" s="141"/>
      <c r="K122" s="141"/>
      <c r="L122" s="141"/>
      <c r="M122" s="141"/>
      <c r="N122" s="142"/>
      <c r="O122" s="695"/>
      <c r="P122" s="696"/>
      <c r="Q122" s="696"/>
      <c r="R122" s="696"/>
      <c r="S122" s="696"/>
      <c r="T122" s="696"/>
      <c r="U122" s="697"/>
      <c r="V122" s="697"/>
      <c r="W122" s="697"/>
      <c r="X122" s="697"/>
      <c r="Y122" s="697"/>
      <c r="Z122" s="697"/>
      <c r="AA122" s="696"/>
      <c r="AB122" s="696"/>
      <c r="AC122" s="696"/>
      <c r="AD122" s="696"/>
      <c r="AE122" s="696"/>
      <c r="AF122" s="696"/>
      <c r="AG122" s="697"/>
      <c r="AH122" s="697"/>
      <c r="AI122" s="697"/>
      <c r="AJ122" s="697"/>
      <c r="AK122" s="697"/>
      <c r="AL122" s="697"/>
    </row>
    <row r="123" spans="1:38" ht="16.5" customHeight="1">
      <c r="A123" s="124" t="s">
        <v>616</v>
      </c>
      <c r="B123" s="139"/>
      <c r="C123" s="139"/>
      <c r="D123" s="143" t="s">
        <v>617</v>
      </c>
      <c r="E123" s="141"/>
      <c r="F123" s="141"/>
      <c r="G123" s="141"/>
      <c r="H123" s="141"/>
      <c r="I123" s="141"/>
      <c r="J123" s="141"/>
      <c r="K123" s="141"/>
      <c r="L123" s="141"/>
      <c r="M123" s="141"/>
      <c r="N123" s="142"/>
      <c r="O123" s="695"/>
      <c r="P123" s="696"/>
      <c r="Q123" s="696"/>
      <c r="R123" s="696"/>
      <c r="S123" s="696"/>
      <c r="T123" s="696"/>
      <c r="U123" s="697"/>
      <c r="V123" s="697"/>
      <c r="W123" s="697"/>
      <c r="X123" s="697"/>
      <c r="Y123" s="697"/>
      <c r="Z123" s="697"/>
      <c r="AA123" s="696"/>
      <c r="AB123" s="696"/>
      <c r="AC123" s="696"/>
      <c r="AD123" s="696"/>
      <c r="AE123" s="696"/>
      <c r="AF123" s="696"/>
      <c r="AG123" s="697"/>
      <c r="AH123" s="697"/>
      <c r="AI123" s="697"/>
      <c r="AJ123" s="697"/>
      <c r="AK123" s="697"/>
      <c r="AL123" s="697"/>
    </row>
    <row r="124" spans="1:38" ht="16.5" customHeight="1">
      <c r="A124" s="124" t="s">
        <v>618</v>
      </c>
      <c r="B124" s="139"/>
      <c r="C124" s="139"/>
      <c r="D124" s="143" t="s">
        <v>619</v>
      </c>
      <c r="E124" s="141"/>
      <c r="F124" s="141"/>
      <c r="G124" s="141"/>
      <c r="H124" s="141"/>
      <c r="I124" s="141"/>
      <c r="J124" s="141"/>
      <c r="K124" s="141"/>
      <c r="L124" s="141"/>
      <c r="M124" s="141"/>
      <c r="N124" s="142"/>
      <c r="O124" s="695"/>
      <c r="P124" s="696"/>
      <c r="Q124" s="696"/>
      <c r="R124" s="696"/>
      <c r="S124" s="696"/>
      <c r="T124" s="696"/>
      <c r="U124" s="697"/>
      <c r="V124" s="697"/>
      <c r="W124" s="697"/>
      <c r="X124" s="697"/>
      <c r="Y124" s="697"/>
      <c r="Z124" s="697"/>
      <c r="AA124" s="696"/>
      <c r="AB124" s="696"/>
      <c r="AC124" s="696"/>
      <c r="AD124" s="696"/>
      <c r="AE124" s="696"/>
      <c r="AF124" s="696"/>
      <c r="AG124" s="697"/>
      <c r="AH124" s="697"/>
      <c r="AI124" s="697"/>
      <c r="AJ124" s="697"/>
      <c r="AK124" s="697"/>
      <c r="AL124" s="697"/>
    </row>
    <row r="125" spans="1:38" ht="16.5" customHeight="1">
      <c r="A125" s="124" t="s">
        <v>620</v>
      </c>
      <c r="B125" s="139"/>
      <c r="C125" s="139"/>
      <c r="D125" s="143" t="s">
        <v>621</v>
      </c>
      <c r="E125" s="141"/>
      <c r="F125" s="141"/>
      <c r="G125" s="141"/>
      <c r="H125" s="141"/>
      <c r="I125" s="141"/>
      <c r="J125" s="141"/>
      <c r="K125" s="141"/>
      <c r="L125" s="141"/>
      <c r="M125" s="141"/>
      <c r="N125" s="142"/>
      <c r="O125" s="696">
        <v>100101092722</v>
      </c>
      <c r="P125" s="696"/>
      <c r="Q125" s="696"/>
      <c r="R125" s="696"/>
      <c r="S125" s="696"/>
      <c r="T125" s="696"/>
      <c r="U125" s="697"/>
      <c r="V125" s="697"/>
      <c r="W125" s="697"/>
      <c r="X125" s="697"/>
      <c r="Y125" s="697"/>
      <c r="Z125" s="697"/>
      <c r="AA125" s="696">
        <v>100101092722</v>
      </c>
      <c r="AB125" s="696"/>
      <c r="AC125" s="696"/>
      <c r="AD125" s="696"/>
      <c r="AE125" s="696"/>
      <c r="AF125" s="696"/>
      <c r="AG125" s="697"/>
      <c r="AH125" s="697"/>
      <c r="AI125" s="697"/>
      <c r="AJ125" s="697"/>
      <c r="AK125" s="697"/>
      <c r="AL125" s="697"/>
    </row>
    <row r="126" spans="1:38" ht="16.5" customHeight="1">
      <c r="A126" s="124" t="s">
        <v>622</v>
      </c>
      <c r="B126" s="139"/>
      <c r="C126" s="139"/>
      <c r="D126" s="143" t="s">
        <v>623</v>
      </c>
      <c r="E126" s="141"/>
      <c r="F126" s="141"/>
      <c r="G126" s="141"/>
      <c r="H126" s="141"/>
      <c r="I126" s="141"/>
      <c r="J126" s="141"/>
      <c r="K126" s="141"/>
      <c r="L126" s="141"/>
      <c r="M126" s="141"/>
      <c r="N126" s="142"/>
      <c r="O126" s="695"/>
      <c r="P126" s="696"/>
      <c r="Q126" s="696"/>
      <c r="R126" s="696"/>
      <c r="S126" s="696"/>
      <c r="T126" s="696"/>
      <c r="U126" s="697"/>
      <c r="V126" s="697"/>
      <c r="W126" s="697"/>
      <c r="X126" s="697"/>
      <c r="Y126" s="697"/>
      <c r="Z126" s="697"/>
      <c r="AA126" s="696"/>
      <c r="AB126" s="696"/>
      <c r="AC126" s="696"/>
      <c r="AD126" s="696"/>
      <c r="AE126" s="696"/>
      <c r="AF126" s="696"/>
      <c r="AG126" s="697"/>
      <c r="AH126" s="697"/>
      <c r="AI126" s="697"/>
      <c r="AJ126" s="697"/>
      <c r="AK126" s="697"/>
      <c r="AL126" s="697"/>
    </row>
    <row r="127" spans="1:38" ht="16.5" customHeight="1">
      <c r="A127" s="124" t="s">
        <v>624</v>
      </c>
      <c r="B127" s="139"/>
      <c r="C127" s="139"/>
      <c r="D127" s="140" t="s">
        <v>625</v>
      </c>
      <c r="E127" s="141"/>
      <c r="F127" s="141"/>
      <c r="G127" s="141"/>
      <c r="H127" s="141"/>
      <c r="I127" s="141"/>
      <c r="J127" s="141"/>
      <c r="K127" s="141"/>
      <c r="L127" s="141"/>
      <c r="M127" s="141"/>
      <c r="N127" s="142"/>
      <c r="O127" s="717"/>
      <c r="P127" s="697"/>
      <c r="Q127" s="697"/>
      <c r="R127" s="697"/>
      <c r="S127" s="697"/>
      <c r="T127" s="697"/>
      <c r="U127" s="696">
        <v>-21959889271</v>
      </c>
      <c r="V127" s="696"/>
      <c r="W127" s="696"/>
      <c r="X127" s="696"/>
      <c r="Y127" s="696"/>
      <c r="Z127" s="696"/>
      <c r="AA127" s="697"/>
      <c r="AB127" s="697"/>
      <c r="AC127" s="697"/>
      <c r="AD127" s="697"/>
      <c r="AE127" s="697"/>
      <c r="AF127" s="697"/>
      <c r="AG127" s="696">
        <v>-18584733627</v>
      </c>
      <c r="AH127" s="696"/>
      <c r="AI127" s="696"/>
      <c r="AJ127" s="696"/>
      <c r="AK127" s="696"/>
      <c r="AL127" s="696"/>
    </row>
    <row r="128" spans="1:38" ht="16.5" customHeight="1">
      <c r="A128" s="124" t="s">
        <v>626</v>
      </c>
      <c r="B128" s="139"/>
      <c r="C128" s="139"/>
      <c r="D128" s="144" t="s">
        <v>627</v>
      </c>
      <c r="E128" s="145"/>
      <c r="F128" s="145"/>
      <c r="G128" s="145"/>
      <c r="H128" s="145"/>
      <c r="I128" s="145"/>
      <c r="J128" s="145"/>
      <c r="K128" s="145"/>
      <c r="L128" s="145"/>
      <c r="M128" s="145"/>
      <c r="N128" s="146"/>
      <c r="O128" s="728"/>
      <c r="P128" s="729"/>
      <c r="Q128" s="729"/>
      <c r="R128" s="729"/>
      <c r="S128" s="729"/>
      <c r="T128" s="729"/>
      <c r="U128" s="729">
        <f>+O113+O114+O116+O117+O119+O120+O122+O123+O124+O125+O126+U127</f>
        <v>123842546801</v>
      </c>
      <c r="V128" s="729"/>
      <c r="W128" s="729"/>
      <c r="X128" s="729"/>
      <c r="Y128" s="729"/>
      <c r="Z128" s="729"/>
      <c r="AA128" s="729"/>
      <c r="AB128" s="729"/>
      <c r="AC128" s="729"/>
      <c r="AD128" s="729"/>
      <c r="AE128" s="729"/>
      <c r="AF128" s="729"/>
      <c r="AG128" s="729">
        <f>+AA113+AA114+AA116+AA117+AA119+AA120+AA122+AA123+AA124+AA125+AA126+AG127</f>
        <v>127217702445</v>
      </c>
      <c r="AH128" s="729"/>
      <c r="AI128" s="729"/>
      <c r="AJ128" s="729"/>
      <c r="AK128" s="729"/>
      <c r="AL128" s="729"/>
    </row>
    <row r="129" spans="1:46" ht="16.5" customHeight="1" thickBot="1">
      <c r="A129" s="124" t="s">
        <v>628</v>
      </c>
      <c r="B129" s="139"/>
      <c r="C129" s="139"/>
      <c r="D129" s="147" t="s">
        <v>629</v>
      </c>
      <c r="E129" s="148"/>
      <c r="F129" s="148"/>
      <c r="G129" s="148"/>
      <c r="H129" s="148"/>
      <c r="I129" s="148"/>
      <c r="J129" s="148"/>
      <c r="K129" s="148"/>
      <c r="L129" s="148"/>
      <c r="M129" s="148"/>
      <c r="N129" s="149"/>
      <c r="O129" s="730"/>
      <c r="P129" s="731"/>
      <c r="Q129" s="731"/>
      <c r="R129" s="731"/>
      <c r="S129" s="731"/>
      <c r="T129" s="731"/>
      <c r="U129" s="731">
        <f>U110+U128</f>
        <v>407309268243</v>
      </c>
      <c r="V129" s="731"/>
      <c r="W129" s="731"/>
      <c r="X129" s="731"/>
      <c r="Y129" s="731"/>
      <c r="Z129" s="731"/>
      <c r="AA129" s="731"/>
      <c r="AB129" s="731"/>
      <c r="AC129" s="731"/>
      <c r="AD129" s="731"/>
      <c r="AE129" s="731"/>
      <c r="AF129" s="731"/>
      <c r="AG129" s="731">
        <f>AG110+AG128</f>
        <v>410800409734</v>
      </c>
      <c r="AH129" s="731"/>
      <c r="AI129" s="731"/>
      <c r="AJ129" s="731"/>
      <c r="AK129" s="731"/>
      <c r="AL129" s="731"/>
      <c r="AM129" s="1" t="b">
        <f>U129=U79</f>
        <v>1</v>
      </c>
      <c r="AN129" s="1" t="b">
        <f>AG129=AG79</f>
        <v>1</v>
      </c>
    </row>
    <row r="130" spans="1:46" ht="7.5" customHeight="1">
      <c r="A130" s="20"/>
      <c r="B130" s="19"/>
      <c r="C130" s="18"/>
      <c r="D130" s="18"/>
      <c r="E130" s="119"/>
      <c r="F130" s="119"/>
      <c r="G130" s="119"/>
      <c r="H130" s="119"/>
      <c r="I130" s="119"/>
      <c r="J130" s="119"/>
      <c r="K130" s="119"/>
      <c r="L130" s="119"/>
      <c r="M130" s="119"/>
      <c r="N130" s="119"/>
      <c r="O130" s="119"/>
      <c r="P130" s="122"/>
      <c r="Q130" s="122"/>
      <c r="R130" s="122"/>
      <c r="S130" s="122"/>
      <c r="T130" s="122"/>
      <c r="U130" s="122"/>
      <c r="V130" s="122"/>
      <c r="W130" s="122"/>
      <c r="X130" s="122"/>
      <c r="Y130" s="122"/>
      <c r="Z130" s="122"/>
      <c r="AA130" s="122"/>
      <c r="AB130" s="122"/>
      <c r="AC130" s="122"/>
      <c r="AD130" s="122"/>
      <c r="AE130" s="122"/>
      <c r="AF130" s="122"/>
      <c r="AG130" s="121"/>
      <c r="AH130" s="1"/>
      <c r="AI130" s="1"/>
      <c r="AJ130"/>
      <c r="AK130"/>
      <c r="AL130"/>
      <c r="AM130"/>
      <c r="AN130"/>
      <c r="AO130"/>
      <c r="AP130"/>
      <c r="AQ130"/>
      <c r="AR130"/>
      <c r="AS130"/>
      <c r="AT130"/>
    </row>
    <row r="131" spans="1:46" ht="26.25" customHeight="1">
      <c r="A131" s="20"/>
      <c r="B131" s="19"/>
      <c r="C131" s="18"/>
      <c r="D131" s="41"/>
      <c r="E131" s="279"/>
      <c r="F131" s="279"/>
      <c r="G131" s="279"/>
      <c r="H131" s="279"/>
      <c r="I131" s="279"/>
      <c r="J131" s="279"/>
      <c r="K131" s="279"/>
      <c r="L131" s="279"/>
      <c r="M131" s="279"/>
      <c r="N131" s="279"/>
      <c r="O131" s="279"/>
      <c r="P131" s="279"/>
      <c r="Q131" s="279"/>
      <c r="R131" s="279"/>
      <c r="S131" s="279"/>
      <c r="T131" s="279"/>
      <c r="U131" s="279"/>
      <c r="V131" s="279"/>
      <c r="W131" s="279"/>
      <c r="X131" s="279"/>
      <c r="Y131" s="279"/>
      <c r="Z131" s="279"/>
      <c r="AA131" s="279"/>
      <c r="AB131" s="279"/>
      <c r="AC131" s="279"/>
      <c r="AD131" s="279"/>
      <c r="AE131" s="279"/>
      <c r="AF131" s="279"/>
      <c r="AG131" s="279"/>
      <c r="AH131" s="279"/>
      <c r="AI131" s="279"/>
      <c r="AJ131" s="279"/>
      <c r="AK131" s="279"/>
      <c r="AL131" s="279"/>
      <c r="AM131" s="99" t="s">
        <v>199</v>
      </c>
      <c r="AN131" s="41"/>
      <c r="AO131" s="41"/>
      <c r="AP131" s="41"/>
      <c r="AQ131" s="41"/>
      <c r="AR131" s="41"/>
      <c r="AS131" s="41"/>
      <c r="AT131" s="21"/>
    </row>
    <row r="132" spans="1:46">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c r="AA132" s="190"/>
      <c r="AB132" s="190"/>
      <c r="AC132" s="190"/>
      <c r="AD132" s="190"/>
      <c r="AE132" s="190"/>
      <c r="AF132" s="190"/>
      <c r="AG132" s="190"/>
      <c r="AH132" s="190"/>
      <c r="AI132" s="190"/>
      <c r="AJ132" s="190"/>
      <c r="AK132" s="190"/>
      <c r="AL132" s="190"/>
    </row>
    <row r="133" spans="1:46">
      <c r="D133" s="167"/>
      <c r="E133" s="167"/>
      <c r="F133" s="167"/>
      <c r="G133" s="167"/>
      <c r="H133" s="167"/>
      <c r="I133" s="167"/>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row>
    <row r="134" spans="1:46" ht="121.5" customHeight="1">
      <c r="B134" s="722" t="s">
        <v>632</v>
      </c>
      <c r="C134" s="723"/>
      <c r="D134" s="724"/>
      <c r="E134" s="724"/>
      <c r="F134" s="724"/>
      <c r="G134" s="724"/>
      <c r="H134" s="724"/>
      <c r="I134" s="724"/>
      <c r="J134" s="724"/>
      <c r="K134" s="724"/>
      <c r="L134" s="724"/>
      <c r="M134" s="724"/>
      <c r="N134" s="724"/>
      <c r="O134" s="724"/>
      <c r="P134" s="724"/>
      <c r="Q134" s="724"/>
      <c r="R134" s="724"/>
      <c r="S134" s="724"/>
      <c r="T134" s="724"/>
      <c r="U134" s="724"/>
      <c r="V134" s="724"/>
      <c r="W134" s="724"/>
      <c r="X134" s="724"/>
      <c r="Y134" s="724"/>
      <c r="Z134" s="724"/>
      <c r="AA134" s="724"/>
      <c r="AB134" s="724"/>
      <c r="AC134" s="724"/>
      <c r="AD134" s="724"/>
      <c r="AE134" s="724"/>
      <c r="AF134" s="724"/>
      <c r="AG134" s="724"/>
      <c r="AH134" s="724"/>
      <c r="AI134" s="724"/>
      <c r="AJ134" s="724"/>
      <c r="AK134" s="724"/>
      <c r="AL134" s="725"/>
    </row>
  </sheetData>
  <protectedRanges>
    <protectedRange sqref="AA6:AC7" name="범위2_1_1"/>
    <protectedRange sqref="AA101:AF109 AA113:AF114 U127:Z127 AG127:AL127 AA122:AF126 O82:T99 AA82:AF99 AA119:AF120 O119:T120 AA116:AF117 O101:T109 O113:T114 O116:T117 O122:T126" name="범위2_2_1"/>
    <protectedRange sqref="O27:T35 AA27:AF35 O37:T39 AA37:AF39 O41:T45 AA41:AF45 O13:T25 AA47:AF59 O61:T70 AA61:AF70 AA13:AF25 AA72:AF78 O72:T78 O47:T59" name="범위2_1"/>
  </protectedRanges>
  <mergeCells count="486">
    <mergeCell ref="O77:T77"/>
    <mergeCell ref="U77:Z77"/>
    <mergeCell ref="AA77:AF77"/>
    <mergeCell ref="AG77:AL77"/>
    <mergeCell ref="E131:AL131"/>
    <mergeCell ref="B134:AL134"/>
    <mergeCell ref="B2:AL2"/>
    <mergeCell ref="B4:AL4"/>
    <mergeCell ref="O128:T128"/>
    <mergeCell ref="U128:Z128"/>
    <mergeCell ref="AA128:AF128"/>
    <mergeCell ref="AG128:AL128"/>
    <mergeCell ref="O129:T129"/>
    <mergeCell ref="U129:Z129"/>
    <mergeCell ref="AA129:AF129"/>
    <mergeCell ref="AG129:AL129"/>
    <mergeCell ref="O126:T126"/>
    <mergeCell ref="U126:Z126"/>
    <mergeCell ref="AA126:AF126"/>
    <mergeCell ref="AG126:AL126"/>
    <mergeCell ref="O127:T127"/>
    <mergeCell ref="U127:Z127"/>
    <mergeCell ref="AA127:AF127"/>
    <mergeCell ref="AG127:AL127"/>
    <mergeCell ref="O124:T124"/>
    <mergeCell ref="U124:Z124"/>
    <mergeCell ref="AA124:AF124"/>
    <mergeCell ref="AG124:AL124"/>
    <mergeCell ref="O125:T125"/>
    <mergeCell ref="U125:Z125"/>
    <mergeCell ref="AA125:AF125"/>
    <mergeCell ref="AG125:AL125"/>
    <mergeCell ref="O122:T122"/>
    <mergeCell ref="U122:Z122"/>
    <mergeCell ref="AA122:AF122"/>
    <mergeCell ref="AG122:AL122"/>
    <mergeCell ref="O123:T123"/>
    <mergeCell ref="U123:Z123"/>
    <mergeCell ref="AA123:AF123"/>
    <mergeCell ref="AG123:AL123"/>
    <mergeCell ref="O120:T120"/>
    <mergeCell ref="U120:Z120"/>
    <mergeCell ref="AA120:AF120"/>
    <mergeCell ref="AG120:AL120"/>
    <mergeCell ref="O121:T121"/>
    <mergeCell ref="U121:Z121"/>
    <mergeCell ref="AA121:AF121"/>
    <mergeCell ref="AG121:AL121"/>
    <mergeCell ref="O118:T118"/>
    <mergeCell ref="U118:Z118"/>
    <mergeCell ref="AA118:AF118"/>
    <mergeCell ref="AG118:AL118"/>
    <mergeCell ref="O119:T119"/>
    <mergeCell ref="U119:Z119"/>
    <mergeCell ref="AA119:AF119"/>
    <mergeCell ref="AG119:AL119"/>
    <mergeCell ref="O116:T116"/>
    <mergeCell ref="U116:Z116"/>
    <mergeCell ref="AA116:AF116"/>
    <mergeCell ref="AG116:AL116"/>
    <mergeCell ref="O114:T114"/>
    <mergeCell ref="U114:Z114"/>
    <mergeCell ref="AA114:AF114"/>
    <mergeCell ref="AG114:AL114"/>
    <mergeCell ref="O115:T115"/>
    <mergeCell ref="U115:Z115"/>
    <mergeCell ref="AA115:AF115"/>
    <mergeCell ref="AG115:AL115"/>
    <mergeCell ref="O112:T112"/>
    <mergeCell ref="U112:Z112"/>
    <mergeCell ref="AA112:AF112"/>
    <mergeCell ref="AG112:AL112"/>
    <mergeCell ref="O113:T113"/>
    <mergeCell ref="U113:Z113"/>
    <mergeCell ref="AA113:AF113"/>
    <mergeCell ref="AG113:AL113"/>
    <mergeCell ref="O110:T110"/>
    <mergeCell ref="U110:Z110"/>
    <mergeCell ref="AA110:AF110"/>
    <mergeCell ref="AG110:AL110"/>
    <mergeCell ref="O111:T111"/>
    <mergeCell ref="U111:Z111"/>
    <mergeCell ref="AA111:AF111"/>
    <mergeCell ref="AG111:AL111"/>
    <mergeCell ref="O108:T108"/>
    <mergeCell ref="U108:Z108"/>
    <mergeCell ref="AA108:AF108"/>
    <mergeCell ref="AG108:AL108"/>
    <mergeCell ref="O109:T109"/>
    <mergeCell ref="U109:Z109"/>
    <mergeCell ref="AA109:AF109"/>
    <mergeCell ref="AG109:AL109"/>
    <mergeCell ref="O106:T106"/>
    <mergeCell ref="U106:Z106"/>
    <mergeCell ref="AA106:AF106"/>
    <mergeCell ref="AG106:AL106"/>
    <mergeCell ref="O107:T107"/>
    <mergeCell ref="U107:Z107"/>
    <mergeCell ref="AA107:AF107"/>
    <mergeCell ref="AG107:AL107"/>
    <mergeCell ref="O104:T104"/>
    <mergeCell ref="U104:Z104"/>
    <mergeCell ref="AA104:AF104"/>
    <mergeCell ref="AG104:AL104"/>
    <mergeCell ref="O105:T105"/>
    <mergeCell ref="U105:Z105"/>
    <mergeCell ref="AA105:AF105"/>
    <mergeCell ref="AG105:AL105"/>
    <mergeCell ref="O102:T102"/>
    <mergeCell ref="U102:Z102"/>
    <mergeCell ref="AA102:AF102"/>
    <mergeCell ref="AG102:AL102"/>
    <mergeCell ref="O103:T103"/>
    <mergeCell ref="U103:Z103"/>
    <mergeCell ref="AA103:AF103"/>
    <mergeCell ref="AG103:AL103"/>
    <mergeCell ref="O100:T100"/>
    <mergeCell ref="U100:Z100"/>
    <mergeCell ref="AA100:AF100"/>
    <mergeCell ref="AG100:AL100"/>
    <mergeCell ref="O101:T101"/>
    <mergeCell ref="U101:Z101"/>
    <mergeCell ref="AA101:AF101"/>
    <mergeCell ref="AG101:AL101"/>
    <mergeCell ref="O98:T98"/>
    <mergeCell ref="U98:Z98"/>
    <mergeCell ref="AA98:AF98"/>
    <mergeCell ref="AG98:AL98"/>
    <mergeCell ref="O99:T99"/>
    <mergeCell ref="U99:Z99"/>
    <mergeCell ref="AA99:AF99"/>
    <mergeCell ref="AG99:AL99"/>
    <mergeCell ref="O96:T96"/>
    <mergeCell ref="U96:Z96"/>
    <mergeCell ref="AA96:AF96"/>
    <mergeCell ref="AG96:AL96"/>
    <mergeCell ref="O97:T97"/>
    <mergeCell ref="U97:Z97"/>
    <mergeCell ref="AA97:AF97"/>
    <mergeCell ref="AG97:AL97"/>
    <mergeCell ref="O94:T94"/>
    <mergeCell ref="U94:Z94"/>
    <mergeCell ref="AA94:AF94"/>
    <mergeCell ref="AG94:AL94"/>
    <mergeCell ref="O95:T95"/>
    <mergeCell ref="U95:Z95"/>
    <mergeCell ref="AA95:AF95"/>
    <mergeCell ref="AG95:AL95"/>
    <mergeCell ref="O92:T92"/>
    <mergeCell ref="U92:Z92"/>
    <mergeCell ref="AA92:AF92"/>
    <mergeCell ref="AG92:AL92"/>
    <mergeCell ref="O93:T93"/>
    <mergeCell ref="U93:Z93"/>
    <mergeCell ref="AA93:AF93"/>
    <mergeCell ref="AG93:AL93"/>
    <mergeCell ref="O90:T90"/>
    <mergeCell ref="U90:Z90"/>
    <mergeCell ref="AA90:AF90"/>
    <mergeCell ref="AG90:AL90"/>
    <mergeCell ref="O91:T91"/>
    <mergeCell ref="U91:Z91"/>
    <mergeCell ref="AA91:AF91"/>
    <mergeCell ref="AG91:AL91"/>
    <mergeCell ref="O88:T88"/>
    <mergeCell ref="U88:Z88"/>
    <mergeCell ref="AA88:AF88"/>
    <mergeCell ref="AG88:AL88"/>
    <mergeCell ref="O89:T89"/>
    <mergeCell ref="U89:Z89"/>
    <mergeCell ref="AA89:AF89"/>
    <mergeCell ref="AG89:AL89"/>
    <mergeCell ref="O86:T86"/>
    <mergeCell ref="U86:Z86"/>
    <mergeCell ref="AA86:AF86"/>
    <mergeCell ref="AG86:AL86"/>
    <mergeCell ref="O87:T87"/>
    <mergeCell ref="U87:Z87"/>
    <mergeCell ref="AA87:AF87"/>
    <mergeCell ref="AG87:AL87"/>
    <mergeCell ref="O84:T84"/>
    <mergeCell ref="U84:Z84"/>
    <mergeCell ref="AA84:AF84"/>
    <mergeCell ref="AG84:AL84"/>
    <mergeCell ref="O85:T85"/>
    <mergeCell ref="U85:Z85"/>
    <mergeCell ref="AA85:AF85"/>
    <mergeCell ref="AG85:AL85"/>
    <mergeCell ref="O82:T82"/>
    <mergeCell ref="U82:Z82"/>
    <mergeCell ref="AA82:AF82"/>
    <mergeCell ref="AG82:AL82"/>
    <mergeCell ref="O83:T83"/>
    <mergeCell ref="U83:Z83"/>
    <mergeCell ref="AA83:AF83"/>
    <mergeCell ref="AG83:AL83"/>
    <mergeCell ref="O80:T80"/>
    <mergeCell ref="U80:Z80"/>
    <mergeCell ref="AA80:AF80"/>
    <mergeCell ref="AG80:AL80"/>
    <mergeCell ref="O81:T81"/>
    <mergeCell ref="U81:Z81"/>
    <mergeCell ref="AA81:AF81"/>
    <mergeCell ref="AG81:AL81"/>
    <mergeCell ref="O78:T78"/>
    <mergeCell ref="U78:Z78"/>
    <mergeCell ref="AA78:AF78"/>
    <mergeCell ref="AG78:AL78"/>
    <mergeCell ref="O79:T79"/>
    <mergeCell ref="U79:Z79"/>
    <mergeCell ref="AA79:AF79"/>
    <mergeCell ref="AG79:AL79"/>
    <mergeCell ref="O75:T75"/>
    <mergeCell ref="U75:Z75"/>
    <mergeCell ref="AA75:AF75"/>
    <mergeCell ref="AG75:AL75"/>
    <mergeCell ref="O76:T76"/>
    <mergeCell ref="U76:Z76"/>
    <mergeCell ref="AA76:AF76"/>
    <mergeCell ref="AG76:AL76"/>
    <mergeCell ref="O73:T73"/>
    <mergeCell ref="U73:Z73"/>
    <mergeCell ref="AA73:AF73"/>
    <mergeCell ref="AG73:AL73"/>
    <mergeCell ref="O74:T74"/>
    <mergeCell ref="U74:Z74"/>
    <mergeCell ref="AA74:AF74"/>
    <mergeCell ref="AG74:AL74"/>
    <mergeCell ref="O71:T71"/>
    <mergeCell ref="U71:Z71"/>
    <mergeCell ref="AA71:AF71"/>
    <mergeCell ref="AG71:AL71"/>
    <mergeCell ref="O72:T72"/>
    <mergeCell ref="U72:Z72"/>
    <mergeCell ref="AA72:AF72"/>
    <mergeCell ref="AG72:AL72"/>
    <mergeCell ref="O69:T69"/>
    <mergeCell ref="U69:Z69"/>
    <mergeCell ref="AA69:AF69"/>
    <mergeCell ref="AG69:AL69"/>
    <mergeCell ref="O70:T70"/>
    <mergeCell ref="U70:Z70"/>
    <mergeCell ref="AA70:AF70"/>
    <mergeCell ref="AG70:AL70"/>
    <mergeCell ref="O67:T67"/>
    <mergeCell ref="U67:Z67"/>
    <mergeCell ref="AA67:AF67"/>
    <mergeCell ref="AG67:AL67"/>
    <mergeCell ref="O68:T68"/>
    <mergeCell ref="U68:Z68"/>
    <mergeCell ref="AA68:AF68"/>
    <mergeCell ref="AG68:AL68"/>
    <mergeCell ref="O65:T65"/>
    <mergeCell ref="U65:Z65"/>
    <mergeCell ref="AA65:AF65"/>
    <mergeCell ref="AG65:AL65"/>
    <mergeCell ref="O66:T66"/>
    <mergeCell ref="U66:Z66"/>
    <mergeCell ref="AA66:AF66"/>
    <mergeCell ref="AG66:AL66"/>
    <mergeCell ref="O63:T63"/>
    <mergeCell ref="U63:Z63"/>
    <mergeCell ref="AA63:AF63"/>
    <mergeCell ref="AG63:AL63"/>
    <mergeCell ref="O64:T64"/>
    <mergeCell ref="U64:Z64"/>
    <mergeCell ref="AA64:AF64"/>
    <mergeCell ref="AG64:AL64"/>
    <mergeCell ref="O61:T61"/>
    <mergeCell ref="U61:Z61"/>
    <mergeCell ref="AA61:AF61"/>
    <mergeCell ref="AG61:AL61"/>
    <mergeCell ref="O62:T62"/>
    <mergeCell ref="U62:Z62"/>
    <mergeCell ref="AA62:AF62"/>
    <mergeCell ref="AG62:AL62"/>
    <mergeCell ref="O59:T59"/>
    <mergeCell ref="U59:Z59"/>
    <mergeCell ref="AA59:AF59"/>
    <mergeCell ref="AG59:AL59"/>
    <mergeCell ref="O60:T60"/>
    <mergeCell ref="U60:Z60"/>
    <mergeCell ref="AA60:AF60"/>
    <mergeCell ref="AG60:AL60"/>
    <mergeCell ref="O57:T57"/>
    <mergeCell ref="U57:Z57"/>
    <mergeCell ref="AA57:AF57"/>
    <mergeCell ref="AG57:AL57"/>
    <mergeCell ref="O58:T58"/>
    <mergeCell ref="U58:Z58"/>
    <mergeCell ref="AA58:AF58"/>
    <mergeCell ref="AG58:AL58"/>
    <mergeCell ref="O55:T55"/>
    <mergeCell ref="U55:Z55"/>
    <mergeCell ref="AA55:AF55"/>
    <mergeCell ref="AG55:AL55"/>
    <mergeCell ref="O56:T56"/>
    <mergeCell ref="U56:Z56"/>
    <mergeCell ref="AA56:AF56"/>
    <mergeCell ref="AG56:AL56"/>
    <mergeCell ref="O53:T53"/>
    <mergeCell ref="U53:Z53"/>
    <mergeCell ref="AA53:AF53"/>
    <mergeCell ref="AG53:AL53"/>
    <mergeCell ref="O54:T54"/>
    <mergeCell ref="U54:Z54"/>
    <mergeCell ref="AA54:AF54"/>
    <mergeCell ref="AG54:AL54"/>
    <mergeCell ref="O51:T51"/>
    <mergeCell ref="U51:Z51"/>
    <mergeCell ref="AA51:AF51"/>
    <mergeCell ref="AG51:AL51"/>
    <mergeCell ref="O52:T52"/>
    <mergeCell ref="U52:Z52"/>
    <mergeCell ref="AA52:AF52"/>
    <mergeCell ref="AG52:AL52"/>
    <mergeCell ref="O49:T49"/>
    <mergeCell ref="U49:Z49"/>
    <mergeCell ref="AA49:AF49"/>
    <mergeCell ref="AG49:AL49"/>
    <mergeCell ref="O50:T50"/>
    <mergeCell ref="U50:Z50"/>
    <mergeCell ref="AA50:AF50"/>
    <mergeCell ref="AG50:AL50"/>
    <mergeCell ref="O47:T47"/>
    <mergeCell ref="U47:Z47"/>
    <mergeCell ref="AA47:AF47"/>
    <mergeCell ref="AG47:AL47"/>
    <mergeCell ref="O48:T48"/>
    <mergeCell ref="U48:Z48"/>
    <mergeCell ref="AA48:AF48"/>
    <mergeCell ref="AG48:AL48"/>
    <mergeCell ref="O45:T45"/>
    <mergeCell ref="U45:Z45"/>
    <mergeCell ref="AA45:AF45"/>
    <mergeCell ref="AG45:AL45"/>
    <mergeCell ref="O46:T46"/>
    <mergeCell ref="U46:Z46"/>
    <mergeCell ref="AA46:AF46"/>
    <mergeCell ref="AG46:AL46"/>
    <mergeCell ref="O43:T43"/>
    <mergeCell ref="U43:Z43"/>
    <mergeCell ref="AA43:AF43"/>
    <mergeCell ref="AG43:AL43"/>
    <mergeCell ref="O44:T44"/>
    <mergeCell ref="U44:Z44"/>
    <mergeCell ref="AA44:AF44"/>
    <mergeCell ref="AG44:AL44"/>
    <mergeCell ref="O41:T41"/>
    <mergeCell ref="U41:Z41"/>
    <mergeCell ref="AA41:AF41"/>
    <mergeCell ref="AG41:AL41"/>
    <mergeCell ref="O42:T42"/>
    <mergeCell ref="U42:Z42"/>
    <mergeCell ref="AA42:AF42"/>
    <mergeCell ref="AG42:AL42"/>
    <mergeCell ref="O39:T39"/>
    <mergeCell ref="U39:Z39"/>
    <mergeCell ref="AA39:AF39"/>
    <mergeCell ref="AG39:AL39"/>
    <mergeCell ref="O40:T40"/>
    <mergeCell ref="U40:Z40"/>
    <mergeCell ref="AA40:AF40"/>
    <mergeCell ref="AG40:AL40"/>
    <mergeCell ref="O37:T37"/>
    <mergeCell ref="U37:Z37"/>
    <mergeCell ref="AA37:AF37"/>
    <mergeCell ref="AG37:AL37"/>
    <mergeCell ref="O38:T38"/>
    <mergeCell ref="U38:Z38"/>
    <mergeCell ref="AA38:AF38"/>
    <mergeCell ref="AG38:AL38"/>
    <mergeCell ref="O35:T35"/>
    <mergeCell ref="U35:Z35"/>
    <mergeCell ref="AA35:AF35"/>
    <mergeCell ref="AG35:AL35"/>
    <mergeCell ref="O36:T36"/>
    <mergeCell ref="U36:Z36"/>
    <mergeCell ref="AA36:AF36"/>
    <mergeCell ref="AG36:AL36"/>
    <mergeCell ref="O33:T33"/>
    <mergeCell ref="U33:Z33"/>
    <mergeCell ref="AA33:AF33"/>
    <mergeCell ref="AG33:AL33"/>
    <mergeCell ref="O34:T34"/>
    <mergeCell ref="U34:Z34"/>
    <mergeCell ref="AA34:AF34"/>
    <mergeCell ref="AG34:AL34"/>
    <mergeCell ref="O31:T31"/>
    <mergeCell ref="U31:Z31"/>
    <mergeCell ref="AA31:AF31"/>
    <mergeCell ref="AG31:AL31"/>
    <mergeCell ref="O32:T32"/>
    <mergeCell ref="U32:Z32"/>
    <mergeCell ref="AA32:AF32"/>
    <mergeCell ref="AG32:AL32"/>
    <mergeCell ref="O29:T29"/>
    <mergeCell ref="U29:Z29"/>
    <mergeCell ref="AA29:AF29"/>
    <mergeCell ref="AG29:AL29"/>
    <mergeCell ref="O30:T30"/>
    <mergeCell ref="U30:Z30"/>
    <mergeCell ref="AA30:AF30"/>
    <mergeCell ref="AG30:AL30"/>
    <mergeCell ref="O27:T27"/>
    <mergeCell ref="U27:Z27"/>
    <mergeCell ref="AA27:AF27"/>
    <mergeCell ref="AG27:AL27"/>
    <mergeCell ref="O28:T28"/>
    <mergeCell ref="U28:Z28"/>
    <mergeCell ref="AA28:AF28"/>
    <mergeCell ref="AG28:AL28"/>
    <mergeCell ref="O25:T25"/>
    <mergeCell ref="U25:Z25"/>
    <mergeCell ref="AA25:AF25"/>
    <mergeCell ref="AG25:AL25"/>
    <mergeCell ref="O26:T26"/>
    <mergeCell ref="U26:Z26"/>
    <mergeCell ref="AA26:AF26"/>
    <mergeCell ref="AG26:AL26"/>
    <mergeCell ref="O24:T24"/>
    <mergeCell ref="U24:Z24"/>
    <mergeCell ref="AA24:AF24"/>
    <mergeCell ref="AG24:AL24"/>
    <mergeCell ref="O21:T21"/>
    <mergeCell ref="U21:Z21"/>
    <mergeCell ref="AA21:AF21"/>
    <mergeCell ref="AG21:AL21"/>
    <mergeCell ref="O22:T22"/>
    <mergeCell ref="U22:Z22"/>
    <mergeCell ref="AA22:AF22"/>
    <mergeCell ref="AG22:AL22"/>
    <mergeCell ref="U17:Z17"/>
    <mergeCell ref="AA17:AF17"/>
    <mergeCell ref="AG17:AL17"/>
    <mergeCell ref="O18:T18"/>
    <mergeCell ref="U18:Z18"/>
    <mergeCell ref="AA18:AF18"/>
    <mergeCell ref="AG18:AL18"/>
    <mergeCell ref="O23:T23"/>
    <mergeCell ref="U23:Z23"/>
    <mergeCell ref="AA23:AF23"/>
    <mergeCell ref="AG23:AL23"/>
    <mergeCell ref="AA6:AC6"/>
    <mergeCell ref="AA7:AC7"/>
    <mergeCell ref="AI8:AL8"/>
    <mergeCell ref="O15:T15"/>
    <mergeCell ref="U15:Z15"/>
    <mergeCell ref="AA15:AF15"/>
    <mergeCell ref="AG15:AL15"/>
    <mergeCell ref="O16:T16"/>
    <mergeCell ref="U16:Z16"/>
    <mergeCell ref="AA16:AF16"/>
    <mergeCell ref="AG16:AL16"/>
    <mergeCell ref="O13:T13"/>
    <mergeCell ref="U13:Z13"/>
    <mergeCell ref="AA13:AF13"/>
    <mergeCell ref="AG13:AL13"/>
    <mergeCell ref="O14:T14"/>
    <mergeCell ref="U14:Z14"/>
    <mergeCell ref="AA14:AF14"/>
    <mergeCell ref="AG14:AL14"/>
    <mergeCell ref="O117:T117"/>
    <mergeCell ref="U117:Z117"/>
    <mergeCell ref="AA117:AF117"/>
    <mergeCell ref="AG117:AL117"/>
    <mergeCell ref="D9:N10"/>
    <mergeCell ref="O10:Z10"/>
    <mergeCell ref="AA10:AL10"/>
    <mergeCell ref="O11:T11"/>
    <mergeCell ref="U11:Z11"/>
    <mergeCell ref="AA11:AF11"/>
    <mergeCell ref="AG11:AL11"/>
    <mergeCell ref="O12:T12"/>
    <mergeCell ref="U12:Z12"/>
    <mergeCell ref="AA12:AF12"/>
    <mergeCell ref="AG12:AL12"/>
    <mergeCell ref="O19:T19"/>
    <mergeCell ref="U19:Z19"/>
    <mergeCell ref="AA19:AF19"/>
    <mergeCell ref="AG19:AL19"/>
    <mergeCell ref="O20:T20"/>
    <mergeCell ref="U20:Z20"/>
    <mergeCell ref="AA20:AF20"/>
    <mergeCell ref="AG20:AL20"/>
    <mergeCell ref="O17:T17"/>
  </mergeCells>
  <phoneticPr fontId="2" type="noConversion"/>
  <dataValidations count="1">
    <dataValidation allowBlank="1" showInputMessage="1" showErrorMessage="1" promptTitle="단위에 주의하여 입력해 주십시오." prompt="이 셀에는 숫자만 입력해 주십시오." sqref="U13 AG13 U100 AG100"/>
  </dataValidations>
  <pageMargins left="0.59055118110236227" right="0.47244094488188981" top="0.74803149606299213" bottom="0.74803149606299213" header="0.31496062992125984" footer="0.31496062992125984"/>
  <pageSetup paperSize="9" scale="62" orientation="portrait" blackAndWhite="1" r:id="rId1"/>
  <rowBreaks count="1" manualBreakCount="1">
    <brk id="62" min="1" max="37"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33"/>
  <sheetViews>
    <sheetView showGridLines="0" view="pageBreakPreview" zoomScaleNormal="100" zoomScaleSheetLayoutView="100" workbookViewId="0">
      <selection activeCell="AR37" sqref="AR37"/>
    </sheetView>
  </sheetViews>
  <sheetFormatPr defaultRowHeight="16.5"/>
  <cols>
    <col min="1" max="1" width="9" style="1"/>
    <col min="2" max="3" width="1.125" style="1" customWidth="1"/>
    <col min="4" max="14" width="2.75" style="1" customWidth="1"/>
    <col min="15" max="38" width="3.25" style="1" customWidth="1"/>
    <col min="39" max="45" width="9" style="1"/>
  </cols>
  <sheetData>
    <row r="1" spans="1:45" ht="19.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32"/>
      <c r="AR1"/>
      <c r="AS1"/>
    </row>
    <row r="2" spans="1:45" ht="20.25" customHeight="1">
      <c r="A2" s="94"/>
      <c r="B2" s="727" t="s">
        <v>633</v>
      </c>
      <c r="C2" s="727"/>
      <c r="D2" s="727"/>
      <c r="E2" s="727"/>
      <c r="F2" s="727"/>
      <c r="G2" s="727"/>
      <c r="H2" s="727"/>
      <c r="I2" s="727"/>
      <c r="J2" s="727"/>
      <c r="K2" s="727"/>
      <c r="L2" s="727"/>
      <c r="M2" s="727"/>
      <c r="N2" s="727"/>
      <c r="O2" s="727"/>
      <c r="P2" s="727"/>
      <c r="Q2" s="727"/>
      <c r="R2" s="727"/>
      <c r="S2" s="727"/>
      <c r="T2" s="727"/>
      <c r="U2" s="727"/>
      <c r="V2" s="727"/>
      <c r="W2" s="727"/>
      <c r="X2" s="727"/>
      <c r="Y2" s="727"/>
      <c r="Z2" s="727"/>
      <c r="AA2" s="727"/>
      <c r="AB2" s="727"/>
      <c r="AC2" s="727"/>
      <c r="AD2" s="727"/>
      <c r="AE2" s="727"/>
      <c r="AF2" s="727"/>
      <c r="AG2" s="727"/>
      <c r="AH2" s="727"/>
      <c r="AI2" s="727"/>
      <c r="AJ2" s="727"/>
      <c r="AK2" s="727"/>
      <c r="AL2" s="727"/>
      <c r="AR2"/>
      <c r="AS2"/>
    </row>
    <row r="3" spans="1:45">
      <c r="AR3"/>
      <c r="AS3"/>
    </row>
    <row r="4" spans="1:45" ht="16.5" customHeight="1">
      <c r="J4" s="24" t="s">
        <v>390</v>
      </c>
      <c r="L4" s="24" t="s">
        <v>391</v>
      </c>
      <c r="M4" s="123">
        <f>'5부.Ⅰ'!Q6</f>
        <v>13</v>
      </c>
      <c r="N4" s="24" t="s">
        <v>392</v>
      </c>
      <c r="O4" s="192">
        <f>'5부.Ⅰ'!S6</f>
        <v>1</v>
      </c>
      <c r="P4" s="124" t="s">
        <v>1028</v>
      </c>
      <c r="R4" s="24"/>
      <c r="S4" s="125" t="s">
        <v>634</v>
      </c>
      <c r="T4" s="153"/>
      <c r="U4" s="125"/>
      <c r="V4" s="278" t="str">
        <f>표지!D6</f>
        <v>2023.10.01</v>
      </c>
      <c r="W4" s="278"/>
      <c r="X4" s="278"/>
      <c r="Y4" s="125"/>
      <c r="Z4" s="125" t="s">
        <v>635</v>
      </c>
      <c r="AA4" s="125"/>
      <c r="AB4" s="153"/>
      <c r="AC4" s="741" t="str">
        <f>표지!G6</f>
        <v>2023.12.31</v>
      </c>
      <c r="AD4" s="741"/>
      <c r="AE4" s="741"/>
      <c r="AF4" s="153"/>
      <c r="AG4" s="24"/>
      <c r="AH4" s="24"/>
      <c r="AI4" s="24"/>
      <c r="AJ4" s="24"/>
      <c r="AK4" s="24"/>
      <c r="AL4" s="24"/>
    </row>
    <row r="5" spans="1:45" ht="16.5" customHeight="1">
      <c r="J5" s="24" t="s">
        <v>396</v>
      </c>
      <c r="L5" s="24" t="s">
        <v>391</v>
      </c>
      <c r="M5" s="126">
        <f>'5부.Ⅰ'!Q7</f>
        <v>12</v>
      </c>
      <c r="N5" s="24" t="s">
        <v>392</v>
      </c>
      <c r="O5" s="192">
        <f>IF(OR(M4=1),"-",O4)</f>
        <v>1</v>
      </c>
      <c r="P5" s="124" t="s">
        <v>1028</v>
      </c>
      <c r="R5" s="24"/>
      <c r="S5" s="125" t="s">
        <v>634</v>
      </c>
      <c r="T5" s="153"/>
      <c r="U5" s="125"/>
      <c r="V5" s="278" t="s">
        <v>1185</v>
      </c>
      <c r="W5" s="278"/>
      <c r="X5" s="278"/>
      <c r="Y5" s="125"/>
      <c r="Z5" s="125" t="s">
        <v>635</v>
      </c>
      <c r="AA5" s="125"/>
      <c r="AB5" s="153"/>
      <c r="AC5" s="742" t="s">
        <v>1179</v>
      </c>
      <c r="AD5" s="742"/>
      <c r="AE5" s="742"/>
      <c r="AF5" s="153"/>
      <c r="AG5" s="24"/>
      <c r="AH5" s="24"/>
      <c r="AI5" s="24"/>
      <c r="AJ5" s="24"/>
      <c r="AK5" s="24"/>
      <c r="AL5" s="24"/>
    </row>
    <row r="6" spans="1:45" ht="17.25" customHeight="1">
      <c r="B6" s="44"/>
      <c r="C6" s="44"/>
      <c r="D6" s="24" t="s">
        <v>636</v>
      </c>
      <c r="E6" s="128"/>
      <c r="F6" s="128"/>
      <c r="G6" s="24" t="str">
        <f>표지!E28</f>
        <v>주식회사 케이비운용제1호위탁관리부동산투자회사</v>
      </c>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49"/>
      <c r="AH6" s="129"/>
      <c r="AI6" s="743" t="s">
        <v>637</v>
      </c>
      <c r="AJ6" s="743"/>
      <c r="AK6" s="743"/>
      <c r="AL6" s="743"/>
    </row>
    <row r="7" spans="1:45" ht="16.5" customHeight="1">
      <c r="D7" s="732" t="s">
        <v>399</v>
      </c>
      <c r="E7" s="733"/>
      <c r="F7" s="733"/>
      <c r="G7" s="733"/>
      <c r="H7" s="733"/>
      <c r="I7" s="733"/>
      <c r="J7" s="733"/>
      <c r="K7" s="733"/>
      <c r="L7" s="733"/>
      <c r="M7" s="733"/>
      <c r="N7" s="734"/>
      <c r="O7" s="140"/>
      <c r="P7" s="154"/>
      <c r="Q7" s="154"/>
      <c r="R7" s="154"/>
      <c r="S7" s="154" t="s">
        <v>144</v>
      </c>
      <c r="T7" s="155">
        <f>M4</f>
        <v>13</v>
      </c>
      <c r="U7" s="154" t="s">
        <v>638</v>
      </c>
      <c r="V7" s="154"/>
      <c r="W7" s="154"/>
      <c r="X7" s="154"/>
      <c r="Y7" s="154"/>
      <c r="Z7" s="156"/>
      <c r="AA7" s="140"/>
      <c r="AB7" s="154"/>
      <c r="AC7" s="154"/>
      <c r="AD7" s="154"/>
      <c r="AE7" s="154" t="s">
        <v>144</v>
      </c>
      <c r="AF7" s="135">
        <f>M5</f>
        <v>12</v>
      </c>
      <c r="AG7" s="154" t="s">
        <v>639</v>
      </c>
      <c r="AH7" s="154"/>
      <c r="AI7" s="154"/>
      <c r="AJ7" s="154"/>
      <c r="AK7" s="154"/>
      <c r="AL7" s="156"/>
      <c r="AR7"/>
      <c r="AS7"/>
    </row>
    <row r="8" spans="1:45" ht="16.5" customHeight="1">
      <c r="A8" s="157" t="s">
        <v>640</v>
      </c>
      <c r="D8" s="735"/>
      <c r="E8" s="736"/>
      <c r="F8" s="736"/>
      <c r="G8" s="736"/>
      <c r="H8" s="736"/>
      <c r="I8" s="736"/>
      <c r="J8" s="736"/>
      <c r="K8" s="736"/>
      <c r="L8" s="736"/>
      <c r="M8" s="736"/>
      <c r="N8" s="737"/>
      <c r="O8" s="701" t="s">
        <v>641</v>
      </c>
      <c r="P8" s="702"/>
      <c r="Q8" s="702"/>
      <c r="R8" s="702"/>
      <c r="S8" s="702"/>
      <c r="T8" s="702"/>
      <c r="U8" s="702"/>
      <c r="V8" s="702"/>
      <c r="W8" s="702"/>
      <c r="X8" s="702"/>
      <c r="Y8" s="702"/>
      <c r="Z8" s="703"/>
      <c r="AA8" s="701" t="s">
        <v>641</v>
      </c>
      <c r="AB8" s="702"/>
      <c r="AC8" s="702"/>
      <c r="AD8" s="702"/>
      <c r="AE8" s="702"/>
      <c r="AF8" s="702"/>
      <c r="AG8" s="702"/>
      <c r="AH8" s="702"/>
      <c r="AI8" s="702"/>
      <c r="AJ8" s="702"/>
      <c r="AK8" s="702"/>
      <c r="AL8" s="703"/>
      <c r="AS8"/>
    </row>
    <row r="9" spans="1:45" ht="16.5" customHeight="1">
      <c r="D9" s="735"/>
      <c r="E9" s="736"/>
      <c r="F9" s="736"/>
      <c r="G9" s="736"/>
      <c r="H9" s="736"/>
      <c r="I9" s="736"/>
      <c r="J9" s="736"/>
      <c r="K9" s="736"/>
      <c r="L9" s="736"/>
      <c r="M9" s="736"/>
      <c r="N9" s="737"/>
      <c r="O9" s="738" t="s">
        <v>642</v>
      </c>
      <c r="P9" s="739"/>
      <c r="Q9" s="739"/>
      <c r="R9" s="739"/>
      <c r="S9" s="739"/>
      <c r="T9" s="740"/>
      <c r="U9" s="738" t="s">
        <v>643</v>
      </c>
      <c r="V9" s="739"/>
      <c r="W9" s="739"/>
      <c r="X9" s="739"/>
      <c r="Y9" s="739"/>
      <c r="Z9" s="740"/>
      <c r="AA9" s="738" t="s">
        <v>642</v>
      </c>
      <c r="AB9" s="739"/>
      <c r="AC9" s="739"/>
      <c r="AD9" s="739"/>
      <c r="AE9" s="739"/>
      <c r="AF9" s="740"/>
      <c r="AG9" s="738" t="s">
        <v>644</v>
      </c>
      <c r="AH9" s="739"/>
      <c r="AI9" s="739"/>
      <c r="AJ9" s="739"/>
      <c r="AK9" s="739"/>
      <c r="AL9" s="740"/>
    </row>
    <row r="10" spans="1:45" ht="16.5" customHeight="1">
      <c r="A10" s="40" t="s">
        <v>645</v>
      </c>
      <c r="B10" s="40"/>
      <c r="C10" s="40"/>
      <c r="D10" s="140" t="s">
        <v>646</v>
      </c>
      <c r="E10" s="141"/>
      <c r="F10" s="141"/>
      <c r="G10" s="141"/>
      <c r="H10" s="141"/>
      <c r="I10" s="141"/>
      <c r="J10" s="141"/>
      <c r="K10" s="141"/>
      <c r="L10" s="141"/>
      <c r="M10" s="141"/>
      <c r="N10" s="142"/>
      <c r="O10" s="746">
        <f>+O11+O12+O13+O14+O15+O16+O17</f>
        <v>6429538850</v>
      </c>
      <c r="P10" s="747"/>
      <c r="Q10" s="747"/>
      <c r="R10" s="747"/>
      <c r="S10" s="747"/>
      <c r="T10" s="748"/>
      <c r="U10" s="746">
        <f>+U11+U12+U13+U14+U15+U16+U17</f>
        <v>6429538850</v>
      </c>
      <c r="V10" s="747"/>
      <c r="W10" s="747"/>
      <c r="X10" s="747"/>
      <c r="Y10" s="747"/>
      <c r="Z10" s="748"/>
      <c r="AA10" s="746">
        <f>+AA11+AA12+AA13+AA14+AA15+AA16+AA17</f>
        <v>5764790255</v>
      </c>
      <c r="AB10" s="747"/>
      <c r="AC10" s="747"/>
      <c r="AD10" s="747"/>
      <c r="AE10" s="747"/>
      <c r="AF10" s="748"/>
      <c r="AG10" s="746">
        <f>+AG11+AG12+AG13+AG14+AG15+AG16+AG17</f>
        <v>5764790255</v>
      </c>
      <c r="AH10" s="747"/>
      <c r="AI10" s="747"/>
      <c r="AJ10" s="747"/>
      <c r="AK10" s="747"/>
      <c r="AL10" s="748"/>
    </row>
    <row r="11" spans="1:45" ht="16.5" customHeight="1">
      <c r="A11" s="40" t="s">
        <v>647</v>
      </c>
      <c r="B11" s="40"/>
      <c r="C11" s="40"/>
      <c r="D11" s="143" t="s">
        <v>648</v>
      </c>
      <c r="E11" s="141"/>
      <c r="F11" s="141"/>
      <c r="G11" s="141"/>
      <c r="H11" s="141"/>
      <c r="I11" s="141"/>
      <c r="J11" s="141"/>
      <c r="K11" s="141"/>
      <c r="L11" s="141"/>
      <c r="M11" s="141"/>
      <c r="N11" s="142"/>
      <c r="O11" s="744"/>
      <c r="P11" s="744"/>
      <c r="Q11" s="744"/>
      <c r="R11" s="744"/>
      <c r="S11" s="744"/>
      <c r="T11" s="744"/>
      <c r="U11" s="744"/>
      <c r="V11" s="744"/>
      <c r="W11" s="744"/>
      <c r="X11" s="744"/>
      <c r="Y11" s="744"/>
      <c r="Z11" s="744"/>
      <c r="AA11" s="745"/>
      <c r="AB11" s="745"/>
      <c r="AC11" s="745"/>
      <c r="AD11" s="745"/>
      <c r="AE11" s="745"/>
      <c r="AF11" s="745"/>
      <c r="AG11" s="745"/>
      <c r="AH11" s="745"/>
      <c r="AI11" s="745"/>
      <c r="AJ11" s="745"/>
      <c r="AK11" s="745"/>
      <c r="AL11" s="745"/>
    </row>
    <row r="12" spans="1:45" ht="16.5" customHeight="1">
      <c r="A12" s="40" t="s">
        <v>649</v>
      </c>
      <c r="B12" s="40"/>
      <c r="C12" s="40"/>
      <c r="D12" s="143" t="s">
        <v>650</v>
      </c>
      <c r="E12" s="141"/>
      <c r="F12" s="141"/>
      <c r="G12" s="141"/>
      <c r="H12" s="141"/>
      <c r="I12" s="141"/>
      <c r="J12" s="141"/>
      <c r="K12" s="141"/>
      <c r="L12" s="141"/>
      <c r="M12" s="141"/>
      <c r="N12" s="142"/>
      <c r="O12" s="744">
        <v>3582947952</v>
      </c>
      <c r="P12" s="744"/>
      <c r="Q12" s="744"/>
      <c r="R12" s="744"/>
      <c r="S12" s="744"/>
      <c r="T12" s="744"/>
      <c r="U12" s="744">
        <v>3582947952</v>
      </c>
      <c r="V12" s="744"/>
      <c r="W12" s="744"/>
      <c r="X12" s="744"/>
      <c r="Y12" s="744"/>
      <c r="Z12" s="744"/>
      <c r="AA12" s="745">
        <v>2979063733</v>
      </c>
      <c r="AB12" s="745"/>
      <c r="AC12" s="745"/>
      <c r="AD12" s="745"/>
      <c r="AE12" s="745"/>
      <c r="AF12" s="745"/>
      <c r="AG12" s="745">
        <v>2979063733</v>
      </c>
      <c r="AH12" s="745"/>
      <c r="AI12" s="745"/>
      <c r="AJ12" s="745"/>
      <c r="AK12" s="745"/>
      <c r="AL12" s="745"/>
    </row>
    <row r="13" spans="1:45" ht="16.5" customHeight="1">
      <c r="A13" s="40" t="s">
        <v>651</v>
      </c>
      <c r="B13" s="40"/>
      <c r="C13" s="40"/>
      <c r="D13" s="143" t="s">
        <v>652</v>
      </c>
      <c r="E13" s="141"/>
      <c r="F13" s="141"/>
      <c r="G13" s="141"/>
      <c r="H13" s="141"/>
      <c r="I13" s="141"/>
      <c r="J13" s="141"/>
      <c r="K13" s="141"/>
      <c r="L13" s="141"/>
      <c r="M13" s="141"/>
      <c r="N13" s="142"/>
      <c r="O13" s="744">
        <v>2713420309</v>
      </c>
      <c r="P13" s="744"/>
      <c r="Q13" s="744"/>
      <c r="R13" s="744"/>
      <c r="S13" s="744"/>
      <c r="T13" s="744"/>
      <c r="U13" s="744">
        <v>2713420309</v>
      </c>
      <c r="V13" s="744"/>
      <c r="W13" s="744"/>
      <c r="X13" s="744"/>
      <c r="Y13" s="744"/>
      <c r="Z13" s="744"/>
      <c r="AA13" s="745">
        <v>2675173466</v>
      </c>
      <c r="AB13" s="745"/>
      <c r="AC13" s="745"/>
      <c r="AD13" s="745"/>
      <c r="AE13" s="745"/>
      <c r="AF13" s="745"/>
      <c r="AG13" s="745">
        <v>2675173466</v>
      </c>
      <c r="AH13" s="745"/>
      <c r="AI13" s="745"/>
      <c r="AJ13" s="745"/>
      <c r="AK13" s="745"/>
      <c r="AL13" s="745"/>
    </row>
    <row r="14" spans="1:45" ht="16.5" customHeight="1">
      <c r="A14" s="40" t="s">
        <v>653</v>
      </c>
      <c r="B14" s="40"/>
      <c r="C14" s="40"/>
      <c r="D14" s="143" t="s">
        <v>654</v>
      </c>
      <c r="E14" s="141"/>
      <c r="F14" s="141"/>
      <c r="G14" s="141"/>
      <c r="H14" s="141"/>
      <c r="I14" s="141"/>
      <c r="J14" s="141"/>
      <c r="K14" s="141"/>
      <c r="L14" s="141"/>
      <c r="M14" s="141"/>
      <c r="N14" s="142"/>
      <c r="O14" s="744"/>
      <c r="P14" s="744"/>
      <c r="Q14" s="744"/>
      <c r="R14" s="744"/>
      <c r="S14" s="744"/>
      <c r="T14" s="744"/>
      <c r="U14" s="744"/>
      <c r="V14" s="744"/>
      <c r="W14" s="744"/>
      <c r="X14" s="744"/>
      <c r="Y14" s="744"/>
      <c r="Z14" s="744"/>
      <c r="AA14" s="745"/>
      <c r="AB14" s="745"/>
      <c r="AC14" s="745"/>
      <c r="AD14" s="745"/>
      <c r="AE14" s="745"/>
      <c r="AF14" s="745"/>
      <c r="AG14" s="745"/>
      <c r="AH14" s="745"/>
      <c r="AI14" s="745"/>
      <c r="AJ14" s="745"/>
      <c r="AK14" s="745"/>
      <c r="AL14" s="745"/>
    </row>
    <row r="15" spans="1:45" ht="16.5" customHeight="1">
      <c r="A15" s="40" t="s">
        <v>655</v>
      </c>
      <c r="B15" s="40"/>
      <c r="C15" s="40"/>
      <c r="D15" s="143" t="s">
        <v>656</v>
      </c>
      <c r="E15" s="141"/>
      <c r="F15" s="141"/>
      <c r="G15" s="141"/>
      <c r="H15" s="141"/>
      <c r="I15" s="141"/>
      <c r="J15" s="141"/>
      <c r="K15" s="141"/>
      <c r="L15" s="141"/>
      <c r="M15" s="141"/>
      <c r="N15" s="142"/>
      <c r="O15" s="744"/>
      <c r="P15" s="744"/>
      <c r="Q15" s="744"/>
      <c r="R15" s="744"/>
      <c r="S15" s="744"/>
      <c r="T15" s="744"/>
      <c r="U15" s="744"/>
      <c r="V15" s="744"/>
      <c r="W15" s="744"/>
      <c r="X15" s="744"/>
      <c r="Y15" s="744"/>
      <c r="Z15" s="744"/>
      <c r="AA15" s="745"/>
      <c r="AB15" s="745"/>
      <c r="AC15" s="745"/>
      <c r="AD15" s="745"/>
      <c r="AE15" s="745"/>
      <c r="AF15" s="745"/>
      <c r="AG15" s="745"/>
      <c r="AH15" s="745"/>
      <c r="AI15" s="745"/>
      <c r="AJ15" s="745"/>
      <c r="AK15" s="745"/>
      <c r="AL15" s="745"/>
    </row>
    <row r="16" spans="1:45" ht="16.5" customHeight="1">
      <c r="A16" s="40" t="s">
        <v>1005</v>
      </c>
      <c r="B16" s="40"/>
      <c r="C16" s="40"/>
      <c r="D16" s="143" t="s">
        <v>1004</v>
      </c>
      <c r="E16" s="141"/>
      <c r="F16" s="141"/>
      <c r="G16" s="141"/>
      <c r="H16" s="141"/>
      <c r="I16" s="141"/>
      <c r="J16" s="141"/>
      <c r="K16" s="141"/>
      <c r="L16" s="141"/>
      <c r="M16" s="141"/>
      <c r="N16" s="142"/>
      <c r="O16" s="744"/>
      <c r="P16" s="744"/>
      <c r="Q16" s="744"/>
      <c r="R16" s="744"/>
      <c r="S16" s="744"/>
      <c r="T16" s="744"/>
      <c r="U16" s="744"/>
      <c r="V16" s="744"/>
      <c r="W16" s="744"/>
      <c r="X16" s="744"/>
      <c r="Y16" s="744"/>
      <c r="Z16" s="744"/>
      <c r="AA16" s="745"/>
      <c r="AB16" s="745"/>
      <c r="AC16" s="745"/>
      <c r="AD16" s="745"/>
      <c r="AE16" s="745"/>
      <c r="AF16" s="745"/>
      <c r="AG16" s="745"/>
      <c r="AH16" s="745"/>
      <c r="AI16" s="745"/>
      <c r="AJ16" s="745"/>
      <c r="AK16" s="745"/>
      <c r="AL16" s="745"/>
    </row>
    <row r="17" spans="1:85" ht="16.5" customHeight="1">
      <c r="A17" s="40" t="s">
        <v>657</v>
      </c>
      <c r="B17" s="40"/>
      <c r="C17" s="40"/>
      <c r="D17" s="143" t="s">
        <v>1006</v>
      </c>
      <c r="E17" s="141"/>
      <c r="F17" s="141"/>
      <c r="G17" s="141"/>
      <c r="H17" s="141"/>
      <c r="I17" s="141"/>
      <c r="J17" s="141"/>
      <c r="K17" s="141"/>
      <c r="L17" s="141"/>
      <c r="M17" s="141"/>
      <c r="N17" s="142"/>
      <c r="O17" s="744">
        <v>133170589</v>
      </c>
      <c r="P17" s="744"/>
      <c r="Q17" s="744"/>
      <c r="R17" s="744"/>
      <c r="S17" s="744"/>
      <c r="T17" s="744"/>
      <c r="U17" s="744">
        <v>133170589</v>
      </c>
      <c r="V17" s="744"/>
      <c r="W17" s="744"/>
      <c r="X17" s="744"/>
      <c r="Y17" s="744"/>
      <c r="Z17" s="744"/>
      <c r="AA17" s="745">
        <v>110553056</v>
      </c>
      <c r="AB17" s="745"/>
      <c r="AC17" s="745"/>
      <c r="AD17" s="745"/>
      <c r="AE17" s="745"/>
      <c r="AF17" s="745"/>
      <c r="AG17" s="745">
        <v>110553056</v>
      </c>
      <c r="AH17" s="745"/>
      <c r="AI17" s="745"/>
      <c r="AJ17" s="745"/>
      <c r="AK17" s="745"/>
      <c r="AL17" s="745"/>
    </row>
    <row r="18" spans="1:85" s="1" customFormat="1" ht="16.5" customHeight="1">
      <c r="A18" s="40" t="s">
        <v>658</v>
      </c>
      <c r="B18" s="40"/>
      <c r="C18" s="40"/>
      <c r="D18" s="158" t="s">
        <v>659</v>
      </c>
      <c r="E18" s="141"/>
      <c r="F18" s="141"/>
      <c r="G18" s="141"/>
      <c r="H18" s="141"/>
      <c r="I18" s="141"/>
      <c r="J18" s="141"/>
      <c r="K18" s="141"/>
      <c r="L18" s="141"/>
      <c r="M18" s="141"/>
      <c r="N18" s="142"/>
      <c r="O18" s="749">
        <f>+O19+O20+O21+O22+O23+O24+O25+O26+O27+O28+O29+O30+O31+O32+O33+O34+O35+O36+O37+O38+O39+O40+O41+O42+O43+O44+O45+O46+O47</f>
        <v>3291982073</v>
      </c>
      <c r="P18" s="749"/>
      <c r="Q18" s="749"/>
      <c r="R18" s="749"/>
      <c r="S18" s="749"/>
      <c r="T18" s="749"/>
      <c r="U18" s="749">
        <f>+U19+U20+U21+U22+U23+U24+U25+U26+U27+U28+U29+U30+U31+U32+U33+U34+U35+U36+U37+U38+U39+U40+U41+U42+U43+U44+U45+U46+U47</f>
        <v>3291982073</v>
      </c>
      <c r="V18" s="749"/>
      <c r="W18" s="749"/>
      <c r="X18" s="749"/>
      <c r="Y18" s="749"/>
      <c r="Z18" s="749"/>
      <c r="AA18" s="749">
        <f>+AA19+AA20+AA21+AA22+AA23+AA24+AA25+AA26+AA27+AA28+AA29+AA30+AA31+AA32+AA33+AA34+AA35+AA36+AA37+AA38+AA39+AA40+AA41+AA42+AA43+AA44+AA45+AA46+AA47</f>
        <v>3179286794</v>
      </c>
      <c r="AB18" s="749"/>
      <c r="AC18" s="749"/>
      <c r="AD18" s="749"/>
      <c r="AE18" s="749"/>
      <c r="AF18" s="749"/>
      <c r="AG18" s="749">
        <f>+AG19+AG20+AG21+AG22+AG23+AG24+AG25+AG26+AG27+AG28+AG29+AG30+AG31+AG32+AG33+AG34+AG35+AG36+AG37+AG38+AG39+AG40+AG41+AG42+AG43+AG44+AG45+AG46+AG47</f>
        <v>3179286794</v>
      </c>
      <c r="AH18" s="749"/>
      <c r="AI18" s="749"/>
      <c r="AJ18" s="749"/>
      <c r="AK18" s="749"/>
      <c r="AL18" s="749"/>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row>
    <row r="19" spans="1:85" ht="16.5" customHeight="1">
      <c r="A19" s="40" t="s">
        <v>660</v>
      </c>
      <c r="B19" s="40"/>
      <c r="C19" s="40"/>
      <c r="D19" s="143" t="s">
        <v>661</v>
      </c>
      <c r="E19" s="141"/>
      <c r="F19" s="141"/>
      <c r="G19" s="141"/>
      <c r="H19" s="141"/>
      <c r="I19" s="141"/>
      <c r="J19" s="141"/>
      <c r="K19" s="141"/>
      <c r="L19" s="141"/>
      <c r="M19" s="141"/>
      <c r="N19" s="142"/>
      <c r="O19" s="744"/>
      <c r="P19" s="744"/>
      <c r="Q19" s="744"/>
      <c r="R19" s="744"/>
      <c r="S19" s="744"/>
      <c r="T19" s="744"/>
      <c r="U19" s="744"/>
      <c r="V19" s="744"/>
      <c r="W19" s="744"/>
      <c r="X19" s="744"/>
      <c r="Y19" s="744"/>
      <c r="Z19" s="744"/>
      <c r="AA19" s="745"/>
      <c r="AB19" s="745"/>
      <c r="AC19" s="745"/>
      <c r="AD19" s="745"/>
      <c r="AE19" s="745"/>
      <c r="AF19" s="745"/>
      <c r="AG19" s="745"/>
      <c r="AH19" s="745"/>
      <c r="AI19" s="745"/>
      <c r="AJ19" s="745"/>
      <c r="AK19" s="745"/>
      <c r="AL19" s="745"/>
    </row>
    <row r="20" spans="1:85" ht="16.5" customHeight="1">
      <c r="A20" s="40" t="s">
        <v>662</v>
      </c>
      <c r="B20" s="40"/>
      <c r="C20" s="40"/>
      <c r="D20" s="143" t="s">
        <v>663</v>
      </c>
      <c r="E20" s="141"/>
      <c r="F20" s="141"/>
      <c r="G20" s="141"/>
      <c r="H20" s="141"/>
      <c r="I20" s="141"/>
      <c r="J20" s="141"/>
      <c r="K20" s="141"/>
      <c r="L20" s="141"/>
      <c r="M20" s="141"/>
      <c r="N20" s="142"/>
      <c r="O20" s="744">
        <v>4200000</v>
      </c>
      <c r="P20" s="744"/>
      <c r="Q20" s="744"/>
      <c r="R20" s="744"/>
      <c r="S20" s="744"/>
      <c r="T20" s="744"/>
      <c r="U20" s="744">
        <v>4200000</v>
      </c>
      <c r="V20" s="744"/>
      <c r="W20" s="744"/>
      <c r="X20" s="744"/>
      <c r="Y20" s="744"/>
      <c r="Z20" s="744"/>
      <c r="AA20" s="745">
        <v>4200000</v>
      </c>
      <c r="AB20" s="745"/>
      <c r="AC20" s="745"/>
      <c r="AD20" s="745"/>
      <c r="AE20" s="745"/>
      <c r="AF20" s="745"/>
      <c r="AG20" s="745">
        <v>4200000</v>
      </c>
      <c r="AH20" s="745"/>
      <c r="AI20" s="745"/>
      <c r="AJ20" s="745"/>
      <c r="AK20" s="745"/>
      <c r="AL20" s="745"/>
    </row>
    <row r="21" spans="1:85" ht="16.5" customHeight="1">
      <c r="A21" s="40" t="s">
        <v>664</v>
      </c>
      <c r="B21" s="40"/>
      <c r="C21" s="40"/>
      <c r="D21" s="143" t="s">
        <v>665</v>
      </c>
      <c r="E21" s="141"/>
      <c r="F21" s="141"/>
      <c r="G21" s="141"/>
      <c r="H21" s="141"/>
      <c r="I21" s="141"/>
      <c r="J21" s="141"/>
      <c r="K21" s="141"/>
      <c r="L21" s="141"/>
      <c r="M21" s="141"/>
      <c r="N21" s="142"/>
      <c r="O21" s="744"/>
      <c r="P21" s="744"/>
      <c r="Q21" s="744"/>
      <c r="R21" s="744"/>
      <c r="S21" s="744"/>
      <c r="T21" s="744"/>
      <c r="U21" s="744"/>
      <c r="V21" s="744"/>
      <c r="W21" s="744"/>
      <c r="X21" s="744"/>
      <c r="Y21" s="744"/>
      <c r="Z21" s="744"/>
      <c r="AA21" s="745"/>
      <c r="AB21" s="745"/>
      <c r="AC21" s="745"/>
      <c r="AD21" s="745"/>
      <c r="AE21" s="745"/>
      <c r="AF21" s="745"/>
      <c r="AG21" s="745"/>
      <c r="AH21" s="745"/>
      <c r="AI21" s="745"/>
      <c r="AJ21" s="745"/>
      <c r="AK21" s="745"/>
      <c r="AL21" s="745"/>
    </row>
    <row r="22" spans="1:85" ht="16.5" customHeight="1">
      <c r="A22" s="40" t="s">
        <v>666</v>
      </c>
      <c r="B22" s="40"/>
      <c r="C22" s="40"/>
      <c r="D22" s="143" t="s">
        <v>667</v>
      </c>
      <c r="E22" s="141"/>
      <c r="F22" s="141"/>
      <c r="G22" s="141"/>
      <c r="H22" s="141"/>
      <c r="I22" s="141"/>
      <c r="J22" s="141"/>
      <c r="K22" s="141"/>
      <c r="L22" s="141"/>
      <c r="M22" s="141"/>
      <c r="N22" s="142"/>
      <c r="O22" s="744"/>
      <c r="P22" s="744"/>
      <c r="Q22" s="744"/>
      <c r="R22" s="744"/>
      <c r="S22" s="744"/>
      <c r="T22" s="744"/>
      <c r="U22" s="744"/>
      <c r="V22" s="744"/>
      <c r="W22" s="744"/>
      <c r="X22" s="744"/>
      <c r="Y22" s="744"/>
      <c r="Z22" s="744"/>
      <c r="AA22" s="745"/>
      <c r="AB22" s="745"/>
      <c r="AC22" s="745"/>
      <c r="AD22" s="745"/>
      <c r="AE22" s="745"/>
      <c r="AF22" s="745"/>
      <c r="AG22" s="745"/>
      <c r="AH22" s="745"/>
      <c r="AI22" s="745"/>
      <c r="AJ22" s="745"/>
      <c r="AK22" s="745"/>
      <c r="AL22" s="745"/>
    </row>
    <row r="23" spans="1:85" ht="16.5" customHeight="1">
      <c r="A23" s="40" t="s">
        <v>668</v>
      </c>
      <c r="B23" s="40"/>
      <c r="C23" s="40"/>
      <c r="D23" s="143" t="s">
        <v>669</v>
      </c>
      <c r="E23" s="141"/>
      <c r="F23" s="141"/>
      <c r="G23" s="141"/>
      <c r="H23" s="141"/>
      <c r="I23" s="141"/>
      <c r="J23" s="141"/>
      <c r="K23" s="141"/>
      <c r="L23" s="141"/>
      <c r="M23" s="141"/>
      <c r="N23" s="142"/>
      <c r="O23" s="744"/>
      <c r="P23" s="744"/>
      <c r="Q23" s="744"/>
      <c r="R23" s="744"/>
      <c r="S23" s="744"/>
      <c r="T23" s="744"/>
      <c r="U23" s="744"/>
      <c r="V23" s="744"/>
      <c r="W23" s="744"/>
      <c r="X23" s="744"/>
      <c r="Y23" s="744"/>
      <c r="Z23" s="744"/>
      <c r="AA23" s="745"/>
      <c r="AB23" s="745"/>
      <c r="AC23" s="745"/>
      <c r="AD23" s="745"/>
      <c r="AE23" s="745"/>
      <c r="AF23" s="745"/>
      <c r="AG23" s="745"/>
      <c r="AH23" s="745"/>
      <c r="AI23" s="745"/>
      <c r="AJ23" s="745"/>
      <c r="AK23" s="745"/>
      <c r="AL23" s="745"/>
    </row>
    <row r="24" spans="1:85" ht="16.5" customHeight="1">
      <c r="A24" s="40" t="s">
        <v>670</v>
      </c>
      <c r="B24" s="40"/>
      <c r="C24" s="40"/>
      <c r="D24" s="143" t="s">
        <v>671</v>
      </c>
      <c r="E24" s="141"/>
      <c r="F24" s="141"/>
      <c r="G24" s="141"/>
      <c r="H24" s="141"/>
      <c r="I24" s="141"/>
      <c r="J24" s="141"/>
      <c r="K24" s="141"/>
      <c r="L24" s="141"/>
      <c r="M24" s="141"/>
      <c r="N24" s="142"/>
      <c r="O24" s="745">
        <v>250000001</v>
      </c>
      <c r="P24" s="745"/>
      <c r="Q24" s="745"/>
      <c r="R24" s="745"/>
      <c r="S24" s="745"/>
      <c r="T24" s="745"/>
      <c r="U24" s="745">
        <v>250000001</v>
      </c>
      <c r="V24" s="745"/>
      <c r="W24" s="745"/>
      <c r="X24" s="745"/>
      <c r="Y24" s="745"/>
      <c r="Z24" s="745"/>
      <c r="AA24" s="745">
        <v>50000001</v>
      </c>
      <c r="AB24" s="745"/>
      <c r="AC24" s="745"/>
      <c r="AD24" s="745"/>
      <c r="AE24" s="745"/>
      <c r="AF24" s="745"/>
      <c r="AG24" s="745">
        <v>50000001</v>
      </c>
      <c r="AH24" s="745"/>
      <c r="AI24" s="745"/>
      <c r="AJ24" s="745"/>
      <c r="AK24" s="745"/>
      <c r="AL24" s="745"/>
    </row>
    <row r="25" spans="1:85" ht="16.5" customHeight="1">
      <c r="A25" s="40" t="s">
        <v>672</v>
      </c>
      <c r="B25" s="40"/>
      <c r="C25" s="40"/>
      <c r="D25" s="143" t="s">
        <v>673</v>
      </c>
      <c r="E25" s="141"/>
      <c r="F25" s="141"/>
      <c r="G25" s="141"/>
      <c r="H25" s="141"/>
      <c r="I25" s="141"/>
      <c r="J25" s="141"/>
      <c r="K25" s="141"/>
      <c r="L25" s="141"/>
      <c r="M25" s="141"/>
      <c r="N25" s="142"/>
      <c r="O25" s="744">
        <v>387097290</v>
      </c>
      <c r="P25" s="744"/>
      <c r="Q25" s="744"/>
      <c r="R25" s="744"/>
      <c r="S25" s="744"/>
      <c r="T25" s="744"/>
      <c r="U25" s="744">
        <f>85327290+301770000</f>
        <v>387097290</v>
      </c>
      <c r="V25" s="744"/>
      <c r="W25" s="744"/>
      <c r="X25" s="744"/>
      <c r="Y25" s="744"/>
      <c r="Z25" s="744"/>
      <c r="AA25" s="745">
        <v>386252460</v>
      </c>
      <c r="AB25" s="745"/>
      <c r="AC25" s="745"/>
      <c r="AD25" s="745"/>
      <c r="AE25" s="745"/>
      <c r="AF25" s="745"/>
      <c r="AG25" s="745">
        <v>386252460</v>
      </c>
      <c r="AH25" s="745"/>
      <c r="AI25" s="745"/>
      <c r="AJ25" s="745"/>
      <c r="AK25" s="745"/>
      <c r="AL25" s="745"/>
    </row>
    <row r="26" spans="1:85" ht="16.5" customHeight="1">
      <c r="A26" s="40" t="s">
        <v>674</v>
      </c>
      <c r="B26" s="40"/>
      <c r="C26" s="40"/>
      <c r="D26" s="143" t="s">
        <v>675</v>
      </c>
      <c r="E26" s="141"/>
      <c r="F26" s="141"/>
      <c r="G26" s="141"/>
      <c r="H26" s="141"/>
      <c r="I26" s="141"/>
      <c r="J26" s="141"/>
      <c r="K26" s="141"/>
      <c r="L26" s="141"/>
      <c r="M26" s="141"/>
      <c r="N26" s="142"/>
      <c r="O26" s="745">
        <v>6750000</v>
      </c>
      <c r="P26" s="745"/>
      <c r="Q26" s="745"/>
      <c r="R26" s="745"/>
      <c r="S26" s="745"/>
      <c r="T26" s="745"/>
      <c r="U26" s="745">
        <v>6750000</v>
      </c>
      <c r="V26" s="745"/>
      <c r="W26" s="745"/>
      <c r="X26" s="745"/>
      <c r="Y26" s="745"/>
      <c r="Z26" s="745"/>
      <c r="AA26" s="745">
        <v>6750000</v>
      </c>
      <c r="AB26" s="745"/>
      <c r="AC26" s="745"/>
      <c r="AD26" s="745"/>
      <c r="AE26" s="745"/>
      <c r="AF26" s="745"/>
      <c r="AG26" s="745">
        <v>6750000</v>
      </c>
      <c r="AH26" s="745"/>
      <c r="AI26" s="745"/>
      <c r="AJ26" s="745"/>
      <c r="AK26" s="745"/>
      <c r="AL26" s="745"/>
    </row>
    <row r="27" spans="1:85" ht="16.5" customHeight="1">
      <c r="A27" s="40" t="s">
        <v>676</v>
      </c>
      <c r="B27" s="40"/>
      <c r="C27" s="40"/>
      <c r="D27" s="143" t="s">
        <v>677</v>
      </c>
      <c r="E27" s="141"/>
      <c r="F27" s="141"/>
      <c r="G27" s="141"/>
      <c r="H27" s="141"/>
      <c r="I27" s="141"/>
      <c r="J27" s="141"/>
      <c r="K27" s="141"/>
      <c r="L27" s="141"/>
      <c r="M27" s="141"/>
      <c r="N27" s="142"/>
      <c r="O27" s="745">
        <v>8750000</v>
      </c>
      <c r="P27" s="745"/>
      <c r="Q27" s="745"/>
      <c r="R27" s="745"/>
      <c r="S27" s="745"/>
      <c r="T27" s="745"/>
      <c r="U27" s="745">
        <v>8750000</v>
      </c>
      <c r="V27" s="745"/>
      <c r="W27" s="745"/>
      <c r="X27" s="745"/>
      <c r="Y27" s="745"/>
      <c r="Z27" s="745"/>
      <c r="AA27" s="745">
        <v>8750000</v>
      </c>
      <c r="AB27" s="745"/>
      <c r="AC27" s="745"/>
      <c r="AD27" s="745"/>
      <c r="AE27" s="745"/>
      <c r="AF27" s="745"/>
      <c r="AG27" s="745">
        <v>8750000</v>
      </c>
      <c r="AH27" s="745"/>
      <c r="AI27" s="745"/>
      <c r="AJ27" s="745"/>
      <c r="AK27" s="745"/>
      <c r="AL27" s="745"/>
    </row>
    <row r="28" spans="1:85" ht="16.5" customHeight="1">
      <c r="A28" s="40" t="s">
        <v>678</v>
      </c>
      <c r="B28" s="40"/>
      <c r="C28" s="40"/>
      <c r="D28" s="143" t="s">
        <v>679</v>
      </c>
      <c r="E28" s="141"/>
      <c r="F28" s="141"/>
      <c r="G28" s="141"/>
      <c r="H28" s="141"/>
      <c r="I28" s="141"/>
      <c r="J28" s="141"/>
      <c r="K28" s="141"/>
      <c r="L28" s="141"/>
      <c r="M28" s="141"/>
      <c r="N28" s="142"/>
      <c r="O28" s="744">
        <v>53505442</v>
      </c>
      <c r="P28" s="744"/>
      <c r="Q28" s="744"/>
      <c r="R28" s="744"/>
      <c r="S28" s="744"/>
      <c r="T28" s="744"/>
      <c r="U28" s="744">
        <v>53505442</v>
      </c>
      <c r="V28" s="744"/>
      <c r="W28" s="744"/>
      <c r="X28" s="744"/>
      <c r="Y28" s="744"/>
      <c r="Z28" s="744"/>
      <c r="AA28" s="745">
        <v>52715858</v>
      </c>
      <c r="AB28" s="745"/>
      <c r="AC28" s="745"/>
      <c r="AD28" s="745"/>
      <c r="AE28" s="745"/>
      <c r="AF28" s="745"/>
      <c r="AG28" s="745">
        <v>52715858</v>
      </c>
      <c r="AH28" s="745"/>
      <c r="AI28" s="745"/>
      <c r="AJ28" s="745"/>
      <c r="AK28" s="745"/>
      <c r="AL28" s="745"/>
    </row>
    <row r="29" spans="1:85" ht="16.5" customHeight="1">
      <c r="A29" s="40" t="s">
        <v>680</v>
      </c>
      <c r="B29" s="40"/>
      <c r="C29" s="40"/>
      <c r="D29" s="143" t="s">
        <v>681</v>
      </c>
      <c r="E29" s="141"/>
      <c r="F29" s="141"/>
      <c r="G29" s="141"/>
      <c r="H29" s="141"/>
      <c r="I29" s="141"/>
      <c r="J29" s="141"/>
      <c r="K29" s="141"/>
      <c r="L29" s="141"/>
      <c r="M29" s="141"/>
      <c r="N29" s="142"/>
      <c r="O29" s="744">
        <v>1301060142</v>
      </c>
      <c r="P29" s="744"/>
      <c r="Q29" s="744"/>
      <c r="R29" s="744"/>
      <c r="S29" s="744"/>
      <c r="T29" s="744"/>
      <c r="U29" s="744">
        <v>1301060142</v>
      </c>
      <c r="V29" s="744"/>
      <c r="W29" s="744"/>
      <c r="X29" s="744"/>
      <c r="Y29" s="744"/>
      <c r="Z29" s="744"/>
      <c r="AA29" s="745">
        <v>1300762524</v>
      </c>
      <c r="AB29" s="745"/>
      <c r="AC29" s="745"/>
      <c r="AD29" s="745"/>
      <c r="AE29" s="745"/>
      <c r="AF29" s="745"/>
      <c r="AG29" s="745">
        <v>1300762524</v>
      </c>
      <c r="AH29" s="745"/>
      <c r="AI29" s="745"/>
      <c r="AJ29" s="745"/>
      <c r="AK29" s="745"/>
      <c r="AL29" s="745"/>
    </row>
    <row r="30" spans="1:85" ht="16.5" customHeight="1">
      <c r="A30" s="40" t="s">
        <v>682</v>
      </c>
      <c r="B30" s="40"/>
      <c r="C30" s="40"/>
      <c r="D30" s="143" t="s">
        <v>683</v>
      </c>
      <c r="E30" s="141"/>
      <c r="F30" s="141"/>
      <c r="G30" s="141"/>
      <c r="H30" s="141"/>
      <c r="I30" s="141"/>
      <c r="J30" s="141"/>
      <c r="K30" s="141"/>
      <c r="L30" s="141"/>
      <c r="M30" s="141"/>
      <c r="N30" s="142"/>
      <c r="O30" s="744"/>
      <c r="P30" s="744"/>
      <c r="Q30" s="744"/>
      <c r="R30" s="744"/>
      <c r="S30" s="744"/>
      <c r="T30" s="744"/>
      <c r="U30" s="744"/>
      <c r="V30" s="744"/>
      <c r="W30" s="744"/>
      <c r="X30" s="744"/>
      <c r="Y30" s="744"/>
      <c r="Z30" s="744"/>
      <c r="AA30" s="745"/>
      <c r="AB30" s="745"/>
      <c r="AC30" s="745"/>
      <c r="AD30" s="745"/>
      <c r="AE30" s="745"/>
      <c r="AF30" s="745"/>
      <c r="AG30" s="745"/>
      <c r="AH30" s="745"/>
      <c r="AI30" s="745"/>
      <c r="AJ30" s="745"/>
      <c r="AK30" s="745"/>
      <c r="AL30" s="745"/>
    </row>
    <row r="31" spans="1:85" ht="16.5" customHeight="1">
      <c r="A31" s="40" t="s">
        <v>684</v>
      </c>
      <c r="B31" s="40"/>
      <c r="C31" s="40"/>
      <c r="D31" s="143" t="s">
        <v>685</v>
      </c>
      <c r="E31" s="141"/>
      <c r="F31" s="141"/>
      <c r="G31" s="141"/>
      <c r="H31" s="141"/>
      <c r="I31" s="141"/>
      <c r="J31" s="141"/>
      <c r="K31" s="141"/>
      <c r="L31" s="141"/>
      <c r="M31" s="141"/>
      <c r="N31" s="142"/>
      <c r="O31" s="744"/>
      <c r="P31" s="744"/>
      <c r="Q31" s="744"/>
      <c r="R31" s="744"/>
      <c r="S31" s="744"/>
      <c r="T31" s="744"/>
      <c r="U31" s="744"/>
      <c r="V31" s="744"/>
      <c r="W31" s="744"/>
      <c r="X31" s="744"/>
      <c r="Y31" s="744"/>
      <c r="Z31" s="744"/>
      <c r="AA31" s="745"/>
      <c r="AB31" s="745"/>
      <c r="AC31" s="745"/>
      <c r="AD31" s="745"/>
      <c r="AE31" s="745"/>
      <c r="AF31" s="745"/>
      <c r="AG31" s="745"/>
      <c r="AH31" s="745"/>
      <c r="AI31" s="745"/>
      <c r="AJ31" s="745"/>
      <c r="AK31" s="745"/>
      <c r="AL31" s="745"/>
    </row>
    <row r="32" spans="1:85" ht="16.5" customHeight="1">
      <c r="A32" s="40" t="s">
        <v>686</v>
      </c>
      <c r="B32" s="40"/>
      <c r="C32" s="40"/>
      <c r="D32" s="143" t="s">
        <v>687</v>
      </c>
      <c r="E32" s="141"/>
      <c r="F32" s="141"/>
      <c r="G32" s="141"/>
      <c r="H32" s="141"/>
      <c r="I32" s="141"/>
      <c r="J32" s="141"/>
      <c r="K32" s="141"/>
      <c r="L32" s="141"/>
      <c r="M32" s="141"/>
      <c r="N32" s="142"/>
      <c r="O32" s="744">
        <v>222505449</v>
      </c>
      <c r="P32" s="744"/>
      <c r="Q32" s="744"/>
      <c r="R32" s="744"/>
      <c r="S32" s="744"/>
      <c r="T32" s="744"/>
      <c r="U32" s="744">
        <f>10167769+212337680</f>
        <v>222505449</v>
      </c>
      <c r="V32" s="744"/>
      <c r="W32" s="744"/>
      <c r="X32" s="744"/>
      <c r="Y32" s="744"/>
      <c r="Z32" s="744"/>
      <c r="AA32" s="745">
        <v>203813304</v>
      </c>
      <c r="AB32" s="745"/>
      <c r="AC32" s="745"/>
      <c r="AD32" s="745"/>
      <c r="AE32" s="745"/>
      <c r="AF32" s="745"/>
      <c r="AG32" s="745">
        <v>203813304</v>
      </c>
      <c r="AH32" s="745"/>
      <c r="AI32" s="745"/>
      <c r="AJ32" s="745"/>
      <c r="AK32" s="745"/>
      <c r="AL32" s="745"/>
    </row>
    <row r="33" spans="1:38" ht="16.5" customHeight="1">
      <c r="A33" s="40" t="s">
        <v>688</v>
      </c>
      <c r="B33" s="40"/>
      <c r="C33" s="40"/>
      <c r="D33" s="143" t="s">
        <v>689</v>
      </c>
      <c r="E33" s="141"/>
      <c r="F33" s="141"/>
      <c r="G33" s="141"/>
      <c r="H33" s="141"/>
      <c r="I33" s="141"/>
      <c r="J33" s="141"/>
      <c r="K33" s="141"/>
      <c r="L33" s="141"/>
      <c r="M33" s="141"/>
      <c r="N33" s="142"/>
      <c r="O33" s="744"/>
      <c r="P33" s="744"/>
      <c r="Q33" s="744"/>
      <c r="R33" s="744"/>
      <c r="S33" s="744"/>
      <c r="T33" s="744"/>
      <c r="U33" s="744"/>
      <c r="V33" s="744"/>
      <c r="W33" s="744"/>
      <c r="X33" s="744"/>
      <c r="Y33" s="744"/>
      <c r="Z33" s="744"/>
      <c r="AA33" s="745"/>
      <c r="AB33" s="745"/>
      <c r="AC33" s="745"/>
      <c r="AD33" s="745"/>
      <c r="AE33" s="745"/>
      <c r="AF33" s="745"/>
      <c r="AG33" s="745"/>
      <c r="AH33" s="745"/>
      <c r="AI33" s="745"/>
      <c r="AJ33" s="745"/>
      <c r="AK33" s="745"/>
      <c r="AL33" s="745"/>
    </row>
    <row r="34" spans="1:38" ht="16.5" customHeight="1">
      <c r="A34" s="40" t="s">
        <v>690</v>
      </c>
      <c r="B34" s="40"/>
      <c r="C34" s="40"/>
      <c r="D34" s="143" t="s">
        <v>691</v>
      </c>
      <c r="E34" s="141"/>
      <c r="F34" s="141"/>
      <c r="G34" s="141"/>
      <c r="H34" s="141"/>
      <c r="I34" s="141"/>
      <c r="J34" s="141"/>
      <c r="K34" s="141"/>
      <c r="L34" s="141"/>
      <c r="M34" s="141"/>
      <c r="N34" s="142"/>
      <c r="O34" s="744">
        <v>7048922</v>
      </c>
      <c r="P34" s="744"/>
      <c r="Q34" s="744"/>
      <c r="R34" s="744"/>
      <c r="S34" s="744"/>
      <c r="T34" s="744"/>
      <c r="U34" s="744">
        <v>7048922</v>
      </c>
      <c r="V34" s="744"/>
      <c r="W34" s="744"/>
      <c r="X34" s="744"/>
      <c r="Y34" s="744"/>
      <c r="Z34" s="744"/>
      <c r="AA34" s="745">
        <v>6614387</v>
      </c>
      <c r="AB34" s="745"/>
      <c r="AC34" s="745"/>
      <c r="AD34" s="745"/>
      <c r="AE34" s="745"/>
      <c r="AF34" s="745"/>
      <c r="AG34" s="745">
        <v>6614387</v>
      </c>
      <c r="AH34" s="745"/>
      <c r="AI34" s="745"/>
      <c r="AJ34" s="745"/>
      <c r="AK34" s="745"/>
      <c r="AL34" s="745"/>
    </row>
    <row r="35" spans="1:38" ht="16.5" customHeight="1">
      <c r="A35" s="40" t="s">
        <v>692</v>
      </c>
      <c r="B35" s="40"/>
      <c r="C35" s="40"/>
      <c r="D35" s="143" t="s">
        <v>693</v>
      </c>
      <c r="E35" s="141"/>
      <c r="F35" s="141"/>
      <c r="G35" s="141"/>
      <c r="H35" s="141"/>
      <c r="I35" s="141"/>
      <c r="J35" s="141"/>
      <c r="K35" s="141"/>
      <c r="L35" s="141"/>
      <c r="M35" s="141"/>
      <c r="N35" s="142"/>
      <c r="O35" s="744"/>
      <c r="P35" s="744"/>
      <c r="Q35" s="744"/>
      <c r="R35" s="744"/>
      <c r="S35" s="744"/>
      <c r="T35" s="744"/>
      <c r="U35" s="744"/>
      <c r="V35" s="744"/>
      <c r="W35" s="744"/>
      <c r="X35" s="744"/>
      <c r="Y35" s="744"/>
      <c r="Z35" s="744"/>
      <c r="AA35" s="745"/>
      <c r="AB35" s="745"/>
      <c r="AC35" s="745"/>
      <c r="AD35" s="745"/>
      <c r="AE35" s="745"/>
      <c r="AF35" s="745"/>
      <c r="AG35" s="745"/>
      <c r="AH35" s="745"/>
      <c r="AI35" s="745"/>
      <c r="AJ35" s="745"/>
      <c r="AK35" s="745"/>
      <c r="AL35" s="745"/>
    </row>
    <row r="36" spans="1:38" ht="16.5" customHeight="1">
      <c r="A36" s="40" t="s">
        <v>694</v>
      </c>
      <c r="B36" s="40"/>
      <c r="C36" s="40"/>
      <c r="D36" s="143" t="s">
        <v>695</v>
      </c>
      <c r="E36" s="141"/>
      <c r="F36" s="141"/>
      <c r="G36" s="141"/>
      <c r="H36" s="141"/>
      <c r="I36" s="141"/>
      <c r="J36" s="141"/>
      <c r="K36" s="141"/>
      <c r="L36" s="141"/>
      <c r="M36" s="141"/>
      <c r="N36" s="142"/>
      <c r="O36" s="744"/>
      <c r="P36" s="744"/>
      <c r="Q36" s="744"/>
      <c r="R36" s="744"/>
      <c r="S36" s="744"/>
      <c r="T36" s="744"/>
      <c r="U36" s="744"/>
      <c r="V36" s="744"/>
      <c r="W36" s="744"/>
      <c r="X36" s="744"/>
      <c r="Y36" s="744"/>
      <c r="Z36" s="744"/>
      <c r="AA36" s="745"/>
      <c r="AB36" s="745"/>
      <c r="AC36" s="745"/>
      <c r="AD36" s="745"/>
      <c r="AE36" s="745"/>
      <c r="AF36" s="745"/>
      <c r="AG36" s="745"/>
      <c r="AH36" s="745"/>
      <c r="AI36" s="745"/>
      <c r="AJ36" s="745"/>
      <c r="AK36" s="745"/>
      <c r="AL36" s="745"/>
    </row>
    <row r="37" spans="1:38" ht="16.5" customHeight="1">
      <c r="A37" s="40" t="s">
        <v>696</v>
      </c>
      <c r="B37" s="40"/>
      <c r="C37" s="40"/>
      <c r="D37" s="159" t="s">
        <v>697</v>
      </c>
      <c r="E37" s="141"/>
      <c r="F37" s="141"/>
      <c r="G37" s="141"/>
      <c r="H37" s="141"/>
      <c r="I37" s="141"/>
      <c r="J37" s="141"/>
      <c r="K37" s="141"/>
      <c r="L37" s="141"/>
      <c r="M37" s="141"/>
      <c r="N37" s="142"/>
      <c r="O37" s="744"/>
      <c r="P37" s="744"/>
      <c r="Q37" s="744"/>
      <c r="R37" s="744"/>
      <c r="S37" s="744"/>
      <c r="T37" s="744"/>
      <c r="U37" s="744"/>
      <c r="V37" s="744"/>
      <c r="W37" s="744"/>
      <c r="X37" s="744"/>
      <c r="Y37" s="744"/>
      <c r="Z37" s="744"/>
      <c r="AA37" s="745"/>
      <c r="AB37" s="745"/>
      <c r="AC37" s="745"/>
      <c r="AD37" s="745"/>
      <c r="AE37" s="745"/>
      <c r="AF37" s="745"/>
      <c r="AG37" s="745"/>
      <c r="AH37" s="745"/>
      <c r="AI37" s="745"/>
      <c r="AJ37" s="745"/>
      <c r="AK37" s="745"/>
      <c r="AL37" s="745"/>
    </row>
    <row r="38" spans="1:38" ht="16.5" customHeight="1">
      <c r="A38" s="40" t="s">
        <v>698</v>
      </c>
      <c r="B38" s="40"/>
      <c r="C38" s="40"/>
      <c r="D38" s="143" t="s">
        <v>699</v>
      </c>
      <c r="E38" s="141"/>
      <c r="F38" s="141"/>
      <c r="G38" s="141"/>
      <c r="H38" s="141"/>
      <c r="I38" s="141"/>
      <c r="J38" s="141"/>
      <c r="K38" s="141"/>
      <c r="L38" s="141"/>
      <c r="M38" s="141"/>
      <c r="N38" s="142"/>
      <c r="O38" s="744"/>
      <c r="P38" s="744"/>
      <c r="Q38" s="744"/>
      <c r="R38" s="744"/>
      <c r="S38" s="744"/>
      <c r="T38" s="744"/>
      <c r="U38" s="744"/>
      <c r="V38" s="744"/>
      <c r="W38" s="744"/>
      <c r="X38" s="744"/>
      <c r="Y38" s="744"/>
      <c r="Z38" s="744"/>
      <c r="AA38" s="745"/>
      <c r="AB38" s="745"/>
      <c r="AC38" s="745"/>
      <c r="AD38" s="745"/>
      <c r="AE38" s="745"/>
      <c r="AF38" s="745"/>
      <c r="AG38" s="745"/>
      <c r="AH38" s="745"/>
      <c r="AI38" s="745"/>
      <c r="AJ38" s="745"/>
      <c r="AK38" s="745"/>
      <c r="AL38" s="745"/>
    </row>
    <row r="39" spans="1:38" ht="16.5" customHeight="1">
      <c r="A39" s="40" t="s">
        <v>700</v>
      </c>
      <c r="B39" s="40"/>
      <c r="C39" s="40"/>
      <c r="D39" s="143" t="s">
        <v>701</v>
      </c>
      <c r="E39" s="141"/>
      <c r="F39" s="141"/>
      <c r="G39" s="141"/>
      <c r="H39" s="141"/>
      <c r="I39" s="141"/>
      <c r="J39" s="141"/>
      <c r="K39" s="141"/>
      <c r="L39" s="141"/>
      <c r="M39" s="141"/>
      <c r="N39" s="142"/>
      <c r="O39" s="744">
        <v>41833920</v>
      </c>
      <c r="P39" s="744"/>
      <c r="Q39" s="744"/>
      <c r="R39" s="744"/>
      <c r="S39" s="744"/>
      <c r="T39" s="744"/>
      <c r="U39" s="744">
        <v>41833920</v>
      </c>
      <c r="V39" s="744"/>
      <c r="W39" s="744"/>
      <c r="X39" s="744"/>
      <c r="Y39" s="744"/>
      <c r="Z39" s="744"/>
      <c r="AA39" s="745">
        <v>41833920</v>
      </c>
      <c r="AB39" s="745"/>
      <c r="AC39" s="745"/>
      <c r="AD39" s="745"/>
      <c r="AE39" s="745"/>
      <c r="AF39" s="745"/>
      <c r="AG39" s="745">
        <v>41833920</v>
      </c>
      <c r="AH39" s="745"/>
      <c r="AI39" s="745"/>
      <c r="AJ39" s="745"/>
      <c r="AK39" s="745"/>
      <c r="AL39" s="745"/>
    </row>
    <row r="40" spans="1:38" ht="16.5" customHeight="1">
      <c r="A40" s="40" t="s">
        <v>702</v>
      </c>
      <c r="B40" s="40"/>
      <c r="C40" s="40"/>
      <c r="D40" s="143" t="s">
        <v>703</v>
      </c>
      <c r="E40" s="141"/>
      <c r="F40" s="141"/>
      <c r="G40" s="141"/>
      <c r="H40" s="141"/>
      <c r="I40" s="141"/>
      <c r="J40" s="141"/>
      <c r="K40" s="141"/>
      <c r="L40" s="141"/>
      <c r="M40" s="141"/>
      <c r="N40" s="142"/>
      <c r="O40" s="744"/>
      <c r="P40" s="744"/>
      <c r="Q40" s="744"/>
      <c r="R40" s="744"/>
      <c r="S40" s="744"/>
      <c r="T40" s="744"/>
      <c r="U40" s="744"/>
      <c r="V40" s="744"/>
      <c r="W40" s="744"/>
      <c r="X40" s="744"/>
      <c r="Y40" s="744"/>
      <c r="Z40" s="744"/>
      <c r="AA40" s="745"/>
      <c r="AB40" s="745"/>
      <c r="AC40" s="745"/>
      <c r="AD40" s="745"/>
      <c r="AE40" s="745"/>
      <c r="AF40" s="745"/>
      <c r="AG40" s="745"/>
      <c r="AH40" s="745"/>
      <c r="AI40" s="745"/>
      <c r="AJ40" s="745"/>
      <c r="AK40" s="745"/>
      <c r="AL40" s="745"/>
    </row>
    <row r="41" spans="1:38" ht="16.5" customHeight="1">
      <c r="A41" s="40" t="s">
        <v>704</v>
      </c>
      <c r="B41" s="40"/>
      <c r="C41" s="40"/>
      <c r="D41" s="143" t="s">
        <v>705</v>
      </c>
      <c r="E41" s="141"/>
      <c r="F41" s="141"/>
      <c r="G41" s="141"/>
      <c r="H41" s="141"/>
      <c r="I41" s="141"/>
      <c r="J41" s="141"/>
      <c r="K41" s="141"/>
      <c r="L41" s="141"/>
      <c r="M41" s="141"/>
      <c r="N41" s="142"/>
      <c r="O41" s="744"/>
      <c r="P41" s="744"/>
      <c r="Q41" s="744"/>
      <c r="R41" s="744"/>
      <c r="S41" s="744"/>
      <c r="T41" s="744"/>
      <c r="U41" s="744"/>
      <c r="V41" s="744"/>
      <c r="W41" s="744"/>
      <c r="X41" s="744"/>
      <c r="Y41" s="744"/>
      <c r="Z41" s="744"/>
      <c r="AA41" s="745"/>
      <c r="AB41" s="745"/>
      <c r="AC41" s="745"/>
      <c r="AD41" s="745"/>
      <c r="AE41" s="745"/>
      <c r="AF41" s="745"/>
      <c r="AG41" s="745"/>
      <c r="AH41" s="745"/>
      <c r="AI41" s="745"/>
      <c r="AJ41" s="745"/>
      <c r="AK41" s="745"/>
      <c r="AL41" s="745"/>
    </row>
    <row r="42" spans="1:38" ht="16.5" customHeight="1">
      <c r="A42" s="40" t="s">
        <v>706</v>
      </c>
      <c r="B42" s="40"/>
      <c r="C42" s="40"/>
      <c r="D42" s="143" t="s">
        <v>707</v>
      </c>
      <c r="E42" s="141"/>
      <c r="F42" s="141"/>
      <c r="G42" s="141"/>
      <c r="H42" s="141"/>
      <c r="I42" s="141"/>
      <c r="J42" s="141"/>
      <c r="K42" s="141"/>
      <c r="L42" s="141"/>
      <c r="M42" s="141"/>
      <c r="N42" s="142"/>
      <c r="O42" s="744"/>
      <c r="P42" s="744"/>
      <c r="Q42" s="744"/>
      <c r="R42" s="744"/>
      <c r="S42" s="744"/>
      <c r="T42" s="744"/>
      <c r="U42" s="744"/>
      <c r="V42" s="744"/>
      <c r="W42" s="744"/>
      <c r="X42" s="744"/>
      <c r="Y42" s="744"/>
      <c r="Z42" s="744"/>
      <c r="AA42" s="745"/>
      <c r="AB42" s="745"/>
      <c r="AC42" s="745"/>
      <c r="AD42" s="745"/>
      <c r="AE42" s="745"/>
      <c r="AF42" s="745"/>
      <c r="AG42" s="745"/>
      <c r="AH42" s="745"/>
      <c r="AI42" s="745"/>
      <c r="AJ42" s="745"/>
      <c r="AK42" s="745"/>
      <c r="AL42" s="745"/>
    </row>
    <row r="43" spans="1:38" ht="16.5" customHeight="1">
      <c r="A43" s="40" t="s">
        <v>708</v>
      </c>
      <c r="B43" s="40"/>
      <c r="C43" s="40"/>
      <c r="D43" s="143" t="s">
        <v>709</v>
      </c>
      <c r="E43" s="141"/>
      <c r="F43" s="141"/>
      <c r="G43" s="141"/>
      <c r="H43" s="141"/>
      <c r="I43" s="141"/>
      <c r="J43" s="141"/>
      <c r="K43" s="141"/>
      <c r="L43" s="141"/>
      <c r="M43" s="141"/>
      <c r="N43" s="142"/>
      <c r="O43" s="744"/>
      <c r="P43" s="744"/>
      <c r="Q43" s="744"/>
      <c r="R43" s="744"/>
      <c r="S43" s="744"/>
      <c r="T43" s="744"/>
      <c r="U43" s="744"/>
      <c r="V43" s="744"/>
      <c r="W43" s="744"/>
      <c r="X43" s="744"/>
      <c r="Y43" s="744"/>
      <c r="Z43" s="744"/>
      <c r="AA43" s="745"/>
      <c r="AB43" s="745"/>
      <c r="AC43" s="745"/>
      <c r="AD43" s="745"/>
      <c r="AE43" s="745"/>
      <c r="AF43" s="745"/>
      <c r="AG43" s="745"/>
      <c r="AH43" s="745"/>
      <c r="AI43" s="745"/>
      <c r="AJ43" s="745"/>
      <c r="AK43" s="745"/>
      <c r="AL43" s="745"/>
    </row>
    <row r="44" spans="1:38" ht="16.5" customHeight="1">
      <c r="A44" s="40" t="s">
        <v>710</v>
      </c>
      <c r="B44" s="40"/>
      <c r="C44" s="40"/>
      <c r="D44" s="143" t="s">
        <v>711</v>
      </c>
      <c r="E44" s="141"/>
      <c r="F44" s="141"/>
      <c r="G44" s="141"/>
      <c r="H44" s="141"/>
      <c r="I44" s="141"/>
      <c r="J44" s="141"/>
      <c r="K44" s="141"/>
      <c r="L44" s="141"/>
      <c r="M44" s="141"/>
      <c r="N44" s="142"/>
      <c r="O44" s="744"/>
      <c r="P44" s="744"/>
      <c r="Q44" s="744"/>
      <c r="R44" s="744"/>
      <c r="S44" s="744"/>
      <c r="T44" s="744"/>
      <c r="U44" s="744"/>
      <c r="V44" s="744"/>
      <c r="W44" s="744"/>
      <c r="X44" s="744"/>
      <c r="Y44" s="744"/>
      <c r="Z44" s="744"/>
      <c r="AA44" s="745"/>
      <c r="AB44" s="745"/>
      <c r="AC44" s="745"/>
      <c r="AD44" s="745"/>
      <c r="AE44" s="745"/>
      <c r="AF44" s="745"/>
      <c r="AG44" s="745"/>
      <c r="AH44" s="745"/>
      <c r="AI44" s="745"/>
      <c r="AJ44" s="745"/>
      <c r="AK44" s="745"/>
      <c r="AL44" s="745"/>
    </row>
    <row r="45" spans="1:38" ht="16.5" customHeight="1">
      <c r="A45" s="40" t="s">
        <v>712</v>
      </c>
      <c r="B45" s="40"/>
      <c r="C45" s="40"/>
      <c r="D45" s="143" t="s">
        <v>713</v>
      </c>
      <c r="E45" s="141"/>
      <c r="F45" s="141"/>
      <c r="G45" s="141"/>
      <c r="H45" s="141"/>
      <c r="I45" s="141"/>
      <c r="J45" s="141"/>
      <c r="K45" s="141"/>
      <c r="L45" s="141"/>
      <c r="M45" s="141"/>
      <c r="N45" s="142"/>
      <c r="O45" s="744"/>
      <c r="P45" s="744"/>
      <c r="Q45" s="744"/>
      <c r="R45" s="744"/>
      <c r="S45" s="744"/>
      <c r="T45" s="744"/>
      <c r="U45" s="744"/>
      <c r="V45" s="744"/>
      <c r="W45" s="744"/>
      <c r="X45" s="744"/>
      <c r="Y45" s="744"/>
      <c r="Z45" s="744"/>
      <c r="AA45" s="745"/>
      <c r="AB45" s="745"/>
      <c r="AC45" s="745"/>
      <c r="AD45" s="745"/>
      <c r="AE45" s="745"/>
      <c r="AF45" s="745"/>
      <c r="AG45" s="745"/>
      <c r="AH45" s="745"/>
      <c r="AI45" s="745"/>
      <c r="AJ45" s="745"/>
      <c r="AK45" s="745"/>
      <c r="AL45" s="745"/>
    </row>
    <row r="46" spans="1:38" ht="16.5" customHeight="1">
      <c r="A46" s="40" t="s">
        <v>1008</v>
      </c>
      <c r="B46" s="40"/>
      <c r="C46" s="40"/>
      <c r="D46" s="143" t="s">
        <v>1007</v>
      </c>
      <c r="E46" s="141"/>
      <c r="F46" s="141"/>
      <c r="G46" s="141"/>
      <c r="H46" s="141"/>
      <c r="I46" s="141"/>
      <c r="J46" s="141"/>
      <c r="K46" s="141"/>
      <c r="L46" s="141"/>
      <c r="M46" s="141"/>
      <c r="N46" s="142"/>
      <c r="O46" s="744"/>
      <c r="P46" s="744"/>
      <c r="Q46" s="744"/>
      <c r="R46" s="744"/>
      <c r="S46" s="744"/>
      <c r="T46" s="744"/>
      <c r="U46" s="744"/>
      <c r="V46" s="744"/>
      <c r="W46" s="744"/>
      <c r="X46" s="744"/>
      <c r="Y46" s="744"/>
      <c r="Z46" s="744"/>
      <c r="AA46" s="745"/>
      <c r="AB46" s="745"/>
      <c r="AC46" s="745"/>
      <c r="AD46" s="745"/>
      <c r="AE46" s="745"/>
      <c r="AF46" s="745"/>
      <c r="AG46" s="745"/>
      <c r="AH46" s="745"/>
      <c r="AI46" s="745"/>
      <c r="AJ46" s="745"/>
      <c r="AK46" s="745"/>
      <c r="AL46" s="745"/>
    </row>
    <row r="47" spans="1:38" ht="16.5" customHeight="1">
      <c r="A47" s="40" t="s">
        <v>714</v>
      </c>
      <c r="B47" s="40"/>
      <c r="C47" s="40"/>
      <c r="D47" s="143" t="s">
        <v>1009</v>
      </c>
      <c r="E47" s="141"/>
      <c r="F47" s="141"/>
      <c r="G47" s="141"/>
      <c r="H47" s="141"/>
      <c r="I47" s="141"/>
      <c r="J47" s="141"/>
      <c r="K47" s="141"/>
      <c r="L47" s="141"/>
      <c r="M47" s="141"/>
      <c r="N47" s="142"/>
      <c r="O47" s="744">
        <v>1009230907</v>
      </c>
      <c r="P47" s="744"/>
      <c r="Q47" s="744"/>
      <c r="R47" s="744"/>
      <c r="S47" s="744"/>
      <c r="T47" s="744"/>
      <c r="U47" s="744">
        <f>1008772767+458140</f>
        <v>1009230907</v>
      </c>
      <c r="V47" s="744"/>
      <c r="W47" s="744"/>
      <c r="X47" s="744"/>
      <c r="Y47" s="744"/>
      <c r="Z47" s="744"/>
      <c r="AA47" s="745">
        <v>1117594340</v>
      </c>
      <c r="AB47" s="745"/>
      <c r="AC47" s="745"/>
      <c r="AD47" s="745"/>
      <c r="AE47" s="745"/>
      <c r="AF47" s="745"/>
      <c r="AG47" s="745">
        <v>1117594340</v>
      </c>
      <c r="AH47" s="745"/>
      <c r="AI47" s="745"/>
      <c r="AJ47" s="745"/>
      <c r="AK47" s="745"/>
      <c r="AL47" s="745"/>
    </row>
    <row r="48" spans="1:38" ht="16.5" customHeight="1">
      <c r="A48" s="40" t="s">
        <v>715</v>
      </c>
      <c r="B48" s="40"/>
      <c r="C48" s="40"/>
      <c r="D48" s="140" t="s">
        <v>716</v>
      </c>
      <c r="E48" s="141"/>
      <c r="F48" s="141"/>
      <c r="G48" s="141"/>
      <c r="H48" s="141"/>
      <c r="I48" s="141"/>
      <c r="J48" s="141"/>
      <c r="K48" s="141"/>
      <c r="L48" s="141"/>
      <c r="M48" s="141"/>
      <c r="N48" s="142"/>
      <c r="O48" s="749">
        <f>O10-O18</f>
        <v>3137556777</v>
      </c>
      <c r="P48" s="749"/>
      <c r="Q48" s="749"/>
      <c r="R48" s="749"/>
      <c r="S48" s="749"/>
      <c r="T48" s="749"/>
      <c r="U48" s="749">
        <f>U10-U18</f>
        <v>3137556777</v>
      </c>
      <c r="V48" s="749"/>
      <c r="W48" s="749"/>
      <c r="X48" s="749"/>
      <c r="Y48" s="749"/>
      <c r="Z48" s="749"/>
      <c r="AA48" s="749">
        <f>AA10-AA18</f>
        <v>2585503461</v>
      </c>
      <c r="AB48" s="749"/>
      <c r="AC48" s="749"/>
      <c r="AD48" s="749"/>
      <c r="AE48" s="749"/>
      <c r="AF48" s="749"/>
      <c r="AG48" s="749">
        <f>AG10-AG18</f>
        <v>2585503461</v>
      </c>
      <c r="AH48" s="749"/>
      <c r="AI48" s="749"/>
      <c r="AJ48" s="749"/>
      <c r="AK48" s="749"/>
      <c r="AL48" s="749"/>
    </row>
    <row r="49" spans="1:38" ht="16.5" customHeight="1">
      <c r="A49" s="40" t="s">
        <v>717</v>
      </c>
      <c r="B49" s="40"/>
      <c r="C49" s="40"/>
      <c r="D49" s="140" t="s">
        <v>718</v>
      </c>
      <c r="E49" s="141"/>
      <c r="F49" s="141"/>
      <c r="G49" s="141"/>
      <c r="H49" s="141"/>
      <c r="I49" s="141"/>
      <c r="J49" s="141"/>
      <c r="K49" s="141"/>
      <c r="L49" s="141"/>
      <c r="M49" s="141"/>
      <c r="N49" s="142"/>
      <c r="O49" s="749">
        <f>+O50+O51+O52+O53+O54+O55+O56+O57+O58+O59</f>
        <v>141680415</v>
      </c>
      <c r="P49" s="749"/>
      <c r="Q49" s="749"/>
      <c r="R49" s="749"/>
      <c r="S49" s="749"/>
      <c r="T49" s="749"/>
      <c r="U49" s="749">
        <f>+U50+U51+U52+U53+U54+U55+U56+U57+U58+U59</f>
        <v>141680415</v>
      </c>
      <c r="V49" s="749"/>
      <c r="W49" s="749"/>
      <c r="X49" s="749"/>
      <c r="Y49" s="749"/>
      <c r="Z49" s="749"/>
      <c r="AA49" s="749">
        <f>+AA50+AA51+AA52+AA53+AA54+AA55+AA56+AA57+AA58+AA59</f>
        <v>129468226</v>
      </c>
      <c r="AB49" s="749"/>
      <c r="AC49" s="749"/>
      <c r="AD49" s="749"/>
      <c r="AE49" s="749"/>
      <c r="AF49" s="749"/>
      <c r="AG49" s="749">
        <f>+AG50+AG51+AG52+AG53+AG54+AG55+AG56+AG57+AG58+AG59</f>
        <v>129468226</v>
      </c>
      <c r="AH49" s="749"/>
      <c r="AI49" s="749"/>
      <c r="AJ49" s="749"/>
      <c r="AK49" s="749"/>
      <c r="AL49" s="749"/>
    </row>
    <row r="50" spans="1:38" ht="16.5" customHeight="1">
      <c r="A50" s="40" t="s">
        <v>719</v>
      </c>
      <c r="B50" s="40"/>
      <c r="C50" s="40"/>
      <c r="D50" s="143" t="s">
        <v>720</v>
      </c>
      <c r="E50" s="141"/>
      <c r="F50" s="141"/>
      <c r="G50" s="141"/>
      <c r="H50" s="141"/>
      <c r="I50" s="141"/>
      <c r="J50" s="141"/>
      <c r="K50" s="141"/>
      <c r="L50" s="141"/>
      <c r="M50" s="141"/>
      <c r="N50" s="142"/>
      <c r="O50" s="744">
        <v>141642694</v>
      </c>
      <c r="P50" s="744"/>
      <c r="Q50" s="744"/>
      <c r="R50" s="744"/>
      <c r="S50" s="744"/>
      <c r="T50" s="744"/>
      <c r="U50" s="744">
        <v>141642694</v>
      </c>
      <c r="V50" s="744"/>
      <c r="W50" s="744"/>
      <c r="X50" s="744"/>
      <c r="Y50" s="744"/>
      <c r="Z50" s="744"/>
      <c r="AA50" s="745">
        <v>129426773</v>
      </c>
      <c r="AB50" s="745"/>
      <c r="AC50" s="745"/>
      <c r="AD50" s="745"/>
      <c r="AE50" s="745"/>
      <c r="AF50" s="745"/>
      <c r="AG50" s="745">
        <v>129426773</v>
      </c>
      <c r="AH50" s="745"/>
      <c r="AI50" s="745"/>
      <c r="AJ50" s="745"/>
      <c r="AK50" s="745"/>
      <c r="AL50" s="745"/>
    </row>
    <row r="51" spans="1:38" ht="16.5" customHeight="1">
      <c r="A51" s="40" t="s">
        <v>721</v>
      </c>
      <c r="B51" s="40"/>
      <c r="C51" s="40"/>
      <c r="D51" s="143" t="s">
        <v>722</v>
      </c>
      <c r="E51" s="141"/>
      <c r="F51" s="141"/>
      <c r="G51" s="141"/>
      <c r="H51" s="141"/>
      <c r="I51" s="141"/>
      <c r="J51" s="141"/>
      <c r="K51" s="141"/>
      <c r="L51" s="141"/>
      <c r="M51" s="141"/>
      <c r="N51" s="142"/>
      <c r="O51" s="744"/>
      <c r="P51" s="744"/>
      <c r="Q51" s="744"/>
      <c r="R51" s="744"/>
      <c r="S51" s="744"/>
      <c r="T51" s="744"/>
      <c r="U51" s="744"/>
      <c r="V51" s="744"/>
      <c r="W51" s="744"/>
      <c r="X51" s="744"/>
      <c r="Y51" s="744"/>
      <c r="Z51" s="744"/>
      <c r="AA51" s="745"/>
      <c r="AB51" s="745"/>
      <c r="AC51" s="745"/>
      <c r="AD51" s="745"/>
      <c r="AE51" s="745"/>
      <c r="AF51" s="745"/>
      <c r="AG51" s="745"/>
      <c r="AH51" s="745"/>
      <c r="AI51" s="745"/>
      <c r="AJ51" s="745"/>
      <c r="AK51" s="745"/>
      <c r="AL51" s="745"/>
    </row>
    <row r="52" spans="1:38" ht="16.5" customHeight="1">
      <c r="A52" s="40" t="s">
        <v>723</v>
      </c>
      <c r="B52" s="40"/>
      <c r="C52" s="40"/>
      <c r="D52" s="143" t="s">
        <v>724</v>
      </c>
      <c r="E52" s="141"/>
      <c r="F52" s="141"/>
      <c r="G52" s="141"/>
      <c r="H52" s="141"/>
      <c r="I52" s="141"/>
      <c r="J52" s="141"/>
      <c r="K52" s="141"/>
      <c r="L52" s="141"/>
      <c r="M52" s="141"/>
      <c r="N52" s="142"/>
      <c r="O52" s="744"/>
      <c r="P52" s="744"/>
      <c r="Q52" s="744"/>
      <c r="R52" s="744"/>
      <c r="S52" s="744"/>
      <c r="T52" s="744"/>
      <c r="U52" s="744"/>
      <c r="V52" s="744"/>
      <c r="W52" s="744"/>
      <c r="X52" s="744"/>
      <c r="Y52" s="744"/>
      <c r="Z52" s="744"/>
      <c r="AA52" s="745"/>
      <c r="AB52" s="745"/>
      <c r="AC52" s="745"/>
      <c r="AD52" s="745"/>
      <c r="AE52" s="745"/>
      <c r="AF52" s="745"/>
      <c r="AG52" s="745"/>
      <c r="AH52" s="745"/>
      <c r="AI52" s="745"/>
      <c r="AJ52" s="745"/>
      <c r="AK52" s="745"/>
      <c r="AL52" s="745"/>
    </row>
    <row r="53" spans="1:38" ht="16.5" customHeight="1">
      <c r="A53" s="40" t="s">
        <v>725</v>
      </c>
      <c r="B53" s="40"/>
      <c r="C53" s="40"/>
      <c r="D53" s="143" t="s">
        <v>726</v>
      </c>
      <c r="E53" s="141"/>
      <c r="F53" s="141"/>
      <c r="G53" s="141"/>
      <c r="H53" s="141"/>
      <c r="I53" s="141"/>
      <c r="J53" s="141"/>
      <c r="K53" s="141"/>
      <c r="L53" s="141"/>
      <c r="M53" s="141"/>
      <c r="N53" s="142"/>
      <c r="O53" s="744"/>
      <c r="P53" s="744"/>
      <c r="Q53" s="744"/>
      <c r="R53" s="744"/>
      <c r="S53" s="744"/>
      <c r="T53" s="744"/>
      <c r="U53" s="744"/>
      <c r="V53" s="744"/>
      <c r="W53" s="744"/>
      <c r="X53" s="744"/>
      <c r="Y53" s="744"/>
      <c r="Z53" s="744"/>
      <c r="AA53" s="745"/>
      <c r="AB53" s="745"/>
      <c r="AC53" s="745"/>
      <c r="AD53" s="745"/>
      <c r="AE53" s="745"/>
      <c r="AF53" s="745"/>
      <c r="AG53" s="745"/>
      <c r="AH53" s="745"/>
      <c r="AI53" s="745"/>
      <c r="AJ53" s="745"/>
      <c r="AK53" s="745"/>
      <c r="AL53" s="745"/>
    </row>
    <row r="54" spans="1:38" ht="16.5" customHeight="1">
      <c r="A54" s="40" t="s">
        <v>727</v>
      </c>
      <c r="B54" s="40"/>
      <c r="C54" s="40"/>
      <c r="D54" s="143" t="s">
        <v>728</v>
      </c>
      <c r="E54" s="141"/>
      <c r="F54" s="141"/>
      <c r="G54" s="141"/>
      <c r="H54" s="141"/>
      <c r="I54" s="141"/>
      <c r="J54" s="141"/>
      <c r="K54" s="141"/>
      <c r="L54" s="141"/>
      <c r="M54" s="141"/>
      <c r="N54" s="142"/>
      <c r="O54" s="744"/>
      <c r="P54" s="744"/>
      <c r="Q54" s="744"/>
      <c r="R54" s="744"/>
      <c r="S54" s="744"/>
      <c r="T54" s="744"/>
      <c r="U54" s="744"/>
      <c r="V54" s="744"/>
      <c r="W54" s="744"/>
      <c r="X54" s="744"/>
      <c r="Y54" s="744"/>
      <c r="Z54" s="744"/>
      <c r="AA54" s="745"/>
      <c r="AB54" s="745"/>
      <c r="AC54" s="745"/>
      <c r="AD54" s="745"/>
      <c r="AE54" s="745"/>
      <c r="AF54" s="745"/>
      <c r="AG54" s="745"/>
      <c r="AH54" s="745"/>
      <c r="AI54" s="745"/>
      <c r="AJ54" s="745"/>
      <c r="AK54" s="745"/>
      <c r="AL54" s="745"/>
    </row>
    <row r="55" spans="1:38" ht="16.5" customHeight="1">
      <c r="A55" s="40" t="s">
        <v>729</v>
      </c>
      <c r="B55" s="40"/>
      <c r="C55" s="40"/>
      <c r="D55" s="143" t="s">
        <v>730</v>
      </c>
      <c r="E55" s="141"/>
      <c r="F55" s="141"/>
      <c r="G55" s="141"/>
      <c r="H55" s="141"/>
      <c r="I55" s="141"/>
      <c r="J55" s="141"/>
      <c r="K55" s="141"/>
      <c r="L55" s="141"/>
      <c r="M55" s="141"/>
      <c r="N55" s="142"/>
      <c r="O55" s="744"/>
      <c r="P55" s="744"/>
      <c r="Q55" s="744"/>
      <c r="R55" s="744"/>
      <c r="S55" s="744"/>
      <c r="T55" s="744"/>
      <c r="U55" s="744"/>
      <c r="V55" s="744"/>
      <c r="W55" s="744"/>
      <c r="X55" s="744"/>
      <c r="Y55" s="744"/>
      <c r="Z55" s="744"/>
      <c r="AA55" s="745"/>
      <c r="AB55" s="745"/>
      <c r="AC55" s="745"/>
      <c r="AD55" s="745"/>
      <c r="AE55" s="745"/>
      <c r="AF55" s="745"/>
      <c r="AG55" s="745"/>
      <c r="AH55" s="745"/>
      <c r="AI55" s="745"/>
      <c r="AJ55" s="745"/>
      <c r="AK55" s="745"/>
      <c r="AL55" s="745"/>
    </row>
    <row r="56" spans="1:38" ht="16.5" customHeight="1">
      <c r="A56" s="40" t="s">
        <v>731</v>
      </c>
      <c r="B56" s="40"/>
      <c r="C56" s="40"/>
      <c r="D56" s="143" t="s">
        <v>732</v>
      </c>
      <c r="E56" s="141"/>
      <c r="F56" s="141"/>
      <c r="G56" s="141"/>
      <c r="H56" s="141"/>
      <c r="I56" s="141"/>
      <c r="J56" s="141"/>
      <c r="K56" s="141"/>
      <c r="L56" s="141"/>
      <c r="M56" s="141"/>
      <c r="N56" s="142"/>
      <c r="O56" s="744"/>
      <c r="P56" s="744"/>
      <c r="Q56" s="744"/>
      <c r="R56" s="744"/>
      <c r="S56" s="744"/>
      <c r="T56" s="744"/>
      <c r="U56" s="744"/>
      <c r="V56" s="744"/>
      <c r="W56" s="744"/>
      <c r="X56" s="744"/>
      <c r="Y56" s="744"/>
      <c r="Z56" s="744"/>
      <c r="AA56" s="745"/>
      <c r="AB56" s="745"/>
      <c r="AC56" s="745"/>
      <c r="AD56" s="745"/>
      <c r="AE56" s="745"/>
      <c r="AF56" s="745"/>
      <c r="AG56" s="745"/>
      <c r="AH56" s="745"/>
      <c r="AI56" s="745"/>
      <c r="AJ56" s="745"/>
      <c r="AK56" s="745"/>
      <c r="AL56" s="745"/>
    </row>
    <row r="57" spans="1:38" ht="16.5" customHeight="1">
      <c r="A57" s="40" t="s">
        <v>733</v>
      </c>
      <c r="B57" s="40"/>
      <c r="C57" s="40"/>
      <c r="D57" s="143" t="s">
        <v>734</v>
      </c>
      <c r="E57" s="141"/>
      <c r="F57" s="141"/>
      <c r="G57" s="141"/>
      <c r="H57" s="141"/>
      <c r="I57" s="141"/>
      <c r="J57" s="141"/>
      <c r="K57" s="141"/>
      <c r="L57" s="141"/>
      <c r="M57" s="141"/>
      <c r="N57" s="142"/>
      <c r="O57" s="744"/>
      <c r="P57" s="744"/>
      <c r="Q57" s="744"/>
      <c r="R57" s="744"/>
      <c r="S57" s="744"/>
      <c r="T57" s="744"/>
      <c r="U57" s="744"/>
      <c r="V57" s="744"/>
      <c r="W57" s="744"/>
      <c r="X57" s="744"/>
      <c r="Y57" s="744"/>
      <c r="Z57" s="744"/>
      <c r="AA57" s="745"/>
      <c r="AB57" s="745"/>
      <c r="AC57" s="745"/>
      <c r="AD57" s="745"/>
      <c r="AE57" s="745"/>
      <c r="AF57" s="745"/>
      <c r="AG57" s="745"/>
      <c r="AH57" s="745"/>
      <c r="AI57" s="745"/>
      <c r="AJ57" s="745"/>
      <c r="AK57" s="745"/>
      <c r="AL57" s="745"/>
    </row>
    <row r="58" spans="1:38" ht="16.5" customHeight="1">
      <c r="A58" s="40" t="s">
        <v>735</v>
      </c>
      <c r="B58" s="40"/>
      <c r="C58" s="40"/>
      <c r="D58" s="143" t="s">
        <v>736</v>
      </c>
      <c r="E58" s="141"/>
      <c r="F58" s="141"/>
      <c r="G58" s="141"/>
      <c r="H58" s="141"/>
      <c r="I58" s="141"/>
      <c r="J58" s="141"/>
      <c r="K58" s="141"/>
      <c r="L58" s="141"/>
      <c r="M58" s="141"/>
      <c r="N58" s="142"/>
      <c r="O58" s="744"/>
      <c r="P58" s="744"/>
      <c r="Q58" s="744"/>
      <c r="R58" s="744"/>
      <c r="S58" s="744"/>
      <c r="T58" s="744"/>
      <c r="U58" s="744"/>
      <c r="V58" s="744"/>
      <c r="W58" s="744"/>
      <c r="X58" s="744"/>
      <c r="Y58" s="744"/>
      <c r="Z58" s="744"/>
      <c r="AA58" s="745"/>
      <c r="AB58" s="745"/>
      <c r="AC58" s="745"/>
      <c r="AD58" s="745"/>
      <c r="AE58" s="745"/>
      <c r="AF58" s="745"/>
      <c r="AG58" s="745"/>
      <c r="AH58" s="745"/>
      <c r="AI58" s="745"/>
      <c r="AJ58" s="745"/>
      <c r="AK58" s="745"/>
      <c r="AL58" s="745"/>
    </row>
    <row r="59" spans="1:38" ht="16.5" customHeight="1">
      <c r="A59" s="40" t="s">
        <v>737</v>
      </c>
      <c r="B59" s="40"/>
      <c r="C59" s="40"/>
      <c r="D59" s="143" t="s">
        <v>738</v>
      </c>
      <c r="E59" s="141"/>
      <c r="F59" s="141"/>
      <c r="G59" s="141"/>
      <c r="H59" s="141"/>
      <c r="I59" s="141"/>
      <c r="J59" s="141"/>
      <c r="K59" s="141"/>
      <c r="L59" s="141"/>
      <c r="M59" s="141"/>
      <c r="N59" s="142"/>
      <c r="O59" s="744">
        <v>37721</v>
      </c>
      <c r="P59" s="744"/>
      <c r="Q59" s="744"/>
      <c r="R59" s="744"/>
      <c r="S59" s="744"/>
      <c r="T59" s="744"/>
      <c r="U59" s="744">
        <v>37721</v>
      </c>
      <c r="V59" s="744"/>
      <c r="W59" s="744"/>
      <c r="X59" s="744"/>
      <c r="Y59" s="744"/>
      <c r="Z59" s="744"/>
      <c r="AA59" s="745">
        <v>41453</v>
      </c>
      <c r="AB59" s="745"/>
      <c r="AC59" s="745"/>
      <c r="AD59" s="745"/>
      <c r="AE59" s="745"/>
      <c r="AF59" s="745"/>
      <c r="AG59" s="745">
        <v>41453</v>
      </c>
      <c r="AH59" s="745"/>
      <c r="AI59" s="745"/>
      <c r="AJ59" s="745"/>
      <c r="AK59" s="745"/>
      <c r="AL59" s="745"/>
    </row>
    <row r="60" spans="1:38" ht="16.5" customHeight="1">
      <c r="A60" s="40" t="s">
        <v>739</v>
      </c>
      <c r="B60" s="40"/>
      <c r="C60" s="40"/>
      <c r="D60" s="140" t="s">
        <v>740</v>
      </c>
      <c r="E60" s="141"/>
      <c r="F60" s="141"/>
      <c r="G60" s="141"/>
      <c r="H60" s="141"/>
      <c r="I60" s="141"/>
      <c r="J60" s="141"/>
      <c r="K60" s="141"/>
      <c r="L60" s="141"/>
      <c r="M60" s="141"/>
      <c r="N60" s="142"/>
      <c r="O60" s="749">
        <f>+O61+O62+O63+O64+O65+O66+O67+O68+O69+O70</f>
        <v>1929227387</v>
      </c>
      <c r="P60" s="749"/>
      <c r="Q60" s="749"/>
      <c r="R60" s="749"/>
      <c r="S60" s="749"/>
      <c r="T60" s="749"/>
      <c r="U60" s="749">
        <f>+U61+U62+U63+U64+U65+U66+U67+U68+U69+U70</f>
        <v>1929227387</v>
      </c>
      <c r="V60" s="749"/>
      <c r="W60" s="749"/>
      <c r="X60" s="749"/>
      <c r="Y60" s="749"/>
      <c r="Z60" s="749"/>
      <c r="AA60" s="749">
        <f>+AA61+AA62+AA63+AA64+AA65+AA66+AA67+AA68+AA69+AA70</f>
        <v>1994954849</v>
      </c>
      <c r="AB60" s="749"/>
      <c r="AC60" s="749"/>
      <c r="AD60" s="749"/>
      <c r="AE60" s="749"/>
      <c r="AF60" s="749"/>
      <c r="AG60" s="749">
        <f>+AG61+AG62+AG63+AG64+AG65+AG66+AG67+AG68+AG69+AG70</f>
        <v>1994954849</v>
      </c>
      <c r="AH60" s="749"/>
      <c r="AI60" s="749"/>
      <c r="AJ60" s="749"/>
      <c r="AK60" s="749"/>
      <c r="AL60" s="749"/>
    </row>
    <row r="61" spans="1:38" ht="16.5" customHeight="1">
      <c r="A61" s="40" t="s">
        <v>741</v>
      </c>
      <c r="B61" s="40"/>
      <c r="C61" s="40"/>
      <c r="D61" s="143" t="s">
        <v>742</v>
      </c>
      <c r="E61" s="141"/>
      <c r="F61" s="141"/>
      <c r="G61" s="141"/>
      <c r="H61" s="141"/>
      <c r="I61" s="141"/>
      <c r="J61" s="141"/>
      <c r="K61" s="141"/>
      <c r="L61" s="141"/>
      <c r="M61" s="141"/>
      <c r="N61" s="142"/>
      <c r="O61" s="744">
        <v>1929227387</v>
      </c>
      <c r="P61" s="744"/>
      <c r="Q61" s="744"/>
      <c r="R61" s="744"/>
      <c r="S61" s="744"/>
      <c r="T61" s="744"/>
      <c r="U61" s="744">
        <v>1929227387</v>
      </c>
      <c r="V61" s="744"/>
      <c r="W61" s="744"/>
      <c r="X61" s="744"/>
      <c r="Y61" s="744"/>
      <c r="Z61" s="744"/>
      <c r="AA61" s="745">
        <v>1908257524</v>
      </c>
      <c r="AB61" s="745"/>
      <c r="AC61" s="745"/>
      <c r="AD61" s="745"/>
      <c r="AE61" s="745"/>
      <c r="AF61" s="745"/>
      <c r="AG61" s="745">
        <v>1908257524</v>
      </c>
      <c r="AH61" s="745"/>
      <c r="AI61" s="745"/>
      <c r="AJ61" s="745"/>
      <c r="AK61" s="745"/>
      <c r="AL61" s="745"/>
    </row>
    <row r="62" spans="1:38" ht="16.5" customHeight="1">
      <c r="A62" s="40" t="s">
        <v>743</v>
      </c>
      <c r="B62" s="40"/>
      <c r="C62" s="40"/>
      <c r="D62" s="143" t="s">
        <v>744</v>
      </c>
      <c r="E62" s="141"/>
      <c r="F62" s="141"/>
      <c r="G62" s="141"/>
      <c r="H62" s="141"/>
      <c r="I62" s="141"/>
      <c r="J62" s="141"/>
      <c r="K62" s="141"/>
      <c r="L62" s="141"/>
      <c r="M62" s="141"/>
      <c r="N62" s="142"/>
      <c r="O62" s="744"/>
      <c r="P62" s="744"/>
      <c r="Q62" s="744"/>
      <c r="R62" s="744"/>
      <c r="S62" s="744"/>
      <c r="T62" s="744"/>
      <c r="U62" s="744"/>
      <c r="V62" s="744"/>
      <c r="W62" s="744"/>
      <c r="X62" s="744"/>
      <c r="Y62" s="744"/>
      <c r="Z62" s="744"/>
      <c r="AA62" s="745"/>
      <c r="AB62" s="745"/>
      <c r="AC62" s="745"/>
      <c r="AD62" s="745"/>
      <c r="AE62" s="745"/>
      <c r="AF62" s="745"/>
      <c r="AG62" s="745"/>
      <c r="AH62" s="745"/>
      <c r="AI62" s="745"/>
      <c r="AJ62" s="745"/>
      <c r="AK62" s="745"/>
      <c r="AL62" s="745"/>
    </row>
    <row r="63" spans="1:38" ht="16.5" customHeight="1">
      <c r="A63" s="40" t="s">
        <v>745</v>
      </c>
      <c r="B63" s="40"/>
      <c r="C63" s="40"/>
      <c r="D63" s="143" t="s">
        <v>746</v>
      </c>
      <c r="E63" s="141"/>
      <c r="F63" s="141"/>
      <c r="G63" s="141"/>
      <c r="H63" s="141"/>
      <c r="I63" s="141"/>
      <c r="J63" s="141"/>
      <c r="K63" s="141"/>
      <c r="L63" s="141"/>
      <c r="M63" s="141"/>
      <c r="N63" s="142"/>
      <c r="O63" s="744"/>
      <c r="P63" s="744"/>
      <c r="Q63" s="744"/>
      <c r="R63" s="744"/>
      <c r="S63" s="744"/>
      <c r="T63" s="744"/>
      <c r="U63" s="744"/>
      <c r="V63" s="744"/>
      <c r="W63" s="744"/>
      <c r="X63" s="744"/>
      <c r="Y63" s="744"/>
      <c r="Z63" s="744"/>
      <c r="AA63" s="745"/>
      <c r="AB63" s="745"/>
      <c r="AC63" s="745"/>
      <c r="AD63" s="745"/>
      <c r="AE63" s="745"/>
      <c r="AF63" s="745"/>
      <c r="AG63" s="745"/>
      <c r="AH63" s="745"/>
      <c r="AI63" s="745"/>
      <c r="AJ63" s="745"/>
      <c r="AK63" s="745"/>
      <c r="AL63" s="745"/>
    </row>
    <row r="64" spans="1:38" ht="16.5" customHeight="1">
      <c r="A64" s="40" t="s">
        <v>747</v>
      </c>
      <c r="B64" s="40"/>
      <c r="C64" s="40"/>
      <c r="D64" s="143" t="s">
        <v>748</v>
      </c>
      <c r="E64" s="141"/>
      <c r="F64" s="141"/>
      <c r="G64" s="141"/>
      <c r="H64" s="141"/>
      <c r="I64" s="141"/>
      <c r="J64" s="141"/>
      <c r="K64" s="141"/>
      <c r="L64" s="141"/>
      <c r="M64" s="141"/>
      <c r="N64" s="142"/>
      <c r="O64" s="744"/>
      <c r="P64" s="744"/>
      <c r="Q64" s="744"/>
      <c r="R64" s="744"/>
      <c r="S64" s="744"/>
      <c r="T64" s="744"/>
      <c r="U64" s="744"/>
      <c r="V64" s="744"/>
      <c r="W64" s="744"/>
      <c r="X64" s="744"/>
      <c r="Y64" s="744"/>
      <c r="Z64" s="744"/>
      <c r="AA64" s="745"/>
      <c r="AB64" s="745"/>
      <c r="AC64" s="745"/>
      <c r="AD64" s="745"/>
      <c r="AE64" s="745"/>
      <c r="AF64" s="745"/>
      <c r="AG64" s="745"/>
      <c r="AH64" s="745"/>
      <c r="AI64" s="745"/>
      <c r="AJ64" s="745"/>
      <c r="AK64" s="745"/>
      <c r="AL64" s="745"/>
    </row>
    <row r="65" spans="1:45" ht="16.5" customHeight="1">
      <c r="A65" s="40" t="s">
        <v>749</v>
      </c>
      <c r="B65" s="40"/>
      <c r="C65" s="40"/>
      <c r="D65" s="143" t="s">
        <v>750</v>
      </c>
      <c r="E65" s="141"/>
      <c r="F65" s="141"/>
      <c r="G65" s="141"/>
      <c r="H65" s="141"/>
      <c r="I65" s="141"/>
      <c r="J65" s="141"/>
      <c r="K65" s="141"/>
      <c r="L65" s="141"/>
      <c r="M65" s="141"/>
      <c r="N65" s="142"/>
      <c r="O65" s="744"/>
      <c r="P65" s="744"/>
      <c r="Q65" s="744"/>
      <c r="R65" s="744"/>
      <c r="S65" s="744"/>
      <c r="T65" s="744"/>
      <c r="U65" s="744"/>
      <c r="V65" s="744"/>
      <c r="W65" s="744"/>
      <c r="X65" s="744"/>
      <c r="Y65" s="744"/>
      <c r="Z65" s="744"/>
      <c r="AA65" s="745"/>
      <c r="AB65" s="745"/>
      <c r="AC65" s="745"/>
      <c r="AD65" s="745"/>
      <c r="AE65" s="745"/>
      <c r="AF65" s="745"/>
      <c r="AG65" s="745"/>
      <c r="AH65" s="745"/>
      <c r="AI65" s="745"/>
      <c r="AJ65" s="745"/>
      <c r="AK65" s="745"/>
      <c r="AL65" s="745"/>
    </row>
    <row r="66" spans="1:45" ht="16.5" customHeight="1">
      <c r="A66" s="40" t="s">
        <v>751</v>
      </c>
      <c r="B66" s="40"/>
      <c r="C66" s="40"/>
      <c r="D66" s="143" t="s">
        <v>752</v>
      </c>
      <c r="E66" s="141"/>
      <c r="F66" s="141"/>
      <c r="G66" s="141"/>
      <c r="H66" s="141"/>
      <c r="I66" s="141"/>
      <c r="J66" s="141"/>
      <c r="K66" s="141"/>
      <c r="L66" s="141"/>
      <c r="M66" s="141"/>
      <c r="N66" s="142"/>
      <c r="O66" s="744"/>
      <c r="P66" s="744"/>
      <c r="Q66" s="744"/>
      <c r="R66" s="744"/>
      <c r="S66" s="744"/>
      <c r="T66" s="744"/>
      <c r="U66" s="744"/>
      <c r="V66" s="744"/>
      <c r="W66" s="744"/>
      <c r="X66" s="744"/>
      <c r="Y66" s="744"/>
      <c r="Z66" s="744"/>
      <c r="AA66" s="745"/>
      <c r="AB66" s="745"/>
      <c r="AC66" s="745"/>
      <c r="AD66" s="745"/>
      <c r="AE66" s="745"/>
      <c r="AF66" s="745"/>
      <c r="AG66" s="745"/>
      <c r="AH66" s="745"/>
      <c r="AI66" s="745"/>
      <c r="AJ66" s="745"/>
      <c r="AK66" s="745"/>
      <c r="AL66" s="745"/>
    </row>
    <row r="67" spans="1:45" ht="16.5" customHeight="1">
      <c r="A67" s="40" t="s">
        <v>753</v>
      </c>
      <c r="B67" s="40"/>
      <c r="C67" s="40"/>
      <c r="D67" s="143" t="s">
        <v>754</v>
      </c>
      <c r="E67" s="141"/>
      <c r="F67" s="141"/>
      <c r="G67" s="141"/>
      <c r="H67" s="141"/>
      <c r="I67" s="141"/>
      <c r="J67" s="141"/>
      <c r="K67" s="141"/>
      <c r="L67" s="141"/>
      <c r="M67" s="141"/>
      <c r="N67" s="142"/>
      <c r="O67" s="744"/>
      <c r="P67" s="744"/>
      <c r="Q67" s="744"/>
      <c r="R67" s="744"/>
      <c r="S67" s="744"/>
      <c r="T67" s="744"/>
      <c r="U67" s="744"/>
      <c r="V67" s="744"/>
      <c r="W67" s="744"/>
      <c r="X67" s="744"/>
      <c r="Y67" s="744"/>
      <c r="Z67" s="744"/>
      <c r="AA67" s="745"/>
      <c r="AB67" s="745"/>
      <c r="AC67" s="745"/>
      <c r="AD67" s="745"/>
      <c r="AE67" s="745"/>
      <c r="AF67" s="745"/>
      <c r="AG67" s="745"/>
      <c r="AH67" s="745"/>
      <c r="AI67" s="745"/>
      <c r="AJ67" s="745"/>
      <c r="AK67" s="745"/>
      <c r="AL67" s="745"/>
    </row>
    <row r="68" spans="1:45" ht="16.5" customHeight="1">
      <c r="A68" s="40" t="s">
        <v>755</v>
      </c>
      <c r="B68" s="40"/>
      <c r="C68" s="40"/>
      <c r="D68" s="143" t="s">
        <v>756</v>
      </c>
      <c r="E68" s="141"/>
      <c r="F68" s="141"/>
      <c r="G68" s="141"/>
      <c r="H68" s="141"/>
      <c r="I68" s="141"/>
      <c r="J68" s="141"/>
      <c r="K68" s="141"/>
      <c r="L68" s="141"/>
      <c r="M68" s="141"/>
      <c r="N68" s="142"/>
      <c r="O68" s="744"/>
      <c r="P68" s="744"/>
      <c r="Q68" s="744"/>
      <c r="R68" s="744"/>
      <c r="S68" s="744"/>
      <c r="T68" s="744"/>
      <c r="U68" s="744"/>
      <c r="V68" s="744"/>
      <c r="W68" s="744"/>
      <c r="X68" s="744"/>
      <c r="Y68" s="744"/>
      <c r="Z68" s="744"/>
      <c r="AA68" s="745"/>
      <c r="AB68" s="745"/>
      <c r="AC68" s="745"/>
      <c r="AD68" s="745"/>
      <c r="AE68" s="745"/>
      <c r="AF68" s="745"/>
      <c r="AG68" s="745"/>
      <c r="AH68" s="745"/>
      <c r="AI68" s="745"/>
      <c r="AJ68" s="745"/>
      <c r="AK68" s="745"/>
      <c r="AL68" s="745"/>
    </row>
    <row r="69" spans="1:45" ht="16.5" customHeight="1">
      <c r="A69" s="40" t="s">
        <v>757</v>
      </c>
      <c r="B69" s="40"/>
      <c r="C69" s="40"/>
      <c r="D69" s="159" t="s">
        <v>758</v>
      </c>
      <c r="E69" s="141"/>
      <c r="F69" s="141"/>
      <c r="G69" s="141"/>
      <c r="H69" s="141"/>
      <c r="I69" s="141"/>
      <c r="J69" s="141"/>
      <c r="K69" s="141"/>
      <c r="L69" s="141"/>
      <c r="M69" s="141"/>
      <c r="N69" s="142"/>
      <c r="O69" s="744"/>
      <c r="P69" s="744"/>
      <c r="Q69" s="744"/>
      <c r="R69" s="744"/>
      <c r="S69" s="744"/>
      <c r="T69" s="744"/>
      <c r="U69" s="744"/>
      <c r="V69" s="744"/>
      <c r="W69" s="744"/>
      <c r="X69" s="744"/>
      <c r="Y69" s="744"/>
      <c r="Z69" s="744"/>
      <c r="AA69" s="745"/>
      <c r="AB69" s="745"/>
      <c r="AC69" s="745"/>
      <c r="AD69" s="745"/>
      <c r="AE69" s="745"/>
      <c r="AF69" s="745"/>
      <c r="AG69" s="745"/>
      <c r="AH69" s="745"/>
      <c r="AI69" s="745"/>
      <c r="AJ69" s="745"/>
      <c r="AK69" s="745"/>
      <c r="AL69" s="745"/>
    </row>
    <row r="70" spans="1:45" ht="16.5" customHeight="1">
      <c r="A70" s="40" t="s">
        <v>759</v>
      </c>
      <c r="B70" s="40"/>
      <c r="C70" s="40"/>
      <c r="D70" s="159" t="s">
        <v>760</v>
      </c>
      <c r="E70" s="141"/>
      <c r="F70" s="141"/>
      <c r="G70" s="141"/>
      <c r="H70" s="141"/>
      <c r="I70" s="141"/>
      <c r="J70" s="141"/>
      <c r="K70" s="141"/>
      <c r="L70" s="141"/>
      <c r="M70" s="141"/>
      <c r="N70" s="142"/>
      <c r="O70" s="744">
        <v>0</v>
      </c>
      <c r="P70" s="744"/>
      <c r="Q70" s="744"/>
      <c r="R70" s="744"/>
      <c r="S70" s="744"/>
      <c r="T70" s="744"/>
      <c r="U70" s="744">
        <v>0</v>
      </c>
      <c r="V70" s="744"/>
      <c r="W70" s="744"/>
      <c r="X70" s="744"/>
      <c r="Y70" s="744"/>
      <c r="Z70" s="744"/>
      <c r="AA70" s="745">
        <v>86697325</v>
      </c>
      <c r="AB70" s="745"/>
      <c r="AC70" s="745"/>
      <c r="AD70" s="745"/>
      <c r="AE70" s="745"/>
      <c r="AF70" s="745"/>
      <c r="AG70" s="745">
        <v>86697325</v>
      </c>
      <c r="AH70" s="745"/>
      <c r="AI70" s="745"/>
      <c r="AJ70" s="745"/>
      <c r="AK70" s="745"/>
      <c r="AL70" s="745"/>
    </row>
    <row r="71" spans="1:45" ht="16.5" customHeight="1">
      <c r="A71" s="40" t="s">
        <v>761</v>
      </c>
      <c r="B71" s="40"/>
      <c r="C71" s="40"/>
      <c r="D71" s="140" t="s">
        <v>762</v>
      </c>
      <c r="E71" s="141"/>
      <c r="F71" s="141"/>
      <c r="G71" s="141"/>
      <c r="H71" s="141"/>
      <c r="I71" s="141"/>
      <c r="J71" s="141"/>
      <c r="K71" s="141"/>
      <c r="L71" s="141"/>
      <c r="M71" s="141"/>
      <c r="N71" s="142"/>
      <c r="O71" s="749">
        <f>O48+O49-O60</f>
        <v>1350009805</v>
      </c>
      <c r="P71" s="749"/>
      <c r="Q71" s="749"/>
      <c r="R71" s="749"/>
      <c r="S71" s="749"/>
      <c r="T71" s="749"/>
      <c r="U71" s="749">
        <f>U48+U49-U60</f>
        <v>1350009805</v>
      </c>
      <c r="V71" s="749"/>
      <c r="W71" s="749"/>
      <c r="X71" s="749"/>
      <c r="Y71" s="749"/>
      <c r="Z71" s="749"/>
      <c r="AA71" s="749">
        <f>AA48+AA49-AA60</f>
        <v>720016838</v>
      </c>
      <c r="AB71" s="749"/>
      <c r="AC71" s="749"/>
      <c r="AD71" s="749"/>
      <c r="AE71" s="749"/>
      <c r="AF71" s="749"/>
      <c r="AG71" s="749">
        <f>AG48+AG49-AG60</f>
        <v>720016838</v>
      </c>
      <c r="AH71" s="749"/>
      <c r="AI71" s="749"/>
      <c r="AJ71" s="749"/>
      <c r="AK71" s="749"/>
      <c r="AL71" s="749"/>
    </row>
    <row r="72" spans="1:45" ht="16.5" customHeight="1">
      <c r="A72" s="40" t="s">
        <v>763</v>
      </c>
      <c r="B72" s="40"/>
      <c r="C72" s="40"/>
      <c r="D72" s="140" t="s">
        <v>764</v>
      </c>
      <c r="E72" s="141"/>
      <c r="F72" s="141"/>
      <c r="G72" s="141"/>
      <c r="H72" s="141"/>
      <c r="I72" s="141"/>
      <c r="J72" s="141"/>
      <c r="K72" s="141"/>
      <c r="L72" s="141"/>
      <c r="M72" s="141"/>
      <c r="N72" s="142"/>
      <c r="O72" s="744"/>
      <c r="P72" s="744"/>
      <c r="Q72" s="744"/>
      <c r="R72" s="744"/>
      <c r="S72" s="744"/>
      <c r="T72" s="744"/>
      <c r="U72" s="744"/>
      <c r="V72" s="744"/>
      <c r="W72" s="744"/>
      <c r="X72" s="744"/>
      <c r="Y72" s="744"/>
      <c r="Z72" s="744"/>
      <c r="AA72" s="744"/>
      <c r="AB72" s="744"/>
      <c r="AC72" s="744"/>
      <c r="AD72" s="744"/>
      <c r="AE72" s="744"/>
      <c r="AF72" s="744"/>
      <c r="AG72" s="744"/>
      <c r="AH72" s="744"/>
      <c r="AI72" s="744"/>
      <c r="AJ72" s="744"/>
      <c r="AK72" s="744"/>
      <c r="AL72" s="744"/>
    </row>
    <row r="73" spans="1:45" ht="16.5" customHeight="1">
      <c r="A73" s="40" t="s">
        <v>765</v>
      </c>
      <c r="B73" s="40"/>
      <c r="C73" s="40"/>
      <c r="D73" s="140" t="s">
        <v>766</v>
      </c>
      <c r="E73" s="141"/>
      <c r="F73" s="141"/>
      <c r="G73" s="141"/>
      <c r="H73" s="141"/>
      <c r="I73" s="141"/>
      <c r="J73" s="141"/>
      <c r="K73" s="141"/>
      <c r="L73" s="141"/>
      <c r="M73" s="141"/>
      <c r="N73" s="142"/>
      <c r="O73" s="749">
        <f>O71-O72</f>
        <v>1350009805</v>
      </c>
      <c r="P73" s="749"/>
      <c r="Q73" s="749"/>
      <c r="R73" s="749"/>
      <c r="S73" s="749"/>
      <c r="T73" s="749"/>
      <c r="U73" s="749">
        <f>U71-U72</f>
        <v>1350009805</v>
      </c>
      <c r="V73" s="749"/>
      <c r="W73" s="749"/>
      <c r="X73" s="749"/>
      <c r="Y73" s="749"/>
      <c r="Z73" s="749"/>
      <c r="AA73" s="749">
        <f>AA71-AA72</f>
        <v>720016838</v>
      </c>
      <c r="AB73" s="749"/>
      <c r="AC73" s="749"/>
      <c r="AD73" s="749"/>
      <c r="AE73" s="749"/>
      <c r="AF73" s="749"/>
      <c r="AG73" s="749">
        <f>AG71-AG72</f>
        <v>720016838</v>
      </c>
      <c r="AH73" s="749"/>
      <c r="AI73" s="749"/>
      <c r="AJ73" s="749"/>
      <c r="AK73" s="749"/>
      <c r="AL73" s="749"/>
    </row>
    <row r="74" spans="1:45" ht="16.5" customHeight="1">
      <c r="A74" s="40" t="s">
        <v>767</v>
      </c>
      <c r="B74" s="40"/>
      <c r="C74" s="40"/>
      <c r="D74" s="140" t="s">
        <v>768</v>
      </c>
      <c r="E74" s="141"/>
      <c r="F74" s="141"/>
      <c r="G74" s="141"/>
      <c r="H74" s="141"/>
      <c r="I74" s="141"/>
      <c r="J74" s="141"/>
      <c r="K74" s="141"/>
      <c r="L74" s="141"/>
      <c r="M74" s="141"/>
      <c r="N74" s="142"/>
      <c r="O74" s="749">
        <f>+O75+O76+O77</f>
        <v>0</v>
      </c>
      <c r="P74" s="749"/>
      <c r="Q74" s="749"/>
      <c r="R74" s="749"/>
      <c r="S74" s="749"/>
      <c r="T74" s="749"/>
      <c r="U74" s="749">
        <f>+U75+U76+U77</f>
        <v>0</v>
      </c>
      <c r="V74" s="749"/>
      <c r="W74" s="749"/>
      <c r="X74" s="749"/>
      <c r="Y74" s="749"/>
      <c r="Z74" s="749"/>
      <c r="AA74" s="749">
        <f>+AA75+AA76+AA77</f>
        <v>0</v>
      </c>
      <c r="AB74" s="749"/>
      <c r="AC74" s="749"/>
      <c r="AD74" s="749"/>
      <c r="AE74" s="749"/>
      <c r="AF74" s="749"/>
      <c r="AG74" s="749">
        <f>+AG75+AG76+AG77</f>
        <v>0</v>
      </c>
      <c r="AH74" s="749"/>
      <c r="AI74" s="749"/>
      <c r="AJ74" s="749"/>
      <c r="AK74" s="749"/>
      <c r="AL74" s="749"/>
    </row>
    <row r="75" spans="1:45" ht="16.5" customHeight="1">
      <c r="A75" s="40" t="s">
        <v>769</v>
      </c>
      <c r="B75" s="40"/>
      <c r="C75" s="40"/>
      <c r="D75" s="143" t="s">
        <v>770</v>
      </c>
      <c r="E75" s="141"/>
      <c r="F75" s="141"/>
      <c r="G75" s="141"/>
      <c r="H75" s="141"/>
      <c r="I75" s="141"/>
      <c r="J75" s="141"/>
      <c r="K75" s="141"/>
      <c r="L75" s="141"/>
      <c r="M75" s="141"/>
      <c r="N75" s="142"/>
      <c r="O75" s="744"/>
      <c r="P75" s="744"/>
      <c r="Q75" s="744"/>
      <c r="R75" s="744"/>
      <c r="S75" s="744"/>
      <c r="T75" s="744"/>
      <c r="U75" s="744"/>
      <c r="V75" s="744"/>
      <c r="W75" s="744"/>
      <c r="X75" s="744"/>
      <c r="Y75" s="744"/>
      <c r="Z75" s="744"/>
      <c r="AA75" s="744"/>
      <c r="AB75" s="744"/>
      <c r="AC75" s="744"/>
      <c r="AD75" s="744"/>
      <c r="AE75" s="744"/>
      <c r="AF75" s="744"/>
      <c r="AG75" s="744"/>
      <c r="AH75" s="744"/>
      <c r="AI75" s="744"/>
      <c r="AJ75" s="744"/>
      <c r="AK75" s="744"/>
      <c r="AL75" s="744"/>
    </row>
    <row r="76" spans="1:45" ht="16.5" customHeight="1">
      <c r="A76" s="40" t="s">
        <v>771</v>
      </c>
      <c r="B76" s="40"/>
      <c r="C76" s="40"/>
      <c r="D76" s="143" t="s">
        <v>772</v>
      </c>
      <c r="E76" s="141"/>
      <c r="F76" s="141"/>
      <c r="G76" s="141"/>
      <c r="H76" s="141"/>
      <c r="I76" s="141"/>
      <c r="J76" s="141"/>
      <c r="K76" s="141"/>
      <c r="L76" s="141"/>
      <c r="M76" s="141"/>
      <c r="N76" s="142"/>
      <c r="O76" s="744"/>
      <c r="P76" s="744"/>
      <c r="Q76" s="744"/>
      <c r="R76" s="744"/>
      <c r="S76" s="744"/>
      <c r="T76" s="744"/>
      <c r="U76" s="744"/>
      <c r="V76" s="744"/>
      <c r="W76" s="744"/>
      <c r="X76" s="744"/>
      <c r="Y76" s="744"/>
      <c r="Z76" s="744"/>
      <c r="AA76" s="744"/>
      <c r="AB76" s="744"/>
      <c r="AC76" s="744"/>
      <c r="AD76" s="744"/>
      <c r="AE76" s="744"/>
      <c r="AF76" s="744"/>
      <c r="AG76" s="744"/>
      <c r="AH76" s="744"/>
      <c r="AI76" s="744"/>
      <c r="AJ76" s="744"/>
      <c r="AK76" s="744"/>
      <c r="AL76" s="744"/>
    </row>
    <row r="77" spans="1:45" ht="16.5" customHeight="1">
      <c r="A77" s="40" t="s">
        <v>773</v>
      </c>
      <c r="B77" s="40"/>
      <c r="C77" s="40"/>
      <c r="D77" s="143" t="s">
        <v>774</v>
      </c>
      <c r="E77" s="141"/>
      <c r="F77" s="141"/>
      <c r="G77" s="141"/>
      <c r="H77" s="141"/>
      <c r="I77" s="141"/>
      <c r="J77" s="141"/>
      <c r="K77" s="141"/>
      <c r="L77" s="141"/>
      <c r="M77" s="141"/>
      <c r="N77" s="142"/>
      <c r="O77" s="744"/>
      <c r="P77" s="744"/>
      <c r="Q77" s="744"/>
      <c r="R77" s="744"/>
      <c r="S77" s="744"/>
      <c r="T77" s="744"/>
      <c r="U77" s="744"/>
      <c r="V77" s="744"/>
      <c r="W77" s="744"/>
      <c r="X77" s="744"/>
      <c r="Y77" s="744"/>
      <c r="Z77" s="744"/>
      <c r="AA77" s="744"/>
      <c r="AB77" s="744"/>
      <c r="AC77" s="744"/>
      <c r="AD77" s="744"/>
      <c r="AE77" s="744"/>
      <c r="AF77" s="744"/>
      <c r="AG77" s="744"/>
      <c r="AH77" s="744"/>
      <c r="AI77" s="744"/>
      <c r="AJ77" s="744"/>
      <c r="AK77" s="744"/>
      <c r="AL77" s="744"/>
    </row>
    <row r="78" spans="1:45" ht="16.5" customHeight="1">
      <c r="A78" s="40" t="s">
        <v>775</v>
      </c>
      <c r="B78" s="40"/>
      <c r="C78" s="40"/>
      <c r="D78" s="144" t="s">
        <v>776</v>
      </c>
      <c r="E78" s="145"/>
      <c r="F78" s="145"/>
      <c r="G78" s="145"/>
      <c r="H78" s="145"/>
      <c r="I78" s="145"/>
      <c r="J78" s="145"/>
      <c r="K78" s="145"/>
      <c r="L78" s="145"/>
      <c r="M78" s="145"/>
      <c r="N78" s="146"/>
      <c r="O78" s="750">
        <f>O73+O74</f>
        <v>1350009805</v>
      </c>
      <c r="P78" s="750"/>
      <c r="Q78" s="750"/>
      <c r="R78" s="750"/>
      <c r="S78" s="750"/>
      <c r="T78" s="750"/>
      <c r="U78" s="750">
        <f>U73+U74</f>
        <v>1350009805</v>
      </c>
      <c r="V78" s="750"/>
      <c r="W78" s="750"/>
      <c r="X78" s="750"/>
      <c r="Y78" s="750"/>
      <c r="Z78" s="750"/>
      <c r="AA78" s="750">
        <f>AA73+AA74</f>
        <v>720016838</v>
      </c>
      <c r="AB78" s="750"/>
      <c r="AC78" s="750"/>
      <c r="AD78" s="750"/>
      <c r="AE78" s="750"/>
      <c r="AF78" s="750"/>
      <c r="AG78" s="750">
        <f>AG73+AG74</f>
        <v>720016838</v>
      </c>
      <c r="AH78" s="750"/>
      <c r="AI78" s="750"/>
      <c r="AJ78" s="750"/>
      <c r="AK78" s="750"/>
      <c r="AL78" s="750"/>
    </row>
    <row r="79" spans="1:45" ht="16.5" customHeight="1" thickBot="1">
      <c r="A79" s="40" t="s">
        <v>777</v>
      </c>
      <c r="B79" s="40"/>
      <c r="C79" s="40"/>
      <c r="D79" s="147" t="s">
        <v>778</v>
      </c>
      <c r="E79" s="148"/>
      <c r="F79" s="148"/>
      <c r="G79" s="148"/>
      <c r="H79" s="148"/>
      <c r="I79" s="148"/>
      <c r="J79" s="148"/>
      <c r="K79" s="148"/>
      <c r="L79" s="148"/>
      <c r="M79" s="148"/>
      <c r="N79" s="149"/>
      <c r="O79" s="751">
        <v>531</v>
      </c>
      <c r="P79" s="751"/>
      <c r="Q79" s="751"/>
      <c r="R79" s="751"/>
      <c r="S79" s="751"/>
      <c r="T79" s="751"/>
      <c r="U79" s="751">
        <v>531</v>
      </c>
      <c r="V79" s="751"/>
      <c r="W79" s="751"/>
      <c r="X79" s="751"/>
      <c r="Y79" s="751"/>
      <c r="Z79" s="751"/>
      <c r="AA79" s="752">
        <v>283</v>
      </c>
      <c r="AB79" s="752"/>
      <c r="AC79" s="752"/>
      <c r="AD79" s="752"/>
      <c r="AE79" s="752"/>
      <c r="AF79" s="752"/>
      <c r="AG79" s="752">
        <v>283</v>
      </c>
      <c r="AH79" s="752"/>
      <c r="AI79" s="752"/>
      <c r="AJ79" s="752"/>
      <c r="AK79" s="752"/>
      <c r="AL79" s="752"/>
      <c r="AM79" s="237">
        <f>O78/2540000</f>
        <v>531.49992322834646</v>
      </c>
      <c r="AN79" s="237">
        <f>U78/2540000</f>
        <v>531.49992322834646</v>
      </c>
      <c r="AO79" s="237">
        <f>AA78/2540000</f>
        <v>283.47119606299214</v>
      </c>
      <c r="AP79" s="237">
        <f>AG78/2540000</f>
        <v>283.47119606299214</v>
      </c>
    </row>
    <row r="80" spans="1:45" ht="7.5" customHeight="1">
      <c r="A80" s="20"/>
      <c r="B80" s="19"/>
      <c r="C80" s="18"/>
      <c r="D80" s="18"/>
      <c r="E80" s="119"/>
      <c r="F80" s="119"/>
      <c r="G80" s="119"/>
      <c r="H80" s="119"/>
      <c r="I80" s="119"/>
      <c r="J80" s="119"/>
      <c r="K80" s="119"/>
      <c r="L80" s="119"/>
      <c r="M80" s="119"/>
      <c r="N80" s="119"/>
      <c r="O80" s="119"/>
      <c r="P80" s="122"/>
      <c r="Q80" s="122"/>
      <c r="R80" s="122"/>
      <c r="S80" s="122"/>
      <c r="T80" s="122"/>
      <c r="U80" s="122"/>
      <c r="V80" s="122"/>
      <c r="W80" s="122"/>
      <c r="X80" s="122"/>
      <c r="Y80" s="122"/>
      <c r="Z80" s="122"/>
      <c r="AA80" s="122"/>
      <c r="AB80" s="122"/>
      <c r="AC80" s="122"/>
      <c r="AD80" s="122"/>
      <c r="AE80" s="122"/>
      <c r="AF80" s="122"/>
      <c r="AG80" s="121"/>
      <c r="AJ80"/>
      <c r="AK80"/>
      <c r="AL80"/>
      <c r="AM80"/>
      <c r="AN80"/>
      <c r="AO80"/>
      <c r="AP80"/>
      <c r="AQ80"/>
      <c r="AR80"/>
      <c r="AS80"/>
    </row>
    <row r="81" spans="1:46" ht="26.25" customHeight="1">
      <c r="A81" s="20"/>
      <c r="B81" s="19"/>
      <c r="C81" s="18"/>
      <c r="D81" s="41"/>
      <c r="E81" s="279"/>
      <c r="F81" s="279"/>
      <c r="G81" s="279"/>
      <c r="H81" s="279"/>
      <c r="I81" s="279"/>
      <c r="J81" s="279"/>
      <c r="K81" s="279"/>
      <c r="L81" s="279"/>
      <c r="M81" s="279"/>
      <c r="N81" s="279"/>
      <c r="O81" s="279"/>
      <c r="P81" s="279"/>
      <c r="Q81" s="279"/>
      <c r="R81" s="279"/>
      <c r="S81" s="279"/>
      <c r="T81" s="279"/>
      <c r="U81" s="279"/>
      <c r="V81" s="279"/>
      <c r="W81" s="279"/>
      <c r="X81" s="279"/>
      <c r="Y81" s="279"/>
      <c r="Z81" s="279"/>
      <c r="AA81" s="279"/>
      <c r="AB81" s="279"/>
      <c r="AC81" s="279"/>
      <c r="AD81" s="279"/>
      <c r="AE81" s="279"/>
      <c r="AF81" s="279"/>
      <c r="AG81" s="279"/>
      <c r="AH81" s="279"/>
      <c r="AI81" s="279"/>
      <c r="AJ81" s="279"/>
      <c r="AK81" s="279"/>
      <c r="AL81" s="279"/>
      <c r="AM81" s="99" t="s">
        <v>199</v>
      </c>
      <c r="AN81" s="41"/>
      <c r="AO81" s="41"/>
      <c r="AP81" s="41"/>
      <c r="AQ81" s="41"/>
      <c r="AR81" s="41"/>
      <c r="AS81" s="41"/>
      <c r="AT81" s="21"/>
    </row>
    <row r="82" spans="1:46" ht="16.5" customHeight="1"/>
    <row r="83" spans="1:46" ht="16.5" customHeight="1"/>
    <row r="84" spans="1:46" ht="238.5" customHeight="1">
      <c r="B84" s="266" t="s">
        <v>818</v>
      </c>
      <c r="C84" s="267"/>
      <c r="D84" s="267"/>
      <c r="E84" s="267"/>
      <c r="F84" s="267"/>
      <c r="G84" s="267"/>
      <c r="H84" s="267"/>
      <c r="I84" s="267"/>
      <c r="J84" s="267"/>
      <c r="K84" s="267"/>
      <c r="L84" s="267"/>
      <c r="M84" s="267"/>
      <c r="N84" s="267"/>
      <c r="O84" s="267"/>
      <c r="P84" s="267"/>
      <c r="Q84" s="267"/>
      <c r="R84" s="267"/>
      <c r="S84" s="267"/>
      <c r="T84" s="267"/>
      <c r="U84" s="267"/>
      <c r="V84" s="267"/>
      <c r="W84" s="267"/>
      <c r="X84" s="267"/>
      <c r="Y84" s="267"/>
      <c r="Z84" s="267"/>
      <c r="AA84" s="267"/>
      <c r="AB84" s="267"/>
      <c r="AC84" s="267"/>
      <c r="AD84" s="267"/>
      <c r="AE84" s="267"/>
      <c r="AF84" s="267"/>
      <c r="AG84" s="267"/>
      <c r="AH84" s="267"/>
      <c r="AI84" s="267"/>
      <c r="AJ84" s="267"/>
      <c r="AK84" s="267"/>
      <c r="AL84" s="268"/>
    </row>
    <row r="85" spans="1:46" ht="16.5" customHeight="1"/>
    <row r="86" spans="1:46" ht="16.5" customHeight="1"/>
    <row r="87" spans="1:46" ht="16.5" customHeight="1"/>
    <row r="88" spans="1:46" ht="16.5" customHeight="1"/>
    <row r="89" spans="1:46" ht="16.5" customHeight="1"/>
    <row r="90" spans="1:46" ht="16.5" customHeight="1"/>
    <row r="91" spans="1:46" ht="16.5" customHeight="1"/>
    <row r="92" spans="1:46" ht="16.5" customHeight="1"/>
    <row r="93" spans="1:46" ht="16.5" customHeight="1"/>
    <row r="94" spans="1:46" ht="16.5" customHeight="1"/>
    <row r="95" spans="1:46" ht="16.5" customHeight="1"/>
    <row r="96" spans="1:4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3" ht="121.5" customHeight="1"/>
  </sheetData>
  <protectedRanges>
    <protectedRange sqref="J4:U5 D6:AL6 Y4:AB5 O11:Z17 O19:Z23 O25:Z25 O28:Z47" name="범위2"/>
    <protectedRange sqref="V4:X5" name="범위2_1_2"/>
    <protectedRange sqref="AC4:AE5" name="범위2_2"/>
    <protectedRange sqref="O72:AL72 O75:AL77 O79:Z79 O50:Z59 O61:Z70" name="범위3"/>
    <protectedRange sqref="AA11:AL17" name="범위2_1"/>
    <protectedRange sqref="AA19:AL47 O24:Z24 O26:Z27" name="범위2_3"/>
    <protectedRange sqref="AA50:AL59" name="범위3_1"/>
    <protectedRange sqref="AA61:AL70" name="범위3_2"/>
    <protectedRange sqref="AA79:AL79" name="범위3_3"/>
  </protectedRanges>
  <mergeCells count="295">
    <mergeCell ref="E81:AL81"/>
    <mergeCell ref="B84:AL84"/>
    <mergeCell ref="B2:AL2"/>
    <mergeCell ref="O78:T78"/>
    <mergeCell ref="U78:Z78"/>
    <mergeCell ref="AA78:AF78"/>
    <mergeCell ref="AG78:AL78"/>
    <mergeCell ref="O79:T79"/>
    <mergeCell ref="U79:Z79"/>
    <mergeCell ref="AA79:AF79"/>
    <mergeCell ref="AG79:AL79"/>
    <mergeCell ref="O76:T76"/>
    <mergeCell ref="U76:Z76"/>
    <mergeCell ref="AA76:AF76"/>
    <mergeCell ref="AG76:AL76"/>
    <mergeCell ref="O77:T77"/>
    <mergeCell ref="U77:Z77"/>
    <mergeCell ref="AA77:AF77"/>
    <mergeCell ref="AG77:AL77"/>
    <mergeCell ref="O74:T74"/>
    <mergeCell ref="U74:Z74"/>
    <mergeCell ref="AA74:AF74"/>
    <mergeCell ref="AG74:AL74"/>
    <mergeCell ref="O75:T75"/>
    <mergeCell ref="U75:Z75"/>
    <mergeCell ref="AA75:AF75"/>
    <mergeCell ref="AG75:AL75"/>
    <mergeCell ref="O72:T72"/>
    <mergeCell ref="U72:Z72"/>
    <mergeCell ref="AA72:AF72"/>
    <mergeCell ref="AG72:AL72"/>
    <mergeCell ref="O73:T73"/>
    <mergeCell ref="U73:Z73"/>
    <mergeCell ref="AA73:AF73"/>
    <mergeCell ref="AG73:AL73"/>
    <mergeCell ref="O70:T70"/>
    <mergeCell ref="U70:Z70"/>
    <mergeCell ref="AA70:AF70"/>
    <mergeCell ref="AG70:AL70"/>
    <mergeCell ref="O71:T71"/>
    <mergeCell ref="U71:Z71"/>
    <mergeCell ref="AA71:AF71"/>
    <mergeCell ref="AG71:AL71"/>
    <mergeCell ref="O68:T68"/>
    <mergeCell ref="U68:Z68"/>
    <mergeCell ref="AA68:AF68"/>
    <mergeCell ref="AG68:AL68"/>
    <mergeCell ref="O69:T69"/>
    <mergeCell ref="U69:Z69"/>
    <mergeCell ref="AA69:AF69"/>
    <mergeCell ref="AG69:AL69"/>
    <mergeCell ref="O66:T66"/>
    <mergeCell ref="U66:Z66"/>
    <mergeCell ref="AA66:AF66"/>
    <mergeCell ref="AG66:AL66"/>
    <mergeCell ref="O67:T67"/>
    <mergeCell ref="U67:Z67"/>
    <mergeCell ref="AA67:AF67"/>
    <mergeCell ref="AG67:AL67"/>
    <mergeCell ref="O64:T64"/>
    <mergeCell ref="U64:Z64"/>
    <mergeCell ref="AA64:AF64"/>
    <mergeCell ref="AG64:AL64"/>
    <mergeCell ref="O65:T65"/>
    <mergeCell ref="U65:Z65"/>
    <mergeCell ref="AA65:AF65"/>
    <mergeCell ref="AG65:AL65"/>
    <mergeCell ref="O62:T62"/>
    <mergeCell ref="U62:Z62"/>
    <mergeCell ref="AA62:AF62"/>
    <mergeCell ref="AG62:AL62"/>
    <mergeCell ref="O63:T63"/>
    <mergeCell ref="U63:Z63"/>
    <mergeCell ref="AA63:AF63"/>
    <mergeCell ref="AG63:AL63"/>
    <mergeCell ref="O60:T60"/>
    <mergeCell ref="U60:Z60"/>
    <mergeCell ref="AA60:AF60"/>
    <mergeCell ref="AG60:AL60"/>
    <mergeCell ref="O61:T61"/>
    <mergeCell ref="U61:Z61"/>
    <mergeCell ref="AA61:AF61"/>
    <mergeCell ref="AG61:AL61"/>
    <mergeCell ref="O58:T58"/>
    <mergeCell ref="U58:Z58"/>
    <mergeCell ref="AA58:AF58"/>
    <mergeCell ref="AG58:AL58"/>
    <mergeCell ref="O59:T59"/>
    <mergeCell ref="U59:Z59"/>
    <mergeCell ref="AA59:AF59"/>
    <mergeCell ref="AG59:AL59"/>
    <mergeCell ref="O56:T56"/>
    <mergeCell ref="U56:Z56"/>
    <mergeCell ref="AA56:AF56"/>
    <mergeCell ref="AG56:AL56"/>
    <mergeCell ref="O57:T57"/>
    <mergeCell ref="U57:Z57"/>
    <mergeCell ref="AA57:AF57"/>
    <mergeCell ref="AG57:AL57"/>
    <mergeCell ref="O54:T54"/>
    <mergeCell ref="U54:Z54"/>
    <mergeCell ref="AA54:AF54"/>
    <mergeCell ref="AG54:AL54"/>
    <mergeCell ref="O55:T55"/>
    <mergeCell ref="U55:Z55"/>
    <mergeCell ref="AA55:AF55"/>
    <mergeCell ref="AG55:AL55"/>
    <mergeCell ref="O52:T52"/>
    <mergeCell ref="U52:Z52"/>
    <mergeCell ref="AA52:AF52"/>
    <mergeCell ref="AG52:AL52"/>
    <mergeCell ref="O53:T53"/>
    <mergeCell ref="U53:Z53"/>
    <mergeCell ref="AA53:AF53"/>
    <mergeCell ref="AG53:AL53"/>
    <mergeCell ref="O50:T50"/>
    <mergeCell ref="U50:Z50"/>
    <mergeCell ref="AA50:AF50"/>
    <mergeCell ref="AG50:AL50"/>
    <mergeCell ref="O51:T51"/>
    <mergeCell ref="U51:Z51"/>
    <mergeCell ref="AA51:AF51"/>
    <mergeCell ref="AG51:AL51"/>
    <mergeCell ref="O48:T48"/>
    <mergeCell ref="U48:Z48"/>
    <mergeCell ref="AA48:AF48"/>
    <mergeCell ref="AG48:AL48"/>
    <mergeCell ref="O49:T49"/>
    <mergeCell ref="U49:Z49"/>
    <mergeCell ref="AA49:AF49"/>
    <mergeCell ref="AG49:AL49"/>
    <mergeCell ref="O45:T45"/>
    <mergeCell ref="U45:Z45"/>
    <mergeCell ref="AA45:AF45"/>
    <mergeCell ref="AG45:AL45"/>
    <mergeCell ref="O47:T47"/>
    <mergeCell ref="U47:Z47"/>
    <mergeCell ref="AA47:AF47"/>
    <mergeCell ref="AG47:AL47"/>
    <mergeCell ref="O43:T43"/>
    <mergeCell ref="U43:Z43"/>
    <mergeCell ref="AA43:AF43"/>
    <mergeCell ref="AG43:AL43"/>
    <mergeCell ref="O44:T44"/>
    <mergeCell ref="U44:Z44"/>
    <mergeCell ref="AA44:AF44"/>
    <mergeCell ref="AG44:AL44"/>
    <mergeCell ref="O46:T46"/>
    <mergeCell ref="U46:Z46"/>
    <mergeCell ref="AA46:AF46"/>
    <mergeCell ref="AG46:AL46"/>
    <mergeCell ref="O41:T41"/>
    <mergeCell ref="U41:Z41"/>
    <mergeCell ref="AA41:AF41"/>
    <mergeCell ref="AG41:AL41"/>
    <mergeCell ref="O42:T42"/>
    <mergeCell ref="U42:Z42"/>
    <mergeCell ref="AA42:AF42"/>
    <mergeCell ref="AG42:AL42"/>
    <mergeCell ref="O39:T39"/>
    <mergeCell ref="U39:Z39"/>
    <mergeCell ref="AA39:AF39"/>
    <mergeCell ref="AG39:AL39"/>
    <mergeCell ref="O40:T40"/>
    <mergeCell ref="U40:Z40"/>
    <mergeCell ref="AA40:AF40"/>
    <mergeCell ref="AG40:AL40"/>
    <mergeCell ref="O37:T37"/>
    <mergeCell ref="U37:Z37"/>
    <mergeCell ref="AA37:AF37"/>
    <mergeCell ref="AG37:AL37"/>
    <mergeCell ref="O38:T38"/>
    <mergeCell ref="U38:Z38"/>
    <mergeCell ref="AA38:AF38"/>
    <mergeCell ref="AG38:AL38"/>
    <mergeCell ref="O35:T35"/>
    <mergeCell ref="U35:Z35"/>
    <mergeCell ref="AA35:AF35"/>
    <mergeCell ref="AG35:AL35"/>
    <mergeCell ref="O36:T36"/>
    <mergeCell ref="U36:Z36"/>
    <mergeCell ref="AA36:AF36"/>
    <mergeCell ref="AG36:AL36"/>
    <mergeCell ref="O33:T33"/>
    <mergeCell ref="U33:Z33"/>
    <mergeCell ref="AA33:AF33"/>
    <mergeCell ref="AG33:AL33"/>
    <mergeCell ref="O34:T34"/>
    <mergeCell ref="U34:Z34"/>
    <mergeCell ref="AA34:AF34"/>
    <mergeCell ref="AG34:AL34"/>
    <mergeCell ref="O31:T31"/>
    <mergeCell ref="U31:Z31"/>
    <mergeCell ref="AA31:AF31"/>
    <mergeCell ref="AG31:AL31"/>
    <mergeCell ref="O32:T32"/>
    <mergeCell ref="U32:Z32"/>
    <mergeCell ref="AA32:AF32"/>
    <mergeCell ref="AG32:AL32"/>
    <mergeCell ref="O29:T29"/>
    <mergeCell ref="U29:Z29"/>
    <mergeCell ref="AA29:AF29"/>
    <mergeCell ref="AG29:AL29"/>
    <mergeCell ref="O30:T30"/>
    <mergeCell ref="U30:Z30"/>
    <mergeCell ref="AA30:AF30"/>
    <mergeCell ref="AG30:AL30"/>
    <mergeCell ref="O27:T27"/>
    <mergeCell ref="U27:Z27"/>
    <mergeCell ref="AA27:AF27"/>
    <mergeCell ref="AG27:AL27"/>
    <mergeCell ref="O28:T28"/>
    <mergeCell ref="U28:Z28"/>
    <mergeCell ref="AA28:AF28"/>
    <mergeCell ref="AG28:AL28"/>
    <mergeCell ref="O25:T25"/>
    <mergeCell ref="U25:Z25"/>
    <mergeCell ref="AA25:AF25"/>
    <mergeCell ref="AG25:AL25"/>
    <mergeCell ref="O26:T26"/>
    <mergeCell ref="U26:Z26"/>
    <mergeCell ref="AA26:AF26"/>
    <mergeCell ref="AG26:AL26"/>
    <mergeCell ref="O23:T23"/>
    <mergeCell ref="U23:Z23"/>
    <mergeCell ref="AA23:AF23"/>
    <mergeCell ref="AG23:AL23"/>
    <mergeCell ref="O24:T24"/>
    <mergeCell ref="U24:Z24"/>
    <mergeCell ref="AA24:AF24"/>
    <mergeCell ref="AG24:AL24"/>
    <mergeCell ref="O21:T21"/>
    <mergeCell ref="U21:Z21"/>
    <mergeCell ref="AA21:AF21"/>
    <mergeCell ref="AG21:AL21"/>
    <mergeCell ref="O22:T22"/>
    <mergeCell ref="U22:Z22"/>
    <mergeCell ref="AA22:AF22"/>
    <mergeCell ref="AG22:AL22"/>
    <mergeCell ref="O19:T19"/>
    <mergeCell ref="U19:Z19"/>
    <mergeCell ref="AA19:AF19"/>
    <mergeCell ref="AG19:AL19"/>
    <mergeCell ref="O20:T20"/>
    <mergeCell ref="U20:Z20"/>
    <mergeCell ref="AA20:AF20"/>
    <mergeCell ref="AG20:AL20"/>
    <mergeCell ref="O17:T17"/>
    <mergeCell ref="U17:Z17"/>
    <mergeCell ref="AA17:AF17"/>
    <mergeCell ref="AG17:AL17"/>
    <mergeCell ref="O18:T18"/>
    <mergeCell ref="U18:Z18"/>
    <mergeCell ref="AA18:AF18"/>
    <mergeCell ref="AG18:AL18"/>
    <mergeCell ref="O14:T14"/>
    <mergeCell ref="U14:Z14"/>
    <mergeCell ref="AA14:AF14"/>
    <mergeCell ref="AG14:AL14"/>
    <mergeCell ref="O15:T15"/>
    <mergeCell ref="U15:Z15"/>
    <mergeCell ref="AA15:AF15"/>
    <mergeCell ref="AG15:AL15"/>
    <mergeCell ref="O16:T16"/>
    <mergeCell ref="U16:Z16"/>
    <mergeCell ref="AA16:AF16"/>
    <mergeCell ref="AG16:AL16"/>
    <mergeCell ref="O12:T12"/>
    <mergeCell ref="U12:Z12"/>
    <mergeCell ref="AA12:AF12"/>
    <mergeCell ref="AG12:AL12"/>
    <mergeCell ref="O13:T13"/>
    <mergeCell ref="U13:Z13"/>
    <mergeCell ref="AA13:AF13"/>
    <mergeCell ref="AG13:AL13"/>
    <mergeCell ref="AG9:AL9"/>
    <mergeCell ref="O10:T10"/>
    <mergeCell ref="U10:Z10"/>
    <mergeCell ref="AA10:AF10"/>
    <mergeCell ref="AG10:AL10"/>
    <mergeCell ref="O11:T11"/>
    <mergeCell ref="U11:Z11"/>
    <mergeCell ref="AA11:AF11"/>
    <mergeCell ref="AG11:AL11"/>
    <mergeCell ref="D7:N9"/>
    <mergeCell ref="AA9:AF9"/>
    <mergeCell ref="V4:X4"/>
    <mergeCell ref="AC4:AE4"/>
    <mergeCell ref="V5:X5"/>
    <mergeCell ref="AC5:AE5"/>
    <mergeCell ref="AI6:AL6"/>
    <mergeCell ref="O8:Z8"/>
    <mergeCell ref="AA8:AL8"/>
    <mergeCell ref="O9:T9"/>
    <mergeCell ref="U9:Z9"/>
  </mergeCells>
  <phoneticPr fontId="2" type="noConversion"/>
  <dataValidations count="1">
    <dataValidation allowBlank="1" showInputMessage="1" showErrorMessage="1" promptTitle="단위에 주의하여 입력해 주십시오." prompt="이 셀에는 숫자만 입력해 주십시오." sqref="U9"/>
  </dataValidations>
  <pageMargins left="0.59055118110236227" right="0.47244094488188981" top="0.74803149606299213" bottom="0.74803149606299213" header="0.31496062992125984" footer="0.31496062992125984"/>
  <pageSetup paperSize="9" scale="76" orientation="portrait" blackAndWhite="1"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AT32"/>
  <sheetViews>
    <sheetView showGridLines="0" view="pageBreakPreview" zoomScaleNormal="100" zoomScaleSheetLayoutView="100" workbookViewId="0">
      <selection activeCell="AP14" sqref="AP14"/>
    </sheetView>
  </sheetViews>
  <sheetFormatPr defaultRowHeight="16.5"/>
  <cols>
    <col min="1" max="1" width="9" style="1"/>
    <col min="2" max="3" width="1.125" style="1" customWidth="1"/>
    <col min="4" max="38" width="3.25" style="1" customWidth="1"/>
    <col min="39" max="43" width="9" style="1"/>
  </cols>
  <sheetData>
    <row r="1" spans="1:39" ht="19.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32"/>
    </row>
    <row r="2" spans="1:39" ht="20.25" customHeight="1">
      <c r="A2" s="94"/>
      <c r="B2" s="727" t="s">
        <v>817</v>
      </c>
      <c r="C2" s="727"/>
      <c r="D2" s="727"/>
      <c r="E2" s="727"/>
      <c r="F2" s="727"/>
      <c r="G2" s="727"/>
      <c r="H2" s="727"/>
      <c r="I2" s="727"/>
      <c r="J2" s="727"/>
      <c r="K2" s="727"/>
      <c r="L2" s="727"/>
      <c r="M2" s="727"/>
      <c r="N2" s="727"/>
      <c r="O2" s="727"/>
      <c r="P2" s="727"/>
      <c r="Q2" s="727"/>
      <c r="R2" s="727"/>
      <c r="S2" s="727"/>
      <c r="T2" s="727"/>
      <c r="U2" s="727"/>
      <c r="V2" s="727"/>
      <c r="W2" s="727"/>
      <c r="X2" s="727"/>
      <c r="Y2" s="727"/>
      <c r="Z2" s="727"/>
      <c r="AA2" s="727"/>
      <c r="AB2" s="727"/>
      <c r="AC2" s="727"/>
      <c r="AD2" s="727"/>
      <c r="AE2" s="727"/>
      <c r="AF2" s="727"/>
      <c r="AG2" s="727"/>
      <c r="AH2" s="727"/>
      <c r="AI2" s="727"/>
      <c r="AJ2" s="727"/>
      <c r="AK2" s="727"/>
      <c r="AL2" s="727"/>
    </row>
    <row r="3" spans="1:39">
      <c r="G3" s="349" t="s">
        <v>1040</v>
      </c>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row>
    <row r="4" spans="1:39">
      <c r="J4" s="24" t="s">
        <v>390</v>
      </c>
      <c r="L4" s="24" t="s">
        <v>391</v>
      </c>
      <c r="M4" s="160">
        <f>'5부.Ⅰ'!Q6</f>
        <v>13</v>
      </c>
      <c r="N4" s="24" t="s">
        <v>392</v>
      </c>
      <c r="O4" s="160">
        <f>'5부.Ⅰ'!S6</f>
        <v>1</v>
      </c>
      <c r="P4" s="124" t="s">
        <v>1028</v>
      </c>
      <c r="Q4" s="40"/>
      <c r="R4" s="24"/>
      <c r="S4" s="125" t="s">
        <v>634</v>
      </c>
      <c r="T4" s="153"/>
      <c r="U4" s="125"/>
      <c r="V4" s="741" t="str">
        <f>'5부.Ⅱ'!V4</f>
        <v>2023.10.01</v>
      </c>
      <c r="W4" s="741"/>
      <c r="X4" s="741"/>
      <c r="Y4" s="124"/>
      <c r="Z4" s="124" t="s">
        <v>635</v>
      </c>
      <c r="AA4" s="124"/>
      <c r="AB4" s="152"/>
      <c r="AC4" s="741" t="str">
        <f>'5부.Ⅱ'!AC4</f>
        <v>2023.12.31</v>
      </c>
      <c r="AD4" s="741"/>
      <c r="AE4" s="741"/>
      <c r="AF4" s="120"/>
      <c r="AG4" s="24"/>
      <c r="AH4" s="24"/>
      <c r="AI4" s="24"/>
      <c r="AJ4" s="24"/>
      <c r="AK4" s="24"/>
      <c r="AL4" s="24"/>
    </row>
    <row r="5" spans="1:39">
      <c r="J5" s="24" t="s">
        <v>396</v>
      </c>
      <c r="L5" s="24" t="s">
        <v>391</v>
      </c>
      <c r="M5" s="126">
        <f>'5부.Ⅰ'!Q7</f>
        <v>12</v>
      </c>
      <c r="N5" s="24" t="s">
        <v>392</v>
      </c>
      <c r="O5" s="161"/>
      <c r="P5" s="124" t="s">
        <v>779</v>
      </c>
      <c r="R5" s="24"/>
      <c r="S5" s="125" t="s">
        <v>634</v>
      </c>
      <c r="T5" s="153"/>
      <c r="U5" s="125"/>
      <c r="V5" s="753" t="str">
        <f>'5부.Ⅱ'!V5</f>
        <v>2023.04.01</v>
      </c>
      <c r="W5" s="753"/>
      <c r="X5" s="753"/>
      <c r="Y5" s="124"/>
      <c r="Z5" s="124" t="s">
        <v>635</v>
      </c>
      <c r="AA5" s="124"/>
      <c r="AB5" s="152"/>
      <c r="AC5" s="753" t="str">
        <f>'5부.Ⅱ'!AC5</f>
        <v>2023.06.30</v>
      </c>
      <c r="AD5" s="753"/>
      <c r="AE5" s="753"/>
      <c r="AF5" s="120"/>
      <c r="AG5" s="24"/>
      <c r="AH5" s="24"/>
      <c r="AI5" s="24"/>
      <c r="AJ5" s="24"/>
      <c r="AK5" s="24"/>
      <c r="AL5" s="24"/>
    </row>
    <row r="6" spans="1:39" ht="17.25" customHeight="1">
      <c r="B6" s="44"/>
      <c r="C6" s="44"/>
      <c r="D6" s="24" t="s">
        <v>397</v>
      </c>
      <c r="E6" s="128"/>
      <c r="F6" s="128"/>
      <c r="G6" s="24" t="str">
        <f>표지!E28</f>
        <v>주식회사 케이비운용제1호위탁관리부동산투자회사</v>
      </c>
      <c r="H6" s="128"/>
      <c r="I6" s="128"/>
      <c r="J6" s="128"/>
      <c r="K6" s="128"/>
      <c r="L6" s="128"/>
      <c r="M6" s="128"/>
      <c r="N6" s="128"/>
      <c r="O6" s="128"/>
      <c r="P6" s="128"/>
      <c r="Q6" s="128"/>
      <c r="R6" s="128"/>
      <c r="S6" s="128"/>
      <c r="T6" s="128"/>
      <c r="U6" s="128"/>
      <c r="V6" s="162"/>
      <c r="W6" s="162"/>
      <c r="X6" s="162"/>
      <c r="Y6" s="162"/>
      <c r="Z6" s="162"/>
      <c r="AA6" s="162"/>
      <c r="AB6" s="162"/>
      <c r="AC6" s="162"/>
      <c r="AD6" s="162"/>
      <c r="AE6" s="162"/>
      <c r="AF6" s="128"/>
      <c r="AG6" s="49"/>
      <c r="AH6" s="129"/>
      <c r="AI6" s="710" t="s">
        <v>25</v>
      </c>
      <c r="AJ6" s="710"/>
      <c r="AK6" s="710"/>
      <c r="AL6" s="710"/>
      <c r="AM6" s="11"/>
    </row>
    <row r="7" spans="1:39">
      <c r="D7" s="732" t="s">
        <v>399</v>
      </c>
      <c r="E7" s="733"/>
      <c r="F7" s="733"/>
      <c r="G7" s="733"/>
      <c r="H7" s="733"/>
      <c r="I7" s="733"/>
      <c r="J7" s="733"/>
      <c r="K7" s="733"/>
      <c r="L7" s="733"/>
      <c r="M7" s="733"/>
      <c r="N7" s="734"/>
      <c r="O7" s="140"/>
      <c r="P7" s="154"/>
      <c r="Q7" s="154"/>
      <c r="R7" s="154"/>
      <c r="S7" s="154" t="s">
        <v>144</v>
      </c>
      <c r="T7" s="155">
        <f>M4</f>
        <v>13</v>
      </c>
      <c r="U7" s="154" t="s">
        <v>780</v>
      </c>
      <c r="V7" s="154"/>
      <c r="W7" s="154"/>
      <c r="X7" s="154"/>
      <c r="Y7" s="154"/>
      <c r="Z7" s="156"/>
      <c r="AA7" s="140"/>
      <c r="AB7" s="154"/>
      <c r="AC7" s="154"/>
      <c r="AD7" s="154"/>
      <c r="AE7" s="154" t="s">
        <v>781</v>
      </c>
      <c r="AF7" s="135">
        <f>M5</f>
        <v>12</v>
      </c>
      <c r="AG7" s="154" t="s">
        <v>403</v>
      </c>
      <c r="AH7" s="154"/>
      <c r="AI7" s="154"/>
      <c r="AJ7" s="154"/>
      <c r="AK7" s="154"/>
      <c r="AL7" s="156"/>
    </row>
    <row r="8" spans="1:39">
      <c r="D8" s="735"/>
      <c r="E8" s="736"/>
      <c r="F8" s="736"/>
      <c r="G8" s="736"/>
      <c r="H8" s="736"/>
      <c r="I8" s="736"/>
      <c r="J8" s="736"/>
      <c r="K8" s="736"/>
      <c r="L8" s="736"/>
      <c r="M8" s="736"/>
      <c r="N8" s="737"/>
      <c r="O8" s="754" t="s">
        <v>782</v>
      </c>
      <c r="P8" s="754"/>
      <c r="Q8" s="754"/>
      <c r="R8" s="754"/>
      <c r="S8" s="754"/>
      <c r="T8" s="754"/>
      <c r="U8" s="755" t="s">
        <v>783</v>
      </c>
      <c r="V8" s="755"/>
      <c r="W8" s="755"/>
      <c r="X8" s="755"/>
      <c r="Y8" s="755"/>
      <c r="Z8" s="755"/>
      <c r="AA8" s="756" t="s">
        <v>784</v>
      </c>
      <c r="AB8" s="756"/>
      <c r="AC8" s="756"/>
      <c r="AD8" s="756"/>
      <c r="AE8" s="756"/>
      <c r="AF8" s="756"/>
      <c r="AG8" s="757" t="s">
        <v>77</v>
      </c>
      <c r="AH8" s="757"/>
      <c r="AI8" s="757"/>
      <c r="AJ8" s="757"/>
      <c r="AK8" s="757"/>
      <c r="AL8" s="757"/>
    </row>
    <row r="9" spans="1:39">
      <c r="A9" s="157" t="s">
        <v>640</v>
      </c>
      <c r="D9" s="735"/>
      <c r="E9" s="736"/>
      <c r="F9" s="736"/>
      <c r="G9" s="736"/>
      <c r="H9" s="736"/>
      <c r="I9" s="736"/>
      <c r="J9" s="736"/>
      <c r="K9" s="736"/>
      <c r="L9" s="736"/>
      <c r="M9" s="736"/>
      <c r="N9" s="737"/>
      <c r="O9" s="701" t="s">
        <v>404</v>
      </c>
      <c r="P9" s="702"/>
      <c r="Q9" s="702"/>
      <c r="R9" s="702"/>
      <c r="S9" s="702"/>
      <c r="T9" s="702"/>
      <c r="U9" s="702"/>
      <c r="V9" s="702"/>
      <c r="W9" s="702"/>
      <c r="X9" s="702"/>
      <c r="Y9" s="702"/>
      <c r="Z9" s="703"/>
      <c r="AA9" s="701" t="s">
        <v>404</v>
      </c>
      <c r="AB9" s="702"/>
      <c r="AC9" s="702"/>
      <c r="AD9" s="702"/>
      <c r="AE9" s="702"/>
      <c r="AF9" s="702"/>
      <c r="AG9" s="702"/>
      <c r="AH9" s="702"/>
      <c r="AI9" s="702"/>
      <c r="AJ9" s="702"/>
      <c r="AK9" s="702"/>
      <c r="AL9" s="703"/>
    </row>
    <row r="10" spans="1:39">
      <c r="A10" s="1" t="s">
        <v>785</v>
      </c>
      <c r="D10" s="163" t="s">
        <v>820</v>
      </c>
      <c r="E10" s="164"/>
      <c r="F10" s="164"/>
      <c r="G10" s="164"/>
      <c r="H10" s="164"/>
      <c r="I10" s="164"/>
      <c r="J10" s="164"/>
      <c r="K10" s="164"/>
      <c r="L10" s="164"/>
      <c r="M10" s="164"/>
      <c r="N10" s="165"/>
      <c r="O10" s="758"/>
      <c r="P10" s="759"/>
      <c r="Q10" s="759"/>
      <c r="R10" s="759"/>
      <c r="S10" s="759"/>
      <c r="T10" s="760"/>
      <c r="U10" s="758">
        <f>SUM(O11:T14)</f>
        <v>0</v>
      </c>
      <c r="V10" s="759"/>
      <c r="W10" s="759"/>
      <c r="X10" s="759"/>
      <c r="Y10" s="759"/>
      <c r="Z10" s="760"/>
      <c r="AA10" s="758"/>
      <c r="AB10" s="759"/>
      <c r="AC10" s="759"/>
      <c r="AD10" s="759"/>
      <c r="AE10" s="759"/>
      <c r="AF10" s="760"/>
      <c r="AG10" s="758">
        <f>SUM(AA11:AF14)</f>
        <v>0</v>
      </c>
      <c r="AH10" s="759"/>
      <c r="AI10" s="759"/>
      <c r="AJ10" s="759"/>
      <c r="AK10" s="759"/>
      <c r="AL10" s="760"/>
    </row>
    <row r="11" spans="1:39">
      <c r="A11" s="1" t="s">
        <v>786</v>
      </c>
      <c r="D11" s="166" t="s">
        <v>787</v>
      </c>
      <c r="E11" s="164"/>
      <c r="F11" s="164"/>
      <c r="G11" s="164"/>
      <c r="H11" s="164"/>
      <c r="I11" s="164"/>
      <c r="J11" s="164"/>
      <c r="K11" s="164"/>
      <c r="L11" s="164"/>
      <c r="M11" s="164"/>
      <c r="N11" s="165"/>
      <c r="O11" s="761"/>
      <c r="P11" s="762"/>
      <c r="Q11" s="762"/>
      <c r="R11" s="762"/>
      <c r="S11" s="762"/>
      <c r="T11" s="763"/>
      <c r="U11" s="758"/>
      <c r="V11" s="759"/>
      <c r="W11" s="759"/>
      <c r="X11" s="759"/>
      <c r="Y11" s="759"/>
      <c r="Z11" s="760"/>
      <c r="AA11" s="761"/>
      <c r="AB11" s="762"/>
      <c r="AC11" s="762"/>
      <c r="AD11" s="762"/>
      <c r="AE11" s="762"/>
      <c r="AF11" s="763"/>
      <c r="AG11" s="758"/>
      <c r="AH11" s="759"/>
      <c r="AI11" s="759"/>
      <c r="AJ11" s="759"/>
      <c r="AK11" s="759"/>
      <c r="AL11" s="760"/>
    </row>
    <row r="12" spans="1:39">
      <c r="A12" s="1" t="s">
        <v>788</v>
      </c>
      <c r="D12" s="166" t="s">
        <v>789</v>
      </c>
      <c r="E12" s="164"/>
      <c r="F12" s="164"/>
      <c r="G12" s="164"/>
      <c r="H12" s="164"/>
      <c r="I12" s="164"/>
      <c r="J12" s="164"/>
      <c r="K12" s="164"/>
      <c r="L12" s="164"/>
      <c r="M12" s="164"/>
      <c r="N12" s="165"/>
      <c r="O12" s="761"/>
      <c r="P12" s="762"/>
      <c r="Q12" s="762"/>
      <c r="R12" s="762"/>
      <c r="S12" s="762"/>
      <c r="T12" s="763"/>
      <c r="U12" s="758"/>
      <c r="V12" s="759"/>
      <c r="W12" s="759"/>
      <c r="X12" s="759"/>
      <c r="Y12" s="759"/>
      <c r="Z12" s="760"/>
      <c r="AA12" s="761"/>
      <c r="AB12" s="762"/>
      <c r="AC12" s="762"/>
      <c r="AD12" s="762"/>
      <c r="AE12" s="762"/>
      <c r="AF12" s="763"/>
      <c r="AG12" s="758"/>
      <c r="AH12" s="759"/>
      <c r="AI12" s="759"/>
      <c r="AJ12" s="759"/>
      <c r="AK12" s="759"/>
      <c r="AL12" s="760"/>
    </row>
    <row r="13" spans="1:39">
      <c r="A13" s="1" t="s">
        <v>790</v>
      </c>
      <c r="D13" s="166" t="s">
        <v>791</v>
      </c>
      <c r="E13" s="164"/>
      <c r="F13" s="164"/>
      <c r="G13" s="164"/>
      <c r="H13" s="164"/>
      <c r="I13" s="164"/>
      <c r="J13" s="164"/>
      <c r="K13" s="164"/>
      <c r="L13" s="164"/>
      <c r="M13" s="164"/>
      <c r="N13" s="165"/>
      <c r="O13" s="761"/>
      <c r="P13" s="762"/>
      <c r="Q13" s="762"/>
      <c r="R13" s="762"/>
      <c r="S13" s="762"/>
      <c r="T13" s="763"/>
      <c r="U13" s="758"/>
      <c r="V13" s="759"/>
      <c r="W13" s="759"/>
      <c r="X13" s="759"/>
      <c r="Y13" s="759"/>
      <c r="Z13" s="760"/>
      <c r="AA13" s="761"/>
      <c r="AB13" s="762"/>
      <c r="AC13" s="762"/>
      <c r="AD13" s="762"/>
      <c r="AE13" s="762"/>
      <c r="AF13" s="763"/>
      <c r="AG13" s="758"/>
      <c r="AH13" s="759"/>
      <c r="AI13" s="759"/>
      <c r="AJ13" s="759"/>
      <c r="AK13" s="759"/>
      <c r="AL13" s="760"/>
    </row>
    <row r="14" spans="1:39">
      <c r="A14" s="1" t="s">
        <v>792</v>
      </c>
      <c r="D14" s="166" t="s">
        <v>793</v>
      </c>
      <c r="E14" s="164"/>
      <c r="F14" s="164"/>
      <c r="G14" s="164"/>
      <c r="H14" s="164"/>
      <c r="I14" s="164"/>
      <c r="J14" s="164"/>
      <c r="K14" s="164"/>
      <c r="L14" s="164"/>
      <c r="M14" s="164"/>
      <c r="N14" s="165"/>
      <c r="O14" s="761"/>
      <c r="P14" s="762"/>
      <c r="Q14" s="762"/>
      <c r="R14" s="762"/>
      <c r="S14" s="762"/>
      <c r="T14" s="763"/>
      <c r="U14" s="758"/>
      <c r="V14" s="759"/>
      <c r="W14" s="759"/>
      <c r="X14" s="759"/>
      <c r="Y14" s="759"/>
      <c r="Z14" s="760"/>
      <c r="AA14" s="761"/>
      <c r="AB14" s="762"/>
      <c r="AC14" s="762"/>
      <c r="AD14" s="762"/>
      <c r="AE14" s="762"/>
      <c r="AF14" s="763"/>
      <c r="AG14" s="758"/>
      <c r="AH14" s="759"/>
      <c r="AI14" s="759"/>
      <c r="AJ14" s="759"/>
      <c r="AK14" s="759"/>
      <c r="AL14" s="760"/>
    </row>
    <row r="15" spans="1:39">
      <c r="A15" s="1" t="s">
        <v>794</v>
      </c>
      <c r="D15" s="163" t="s">
        <v>795</v>
      </c>
      <c r="E15" s="164"/>
      <c r="F15" s="164"/>
      <c r="G15" s="164"/>
      <c r="H15" s="164"/>
      <c r="I15" s="164"/>
      <c r="J15" s="164"/>
      <c r="K15" s="164"/>
      <c r="L15" s="164"/>
      <c r="M15" s="164"/>
      <c r="N15" s="165"/>
      <c r="O15" s="764"/>
      <c r="P15" s="765"/>
      <c r="Q15" s="765"/>
      <c r="R15" s="765"/>
      <c r="S15" s="765"/>
      <c r="T15" s="766"/>
      <c r="U15" s="761"/>
      <c r="V15" s="762"/>
      <c r="W15" s="762"/>
      <c r="X15" s="762"/>
      <c r="Y15" s="762"/>
      <c r="Z15" s="763"/>
      <c r="AA15" s="764"/>
      <c r="AB15" s="765"/>
      <c r="AC15" s="765"/>
      <c r="AD15" s="765"/>
      <c r="AE15" s="765"/>
      <c r="AF15" s="766"/>
      <c r="AG15" s="761"/>
      <c r="AH15" s="762"/>
      <c r="AI15" s="762"/>
      <c r="AJ15" s="762"/>
      <c r="AK15" s="762"/>
      <c r="AL15" s="763"/>
    </row>
    <row r="16" spans="1:39">
      <c r="A16" s="1" t="s">
        <v>796</v>
      </c>
      <c r="D16" s="163" t="s">
        <v>821</v>
      </c>
      <c r="E16" s="164"/>
      <c r="F16" s="164"/>
      <c r="G16" s="164"/>
      <c r="H16" s="164"/>
      <c r="I16" s="164"/>
      <c r="J16" s="164"/>
      <c r="K16" s="164"/>
      <c r="L16" s="164"/>
      <c r="M16" s="164"/>
      <c r="N16" s="165"/>
      <c r="O16" s="758"/>
      <c r="P16" s="759"/>
      <c r="Q16" s="759"/>
      <c r="R16" s="759"/>
      <c r="S16" s="759"/>
      <c r="T16" s="760"/>
      <c r="U16" s="758">
        <f>-(O17+O18+O19+O20+O25)</f>
        <v>0</v>
      </c>
      <c r="V16" s="759"/>
      <c r="W16" s="759"/>
      <c r="X16" s="759"/>
      <c r="Y16" s="759"/>
      <c r="Z16" s="760"/>
      <c r="AA16" s="758"/>
      <c r="AB16" s="759"/>
      <c r="AC16" s="759"/>
      <c r="AD16" s="759"/>
      <c r="AE16" s="759"/>
      <c r="AF16" s="760"/>
      <c r="AG16" s="758">
        <f>-(AA17+AA18+AA19+AA20+AA25)</f>
        <v>0</v>
      </c>
      <c r="AH16" s="759"/>
      <c r="AI16" s="759"/>
      <c r="AJ16" s="759"/>
      <c r="AK16" s="759"/>
      <c r="AL16" s="760"/>
    </row>
    <row r="17" spans="1:46">
      <c r="A17" s="1" t="s">
        <v>797</v>
      </c>
      <c r="D17" s="166" t="s">
        <v>798</v>
      </c>
      <c r="E17" s="164"/>
      <c r="F17" s="164"/>
      <c r="G17" s="164"/>
      <c r="H17" s="164"/>
      <c r="I17" s="164"/>
      <c r="J17" s="164"/>
      <c r="K17" s="164"/>
      <c r="L17" s="164"/>
      <c r="M17" s="164"/>
      <c r="N17" s="165"/>
      <c r="O17" s="761"/>
      <c r="P17" s="762"/>
      <c r="Q17" s="762"/>
      <c r="R17" s="762"/>
      <c r="S17" s="762"/>
      <c r="T17" s="763"/>
      <c r="U17" s="758"/>
      <c r="V17" s="759"/>
      <c r="W17" s="759"/>
      <c r="X17" s="759"/>
      <c r="Y17" s="759"/>
      <c r="Z17" s="760"/>
      <c r="AA17" s="761"/>
      <c r="AB17" s="762"/>
      <c r="AC17" s="762"/>
      <c r="AD17" s="762"/>
      <c r="AE17" s="762"/>
      <c r="AF17" s="763"/>
      <c r="AG17" s="758"/>
      <c r="AH17" s="759"/>
      <c r="AI17" s="759"/>
      <c r="AJ17" s="759"/>
      <c r="AK17" s="759"/>
      <c r="AL17" s="760"/>
    </row>
    <row r="18" spans="1:46">
      <c r="A18" s="1" t="s">
        <v>799</v>
      </c>
      <c r="D18" s="166" t="s">
        <v>800</v>
      </c>
      <c r="E18" s="164"/>
      <c r="F18" s="164"/>
      <c r="G18" s="164"/>
      <c r="H18" s="164"/>
      <c r="I18" s="164"/>
      <c r="J18" s="164"/>
      <c r="K18" s="164"/>
      <c r="L18" s="164"/>
      <c r="M18" s="164"/>
      <c r="N18" s="165"/>
      <c r="O18" s="761"/>
      <c r="P18" s="762"/>
      <c r="Q18" s="762"/>
      <c r="R18" s="762"/>
      <c r="S18" s="762"/>
      <c r="T18" s="763"/>
      <c r="U18" s="758"/>
      <c r="V18" s="759"/>
      <c r="W18" s="759"/>
      <c r="X18" s="759"/>
      <c r="Y18" s="759"/>
      <c r="Z18" s="760"/>
      <c r="AA18" s="761"/>
      <c r="AB18" s="762"/>
      <c r="AC18" s="762"/>
      <c r="AD18" s="762"/>
      <c r="AE18" s="762"/>
      <c r="AF18" s="763"/>
      <c r="AG18" s="758"/>
      <c r="AH18" s="759"/>
      <c r="AI18" s="759"/>
      <c r="AJ18" s="759"/>
      <c r="AK18" s="759"/>
      <c r="AL18" s="760"/>
    </row>
    <row r="19" spans="1:46">
      <c r="A19" s="1" t="s">
        <v>801</v>
      </c>
      <c r="D19" s="166" t="s">
        <v>802</v>
      </c>
      <c r="E19" s="164"/>
      <c r="F19" s="164"/>
      <c r="G19" s="164"/>
      <c r="H19" s="164"/>
      <c r="I19" s="164"/>
      <c r="J19" s="164"/>
      <c r="K19" s="164"/>
      <c r="L19" s="164"/>
      <c r="M19" s="164"/>
      <c r="N19" s="165"/>
      <c r="O19" s="761"/>
      <c r="P19" s="762"/>
      <c r="Q19" s="762"/>
      <c r="R19" s="762"/>
      <c r="S19" s="762"/>
      <c r="T19" s="763"/>
      <c r="U19" s="758"/>
      <c r="V19" s="759"/>
      <c r="W19" s="759"/>
      <c r="X19" s="759"/>
      <c r="Y19" s="759"/>
      <c r="Z19" s="760"/>
      <c r="AA19" s="761"/>
      <c r="AB19" s="762"/>
      <c r="AC19" s="762"/>
      <c r="AD19" s="762"/>
      <c r="AE19" s="762"/>
      <c r="AF19" s="763"/>
      <c r="AG19" s="758"/>
      <c r="AH19" s="759"/>
      <c r="AI19" s="759"/>
      <c r="AJ19" s="759"/>
      <c r="AK19" s="759"/>
      <c r="AL19" s="760"/>
    </row>
    <row r="20" spans="1:46">
      <c r="A20" s="1" t="s">
        <v>803</v>
      </c>
      <c r="D20" s="166" t="s">
        <v>804</v>
      </c>
      <c r="E20" s="164"/>
      <c r="F20" s="164"/>
      <c r="G20" s="164"/>
      <c r="H20" s="164"/>
      <c r="I20" s="164"/>
      <c r="J20" s="164"/>
      <c r="K20" s="164"/>
      <c r="L20" s="164"/>
      <c r="M20" s="164"/>
      <c r="N20" s="165"/>
      <c r="O20" s="758">
        <f>SUM(O21:T24)</f>
        <v>0</v>
      </c>
      <c r="P20" s="759"/>
      <c r="Q20" s="759"/>
      <c r="R20" s="759"/>
      <c r="S20" s="759"/>
      <c r="T20" s="760"/>
      <c r="U20" s="758"/>
      <c r="V20" s="759"/>
      <c r="W20" s="759"/>
      <c r="X20" s="759"/>
      <c r="Y20" s="759"/>
      <c r="Z20" s="760"/>
      <c r="AA20" s="758">
        <f>SUM(AA21:AF24)</f>
        <v>0</v>
      </c>
      <c r="AB20" s="759"/>
      <c r="AC20" s="759"/>
      <c r="AD20" s="759"/>
      <c r="AE20" s="759"/>
      <c r="AF20" s="760"/>
      <c r="AG20" s="758"/>
      <c r="AH20" s="759"/>
      <c r="AI20" s="759"/>
      <c r="AJ20" s="759"/>
      <c r="AK20" s="759"/>
      <c r="AL20" s="760"/>
    </row>
    <row r="21" spans="1:46">
      <c r="A21" s="1" t="s">
        <v>805</v>
      </c>
      <c r="D21" s="166" t="s">
        <v>806</v>
      </c>
      <c r="E21" s="164"/>
      <c r="F21" s="164"/>
      <c r="G21" s="164"/>
      <c r="H21" s="164"/>
      <c r="I21" s="164"/>
      <c r="J21" s="164"/>
      <c r="K21" s="164"/>
      <c r="L21" s="164"/>
      <c r="M21" s="164"/>
      <c r="N21" s="165"/>
      <c r="O21" s="761"/>
      <c r="P21" s="762"/>
      <c r="Q21" s="762"/>
      <c r="R21" s="762"/>
      <c r="S21" s="762"/>
      <c r="T21" s="763"/>
      <c r="U21" s="758"/>
      <c r="V21" s="759"/>
      <c r="W21" s="759"/>
      <c r="X21" s="759"/>
      <c r="Y21" s="759"/>
      <c r="Z21" s="760"/>
      <c r="AA21" s="761"/>
      <c r="AB21" s="762"/>
      <c r="AC21" s="762"/>
      <c r="AD21" s="762"/>
      <c r="AE21" s="762"/>
      <c r="AF21" s="763"/>
      <c r="AG21" s="758"/>
      <c r="AH21" s="759"/>
      <c r="AI21" s="759"/>
      <c r="AJ21" s="759"/>
      <c r="AK21" s="759"/>
      <c r="AL21" s="760"/>
    </row>
    <row r="22" spans="1:46">
      <c r="A22" s="1" t="s">
        <v>807</v>
      </c>
      <c r="D22" s="166" t="s">
        <v>808</v>
      </c>
      <c r="E22" s="164"/>
      <c r="F22" s="164"/>
      <c r="G22" s="164"/>
      <c r="H22" s="164"/>
      <c r="I22" s="164"/>
      <c r="J22" s="164"/>
      <c r="K22" s="164"/>
      <c r="L22" s="164"/>
      <c r="M22" s="164"/>
      <c r="N22" s="165"/>
      <c r="O22" s="761"/>
      <c r="P22" s="762"/>
      <c r="Q22" s="762"/>
      <c r="R22" s="762"/>
      <c r="S22" s="762"/>
      <c r="T22" s="763"/>
      <c r="U22" s="758"/>
      <c r="V22" s="759"/>
      <c r="W22" s="759"/>
      <c r="X22" s="759"/>
      <c r="Y22" s="759"/>
      <c r="Z22" s="760"/>
      <c r="AA22" s="761"/>
      <c r="AB22" s="762"/>
      <c r="AC22" s="762"/>
      <c r="AD22" s="762"/>
      <c r="AE22" s="762"/>
      <c r="AF22" s="763"/>
      <c r="AG22" s="758"/>
      <c r="AH22" s="759"/>
      <c r="AI22" s="759"/>
      <c r="AJ22" s="759"/>
      <c r="AK22" s="759"/>
      <c r="AL22" s="760"/>
    </row>
    <row r="23" spans="1:46">
      <c r="A23" s="1" t="s">
        <v>809</v>
      </c>
      <c r="D23" s="166" t="s">
        <v>810</v>
      </c>
      <c r="E23" s="164"/>
      <c r="F23" s="164"/>
      <c r="G23" s="164"/>
      <c r="H23" s="164"/>
      <c r="I23" s="164"/>
      <c r="J23" s="164"/>
      <c r="K23" s="164"/>
      <c r="L23" s="164"/>
      <c r="M23" s="164"/>
      <c r="N23" s="165"/>
      <c r="O23" s="761"/>
      <c r="P23" s="762"/>
      <c r="Q23" s="762"/>
      <c r="R23" s="762"/>
      <c r="S23" s="762"/>
      <c r="T23" s="763"/>
      <c r="U23" s="758"/>
      <c r="V23" s="759"/>
      <c r="W23" s="759"/>
      <c r="X23" s="759"/>
      <c r="Y23" s="759"/>
      <c r="Z23" s="760"/>
      <c r="AA23" s="761"/>
      <c r="AB23" s="762"/>
      <c r="AC23" s="762"/>
      <c r="AD23" s="762"/>
      <c r="AE23" s="762"/>
      <c r="AF23" s="763"/>
      <c r="AG23" s="758"/>
      <c r="AH23" s="759"/>
      <c r="AI23" s="759"/>
      <c r="AJ23" s="759"/>
      <c r="AK23" s="759"/>
      <c r="AL23" s="760"/>
    </row>
    <row r="24" spans="1:46">
      <c r="A24" s="1" t="s">
        <v>811</v>
      </c>
      <c r="D24" s="166" t="s">
        <v>812</v>
      </c>
      <c r="E24" s="164"/>
      <c r="F24" s="164"/>
      <c r="G24" s="164"/>
      <c r="H24" s="164"/>
      <c r="I24" s="164"/>
      <c r="J24" s="164"/>
      <c r="K24" s="164"/>
      <c r="L24" s="164"/>
      <c r="M24" s="164"/>
      <c r="N24" s="165"/>
      <c r="O24" s="761"/>
      <c r="P24" s="762"/>
      <c r="Q24" s="762"/>
      <c r="R24" s="762"/>
      <c r="S24" s="762"/>
      <c r="T24" s="763"/>
      <c r="U24" s="758"/>
      <c r="V24" s="759"/>
      <c r="W24" s="759"/>
      <c r="X24" s="759"/>
      <c r="Y24" s="759"/>
      <c r="Z24" s="760"/>
      <c r="AA24" s="761"/>
      <c r="AB24" s="762"/>
      <c r="AC24" s="762"/>
      <c r="AD24" s="762"/>
      <c r="AE24" s="762"/>
      <c r="AF24" s="763"/>
      <c r="AG24" s="758"/>
      <c r="AH24" s="759"/>
      <c r="AI24" s="759"/>
      <c r="AJ24" s="759"/>
      <c r="AK24" s="759"/>
      <c r="AL24" s="760"/>
    </row>
    <row r="25" spans="1:46">
      <c r="A25" s="1" t="s">
        <v>813</v>
      </c>
      <c r="D25" s="166" t="s">
        <v>814</v>
      </c>
      <c r="E25" s="164"/>
      <c r="F25" s="164"/>
      <c r="G25" s="164"/>
      <c r="H25" s="164"/>
      <c r="I25" s="164"/>
      <c r="J25" s="164"/>
      <c r="K25" s="164"/>
      <c r="L25" s="164"/>
      <c r="M25" s="164"/>
      <c r="N25" s="165"/>
      <c r="O25" s="761"/>
      <c r="P25" s="762"/>
      <c r="Q25" s="762"/>
      <c r="R25" s="762"/>
      <c r="S25" s="762"/>
      <c r="T25" s="763"/>
      <c r="U25" s="758"/>
      <c r="V25" s="759"/>
      <c r="W25" s="759"/>
      <c r="X25" s="759"/>
      <c r="Y25" s="759"/>
      <c r="Z25" s="760"/>
      <c r="AA25" s="761"/>
      <c r="AB25" s="762"/>
      <c r="AC25" s="762"/>
      <c r="AD25" s="762"/>
      <c r="AE25" s="762"/>
      <c r="AF25" s="763"/>
      <c r="AG25" s="758"/>
      <c r="AH25" s="759"/>
      <c r="AI25" s="759"/>
      <c r="AJ25" s="759"/>
      <c r="AK25" s="759"/>
      <c r="AL25" s="760"/>
    </row>
    <row r="26" spans="1:46">
      <c r="A26" s="1" t="s">
        <v>815</v>
      </c>
      <c r="D26" s="163" t="s">
        <v>822</v>
      </c>
      <c r="E26" s="164"/>
      <c r="F26" s="164"/>
      <c r="G26" s="164"/>
      <c r="H26" s="164"/>
      <c r="I26" s="164"/>
      <c r="J26" s="164"/>
      <c r="K26" s="164"/>
      <c r="L26" s="164"/>
      <c r="M26" s="164"/>
      <c r="N26" s="165"/>
      <c r="O26" s="758"/>
      <c r="P26" s="759"/>
      <c r="Q26" s="759"/>
      <c r="R26" s="759"/>
      <c r="S26" s="759"/>
      <c r="T26" s="760"/>
      <c r="U26" s="761"/>
      <c r="V26" s="762"/>
      <c r="W26" s="762"/>
      <c r="X26" s="762"/>
      <c r="Y26" s="762"/>
      <c r="Z26" s="763"/>
      <c r="AA26" s="758"/>
      <c r="AB26" s="759"/>
      <c r="AC26" s="759"/>
      <c r="AD26" s="759"/>
      <c r="AE26" s="759"/>
      <c r="AF26" s="760"/>
      <c r="AG26" s="761"/>
      <c r="AH26" s="762"/>
      <c r="AI26" s="762"/>
      <c r="AJ26" s="762"/>
      <c r="AK26" s="762"/>
      <c r="AL26" s="763"/>
    </row>
    <row r="27" spans="1:46">
      <c r="A27" s="1" t="s">
        <v>816</v>
      </c>
      <c r="D27" s="163" t="s">
        <v>823</v>
      </c>
      <c r="E27" s="164"/>
      <c r="F27" s="164"/>
      <c r="G27" s="164"/>
      <c r="H27" s="164"/>
      <c r="I27" s="164"/>
      <c r="J27" s="164"/>
      <c r="K27" s="164"/>
      <c r="L27" s="164"/>
      <c r="M27" s="164"/>
      <c r="N27" s="165"/>
      <c r="O27" s="758"/>
      <c r="P27" s="759"/>
      <c r="Q27" s="759"/>
      <c r="R27" s="759"/>
      <c r="S27" s="759"/>
      <c r="T27" s="760"/>
      <c r="U27" s="758">
        <f>U10+U15+U16+U26</f>
        <v>0</v>
      </c>
      <c r="V27" s="759"/>
      <c r="W27" s="759"/>
      <c r="X27" s="759"/>
      <c r="Y27" s="759"/>
      <c r="Z27" s="760"/>
      <c r="AA27" s="758"/>
      <c r="AB27" s="759"/>
      <c r="AC27" s="759"/>
      <c r="AD27" s="759"/>
      <c r="AE27" s="759"/>
      <c r="AF27" s="760"/>
      <c r="AG27" s="758">
        <f>AG10+AG15+AG16+AG26</f>
        <v>0</v>
      </c>
      <c r="AH27" s="759"/>
      <c r="AI27" s="759"/>
      <c r="AJ27" s="759"/>
      <c r="AK27" s="759"/>
      <c r="AL27" s="760"/>
    </row>
    <row r="28" spans="1:46" ht="7.5" customHeight="1">
      <c r="A28" s="20"/>
      <c r="B28" s="19"/>
      <c r="C28" s="18"/>
      <c r="D28" s="18"/>
      <c r="E28" s="119"/>
      <c r="F28" s="119"/>
      <c r="G28" s="119"/>
      <c r="H28" s="119"/>
      <c r="I28" s="119"/>
      <c r="J28" s="119"/>
      <c r="K28" s="119"/>
      <c r="L28" s="119"/>
      <c r="M28" s="119"/>
      <c r="N28" s="119"/>
      <c r="O28" s="119"/>
      <c r="P28" s="122"/>
      <c r="Q28" s="122"/>
      <c r="R28" s="122"/>
      <c r="S28" s="122"/>
      <c r="T28" s="122"/>
      <c r="U28" s="122"/>
      <c r="V28" s="122"/>
      <c r="W28" s="122"/>
      <c r="X28" s="122"/>
      <c r="Y28" s="122"/>
      <c r="Z28" s="122"/>
      <c r="AA28" s="122"/>
      <c r="AB28" s="122"/>
      <c r="AC28" s="122"/>
      <c r="AD28" s="122"/>
      <c r="AE28" s="122"/>
      <c r="AF28" s="122"/>
      <c r="AG28" s="121"/>
      <c r="AJ28"/>
      <c r="AK28"/>
      <c r="AL28"/>
      <c r="AM28"/>
      <c r="AN28"/>
      <c r="AO28"/>
      <c r="AP28"/>
      <c r="AQ28"/>
    </row>
    <row r="29" spans="1:46" ht="26.25" customHeight="1">
      <c r="A29" s="20"/>
      <c r="B29" s="19"/>
      <c r="C29" s="18"/>
      <c r="D29" s="41"/>
      <c r="E29" s="279"/>
      <c r="F29" s="279"/>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99" t="s">
        <v>199</v>
      </c>
      <c r="AN29" s="41"/>
      <c r="AO29" s="41"/>
      <c r="AP29" s="41"/>
      <c r="AQ29" s="41"/>
      <c r="AR29" s="41"/>
      <c r="AS29" s="41"/>
      <c r="AT29" s="21"/>
    </row>
    <row r="30" spans="1:46" ht="16.5" customHeight="1">
      <c r="AR30" s="1"/>
      <c r="AS30" s="1"/>
    </row>
    <row r="32" spans="1:46" ht="103.5" customHeight="1">
      <c r="B32" s="266" t="s">
        <v>999</v>
      </c>
      <c r="C32" s="267"/>
      <c r="D32" s="267"/>
      <c r="E32" s="267"/>
      <c r="F32" s="267"/>
      <c r="G32" s="267"/>
      <c r="H32" s="267"/>
      <c r="I32" s="267"/>
      <c r="J32" s="267"/>
      <c r="K32" s="267"/>
      <c r="L32" s="267"/>
      <c r="M32" s="267"/>
      <c r="N32" s="267"/>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8"/>
    </row>
  </sheetData>
  <protectedRanges>
    <protectedRange sqref="U8 AG8 O11 O13:T14 U15 O17:T19 O21:T25 U26 AA11 AA13:AF14 AG15 AA17:AF19 AA21:AF25 AG26" name="범위2"/>
  </protectedRanges>
  <mergeCells count="88">
    <mergeCell ref="B32:AL32"/>
    <mergeCell ref="B2:AL2"/>
    <mergeCell ref="E29:AL29"/>
    <mergeCell ref="O26:T26"/>
    <mergeCell ref="U26:Z26"/>
    <mergeCell ref="AA26:AF26"/>
    <mergeCell ref="AG26:AL26"/>
    <mergeCell ref="O27:T27"/>
    <mergeCell ref="U27:Z27"/>
    <mergeCell ref="AA27:AF27"/>
    <mergeCell ref="AG27:AL27"/>
    <mergeCell ref="O24:T24"/>
    <mergeCell ref="U24:Z24"/>
    <mergeCell ref="AA24:AF24"/>
    <mergeCell ref="AG24:AL24"/>
    <mergeCell ref="O25:T25"/>
    <mergeCell ref="U25:Z25"/>
    <mergeCell ref="AA25:AF25"/>
    <mergeCell ref="AG25:AL25"/>
    <mergeCell ref="O22:T22"/>
    <mergeCell ref="U22:Z22"/>
    <mergeCell ref="AA22:AF22"/>
    <mergeCell ref="AG22:AL22"/>
    <mergeCell ref="O23:T23"/>
    <mergeCell ref="U23:Z23"/>
    <mergeCell ref="AA23:AF23"/>
    <mergeCell ref="AG23:AL23"/>
    <mergeCell ref="O20:T20"/>
    <mergeCell ref="U20:Z20"/>
    <mergeCell ref="AA20:AF20"/>
    <mergeCell ref="AG20:AL20"/>
    <mergeCell ref="O21:T21"/>
    <mergeCell ref="U21:Z21"/>
    <mergeCell ref="AA21:AF21"/>
    <mergeCell ref="AG21:AL21"/>
    <mergeCell ref="O18:T18"/>
    <mergeCell ref="U18:Z18"/>
    <mergeCell ref="AA18:AF18"/>
    <mergeCell ref="AG18:AL18"/>
    <mergeCell ref="O19:T19"/>
    <mergeCell ref="U19:Z19"/>
    <mergeCell ref="AA19:AF19"/>
    <mergeCell ref="AG19:AL19"/>
    <mergeCell ref="O16:T16"/>
    <mergeCell ref="U16:Z16"/>
    <mergeCell ref="AA16:AF16"/>
    <mergeCell ref="AG16:AL16"/>
    <mergeCell ref="O17:T17"/>
    <mergeCell ref="U17:Z17"/>
    <mergeCell ref="AA17:AF17"/>
    <mergeCell ref="AG17:AL17"/>
    <mergeCell ref="O14:T14"/>
    <mergeCell ref="U14:Z14"/>
    <mergeCell ref="AA14:AF14"/>
    <mergeCell ref="AG14:AL14"/>
    <mergeCell ref="O15:T15"/>
    <mergeCell ref="U15:Z15"/>
    <mergeCell ref="AA15:AF15"/>
    <mergeCell ref="AG15:AL15"/>
    <mergeCell ref="O12:T12"/>
    <mergeCell ref="U12:Z12"/>
    <mergeCell ref="AA12:AF12"/>
    <mergeCell ref="AG12:AL12"/>
    <mergeCell ref="O13:T13"/>
    <mergeCell ref="U13:Z13"/>
    <mergeCell ref="AA13:AF13"/>
    <mergeCell ref="AG13:AL13"/>
    <mergeCell ref="O10:T10"/>
    <mergeCell ref="U10:Z10"/>
    <mergeCell ref="AA10:AF10"/>
    <mergeCell ref="AG10:AL10"/>
    <mergeCell ref="O11:T11"/>
    <mergeCell ref="U11:Z11"/>
    <mergeCell ref="AA11:AF11"/>
    <mergeCell ref="AG11:AL11"/>
    <mergeCell ref="AI6:AL6"/>
    <mergeCell ref="D7:N9"/>
    <mergeCell ref="O8:T8"/>
    <mergeCell ref="U8:Z8"/>
    <mergeCell ref="AA8:AF8"/>
    <mergeCell ref="AG8:AL8"/>
    <mergeCell ref="O9:Z9"/>
    <mergeCell ref="AA9:AL9"/>
    <mergeCell ref="G3:AH3"/>
    <mergeCell ref="V4:X4"/>
    <mergeCell ref="AC4:AE4"/>
    <mergeCell ref="V5:X5"/>
    <mergeCell ref="AC5:AE5"/>
  </mergeCells>
  <phoneticPr fontId="2" type="noConversion"/>
  <pageMargins left="0.47244094488188981" right="0.47244094488188981" top="0.74803149606299213" bottom="0.74803149606299213" header="0.31496062992125984" footer="0.31496062992125984"/>
  <pageSetup paperSize="9" scale="73" orientation="portrait" blackAndWhite="1"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AT90"/>
  <sheetViews>
    <sheetView showGridLines="0" view="pageBreakPreview" zoomScaleNormal="100" zoomScaleSheetLayoutView="100" workbookViewId="0">
      <selection activeCell="B2" sqref="B2:AL2"/>
    </sheetView>
  </sheetViews>
  <sheetFormatPr defaultRowHeight="16.5"/>
  <cols>
    <col min="1" max="1" width="9" style="1" customWidth="1"/>
    <col min="2" max="3" width="1.125" style="1" customWidth="1"/>
    <col min="4" max="14" width="3.25" style="1" customWidth="1"/>
    <col min="15" max="38" width="3.125" style="1" customWidth="1"/>
    <col min="39" max="45" width="9" style="1"/>
  </cols>
  <sheetData>
    <row r="1" spans="1:45">
      <c r="D1" s="349"/>
      <c r="E1" s="349"/>
      <c r="F1" s="349"/>
      <c r="G1" s="349"/>
      <c r="H1" s="349"/>
      <c r="I1" s="349"/>
      <c r="J1" s="349"/>
      <c r="K1" s="349"/>
      <c r="L1" s="349"/>
      <c r="M1" s="349"/>
      <c r="N1" s="349"/>
      <c r="O1" s="349"/>
      <c r="P1" s="349"/>
      <c r="Q1" s="349"/>
      <c r="R1" s="349"/>
      <c r="S1" s="349"/>
      <c r="T1" s="349"/>
      <c r="U1" s="349"/>
      <c r="V1" s="349"/>
      <c r="W1" s="349"/>
      <c r="X1" s="349"/>
      <c r="Y1" s="349"/>
      <c r="Z1" s="349"/>
      <c r="AA1" s="349"/>
      <c r="AB1" s="349"/>
      <c r="AC1" s="349"/>
      <c r="AD1" s="349"/>
      <c r="AE1" s="349"/>
      <c r="AF1" s="349"/>
      <c r="AG1" s="349"/>
      <c r="AH1" s="349"/>
      <c r="AI1" s="349"/>
      <c r="AJ1" s="349"/>
      <c r="AK1" s="349"/>
    </row>
    <row r="2" spans="1:45" ht="20.25" customHeight="1">
      <c r="A2" s="94"/>
      <c r="B2" s="727" t="s">
        <v>998</v>
      </c>
      <c r="C2" s="727"/>
      <c r="D2" s="727"/>
      <c r="E2" s="727"/>
      <c r="F2" s="727"/>
      <c r="G2" s="727"/>
      <c r="H2" s="727"/>
      <c r="I2" s="727"/>
      <c r="J2" s="727"/>
      <c r="K2" s="727"/>
      <c r="L2" s="727"/>
      <c r="M2" s="727"/>
      <c r="N2" s="727"/>
      <c r="O2" s="727"/>
      <c r="P2" s="727"/>
      <c r="Q2" s="727"/>
      <c r="R2" s="727"/>
      <c r="S2" s="727"/>
      <c r="T2" s="727"/>
      <c r="U2" s="727"/>
      <c r="V2" s="727"/>
      <c r="W2" s="727"/>
      <c r="X2" s="727"/>
      <c r="Y2" s="727"/>
      <c r="Z2" s="727"/>
      <c r="AA2" s="727"/>
      <c r="AB2" s="727"/>
      <c r="AC2" s="727"/>
      <c r="AD2" s="727"/>
      <c r="AE2" s="727"/>
      <c r="AF2" s="727"/>
      <c r="AG2" s="727"/>
      <c r="AH2" s="727"/>
      <c r="AI2" s="727"/>
      <c r="AJ2" s="727"/>
      <c r="AK2" s="727"/>
      <c r="AL2" s="727"/>
      <c r="AR2"/>
      <c r="AS2"/>
    </row>
    <row r="3" spans="1:45">
      <c r="G3" s="349" t="s">
        <v>1041</v>
      </c>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R3"/>
      <c r="AS3"/>
    </row>
    <row r="4" spans="1:45">
      <c r="J4" s="24" t="s">
        <v>390</v>
      </c>
      <c r="L4" s="24" t="s">
        <v>391</v>
      </c>
      <c r="M4" s="160">
        <f>'5부.Ⅰ'!Q6</f>
        <v>13</v>
      </c>
      <c r="N4" s="183" t="s">
        <v>392</v>
      </c>
      <c r="O4" s="160">
        <f>'5부.Ⅰ'!S6</f>
        <v>1</v>
      </c>
      <c r="P4" s="183" t="s">
        <v>1028</v>
      </c>
      <c r="Q4" s="40"/>
      <c r="R4" s="183"/>
      <c r="S4" s="183" t="s">
        <v>634</v>
      </c>
      <c r="T4" s="152"/>
      <c r="U4" s="183"/>
      <c r="V4" s="741" t="str">
        <f>'5부.Ⅱ'!V4</f>
        <v>2023.10.01</v>
      </c>
      <c r="W4" s="741"/>
      <c r="X4" s="741"/>
      <c r="Y4" s="183"/>
      <c r="Z4" s="183" t="s">
        <v>635</v>
      </c>
      <c r="AA4" s="183"/>
      <c r="AB4" s="152"/>
      <c r="AC4" s="741" t="str">
        <f>'5부.Ⅱ'!AC4</f>
        <v>2023.12.31</v>
      </c>
      <c r="AD4" s="741"/>
      <c r="AE4" s="741"/>
      <c r="AF4" s="152"/>
      <c r="AG4" s="183"/>
      <c r="AH4" s="24"/>
      <c r="AI4" s="24"/>
      <c r="AJ4" s="24"/>
      <c r="AK4" s="24"/>
      <c r="AL4" s="24"/>
    </row>
    <row r="5" spans="1:45">
      <c r="J5" s="24" t="s">
        <v>396</v>
      </c>
      <c r="L5" s="24" t="s">
        <v>391</v>
      </c>
      <c r="M5" s="184">
        <f>'5부.Ⅰ'!Q7</f>
        <v>12</v>
      </c>
      <c r="N5" s="183" t="s">
        <v>392</v>
      </c>
      <c r="O5" s="161"/>
      <c r="P5" s="183" t="s">
        <v>851</v>
      </c>
      <c r="Q5" s="40"/>
      <c r="R5" s="183"/>
      <c r="S5" s="183" t="s">
        <v>634</v>
      </c>
      <c r="T5" s="152"/>
      <c r="U5" s="183"/>
      <c r="V5" s="753" t="str">
        <f>'5부.Ⅱ'!V5</f>
        <v>2023.04.01</v>
      </c>
      <c r="W5" s="753"/>
      <c r="X5" s="753"/>
      <c r="Y5" s="183"/>
      <c r="Z5" s="183" t="s">
        <v>635</v>
      </c>
      <c r="AA5" s="183"/>
      <c r="AB5" s="152"/>
      <c r="AC5" s="753" t="str">
        <f>'5부.Ⅱ'!AC5</f>
        <v>2023.06.30</v>
      </c>
      <c r="AD5" s="753"/>
      <c r="AE5" s="753"/>
      <c r="AF5" s="152"/>
      <c r="AG5" s="183"/>
      <c r="AH5" s="24"/>
      <c r="AI5" s="24"/>
      <c r="AJ5" s="24"/>
      <c r="AK5" s="24"/>
      <c r="AL5" s="24"/>
    </row>
    <row r="6" spans="1:45" ht="17.25" customHeight="1">
      <c r="B6" s="44"/>
      <c r="C6" s="44"/>
      <c r="D6" s="24" t="s">
        <v>397</v>
      </c>
      <c r="E6" s="128"/>
      <c r="F6" s="128"/>
      <c r="G6" s="24" t="str">
        <f>표지!E28</f>
        <v>주식회사 케이비운용제1호위탁관리부동산투자회사</v>
      </c>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49"/>
      <c r="AH6" s="129"/>
      <c r="AI6" s="710" t="s">
        <v>25</v>
      </c>
      <c r="AJ6" s="710"/>
      <c r="AK6" s="710"/>
      <c r="AL6" s="710"/>
      <c r="AM6" s="11"/>
    </row>
    <row r="7" spans="1:45">
      <c r="D7" s="732" t="s">
        <v>399</v>
      </c>
      <c r="E7" s="733"/>
      <c r="F7" s="733"/>
      <c r="G7" s="733"/>
      <c r="H7" s="733"/>
      <c r="I7" s="733"/>
      <c r="J7" s="733"/>
      <c r="K7" s="733"/>
      <c r="L7" s="733"/>
      <c r="M7" s="733"/>
      <c r="N7" s="734"/>
      <c r="O7" s="140"/>
      <c r="P7" s="154"/>
      <c r="Q7" s="154"/>
      <c r="R7" s="154"/>
      <c r="S7" s="154" t="s">
        <v>852</v>
      </c>
      <c r="T7" s="155">
        <f>M4</f>
        <v>13</v>
      </c>
      <c r="U7" s="154" t="s">
        <v>401</v>
      </c>
      <c r="V7" s="154"/>
      <c r="W7" s="154"/>
      <c r="X7" s="154"/>
      <c r="Y7" s="154"/>
      <c r="Z7" s="156"/>
      <c r="AA7" s="140"/>
      <c r="AB7" s="154"/>
      <c r="AC7" s="154"/>
      <c r="AD7" s="154"/>
      <c r="AE7" s="154" t="s">
        <v>144</v>
      </c>
      <c r="AF7" s="135">
        <f>M5</f>
        <v>12</v>
      </c>
      <c r="AG7" s="154" t="s">
        <v>403</v>
      </c>
      <c r="AH7" s="154"/>
      <c r="AI7" s="154"/>
      <c r="AJ7" s="154"/>
      <c r="AK7" s="154"/>
      <c r="AL7" s="156"/>
    </row>
    <row r="8" spans="1:45">
      <c r="A8" s="157" t="s">
        <v>853</v>
      </c>
      <c r="D8" s="735"/>
      <c r="E8" s="736"/>
      <c r="F8" s="736"/>
      <c r="G8" s="736"/>
      <c r="H8" s="736"/>
      <c r="I8" s="736"/>
      <c r="J8" s="736"/>
      <c r="K8" s="736"/>
      <c r="L8" s="736"/>
      <c r="M8" s="736"/>
      <c r="N8" s="737"/>
      <c r="O8" s="701" t="s">
        <v>404</v>
      </c>
      <c r="P8" s="702"/>
      <c r="Q8" s="702"/>
      <c r="R8" s="702"/>
      <c r="S8" s="702"/>
      <c r="T8" s="702"/>
      <c r="U8" s="702"/>
      <c r="V8" s="702"/>
      <c r="W8" s="702"/>
      <c r="X8" s="702"/>
      <c r="Y8" s="702"/>
      <c r="Z8" s="703"/>
      <c r="AA8" s="701" t="s">
        <v>404</v>
      </c>
      <c r="AB8" s="702"/>
      <c r="AC8" s="702"/>
      <c r="AD8" s="702"/>
      <c r="AE8" s="702"/>
      <c r="AF8" s="702"/>
      <c r="AG8" s="702"/>
      <c r="AH8" s="702"/>
      <c r="AI8" s="702"/>
      <c r="AJ8" s="702"/>
      <c r="AK8" s="702"/>
      <c r="AL8" s="703"/>
    </row>
    <row r="9" spans="1:45">
      <c r="A9" s="1" t="s">
        <v>854</v>
      </c>
      <c r="D9" s="163" t="s">
        <v>990</v>
      </c>
      <c r="E9" s="164"/>
      <c r="F9" s="164"/>
      <c r="G9" s="164"/>
      <c r="H9" s="164"/>
      <c r="I9" s="164"/>
      <c r="J9" s="164"/>
      <c r="K9" s="164"/>
      <c r="L9" s="164"/>
      <c r="M9" s="164"/>
      <c r="N9" s="165"/>
      <c r="O9" s="758"/>
      <c r="P9" s="759"/>
      <c r="Q9" s="759"/>
      <c r="R9" s="759"/>
      <c r="S9" s="759"/>
      <c r="T9" s="760"/>
      <c r="U9" s="758">
        <f>U10+U11+U24+U47+U48+U49+U50</f>
        <v>0</v>
      </c>
      <c r="V9" s="759"/>
      <c r="W9" s="759"/>
      <c r="X9" s="759"/>
      <c r="Y9" s="759"/>
      <c r="Z9" s="760"/>
      <c r="AA9" s="758"/>
      <c r="AB9" s="759"/>
      <c r="AC9" s="759"/>
      <c r="AD9" s="759"/>
      <c r="AE9" s="759"/>
      <c r="AF9" s="760"/>
      <c r="AG9" s="758">
        <f>AG10+AG11+AG24+AG47+AG48+AG49+AG50</f>
        <v>0</v>
      </c>
      <c r="AH9" s="759"/>
      <c r="AI9" s="759"/>
      <c r="AJ9" s="759"/>
      <c r="AK9" s="759"/>
      <c r="AL9" s="760"/>
    </row>
    <row r="10" spans="1:45">
      <c r="A10" s="1" t="s">
        <v>855</v>
      </c>
      <c r="D10" s="163" t="s">
        <v>856</v>
      </c>
      <c r="E10" s="164"/>
      <c r="F10" s="164"/>
      <c r="G10" s="164"/>
      <c r="H10" s="164"/>
      <c r="I10" s="164"/>
      <c r="J10" s="164"/>
      <c r="K10" s="164"/>
      <c r="L10" s="164"/>
      <c r="M10" s="164"/>
      <c r="N10" s="165"/>
      <c r="O10" s="764"/>
      <c r="P10" s="765"/>
      <c r="Q10" s="765"/>
      <c r="R10" s="765"/>
      <c r="S10" s="765"/>
      <c r="T10" s="766"/>
      <c r="U10" s="761"/>
      <c r="V10" s="762"/>
      <c r="W10" s="762"/>
      <c r="X10" s="762"/>
      <c r="Y10" s="762"/>
      <c r="Z10" s="763"/>
      <c r="AA10" s="764"/>
      <c r="AB10" s="765"/>
      <c r="AC10" s="765"/>
      <c r="AD10" s="765"/>
      <c r="AE10" s="765"/>
      <c r="AF10" s="766"/>
      <c r="AG10" s="761"/>
      <c r="AH10" s="762"/>
      <c r="AI10" s="762"/>
      <c r="AJ10" s="762"/>
      <c r="AK10" s="762"/>
      <c r="AL10" s="763"/>
    </row>
    <row r="11" spans="1:45">
      <c r="A11" s="1" t="s">
        <v>857</v>
      </c>
      <c r="D11" s="163" t="s">
        <v>858</v>
      </c>
      <c r="E11" s="164"/>
      <c r="F11" s="164"/>
      <c r="G11" s="164"/>
      <c r="H11" s="164"/>
      <c r="I11" s="164"/>
      <c r="J11" s="164"/>
      <c r="K11" s="164"/>
      <c r="L11" s="164"/>
      <c r="M11" s="164"/>
      <c r="N11" s="165"/>
      <c r="O11" s="758"/>
      <c r="P11" s="759"/>
      <c r="Q11" s="759"/>
      <c r="R11" s="759"/>
      <c r="S11" s="759"/>
      <c r="T11" s="760"/>
      <c r="U11" s="758">
        <f>SUM(O12:T23)</f>
        <v>0</v>
      </c>
      <c r="V11" s="759"/>
      <c r="W11" s="759"/>
      <c r="X11" s="759"/>
      <c r="Y11" s="759"/>
      <c r="Z11" s="760"/>
      <c r="AA11" s="758"/>
      <c r="AB11" s="759"/>
      <c r="AC11" s="759"/>
      <c r="AD11" s="759"/>
      <c r="AE11" s="759"/>
      <c r="AF11" s="760"/>
      <c r="AG11" s="758">
        <f>SUM(AA12:AF23)</f>
        <v>0</v>
      </c>
      <c r="AH11" s="759"/>
      <c r="AI11" s="759"/>
      <c r="AJ11" s="759"/>
      <c r="AK11" s="759"/>
      <c r="AL11" s="760"/>
    </row>
    <row r="12" spans="1:45">
      <c r="A12" s="1" t="s">
        <v>859</v>
      </c>
      <c r="D12" s="166" t="s">
        <v>860</v>
      </c>
      <c r="E12" s="164"/>
      <c r="F12" s="164"/>
      <c r="G12" s="164"/>
      <c r="H12" s="164"/>
      <c r="I12" s="164"/>
      <c r="J12" s="164"/>
      <c r="K12" s="164"/>
      <c r="L12" s="164"/>
      <c r="M12" s="164"/>
      <c r="N12" s="165"/>
      <c r="O12" s="761"/>
      <c r="P12" s="762"/>
      <c r="Q12" s="762"/>
      <c r="R12" s="762"/>
      <c r="S12" s="762"/>
      <c r="T12" s="763"/>
      <c r="U12" s="758"/>
      <c r="V12" s="759"/>
      <c r="W12" s="759"/>
      <c r="X12" s="759"/>
      <c r="Y12" s="759"/>
      <c r="Z12" s="760"/>
      <c r="AA12" s="761"/>
      <c r="AB12" s="762"/>
      <c r="AC12" s="762"/>
      <c r="AD12" s="762"/>
      <c r="AE12" s="762"/>
      <c r="AF12" s="763"/>
      <c r="AG12" s="758"/>
      <c r="AH12" s="759"/>
      <c r="AI12" s="759"/>
      <c r="AJ12" s="759"/>
      <c r="AK12" s="759"/>
      <c r="AL12" s="760"/>
    </row>
    <row r="13" spans="1:45">
      <c r="A13" s="1" t="s">
        <v>861</v>
      </c>
      <c r="D13" s="166" t="s">
        <v>862</v>
      </c>
      <c r="E13" s="164"/>
      <c r="F13" s="164"/>
      <c r="G13" s="164"/>
      <c r="H13" s="164"/>
      <c r="I13" s="164"/>
      <c r="J13" s="164"/>
      <c r="K13" s="164"/>
      <c r="L13" s="164"/>
      <c r="M13" s="164"/>
      <c r="N13" s="165"/>
      <c r="O13" s="761"/>
      <c r="P13" s="762"/>
      <c r="Q13" s="762"/>
      <c r="R13" s="762"/>
      <c r="S13" s="762"/>
      <c r="T13" s="763"/>
      <c r="U13" s="758"/>
      <c r="V13" s="759"/>
      <c r="W13" s="759"/>
      <c r="X13" s="759"/>
      <c r="Y13" s="759"/>
      <c r="Z13" s="760"/>
      <c r="AA13" s="761"/>
      <c r="AB13" s="762"/>
      <c r="AC13" s="762"/>
      <c r="AD13" s="762"/>
      <c r="AE13" s="762"/>
      <c r="AF13" s="763"/>
      <c r="AG13" s="758"/>
      <c r="AH13" s="759"/>
      <c r="AI13" s="759"/>
      <c r="AJ13" s="759"/>
      <c r="AK13" s="759"/>
      <c r="AL13" s="760"/>
    </row>
    <row r="14" spans="1:45">
      <c r="A14" s="1" t="s">
        <v>863</v>
      </c>
      <c r="D14" s="166" t="s">
        <v>335</v>
      </c>
      <c r="E14" s="164"/>
      <c r="F14" s="164"/>
      <c r="G14" s="164"/>
      <c r="H14" s="164"/>
      <c r="I14" s="164"/>
      <c r="J14" s="164"/>
      <c r="K14" s="164"/>
      <c r="L14" s="164"/>
      <c r="M14" s="164"/>
      <c r="N14" s="165"/>
      <c r="O14" s="761"/>
      <c r="P14" s="762"/>
      <c r="Q14" s="762"/>
      <c r="R14" s="762"/>
      <c r="S14" s="762"/>
      <c r="T14" s="763"/>
      <c r="U14" s="758"/>
      <c r="V14" s="759"/>
      <c r="W14" s="759"/>
      <c r="X14" s="759"/>
      <c r="Y14" s="759"/>
      <c r="Z14" s="760"/>
      <c r="AA14" s="761"/>
      <c r="AB14" s="762"/>
      <c r="AC14" s="762"/>
      <c r="AD14" s="762"/>
      <c r="AE14" s="762"/>
      <c r="AF14" s="763"/>
      <c r="AG14" s="758"/>
      <c r="AH14" s="759"/>
      <c r="AI14" s="759"/>
      <c r="AJ14" s="759"/>
      <c r="AK14" s="759"/>
      <c r="AL14" s="760"/>
    </row>
    <row r="15" spans="1:45">
      <c r="A15" s="1" t="s">
        <v>864</v>
      </c>
      <c r="D15" s="166" t="s">
        <v>865</v>
      </c>
      <c r="E15" s="164"/>
      <c r="F15" s="164"/>
      <c r="G15" s="164"/>
      <c r="H15" s="164"/>
      <c r="I15" s="164"/>
      <c r="J15" s="164"/>
      <c r="K15" s="164"/>
      <c r="L15" s="164"/>
      <c r="M15" s="164"/>
      <c r="N15" s="165"/>
      <c r="O15" s="761"/>
      <c r="P15" s="762"/>
      <c r="Q15" s="762"/>
      <c r="R15" s="762"/>
      <c r="S15" s="762"/>
      <c r="T15" s="763"/>
      <c r="U15" s="758"/>
      <c r="V15" s="759"/>
      <c r="W15" s="759"/>
      <c r="X15" s="759"/>
      <c r="Y15" s="759"/>
      <c r="Z15" s="760"/>
      <c r="AA15" s="761"/>
      <c r="AB15" s="762"/>
      <c r="AC15" s="762"/>
      <c r="AD15" s="762"/>
      <c r="AE15" s="762"/>
      <c r="AF15" s="763"/>
      <c r="AG15" s="758"/>
      <c r="AH15" s="759"/>
      <c r="AI15" s="759"/>
      <c r="AJ15" s="759"/>
      <c r="AK15" s="759"/>
      <c r="AL15" s="760"/>
    </row>
    <row r="16" spans="1:45">
      <c r="A16" s="1" t="s">
        <v>866</v>
      </c>
      <c r="D16" s="166" t="s">
        <v>867</v>
      </c>
      <c r="E16" s="164"/>
      <c r="F16" s="164"/>
      <c r="G16" s="164"/>
      <c r="H16" s="164"/>
      <c r="I16" s="164"/>
      <c r="J16" s="164"/>
      <c r="K16" s="164"/>
      <c r="L16" s="164"/>
      <c r="M16" s="164"/>
      <c r="N16" s="165"/>
      <c r="O16" s="761"/>
      <c r="P16" s="762"/>
      <c r="Q16" s="762"/>
      <c r="R16" s="762"/>
      <c r="S16" s="762"/>
      <c r="T16" s="763"/>
      <c r="U16" s="758"/>
      <c r="V16" s="759"/>
      <c r="W16" s="759"/>
      <c r="X16" s="759"/>
      <c r="Y16" s="759"/>
      <c r="Z16" s="760"/>
      <c r="AA16" s="761"/>
      <c r="AB16" s="762"/>
      <c r="AC16" s="762"/>
      <c r="AD16" s="762"/>
      <c r="AE16" s="762"/>
      <c r="AF16" s="763"/>
      <c r="AG16" s="758"/>
      <c r="AH16" s="759"/>
      <c r="AI16" s="759"/>
      <c r="AJ16" s="759"/>
      <c r="AK16" s="759"/>
      <c r="AL16" s="760"/>
    </row>
    <row r="17" spans="1:38">
      <c r="A17" s="1" t="s">
        <v>868</v>
      </c>
      <c r="D17" s="166" t="s">
        <v>869</v>
      </c>
      <c r="E17" s="164"/>
      <c r="F17" s="164"/>
      <c r="G17" s="164"/>
      <c r="H17" s="164"/>
      <c r="I17" s="164"/>
      <c r="J17" s="164"/>
      <c r="K17" s="164"/>
      <c r="L17" s="164"/>
      <c r="M17" s="164"/>
      <c r="N17" s="165"/>
      <c r="O17" s="761"/>
      <c r="P17" s="762"/>
      <c r="Q17" s="762"/>
      <c r="R17" s="762"/>
      <c r="S17" s="762"/>
      <c r="T17" s="763"/>
      <c r="U17" s="758"/>
      <c r="V17" s="759"/>
      <c r="W17" s="759"/>
      <c r="X17" s="759"/>
      <c r="Y17" s="759"/>
      <c r="Z17" s="760"/>
      <c r="AA17" s="761"/>
      <c r="AB17" s="762"/>
      <c r="AC17" s="762"/>
      <c r="AD17" s="762"/>
      <c r="AE17" s="762"/>
      <c r="AF17" s="763"/>
      <c r="AG17" s="758"/>
      <c r="AH17" s="759"/>
      <c r="AI17" s="759"/>
      <c r="AJ17" s="759"/>
      <c r="AK17" s="759"/>
      <c r="AL17" s="760"/>
    </row>
    <row r="18" spans="1:38">
      <c r="A18" s="1" t="s">
        <v>870</v>
      </c>
      <c r="D18" s="166" t="s">
        <v>871</v>
      </c>
      <c r="E18" s="164"/>
      <c r="F18" s="164"/>
      <c r="G18" s="164"/>
      <c r="H18" s="164"/>
      <c r="I18" s="164"/>
      <c r="J18" s="164"/>
      <c r="K18" s="164"/>
      <c r="L18" s="164"/>
      <c r="M18" s="164"/>
      <c r="N18" s="165"/>
      <c r="O18" s="761"/>
      <c r="P18" s="762"/>
      <c r="Q18" s="762"/>
      <c r="R18" s="762"/>
      <c r="S18" s="762"/>
      <c r="T18" s="763"/>
      <c r="U18" s="758"/>
      <c r="V18" s="759"/>
      <c r="W18" s="759"/>
      <c r="X18" s="759"/>
      <c r="Y18" s="759"/>
      <c r="Z18" s="760"/>
      <c r="AA18" s="761"/>
      <c r="AB18" s="762"/>
      <c r="AC18" s="762"/>
      <c r="AD18" s="762"/>
      <c r="AE18" s="762"/>
      <c r="AF18" s="763"/>
      <c r="AG18" s="758"/>
      <c r="AH18" s="759"/>
      <c r="AI18" s="759"/>
      <c r="AJ18" s="759"/>
      <c r="AK18" s="759"/>
      <c r="AL18" s="760"/>
    </row>
    <row r="19" spans="1:38">
      <c r="A19" s="1" t="s">
        <v>872</v>
      </c>
      <c r="D19" s="166" t="s">
        <v>873</v>
      </c>
      <c r="E19" s="164"/>
      <c r="F19" s="164"/>
      <c r="G19" s="164"/>
      <c r="H19" s="164"/>
      <c r="I19" s="164"/>
      <c r="J19" s="164"/>
      <c r="K19" s="164"/>
      <c r="L19" s="164"/>
      <c r="M19" s="164"/>
      <c r="N19" s="165"/>
      <c r="O19" s="761"/>
      <c r="P19" s="762"/>
      <c r="Q19" s="762"/>
      <c r="R19" s="762"/>
      <c r="S19" s="762"/>
      <c r="T19" s="763"/>
      <c r="U19" s="758"/>
      <c r="V19" s="759"/>
      <c r="W19" s="759"/>
      <c r="X19" s="759"/>
      <c r="Y19" s="759"/>
      <c r="Z19" s="760"/>
      <c r="AA19" s="761"/>
      <c r="AB19" s="762"/>
      <c r="AC19" s="762"/>
      <c r="AD19" s="762"/>
      <c r="AE19" s="762"/>
      <c r="AF19" s="763"/>
      <c r="AG19" s="758"/>
      <c r="AH19" s="759"/>
      <c r="AI19" s="759"/>
      <c r="AJ19" s="759"/>
      <c r="AK19" s="759"/>
      <c r="AL19" s="760"/>
    </row>
    <row r="20" spans="1:38">
      <c r="A20" s="1" t="s">
        <v>874</v>
      </c>
      <c r="D20" s="166" t="s">
        <v>875</v>
      </c>
      <c r="E20" s="164"/>
      <c r="F20" s="164"/>
      <c r="G20" s="164"/>
      <c r="H20" s="164"/>
      <c r="I20" s="164"/>
      <c r="J20" s="164"/>
      <c r="K20" s="164"/>
      <c r="L20" s="164"/>
      <c r="M20" s="164"/>
      <c r="N20" s="165"/>
      <c r="O20" s="761"/>
      <c r="P20" s="762"/>
      <c r="Q20" s="762"/>
      <c r="R20" s="762"/>
      <c r="S20" s="762"/>
      <c r="T20" s="763"/>
      <c r="U20" s="758"/>
      <c r="V20" s="759"/>
      <c r="W20" s="759"/>
      <c r="X20" s="759"/>
      <c r="Y20" s="759"/>
      <c r="Z20" s="760"/>
      <c r="AA20" s="761"/>
      <c r="AB20" s="762"/>
      <c r="AC20" s="762"/>
      <c r="AD20" s="762"/>
      <c r="AE20" s="762"/>
      <c r="AF20" s="763"/>
      <c r="AG20" s="758"/>
      <c r="AH20" s="759"/>
      <c r="AI20" s="759"/>
      <c r="AJ20" s="759"/>
      <c r="AK20" s="759"/>
      <c r="AL20" s="760"/>
    </row>
    <row r="21" spans="1:38">
      <c r="A21" s="1" t="s">
        <v>1011</v>
      </c>
      <c r="D21" s="143" t="s">
        <v>1010</v>
      </c>
      <c r="E21" s="164"/>
      <c r="F21" s="164"/>
      <c r="G21" s="164"/>
      <c r="H21" s="164"/>
      <c r="I21" s="164"/>
      <c r="J21" s="164"/>
      <c r="K21" s="164"/>
      <c r="L21" s="164"/>
      <c r="M21" s="164"/>
      <c r="N21" s="165"/>
      <c r="O21" s="761"/>
      <c r="P21" s="762"/>
      <c r="Q21" s="762"/>
      <c r="R21" s="762"/>
      <c r="S21" s="762"/>
      <c r="T21" s="763"/>
      <c r="U21" s="758"/>
      <c r="V21" s="759"/>
      <c r="W21" s="759"/>
      <c r="X21" s="759"/>
      <c r="Y21" s="759"/>
      <c r="Z21" s="760"/>
      <c r="AA21" s="761"/>
      <c r="AB21" s="762"/>
      <c r="AC21" s="762"/>
      <c r="AD21" s="762"/>
      <c r="AE21" s="762"/>
      <c r="AF21" s="763"/>
      <c r="AG21" s="758"/>
      <c r="AH21" s="759"/>
      <c r="AI21" s="759"/>
      <c r="AJ21" s="759"/>
      <c r="AK21" s="759"/>
      <c r="AL21" s="760"/>
    </row>
    <row r="22" spans="1:38">
      <c r="A22" s="1" t="s">
        <v>1013</v>
      </c>
      <c r="D22" s="143" t="s">
        <v>1012</v>
      </c>
      <c r="E22" s="164"/>
      <c r="F22" s="164"/>
      <c r="G22" s="164"/>
      <c r="H22" s="164"/>
      <c r="I22" s="164"/>
      <c r="J22" s="164"/>
      <c r="K22" s="164"/>
      <c r="L22" s="164"/>
      <c r="M22" s="164"/>
      <c r="N22" s="165"/>
      <c r="O22" s="761"/>
      <c r="P22" s="762"/>
      <c r="Q22" s="762"/>
      <c r="R22" s="762"/>
      <c r="S22" s="762"/>
      <c r="T22" s="763"/>
      <c r="U22" s="758"/>
      <c r="V22" s="759"/>
      <c r="W22" s="759"/>
      <c r="X22" s="759"/>
      <c r="Y22" s="759"/>
      <c r="Z22" s="760"/>
      <c r="AA22" s="761"/>
      <c r="AB22" s="762"/>
      <c r="AC22" s="762"/>
      <c r="AD22" s="762"/>
      <c r="AE22" s="762"/>
      <c r="AF22" s="763"/>
      <c r="AG22" s="758"/>
      <c r="AH22" s="759"/>
      <c r="AI22" s="759"/>
      <c r="AJ22" s="759"/>
      <c r="AK22" s="759"/>
      <c r="AL22" s="760"/>
    </row>
    <row r="23" spans="1:38">
      <c r="A23" s="1" t="s">
        <v>876</v>
      </c>
      <c r="D23" s="166" t="s">
        <v>877</v>
      </c>
      <c r="E23" s="164"/>
      <c r="F23" s="164"/>
      <c r="G23" s="164"/>
      <c r="H23" s="164"/>
      <c r="I23" s="164"/>
      <c r="J23" s="164"/>
      <c r="K23" s="164"/>
      <c r="L23" s="164"/>
      <c r="M23" s="164"/>
      <c r="N23" s="165"/>
      <c r="O23" s="761"/>
      <c r="P23" s="762"/>
      <c r="Q23" s="762"/>
      <c r="R23" s="762"/>
      <c r="S23" s="762"/>
      <c r="T23" s="763"/>
      <c r="U23" s="758"/>
      <c r="V23" s="759"/>
      <c r="W23" s="759"/>
      <c r="X23" s="759"/>
      <c r="Y23" s="759"/>
      <c r="Z23" s="760"/>
      <c r="AA23" s="761"/>
      <c r="AB23" s="762"/>
      <c r="AC23" s="762"/>
      <c r="AD23" s="762"/>
      <c r="AE23" s="762"/>
      <c r="AF23" s="763"/>
      <c r="AG23" s="758"/>
      <c r="AH23" s="759"/>
      <c r="AI23" s="759"/>
      <c r="AJ23" s="759"/>
      <c r="AK23" s="759"/>
      <c r="AL23" s="760"/>
    </row>
    <row r="24" spans="1:38">
      <c r="A24" s="1" t="s">
        <v>878</v>
      </c>
      <c r="D24" s="163" t="s">
        <v>879</v>
      </c>
      <c r="E24" s="164"/>
      <c r="F24" s="164"/>
      <c r="G24" s="164"/>
      <c r="H24" s="164"/>
      <c r="I24" s="164"/>
      <c r="J24" s="164"/>
      <c r="K24" s="164"/>
      <c r="L24" s="164"/>
      <c r="M24" s="164"/>
      <c r="N24" s="165"/>
      <c r="O24" s="758"/>
      <c r="P24" s="759"/>
      <c r="Q24" s="759"/>
      <c r="R24" s="759"/>
      <c r="S24" s="759"/>
      <c r="T24" s="760"/>
      <c r="U24" s="758">
        <f>SUM(O25:T46)</f>
        <v>0</v>
      </c>
      <c r="V24" s="759"/>
      <c r="W24" s="759"/>
      <c r="X24" s="759"/>
      <c r="Y24" s="759"/>
      <c r="Z24" s="760"/>
      <c r="AA24" s="758"/>
      <c r="AB24" s="759"/>
      <c r="AC24" s="759"/>
      <c r="AD24" s="759"/>
      <c r="AE24" s="759"/>
      <c r="AF24" s="760"/>
      <c r="AG24" s="758">
        <f>SUM(AA25:AF46)</f>
        <v>0</v>
      </c>
      <c r="AH24" s="759"/>
      <c r="AI24" s="759"/>
      <c r="AJ24" s="759"/>
      <c r="AK24" s="759"/>
      <c r="AL24" s="760"/>
    </row>
    <row r="25" spans="1:38">
      <c r="A25" s="1" t="s">
        <v>880</v>
      </c>
      <c r="D25" s="166" t="s">
        <v>881</v>
      </c>
      <c r="E25" s="164"/>
      <c r="F25" s="164"/>
      <c r="G25" s="164"/>
      <c r="H25" s="164"/>
      <c r="I25" s="164"/>
      <c r="J25" s="164"/>
      <c r="K25" s="164"/>
      <c r="L25" s="164"/>
      <c r="M25" s="164"/>
      <c r="N25" s="165"/>
      <c r="O25" s="761"/>
      <c r="P25" s="762"/>
      <c r="Q25" s="762"/>
      <c r="R25" s="762"/>
      <c r="S25" s="762"/>
      <c r="T25" s="763"/>
      <c r="U25" s="758"/>
      <c r="V25" s="759"/>
      <c r="W25" s="759"/>
      <c r="X25" s="759"/>
      <c r="Y25" s="759"/>
      <c r="Z25" s="760"/>
      <c r="AA25" s="761"/>
      <c r="AB25" s="762"/>
      <c r="AC25" s="762"/>
      <c r="AD25" s="762"/>
      <c r="AE25" s="762"/>
      <c r="AF25" s="763"/>
      <c r="AG25" s="758"/>
      <c r="AH25" s="759"/>
      <c r="AI25" s="759"/>
      <c r="AJ25" s="759"/>
      <c r="AK25" s="759"/>
      <c r="AL25" s="760"/>
    </row>
    <row r="26" spans="1:38">
      <c r="A26" s="1" t="s">
        <v>882</v>
      </c>
      <c r="D26" s="166" t="s">
        <v>883</v>
      </c>
      <c r="E26" s="164"/>
      <c r="F26" s="164"/>
      <c r="G26" s="164"/>
      <c r="H26" s="164"/>
      <c r="I26" s="164"/>
      <c r="J26" s="164"/>
      <c r="K26" s="164"/>
      <c r="L26" s="164"/>
      <c r="M26" s="164"/>
      <c r="N26" s="165"/>
      <c r="O26" s="761"/>
      <c r="P26" s="762"/>
      <c r="Q26" s="762"/>
      <c r="R26" s="762"/>
      <c r="S26" s="762"/>
      <c r="T26" s="763"/>
      <c r="U26" s="758"/>
      <c r="V26" s="759"/>
      <c r="W26" s="759"/>
      <c r="X26" s="759"/>
      <c r="Y26" s="759"/>
      <c r="Z26" s="760"/>
      <c r="AA26" s="761"/>
      <c r="AB26" s="762"/>
      <c r="AC26" s="762"/>
      <c r="AD26" s="762"/>
      <c r="AE26" s="762"/>
      <c r="AF26" s="763"/>
      <c r="AG26" s="758"/>
      <c r="AH26" s="759"/>
      <c r="AI26" s="759"/>
      <c r="AJ26" s="759"/>
      <c r="AK26" s="759"/>
      <c r="AL26" s="760"/>
    </row>
    <row r="27" spans="1:38">
      <c r="A27" s="1" t="s">
        <v>884</v>
      </c>
      <c r="D27" s="166" t="s">
        <v>885</v>
      </c>
      <c r="E27" s="164"/>
      <c r="F27" s="164"/>
      <c r="G27" s="164"/>
      <c r="H27" s="164"/>
      <c r="I27" s="164"/>
      <c r="J27" s="164"/>
      <c r="K27" s="164"/>
      <c r="L27" s="164"/>
      <c r="M27" s="164"/>
      <c r="N27" s="165"/>
      <c r="O27" s="761"/>
      <c r="P27" s="762"/>
      <c r="Q27" s="762"/>
      <c r="R27" s="762"/>
      <c r="S27" s="762"/>
      <c r="T27" s="763"/>
      <c r="U27" s="758"/>
      <c r="V27" s="759"/>
      <c r="W27" s="759"/>
      <c r="X27" s="759"/>
      <c r="Y27" s="759"/>
      <c r="Z27" s="760"/>
      <c r="AA27" s="761"/>
      <c r="AB27" s="762"/>
      <c r="AC27" s="762"/>
      <c r="AD27" s="762"/>
      <c r="AE27" s="762"/>
      <c r="AF27" s="763"/>
      <c r="AG27" s="758"/>
      <c r="AH27" s="759"/>
      <c r="AI27" s="759"/>
      <c r="AJ27" s="759"/>
      <c r="AK27" s="759"/>
      <c r="AL27" s="760"/>
    </row>
    <row r="28" spans="1:38">
      <c r="A28" s="1" t="s">
        <v>886</v>
      </c>
      <c r="D28" s="166" t="s">
        <v>887</v>
      </c>
      <c r="E28" s="164"/>
      <c r="F28" s="164"/>
      <c r="G28" s="164"/>
      <c r="H28" s="164"/>
      <c r="I28" s="164"/>
      <c r="J28" s="164"/>
      <c r="K28" s="164"/>
      <c r="L28" s="164"/>
      <c r="M28" s="164"/>
      <c r="N28" s="165"/>
      <c r="O28" s="761"/>
      <c r="P28" s="762"/>
      <c r="Q28" s="762"/>
      <c r="R28" s="762"/>
      <c r="S28" s="762"/>
      <c r="T28" s="763"/>
      <c r="U28" s="758"/>
      <c r="V28" s="759"/>
      <c r="W28" s="759"/>
      <c r="X28" s="759"/>
      <c r="Y28" s="759"/>
      <c r="Z28" s="760"/>
      <c r="AA28" s="761"/>
      <c r="AB28" s="762"/>
      <c r="AC28" s="762"/>
      <c r="AD28" s="762"/>
      <c r="AE28" s="762"/>
      <c r="AF28" s="763"/>
      <c r="AG28" s="758"/>
      <c r="AH28" s="759"/>
      <c r="AI28" s="759"/>
      <c r="AJ28" s="759"/>
      <c r="AK28" s="759"/>
      <c r="AL28" s="760"/>
    </row>
    <row r="29" spans="1:38">
      <c r="A29" s="1" t="s">
        <v>888</v>
      </c>
      <c r="D29" s="166" t="s">
        <v>889</v>
      </c>
      <c r="E29" s="164"/>
      <c r="F29" s="164"/>
      <c r="G29" s="164"/>
      <c r="H29" s="164"/>
      <c r="I29" s="164"/>
      <c r="J29" s="164"/>
      <c r="K29" s="164"/>
      <c r="L29" s="164"/>
      <c r="M29" s="164"/>
      <c r="N29" s="165"/>
      <c r="O29" s="761"/>
      <c r="P29" s="762"/>
      <c r="Q29" s="762"/>
      <c r="R29" s="762"/>
      <c r="S29" s="762"/>
      <c r="T29" s="763"/>
      <c r="U29" s="758"/>
      <c r="V29" s="759"/>
      <c r="W29" s="759"/>
      <c r="X29" s="759"/>
      <c r="Y29" s="759"/>
      <c r="Z29" s="760"/>
      <c r="AA29" s="761"/>
      <c r="AB29" s="762"/>
      <c r="AC29" s="762"/>
      <c r="AD29" s="762"/>
      <c r="AE29" s="762"/>
      <c r="AF29" s="763"/>
      <c r="AG29" s="758"/>
      <c r="AH29" s="759"/>
      <c r="AI29" s="759"/>
      <c r="AJ29" s="759"/>
      <c r="AK29" s="759"/>
      <c r="AL29" s="760"/>
    </row>
    <row r="30" spans="1:38">
      <c r="A30" s="1" t="s">
        <v>890</v>
      </c>
      <c r="D30" s="166" t="s">
        <v>891</v>
      </c>
      <c r="E30" s="164"/>
      <c r="F30" s="164"/>
      <c r="G30" s="164"/>
      <c r="H30" s="164"/>
      <c r="I30" s="164"/>
      <c r="J30" s="164"/>
      <c r="K30" s="164"/>
      <c r="L30" s="164"/>
      <c r="M30" s="164"/>
      <c r="N30" s="165"/>
      <c r="O30" s="761"/>
      <c r="P30" s="762"/>
      <c r="Q30" s="762"/>
      <c r="R30" s="762"/>
      <c r="S30" s="762"/>
      <c r="T30" s="763"/>
      <c r="U30" s="758"/>
      <c r="V30" s="759"/>
      <c r="W30" s="759"/>
      <c r="X30" s="759"/>
      <c r="Y30" s="759"/>
      <c r="Z30" s="760"/>
      <c r="AA30" s="761"/>
      <c r="AB30" s="762"/>
      <c r="AC30" s="762"/>
      <c r="AD30" s="762"/>
      <c r="AE30" s="762"/>
      <c r="AF30" s="763"/>
      <c r="AG30" s="758"/>
      <c r="AH30" s="759"/>
      <c r="AI30" s="759"/>
      <c r="AJ30" s="759"/>
      <c r="AK30" s="759"/>
      <c r="AL30" s="760"/>
    </row>
    <row r="31" spans="1:38">
      <c r="A31" s="1" t="s">
        <v>892</v>
      </c>
      <c r="D31" s="185" t="s">
        <v>893</v>
      </c>
      <c r="E31" s="164"/>
      <c r="F31" s="164"/>
      <c r="G31" s="164"/>
      <c r="H31" s="164"/>
      <c r="I31" s="164"/>
      <c r="J31" s="164"/>
      <c r="K31" s="164"/>
      <c r="L31" s="164"/>
      <c r="M31" s="164"/>
      <c r="N31" s="165"/>
      <c r="O31" s="761"/>
      <c r="P31" s="762"/>
      <c r="Q31" s="762"/>
      <c r="R31" s="762"/>
      <c r="S31" s="762"/>
      <c r="T31" s="763"/>
      <c r="U31" s="758"/>
      <c r="V31" s="759"/>
      <c r="W31" s="759"/>
      <c r="X31" s="759"/>
      <c r="Y31" s="759"/>
      <c r="Z31" s="760"/>
      <c r="AA31" s="761"/>
      <c r="AB31" s="762"/>
      <c r="AC31" s="762"/>
      <c r="AD31" s="762"/>
      <c r="AE31" s="762"/>
      <c r="AF31" s="763"/>
      <c r="AG31" s="758"/>
      <c r="AH31" s="759"/>
      <c r="AI31" s="759"/>
      <c r="AJ31" s="759"/>
      <c r="AK31" s="759"/>
      <c r="AL31" s="760"/>
    </row>
    <row r="32" spans="1:38">
      <c r="A32" s="1" t="s">
        <v>894</v>
      </c>
      <c r="D32" s="185" t="s">
        <v>895</v>
      </c>
      <c r="E32" s="164"/>
      <c r="F32" s="164"/>
      <c r="G32" s="164"/>
      <c r="H32" s="164"/>
      <c r="I32" s="164"/>
      <c r="J32" s="164"/>
      <c r="K32" s="164"/>
      <c r="L32" s="164"/>
      <c r="M32" s="164"/>
      <c r="N32" s="165"/>
      <c r="O32" s="761"/>
      <c r="P32" s="762"/>
      <c r="Q32" s="762"/>
      <c r="R32" s="762"/>
      <c r="S32" s="762"/>
      <c r="T32" s="763"/>
      <c r="U32" s="758"/>
      <c r="V32" s="759"/>
      <c r="W32" s="759"/>
      <c r="X32" s="759"/>
      <c r="Y32" s="759"/>
      <c r="Z32" s="760"/>
      <c r="AA32" s="761"/>
      <c r="AB32" s="762"/>
      <c r="AC32" s="762"/>
      <c r="AD32" s="762"/>
      <c r="AE32" s="762"/>
      <c r="AF32" s="763"/>
      <c r="AG32" s="758"/>
      <c r="AH32" s="759"/>
      <c r="AI32" s="759"/>
      <c r="AJ32" s="759"/>
      <c r="AK32" s="759"/>
      <c r="AL32" s="760"/>
    </row>
    <row r="33" spans="1:38">
      <c r="A33" s="1" t="s">
        <v>896</v>
      </c>
      <c r="D33" s="166" t="s">
        <v>897</v>
      </c>
      <c r="E33" s="164"/>
      <c r="F33" s="164"/>
      <c r="G33" s="164"/>
      <c r="H33" s="164"/>
      <c r="I33" s="164"/>
      <c r="J33" s="164"/>
      <c r="K33" s="164"/>
      <c r="L33" s="164"/>
      <c r="M33" s="164"/>
      <c r="N33" s="165"/>
      <c r="O33" s="761"/>
      <c r="P33" s="762"/>
      <c r="Q33" s="762"/>
      <c r="R33" s="762"/>
      <c r="S33" s="762"/>
      <c r="T33" s="763"/>
      <c r="U33" s="758"/>
      <c r="V33" s="759"/>
      <c r="W33" s="759"/>
      <c r="X33" s="759"/>
      <c r="Y33" s="759"/>
      <c r="Z33" s="760"/>
      <c r="AA33" s="761"/>
      <c r="AB33" s="762"/>
      <c r="AC33" s="762"/>
      <c r="AD33" s="762"/>
      <c r="AE33" s="762"/>
      <c r="AF33" s="763"/>
      <c r="AG33" s="758"/>
      <c r="AH33" s="759"/>
      <c r="AI33" s="759"/>
      <c r="AJ33" s="759"/>
      <c r="AK33" s="759"/>
      <c r="AL33" s="760"/>
    </row>
    <row r="34" spans="1:38">
      <c r="A34" s="1" t="s">
        <v>898</v>
      </c>
      <c r="D34" s="166" t="s">
        <v>899</v>
      </c>
      <c r="E34" s="164"/>
      <c r="F34" s="164"/>
      <c r="G34" s="164"/>
      <c r="H34" s="164"/>
      <c r="I34" s="164"/>
      <c r="J34" s="164"/>
      <c r="K34" s="164"/>
      <c r="L34" s="164"/>
      <c r="M34" s="164"/>
      <c r="N34" s="165"/>
      <c r="O34" s="761"/>
      <c r="P34" s="762"/>
      <c r="Q34" s="762"/>
      <c r="R34" s="762"/>
      <c r="S34" s="762"/>
      <c r="T34" s="763"/>
      <c r="U34" s="758"/>
      <c r="V34" s="759"/>
      <c r="W34" s="759"/>
      <c r="X34" s="759"/>
      <c r="Y34" s="759"/>
      <c r="Z34" s="760"/>
      <c r="AA34" s="761"/>
      <c r="AB34" s="762"/>
      <c r="AC34" s="762"/>
      <c r="AD34" s="762"/>
      <c r="AE34" s="762"/>
      <c r="AF34" s="763"/>
      <c r="AG34" s="758"/>
      <c r="AH34" s="759"/>
      <c r="AI34" s="759"/>
      <c r="AJ34" s="759"/>
      <c r="AK34" s="759"/>
      <c r="AL34" s="760"/>
    </row>
    <row r="35" spans="1:38">
      <c r="A35" s="1" t="s">
        <v>900</v>
      </c>
      <c r="D35" s="166" t="s">
        <v>901</v>
      </c>
      <c r="E35" s="164"/>
      <c r="F35" s="164"/>
      <c r="G35" s="164"/>
      <c r="H35" s="164"/>
      <c r="I35" s="164"/>
      <c r="J35" s="164"/>
      <c r="K35" s="164"/>
      <c r="L35" s="164"/>
      <c r="M35" s="164"/>
      <c r="N35" s="165"/>
      <c r="O35" s="761"/>
      <c r="P35" s="762"/>
      <c r="Q35" s="762"/>
      <c r="R35" s="762"/>
      <c r="S35" s="762"/>
      <c r="T35" s="763"/>
      <c r="U35" s="758"/>
      <c r="V35" s="759"/>
      <c r="W35" s="759"/>
      <c r="X35" s="759"/>
      <c r="Y35" s="759"/>
      <c r="Z35" s="760"/>
      <c r="AA35" s="761"/>
      <c r="AB35" s="762"/>
      <c r="AC35" s="762"/>
      <c r="AD35" s="762"/>
      <c r="AE35" s="762"/>
      <c r="AF35" s="763"/>
      <c r="AG35" s="758"/>
      <c r="AH35" s="759"/>
      <c r="AI35" s="759"/>
      <c r="AJ35" s="759"/>
      <c r="AK35" s="759"/>
      <c r="AL35" s="760"/>
    </row>
    <row r="36" spans="1:38">
      <c r="A36" s="1" t="s">
        <v>902</v>
      </c>
      <c r="D36" s="166" t="s">
        <v>903</v>
      </c>
      <c r="E36" s="164"/>
      <c r="F36" s="164"/>
      <c r="G36" s="164"/>
      <c r="H36" s="164"/>
      <c r="I36" s="164"/>
      <c r="J36" s="164"/>
      <c r="K36" s="164"/>
      <c r="L36" s="164"/>
      <c r="M36" s="164"/>
      <c r="N36" s="165"/>
      <c r="O36" s="761"/>
      <c r="P36" s="762"/>
      <c r="Q36" s="762"/>
      <c r="R36" s="762"/>
      <c r="S36" s="762"/>
      <c r="T36" s="763"/>
      <c r="U36" s="758"/>
      <c r="V36" s="759"/>
      <c r="W36" s="759"/>
      <c r="X36" s="759"/>
      <c r="Y36" s="759"/>
      <c r="Z36" s="760"/>
      <c r="AA36" s="761"/>
      <c r="AB36" s="762"/>
      <c r="AC36" s="762"/>
      <c r="AD36" s="762"/>
      <c r="AE36" s="762"/>
      <c r="AF36" s="763"/>
      <c r="AG36" s="758"/>
      <c r="AH36" s="759"/>
      <c r="AI36" s="759"/>
      <c r="AJ36" s="759"/>
      <c r="AK36" s="759"/>
      <c r="AL36" s="760"/>
    </row>
    <row r="37" spans="1:38">
      <c r="A37" s="1" t="s">
        <v>904</v>
      </c>
      <c r="D37" s="166" t="s">
        <v>905</v>
      </c>
      <c r="E37" s="164"/>
      <c r="F37" s="164"/>
      <c r="G37" s="164"/>
      <c r="H37" s="164"/>
      <c r="I37" s="164"/>
      <c r="J37" s="164"/>
      <c r="K37" s="164"/>
      <c r="L37" s="164"/>
      <c r="M37" s="164"/>
      <c r="N37" s="165"/>
      <c r="O37" s="761"/>
      <c r="P37" s="762"/>
      <c r="Q37" s="762"/>
      <c r="R37" s="762"/>
      <c r="S37" s="762"/>
      <c r="T37" s="763"/>
      <c r="U37" s="758"/>
      <c r="V37" s="759"/>
      <c r="W37" s="759"/>
      <c r="X37" s="759"/>
      <c r="Y37" s="759"/>
      <c r="Z37" s="760"/>
      <c r="AA37" s="761"/>
      <c r="AB37" s="762"/>
      <c r="AC37" s="762"/>
      <c r="AD37" s="762"/>
      <c r="AE37" s="762"/>
      <c r="AF37" s="763"/>
      <c r="AG37" s="758"/>
      <c r="AH37" s="759"/>
      <c r="AI37" s="759"/>
      <c r="AJ37" s="759"/>
      <c r="AK37" s="759"/>
      <c r="AL37" s="760"/>
    </row>
    <row r="38" spans="1:38">
      <c r="A38" s="1" t="s">
        <v>906</v>
      </c>
      <c r="D38" s="166" t="s">
        <v>907</v>
      </c>
      <c r="E38" s="164"/>
      <c r="F38" s="164"/>
      <c r="G38" s="164"/>
      <c r="H38" s="164"/>
      <c r="I38" s="164"/>
      <c r="J38" s="164"/>
      <c r="K38" s="164"/>
      <c r="L38" s="164"/>
      <c r="M38" s="164"/>
      <c r="N38" s="165"/>
      <c r="O38" s="761"/>
      <c r="P38" s="762"/>
      <c r="Q38" s="762"/>
      <c r="R38" s="762"/>
      <c r="S38" s="762"/>
      <c r="T38" s="763"/>
      <c r="U38" s="758"/>
      <c r="V38" s="759"/>
      <c r="W38" s="759"/>
      <c r="X38" s="759"/>
      <c r="Y38" s="759"/>
      <c r="Z38" s="760"/>
      <c r="AA38" s="761"/>
      <c r="AB38" s="762"/>
      <c r="AC38" s="762"/>
      <c r="AD38" s="762"/>
      <c r="AE38" s="762"/>
      <c r="AF38" s="763"/>
      <c r="AG38" s="758"/>
      <c r="AH38" s="759"/>
      <c r="AI38" s="759"/>
      <c r="AJ38" s="759"/>
      <c r="AK38" s="759"/>
      <c r="AL38" s="760"/>
    </row>
    <row r="39" spans="1:38">
      <c r="A39" s="1" t="s">
        <v>908</v>
      </c>
      <c r="D39" s="166" t="s">
        <v>909</v>
      </c>
      <c r="E39" s="164"/>
      <c r="F39" s="164"/>
      <c r="G39" s="164"/>
      <c r="H39" s="164"/>
      <c r="I39" s="164"/>
      <c r="J39" s="164"/>
      <c r="K39" s="164"/>
      <c r="L39" s="164"/>
      <c r="M39" s="164"/>
      <c r="N39" s="165"/>
      <c r="O39" s="761"/>
      <c r="P39" s="762"/>
      <c r="Q39" s="762"/>
      <c r="R39" s="762"/>
      <c r="S39" s="762"/>
      <c r="T39" s="763"/>
      <c r="U39" s="758"/>
      <c r="V39" s="759"/>
      <c r="W39" s="759"/>
      <c r="X39" s="759"/>
      <c r="Y39" s="759"/>
      <c r="Z39" s="760"/>
      <c r="AA39" s="761"/>
      <c r="AB39" s="762"/>
      <c r="AC39" s="762"/>
      <c r="AD39" s="762"/>
      <c r="AE39" s="762"/>
      <c r="AF39" s="763"/>
      <c r="AG39" s="758"/>
      <c r="AH39" s="759"/>
      <c r="AI39" s="759"/>
      <c r="AJ39" s="759"/>
      <c r="AK39" s="759"/>
      <c r="AL39" s="760"/>
    </row>
    <row r="40" spans="1:38">
      <c r="A40" s="1" t="s">
        <v>910</v>
      </c>
      <c r="D40" s="166" t="s">
        <v>911</v>
      </c>
      <c r="E40" s="164"/>
      <c r="F40" s="164"/>
      <c r="G40" s="164"/>
      <c r="H40" s="164"/>
      <c r="I40" s="164"/>
      <c r="J40" s="164"/>
      <c r="K40" s="164"/>
      <c r="L40" s="164"/>
      <c r="M40" s="164"/>
      <c r="N40" s="165"/>
      <c r="O40" s="761"/>
      <c r="P40" s="762"/>
      <c r="Q40" s="762"/>
      <c r="R40" s="762"/>
      <c r="S40" s="762"/>
      <c r="T40" s="763"/>
      <c r="U40" s="758"/>
      <c r="V40" s="759"/>
      <c r="W40" s="759"/>
      <c r="X40" s="759"/>
      <c r="Y40" s="759"/>
      <c r="Z40" s="760"/>
      <c r="AA40" s="761"/>
      <c r="AB40" s="762"/>
      <c r="AC40" s="762"/>
      <c r="AD40" s="762"/>
      <c r="AE40" s="762"/>
      <c r="AF40" s="763"/>
      <c r="AG40" s="758"/>
      <c r="AH40" s="759"/>
      <c r="AI40" s="759"/>
      <c r="AJ40" s="759"/>
      <c r="AK40" s="759"/>
      <c r="AL40" s="760"/>
    </row>
    <row r="41" spans="1:38">
      <c r="A41" s="1" t="s">
        <v>912</v>
      </c>
      <c r="D41" s="166" t="s">
        <v>913</v>
      </c>
      <c r="E41" s="164"/>
      <c r="F41" s="164"/>
      <c r="G41" s="164"/>
      <c r="H41" s="164"/>
      <c r="I41" s="164"/>
      <c r="J41" s="164"/>
      <c r="K41" s="164"/>
      <c r="L41" s="164"/>
      <c r="M41" s="164"/>
      <c r="N41" s="165"/>
      <c r="O41" s="761"/>
      <c r="P41" s="762"/>
      <c r="Q41" s="762"/>
      <c r="R41" s="762"/>
      <c r="S41" s="762"/>
      <c r="T41" s="763"/>
      <c r="U41" s="758"/>
      <c r="V41" s="759"/>
      <c r="W41" s="759"/>
      <c r="X41" s="759"/>
      <c r="Y41" s="759"/>
      <c r="Z41" s="760"/>
      <c r="AA41" s="761"/>
      <c r="AB41" s="762"/>
      <c r="AC41" s="762"/>
      <c r="AD41" s="762"/>
      <c r="AE41" s="762"/>
      <c r="AF41" s="763"/>
      <c r="AG41" s="758"/>
      <c r="AH41" s="759"/>
      <c r="AI41" s="759"/>
      <c r="AJ41" s="759"/>
      <c r="AK41" s="759"/>
      <c r="AL41" s="760"/>
    </row>
    <row r="42" spans="1:38">
      <c r="A42" s="1" t="s">
        <v>914</v>
      </c>
      <c r="D42" s="166" t="s">
        <v>915</v>
      </c>
      <c r="E42" s="164"/>
      <c r="F42" s="164"/>
      <c r="G42" s="164"/>
      <c r="H42" s="164"/>
      <c r="I42" s="164"/>
      <c r="J42" s="164"/>
      <c r="K42" s="164"/>
      <c r="L42" s="164"/>
      <c r="M42" s="164"/>
      <c r="N42" s="165"/>
      <c r="O42" s="761"/>
      <c r="P42" s="762"/>
      <c r="Q42" s="762"/>
      <c r="R42" s="762"/>
      <c r="S42" s="762"/>
      <c r="T42" s="763"/>
      <c r="U42" s="758"/>
      <c r="V42" s="759"/>
      <c r="W42" s="759"/>
      <c r="X42" s="759"/>
      <c r="Y42" s="759"/>
      <c r="Z42" s="760"/>
      <c r="AA42" s="761"/>
      <c r="AB42" s="762"/>
      <c r="AC42" s="762"/>
      <c r="AD42" s="762"/>
      <c r="AE42" s="762"/>
      <c r="AF42" s="763"/>
      <c r="AG42" s="758"/>
      <c r="AH42" s="759"/>
      <c r="AI42" s="759"/>
      <c r="AJ42" s="759"/>
      <c r="AK42" s="759"/>
      <c r="AL42" s="760"/>
    </row>
    <row r="43" spans="1:38">
      <c r="A43" s="1" t="s">
        <v>916</v>
      </c>
      <c r="D43" s="166" t="s">
        <v>917</v>
      </c>
      <c r="E43" s="164"/>
      <c r="F43" s="164"/>
      <c r="G43" s="164"/>
      <c r="H43" s="164"/>
      <c r="I43" s="164"/>
      <c r="J43" s="164"/>
      <c r="K43" s="164"/>
      <c r="L43" s="164"/>
      <c r="M43" s="164"/>
      <c r="N43" s="165"/>
      <c r="O43" s="761"/>
      <c r="P43" s="762"/>
      <c r="Q43" s="762"/>
      <c r="R43" s="762"/>
      <c r="S43" s="762"/>
      <c r="T43" s="763"/>
      <c r="U43" s="758"/>
      <c r="V43" s="759"/>
      <c r="W43" s="759"/>
      <c r="X43" s="759"/>
      <c r="Y43" s="759"/>
      <c r="Z43" s="760"/>
      <c r="AA43" s="761"/>
      <c r="AB43" s="762"/>
      <c r="AC43" s="762"/>
      <c r="AD43" s="762"/>
      <c r="AE43" s="762"/>
      <c r="AF43" s="763"/>
      <c r="AG43" s="758"/>
      <c r="AH43" s="759"/>
      <c r="AI43" s="759"/>
      <c r="AJ43" s="759"/>
      <c r="AK43" s="759"/>
      <c r="AL43" s="760"/>
    </row>
    <row r="44" spans="1:38">
      <c r="A44" s="1" t="s">
        <v>918</v>
      </c>
      <c r="D44" s="166" t="s">
        <v>919</v>
      </c>
      <c r="E44" s="164"/>
      <c r="F44" s="164"/>
      <c r="G44" s="164"/>
      <c r="H44" s="164"/>
      <c r="I44" s="164"/>
      <c r="J44" s="164"/>
      <c r="K44" s="164"/>
      <c r="L44" s="164"/>
      <c r="M44" s="164"/>
      <c r="N44" s="165"/>
      <c r="O44" s="761"/>
      <c r="P44" s="762"/>
      <c r="Q44" s="762"/>
      <c r="R44" s="762"/>
      <c r="S44" s="762"/>
      <c r="T44" s="763"/>
      <c r="U44" s="758"/>
      <c r="V44" s="759"/>
      <c r="W44" s="759"/>
      <c r="X44" s="759"/>
      <c r="Y44" s="759"/>
      <c r="Z44" s="760"/>
      <c r="AA44" s="761"/>
      <c r="AB44" s="762"/>
      <c r="AC44" s="762"/>
      <c r="AD44" s="762"/>
      <c r="AE44" s="762"/>
      <c r="AF44" s="763"/>
      <c r="AG44" s="758"/>
      <c r="AH44" s="759"/>
      <c r="AI44" s="759"/>
      <c r="AJ44" s="759"/>
      <c r="AK44" s="759"/>
      <c r="AL44" s="760"/>
    </row>
    <row r="45" spans="1:38">
      <c r="A45" s="1" t="s">
        <v>920</v>
      </c>
      <c r="D45" s="166" t="s">
        <v>921</v>
      </c>
      <c r="E45" s="164"/>
      <c r="F45" s="164"/>
      <c r="G45" s="164"/>
      <c r="H45" s="164"/>
      <c r="I45" s="164"/>
      <c r="J45" s="164"/>
      <c r="K45" s="164"/>
      <c r="L45" s="164"/>
      <c r="M45" s="164"/>
      <c r="N45" s="165"/>
      <c r="O45" s="761"/>
      <c r="P45" s="762"/>
      <c r="Q45" s="762"/>
      <c r="R45" s="762"/>
      <c r="S45" s="762"/>
      <c r="T45" s="763"/>
      <c r="U45" s="758"/>
      <c r="V45" s="759"/>
      <c r="W45" s="759"/>
      <c r="X45" s="759"/>
      <c r="Y45" s="759"/>
      <c r="Z45" s="760"/>
      <c r="AA45" s="761"/>
      <c r="AB45" s="762"/>
      <c r="AC45" s="762"/>
      <c r="AD45" s="762"/>
      <c r="AE45" s="762"/>
      <c r="AF45" s="763"/>
      <c r="AG45" s="758"/>
      <c r="AH45" s="759"/>
      <c r="AI45" s="759"/>
      <c r="AJ45" s="759"/>
      <c r="AK45" s="759"/>
      <c r="AL45" s="760"/>
    </row>
    <row r="46" spans="1:38">
      <c r="A46" s="1" t="s">
        <v>922</v>
      </c>
      <c r="D46" s="166" t="s">
        <v>877</v>
      </c>
      <c r="E46" s="164"/>
      <c r="F46" s="164"/>
      <c r="G46" s="164"/>
      <c r="H46" s="164"/>
      <c r="I46" s="164"/>
      <c r="J46" s="164"/>
      <c r="K46" s="164"/>
      <c r="L46" s="164"/>
      <c r="M46" s="164"/>
      <c r="N46" s="165"/>
      <c r="O46" s="761"/>
      <c r="P46" s="762"/>
      <c r="Q46" s="762"/>
      <c r="R46" s="762"/>
      <c r="S46" s="762"/>
      <c r="T46" s="763"/>
      <c r="U46" s="758"/>
      <c r="V46" s="759"/>
      <c r="W46" s="759"/>
      <c r="X46" s="759"/>
      <c r="Y46" s="759"/>
      <c r="Z46" s="760"/>
      <c r="AA46" s="761"/>
      <c r="AB46" s="762"/>
      <c r="AC46" s="762"/>
      <c r="AD46" s="762"/>
      <c r="AE46" s="762"/>
      <c r="AF46" s="763"/>
      <c r="AG46" s="758"/>
      <c r="AH46" s="759"/>
      <c r="AI46" s="759"/>
      <c r="AJ46" s="759"/>
      <c r="AK46" s="759"/>
      <c r="AL46" s="760"/>
    </row>
    <row r="47" spans="1:38">
      <c r="A47" s="1" t="s">
        <v>923</v>
      </c>
      <c r="D47" s="163" t="s">
        <v>924</v>
      </c>
      <c r="E47" s="164"/>
      <c r="F47" s="164"/>
      <c r="G47" s="164"/>
      <c r="H47" s="164"/>
      <c r="I47" s="164"/>
      <c r="J47" s="164"/>
      <c r="K47" s="164"/>
      <c r="L47" s="164"/>
      <c r="M47" s="164"/>
      <c r="N47" s="165"/>
      <c r="O47" s="758"/>
      <c r="P47" s="759"/>
      <c r="Q47" s="759"/>
      <c r="R47" s="759"/>
      <c r="S47" s="759"/>
      <c r="T47" s="760"/>
      <c r="U47" s="761"/>
      <c r="V47" s="762"/>
      <c r="W47" s="762"/>
      <c r="X47" s="762"/>
      <c r="Y47" s="762"/>
      <c r="Z47" s="763"/>
      <c r="AA47" s="758"/>
      <c r="AB47" s="759"/>
      <c r="AC47" s="759"/>
      <c r="AD47" s="759"/>
      <c r="AE47" s="759"/>
      <c r="AF47" s="760"/>
      <c r="AG47" s="761"/>
      <c r="AH47" s="762"/>
      <c r="AI47" s="762"/>
      <c r="AJ47" s="762"/>
      <c r="AK47" s="762"/>
      <c r="AL47" s="763"/>
    </row>
    <row r="48" spans="1:38">
      <c r="A48" s="1" t="s">
        <v>925</v>
      </c>
      <c r="D48" s="163" t="s">
        <v>926</v>
      </c>
      <c r="E48" s="164"/>
      <c r="F48" s="164"/>
      <c r="G48" s="164"/>
      <c r="H48" s="164"/>
      <c r="I48" s="164"/>
      <c r="J48" s="164"/>
      <c r="K48" s="164"/>
      <c r="L48" s="164"/>
      <c r="M48" s="164"/>
      <c r="N48" s="165"/>
      <c r="O48" s="758"/>
      <c r="P48" s="759"/>
      <c r="Q48" s="759"/>
      <c r="R48" s="759"/>
      <c r="S48" s="759"/>
      <c r="T48" s="760"/>
      <c r="U48" s="761"/>
      <c r="V48" s="762"/>
      <c r="W48" s="762"/>
      <c r="X48" s="762"/>
      <c r="Y48" s="762"/>
      <c r="Z48" s="763"/>
      <c r="AA48" s="758"/>
      <c r="AB48" s="759"/>
      <c r="AC48" s="759"/>
      <c r="AD48" s="759"/>
      <c r="AE48" s="759"/>
      <c r="AF48" s="760"/>
      <c r="AG48" s="761"/>
      <c r="AH48" s="762"/>
      <c r="AI48" s="762"/>
      <c r="AJ48" s="762"/>
      <c r="AK48" s="762"/>
      <c r="AL48" s="763"/>
    </row>
    <row r="49" spans="1:38">
      <c r="A49" s="1" t="s">
        <v>927</v>
      </c>
      <c r="D49" s="163" t="s">
        <v>928</v>
      </c>
      <c r="E49" s="164"/>
      <c r="F49" s="164"/>
      <c r="G49" s="164"/>
      <c r="H49" s="164"/>
      <c r="I49" s="164"/>
      <c r="J49" s="164"/>
      <c r="K49" s="164"/>
      <c r="L49" s="164"/>
      <c r="M49" s="164"/>
      <c r="N49" s="165"/>
      <c r="O49" s="758"/>
      <c r="P49" s="759"/>
      <c r="Q49" s="759"/>
      <c r="R49" s="759"/>
      <c r="S49" s="759"/>
      <c r="T49" s="760"/>
      <c r="U49" s="761"/>
      <c r="V49" s="762"/>
      <c r="W49" s="762"/>
      <c r="X49" s="762"/>
      <c r="Y49" s="762"/>
      <c r="Z49" s="763"/>
      <c r="AA49" s="758"/>
      <c r="AB49" s="759"/>
      <c r="AC49" s="759"/>
      <c r="AD49" s="759"/>
      <c r="AE49" s="759"/>
      <c r="AF49" s="760"/>
      <c r="AG49" s="761"/>
      <c r="AH49" s="762"/>
      <c r="AI49" s="762"/>
      <c r="AJ49" s="762"/>
      <c r="AK49" s="762"/>
      <c r="AL49" s="763"/>
    </row>
    <row r="50" spans="1:38">
      <c r="A50" s="1" t="s">
        <v>929</v>
      </c>
      <c r="D50" s="163" t="s">
        <v>930</v>
      </c>
      <c r="E50" s="164"/>
      <c r="F50" s="164"/>
      <c r="G50" s="164"/>
      <c r="H50" s="164"/>
      <c r="I50" s="164"/>
      <c r="J50" s="164"/>
      <c r="K50" s="164"/>
      <c r="L50" s="164"/>
      <c r="M50" s="164"/>
      <c r="N50" s="165"/>
      <c r="O50" s="758"/>
      <c r="P50" s="759"/>
      <c r="Q50" s="759"/>
      <c r="R50" s="759"/>
      <c r="S50" s="759"/>
      <c r="T50" s="760"/>
      <c r="U50" s="761"/>
      <c r="V50" s="762"/>
      <c r="W50" s="762"/>
      <c r="X50" s="762"/>
      <c r="Y50" s="762"/>
      <c r="Z50" s="763"/>
      <c r="AA50" s="758"/>
      <c r="AB50" s="759"/>
      <c r="AC50" s="759"/>
      <c r="AD50" s="759"/>
      <c r="AE50" s="759"/>
      <c r="AF50" s="760"/>
      <c r="AG50" s="761"/>
      <c r="AH50" s="762"/>
      <c r="AI50" s="762"/>
      <c r="AJ50" s="762"/>
      <c r="AK50" s="762"/>
      <c r="AL50" s="763"/>
    </row>
    <row r="51" spans="1:38">
      <c r="A51" s="1" t="s">
        <v>931</v>
      </c>
      <c r="D51" s="186" t="s">
        <v>991</v>
      </c>
      <c r="E51" s="151"/>
      <c r="F51" s="151"/>
      <c r="G51" s="151"/>
      <c r="H51" s="151"/>
      <c r="I51" s="151"/>
      <c r="J51" s="151"/>
      <c r="K51" s="151"/>
      <c r="L51" s="151"/>
      <c r="M51" s="151"/>
      <c r="N51" s="187"/>
      <c r="O51" s="767"/>
      <c r="P51" s="768"/>
      <c r="Q51" s="768"/>
      <c r="R51" s="768"/>
      <c r="S51" s="768"/>
      <c r="T51" s="769"/>
      <c r="U51" s="767">
        <f>U52+U60</f>
        <v>0</v>
      </c>
      <c r="V51" s="768"/>
      <c r="W51" s="768"/>
      <c r="X51" s="768"/>
      <c r="Y51" s="768"/>
      <c r="Z51" s="769"/>
      <c r="AA51" s="767"/>
      <c r="AB51" s="768"/>
      <c r="AC51" s="768"/>
      <c r="AD51" s="768"/>
      <c r="AE51" s="768"/>
      <c r="AF51" s="769"/>
      <c r="AG51" s="767">
        <f>AG52+AG60</f>
        <v>0</v>
      </c>
      <c r="AH51" s="768"/>
      <c r="AI51" s="768"/>
      <c r="AJ51" s="768"/>
      <c r="AK51" s="768"/>
      <c r="AL51" s="769"/>
    </row>
    <row r="52" spans="1:38">
      <c r="A52" s="1" t="s">
        <v>932</v>
      </c>
      <c r="D52" s="163" t="s">
        <v>933</v>
      </c>
      <c r="E52" s="164"/>
      <c r="F52" s="164"/>
      <c r="G52" s="164"/>
      <c r="H52" s="164"/>
      <c r="I52" s="164"/>
      <c r="J52" s="164"/>
      <c r="K52" s="164"/>
      <c r="L52" s="164"/>
      <c r="M52" s="164"/>
      <c r="N52" s="165"/>
      <c r="O52" s="758"/>
      <c r="P52" s="759"/>
      <c r="Q52" s="759"/>
      <c r="R52" s="759"/>
      <c r="S52" s="759"/>
      <c r="T52" s="760"/>
      <c r="U52" s="758">
        <f>SUM(O53:T59)</f>
        <v>0</v>
      </c>
      <c r="V52" s="759"/>
      <c r="W52" s="759"/>
      <c r="X52" s="759"/>
      <c r="Y52" s="759"/>
      <c r="Z52" s="760"/>
      <c r="AA52" s="758"/>
      <c r="AB52" s="759"/>
      <c r="AC52" s="759"/>
      <c r="AD52" s="759"/>
      <c r="AE52" s="759"/>
      <c r="AF52" s="760"/>
      <c r="AG52" s="758">
        <f>SUM(AA53:AF59)</f>
        <v>0</v>
      </c>
      <c r="AH52" s="759"/>
      <c r="AI52" s="759"/>
      <c r="AJ52" s="759"/>
      <c r="AK52" s="759"/>
      <c r="AL52" s="760"/>
    </row>
    <row r="53" spans="1:38">
      <c r="A53" s="1" t="s">
        <v>934</v>
      </c>
      <c r="D53" s="166" t="s">
        <v>935</v>
      </c>
      <c r="E53" s="164"/>
      <c r="F53" s="164"/>
      <c r="G53" s="164"/>
      <c r="H53" s="164"/>
      <c r="I53" s="164"/>
      <c r="J53" s="164"/>
      <c r="K53" s="164"/>
      <c r="L53" s="164"/>
      <c r="M53" s="164"/>
      <c r="N53" s="165"/>
      <c r="O53" s="761"/>
      <c r="P53" s="762"/>
      <c r="Q53" s="762"/>
      <c r="R53" s="762"/>
      <c r="S53" s="762"/>
      <c r="T53" s="763"/>
      <c r="U53" s="758"/>
      <c r="V53" s="759"/>
      <c r="W53" s="759"/>
      <c r="X53" s="759"/>
      <c r="Y53" s="759"/>
      <c r="Z53" s="760"/>
      <c r="AA53" s="761"/>
      <c r="AB53" s="762"/>
      <c r="AC53" s="762"/>
      <c r="AD53" s="762"/>
      <c r="AE53" s="762"/>
      <c r="AF53" s="763"/>
      <c r="AG53" s="758"/>
      <c r="AH53" s="759"/>
      <c r="AI53" s="759"/>
      <c r="AJ53" s="759"/>
      <c r="AK53" s="759"/>
      <c r="AL53" s="760"/>
    </row>
    <row r="54" spans="1:38">
      <c r="A54" s="1" t="s">
        <v>936</v>
      </c>
      <c r="D54" s="166" t="s">
        <v>937</v>
      </c>
      <c r="E54" s="164"/>
      <c r="F54" s="164"/>
      <c r="G54" s="164"/>
      <c r="H54" s="164"/>
      <c r="I54" s="164"/>
      <c r="J54" s="164"/>
      <c r="K54" s="164"/>
      <c r="L54" s="164"/>
      <c r="M54" s="164"/>
      <c r="N54" s="165"/>
      <c r="O54" s="761"/>
      <c r="P54" s="762"/>
      <c r="Q54" s="762"/>
      <c r="R54" s="762"/>
      <c r="S54" s="762"/>
      <c r="T54" s="763"/>
      <c r="U54" s="758"/>
      <c r="V54" s="759"/>
      <c r="W54" s="759"/>
      <c r="X54" s="759"/>
      <c r="Y54" s="759"/>
      <c r="Z54" s="760"/>
      <c r="AA54" s="761"/>
      <c r="AB54" s="762"/>
      <c r="AC54" s="762"/>
      <c r="AD54" s="762"/>
      <c r="AE54" s="762"/>
      <c r="AF54" s="763"/>
      <c r="AG54" s="758"/>
      <c r="AH54" s="759"/>
      <c r="AI54" s="759"/>
      <c r="AJ54" s="759"/>
      <c r="AK54" s="759"/>
      <c r="AL54" s="760"/>
    </row>
    <row r="55" spans="1:38">
      <c r="A55" s="1" t="s">
        <v>938</v>
      </c>
      <c r="D55" s="166" t="s">
        <v>939</v>
      </c>
      <c r="E55" s="164"/>
      <c r="F55" s="164"/>
      <c r="G55" s="164"/>
      <c r="H55" s="164"/>
      <c r="I55" s="164"/>
      <c r="J55" s="164"/>
      <c r="K55" s="164"/>
      <c r="L55" s="164"/>
      <c r="M55" s="164"/>
      <c r="N55" s="165"/>
      <c r="O55" s="761"/>
      <c r="P55" s="762"/>
      <c r="Q55" s="762"/>
      <c r="R55" s="762"/>
      <c r="S55" s="762"/>
      <c r="T55" s="763"/>
      <c r="U55" s="758"/>
      <c r="V55" s="759"/>
      <c r="W55" s="759"/>
      <c r="X55" s="759"/>
      <c r="Y55" s="759"/>
      <c r="Z55" s="760"/>
      <c r="AA55" s="761"/>
      <c r="AB55" s="762"/>
      <c r="AC55" s="762"/>
      <c r="AD55" s="762"/>
      <c r="AE55" s="762"/>
      <c r="AF55" s="763"/>
      <c r="AG55" s="758"/>
      <c r="AH55" s="759"/>
      <c r="AI55" s="759"/>
      <c r="AJ55" s="759"/>
      <c r="AK55" s="759"/>
      <c r="AL55" s="760"/>
    </row>
    <row r="56" spans="1:38">
      <c r="A56" s="1" t="s">
        <v>940</v>
      </c>
      <c r="D56" s="166" t="s">
        <v>941</v>
      </c>
      <c r="E56" s="164"/>
      <c r="F56" s="164"/>
      <c r="G56" s="164"/>
      <c r="H56" s="164"/>
      <c r="I56" s="164"/>
      <c r="J56" s="164"/>
      <c r="K56" s="164"/>
      <c r="L56" s="164"/>
      <c r="M56" s="164"/>
      <c r="N56" s="165"/>
      <c r="O56" s="761"/>
      <c r="P56" s="762"/>
      <c r="Q56" s="762"/>
      <c r="R56" s="762"/>
      <c r="S56" s="762"/>
      <c r="T56" s="763"/>
      <c r="U56" s="758"/>
      <c r="V56" s="759"/>
      <c r="W56" s="759"/>
      <c r="X56" s="759"/>
      <c r="Y56" s="759"/>
      <c r="Z56" s="760"/>
      <c r="AA56" s="761"/>
      <c r="AB56" s="762"/>
      <c r="AC56" s="762"/>
      <c r="AD56" s="762"/>
      <c r="AE56" s="762"/>
      <c r="AF56" s="763"/>
      <c r="AG56" s="758"/>
      <c r="AH56" s="759"/>
      <c r="AI56" s="759"/>
      <c r="AJ56" s="759"/>
      <c r="AK56" s="759"/>
      <c r="AL56" s="760"/>
    </row>
    <row r="57" spans="1:38">
      <c r="A57" s="1" t="s">
        <v>942</v>
      </c>
      <c r="D57" s="166" t="s">
        <v>943</v>
      </c>
      <c r="E57" s="164"/>
      <c r="F57" s="164"/>
      <c r="G57" s="164"/>
      <c r="H57" s="164"/>
      <c r="I57" s="164"/>
      <c r="J57" s="164"/>
      <c r="K57" s="164"/>
      <c r="L57" s="164"/>
      <c r="M57" s="164"/>
      <c r="N57" s="165"/>
      <c r="O57" s="761"/>
      <c r="P57" s="762"/>
      <c r="Q57" s="762"/>
      <c r="R57" s="762"/>
      <c r="S57" s="762"/>
      <c r="T57" s="763"/>
      <c r="U57" s="758"/>
      <c r="V57" s="759"/>
      <c r="W57" s="759"/>
      <c r="X57" s="759"/>
      <c r="Y57" s="759"/>
      <c r="Z57" s="760"/>
      <c r="AA57" s="761"/>
      <c r="AB57" s="762"/>
      <c r="AC57" s="762"/>
      <c r="AD57" s="762"/>
      <c r="AE57" s="762"/>
      <c r="AF57" s="763"/>
      <c r="AG57" s="758"/>
      <c r="AH57" s="759"/>
      <c r="AI57" s="759"/>
      <c r="AJ57" s="759"/>
      <c r="AK57" s="759"/>
      <c r="AL57" s="760"/>
    </row>
    <row r="58" spans="1:38">
      <c r="A58" s="1" t="s">
        <v>944</v>
      </c>
      <c r="D58" s="166" t="s">
        <v>945</v>
      </c>
      <c r="E58" s="164"/>
      <c r="F58" s="164"/>
      <c r="G58" s="164"/>
      <c r="H58" s="164"/>
      <c r="I58" s="164"/>
      <c r="J58" s="164"/>
      <c r="K58" s="164"/>
      <c r="L58" s="164"/>
      <c r="M58" s="164"/>
      <c r="N58" s="165"/>
      <c r="O58" s="761"/>
      <c r="P58" s="762"/>
      <c r="Q58" s="762"/>
      <c r="R58" s="762"/>
      <c r="S58" s="762"/>
      <c r="T58" s="763"/>
      <c r="U58" s="758"/>
      <c r="V58" s="759"/>
      <c r="W58" s="759"/>
      <c r="X58" s="759"/>
      <c r="Y58" s="759"/>
      <c r="Z58" s="760"/>
      <c r="AA58" s="761"/>
      <c r="AB58" s="762"/>
      <c r="AC58" s="762"/>
      <c r="AD58" s="762"/>
      <c r="AE58" s="762"/>
      <c r="AF58" s="763"/>
      <c r="AG58" s="758"/>
      <c r="AH58" s="759"/>
      <c r="AI58" s="759"/>
      <c r="AJ58" s="759"/>
      <c r="AK58" s="759"/>
      <c r="AL58" s="760"/>
    </row>
    <row r="59" spans="1:38">
      <c r="A59" s="1" t="s">
        <v>946</v>
      </c>
      <c r="D59" s="166" t="s">
        <v>877</v>
      </c>
      <c r="E59" s="164"/>
      <c r="F59" s="164"/>
      <c r="G59" s="164"/>
      <c r="H59" s="164"/>
      <c r="I59" s="164"/>
      <c r="J59" s="164"/>
      <c r="K59" s="164"/>
      <c r="L59" s="164"/>
      <c r="M59" s="164"/>
      <c r="N59" s="165"/>
      <c r="O59" s="761"/>
      <c r="P59" s="762"/>
      <c r="Q59" s="762"/>
      <c r="R59" s="762"/>
      <c r="S59" s="762"/>
      <c r="T59" s="763"/>
      <c r="U59" s="758"/>
      <c r="V59" s="759"/>
      <c r="W59" s="759"/>
      <c r="X59" s="759"/>
      <c r="Y59" s="759"/>
      <c r="Z59" s="760"/>
      <c r="AA59" s="761"/>
      <c r="AB59" s="762"/>
      <c r="AC59" s="762"/>
      <c r="AD59" s="762"/>
      <c r="AE59" s="762"/>
      <c r="AF59" s="763"/>
      <c r="AG59" s="758"/>
      <c r="AH59" s="759"/>
      <c r="AI59" s="759"/>
      <c r="AJ59" s="759"/>
      <c r="AK59" s="759"/>
      <c r="AL59" s="760"/>
    </row>
    <row r="60" spans="1:38">
      <c r="A60" s="1" t="s">
        <v>947</v>
      </c>
      <c r="D60" s="163" t="s">
        <v>948</v>
      </c>
      <c r="E60" s="164"/>
      <c r="F60" s="164"/>
      <c r="G60" s="164"/>
      <c r="H60" s="164"/>
      <c r="I60" s="164"/>
      <c r="J60" s="164"/>
      <c r="K60" s="164"/>
      <c r="L60" s="164"/>
      <c r="M60" s="164"/>
      <c r="N60" s="165"/>
      <c r="O60" s="758"/>
      <c r="P60" s="759"/>
      <c r="Q60" s="759"/>
      <c r="R60" s="759"/>
      <c r="S60" s="759"/>
      <c r="T60" s="760"/>
      <c r="U60" s="758">
        <f>-SUM(O61:T67)</f>
        <v>0</v>
      </c>
      <c r="V60" s="759"/>
      <c r="W60" s="759"/>
      <c r="X60" s="759"/>
      <c r="Y60" s="759"/>
      <c r="Z60" s="760"/>
      <c r="AA60" s="758"/>
      <c r="AB60" s="759"/>
      <c r="AC60" s="759"/>
      <c r="AD60" s="759"/>
      <c r="AE60" s="759"/>
      <c r="AF60" s="760"/>
      <c r="AG60" s="758">
        <f>-SUM(AA61:AF67)</f>
        <v>0</v>
      </c>
      <c r="AH60" s="759"/>
      <c r="AI60" s="759"/>
      <c r="AJ60" s="759"/>
      <c r="AK60" s="759"/>
      <c r="AL60" s="760"/>
    </row>
    <row r="61" spans="1:38">
      <c r="A61" s="1" t="s">
        <v>949</v>
      </c>
      <c r="D61" s="166" t="s">
        <v>950</v>
      </c>
      <c r="E61" s="164"/>
      <c r="F61" s="164"/>
      <c r="G61" s="164"/>
      <c r="H61" s="164"/>
      <c r="I61" s="164"/>
      <c r="J61" s="164"/>
      <c r="K61" s="164"/>
      <c r="L61" s="164"/>
      <c r="M61" s="164"/>
      <c r="N61" s="165"/>
      <c r="O61" s="761"/>
      <c r="P61" s="762"/>
      <c r="Q61" s="762"/>
      <c r="R61" s="762"/>
      <c r="S61" s="762"/>
      <c r="T61" s="763"/>
      <c r="U61" s="758"/>
      <c r="V61" s="759"/>
      <c r="W61" s="759"/>
      <c r="X61" s="759"/>
      <c r="Y61" s="759"/>
      <c r="Z61" s="760"/>
      <c r="AA61" s="761"/>
      <c r="AB61" s="762"/>
      <c r="AC61" s="762"/>
      <c r="AD61" s="762"/>
      <c r="AE61" s="762"/>
      <c r="AF61" s="763"/>
      <c r="AG61" s="758"/>
      <c r="AH61" s="759"/>
      <c r="AI61" s="759"/>
      <c r="AJ61" s="759"/>
      <c r="AK61" s="759"/>
      <c r="AL61" s="760"/>
    </row>
    <row r="62" spans="1:38">
      <c r="A62" s="1" t="s">
        <v>951</v>
      </c>
      <c r="D62" s="166" t="s">
        <v>952</v>
      </c>
      <c r="E62" s="164"/>
      <c r="F62" s="164"/>
      <c r="G62" s="164"/>
      <c r="H62" s="164"/>
      <c r="I62" s="164"/>
      <c r="J62" s="164"/>
      <c r="K62" s="164"/>
      <c r="L62" s="164"/>
      <c r="M62" s="164"/>
      <c r="N62" s="165"/>
      <c r="O62" s="761"/>
      <c r="P62" s="762"/>
      <c r="Q62" s="762"/>
      <c r="R62" s="762"/>
      <c r="S62" s="762"/>
      <c r="T62" s="763"/>
      <c r="U62" s="758"/>
      <c r="V62" s="759"/>
      <c r="W62" s="759"/>
      <c r="X62" s="759"/>
      <c r="Y62" s="759"/>
      <c r="Z62" s="760"/>
      <c r="AA62" s="761"/>
      <c r="AB62" s="762"/>
      <c r="AC62" s="762"/>
      <c r="AD62" s="762"/>
      <c r="AE62" s="762"/>
      <c r="AF62" s="763"/>
      <c r="AG62" s="758"/>
      <c r="AH62" s="759"/>
      <c r="AI62" s="759"/>
      <c r="AJ62" s="759"/>
      <c r="AK62" s="759"/>
      <c r="AL62" s="760"/>
    </row>
    <row r="63" spans="1:38">
      <c r="A63" s="1" t="s">
        <v>953</v>
      </c>
      <c r="D63" s="166" t="s">
        <v>954</v>
      </c>
      <c r="E63" s="164"/>
      <c r="F63" s="164"/>
      <c r="G63" s="164"/>
      <c r="H63" s="164"/>
      <c r="I63" s="164"/>
      <c r="J63" s="164"/>
      <c r="K63" s="164"/>
      <c r="L63" s="164"/>
      <c r="M63" s="164"/>
      <c r="N63" s="165"/>
      <c r="O63" s="761"/>
      <c r="P63" s="762"/>
      <c r="Q63" s="762"/>
      <c r="R63" s="762"/>
      <c r="S63" s="762"/>
      <c r="T63" s="763"/>
      <c r="U63" s="758"/>
      <c r="V63" s="759"/>
      <c r="W63" s="759"/>
      <c r="X63" s="759"/>
      <c r="Y63" s="759"/>
      <c r="Z63" s="760"/>
      <c r="AA63" s="761"/>
      <c r="AB63" s="762"/>
      <c r="AC63" s="762"/>
      <c r="AD63" s="762"/>
      <c r="AE63" s="762"/>
      <c r="AF63" s="763"/>
      <c r="AG63" s="758"/>
      <c r="AH63" s="759"/>
      <c r="AI63" s="759"/>
      <c r="AJ63" s="759"/>
      <c r="AK63" s="759"/>
      <c r="AL63" s="760"/>
    </row>
    <row r="64" spans="1:38">
      <c r="A64" s="1" t="s">
        <v>955</v>
      </c>
      <c r="D64" s="166" t="s">
        <v>956</v>
      </c>
      <c r="E64" s="164"/>
      <c r="F64" s="164"/>
      <c r="G64" s="164"/>
      <c r="H64" s="164"/>
      <c r="I64" s="164"/>
      <c r="J64" s="164"/>
      <c r="K64" s="164"/>
      <c r="L64" s="164"/>
      <c r="M64" s="164"/>
      <c r="N64" s="165"/>
      <c r="O64" s="761"/>
      <c r="P64" s="762"/>
      <c r="Q64" s="762"/>
      <c r="R64" s="762"/>
      <c r="S64" s="762"/>
      <c r="T64" s="763"/>
      <c r="U64" s="758"/>
      <c r="V64" s="759"/>
      <c r="W64" s="759"/>
      <c r="X64" s="759"/>
      <c r="Y64" s="759"/>
      <c r="Z64" s="760"/>
      <c r="AA64" s="761"/>
      <c r="AB64" s="762"/>
      <c r="AC64" s="762"/>
      <c r="AD64" s="762"/>
      <c r="AE64" s="762"/>
      <c r="AF64" s="763"/>
      <c r="AG64" s="758"/>
      <c r="AH64" s="759"/>
      <c r="AI64" s="759"/>
      <c r="AJ64" s="759"/>
      <c r="AK64" s="759"/>
      <c r="AL64" s="760"/>
    </row>
    <row r="65" spans="1:38">
      <c r="A65" s="1" t="s">
        <v>957</v>
      </c>
      <c r="D65" s="166" t="s">
        <v>958</v>
      </c>
      <c r="E65" s="164"/>
      <c r="F65" s="164"/>
      <c r="G65" s="164"/>
      <c r="H65" s="164"/>
      <c r="I65" s="164"/>
      <c r="J65" s="164"/>
      <c r="K65" s="164"/>
      <c r="L65" s="164"/>
      <c r="M65" s="164"/>
      <c r="N65" s="165"/>
      <c r="O65" s="761"/>
      <c r="P65" s="762"/>
      <c r="Q65" s="762"/>
      <c r="R65" s="762"/>
      <c r="S65" s="762"/>
      <c r="T65" s="763"/>
      <c r="U65" s="758"/>
      <c r="V65" s="759"/>
      <c r="W65" s="759"/>
      <c r="X65" s="759"/>
      <c r="Y65" s="759"/>
      <c r="Z65" s="760"/>
      <c r="AA65" s="761"/>
      <c r="AB65" s="762"/>
      <c r="AC65" s="762"/>
      <c r="AD65" s="762"/>
      <c r="AE65" s="762"/>
      <c r="AF65" s="763"/>
      <c r="AG65" s="758"/>
      <c r="AH65" s="759"/>
      <c r="AI65" s="759"/>
      <c r="AJ65" s="759"/>
      <c r="AK65" s="759"/>
      <c r="AL65" s="760"/>
    </row>
    <row r="66" spans="1:38">
      <c r="A66" s="1" t="s">
        <v>959</v>
      </c>
      <c r="D66" s="166" t="s">
        <v>960</v>
      </c>
      <c r="E66" s="164"/>
      <c r="F66" s="164"/>
      <c r="G66" s="164"/>
      <c r="H66" s="164"/>
      <c r="I66" s="164"/>
      <c r="J66" s="164"/>
      <c r="K66" s="164"/>
      <c r="L66" s="164"/>
      <c r="M66" s="164"/>
      <c r="N66" s="165"/>
      <c r="O66" s="761"/>
      <c r="P66" s="762"/>
      <c r="Q66" s="762"/>
      <c r="R66" s="762"/>
      <c r="S66" s="762"/>
      <c r="T66" s="763"/>
      <c r="U66" s="758"/>
      <c r="V66" s="759"/>
      <c r="W66" s="759"/>
      <c r="X66" s="759"/>
      <c r="Y66" s="759"/>
      <c r="Z66" s="760"/>
      <c r="AA66" s="761"/>
      <c r="AB66" s="762"/>
      <c r="AC66" s="762"/>
      <c r="AD66" s="762"/>
      <c r="AE66" s="762"/>
      <c r="AF66" s="763"/>
      <c r="AG66" s="758"/>
      <c r="AH66" s="759"/>
      <c r="AI66" s="759"/>
      <c r="AJ66" s="759"/>
      <c r="AK66" s="759"/>
      <c r="AL66" s="760"/>
    </row>
    <row r="67" spans="1:38">
      <c r="A67" s="1" t="s">
        <v>961</v>
      </c>
      <c r="D67" s="166" t="s">
        <v>877</v>
      </c>
      <c r="E67" s="164"/>
      <c r="F67" s="164"/>
      <c r="G67" s="164"/>
      <c r="H67" s="164"/>
      <c r="I67" s="164"/>
      <c r="J67" s="164"/>
      <c r="K67" s="164"/>
      <c r="L67" s="164"/>
      <c r="M67" s="164"/>
      <c r="N67" s="165"/>
      <c r="O67" s="761"/>
      <c r="P67" s="762"/>
      <c r="Q67" s="762"/>
      <c r="R67" s="762"/>
      <c r="S67" s="762"/>
      <c r="T67" s="763"/>
      <c r="U67" s="758"/>
      <c r="V67" s="759"/>
      <c r="W67" s="759"/>
      <c r="X67" s="759"/>
      <c r="Y67" s="759"/>
      <c r="Z67" s="760"/>
      <c r="AA67" s="761"/>
      <c r="AB67" s="762"/>
      <c r="AC67" s="762"/>
      <c r="AD67" s="762"/>
      <c r="AE67" s="762"/>
      <c r="AF67" s="763"/>
      <c r="AG67" s="758"/>
      <c r="AH67" s="759"/>
      <c r="AI67" s="759"/>
      <c r="AJ67" s="759"/>
      <c r="AK67" s="759"/>
      <c r="AL67" s="760"/>
    </row>
    <row r="68" spans="1:38">
      <c r="A68" s="1" t="s">
        <v>962</v>
      </c>
      <c r="D68" s="163" t="s">
        <v>992</v>
      </c>
      <c r="E68" s="164"/>
      <c r="F68" s="164"/>
      <c r="G68" s="164"/>
      <c r="H68" s="164"/>
      <c r="I68" s="164"/>
      <c r="J68" s="164"/>
      <c r="K68" s="164"/>
      <c r="L68" s="164"/>
      <c r="M68" s="164"/>
      <c r="N68" s="165"/>
      <c r="O68" s="758"/>
      <c r="P68" s="759"/>
      <c r="Q68" s="759"/>
      <c r="R68" s="759"/>
      <c r="S68" s="759"/>
      <c r="T68" s="760"/>
      <c r="U68" s="758">
        <f>U69+U75</f>
        <v>0</v>
      </c>
      <c r="V68" s="759"/>
      <c r="W68" s="759"/>
      <c r="X68" s="759"/>
      <c r="Y68" s="759"/>
      <c r="Z68" s="760"/>
      <c r="AA68" s="758"/>
      <c r="AB68" s="759"/>
      <c r="AC68" s="759"/>
      <c r="AD68" s="759"/>
      <c r="AE68" s="759"/>
      <c r="AF68" s="760"/>
      <c r="AG68" s="758">
        <f>AG69+AG75</f>
        <v>0</v>
      </c>
      <c r="AH68" s="759"/>
      <c r="AI68" s="759"/>
      <c r="AJ68" s="759"/>
      <c r="AK68" s="759"/>
      <c r="AL68" s="760"/>
    </row>
    <row r="69" spans="1:38">
      <c r="A69" s="1" t="s">
        <v>963</v>
      </c>
      <c r="D69" s="163" t="s">
        <v>964</v>
      </c>
      <c r="E69" s="164"/>
      <c r="F69" s="164"/>
      <c r="G69" s="164"/>
      <c r="H69" s="164"/>
      <c r="I69" s="164"/>
      <c r="J69" s="164"/>
      <c r="K69" s="164"/>
      <c r="L69" s="164"/>
      <c r="M69" s="164"/>
      <c r="N69" s="165"/>
      <c r="O69" s="758"/>
      <c r="P69" s="759"/>
      <c r="Q69" s="759"/>
      <c r="R69" s="759"/>
      <c r="S69" s="759"/>
      <c r="T69" s="760"/>
      <c r="U69" s="758">
        <f>SUM(O70:T74)</f>
        <v>0</v>
      </c>
      <c r="V69" s="759"/>
      <c r="W69" s="759"/>
      <c r="X69" s="759"/>
      <c r="Y69" s="759"/>
      <c r="Z69" s="760"/>
      <c r="AA69" s="758"/>
      <c r="AB69" s="759"/>
      <c r="AC69" s="759"/>
      <c r="AD69" s="759"/>
      <c r="AE69" s="759"/>
      <c r="AF69" s="760"/>
      <c r="AG69" s="758">
        <f>SUM(AA70:AF74)</f>
        <v>0</v>
      </c>
      <c r="AH69" s="759"/>
      <c r="AI69" s="759"/>
      <c r="AJ69" s="759"/>
      <c r="AK69" s="759"/>
      <c r="AL69" s="760"/>
    </row>
    <row r="70" spans="1:38">
      <c r="A70" s="1" t="s">
        <v>965</v>
      </c>
      <c r="D70" s="166" t="s">
        <v>966</v>
      </c>
      <c r="E70" s="164"/>
      <c r="F70" s="164"/>
      <c r="G70" s="164"/>
      <c r="H70" s="164"/>
      <c r="I70" s="164"/>
      <c r="J70" s="164"/>
      <c r="K70" s="164"/>
      <c r="L70" s="164"/>
      <c r="M70" s="164"/>
      <c r="N70" s="165"/>
      <c r="O70" s="761"/>
      <c r="P70" s="762"/>
      <c r="Q70" s="762"/>
      <c r="R70" s="762"/>
      <c r="S70" s="762"/>
      <c r="T70" s="763"/>
      <c r="U70" s="758"/>
      <c r="V70" s="759"/>
      <c r="W70" s="759"/>
      <c r="X70" s="759"/>
      <c r="Y70" s="759"/>
      <c r="Z70" s="760"/>
      <c r="AA70" s="761"/>
      <c r="AB70" s="762"/>
      <c r="AC70" s="762"/>
      <c r="AD70" s="762"/>
      <c r="AE70" s="762"/>
      <c r="AF70" s="763"/>
      <c r="AG70" s="758"/>
      <c r="AH70" s="759"/>
      <c r="AI70" s="759"/>
      <c r="AJ70" s="759"/>
      <c r="AK70" s="759"/>
      <c r="AL70" s="760"/>
    </row>
    <row r="71" spans="1:38">
      <c r="A71" s="1" t="s">
        <v>967</v>
      </c>
      <c r="D71" s="166" t="s">
        <v>968</v>
      </c>
      <c r="E71" s="164"/>
      <c r="F71" s="164"/>
      <c r="G71" s="164"/>
      <c r="H71" s="164"/>
      <c r="I71" s="164"/>
      <c r="J71" s="164"/>
      <c r="K71" s="164"/>
      <c r="L71" s="164"/>
      <c r="M71" s="164"/>
      <c r="N71" s="165"/>
      <c r="O71" s="761"/>
      <c r="P71" s="762"/>
      <c r="Q71" s="762"/>
      <c r="R71" s="762"/>
      <c r="S71" s="762"/>
      <c r="T71" s="763"/>
      <c r="U71" s="758"/>
      <c r="V71" s="759"/>
      <c r="W71" s="759"/>
      <c r="X71" s="759"/>
      <c r="Y71" s="759"/>
      <c r="Z71" s="760"/>
      <c r="AA71" s="761"/>
      <c r="AB71" s="762"/>
      <c r="AC71" s="762"/>
      <c r="AD71" s="762"/>
      <c r="AE71" s="762"/>
      <c r="AF71" s="763"/>
      <c r="AG71" s="758"/>
      <c r="AH71" s="759"/>
      <c r="AI71" s="759"/>
      <c r="AJ71" s="759"/>
      <c r="AK71" s="759"/>
      <c r="AL71" s="760"/>
    </row>
    <row r="72" spans="1:38">
      <c r="A72" s="1" t="s">
        <v>969</v>
      </c>
      <c r="D72" s="185" t="s">
        <v>970</v>
      </c>
      <c r="E72" s="164"/>
      <c r="F72" s="164"/>
      <c r="G72" s="164"/>
      <c r="H72" s="164"/>
      <c r="I72" s="164"/>
      <c r="J72" s="164"/>
      <c r="K72" s="164"/>
      <c r="L72" s="164"/>
      <c r="M72" s="164"/>
      <c r="N72" s="165"/>
      <c r="O72" s="761"/>
      <c r="P72" s="762"/>
      <c r="Q72" s="762"/>
      <c r="R72" s="762"/>
      <c r="S72" s="762"/>
      <c r="T72" s="763"/>
      <c r="U72" s="758"/>
      <c r="V72" s="759"/>
      <c r="W72" s="759"/>
      <c r="X72" s="759"/>
      <c r="Y72" s="759"/>
      <c r="Z72" s="760"/>
      <c r="AA72" s="761"/>
      <c r="AB72" s="762"/>
      <c r="AC72" s="762"/>
      <c r="AD72" s="762"/>
      <c r="AE72" s="762"/>
      <c r="AF72" s="763"/>
      <c r="AG72" s="758"/>
      <c r="AH72" s="759"/>
      <c r="AI72" s="759"/>
      <c r="AJ72" s="759"/>
      <c r="AK72" s="759"/>
      <c r="AL72" s="760"/>
    </row>
    <row r="73" spans="1:38">
      <c r="A73" s="1" t="s">
        <v>971</v>
      </c>
      <c r="D73" s="185" t="s">
        <v>972</v>
      </c>
      <c r="E73" s="164"/>
      <c r="F73" s="164"/>
      <c r="G73" s="164"/>
      <c r="H73" s="164"/>
      <c r="I73" s="164"/>
      <c r="J73" s="164"/>
      <c r="K73" s="164"/>
      <c r="L73" s="164"/>
      <c r="M73" s="164"/>
      <c r="N73" s="165"/>
      <c r="O73" s="761"/>
      <c r="P73" s="762"/>
      <c r="Q73" s="762"/>
      <c r="R73" s="762"/>
      <c r="S73" s="762"/>
      <c r="T73" s="763"/>
      <c r="U73" s="758"/>
      <c r="V73" s="759"/>
      <c r="W73" s="759"/>
      <c r="X73" s="759"/>
      <c r="Y73" s="759"/>
      <c r="Z73" s="760"/>
      <c r="AA73" s="761"/>
      <c r="AB73" s="762"/>
      <c r="AC73" s="762"/>
      <c r="AD73" s="762"/>
      <c r="AE73" s="762"/>
      <c r="AF73" s="763"/>
      <c r="AG73" s="758"/>
      <c r="AH73" s="759"/>
      <c r="AI73" s="759"/>
      <c r="AJ73" s="759"/>
      <c r="AK73" s="759"/>
      <c r="AL73" s="760"/>
    </row>
    <row r="74" spans="1:38">
      <c r="A74" s="1" t="s">
        <v>973</v>
      </c>
      <c r="D74" s="166" t="s">
        <v>877</v>
      </c>
      <c r="E74" s="164"/>
      <c r="F74" s="164"/>
      <c r="G74" s="164"/>
      <c r="H74" s="164"/>
      <c r="I74" s="164"/>
      <c r="J74" s="164"/>
      <c r="K74" s="164"/>
      <c r="L74" s="164"/>
      <c r="M74" s="164"/>
      <c r="N74" s="165"/>
      <c r="O74" s="761"/>
      <c r="P74" s="762"/>
      <c r="Q74" s="762"/>
      <c r="R74" s="762"/>
      <c r="S74" s="762"/>
      <c r="T74" s="763"/>
      <c r="U74" s="758"/>
      <c r="V74" s="759"/>
      <c r="W74" s="759"/>
      <c r="X74" s="759"/>
      <c r="Y74" s="759"/>
      <c r="Z74" s="760"/>
      <c r="AA74" s="761"/>
      <c r="AB74" s="762"/>
      <c r="AC74" s="762"/>
      <c r="AD74" s="762"/>
      <c r="AE74" s="762"/>
      <c r="AF74" s="763"/>
      <c r="AG74" s="758"/>
      <c r="AH74" s="759"/>
      <c r="AI74" s="759"/>
      <c r="AJ74" s="759"/>
      <c r="AK74" s="759"/>
      <c r="AL74" s="760"/>
    </row>
    <row r="75" spans="1:38">
      <c r="A75" s="1" t="s">
        <v>974</v>
      </c>
      <c r="D75" s="163" t="s">
        <v>975</v>
      </c>
      <c r="E75" s="164"/>
      <c r="F75" s="164"/>
      <c r="G75" s="164"/>
      <c r="H75" s="164"/>
      <c r="I75" s="164"/>
      <c r="J75" s="164"/>
      <c r="K75" s="164"/>
      <c r="L75" s="164"/>
      <c r="M75" s="164"/>
      <c r="N75" s="165"/>
      <c r="O75" s="758"/>
      <c r="P75" s="759"/>
      <c r="Q75" s="759"/>
      <c r="R75" s="759"/>
      <c r="S75" s="759"/>
      <c r="T75" s="760"/>
      <c r="U75" s="758">
        <f>-SUM(O76:T80)</f>
        <v>0</v>
      </c>
      <c r="V75" s="759"/>
      <c r="W75" s="759"/>
      <c r="X75" s="759"/>
      <c r="Y75" s="759"/>
      <c r="Z75" s="760"/>
      <c r="AA75" s="758"/>
      <c r="AB75" s="759"/>
      <c r="AC75" s="759"/>
      <c r="AD75" s="759"/>
      <c r="AE75" s="759"/>
      <c r="AF75" s="760"/>
      <c r="AG75" s="758">
        <f>-SUM(AA76:AF80)</f>
        <v>0</v>
      </c>
      <c r="AH75" s="759"/>
      <c r="AI75" s="759"/>
      <c r="AJ75" s="759"/>
      <c r="AK75" s="759"/>
      <c r="AL75" s="760"/>
    </row>
    <row r="76" spans="1:38">
      <c r="A76" s="1" t="s">
        <v>976</v>
      </c>
      <c r="D76" s="166" t="s">
        <v>977</v>
      </c>
      <c r="E76" s="164"/>
      <c r="F76" s="164"/>
      <c r="G76" s="164"/>
      <c r="H76" s="164"/>
      <c r="I76" s="164"/>
      <c r="J76" s="164"/>
      <c r="K76" s="164"/>
      <c r="L76" s="164"/>
      <c r="M76" s="164"/>
      <c r="N76" s="165"/>
      <c r="O76" s="761"/>
      <c r="P76" s="762"/>
      <c r="Q76" s="762"/>
      <c r="R76" s="762"/>
      <c r="S76" s="762"/>
      <c r="T76" s="763"/>
      <c r="U76" s="758"/>
      <c r="V76" s="759"/>
      <c r="W76" s="759"/>
      <c r="X76" s="759"/>
      <c r="Y76" s="759"/>
      <c r="Z76" s="760"/>
      <c r="AA76" s="761"/>
      <c r="AB76" s="762"/>
      <c r="AC76" s="762"/>
      <c r="AD76" s="762"/>
      <c r="AE76" s="762"/>
      <c r="AF76" s="763"/>
      <c r="AG76" s="758"/>
      <c r="AH76" s="759"/>
      <c r="AI76" s="759"/>
      <c r="AJ76" s="759"/>
      <c r="AK76" s="759"/>
      <c r="AL76" s="760"/>
    </row>
    <row r="77" spans="1:38">
      <c r="A77" s="1" t="s">
        <v>978</v>
      </c>
      <c r="D77" s="166" t="s">
        <v>979</v>
      </c>
      <c r="E77" s="164"/>
      <c r="F77" s="164"/>
      <c r="G77" s="164"/>
      <c r="H77" s="164"/>
      <c r="I77" s="164"/>
      <c r="J77" s="164"/>
      <c r="K77" s="164"/>
      <c r="L77" s="164"/>
      <c r="M77" s="164"/>
      <c r="N77" s="165"/>
      <c r="O77" s="761"/>
      <c r="P77" s="762"/>
      <c r="Q77" s="762"/>
      <c r="R77" s="762"/>
      <c r="S77" s="762"/>
      <c r="T77" s="763"/>
      <c r="U77" s="758"/>
      <c r="V77" s="759"/>
      <c r="W77" s="759"/>
      <c r="X77" s="759"/>
      <c r="Y77" s="759"/>
      <c r="Z77" s="760"/>
      <c r="AA77" s="761"/>
      <c r="AB77" s="762"/>
      <c r="AC77" s="762"/>
      <c r="AD77" s="762"/>
      <c r="AE77" s="762"/>
      <c r="AF77" s="763"/>
      <c r="AG77" s="758"/>
      <c r="AH77" s="759"/>
      <c r="AI77" s="759"/>
      <c r="AJ77" s="759"/>
      <c r="AK77" s="759"/>
      <c r="AL77" s="760"/>
    </row>
    <row r="78" spans="1:38">
      <c r="A78" s="1" t="s">
        <v>980</v>
      </c>
      <c r="D78" s="166" t="s">
        <v>981</v>
      </c>
      <c r="E78" s="164"/>
      <c r="F78" s="164"/>
      <c r="G78" s="164"/>
      <c r="H78" s="164"/>
      <c r="I78" s="164"/>
      <c r="J78" s="164"/>
      <c r="K78" s="164"/>
      <c r="L78" s="164"/>
      <c r="M78" s="164"/>
      <c r="N78" s="165"/>
      <c r="O78" s="761"/>
      <c r="P78" s="762"/>
      <c r="Q78" s="762"/>
      <c r="R78" s="762"/>
      <c r="S78" s="762"/>
      <c r="T78" s="763"/>
      <c r="U78" s="758"/>
      <c r="V78" s="759"/>
      <c r="W78" s="759"/>
      <c r="X78" s="759"/>
      <c r="Y78" s="759"/>
      <c r="Z78" s="760"/>
      <c r="AA78" s="761"/>
      <c r="AB78" s="762"/>
      <c r="AC78" s="762"/>
      <c r="AD78" s="762"/>
      <c r="AE78" s="762"/>
      <c r="AF78" s="763"/>
      <c r="AG78" s="758"/>
      <c r="AH78" s="759"/>
      <c r="AI78" s="759"/>
      <c r="AJ78" s="759"/>
      <c r="AK78" s="759"/>
      <c r="AL78" s="760"/>
    </row>
    <row r="79" spans="1:38">
      <c r="A79" s="1" t="s">
        <v>982</v>
      </c>
      <c r="D79" s="166" t="s">
        <v>983</v>
      </c>
      <c r="E79" s="164"/>
      <c r="F79" s="164"/>
      <c r="G79" s="164"/>
      <c r="H79" s="164"/>
      <c r="I79" s="164"/>
      <c r="J79" s="164"/>
      <c r="K79" s="164"/>
      <c r="L79" s="164"/>
      <c r="M79" s="164"/>
      <c r="N79" s="165"/>
      <c r="O79" s="761"/>
      <c r="P79" s="762"/>
      <c r="Q79" s="762"/>
      <c r="R79" s="762"/>
      <c r="S79" s="762"/>
      <c r="T79" s="763"/>
      <c r="U79" s="758"/>
      <c r="V79" s="759"/>
      <c r="W79" s="759"/>
      <c r="X79" s="759"/>
      <c r="Y79" s="759"/>
      <c r="Z79" s="760"/>
      <c r="AA79" s="761"/>
      <c r="AB79" s="762"/>
      <c r="AC79" s="762"/>
      <c r="AD79" s="762"/>
      <c r="AE79" s="762"/>
      <c r="AF79" s="763"/>
      <c r="AG79" s="758"/>
      <c r="AH79" s="759"/>
      <c r="AI79" s="759"/>
      <c r="AJ79" s="759"/>
      <c r="AK79" s="759"/>
      <c r="AL79" s="760"/>
    </row>
    <row r="80" spans="1:38">
      <c r="A80" s="1" t="s">
        <v>984</v>
      </c>
      <c r="D80" s="166" t="s">
        <v>877</v>
      </c>
      <c r="E80" s="164"/>
      <c r="F80" s="164"/>
      <c r="G80" s="164"/>
      <c r="H80" s="164"/>
      <c r="I80" s="164"/>
      <c r="J80" s="164"/>
      <c r="K80" s="164"/>
      <c r="L80" s="164"/>
      <c r="M80" s="164"/>
      <c r="N80" s="165"/>
      <c r="O80" s="761"/>
      <c r="P80" s="762"/>
      <c r="Q80" s="762"/>
      <c r="R80" s="762"/>
      <c r="S80" s="762"/>
      <c r="T80" s="763"/>
      <c r="U80" s="758"/>
      <c r="V80" s="759"/>
      <c r="W80" s="759"/>
      <c r="X80" s="759"/>
      <c r="Y80" s="759"/>
      <c r="Z80" s="760"/>
      <c r="AA80" s="761"/>
      <c r="AB80" s="762"/>
      <c r="AC80" s="762"/>
      <c r="AD80" s="762"/>
      <c r="AE80" s="762"/>
      <c r="AF80" s="763"/>
      <c r="AG80" s="758"/>
      <c r="AH80" s="759"/>
      <c r="AI80" s="759"/>
      <c r="AJ80" s="759"/>
      <c r="AK80" s="759"/>
      <c r="AL80" s="760"/>
    </row>
    <row r="81" spans="1:46">
      <c r="A81" s="1" t="s">
        <v>985</v>
      </c>
      <c r="D81" s="163" t="s">
        <v>993</v>
      </c>
      <c r="E81" s="164"/>
      <c r="F81" s="164"/>
      <c r="G81" s="164"/>
      <c r="H81" s="164"/>
      <c r="I81" s="164"/>
      <c r="J81" s="164"/>
      <c r="K81" s="164"/>
      <c r="L81" s="164"/>
      <c r="M81" s="164"/>
      <c r="N81" s="165"/>
      <c r="O81" s="758"/>
      <c r="P81" s="759"/>
      <c r="Q81" s="759"/>
      <c r="R81" s="759"/>
      <c r="S81" s="759"/>
      <c r="T81" s="760"/>
      <c r="U81" s="758">
        <f>U9+U51+U68</f>
        <v>0</v>
      </c>
      <c r="V81" s="759"/>
      <c r="W81" s="759"/>
      <c r="X81" s="759"/>
      <c r="Y81" s="759"/>
      <c r="Z81" s="760"/>
      <c r="AA81" s="758"/>
      <c r="AB81" s="759"/>
      <c r="AC81" s="759"/>
      <c r="AD81" s="759"/>
      <c r="AE81" s="759"/>
      <c r="AF81" s="760"/>
      <c r="AG81" s="758">
        <f>AG9+AG51+AG68</f>
        <v>0</v>
      </c>
      <c r="AH81" s="759"/>
      <c r="AI81" s="759"/>
      <c r="AJ81" s="759"/>
      <c r="AK81" s="759"/>
      <c r="AL81" s="760"/>
    </row>
    <row r="82" spans="1:46">
      <c r="A82" s="1" t="s">
        <v>986</v>
      </c>
      <c r="D82" s="163" t="s">
        <v>994</v>
      </c>
      <c r="E82" s="164"/>
      <c r="F82" s="164"/>
      <c r="G82" s="164"/>
      <c r="H82" s="164"/>
      <c r="I82" s="164"/>
      <c r="J82" s="164"/>
      <c r="K82" s="164"/>
      <c r="L82" s="164"/>
      <c r="M82" s="164"/>
      <c r="N82" s="165"/>
      <c r="O82" s="758"/>
      <c r="P82" s="759"/>
      <c r="Q82" s="759"/>
      <c r="R82" s="759"/>
      <c r="S82" s="759"/>
      <c r="T82" s="760"/>
      <c r="U82" s="761"/>
      <c r="V82" s="762"/>
      <c r="W82" s="762"/>
      <c r="X82" s="762"/>
      <c r="Y82" s="762"/>
      <c r="Z82" s="763"/>
      <c r="AA82" s="758"/>
      <c r="AB82" s="759"/>
      <c r="AC82" s="759"/>
      <c r="AD82" s="759"/>
      <c r="AE82" s="759"/>
      <c r="AF82" s="760"/>
      <c r="AG82" s="761"/>
      <c r="AH82" s="762"/>
      <c r="AI82" s="762"/>
      <c r="AJ82" s="762"/>
      <c r="AK82" s="762"/>
      <c r="AL82" s="763"/>
    </row>
    <row r="83" spans="1:46">
      <c r="A83" s="1" t="s">
        <v>987</v>
      </c>
      <c r="D83" s="163" t="s">
        <v>995</v>
      </c>
      <c r="E83" s="164"/>
      <c r="F83" s="164"/>
      <c r="G83" s="164"/>
      <c r="H83" s="164"/>
      <c r="I83" s="164"/>
      <c r="J83" s="164"/>
      <c r="K83" s="164"/>
      <c r="L83" s="164"/>
      <c r="M83" s="164"/>
      <c r="N83" s="165"/>
      <c r="O83" s="758"/>
      <c r="P83" s="759"/>
      <c r="Q83" s="759"/>
      <c r="R83" s="759"/>
      <c r="S83" s="759"/>
      <c r="T83" s="760"/>
      <c r="U83" s="758">
        <f>U81+U82</f>
        <v>0</v>
      </c>
      <c r="V83" s="759"/>
      <c r="W83" s="759"/>
      <c r="X83" s="759"/>
      <c r="Y83" s="759"/>
      <c r="Z83" s="760"/>
      <c r="AA83" s="758"/>
      <c r="AB83" s="759"/>
      <c r="AC83" s="759"/>
      <c r="AD83" s="759"/>
      <c r="AE83" s="759"/>
      <c r="AF83" s="760"/>
      <c r="AG83" s="758">
        <f>AG81+AG82</f>
        <v>0</v>
      </c>
      <c r="AH83" s="759"/>
      <c r="AI83" s="759"/>
      <c r="AJ83" s="759"/>
      <c r="AK83" s="759"/>
      <c r="AL83" s="760"/>
    </row>
    <row r="84" spans="1:46">
      <c r="A84" s="1" t="s">
        <v>988</v>
      </c>
      <c r="D84" s="163" t="s">
        <v>996</v>
      </c>
      <c r="E84" s="164"/>
      <c r="F84" s="164"/>
      <c r="G84" s="164"/>
      <c r="H84" s="164"/>
      <c r="I84" s="164"/>
      <c r="J84" s="164"/>
      <c r="K84" s="164"/>
      <c r="L84" s="164"/>
      <c r="M84" s="164"/>
      <c r="N84" s="165"/>
      <c r="O84" s="758"/>
      <c r="P84" s="759"/>
      <c r="Q84" s="759"/>
      <c r="R84" s="759"/>
      <c r="S84" s="759"/>
      <c r="T84" s="760"/>
      <c r="U84" s="761"/>
      <c r="V84" s="762"/>
      <c r="W84" s="762"/>
      <c r="X84" s="762"/>
      <c r="Y84" s="762"/>
      <c r="Z84" s="763"/>
      <c r="AA84" s="758"/>
      <c r="AB84" s="759"/>
      <c r="AC84" s="759"/>
      <c r="AD84" s="759"/>
      <c r="AE84" s="759"/>
      <c r="AF84" s="760"/>
      <c r="AG84" s="761"/>
      <c r="AH84" s="762"/>
      <c r="AI84" s="762"/>
      <c r="AJ84" s="762"/>
      <c r="AK84" s="762"/>
      <c r="AL84" s="763"/>
    </row>
    <row r="85" spans="1:46">
      <c r="A85" s="1" t="s">
        <v>989</v>
      </c>
      <c r="D85" s="163" t="s">
        <v>997</v>
      </c>
      <c r="E85" s="164"/>
      <c r="F85" s="164"/>
      <c r="G85" s="164"/>
      <c r="H85" s="164"/>
      <c r="I85" s="164"/>
      <c r="J85" s="164"/>
      <c r="K85" s="164"/>
      <c r="L85" s="164"/>
      <c r="M85" s="164"/>
      <c r="N85" s="165"/>
      <c r="O85" s="758"/>
      <c r="P85" s="759"/>
      <c r="Q85" s="759"/>
      <c r="R85" s="759"/>
      <c r="S85" s="759"/>
      <c r="T85" s="760"/>
      <c r="U85" s="758">
        <f>U83+U84</f>
        <v>0</v>
      </c>
      <c r="V85" s="759"/>
      <c r="W85" s="759"/>
      <c r="X85" s="759"/>
      <c r="Y85" s="759"/>
      <c r="Z85" s="760"/>
      <c r="AA85" s="758"/>
      <c r="AB85" s="759"/>
      <c r="AC85" s="759"/>
      <c r="AD85" s="759"/>
      <c r="AE85" s="759"/>
      <c r="AF85" s="760"/>
      <c r="AG85" s="758">
        <f>AG83+AG84</f>
        <v>0</v>
      </c>
      <c r="AH85" s="759"/>
      <c r="AI85" s="759"/>
      <c r="AJ85" s="759"/>
      <c r="AK85" s="759"/>
      <c r="AL85" s="760"/>
    </row>
    <row r="86" spans="1:46" ht="7.5" customHeight="1">
      <c r="A86" s="20"/>
      <c r="B86" s="19"/>
      <c r="C86" s="18"/>
      <c r="D86" s="18"/>
      <c r="E86" s="180"/>
      <c r="F86" s="180"/>
      <c r="G86" s="180"/>
      <c r="H86" s="180"/>
      <c r="I86" s="180"/>
      <c r="J86" s="180"/>
      <c r="K86" s="180"/>
      <c r="L86" s="180"/>
      <c r="M86" s="180"/>
      <c r="N86" s="180"/>
      <c r="O86" s="180"/>
      <c r="P86" s="182"/>
      <c r="Q86" s="182"/>
      <c r="R86" s="182"/>
      <c r="S86" s="182"/>
      <c r="T86" s="182"/>
      <c r="U86" s="182"/>
      <c r="V86" s="182"/>
      <c r="W86" s="182"/>
      <c r="X86" s="182"/>
      <c r="Y86" s="182"/>
      <c r="Z86" s="182"/>
      <c r="AA86" s="182"/>
      <c r="AB86" s="182"/>
      <c r="AC86" s="182"/>
      <c r="AD86" s="182"/>
      <c r="AE86" s="182"/>
      <c r="AF86" s="182"/>
      <c r="AG86" s="181"/>
      <c r="AJ86"/>
      <c r="AK86"/>
      <c r="AL86"/>
      <c r="AM86"/>
      <c r="AN86"/>
      <c r="AO86"/>
      <c r="AP86"/>
      <c r="AQ86"/>
      <c r="AR86"/>
      <c r="AS86"/>
    </row>
    <row r="87" spans="1:46" ht="26.25" customHeight="1">
      <c r="A87" s="20"/>
      <c r="B87" s="19"/>
      <c r="C87" s="18"/>
      <c r="D87" s="41"/>
      <c r="E87" s="279"/>
      <c r="F87" s="279"/>
      <c r="G87" s="279"/>
      <c r="H87" s="279"/>
      <c r="I87" s="279"/>
      <c r="J87" s="279"/>
      <c r="K87" s="279"/>
      <c r="L87" s="279"/>
      <c r="M87" s="279"/>
      <c r="N87" s="279"/>
      <c r="O87" s="279"/>
      <c r="P87" s="279"/>
      <c r="Q87" s="279"/>
      <c r="R87" s="279"/>
      <c r="S87" s="279"/>
      <c r="T87" s="279"/>
      <c r="U87" s="279"/>
      <c r="V87" s="279"/>
      <c r="W87" s="279"/>
      <c r="X87" s="279"/>
      <c r="Y87" s="279"/>
      <c r="Z87" s="279"/>
      <c r="AA87" s="279"/>
      <c r="AB87" s="279"/>
      <c r="AC87" s="279"/>
      <c r="AD87" s="279"/>
      <c r="AE87" s="279"/>
      <c r="AF87" s="279"/>
      <c r="AG87" s="279"/>
      <c r="AH87" s="279"/>
      <c r="AI87" s="279"/>
      <c r="AJ87" s="279"/>
      <c r="AK87" s="279"/>
      <c r="AL87" s="279"/>
      <c r="AM87" s="99" t="s">
        <v>199</v>
      </c>
      <c r="AN87" s="41"/>
      <c r="AO87" s="41"/>
      <c r="AP87" s="41"/>
      <c r="AQ87" s="41"/>
      <c r="AR87" s="41"/>
      <c r="AS87" s="41"/>
      <c r="AT87" s="21"/>
    </row>
    <row r="90" spans="1:46" ht="105" customHeight="1">
      <c r="B90" s="266" t="s">
        <v>1000</v>
      </c>
      <c r="C90" s="267"/>
      <c r="D90" s="267"/>
      <c r="E90" s="267"/>
      <c r="F90" s="267"/>
      <c r="G90" s="267"/>
      <c r="H90" s="267"/>
      <c r="I90" s="267"/>
      <c r="J90" s="267"/>
      <c r="K90" s="267"/>
      <c r="L90" s="267"/>
      <c r="M90" s="267"/>
      <c r="N90" s="267"/>
      <c r="O90" s="267"/>
      <c r="P90" s="267"/>
      <c r="Q90" s="267"/>
      <c r="R90" s="267"/>
      <c r="S90" s="267"/>
      <c r="T90" s="267"/>
      <c r="U90" s="267"/>
      <c r="V90" s="267"/>
      <c r="W90" s="267"/>
      <c r="X90" s="267"/>
      <c r="Y90" s="267"/>
      <c r="Z90" s="267"/>
      <c r="AA90" s="267"/>
      <c r="AB90" s="267"/>
      <c r="AC90" s="267"/>
      <c r="AD90" s="267"/>
      <c r="AE90" s="267"/>
      <c r="AF90" s="267"/>
      <c r="AG90" s="267"/>
      <c r="AH90" s="267"/>
      <c r="AI90" s="267"/>
      <c r="AJ90" s="267"/>
      <c r="AK90" s="267"/>
      <c r="AL90" s="268"/>
    </row>
  </sheetData>
  <protectedRanges>
    <protectedRange sqref="O25:T46 AA25:AF46 U47:Z50 AG47:AL50 O53:T59 AA53:AF59 O61:T67 AA61:AF67 O70:T74 AA70:AF74 O76:T80 AA76:AF80 U82 U84 AG82 AG84 O12:T23 AA12:AF23" name="범위3"/>
  </protectedRanges>
  <mergeCells count="321">
    <mergeCell ref="D7:N8"/>
    <mergeCell ref="O8:Z8"/>
    <mergeCell ref="AA8:AL8"/>
    <mergeCell ref="O9:T9"/>
    <mergeCell ref="U9:Z9"/>
    <mergeCell ref="AA9:AF9"/>
    <mergeCell ref="AG9:AL9"/>
    <mergeCell ref="D1:AK1"/>
    <mergeCell ref="V4:X4"/>
    <mergeCell ref="AC4:AE4"/>
    <mergeCell ref="V5:X5"/>
    <mergeCell ref="AC5:AE5"/>
    <mergeCell ref="G3:AH3"/>
    <mergeCell ref="O10:T10"/>
    <mergeCell ref="U10:Z10"/>
    <mergeCell ref="AA10:AF10"/>
    <mergeCell ref="AG10:AL10"/>
    <mergeCell ref="O11:T11"/>
    <mergeCell ref="U11:Z11"/>
    <mergeCell ref="AA11:AF11"/>
    <mergeCell ref="AG11:AL11"/>
    <mergeCell ref="AI6:AL6"/>
    <mergeCell ref="O14:T14"/>
    <mergeCell ref="U14:Z14"/>
    <mergeCell ref="AA14:AF14"/>
    <mergeCell ref="AG14:AL14"/>
    <mergeCell ref="O15:T15"/>
    <mergeCell ref="U15:Z15"/>
    <mergeCell ref="AA15:AF15"/>
    <mergeCell ref="AG15:AL15"/>
    <mergeCell ref="O12:T12"/>
    <mergeCell ref="U12:Z12"/>
    <mergeCell ref="AA12:AF12"/>
    <mergeCell ref="AG12:AL12"/>
    <mergeCell ref="O13:T13"/>
    <mergeCell ref="U13:Z13"/>
    <mergeCell ref="AA13:AF13"/>
    <mergeCell ref="AG13:AL13"/>
    <mergeCell ref="O18:T18"/>
    <mergeCell ref="U18:Z18"/>
    <mergeCell ref="AA18:AF18"/>
    <mergeCell ref="AG18:AL18"/>
    <mergeCell ref="O19:T19"/>
    <mergeCell ref="U19:Z19"/>
    <mergeCell ref="AA19:AF19"/>
    <mergeCell ref="AG19:AL19"/>
    <mergeCell ref="O16:T16"/>
    <mergeCell ref="U16:Z16"/>
    <mergeCell ref="AA16:AF16"/>
    <mergeCell ref="AG16:AL16"/>
    <mergeCell ref="O17:T17"/>
    <mergeCell ref="U17:Z17"/>
    <mergeCell ref="AA17:AF17"/>
    <mergeCell ref="AG17:AL17"/>
    <mergeCell ref="O24:T24"/>
    <mergeCell ref="U24:Z24"/>
    <mergeCell ref="AA24:AF24"/>
    <mergeCell ref="AG24:AL24"/>
    <mergeCell ref="O25:T25"/>
    <mergeCell ref="U25:Z25"/>
    <mergeCell ref="AA25:AF25"/>
    <mergeCell ref="AG25:AL25"/>
    <mergeCell ref="O20:T20"/>
    <mergeCell ref="U20:Z20"/>
    <mergeCell ref="AA20:AF20"/>
    <mergeCell ref="AG20:AL20"/>
    <mergeCell ref="O23:T23"/>
    <mergeCell ref="U23:Z23"/>
    <mergeCell ref="AA23:AF23"/>
    <mergeCell ref="AG23:AL23"/>
    <mergeCell ref="O22:T22"/>
    <mergeCell ref="U22:Z22"/>
    <mergeCell ref="AA22:AF22"/>
    <mergeCell ref="AG22:AL22"/>
    <mergeCell ref="O21:T21"/>
    <mergeCell ref="U21:Z21"/>
    <mergeCell ref="AA21:AF21"/>
    <mergeCell ref="AG21:AL21"/>
    <mergeCell ref="O28:T28"/>
    <mergeCell ref="U28:Z28"/>
    <mergeCell ref="AA28:AF28"/>
    <mergeCell ref="AG28:AL28"/>
    <mergeCell ref="O29:T29"/>
    <mergeCell ref="U29:Z29"/>
    <mergeCell ref="AA29:AF29"/>
    <mergeCell ref="AG29:AL29"/>
    <mergeCell ref="O26:T26"/>
    <mergeCell ref="U26:Z26"/>
    <mergeCell ref="AA26:AF26"/>
    <mergeCell ref="AG26:AL26"/>
    <mergeCell ref="O27:T27"/>
    <mergeCell ref="U27:Z27"/>
    <mergeCell ref="AA27:AF27"/>
    <mergeCell ref="AG27:AL27"/>
    <mergeCell ref="O32:T32"/>
    <mergeCell ref="U32:Z32"/>
    <mergeCell ref="AA32:AF32"/>
    <mergeCell ref="AG32:AL32"/>
    <mergeCell ref="O33:T33"/>
    <mergeCell ref="U33:Z33"/>
    <mergeCell ref="AA33:AF33"/>
    <mergeCell ref="AG33:AL33"/>
    <mergeCell ref="O30:T30"/>
    <mergeCell ref="U30:Z30"/>
    <mergeCell ref="AA30:AF30"/>
    <mergeCell ref="AG30:AL30"/>
    <mergeCell ref="O31:T31"/>
    <mergeCell ref="U31:Z31"/>
    <mergeCell ref="AA31:AF31"/>
    <mergeCell ref="AG31:AL31"/>
    <mergeCell ref="O36:T36"/>
    <mergeCell ref="U36:Z36"/>
    <mergeCell ref="AA36:AF36"/>
    <mergeCell ref="AG36:AL36"/>
    <mergeCell ref="O37:T37"/>
    <mergeCell ref="U37:Z37"/>
    <mergeCell ref="AA37:AF37"/>
    <mergeCell ref="AG37:AL37"/>
    <mergeCell ref="O34:T34"/>
    <mergeCell ref="U34:Z34"/>
    <mergeCell ref="AA34:AF34"/>
    <mergeCell ref="AG34:AL34"/>
    <mergeCell ref="O35:T35"/>
    <mergeCell ref="U35:Z35"/>
    <mergeCell ref="AA35:AF35"/>
    <mergeCell ref="AG35:AL35"/>
    <mergeCell ref="O40:T40"/>
    <mergeCell ref="U40:Z40"/>
    <mergeCell ref="AA40:AF40"/>
    <mergeCell ref="AG40:AL40"/>
    <mergeCell ref="O41:T41"/>
    <mergeCell ref="U41:Z41"/>
    <mergeCell ref="AA41:AF41"/>
    <mergeCell ref="AG41:AL41"/>
    <mergeCell ref="O38:T38"/>
    <mergeCell ref="U38:Z38"/>
    <mergeCell ref="AA38:AF38"/>
    <mergeCell ref="AG38:AL38"/>
    <mergeCell ref="O39:T39"/>
    <mergeCell ref="U39:Z39"/>
    <mergeCell ref="AA39:AF39"/>
    <mergeCell ref="AG39:AL39"/>
    <mergeCell ref="O44:T44"/>
    <mergeCell ref="U44:Z44"/>
    <mergeCell ref="AA44:AF44"/>
    <mergeCell ref="AG44:AL44"/>
    <mergeCell ref="O45:T45"/>
    <mergeCell ref="U45:Z45"/>
    <mergeCell ref="AA45:AF45"/>
    <mergeCell ref="AG45:AL45"/>
    <mergeCell ref="O42:T42"/>
    <mergeCell ref="U42:Z42"/>
    <mergeCell ref="AA42:AF42"/>
    <mergeCell ref="AG42:AL42"/>
    <mergeCell ref="O43:T43"/>
    <mergeCell ref="U43:Z43"/>
    <mergeCell ref="AA43:AF43"/>
    <mergeCell ref="AG43:AL43"/>
    <mergeCell ref="O48:T48"/>
    <mergeCell ref="U48:Z48"/>
    <mergeCell ref="AA48:AF48"/>
    <mergeCell ref="AG48:AL48"/>
    <mergeCell ref="O49:T49"/>
    <mergeCell ref="U49:Z49"/>
    <mergeCell ref="AA49:AF49"/>
    <mergeCell ref="AG49:AL49"/>
    <mergeCell ref="O46:T46"/>
    <mergeCell ref="U46:Z46"/>
    <mergeCell ref="AA46:AF46"/>
    <mergeCell ref="AG46:AL46"/>
    <mergeCell ref="O47:T47"/>
    <mergeCell ref="U47:Z47"/>
    <mergeCell ref="AA47:AF47"/>
    <mergeCell ref="AG47:AL47"/>
    <mergeCell ref="O52:T52"/>
    <mergeCell ref="U52:Z52"/>
    <mergeCell ref="AA52:AF52"/>
    <mergeCell ref="AG52:AL52"/>
    <mergeCell ref="O53:T53"/>
    <mergeCell ref="U53:Z53"/>
    <mergeCell ref="AA53:AF53"/>
    <mergeCell ref="AG53:AL53"/>
    <mergeCell ref="O50:T50"/>
    <mergeCell ref="U50:Z50"/>
    <mergeCell ref="AA50:AF50"/>
    <mergeCell ref="AG50:AL50"/>
    <mergeCell ref="O51:T51"/>
    <mergeCell ref="U51:Z51"/>
    <mergeCell ref="AA51:AF51"/>
    <mergeCell ref="AG51:AL51"/>
    <mergeCell ref="O56:T56"/>
    <mergeCell ref="U56:Z56"/>
    <mergeCell ref="AA56:AF56"/>
    <mergeCell ref="AG56:AL56"/>
    <mergeCell ref="O57:T57"/>
    <mergeCell ref="U57:Z57"/>
    <mergeCell ref="AA57:AF57"/>
    <mergeCell ref="AG57:AL57"/>
    <mergeCell ref="O54:T54"/>
    <mergeCell ref="U54:Z54"/>
    <mergeCell ref="AA54:AF54"/>
    <mergeCell ref="AG54:AL54"/>
    <mergeCell ref="O55:T55"/>
    <mergeCell ref="U55:Z55"/>
    <mergeCell ref="AA55:AF55"/>
    <mergeCell ref="AG55:AL55"/>
    <mergeCell ref="O60:T60"/>
    <mergeCell ref="U60:Z60"/>
    <mergeCell ref="AA60:AF60"/>
    <mergeCell ref="AG60:AL60"/>
    <mergeCell ref="O61:T61"/>
    <mergeCell ref="U61:Z61"/>
    <mergeCell ref="AA61:AF61"/>
    <mergeCell ref="AG61:AL61"/>
    <mergeCell ref="O58:T58"/>
    <mergeCell ref="U58:Z58"/>
    <mergeCell ref="AA58:AF58"/>
    <mergeCell ref="AG58:AL58"/>
    <mergeCell ref="O59:T59"/>
    <mergeCell ref="U59:Z59"/>
    <mergeCell ref="AA59:AF59"/>
    <mergeCell ref="AG59:AL59"/>
    <mergeCell ref="O64:T64"/>
    <mergeCell ref="U64:Z64"/>
    <mergeCell ref="AA64:AF64"/>
    <mergeCell ref="AG64:AL64"/>
    <mergeCell ref="O65:T65"/>
    <mergeCell ref="U65:Z65"/>
    <mergeCell ref="AA65:AF65"/>
    <mergeCell ref="AG65:AL65"/>
    <mergeCell ref="O62:T62"/>
    <mergeCell ref="U62:Z62"/>
    <mergeCell ref="AA62:AF62"/>
    <mergeCell ref="AG62:AL62"/>
    <mergeCell ref="O63:T63"/>
    <mergeCell ref="U63:Z63"/>
    <mergeCell ref="AA63:AF63"/>
    <mergeCell ref="AG63:AL63"/>
    <mergeCell ref="O68:T68"/>
    <mergeCell ref="U68:Z68"/>
    <mergeCell ref="AA68:AF68"/>
    <mergeCell ref="AG68:AL68"/>
    <mergeCell ref="O69:T69"/>
    <mergeCell ref="U69:Z69"/>
    <mergeCell ref="AA69:AF69"/>
    <mergeCell ref="AG69:AL69"/>
    <mergeCell ref="O66:T66"/>
    <mergeCell ref="U66:Z66"/>
    <mergeCell ref="AA66:AF66"/>
    <mergeCell ref="AG66:AL66"/>
    <mergeCell ref="O67:T67"/>
    <mergeCell ref="U67:Z67"/>
    <mergeCell ref="AA67:AF67"/>
    <mergeCell ref="AG67:AL67"/>
    <mergeCell ref="O72:T72"/>
    <mergeCell ref="U72:Z72"/>
    <mergeCell ref="AA72:AF72"/>
    <mergeCell ref="AG72:AL72"/>
    <mergeCell ref="O73:T73"/>
    <mergeCell ref="U73:Z73"/>
    <mergeCell ref="AA73:AF73"/>
    <mergeCell ref="AG73:AL73"/>
    <mergeCell ref="O70:T70"/>
    <mergeCell ref="U70:Z70"/>
    <mergeCell ref="AA70:AF70"/>
    <mergeCell ref="AG70:AL70"/>
    <mergeCell ref="O71:T71"/>
    <mergeCell ref="U71:Z71"/>
    <mergeCell ref="AA71:AF71"/>
    <mergeCell ref="AG71:AL71"/>
    <mergeCell ref="O76:T76"/>
    <mergeCell ref="U76:Z76"/>
    <mergeCell ref="AA76:AF76"/>
    <mergeCell ref="AG76:AL76"/>
    <mergeCell ref="O77:T77"/>
    <mergeCell ref="U77:Z77"/>
    <mergeCell ref="AA77:AF77"/>
    <mergeCell ref="AG77:AL77"/>
    <mergeCell ref="O74:T74"/>
    <mergeCell ref="U74:Z74"/>
    <mergeCell ref="AA74:AF74"/>
    <mergeCell ref="AG74:AL74"/>
    <mergeCell ref="O75:T75"/>
    <mergeCell ref="U75:Z75"/>
    <mergeCell ref="AA75:AF75"/>
    <mergeCell ref="AG75:AL75"/>
    <mergeCell ref="U81:Z81"/>
    <mergeCell ref="AA81:AF81"/>
    <mergeCell ref="AG81:AL81"/>
    <mergeCell ref="O78:T78"/>
    <mergeCell ref="U78:Z78"/>
    <mergeCell ref="AA78:AF78"/>
    <mergeCell ref="AG78:AL78"/>
    <mergeCell ref="O79:T79"/>
    <mergeCell ref="U79:Z79"/>
    <mergeCell ref="AA79:AF79"/>
    <mergeCell ref="AG79:AL79"/>
    <mergeCell ref="B90:AL90"/>
    <mergeCell ref="B2:AL2"/>
    <mergeCell ref="E87:AL87"/>
    <mergeCell ref="O84:T84"/>
    <mergeCell ref="U84:Z84"/>
    <mergeCell ref="AA84:AF84"/>
    <mergeCell ref="AG84:AL84"/>
    <mergeCell ref="O85:T85"/>
    <mergeCell ref="U85:Z85"/>
    <mergeCell ref="AA85:AF85"/>
    <mergeCell ref="AG85:AL85"/>
    <mergeCell ref="O82:T82"/>
    <mergeCell ref="U82:Z82"/>
    <mergeCell ref="AA82:AF82"/>
    <mergeCell ref="AG82:AL82"/>
    <mergeCell ref="O83:T83"/>
    <mergeCell ref="U83:Z83"/>
    <mergeCell ref="AA83:AF83"/>
    <mergeCell ref="AG83:AL83"/>
    <mergeCell ref="O80:T80"/>
    <mergeCell ref="U80:Z80"/>
    <mergeCell ref="AA80:AF80"/>
    <mergeCell ref="AG80:AL80"/>
    <mergeCell ref="O81:T81"/>
  </mergeCells>
  <phoneticPr fontId="2" type="noConversion"/>
  <pageMargins left="0.47244094488188981" right="0.47244094488188981" top="0.74803149606299213" bottom="0.74803149606299213" header="0.31496062992125984" footer="0.31496062992125984"/>
  <pageSetup paperSize="9" scale="74" orientation="portrait" blackAndWhite="1" r:id="rId1"/>
  <rowBreaks count="1" manualBreakCount="1">
    <brk id="59" min="1" max="37"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AT20"/>
  <sheetViews>
    <sheetView showGridLines="0" view="pageBreakPreview" zoomScaleNormal="100" zoomScaleSheetLayoutView="100" workbookViewId="0">
      <selection activeCell="B2" sqref="B2:AL2"/>
    </sheetView>
  </sheetViews>
  <sheetFormatPr defaultRowHeight="16.5"/>
  <cols>
    <col min="1" max="1" width="9" style="1" customWidth="1"/>
    <col min="2" max="3" width="1.125" style="1" customWidth="1"/>
    <col min="4" max="12" width="3.25" style="1" customWidth="1"/>
    <col min="13" max="15" width="3.75" style="1" customWidth="1"/>
    <col min="16" max="31" width="3.125" style="1" customWidth="1"/>
    <col min="32" max="34" width="3.75" style="1" customWidth="1"/>
    <col min="35" max="37" width="4.375" style="1" customWidth="1"/>
    <col min="38" max="38" width="3.125" style="1" customWidth="1"/>
    <col min="39" max="43" width="9" style="1"/>
  </cols>
  <sheetData>
    <row r="1" spans="1:39" ht="19.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32"/>
    </row>
    <row r="2" spans="1:39" ht="20.25" customHeight="1">
      <c r="A2" s="94"/>
      <c r="B2" s="727" t="s">
        <v>819</v>
      </c>
      <c r="C2" s="727"/>
      <c r="D2" s="727"/>
      <c r="E2" s="727"/>
      <c r="F2" s="727"/>
      <c r="G2" s="727"/>
      <c r="H2" s="727"/>
      <c r="I2" s="727"/>
      <c r="J2" s="727"/>
      <c r="K2" s="727"/>
      <c r="L2" s="727"/>
      <c r="M2" s="727"/>
      <c r="N2" s="727"/>
      <c r="O2" s="727"/>
      <c r="P2" s="727"/>
      <c r="Q2" s="727"/>
      <c r="R2" s="727"/>
      <c r="S2" s="727"/>
      <c r="T2" s="727"/>
      <c r="U2" s="727"/>
      <c r="V2" s="727"/>
      <c r="W2" s="727"/>
      <c r="X2" s="727"/>
      <c r="Y2" s="727"/>
      <c r="Z2" s="727"/>
      <c r="AA2" s="727"/>
      <c r="AB2" s="727"/>
      <c r="AC2" s="727"/>
      <c r="AD2" s="727"/>
      <c r="AE2" s="727"/>
      <c r="AF2" s="727"/>
      <c r="AG2" s="727"/>
      <c r="AH2" s="727"/>
      <c r="AI2" s="727"/>
      <c r="AJ2" s="727"/>
      <c r="AK2" s="727"/>
      <c r="AL2" s="727"/>
    </row>
    <row r="3" spans="1:39">
      <c r="G3" s="349" t="s">
        <v>1043</v>
      </c>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row>
    <row r="4" spans="1:39">
      <c r="J4" s="24" t="s">
        <v>390</v>
      </c>
      <c r="L4" s="24" t="s">
        <v>391</v>
      </c>
      <c r="M4" s="160">
        <f>'5부.Ⅱ'!M4</f>
        <v>13</v>
      </c>
      <c r="N4" s="124" t="s">
        <v>392</v>
      </c>
      <c r="O4" s="160">
        <f>'5부.Ⅰ'!S6</f>
        <v>1</v>
      </c>
      <c r="P4" s="124" t="s">
        <v>1042</v>
      </c>
      <c r="Q4" s="40"/>
      <c r="R4" s="124"/>
      <c r="S4" s="124" t="s">
        <v>634</v>
      </c>
      <c r="T4" s="152"/>
      <c r="U4" s="124"/>
      <c r="V4" s="741" t="str">
        <f>'5부.Ⅱ'!V4</f>
        <v>2023.10.01</v>
      </c>
      <c r="W4" s="741"/>
      <c r="X4" s="741"/>
      <c r="Y4" s="124"/>
      <c r="Z4" s="124" t="s">
        <v>635</v>
      </c>
      <c r="AA4" s="124"/>
      <c r="AB4" s="152"/>
      <c r="AC4" s="741" t="str">
        <f>'5부.Ⅱ'!AC4</f>
        <v>2023.12.31</v>
      </c>
      <c r="AD4" s="741"/>
      <c r="AE4" s="741"/>
      <c r="AF4" s="152"/>
      <c r="AG4" s="124"/>
      <c r="AH4" s="24"/>
      <c r="AI4" s="24"/>
      <c r="AJ4" s="24"/>
      <c r="AK4" s="24"/>
      <c r="AL4" s="24"/>
    </row>
    <row r="5" spans="1:39">
      <c r="J5" s="24" t="s">
        <v>396</v>
      </c>
      <c r="L5" s="24" t="s">
        <v>391</v>
      </c>
      <c r="M5" s="126">
        <f>'5부.Ⅱ'!M5</f>
        <v>12</v>
      </c>
      <c r="N5" s="124" t="s">
        <v>392</v>
      </c>
      <c r="O5" s="161"/>
      <c r="P5" s="124" t="s">
        <v>96</v>
      </c>
      <c r="Q5" s="40"/>
      <c r="R5" s="124"/>
      <c r="S5" s="124" t="s">
        <v>634</v>
      </c>
      <c r="T5" s="152"/>
      <c r="U5" s="124"/>
      <c r="V5" s="753" t="str">
        <f>'5부.Ⅱ'!V5</f>
        <v>2023.04.01</v>
      </c>
      <c r="W5" s="753"/>
      <c r="X5" s="753"/>
      <c r="Y5" s="124"/>
      <c r="Z5" s="124" t="s">
        <v>635</v>
      </c>
      <c r="AA5" s="124"/>
      <c r="AB5" s="152"/>
      <c r="AC5" s="753" t="str">
        <f>'5부.Ⅱ'!AC5</f>
        <v>2023.06.30</v>
      </c>
      <c r="AD5" s="753"/>
      <c r="AE5" s="753"/>
      <c r="AF5" s="152"/>
      <c r="AG5" s="124"/>
      <c r="AH5" s="24"/>
      <c r="AI5" s="24"/>
      <c r="AJ5" s="24"/>
      <c r="AK5" s="24"/>
      <c r="AL5" s="24"/>
    </row>
    <row r="6" spans="1:39" ht="17.25" customHeight="1">
      <c r="B6" s="44"/>
      <c r="C6" s="44"/>
      <c r="D6" s="24" t="s">
        <v>397</v>
      </c>
      <c r="E6" s="128"/>
      <c r="F6" s="128"/>
      <c r="G6" s="24" t="str">
        <f>표지!E28</f>
        <v>주식회사 케이비운용제1호위탁관리부동산투자회사</v>
      </c>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49"/>
      <c r="AH6" s="129"/>
      <c r="AI6" s="780" t="s">
        <v>25</v>
      </c>
      <c r="AJ6" s="780"/>
      <c r="AK6" s="780"/>
      <c r="AL6" s="169"/>
      <c r="AM6" s="11"/>
    </row>
    <row r="7" spans="1:39" ht="30" customHeight="1">
      <c r="A7" s="44"/>
      <c r="B7" s="44"/>
      <c r="C7" s="772" t="s">
        <v>53</v>
      </c>
      <c r="D7" s="773"/>
      <c r="E7" s="773"/>
      <c r="F7" s="773"/>
      <c r="G7" s="773"/>
      <c r="H7" s="774"/>
      <c r="I7" s="772" t="s">
        <v>824</v>
      </c>
      <c r="J7" s="773"/>
      <c r="K7" s="773"/>
      <c r="L7" s="774"/>
      <c r="M7" s="772" t="s">
        <v>825</v>
      </c>
      <c r="N7" s="773"/>
      <c r="O7" s="774"/>
      <c r="P7" s="772" t="s">
        <v>826</v>
      </c>
      <c r="Q7" s="773"/>
      <c r="R7" s="773"/>
      <c r="S7" s="774"/>
      <c r="T7" s="772" t="s">
        <v>829</v>
      </c>
      <c r="U7" s="775"/>
      <c r="V7" s="775"/>
      <c r="W7" s="776"/>
      <c r="X7" s="772" t="s">
        <v>827</v>
      </c>
      <c r="Y7" s="773"/>
      <c r="Z7" s="773"/>
      <c r="AA7" s="774"/>
      <c r="AB7" s="772" t="s">
        <v>267</v>
      </c>
      <c r="AC7" s="773"/>
      <c r="AD7" s="773"/>
      <c r="AE7" s="774"/>
      <c r="AF7" s="777" t="s">
        <v>828</v>
      </c>
      <c r="AG7" s="778"/>
      <c r="AH7" s="779"/>
      <c r="AI7" s="777" t="s">
        <v>185</v>
      </c>
      <c r="AJ7" s="778"/>
      <c r="AK7" s="779"/>
      <c r="AL7" s="11"/>
      <c r="AM7" s="24"/>
    </row>
    <row r="8" spans="1:39" ht="30" customHeight="1">
      <c r="A8" s="44"/>
      <c r="B8" s="44"/>
      <c r="C8" s="791"/>
      <c r="D8" s="792"/>
      <c r="E8" s="792"/>
      <c r="F8" s="792"/>
      <c r="G8" s="792"/>
      <c r="H8" s="793"/>
      <c r="I8" s="781"/>
      <c r="J8" s="781"/>
      <c r="K8" s="781"/>
      <c r="L8" s="781"/>
      <c r="M8" s="781"/>
      <c r="N8" s="781"/>
      <c r="O8" s="781"/>
      <c r="P8" s="781"/>
      <c r="Q8" s="781"/>
      <c r="R8" s="781"/>
      <c r="S8" s="781"/>
      <c r="T8" s="770"/>
      <c r="U8" s="770"/>
      <c r="V8" s="770"/>
      <c r="W8" s="770"/>
      <c r="X8" s="770"/>
      <c r="Y8" s="770"/>
      <c r="Z8" s="770"/>
      <c r="AA8" s="770"/>
      <c r="AB8" s="770"/>
      <c r="AC8" s="770"/>
      <c r="AD8" s="770"/>
      <c r="AE8" s="770"/>
      <c r="AF8" s="770"/>
      <c r="AG8" s="770"/>
      <c r="AH8" s="770"/>
      <c r="AI8" s="771">
        <f t="shared" ref="AI8:AI15" si="0">SUM(I8:AH8)</f>
        <v>0</v>
      </c>
      <c r="AJ8" s="771"/>
      <c r="AK8" s="771"/>
    </row>
    <row r="9" spans="1:39" ht="30" customHeight="1">
      <c r="A9" s="44"/>
      <c r="B9" s="44"/>
      <c r="C9" s="788"/>
      <c r="D9" s="789"/>
      <c r="E9" s="789"/>
      <c r="F9" s="789"/>
      <c r="G9" s="789"/>
      <c r="H9" s="790"/>
      <c r="I9" s="781"/>
      <c r="J9" s="781"/>
      <c r="K9" s="781"/>
      <c r="L9" s="781"/>
      <c r="M9" s="781"/>
      <c r="N9" s="781"/>
      <c r="O9" s="781"/>
      <c r="P9" s="781"/>
      <c r="Q9" s="781"/>
      <c r="R9" s="781"/>
      <c r="S9" s="781"/>
      <c r="T9" s="770"/>
      <c r="U9" s="770"/>
      <c r="V9" s="770"/>
      <c r="W9" s="770"/>
      <c r="X9" s="770"/>
      <c r="Y9" s="770"/>
      <c r="Z9" s="770"/>
      <c r="AA9" s="770"/>
      <c r="AB9" s="770"/>
      <c r="AC9" s="770"/>
      <c r="AD9" s="770"/>
      <c r="AE9" s="770"/>
      <c r="AF9" s="770"/>
      <c r="AG9" s="770"/>
      <c r="AH9" s="770"/>
      <c r="AI9" s="771">
        <f t="shared" si="0"/>
        <v>0</v>
      </c>
      <c r="AJ9" s="771"/>
      <c r="AK9" s="771"/>
    </row>
    <row r="10" spans="1:39" ht="30" customHeight="1">
      <c r="A10" s="44"/>
      <c r="B10" s="44"/>
      <c r="C10" s="788"/>
      <c r="D10" s="789"/>
      <c r="E10" s="789"/>
      <c r="F10" s="789"/>
      <c r="G10" s="789"/>
      <c r="H10" s="790"/>
      <c r="I10" s="781"/>
      <c r="J10" s="781"/>
      <c r="K10" s="781"/>
      <c r="L10" s="781"/>
      <c r="M10" s="781"/>
      <c r="N10" s="781"/>
      <c r="O10" s="781"/>
      <c r="P10" s="781"/>
      <c r="Q10" s="781"/>
      <c r="R10" s="781"/>
      <c r="S10" s="781"/>
      <c r="T10" s="770"/>
      <c r="U10" s="770"/>
      <c r="V10" s="770"/>
      <c r="W10" s="770"/>
      <c r="X10" s="770"/>
      <c r="Y10" s="770"/>
      <c r="Z10" s="770"/>
      <c r="AA10" s="770"/>
      <c r="AB10" s="770"/>
      <c r="AC10" s="770"/>
      <c r="AD10" s="770"/>
      <c r="AE10" s="770"/>
      <c r="AF10" s="770"/>
      <c r="AG10" s="770"/>
      <c r="AH10" s="770"/>
      <c r="AI10" s="771">
        <f t="shared" si="0"/>
        <v>0</v>
      </c>
      <c r="AJ10" s="771"/>
      <c r="AK10" s="771"/>
    </row>
    <row r="11" spans="1:39" ht="30" customHeight="1">
      <c r="A11" s="44"/>
      <c r="B11" s="44"/>
      <c r="C11" s="788"/>
      <c r="D11" s="789"/>
      <c r="E11" s="789"/>
      <c r="F11" s="789"/>
      <c r="G11" s="789"/>
      <c r="H11" s="790"/>
      <c r="I11" s="781"/>
      <c r="J11" s="781"/>
      <c r="K11" s="781"/>
      <c r="L11" s="781"/>
      <c r="M11" s="781"/>
      <c r="N11" s="781"/>
      <c r="O11" s="781"/>
      <c r="P11" s="781"/>
      <c r="Q11" s="781"/>
      <c r="R11" s="781"/>
      <c r="S11" s="781"/>
      <c r="T11" s="770"/>
      <c r="U11" s="770"/>
      <c r="V11" s="770"/>
      <c r="W11" s="770"/>
      <c r="X11" s="770"/>
      <c r="Y11" s="770"/>
      <c r="Z11" s="770"/>
      <c r="AA11" s="770"/>
      <c r="AB11" s="770"/>
      <c r="AC11" s="770"/>
      <c r="AD11" s="770"/>
      <c r="AE11" s="770"/>
      <c r="AF11" s="770"/>
      <c r="AG11" s="770"/>
      <c r="AH11" s="770"/>
      <c r="AI11" s="771">
        <f t="shared" si="0"/>
        <v>0</v>
      </c>
      <c r="AJ11" s="771"/>
      <c r="AK11" s="771"/>
    </row>
    <row r="12" spans="1:39" ht="30" customHeight="1">
      <c r="A12" s="44"/>
      <c r="B12" s="44"/>
      <c r="C12" s="788"/>
      <c r="D12" s="789"/>
      <c r="E12" s="789"/>
      <c r="F12" s="789"/>
      <c r="G12" s="789"/>
      <c r="H12" s="790"/>
      <c r="I12" s="781"/>
      <c r="J12" s="781"/>
      <c r="K12" s="781"/>
      <c r="L12" s="781"/>
      <c r="M12" s="781"/>
      <c r="N12" s="781"/>
      <c r="O12" s="781"/>
      <c r="P12" s="781"/>
      <c r="Q12" s="781"/>
      <c r="R12" s="781"/>
      <c r="S12" s="781"/>
      <c r="T12" s="770"/>
      <c r="U12" s="770"/>
      <c r="V12" s="770"/>
      <c r="W12" s="770"/>
      <c r="X12" s="770"/>
      <c r="Y12" s="770"/>
      <c r="Z12" s="770"/>
      <c r="AA12" s="770"/>
      <c r="AB12" s="770"/>
      <c r="AC12" s="770"/>
      <c r="AD12" s="770"/>
      <c r="AE12" s="770"/>
      <c r="AF12" s="770"/>
      <c r="AG12" s="770"/>
      <c r="AH12" s="770"/>
      <c r="AI12" s="771">
        <f t="shared" si="0"/>
        <v>0</v>
      </c>
      <c r="AJ12" s="771"/>
      <c r="AK12" s="771"/>
    </row>
    <row r="13" spans="1:39" ht="30" customHeight="1">
      <c r="A13" s="44"/>
      <c r="B13" s="44"/>
      <c r="C13" s="788"/>
      <c r="D13" s="789"/>
      <c r="E13" s="789"/>
      <c r="F13" s="789"/>
      <c r="G13" s="789"/>
      <c r="H13" s="790"/>
      <c r="I13" s="781"/>
      <c r="J13" s="781"/>
      <c r="K13" s="781"/>
      <c r="L13" s="781"/>
      <c r="M13" s="781"/>
      <c r="N13" s="781"/>
      <c r="O13" s="781"/>
      <c r="P13" s="781"/>
      <c r="Q13" s="781"/>
      <c r="R13" s="781"/>
      <c r="S13" s="781"/>
      <c r="T13" s="770"/>
      <c r="U13" s="770"/>
      <c r="V13" s="770"/>
      <c r="W13" s="770"/>
      <c r="X13" s="770"/>
      <c r="Y13" s="770"/>
      <c r="Z13" s="770"/>
      <c r="AA13" s="770"/>
      <c r="AB13" s="770"/>
      <c r="AC13" s="770"/>
      <c r="AD13" s="770"/>
      <c r="AE13" s="770"/>
      <c r="AF13" s="770"/>
      <c r="AG13" s="770"/>
      <c r="AH13" s="770"/>
      <c r="AI13" s="771">
        <f t="shared" si="0"/>
        <v>0</v>
      </c>
      <c r="AJ13" s="771"/>
      <c r="AK13" s="771"/>
    </row>
    <row r="14" spans="1:39" ht="30" customHeight="1">
      <c r="A14" s="44"/>
      <c r="B14" s="44"/>
      <c r="C14" s="788"/>
      <c r="D14" s="789"/>
      <c r="E14" s="789"/>
      <c r="F14" s="789"/>
      <c r="G14" s="789"/>
      <c r="H14" s="790"/>
      <c r="I14" s="782"/>
      <c r="J14" s="783"/>
      <c r="K14" s="783"/>
      <c r="L14" s="784"/>
      <c r="M14" s="782"/>
      <c r="N14" s="783"/>
      <c r="O14" s="784"/>
      <c r="P14" s="782"/>
      <c r="Q14" s="783"/>
      <c r="R14" s="783"/>
      <c r="S14" s="784"/>
      <c r="T14" s="785"/>
      <c r="U14" s="786"/>
      <c r="V14" s="786"/>
      <c r="W14" s="787"/>
      <c r="X14" s="785"/>
      <c r="Y14" s="786"/>
      <c r="Z14" s="786"/>
      <c r="AA14" s="787"/>
      <c r="AB14" s="785"/>
      <c r="AC14" s="786"/>
      <c r="AD14" s="786"/>
      <c r="AE14" s="787"/>
      <c r="AF14" s="770"/>
      <c r="AG14" s="770"/>
      <c r="AH14" s="770"/>
      <c r="AI14" s="771">
        <f t="shared" si="0"/>
        <v>0</v>
      </c>
      <c r="AJ14" s="771"/>
      <c r="AK14" s="771"/>
    </row>
    <row r="15" spans="1:39" ht="30" customHeight="1">
      <c r="A15" s="44"/>
      <c r="B15" s="44"/>
      <c r="C15" s="788"/>
      <c r="D15" s="789"/>
      <c r="E15" s="789"/>
      <c r="F15" s="789"/>
      <c r="G15" s="789"/>
      <c r="H15" s="790"/>
      <c r="I15" s="781"/>
      <c r="J15" s="781"/>
      <c r="K15" s="781"/>
      <c r="L15" s="781"/>
      <c r="M15" s="781"/>
      <c r="N15" s="781"/>
      <c r="O15" s="781"/>
      <c r="P15" s="781"/>
      <c r="Q15" s="781"/>
      <c r="R15" s="781"/>
      <c r="S15" s="781"/>
      <c r="T15" s="770"/>
      <c r="U15" s="770"/>
      <c r="V15" s="770"/>
      <c r="W15" s="770"/>
      <c r="X15" s="770"/>
      <c r="Y15" s="770"/>
      <c r="Z15" s="770"/>
      <c r="AA15" s="770"/>
      <c r="AB15" s="770"/>
      <c r="AC15" s="770"/>
      <c r="AD15" s="770"/>
      <c r="AE15" s="770"/>
      <c r="AF15" s="770"/>
      <c r="AG15" s="770"/>
      <c r="AH15" s="770"/>
      <c r="AI15" s="771">
        <f t="shared" si="0"/>
        <v>0</v>
      </c>
      <c r="AJ15" s="771"/>
      <c r="AK15" s="771"/>
    </row>
    <row r="16" spans="1:39" ht="7.5" customHeight="1">
      <c r="A16" s="20"/>
      <c r="B16" s="19"/>
      <c r="C16" s="18"/>
      <c r="D16" s="18"/>
      <c r="E16" s="119"/>
      <c r="F16" s="119"/>
      <c r="G16" s="119"/>
      <c r="H16" s="119"/>
      <c r="I16" s="119"/>
      <c r="J16" s="119"/>
      <c r="K16" s="119"/>
      <c r="L16" s="119"/>
      <c r="M16" s="119"/>
      <c r="N16" s="119"/>
      <c r="O16" s="119"/>
      <c r="P16" s="122"/>
      <c r="Q16" s="122"/>
      <c r="R16" s="122"/>
      <c r="S16" s="122"/>
      <c r="T16" s="122"/>
      <c r="U16" s="122"/>
      <c r="V16" s="122"/>
      <c r="W16" s="122"/>
      <c r="X16" s="122"/>
      <c r="Y16" s="122"/>
      <c r="Z16" s="122"/>
      <c r="AA16" s="122"/>
      <c r="AB16" s="122"/>
      <c r="AC16" s="122"/>
      <c r="AD16" s="122"/>
      <c r="AE16" s="122"/>
      <c r="AF16" s="122"/>
      <c r="AG16" s="121"/>
    </row>
    <row r="17" spans="1:46" ht="26.25" customHeight="1">
      <c r="A17" s="20"/>
      <c r="B17" s="19"/>
      <c r="C17" s="18"/>
      <c r="D17" s="41"/>
      <c r="E17" s="279"/>
      <c r="F17" s="279"/>
      <c r="G17" s="279"/>
      <c r="H17" s="279"/>
      <c r="I17" s="279"/>
      <c r="J17" s="279"/>
      <c r="K17" s="279"/>
      <c r="L17" s="279"/>
      <c r="M17" s="279"/>
      <c r="N17" s="279"/>
      <c r="O17" s="279"/>
      <c r="P17" s="279"/>
      <c r="Q17" s="279"/>
      <c r="R17" s="279"/>
      <c r="S17" s="279"/>
      <c r="T17" s="279"/>
      <c r="U17" s="279"/>
      <c r="V17" s="279"/>
      <c r="W17" s="279"/>
      <c r="X17" s="279"/>
      <c r="Y17" s="279"/>
      <c r="Z17" s="279"/>
      <c r="AA17" s="279"/>
      <c r="AB17" s="279"/>
      <c r="AC17" s="279"/>
      <c r="AD17" s="279"/>
      <c r="AE17" s="279"/>
      <c r="AF17" s="279"/>
      <c r="AG17" s="279"/>
      <c r="AH17" s="279"/>
      <c r="AI17" s="279"/>
      <c r="AJ17" s="279"/>
      <c r="AK17" s="279"/>
      <c r="AL17" s="279"/>
      <c r="AM17" s="99" t="s">
        <v>199</v>
      </c>
      <c r="AN17" s="41"/>
      <c r="AO17" s="41"/>
      <c r="AP17" s="41"/>
      <c r="AQ17" s="41"/>
      <c r="AR17" s="41"/>
      <c r="AS17" s="41"/>
      <c r="AT17" s="21"/>
    </row>
    <row r="18" spans="1:46" ht="16.5" customHeight="1">
      <c r="AR18" s="1"/>
      <c r="AS18" s="1"/>
    </row>
    <row r="20" spans="1:46" ht="69" customHeight="1">
      <c r="B20" s="266" t="s">
        <v>830</v>
      </c>
      <c r="C20" s="552"/>
      <c r="D20" s="552"/>
      <c r="E20" s="552"/>
      <c r="F20" s="552"/>
      <c r="G20" s="552"/>
      <c r="H20" s="552"/>
      <c r="I20" s="552"/>
      <c r="J20" s="552"/>
      <c r="K20" s="552"/>
      <c r="L20" s="552"/>
      <c r="M20" s="552"/>
      <c r="N20" s="552"/>
      <c r="O20" s="552"/>
      <c r="P20" s="552"/>
      <c r="Q20" s="552"/>
      <c r="R20" s="552"/>
      <c r="S20" s="552"/>
      <c r="T20" s="552"/>
      <c r="U20" s="552"/>
      <c r="V20" s="552"/>
      <c r="W20" s="552"/>
      <c r="X20" s="552"/>
      <c r="Y20" s="552"/>
      <c r="Z20" s="552"/>
      <c r="AA20" s="552"/>
      <c r="AB20" s="552"/>
      <c r="AC20" s="552"/>
      <c r="AD20" s="552"/>
      <c r="AE20" s="552"/>
      <c r="AF20" s="552"/>
      <c r="AG20" s="552"/>
      <c r="AH20" s="552"/>
      <c r="AI20" s="552"/>
      <c r="AJ20" s="552"/>
      <c r="AK20" s="553"/>
      <c r="AL20" s="170"/>
    </row>
  </sheetData>
  <mergeCells count="90">
    <mergeCell ref="B20:AK20"/>
    <mergeCell ref="C11:H11"/>
    <mergeCell ref="I11:L11"/>
    <mergeCell ref="M11:O11"/>
    <mergeCell ref="P11:S11"/>
    <mergeCell ref="T11:W11"/>
    <mergeCell ref="X11:AA11"/>
    <mergeCell ref="E17:AL17"/>
    <mergeCell ref="C12:H12"/>
    <mergeCell ref="C13:H13"/>
    <mergeCell ref="C14:H14"/>
    <mergeCell ref="C15:H15"/>
    <mergeCell ref="AI14:AK14"/>
    <mergeCell ref="I15:L15"/>
    <mergeCell ref="M15:O15"/>
    <mergeCell ref="P15:S15"/>
    <mergeCell ref="C10:H10"/>
    <mergeCell ref="I10:L10"/>
    <mergeCell ref="M10:O10"/>
    <mergeCell ref="X8:AA8"/>
    <mergeCell ref="P10:S10"/>
    <mergeCell ref="T10:W10"/>
    <mergeCell ref="X10:AA10"/>
    <mergeCell ref="X9:AA9"/>
    <mergeCell ref="C8:H8"/>
    <mergeCell ref="C9:H9"/>
    <mergeCell ref="I9:L9"/>
    <mergeCell ref="M9:O9"/>
    <mergeCell ref="P9:S9"/>
    <mergeCell ref="T9:W9"/>
    <mergeCell ref="AB8:AE8"/>
    <mergeCell ref="AF8:AH8"/>
    <mergeCell ref="AI8:AK8"/>
    <mergeCell ref="I8:L8"/>
    <mergeCell ref="M8:O8"/>
    <mergeCell ref="P8:S8"/>
    <mergeCell ref="T8:W8"/>
    <mergeCell ref="T15:W15"/>
    <mergeCell ref="X15:AA15"/>
    <mergeCell ref="AB15:AE15"/>
    <mergeCell ref="AF15:AH15"/>
    <mergeCell ref="AI15:AK15"/>
    <mergeCell ref="AF13:AH13"/>
    <mergeCell ref="AI13:AK13"/>
    <mergeCell ref="AB14:AE14"/>
    <mergeCell ref="AF14:AH14"/>
    <mergeCell ref="AB13:AE13"/>
    <mergeCell ref="I14:L14"/>
    <mergeCell ref="M14:O14"/>
    <mergeCell ref="P14:S14"/>
    <mergeCell ref="T14:W14"/>
    <mergeCell ref="X14:AA14"/>
    <mergeCell ref="I13:L13"/>
    <mergeCell ref="M13:O13"/>
    <mergeCell ref="P13:S13"/>
    <mergeCell ref="T13:W13"/>
    <mergeCell ref="X13:AA13"/>
    <mergeCell ref="I12:L12"/>
    <mergeCell ref="M12:O12"/>
    <mergeCell ref="P12:S12"/>
    <mergeCell ref="T12:W12"/>
    <mergeCell ref="X12:AA12"/>
    <mergeCell ref="B2:AL2"/>
    <mergeCell ref="C7:H7"/>
    <mergeCell ref="I7:L7"/>
    <mergeCell ref="M7:O7"/>
    <mergeCell ref="P7:S7"/>
    <mergeCell ref="T7:W7"/>
    <mergeCell ref="X7:AA7"/>
    <mergeCell ref="AB7:AE7"/>
    <mergeCell ref="AF7:AH7"/>
    <mergeCell ref="AI7:AK7"/>
    <mergeCell ref="V4:X4"/>
    <mergeCell ref="AC4:AE4"/>
    <mergeCell ref="V5:X5"/>
    <mergeCell ref="AC5:AE5"/>
    <mergeCell ref="AI6:AK6"/>
    <mergeCell ref="G3:AH3"/>
    <mergeCell ref="AB12:AE12"/>
    <mergeCell ref="AF12:AH12"/>
    <mergeCell ref="AI12:AK12"/>
    <mergeCell ref="AI10:AK10"/>
    <mergeCell ref="AB9:AE9"/>
    <mergeCell ref="AF9:AH9"/>
    <mergeCell ref="AB10:AE10"/>
    <mergeCell ref="AF10:AH10"/>
    <mergeCell ref="AB11:AE11"/>
    <mergeCell ref="AF11:AH11"/>
    <mergeCell ref="AI11:AK11"/>
    <mergeCell ref="AI9:AK9"/>
  </mergeCells>
  <phoneticPr fontId="2" type="noConversion"/>
  <pageMargins left="0.47244094488188981" right="0.47244094488188981" top="0.74803149606299213" bottom="0.74803149606299213" header="0.31496062992125984" footer="0.31496062992125984"/>
  <pageSetup paperSize="9" scale="73" orientation="portrait" blackAndWhite="1" r:id="rId1"/>
  <colBreaks count="1" manualBreakCount="1">
    <brk id="37" max="15"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Q13"/>
  <sheetViews>
    <sheetView showGridLines="0" view="pageBreakPreview" zoomScaleNormal="100" zoomScaleSheetLayoutView="100" workbookViewId="0">
      <selection activeCell="B2" sqref="B2:AL2"/>
    </sheetView>
  </sheetViews>
  <sheetFormatPr defaultRowHeight="16.5"/>
  <cols>
    <col min="1" max="2" width="1.125" style="1" customWidth="1"/>
    <col min="3" max="13" width="2.75" style="1" customWidth="1"/>
    <col min="14" max="37" width="3.125" style="1" customWidth="1"/>
    <col min="38" max="40" width="9" style="1"/>
  </cols>
  <sheetData>
    <row r="1" spans="1:43" ht="19.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32"/>
      <c r="AO1" s="1"/>
      <c r="AP1" s="1"/>
      <c r="AQ1" s="1"/>
    </row>
    <row r="2" spans="1:43" ht="20.25" customHeight="1">
      <c r="A2" s="94"/>
      <c r="B2" s="727" t="s">
        <v>837</v>
      </c>
      <c r="C2" s="727"/>
      <c r="D2" s="727"/>
      <c r="E2" s="727"/>
      <c r="F2" s="727"/>
      <c r="G2" s="727"/>
      <c r="H2" s="727"/>
      <c r="I2" s="727"/>
      <c r="J2" s="727"/>
      <c r="K2" s="727"/>
      <c r="L2" s="727"/>
      <c r="M2" s="727"/>
      <c r="N2" s="727"/>
      <c r="O2" s="727"/>
      <c r="P2" s="727"/>
      <c r="Q2" s="727"/>
      <c r="R2" s="727"/>
      <c r="S2" s="727"/>
      <c r="T2" s="727"/>
      <c r="U2" s="727"/>
      <c r="V2" s="727"/>
      <c r="W2" s="727"/>
      <c r="X2" s="727"/>
      <c r="Y2" s="727"/>
      <c r="Z2" s="727"/>
      <c r="AA2" s="727"/>
      <c r="AB2" s="727"/>
      <c r="AC2" s="727"/>
      <c r="AD2" s="727"/>
      <c r="AE2" s="727"/>
      <c r="AF2" s="727"/>
      <c r="AG2" s="727"/>
      <c r="AH2" s="727"/>
      <c r="AI2" s="727"/>
      <c r="AJ2" s="727"/>
      <c r="AK2" s="727"/>
      <c r="AL2" s="727"/>
      <c r="AO2" s="1"/>
      <c r="AP2" s="1"/>
      <c r="AQ2" s="1"/>
    </row>
    <row r="3" spans="1:43">
      <c r="A3" s="171"/>
      <c r="B3" s="42"/>
      <c r="C3" s="42"/>
      <c r="D3" s="42"/>
      <c r="E3" s="42"/>
      <c r="F3" s="42"/>
      <c r="G3" s="42"/>
      <c r="H3" s="42"/>
      <c r="I3" s="42"/>
      <c r="J3" s="42"/>
      <c r="K3" s="42"/>
      <c r="L3" s="42"/>
      <c r="M3" s="42"/>
      <c r="N3" s="172"/>
      <c r="O3" s="42"/>
      <c r="P3" s="172"/>
      <c r="Q3" s="42"/>
      <c r="R3" s="172"/>
      <c r="S3" s="42"/>
      <c r="T3" s="173"/>
      <c r="U3" s="173"/>
      <c r="V3" s="173"/>
      <c r="W3" s="42"/>
      <c r="X3" s="172"/>
      <c r="Y3" s="42"/>
      <c r="Z3" s="172"/>
      <c r="AA3" s="42"/>
      <c r="AB3" s="172"/>
      <c r="AC3" s="42"/>
      <c r="AD3" s="42"/>
      <c r="AE3" s="42"/>
      <c r="AF3" s="42"/>
      <c r="AG3" s="42"/>
      <c r="AH3" s="42"/>
      <c r="AI3" s="42"/>
      <c r="AJ3" s="42"/>
      <c r="AK3" s="42"/>
    </row>
    <row r="4" spans="1:43">
      <c r="A4" s="42"/>
      <c r="B4" s="42"/>
      <c r="C4" s="470" t="s">
        <v>831</v>
      </c>
      <c r="D4" s="471"/>
      <c r="E4" s="471"/>
      <c r="F4" s="471"/>
      <c r="G4" s="471"/>
      <c r="H4" s="471"/>
      <c r="I4" s="471"/>
      <c r="J4" s="471"/>
      <c r="K4" s="471"/>
      <c r="L4" s="471"/>
      <c r="M4" s="471"/>
      <c r="N4" s="471"/>
      <c r="O4" s="471"/>
      <c r="P4" s="471"/>
      <c r="Q4" s="471"/>
      <c r="R4" s="471"/>
      <c r="S4" s="471"/>
      <c r="T4" s="471"/>
      <c r="U4" s="471"/>
      <c r="V4" s="471"/>
      <c r="W4" s="471"/>
      <c r="X4" s="471"/>
      <c r="Y4" s="471"/>
      <c r="Z4" s="471"/>
      <c r="AA4" s="471"/>
      <c r="AB4" s="471"/>
      <c r="AC4" s="471"/>
      <c r="AD4" s="471"/>
      <c r="AE4" s="471"/>
      <c r="AF4" s="471"/>
      <c r="AG4" s="471"/>
      <c r="AH4" s="471"/>
      <c r="AI4" s="471"/>
      <c r="AJ4" s="472"/>
      <c r="AK4" s="42"/>
    </row>
    <row r="5" spans="1:43">
      <c r="A5" s="42"/>
      <c r="B5" s="42"/>
      <c r="C5" s="473"/>
      <c r="D5" s="474"/>
      <c r="E5" s="474"/>
      <c r="F5" s="474"/>
      <c r="G5" s="474"/>
      <c r="H5" s="474"/>
      <c r="I5" s="474"/>
      <c r="J5" s="474"/>
      <c r="K5" s="474"/>
      <c r="L5" s="474"/>
      <c r="M5" s="474"/>
      <c r="N5" s="474"/>
      <c r="O5" s="474"/>
      <c r="P5" s="474"/>
      <c r="Q5" s="474"/>
      <c r="R5" s="474"/>
      <c r="S5" s="474"/>
      <c r="T5" s="474"/>
      <c r="U5" s="474"/>
      <c r="V5" s="474"/>
      <c r="W5" s="474"/>
      <c r="X5" s="474"/>
      <c r="Y5" s="474"/>
      <c r="Z5" s="474"/>
      <c r="AA5" s="474"/>
      <c r="AB5" s="474"/>
      <c r="AC5" s="474"/>
      <c r="AD5" s="474"/>
      <c r="AE5" s="474"/>
      <c r="AF5" s="474"/>
      <c r="AG5" s="474"/>
      <c r="AH5" s="474"/>
      <c r="AI5" s="474"/>
      <c r="AJ5" s="794"/>
      <c r="AK5" s="42"/>
    </row>
    <row r="6" spans="1:43">
      <c r="A6" s="42"/>
      <c r="B6" s="42"/>
      <c r="C6" s="473"/>
      <c r="D6" s="474"/>
      <c r="E6" s="474"/>
      <c r="F6" s="474"/>
      <c r="G6" s="474"/>
      <c r="H6" s="474"/>
      <c r="I6" s="474"/>
      <c r="J6" s="474"/>
      <c r="K6" s="474"/>
      <c r="L6" s="474"/>
      <c r="M6" s="474"/>
      <c r="N6" s="474"/>
      <c r="O6" s="474"/>
      <c r="P6" s="474"/>
      <c r="Q6" s="474"/>
      <c r="R6" s="474"/>
      <c r="S6" s="474"/>
      <c r="T6" s="474"/>
      <c r="U6" s="474"/>
      <c r="V6" s="474"/>
      <c r="W6" s="474"/>
      <c r="X6" s="474"/>
      <c r="Y6" s="474"/>
      <c r="Z6" s="474"/>
      <c r="AA6" s="474"/>
      <c r="AB6" s="474"/>
      <c r="AC6" s="474"/>
      <c r="AD6" s="474"/>
      <c r="AE6" s="474"/>
      <c r="AF6" s="474"/>
      <c r="AG6" s="474"/>
      <c r="AH6" s="474"/>
      <c r="AI6" s="474"/>
      <c r="AJ6" s="794"/>
      <c r="AK6" s="42"/>
    </row>
    <row r="7" spans="1:43">
      <c r="A7" s="42"/>
      <c r="B7" s="42"/>
      <c r="C7" s="473"/>
      <c r="D7" s="474"/>
      <c r="E7" s="474"/>
      <c r="F7" s="474"/>
      <c r="G7" s="474"/>
      <c r="H7" s="474"/>
      <c r="I7" s="474"/>
      <c r="J7" s="474"/>
      <c r="K7" s="474"/>
      <c r="L7" s="474"/>
      <c r="M7" s="474"/>
      <c r="N7" s="474"/>
      <c r="O7" s="474"/>
      <c r="P7" s="474"/>
      <c r="Q7" s="474"/>
      <c r="R7" s="474"/>
      <c r="S7" s="474"/>
      <c r="T7" s="474"/>
      <c r="U7" s="474"/>
      <c r="V7" s="474"/>
      <c r="W7" s="474"/>
      <c r="X7" s="474"/>
      <c r="Y7" s="474"/>
      <c r="Z7" s="474"/>
      <c r="AA7" s="474"/>
      <c r="AB7" s="474"/>
      <c r="AC7" s="474"/>
      <c r="AD7" s="474"/>
      <c r="AE7" s="474"/>
      <c r="AF7" s="474"/>
      <c r="AG7" s="474"/>
      <c r="AH7" s="474"/>
      <c r="AI7" s="474"/>
      <c r="AJ7" s="794"/>
      <c r="AK7" s="42"/>
    </row>
    <row r="8" spans="1:43">
      <c r="A8" s="42"/>
      <c r="B8" s="42"/>
      <c r="C8" s="473"/>
      <c r="D8" s="474"/>
      <c r="E8" s="474"/>
      <c r="F8" s="474"/>
      <c r="G8" s="474"/>
      <c r="H8" s="474"/>
      <c r="I8" s="474"/>
      <c r="J8" s="474"/>
      <c r="K8" s="474"/>
      <c r="L8" s="474"/>
      <c r="M8" s="474"/>
      <c r="N8" s="474"/>
      <c r="O8" s="474"/>
      <c r="P8" s="474"/>
      <c r="Q8" s="474"/>
      <c r="R8" s="474"/>
      <c r="S8" s="474"/>
      <c r="T8" s="474"/>
      <c r="U8" s="474"/>
      <c r="V8" s="474"/>
      <c r="W8" s="474"/>
      <c r="X8" s="474"/>
      <c r="Y8" s="474"/>
      <c r="Z8" s="474"/>
      <c r="AA8" s="474"/>
      <c r="AB8" s="474"/>
      <c r="AC8" s="474"/>
      <c r="AD8" s="474"/>
      <c r="AE8" s="474"/>
      <c r="AF8" s="474"/>
      <c r="AG8" s="474"/>
      <c r="AH8" s="474"/>
      <c r="AI8" s="474"/>
      <c r="AJ8" s="794"/>
      <c r="AK8" s="42"/>
    </row>
    <row r="9" spans="1:43">
      <c r="B9" s="173"/>
      <c r="C9" s="481"/>
      <c r="D9" s="475"/>
      <c r="E9" s="475"/>
      <c r="F9" s="475"/>
      <c r="G9" s="475"/>
      <c r="H9" s="475"/>
      <c r="I9" s="475"/>
      <c r="J9" s="475"/>
      <c r="K9" s="475"/>
      <c r="L9" s="475"/>
      <c r="M9" s="475"/>
      <c r="N9" s="475"/>
      <c r="O9" s="475"/>
      <c r="P9" s="475"/>
      <c r="Q9" s="475"/>
      <c r="R9" s="475"/>
      <c r="S9" s="475"/>
      <c r="T9" s="475"/>
      <c r="U9" s="475"/>
      <c r="V9" s="475"/>
      <c r="W9" s="475"/>
      <c r="X9" s="475"/>
      <c r="Y9" s="475"/>
      <c r="Z9" s="475"/>
      <c r="AA9" s="475"/>
      <c r="AB9" s="475"/>
      <c r="AC9" s="475"/>
      <c r="AD9" s="475"/>
      <c r="AE9" s="475"/>
      <c r="AF9" s="475"/>
      <c r="AG9" s="475"/>
      <c r="AH9" s="475"/>
      <c r="AI9" s="475"/>
      <c r="AJ9" s="476"/>
      <c r="AK9" s="174"/>
    </row>
    <row r="10" spans="1:43">
      <c r="B10" s="173"/>
      <c r="C10" s="168"/>
      <c r="D10" s="168"/>
      <c r="E10" s="168"/>
      <c r="F10" s="168"/>
      <c r="G10" s="168"/>
      <c r="H10" s="168"/>
      <c r="I10" s="168"/>
      <c r="J10" s="168"/>
      <c r="K10" s="168"/>
      <c r="L10" s="168"/>
      <c r="M10" s="168"/>
      <c r="N10" s="175"/>
      <c r="O10" s="174"/>
      <c r="P10" s="174"/>
      <c r="Q10" s="174"/>
      <c r="R10" s="174"/>
      <c r="S10" s="174"/>
      <c r="T10" s="175"/>
      <c r="U10" s="174"/>
      <c r="V10" s="174"/>
      <c r="W10" s="174"/>
      <c r="X10" s="174"/>
      <c r="Y10" s="174"/>
      <c r="Z10" s="175"/>
      <c r="AA10" s="174"/>
      <c r="AB10" s="174"/>
      <c r="AC10" s="174"/>
      <c r="AD10" s="174"/>
      <c r="AE10" s="174"/>
      <c r="AF10" s="175"/>
      <c r="AG10" s="174"/>
      <c r="AH10" s="174"/>
      <c r="AI10" s="174"/>
      <c r="AJ10" s="174"/>
      <c r="AK10" s="174"/>
    </row>
    <row r="11" spans="1:43">
      <c r="A11" s="173"/>
      <c r="B11" s="173"/>
      <c r="C11" s="176"/>
      <c r="D11" s="176"/>
      <c r="E11" s="176"/>
      <c r="F11" s="176"/>
      <c r="G11" s="176"/>
      <c r="H11" s="176"/>
      <c r="I11" s="176"/>
      <c r="J11" s="176"/>
      <c r="K11" s="176"/>
      <c r="L11" s="176"/>
      <c r="M11" s="176"/>
      <c r="N11" s="175"/>
      <c r="O11" s="174"/>
      <c r="P11" s="174"/>
      <c r="Q11" s="174"/>
      <c r="R11" s="174"/>
      <c r="S11" s="174"/>
      <c r="T11" s="175"/>
      <c r="U11" s="174"/>
      <c r="V11" s="174"/>
      <c r="W11" s="174"/>
      <c r="X11" s="174"/>
      <c r="Y11" s="174"/>
      <c r="Z11" s="175"/>
      <c r="AA11" s="174"/>
      <c r="AB11" s="174"/>
      <c r="AC11" s="174"/>
      <c r="AD11" s="174"/>
      <c r="AE11" s="174"/>
      <c r="AF11" s="175"/>
      <c r="AG11" s="174"/>
      <c r="AH11" s="174"/>
      <c r="AI11" s="174"/>
      <c r="AJ11" s="174"/>
      <c r="AK11" s="174"/>
    </row>
    <row r="12" spans="1:43">
      <c r="A12" s="173"/>
      <c r="B12" s="173"/>
      <c r="C12" s="176"/>
      <c r="D12" s="176"/>
      <c r="E12" s="176"/>
      <c r="F12" s="176"/>
      <c r="G12" s="176"/>
      <c r="H12" s="176"/>
      <c r="I12" s="176"/>
      <c r="J12" s="176"/>
      <c r="K12" s="176"/>
      <c r="L12" s="176"/>
      <c r="M12" s="176"/>
      <c r="N12" s="175"/>
      <c r="O12" s="174"/>
      <c r="P12" s="174"/>
      <c r="Q12" s="174"/>
      <c r="R12" s="174"/>
      <c r="S12" s="174"/>
      <c r="T12" s="175"/>
      <c r="U12" s="174"/>
      <c r="V12" s="174"/>
      <c r="W12" s="174"/>
      <c r="X12" s="174"/>
      <c r="Y12" s="174"/>
      <c r="Z12" s="175"/>
      <c r="AA12" s="174"/>
      <c r="AB12" s="174"/>
      <c r="AC12" s="174"/>
      <c r="AD12" s="174"/>
      <c r="AE12" s="174"/>
      <c r="AF12" s="175"/>
      <c r="AG12" s="174"/>
      <c r="AH12" s="174"/>
      <c r="AI12" s="174"/>
      <c r="AJ12" s="174"/>
      <c r="AK12" s="174"/>
    </row>
    <row r="13" spans="1:43" ht="40.5" customHeight="1">
      <c r="A13" s="266" t="s">
        <v>832</v>
      </c>
      <c r="B13" s="267"/>
      <c r="C13" s="267"/>
      <c r="D13" s="267"/>
      <c r="E13" s="267"/>
      <c r="F13" s="267"/>
      <c r="G13" s="267"/>
      <c r="H13" s="267"/>
      <c r="I13" s="267"/>
      <c r="J13" s="267"/>
      <c r="K13" s="267"/>
      <c r="L13" s="267"/>
      <c r="M13" s="267"/>
      <c r="N13" s="267"/>
      <c r="O13" s="267"/>
      <c r="P13" s="267"/>
      <c r="Q13" s="267"/>
      <c r="R13" s="267"/>
      <c r="S13" s="267"/>
      <c r="T13" s="267"/>
      <c r="U13" s="267"/>
      <c r="V13" s="267"/>
      <c r="W13" s="267"/>
      <c r="X13" s="267"/>
      <c r="Y13" s="267"/>
      <c r="Z13" s="267"/>
      <c r="AA13" s="267"/>
      <c r="AB13" s="267"/>
      <c r="AC13" s="267"/>
      <c r="AD13" s="267"/>
      <c r="AE13" s="267"/>
      <c r="AF13" s="267"/>
      <c r="AG13" s="267"/>
      <c r="AH13" s="267"/>
      <c r="AI13" s="267"/>
      <c r="AJ13" s="267"/>
      <c r="AK13" s="268"/>
    </row>
  </sheetData>
  <mergeCells count="3">
    <mergeCell ref="C4:AJ9"/>
    <mergeCell ref="A13:AK13"/>
    <mergeCell ref="B2:AL2"/>
  </mergeCells>
  <phoneticPr fontId="2" type="noConversion"/>
  <dataValidations count="1">
    <dataValidation allowBlank="1" showInputMessage="1" showErrorMessage="1" promptTitle="단위에 주의하여 입력해 주십시오." prompt="이 셀에는 숫자만 입력해 주십시오." sqref="T10 AF10"/>
  </dataValidations>
  <pageMargins left="0.47244094488188981" right="0.47244094488188981" top="0.74803149606299213" bottom="0.74803149606299213" header="0.31496062992125984" footer="0.31496062992125984"/>
  <pageSetup paperSize="9" scale="73" orientation="portrait" blackAndWhite="1"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Q35"/>
  <sheetViews>
    <sheetView showGridLines="0" view="pageBreakPreview" zoomScaleNormal="100" zoomScaleSheetLayoutView="100" workbookViewId="0">
      <selection activeCell="AP20" sqref="AP20"/>
    </sheetView>
  </sheetViews>
  <sheetFormatPr defaultRowHeight="16.5"/>
  <cols>
    <col min="1" max="2" width="1.125" style="1" customWidth="1"/>
    <col min="3" max="13" width="2.75" style="1" customWidth="1"/>
    <col min="14" max="37" width="3.125" style="1" customWidth="1"/>
    <col min="38" max="40" width="9" style="1"/>
  </cols>
  <sheetData>
    <row r="1" spans="1:43" ht="19.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32"/>
      <c r="AO1" s="1"/>
      <c r="AP1" s="1"/>
      <c r="AQ1" s="1"/>
    </row>
    <row r="2" spans="1:43" ht="20.25" customHeight="1">
      <c r="A2" s="94"/>
      <c r="B2" s="727" t="s">
        <v>850</v>
      </c>
      <c r="C2" s="727"/>
      <c r="D2" s="727"/>
      <c r="E2" s="727"/>
      <c r="F2" s="727"/>
      <c r="G2" s="727"/>
      <c r="H2" s="727"/>
      <c r="I2" s="727"/>
      <c r="J2" s="727"/>
      <c r="K2" s="727"/>
      <c r="L2" s="727"/>
      <c r="M2" s="727"/>
      <c r="N2" s="727"/>
      <c r="O2" s="727"/>
      <c r="P2" s="727"/>
      <c r="Q2" s="727"/>
      <c r="R2" s="727"/>
      <c r="S2" s="727"/>
      <c r="T2" s="727"/>
      <c r="U2" s="727"/>
      <c r="V2" s="727"/>
      <c r="W2" s="727"/>
      <c r="X2" s="727"/>
      <c r="Y2" s="727"/>
      <c r="Z2" s="727"/>
      <c r="AA2" s="727"/>
      <c r="AB2" s="727"/>
      <c r="AC2" s="727"/>
      <c r="AD2" s="727"/>
      <c r="AE2" s="727"/>
      <c r="AF2" s="727"/>
      <c r="AG2" s="727"/>
      <c r="AH2" s="727"/>
      <c r="AI2" s="727"/>
      <c r="AJ2" s="727"/>
      <c r="AK2" s="727"/>
      <c r="AL2" s="727"/>
      <c r="AO2" s="1"/>
      <c r="AP2" s="1"/>
      <c r="AQ2" s="1"/>
    </row>
    <row r="3" spans="1:43">
      <c r="AO3" s="1"/>
    </row>
    <row r="4" spans="1:43" ht="18.75" customHeight="1">
      <c r="A4" s="14"/>
      <c r="B4" s="807" t="s">
        <v>838</v>
      </c>
      <c r="C4" s="678"/>
      <c r="D4" s="678"/>
      <c r="E4" s="678"/>
      <c r="F4" s="678"/>
      <c r="G4" s="678"/>
      <c r="H4" s="678"/>
      <c r="I4" s="678"/>
      <c r="J4" s="678"/>
      <c r="K4" s="678"/>
      <c r="L4" s="678"/>
      <c r="M4" s="678"/>
      <c r="N4" s="678"/>
      <c r="O4" s="678"/>
      <c r="P4" s="678"/>
      <c r="Q4" s="678"/>
      <c r="R4" s="678"/>
      <c r="S4" s="678"/>
      <c r="T4" s="678"/>
      <c r="U4" s="678"/>
      <c r="V4" s="678"/>
      <c r="W4" s="678"/>
      <c r="X4" s="678"/>
      <c r="Y4" s="678"/>
      <c r="Z4" s="678"/>
      <c r="AA4" s="678"/>
      <c r="AB4" s="678"/>
      <c r="AC4" s="678"/>
      <c r="AD4" s="678"/>
      <c r="AE4" s="678"/>
      <c r="AF4" s="678"/>
      <c r="AG4" s="678"/>
      <c r="AH4" s="678"/>
      <c r="AI4" s="678"/>
      <c r="AJ4" s="678"/>
      <c r="AK4" s="678"/>
      <c r="AL4" s="11"/>
      <c r="AO4" s="1"/>
    </row>
    <row r="5" spans="1:43">
      <c r="A5" s="171"/>
      <c r="B5" s="171"/>
      <c r="C5" s="171"/>
      <c r="D5" s="42"/>
      <c r="E5" s="42"/>
      <c r="F5" s="42"/>
      <c r="G5" s="42"/>
      <c r="H5" s="42"/>
      <c r="I5" s="42"/>
      <c r="J5" s="42"/>
      <c r="K5" s="42"/>
      <c r="L5" s="42"/>
      <c r="M5" s="42"/>
      <c r="N5" s="172"/>
      <c r="O5" s="42"/>
      <c r="P5" s="172"/>
      <c r="Q5" s="42"/>
      <c r="R5" s="172"/>
      <c r="S5" s="42"/>
      <c r="T5" s="173"/>
      <c r="U5" s="173"/>
      <c r="V5" s="173"/>
      <c r="W5" s="42"/>
      <c r="X5" s="172"/>
      <c r="Y5" s="42"/>
      <c r="Z5" s="172"/>
      <c r="AA5" s="42"/>
      <c r="AB5" s="172"/>
      <c r="AC5" s="42"/>
      <c r="AD5" s="42"/>
      <c r="AE5" s="42"/>
      <c r="AF5" s="42"/>
      <c r="AG5" s="42"/>
      <c r="AH5" s="42"/>
      <c r="AI5" s="42"/>
      <c r="AJ5" s="42"/>
      <c r="AK5" s="42"/>
    </row>
    <row r="6" spans="1:43" ht="17.25">
      <c r="A6" s="171"/>
      <c r="B6" s="171"/>
      <c r="C6" s="171" t="s">
        <v>833</v>
      </c>
      <c r="D6" s="42"/>
      <c r="E6" s="42"/>
      <c r="F6" s="42"/>
      <c r="G6" s="42"/>
      <c r="H6" s="42"/>
      <c r="I6" s="795" t="s">
        <v>1129</v>
      </c>
      <c r="J6" s="796"/>
      <c r="K6" s="796"/>
      <c r="L6" s="796"/>
      <c r="M6" s="796"/>
      <c r="N6" s="797"/>
      <c r="O6" s="42"/>
      <c r="P6" s="172"/>
      <c r="Q6" s="42"/>
      <c r="R6" s="172"/>
      <c r="S6" s="42"/>
      <c r="T6" s="173"/>
      <c r="U6" s="173"/>
      <c r="V6" s="173"/>
      <c r="W6" s="42"/>
      <c r="X6" s="172"/>
      <c r="Y6" s="42"/>
      <c r="Z6" s="172"/>
      <c r="AA6" s="42"/>
      <c r="AB6" s="172"/>
      <c r="AC6" s="42"/>
      <c r="AD6" s="42"/>
      <c r="AE6" s="42"/>
      <c r="AF6" s="42"/>
      <c r="AG6" s="42"/>
      <c r="AH6" s="42"/>
      <c r="AI6" s="42"/>
      <c r="AJ6" s="42"/>
      <c r="AK6" s="42"/>
    </row>
    <row r="7" spans="1:43">
      <c r="A7" s="171"/>
      <c r="B7" s="171"/>
      <c r="C7" s="171" t="s">
        <v>834</v>
      </c>
      <c r="D7" s="42"/>
      <c r="E7" s="42"/>
      <c r="F7" s="42"/>
      <c r="G7" s="42"/>
      <c r="H7" s="42"/>
      <c r="I7" s="42"/>
      <c r="J7" s="42"/>
      <c r="K7" s="42"/>
      <c r="L7" s="42"/>
      <c r="M7" s="42"/>
      <c r="N7" s="172"/>
      <c r="O7" s="42"/>
      <c r="P7" s="172"/>
      <c r="Q7" s="42"/>
      <c r="R7" s="172"/>
      <c r="S7" s="42"/>
      <c r="T7" s="173"/>
      <c r="U7" s="173"/>
      <c r="V7" s="173"/>
      <c r="W7" s="42"/>
      <c r="X7" s="172"/>
      <c r="Y7" s="42"/>
      <c r="Z7" s="172"/>
      <c r="AA7" s="42"/>
      <c r="AB7" s="172"/>
      <c r="AC7" s="42"/>
      <c r="AD7" s="42"/>
      <c r="AE7" s="42"/>
      <c r="AF7" s="42"/>
      <c r="AG7" s="42"/>
      <c r="AH7" s="42"/>
      <c r="AI7" s="42"/>
      <c r="AJ7" s="42"/>
      <c r="AK7" s="42"/>
    </row>
    <row r="8" spans="1:43">
      <c r="A8" s="42"/>
      <c r="B8" s="42"/>
      <c r="C8" s="798"/>
      <c r="D8" s="799"/>
      <c r="E8" s="799"/>
      <c r="F8" s="799"/>
      <c r="G8" s="799"/>
      <c r="H8" s="799"/>
      <c r="I8" s="799"/>
      <c r="J8" s="799"/>
      <c r="K8" s="799"/>
      <c r="L8" s="799"/>
      <c r="M8" s="799"/>
      <c r="N8" s="799"/>
      <c r="O8" s="799"/>
      <c r="P8" s="799"/>
      <c r="Q8" s="799"/>
      <c r="R8" s="799"/>
      <c r="S8" s="799"/>
      <c r="T8" s="799"/>
      <c r="U8" s="799"/>
      <c r="V8" s="799"/>
      <c r="W8" s="799"/>
      <c r="X8" s="799"/>
      <c r="Y8" s="799"/>
      <c r="Z8" s="799"/>
      <c r="AA8" s="799"/>
      <c r="AB8" s="799"/>
      <c r="AC8" s="799"/>
      <c r="AD8" s="799"/>
      <c r="AE8" s="799"/>
      <c r="AF8" s="799"/>
      <c r="AG8" s="799"/>
      <c r="AH8" s="799"/>
      <c r="AI8" s="799"/>
      <c r="AJ8" s="800"/>
      <c r="AK8" s="42"/>
    </row>
    <row r="9" spans="1:43" ht="17.25" customHeight="1">
      <c r="A9" s="177"/>
      <c r="B9" s="177"/>
      <c r="C9" s="801"/>
      <c r="D9" s="802"/>
      <c r="E9" s="802"/>
      <c r="F9" s="802"/>
      <c r="G9" s="802"/>
      <c r="H9" s="802"/>
      <c r="I9" s="802"/>
      <c r="J9" s="802"/>
      <c r="K9" s="802"/>
      <c r="L9" s="802"/>
      <c r="M9" s="802"/>
      <c r="N9" s="802"/>
      <c r="O9" s="802"/>
      <c r="P9" s="802"/>
      <c r="Q9" s="802"/>
      <c r="R9" s="802"/>
      <c r="S9" s="802"/>
      <c r="T9" s="802"/>
      <c r="U9" s="802"/>
      <c r="V9" s="802"/>
      <c r="W9" s="802"/>
      <c r="X9" s="802"/>
      <c r="Y9" s="802"/>
      <c r="Z9" s="802"/>
      <c r="AA9" s="802"/>
      <c r="AB9" s="802"/>
      <c r="AC9" s="802"/>
      <c r="AD9" s="802"/>
      <c r="AE9" s="802"/>
      <c r="AF9" s="802"/>
      <c r="AG9" s="802"/>
      <c r="AH9" s="802"/>
      <c r="AI9" s="802"/>
      <c r="AJ9" s="803"/>
      <c r="AK9" s="128"/>
      <c r="AL9" s="11"/>
    </row>
    <row r="10" spans="1:43" ht="17.25" customHeight="1">
      <c r="A10" s="177"/>
      <c r="B10" s="177"/>
      <c r="C10" s="801"/>
      <c r="D10" s="802"/>
      <c r="E10" s="802"/>
      <c r="F10" s="802"/>
      <c r="G10" s="802"/>
      <c r="H10" s="802"/>
      <c r="I10" s="802"/>
      <c r="J10" s="802"/>
      <c r="K10" s="802"/>
      <c r="L10" s="802"/>
      <c r="M10" s="802"/>
      <c r="N10" s="802"/>
      <c r="O10" s="802"/>
      <c r="P10" s="802"/>
      <c r="Q10" s="802"/>
      <c r="R10" s="802"/>
      <c r="S10" s="802"/>
      <c r="T10" s="802"/>
      <c r="U10" s="802"/>
      <c r="V10" s="802"/>
      <c r="W10" s="802"/>
      <c r="X10" s="802"/>
      <c r="Y10" s="802"/>
      <c r="Z10" s="802"/>
      <c r="AA10" s="802"/>
      <c r="AB10" s="802"/>
      <c r="AC10" s="802"/>
      <c r="AD10" s="802"/>
      <c r="AE10" s="802"/>
      <c r="AF10" s="802"/>
      <c r="AG10" s="802"/>
      <c r="AH10" s="802"/>
      <c r="AI10" s="802"/>
      <c r="AJ10" s="803"/>
      <c r="AK10" s="128"/>
      <c r="AL10" s="11"/>
    </row>
    <row r="11" spans="1:43" ht="17.25" customHeight="1">
      <c r="A11" s="177"/>
      <c r="B11" s="177"/>
      <c r="C11" s="801"/>
      <c r="D11" s="802"/>
      <c r="E11" s="802"/>
      <c r="F11" s="802"/>
      <c r="G11" s="802"/>
      <c r="H11" s="802"/>
      <c r="I11" s="802"/>
      <c r="J11" s="802"/>
      <c r="K11" s="802"/>
      <c r="L11" s="802"/>
      <c r="M11" s="802"/>
      <c r="N11" s="802"/>
      <c r="O11" s="802"/>
      <c r="P11" s="802"/>
      <c r="Q11" s="802"/>
      <c r="R11" s="802"/>
      <c r="S11" s="802"/>
      <c r="T11" s="802"/>
      <c r="U11" s="802"/>
      <c r="V11" s="802"/>
      <c r="W11" s="802"/>
      <c r="X11" s="802"/>
      <c r="Y11" s="802"/>
      <c r="Z11" s="802"/>
      <c r="AA11" s="802"/>
      <c r="AB11" s="802"/>
      <c r="AC11" s="802"/>
      <c r="AD11" s="802"/>
      <c r="AE11" s="802"/>
      <c r="AF11" s="802"/>
      <c r="AG11" s="802"/>
      <c r="AH11" s="802"/>
      <c r="AI11" s="802"/>
      <c r="AJ11" s="803"/>
      <c r="AK11" s="128"/>
      <c r="AL11" s="11"/>
    </row>
    <row r="12" spans="1:43" ht="17.25" customHeight="1">
      <c r="A12" s="177"/>
      <c r="B12" s="177"/>
      <c r="C12" s="801"/>
      <c r="D12" s="802"/>
      <c r="E12" s="802"/>
      <c r="F12" s="802"/>
      <c r="G12" s="802"/>
      <c r="H12" s="802"/>
      <c r="I12" s="802"/>
      <c r="J12" s="802"/>
      <c r="K12" s="802"/>
      <c r="L12" s="802"/>
      <c r="M12" s="802"/>
      <c r="N12" s="802"/>
      <c r="O12" s="802"/>
      <c r="P12" s="802"/>
      <c r="Q12" s="802"/>
      <c r="R12" s="802"/>
      <c r="S12" s="802"/>
      <c r="T12" s="802"/>
      <c r="U12" s="802"/>
      <c r="V12" s="802"/>
      <c r="W12" s="802"/>
      <c r="X12" s="802"/>
      <c r="Y12" s="802"/>
      <c r="Z12" s="802"/>
      <c r="AA12" s="802"/>
      <c r="AB12" s="802"/>
      <c r="AC12" s="802"/>
      <c r="AD12" s="802"/>
      <c r="AE12" s="802"/>
      <c r="AF12" s="802"/>
      <c r="AG12" s="802"/>
      <c r="AH12" s="802"/>
      <c r="AI12" s="802"/>
      <c r="AJ12" s="803"/>
      <c r="AK12" s="128"/>
      <c r="AL12" s="11"/>
    </row>
    <row r="13" spans="1:43">
      <c r="A13" s="173"/>
      <c r="B13" s="173"/>
      <c r="C13" s="801"/>
      <c r="D13" s="802"/>
      <c r="E13" s="802"/>
      <c r="F13" s="802"/>
      <c r="G13" s="802"/>
      <c r="H13" s="802"/>
      <c r="I13" s="802"/>
      <c r="J13" s="802"/>
      <c r="K13" s="802"/>
      <c r="L13" s="802"/>
      <c r="M13" s="802"/>
      <c r="N13" s="802"/>
      <c r="O13" s="802"/>
      <c r="P13" s="802"/>
      <c r="Q13" s="802"/>
      <c r="R13" s="802"/>
      <c r="S13" s="802"/>
      <c r="T13" s="802"/>
      <c r="U13" s="802"/>
      <c r="V13" s="802"/>
      <c r="W13" s="802"/>
      <c r="X13" s="802"/>
      <c r="Y13" s="802"/>
      <c r="Z13" s="802"/>
      <c r="AA13" s="802"/>
      <c r="AB13" s="802"/>
      <c r="AC13" s="802"/>
      <c r="AD13" s="802"/>
      <c r="AE13" s="802"/>
      <c r="AF13" s="802"/>
      <c r="AG13" s="802"/>
      <c r="AH13" s="802"/>
      <c r="AI13" s="802"/>
      <c r="AJ13" s="803"/>
      <c r="AK13" s="178"/>
    </row>
    <row r="14" spans="1:43">
      <c r="B14" s="173"/>
      <c r="C14" s="801"/>
      <c r="D14" s="802"/>
      <c r="E14" s="802"/>
      <c r="F14" s="802"/>
      <c r="G14" s="802"/>
      <c r="H14" s="802"/>
      <c r="I14" s="802"/>
      <c r="J14" s="802"/>
      <c r="K14" s="802"/>
      <c r="L14" s="802"/>
      <c r="M14" s="802"/>
      <c r="N14" s="802"/>
      <c r="O14" s="802"/>
      <c r="P14" s="802"/>
      <c r="Q14" s="802"/>
      <c r="R14" s="802"/>
      <c r="S14" s="802"/>
      <c r="T14" s="802"/>
      <c r="U14" s="802"/>
      <c r="V14" s="802"/>
      <c r="W14" s="802"/>
      <c r="X14" s="802"/>
      <c r="Y14" s="802"/>
      <c r="Z14" s="802"/>
      <c r="AA14" s="802"/>
      <c r="AB14" s="802"/>
      <c r="AC14" s="802"/>
      <c r="AD14" s="802"/>
      <c r="AE14" s="802"/>
      <c r="AF14" s="802"/>
      <c r="AG14" s="802"/>
      <c r="AH14" s="802"/>
      <c r="AI14" s="802"/>
      <c r="AJ14" s="803"/>
      <c r="AK14" s="178"/>
    </row>
    <row r="15" spans="1:43">
      <c r="B15" s="173"/>
      <c r="C15" s="801"/>
      <c r="D15" s="802"/>
      <c r="E15" s="802"/>
      <c r="F15" s="802"/>
      <c r="G15" s="802"/>
      <c r="H15" s="802"/>
      <c r="I15" s="802"/>
      <c r="J15" s="802"/>
      <c r="K15" s="802"/>
      <c r="L15" s="802"/>
      <c r="M15" s="802"/>
      <c r="N15" s="802"/>
      <c r="O15" s="802"/>
      <c r="P15" s="802"/>
      <c r="Q15" s="802"/>
      <c r="R15" s="802"/>
      <c r="S15" s="802"/>
      <c r="T15" s="802"/>
      <c r="U15" s="802"/>
      <c r="V15" s="802"/>
      <c r="W15" s="802"/>
      <c r="X15" s="802"/>
      <c r="Y15" s="802"/>
      <c r="Z15" s="802"/>
      <c r="AA15" s="802"/>
      <c r="AB15" s="802"/>
      <c r="AC15" s="802"/>
      <c r="AD15" s="802"/>
      <c r="AE15" s="802"/>
      <c r="AF15" s="802"/>
      <c r="AG15" s="802"/>
      <c r="AH15" s="802"/>
      <c r="AI15" s="802"/>
      <c r="AJ15" s="803"/>
      <c r="AK15" s="174"/>
    </row>
    <row r="16" spans="1:43">
      <c r="B16" s="173"/>
      <c r="C16" s="804"/>
      <c r="D16" s="805"/>
      <c r="E16" s="805"/>
      <c r="F16" s="805"/>
      <c r="G16" s="805"/>
      <c r="H16" s="805"/>
      <c r="I16" s="805"/>
      <c r="J16" s="805"/>
      <c r="K16" s="805"/>
      <c r="L16" s="805"/>
      <c r="M16" s="805"/>
      <c r="N16" s="805"/>
      <c r="O16" s="805"/>
      <c r="P16" s="805"/>
      <c r="Q16" s="805"/>
      <c r="R16" s="805"/>
      <c r="S16" s="805"/>
      <c r="T16" s="805"/>
      <c r="U16" s="805"/>
      <c r="V16" s="805"/>
      <c r="W16" s="805"/>
      <c r="X16" s="805"/>
      <c r="Y16" s="805"/>
      <c r="Z16" s="805"/>
      <c r="AA16" s="805"/>
      <c r="AB16" s="805"/>
      <c r="AC16" s="805"/>
      <c r="AD16" s="805"/>
      <c r="AE16" s="805"/>
      <c r="AF16" s="805"/>
      <c r="AG16" s="805"/>
      <c r="AH16" s="805"/>
      <c r="AI16" s="805"/>
      <c r="AJ16" s="806"/>
      <c r="AK16" s="174"/>
    </row>
    <row r="17" spans="1:41">
      <c r="B17" s="173"/>
      <c r="C17" s="168"/>
      <c r="D17" s="168"/>
      <c r="E17" s="168"/>
      <c r="F17" s="168"/>
      <c r="G17" s="168"/>
      <c r="H17" s="168"/>
      <c r="I17" s="168"/>
      <c r="J17" s="168"/>
      <c r="K17" s="168"/>
      <c r="L17" s="168"/>
      <c r="M17" s="168"/>
      <c r="N17" s="175"/>
      <c r="O17" s="174"/>
      <c r="P17" s="174"/>
      <c r="Q17" s="174"/>
      <c r="R17" s="174"/>
      <c r="S17" s="174"/>
      <c r="T17" s="175"/>
      <c r="U17" s="174"/>
      <c r="V17" s="174"/>
      <c r="W17" s="174"/>
      <c r="X17" s="174"/>
      <c r="Y17" s="174"/>
      <c r="Z17" s="175"/>
      <c r="AA17" s="174"/>
      <c r="AB17" s="174"/>
      <c r="AC17" s="174"/>
      <c r="AD17" s="174"/>
      <c r="AE17" s="174"/>
      <c r="AF17" s="175"/>
      <c r="AG17" s="174"/>
      <c r="AH17" s="174"/>
      <c r="AI17" s="174"/>
      <c r="AJ17" s="174"/>
      <c r="AK17" s="174"/>
    </row>
    <row r="18" spans="1:41">
      <c r="B18" s="173"/>
      <c r="C18" s="168"/>
      <c r="D18" s="168"/>
      <c r="E18" s="168"/>
      <c r="F18" s="168"/>
      <c r="G18" s="168"/>
      <c r="H18" s="168"/>
      <c r="I18" s="168"/>
      <c r="J18" s="168"/>
      <c r="K18" s="168"/>
      <c r="L18" s="168"/>
      <c r="M18" s="168"/>
      <c r="N18" s="175"/>
      <c r="O18" s="174"/>
      <c r="P18" s="174"/>
      <c r="Q18" s="174"/>
      <c r="R18" s="174"/>
      <c r="S18" s="174"/>
      <c r="T18" s="175"/>
      <c r="U18" s="174"/>
      <c r="V18" s="174"/>
      <c r="W18" s="174"/>
      <c r="X18" s="174"/>
      <c r="Y18" s="174"/>
      <c r="Z18" s="175"/>
      <c r="AA18" s="174"/>
      <c r="AB18" s="174"/>
      <c r="AC18" s="174"/>
      <c r="AD18" s="174"/>
      <c r="AE18" s="174"/>
      <c r="AF18" s="175"/>
      <c r="AG18" s="174"/>
      <c r="AH18" s="174"/>
      <c r="AI18" s="174"/>
      <c r="AJ18" s="174"/>
      <c r="AK18" s="174"/>
    </row>
    <row r="19" spans="1:41" ht="18.75" customHeight="1">
      <c r="A19" s="14"/>
      <c r="B19" s="807" t="s">
        <v>839</v>
      </c>
      <c r="C19" s="678"/>
      <c r="D19" s="678"/>
      <c r="E19" s="678"/>
      <c r="F19" s="678"/>
      <c r="G19" s="678"/>
      <c r="H19" s="678"/>
      <c r="I19" s="678"/>
      <c r="J19" s="678"/>
      <c r="K19" s="678"/>
      <c r="L19" s="678"/>
      <c r="M19" s="678"/>
      <c r="N19" s="678"/>
      <c r="O19" s="678"/>
      <c r="P19" s="678"/>
      <c r="Q19" s="678"/>
      <c r="R19" s="678"/>
      <c r="S19" s="678"/>
      <c r="T19" s="678"/>
      <c r="U19" s="678"/>
      <c r="V19" s="678"/>
      <c r="W19" s="678"/>
      <c r="X19" s="678"/>
      <c r="Y19" s="678"/>
      <c r="Z19" s="678"/>
      <c r="AA19" s="678"/>
      <c r="AB19" s="678"/>
      <c r="AC19" s="678"/>
      <c r="AD19" s="678"/>
      <c r="AE19" s="678"/>
      <c r="AF19" s="678"/>
      <c r="AG19" s="678"/>
      <c r="AH19" s="678"/>
      <c r="AI19" s="678"/>
      <c r="AJ19" s="678"/>
      <c r="AK19" s="678"/>
      <c r="AL19" s="11"/>
      <c r="AO19" s="1"/>
    </row>
    <row r="20" spans="1:41">
      <c r="A20" s="171"/>
      <c r="B20" s="171"/>
      <c r="C20" s="171"/>
      <c r="D20" s="42"/>
      <c r="E20" s="42"/>
      <c r="F20" s="42"/>
      <c r="G20" s="42"/>
      <c r="H20" s="42"/>
      <c r="I20" s="42"/>
      <c r="J20" s="42"/>
      <c r="K20" s="42"/>
      <c r="L20" s="42"/>
      <c r="M20" s="42"/>
      <c r="N20" s="172"/>
      <c r="O20" s="42"/>
      <c r="P20" s="172"/>
      <c r="Q20" s="42"/>
      <c r="R20" s="172"/>
      <c r="S20" s="42"/>
      <c r="T20" s="173"/>
      <c r="U20" s="173"/>
      <c r="V20" s="173"/>
      <c r="W20" s="42"/>
      <c r="X20" s="172"/>
      <c r="Y20" s="42"/>
      <c r="Z20" s="172"/>
      <c r="AA20" s="42"/>
      <c r="AB20" s="172"/>
      <c r="AC20" s="42"/>
      <c r="AD20" s="42"/>
      <c r="AE20" s="42"/>
      <c r="AF20" s="42"/>
      <c r="AG20" s="42"/>
      <c r="AH20" s="42"/>
      <c r="AI20" s="42"/>
      <c r="AJ20" s="42"/>
      <c r="AK20" s="42"/>
    </row>
    <row r="21" spans="1:41" ht="17.25">
      <c r="A21" s="171"/>
      <c r="B21" s="171"/>
      <c r="C21" s="171" t="s">
        <v>835</v>
      </c>
      <c r="D21" s="42"/>
      <c r="E21" s="42"/>
      <c r="F21" s="42"/>
      <c r="G21" s="42"/>
      <c r="H21" s="42"/>
      <c r="I21" s="795" t="s">
        <v>1130</v>
      </c>
      <c r="J21" s="796"/>
      <c r="K21" s="796"/>
      <c r="L21" s="796"/>
      <c r="M21" s="796"/>
      <c r="N21" s="797"/>
      <c r="O21" s="42"/>
      <c r="P21" s="172"/>
      <c r="Q21" s="42"/>
      <c r="R21" s="172"/>
      <c r="S21" s="42"/>
      <c r="T21" s="173"/>
      <c r="U21" s="173"/>
      <c r="V21" s="173"/>
      <c r="W21" s="42"/>
      <c r="X21" s="172"/>
      <c r="Y21" s="42"/>
      <c r="Z21" s="172"/>
      <c r="AA21" s="42"/>
      <c r="AB21" s="172"/>
      <c r="AC21" s="42"/>
      <c r="AD21" s="42"/>
      <c r="AE21" s="42"/>
      <c r="AF21" s="42"/>
      <c r="AG21" s="42"/>
      <c r="AH21" s="42"/>
      <c r="AI21" s="42"/>
      <c r="AJ21" s="42"/>
      <c r="AK21" s="42"/>
    </row>
    <row r="22" spans="1:41">
      <c r="A22" s="171"/>
      <c r="B22" s="171"/>
      <c r="C22" s="171" t="s">
        <v>836</v>
      </c>
      <c r="D22" s="42"/>
      <c r="E22" s="42"/>
      <c r="F22" s="42"/>
      <c r="G22" s="42"/>
      <c r="H22" s="42"/>
      <c r="I22" s="42"/>
      <c r="J22" s="42"/>
      <c r="K22" s="42"/>
      <c r="L22" s="42"/>
      <c r="M22" s="42"/>
      <c r="N22" s="172"/>
      <c r="O22" s="42"/>
      <c r="P22" s="172"/>
      <c r="Q22" s="42"/>
      <c r="R22" s="172"/>
      <c r="S22" s="42"/>
      <c r="T22" s="173"/>
      <c r="U22" s="173"/>
      <c r="V22" s="173"/>
      <c r="W22" s="42"/>
      <c r="X22" s="172"/>
      <c r="Y22" s="42"/>
      <c r="Z22" s="172"/>
      <c r="AA22" s="42"/>
      <c r="AB22" s="172"/>
      <c r="AC22" s="42"/>
      <c r="AD22" s="42"/>
      <c r="AE22" s="42"/>
      <c r="AF22" s="42"/>
      <c r="AG22" s="42"/>
      <c r="AH22" s="42"/>
      <c r="AI22" s="42"/>
      <c r="AJ22" s="42"/>
      <c r="AK22" s="42"/>
    </row>
    <row r="23" spans="1:41">
      <c r="A23" s="42"/>
      <c r="B23" s="42"/>
      <c r="C23" s="798"/>
      <c r="D23" s="799"/>
      <c r="E23" s="799"/>
      <c r="F23" s="799"/>
      <c r="G23" s="799"/>
      <c r="H23" s="799"/>
      <c r="I23" s="799"/>
      <c r="J23" s="799"/>
      <c r="K23" s="799"/>
      <c r="L23" s="799"/>
      <c r="M23" s="799"/>
      <c r="N23" s="799"/>
      <c r="O23" s="799"/>
      <c r="P23" s="799"/>
      <c r="Q23" s="799"/>
      <c r="R23" s="799"/>
      <c r="S23" s="799"/>
      <c r="T23" s="799"/>
      <c r="U23" s="799"/>
      <c r="V23" s="799"/>
      <c r="W23" s="799"/>
      <c r="X23" s="799"/>
      <c r="Y23" s="799"/>
      <c r="Z23" s="799"/>
      <c r="AA23" s="799"/>
      <c r="AB23" s="799"/>
      <c r="AC23" s="799"/>
      <c r="AD23" s="799"/>
      <c r="AE23" s="799"/>
      <c r="AF23" s="799"/>
      <c r="AG23" s="799"/>
      <c r="AH23" s="799"/>
      <c r="AI23" s="799"/>
      <c r="AJ23" s="800"/>
      <c r="AK23" s="42"/>
    </row>
    <row r="24" spans="1:41" ht="17.25" customHeight="1">
      <c r="A24" s="177"/>
      <c r="B24" s="177"/>
      <c r="C24" s="801"/>
      <c r="D24" s="802"/>
      <c r="E24" s="802"/>
      <c r="F24" s="802"/>
      <c r="G24" s="802"/>
      <c r="H24" s="802"/>
      <c r="I24" s="802"/>
      <c r="J24" s="802"/>
      <c r="K24" s="802"/>
      <c r="L24" s="802"/>
      <c r="M24" s="802"/>
      <c r="N24" s="802"/>
      <c r="O24" s="802"/>
      <c r="P24" s="802"/>
      <c r="Q24" s="802"/>
      <c r="R24" s="802"/>
      <c r="S24" s="802"/>
      <c r="T24" s="802"/>
      <c r="U24" s="802"/>
      <c r="V24" s="802"/>
      <c r="W24" s="802"/>
      <c r="X24" s="802"/>
      <c r="Y24" s="802"/>
      <c r="Z24" s="802"/>
      <c r="AA24" s="802"/>
      <c r="AB24" s="802"/>
      <c r="AC24" s="802"/>
      <c r="AD24" s="802"/>
      <c r="AE24" s="802"/>
      <c r="AF24" s="802"/>
      <c r="AG24" s="802"/>
      <c r="AH24" s="802"/>
      <c r="AI24" s="802"/>
      <c r="AJ24" s="803"/>
      <c r="AK24" s="128"/>
      <c r="AL24" s="11"/>
    </row>
    <row r="25" spans="1:41" ht="17.25" customHeight="1">
      <c r="A25" s="177"/>
      <c r="B25" s="177"/>
      <c r="C25" s="801"/>
      <c r="D25" s="802"/>
      <c r="E25" s="802"/>
      <c r="F25" s="802"/>
      <c r="G25" s="802"/>
      <c r="H25" s="802"/>
      <c r="I25" s="802"/>
      <c r="J25" s="802"/>
      <c r="K25" s="802"/>
      <c r="L25" s="802"/>
      <c r="M25" s="802"/>
      <c r="N25" s="802"/>
      <c r="O25" s="802"/>
      <c r="P25" s="802"/>
      <c r="Q25" s="802"/>
      <c r="R25" s="802"/>
      <c r="S25" s="802"/>
      <c r="T25" s="802"/>
      <c r="U25" s="802"/>
      <c r="V25" s="802"/>
      <c r="W25" s="802"/>
      <c r="X25" s="802"/>
      <c r="Y25" s="802"/>
      <c r="Z25" s="802"/>
      <c r="AA25" s="802"/>
      <c r="AB25" s="802"/>
      <c r="AC25" s="802"/>
      <c r="AD25" s="802"/>
      <c r="AE25" s="802"/>
      <c r="AF25" s="802"/>
      <c r="AG25" s="802"/>
      <c r="AH25" s="802"/>
      <c r="AI25" s="802"/>
      <c r="AJ25" s="803"/>
      <c r="AK25" s="128"/>
      <c r="AL25" s="11"/>
    </row>
    <row r="26" spans="1:41" ht="17.25" customHeight="1">
      <c r="A26" s="177"/>
      <c r="B26" s="177"/>
      <c r="C26" s="801"/>
      <c r="D26" s="802"/>
      <c r="E26" s="802"/>
      <c r="F26" s="802"/>
      <c r="G26" s="802"/>
      <c r="H26" s="802"/>
      <c r="I26" s="802"/>
      <c r="J26" s="802"/>
      <c r="K26" s="802"/>
      <c r="L26" s="802"/>
      <c r="M26" s="802"/>
      <c r="N26" s="802"/>
      <c r="O26" s="802"/>
      <c r="P26" s="802"/>
      <c r="Q26" s="802"/>
      <c r="R26" s="802"/>
      <c r="S26" s="802"/>
      <c r="T26" s="802"/>
      <c r="U26" s="802"/>
      <c r="V26" s="802"/>
      <c r="W26" s="802"/>
      <c r="X26" s="802"/>
      <c r="Y26" s="802"/>
      <c r="Z26" s="802"/>
      <c r="AA26" s="802"/>
      <c r="AB26" s="802"/>
      <c r="AC26" s="802"/>
      <c r="AD26" s="802"/>
      <c r="AE26" s="802"/>
      <c r="AF26" s="802"/>
      <c r="AG26" s="802"/>
      <c r="AH26" s="802"/>
      <c r="AI26" s="802"/>
      <c r="AJ26" s="803"/>
      <c r="AK26" s="128"/>
      <c r="AL26" s="11"/>
    </row>
    <row r="27" spans="1:41" ht="17.25" customHeight="1">
      <c r="A27" s="177"/>
      <c r="B27" s="177"/>
      <c r="C27" s="801"/>
      <c r="D27" s="802"/>
      <c r="E27" s="802"/>
      <c r="F27" s="802"/>
      <c r="G27" s="802"/>
      <c r="H27" s="802"/>
      <c r="I27" s="802"/>
      <c r="J27" s="802"/>
      <c r="K27" s="802"/>
      <c r="L27" s="802"/>
      <c r="M27" s="802"/>
      <c r="N27" s="802"/>
      <c r="O27" s="802"/>
      <c r="P27" s="802"/>
      <c r="Q27" s="802"/>
      <c r="R27" s="802"/>
      <c r="S27" s="802"/>
      <c r="T27" s="802"/>
      <c r="U27" s="802"/>
      <c r="V27" s="802"/>
      <c r="W27" s="802"/>
      <c r="X27" s="802"/>
      <c r="Y27" s="802"/>
      <c r="Z27" s="802"/>
      <c r="AA27" s="802"/>
      <c r="AB27" s="802"/>
      <c r="AC27" s="802"/>
      <c r="AD27" s="802"/>
      <c r="AE27" s="802"/>
      <c r="AF27" s="802"/>
      <c r="AG27" s="802"/>
      <c r="AH27" s="802"/>
      <c r="AI27" s="802"/>
      <c r="AJ27" s="803"/>
      <c r="AK27" s="128"/>
      <c r="AL27" s="11"/>
    </row>
    <row r="28" spans="1:41">
      <c r="A28" s="173"/>
      <c r="B28" s="173"/>
      <c r="C28" s="801"/>
      <c r="D28" s="802"/>
      <c r="E28" s="802"/>
      <c r="F28" s="802"/>
      <c r="G28" s="802"/>
      <c r="H28" s="802"/>
      <c r="I28" s="802"/>
      <c r="J28" s="802"/>
      <c r="K28" s="802"/>
      <c r="L28" s="802"/>
      <c r="M28" s="802"/>
      <c r="N28" s="802"/>
      <c r="O28" s="802"/>
      <c r="P28" s="802"/>
      <c r="Q28" s="802"/>
      <c r="R28" s="802"/>
      <c r="S28" s="802"/>
      <c r="T28" s="802"/>
      <c r="U28" s="802"/>
      <c r="V28" s="802"/>
      <c r="W28" s="802"/>
      <c r="X28" s="802"/>
      <c r="Y28" s="802"/>
      <c r="Z28" s="802"/>
      <c r="AA28" s="802"/>
      <c r="AB28" s="802"/>
      <c r="AC28" s="802"/>
      <c r="AD28" s="802"/>
      <c r="AE28" s="802"/>
      <c r="AF28" s="802"/>
      <c r="AG28" s="802"/>
      <c r="AH28" s="802"/>
      <c r="AI28" s="802"/>
      <c r="AJ28" s="803"/>
      <c r="AK28" s="178"/>
    </row>
    <row r="29" spans="1:41">
      <c r="B29" s="173"/>
      <c r="C29" s="801"/>
      <c r="D29" s="802"/>
      <c r="E29" s="802"/>
      <c r="F29" s="802"/>
      <c r="G29" s="802"/>
      <c r="H29" s="802"/>
      <c r="I29" s="802"/>
      <c r="J29" s="802"/>
      <c r="K29" s="802"/>
      <c r="L29" s="802"/>
      <c r="M29" s="802"/>
      <c r="N29" s="802"/>
      <c r="O29" s="802"/>
      <c r="P29" s="802"/>
      <c r="Q29" s="802"/>
      <c r="R29" s="802"/>
      <c r="S29" s="802"/>
      <c r="T29" s="802"/>
      <c r="U29" s="802"/>
      <c r="V29" s="802"/>
      <c r="W29" s="802"/>
      <c r="X29" s="802"/>
      <c r="Y29" s="802"/>
      <c r="Z29" s="802"/>
      <c r="AA29" s="802"/>
      <c r="AB29" s="802"/>
      <c r="AC29" s="802"/>
      <c r="AD29" s="802"/>
      <c r="AE29" s="802"/>
      <c r="AF29" s="802"/>
      <c r="AG29" s="802"/>
      <c r="AH29" s="802"/>
      <c r="AI29" s="802"/>
      <c r="AJ29" s="803"/>
      <c r="AK29" s="178"/>
    </row>
    <row r="30" spans="1:41">
      <c r="B30" s="173"/>
      <c r="C30" s="801"/>
      <c r="D30" s="802"/>
      <c r="E30" s="802"/>
      <c r="F30" s="802"/>
      <c r="G30" s="802"/>
      <c r="H30" s="802"/>
      <c r="I30" s="802"/>
      <c r="J30" s="802"/>
      <c r="K30" s="802"/>
      <c r="L30" s="802"/>
      <c r="M30" s="802"/>
      <c r="N30" s="802"/>
      <c r="O30" s="802"/>
      <c r="P30" s="802"/>
      <c r="Q30" s="802"/>
      <c r="R30" s="802"/>
      <c r="S30" s="802"/>
      <c r="T30" s="802"/>
      <c r="U30" s="802"/>
      <c r="V30" s="802"/>
      <c r="W30" s="802"/>
      <c r="X30" s="802"/>
      <c r="Y30" s="802"/>
      <c r="Z30" s="802"/>
      <c r="AA30" s="802"/>
      <c r="AB30" s="802"/>
      <c r="AC30" s="802"/>
      <c r="AD30" s="802"/>
      <c r="AE30" s="802"/>
      <c r="AF30" s="802"/>
      <c r="AG30" s="802"/>
      <c r="AH30" s="802"/>
      <c r="AI30" s="802"/>
      <c r="AJ30" s="803"/>
      <c r="AK30" s="174"/>
    </row>
    <row r="31" spans="1:41">
      <c r="B31" s="173"/>
      <c r="C31" s="804"/>
      <c r="D31" s="805"/>
      <c r="E31" s="805"/>
      <c r="F31" s="805"/>
      <c r="G31" s="805"/>
      <c r="H31" s="805"/>
      <c r="I31" s="805"/>
      <c r="J31" s="805"/>
      <c r="K31" s="805"/>
      <c r="L31" s="805"/>
      <c r="M31" s="805"/>
      <c r="N31" s="805"/>
      <c r="O31" s="805"/>
      <c r="P31" s="805"/>
      <c r="Q31" s="805"/>
      <c r="R31" s="805"/>
      <c r="S31" s="805"/>
      <c r="T31" s="805"/>
      <c r="U31" s="805"/>
      <c r="V31" s="805"/>
      <c r="W31" s="805"/>
      <c r="X31" s="805"/>
      <c r="Y31" s="805"/>
      <c r="Z31" s="805"/>
      <c r="AA31" s="805"/>
      <c r="AB31" s="805"/>
      <c r="AC31" s="805"/>
      <c r="AD31" s="805"/>
      <c r="AE31" s="805"/>
      <c r="AF31" s="805"/>
      <c r="AG31" s="805"/>
      <c r="AH31" s="805"/>
      <c r="AI31" s="805"/>
      <c r="AJ31" s="806"/>
      <c r="AK31" s="174"/>
    </row>
    <row r="32" spans="1:41">
      <c r="B32" s="173"/>
      <c r="C32" s="168"/>
      <c r="D32" s="168"/>
      <c r="E32" s="168"/>
      <c r="F32" s="168"/>
      <c r="G32" s="168"/>
      <c r="H32" s="168"/>
      <c r="I32" s="168"/>
      <c r="J32" s="168"/>
      <c r="K32" s="168"/>
      <c r="L32" s="168"/>
      <c r="M32" s="168"/>
      <c r="N32" s="175"/>
      <c r="O32" s="174"/>
      <c r="P32" s="174"/>
      <c r="Q32" s="174"/>
      <c r="R32" s="174"/>
      <c r="S32" s="174"/>
      <c r="T32" s="175"/>
      <c r="U32" s="174"/>
      <c r="V32" s="174"/>
      <c r="W32" s="174"/>
      <c r="X32" s="174"/>
      <c r="Y32" s="174"/>
      <c r="Z32" s="175"/>
      <c r="AA32" s="174"/>
      <c r="AB32" s="174"/>
      <c r="AC32" s="174"/>
      <c r="AD32" s="174"/>
      <c r="AE32" s="174"/>
      <c r="AF32" s="175"/>
      <c r="AG32" s="174"/>
      <c r="AH32" s="174"/>
      <c r="AI32" s="174"/>
      <c r="AJ32" s="174"/>
      <c r="AK32" s="174"/>
    </row>
    <row r="33" spans="1:37">
      <c r="B33" s="173"/>
      <c r="C33" s="168"/>
      <c r="D33" s="168"/>
      <c r="E33" s="168"/>
      <c r="F33" s="168"/>
      <c r="G33" s="168"/>
      <c r="H33" s="168"/>
      <c r="I33" s="168"/>
      <c r="J33" s="168"/>
      <c r="K33" s="168"/>
      <c r="L33" s="168"/>
      <c r="M33" s="168"/>
      <c r="N33" s="175"/>
      <c r="O33" s="174"/>
      <c r="P33" s="174"/>
      <c r="Q33" s="174"/>
      <c r="R33" s="174"/>
      <c r="S33" s="174"/>
      <c r="T33" s="175"/>
      <c r="U33" s="174"/>
      <c r="V33" s="174"/>
      <c r="W33" s="174"/>
      <c r="X33" s="174"/>
      <c r="Y33" s="174"/>
      <c r="Z33" s="175"/>
      <c r="AA33" s="174"/>
      <c r="AB33" s="174"/>
      <c r="AC33" s="174"/>
      <c r="AD33" s="174"/>
      <c r="AE33" s="174"/>
      <c r="AF33" s="175"/>
      <c r="AG33" s="174"/>
      <c r="AH33" s="174"/>
      <c r="AI33" s="174"/>
      <c r="AJ33" s="174"/>
      <c r="AK33" s="174"/>
    </row>
    <row r="35" spans="1:37" ht="71.25" customHeight="1">
      <c r="A35" s="266" t="s">
        <v>840</v>
      </c>
      <c r="B35" s="267"/>
      <c r="C35" s="267"/>
      <c r="D35" s="267"/>
      <c r="E35" s="267"/>
      <c r="F35" s="267"/>
      <c r="G35" s="267"/>
      <c r="H35" s="267"/>
      <c r="I35" s="267"/>
      <c r="J35" s="267"/>
      <c r="K35" s="267"/>
      <c r="L35" s="267"/>
      <c r="M35" s="267"/>
      <c r="N35" s="267"/>
      <c r="O35" s="267"/>
      <c r="P35" s="267"/>
      <c r="Q35" s="267"/>
      <c r="R35" s="267"/>
      <c r="S35" s="267"/>
      <c r="T35" s="267"/>
      <c r="U35" s="267"/>
      <c r="V35" s="267"/>
      <c r="W35" s="267"/>
      <c r="X35" s="267"/>
      <c r="Y35" s="267"/>
      <c r="Z35" s="267"/>
      <c r="AA35" s="267"/>
      <c r="AB35" s="267"/>
      <c r="AC35" s="267"/>
      <c r="AD35" s="267"/>
      <c r="AE35" s="267"/>
      <c r="AF35" s="267"/>
      <c r="AG35" s="267"/>
      <c r="AH35" s="267"/>
      <c r="AI35" s="267"/>
      <c r="AJ35" s="267"/>
      <c r="AK35" s="268"/>
    </row>
  </sheetData>
  <mergeCells count="8">
    <mergeCell ref="I21:N21"/>
    <mergeCell ref="C23:AJ31"/>
    <mergeCell ref="A35:AK35"/>
    <mergeCell ref="B2:AL2"/>
    <mergeCell ref="B4:AK4"/>
    <mergeCell ref="B19:AK19"/>
    <mergeCell ref="I6:N6"/>
    <mergeCell ref="C8:AJ16"/>
  </mergeCells>
  <phoneticPr fontId="2" type="noConversion"/>
  <dataValidations count="2">
    <dataValidation allowBlank="1" showInputMessage="1" showErrorMessage="1" promptTitle="단위에 주의하여 입력해 주십시오." prompt="이 셀에는 숫자만 입력해 주십시오." sqref="AF32:AF33 T17:T18 T32:T33 AF17:AF18"/>
    <dataValidation type="list" allowBlank="1" showInputMessage="1" showErrorMessage="1" sqref="I6:N6 I21:N21">
      <formula1>"적정, 한정, 부적정, 의견거절, 해당사항 없음"</formula1>
    </dataValidation>
  </dataValidations>
  <pageMargins left="0.47244094488188981" right="0.47244094488188981" top="0.74803149606299213" bottom="0.74803149606299213" header="0.31496062992125984" footer="0.31496062992125984"/>
  <pageSetup paperSize="9" scale="73" orientation="portrait" blackAndWhite="1"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11"/>
  <sheetViews>
    <sheetView showZeros="0" view="pageBreakPreview" zoomScaleNormal="100" zoomScaleSheetLayoutView="100" workbookViewId="0">
      <selection activeCell="AR11" sqref="AR11"/>
    </sheetView>
  </sheetViews>
  <sheetFormatPr defaultRowHeight="16.5"/>
  <cols>
    <col min="1" max="4" width="1.125" style="1" customWidth="1"/>
    <col min="5" max="6" width="2.375" style="1" customWidth="1"/>
    <col min="7" max="7" width="4" style="1" customWidth="1"/>
    <col min="8" max="13" width="2.375" style="1" customWidth="1"/>
    <col min="14" max="22" width="2.625" style="1" customWidth="1"/>
    <col min="23" max="30" width="1.75" style="1" customWidth="1"/>
    <col min="31" max="37" width="2.375" style="1" customWidth="1"/>
    <col min="38" max="41" width="9" style="1"/>
  </cols>
  <sheetData>
    <row r="2" spans="1:41" ht="19.5">
      <c r="A2" s="321" t="s">
        <v>841</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row>
    <row r="3" spans="1:41"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row>
    <row r="4" spans="1:41" s="1" customFormat="1" ht="20.25" customHeight="1">
      <c r="A4" s="322" t="s">
        <v>842</v>
      </c>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row>
    <row r="5" spans="1:41">
      <c r="AL5" s="43"/>
      <c r="AM5"/>
      <c r="AN5"/>
      <c r="AO5"/>
    </row>
    <row r="6" spans="1:41" ht="75.75" customHeight="1">
      <c r="C6" s="808"/>
      <c r="D6" s="809"/>
      <c r="E6" s="809"/>
      <c r="F6" s="809"/>
      <c r="G6" s="809"/>
      <c r="H6" s="809"/>
      <c r="I6" s="809"/>
      <c r="J6" s="809"/>
      <c r="K6" s="809"/>
      <c r="L6" s="809"/>
      <c r="M6" s="809"/>
      <c r="N6" s="809"/>
      <c r="O6" s="809"/>
      <c r="P6" s="809"/>
      <c r="Q6" s="809"/>
      <c r="R6" s="809"/>
      <c r="S6" s="809"/>
      <c r="T6" s="809"/>
      <c r="U6" s="809"/>
      <c r="V6" s="809"/>
      <c r="W6" s="809"/>
      <c r="X6" s="809"/>
      <c r="Y6" s="809"/>
      <c r="Z6" s="809"/>
      <c r="AA6" s="809"/>
      <c r="AB6" s="809"/>
      <c r="AC6" s="809"/>
      <c r="AD6" s="809"/>
      <c r="AE6" s="809"/>
      <c r="AF6" s="809"/>
      <c r="AG6" s="809"/>
      <c r="AH6" s="809"/>
      <c r="AI6" s="809"/>
      <c r="AJ6" s="809"/>
      <c r="AK6" s="810"/>
      <c r="AL6"/>
      <c r="AM6"/>
      <c r="AN6"/>
      <c r="AO6"/>
    </row>
    <row r="7" spans="1:41" s="1" customFormat="1" ht="75.75" customHeight="1">
      <c r="A7" s="14"/>
      <c r="B7" s="14"/>
      <c r="C7" s="811"/>
      <c r="D7" s="812"/>
      <c r="E7" s="812"/>
      <c r="F7" s="812"/>
      <c r="G7" s="812"/>
      <c r="H7" s="812"/>
      <c r="I7" s="812"/>
      <c r="J7" s="812"/>
      <c r="K7" s="812"/>
      <c r="L7" s="812"/>
      <c r="M7" s="812"/>
      <c r="N7" s="812"/>
      <c r="O7" s="812"/>
      <c r="P7" s="812"/>
      <c r="Q7" s="812"/>
      <c r="R7" s="812"/>
      <c r="S7" s="812"/>
      <c r="T7" s="812"/>
      <c r="U7" s="812"/>
      <c r="V7" s="812"/>
      <c r="W7" s="812"/>
      <c r="X7" s="812"/>
      <c r="Y7" s="812"/>
      <c r="Z7" s="812"/>
      <c r="AA7" s="812"/>
      <c r="AB7" s="812"/>
      <c r="AC7" s="812"/>
      <c r="AD7" s="812"/>
      <c r="AE7" s="812"/>
      <c r="AF7" s="812"/>
      <c r="AG7" s="812"/>
      <c r="AH7" s="812"/>
      <c r="AI7" s="812"/>
      <c r="AJ7" s="812"/>
      <c r="AK7" s="813"/>
    </row>
    <row r="8" spans="1:41" ht="75.75" customHeight="1">
      <c r="C8" s="814"/>
      <c r="D8" s="815"/>
      <c r="E8" s="815"/>
      <c r="F8" s="815"/>
      <c r="G8" s="815"/>
      <c r="H8" s="815"/>
      <c r="I8" s="815"/>
      <c r="J8" s="815"/>
      <c r="K8" s="815"/>
      <c r="L8" s="815"/>
      <c r="M8" s="815"/>
      <c r="N8" s="815"/>
      <c r="O8" s="815"/>
      <c r="P8" s="815"/>
      <c r="Q8" s="815"/>
      <c r="R8" s="815"/>
      <c r="S8" s="815"/>
      <c r="T8" s="815"/>
      <c r="U8" s="815"/>
      <c r="V8" s="815"/>
      <c r="W8" s="815"/>
      <c r="X8" s="815"/>
      <c r="Y8" s="815"/>
      <c r="Z8" s="815"/>
      <c r="AA8" s="815"/>
      <c r="AB8" s="815"/>
      <c r="AC8" s="815"/>
      <c r="AD8" s="815"/>
      <c r="AE8" s="815"/>
      <c r="AF8" s="815"/>
      <c r="AG8" s="815"/>
      <c r="AH8" s="815"/>
      <c r="AI8" s="815"/>
      <c r="AJ8" s="815"/>
      <c r="AK8" s="816"/>
    </row>
    <row r="9" spans="1:41">
      <c r="C9" s="179"/>
      <c r="D9" s="179"/>
      <c r="E9" s="179"/>
      <c r="F9" s="179"/>
      <c r="G9" s="179"/>
      <c r="H9" s="179"/>
      <c r="I9" s="179"/>
      <c r="J9" s="179"/>
      <c r="K9" s="179"/>
      <c r="L9" s="179"/>
      <c r="M9" s="179"/>
      <c r="N9" s="179"/>
      <c r="O9" s="179"/>
      <c r="P9" s="179"/>
      <c r="Q9" s="179"/>
      <c r="R9" s="179"/>
      <c r="S9" s="179"/>
      <c r="T9" s="179"/>
      <c r="U9" s="179"/>
      <c r="V9" s="179"/>
      <c r="W9" s="179"/>
      <c r="X9" s="179"/>
      <c r="Y9" s="179"/>
      <c r="Z9" s="179"/>
      <c r="AA9" s="179"/>
      <c r="AB9" s="179"/>
      <c r="AC9" s="179"/>
      <c r="AD9" s="179"/>
      <c r="AE9" s="179"/>
      <c r="AF9" s="179"/>
      <c r="AG9" s="179"/>
      <c r="AH9" s="179"/>
      <c r="AI9" s="179"/>
      <c r="AJ9" s="179"/>
      <c r="AK9" s="179"/>
    </row>
    <row r="11" spans="1:41" ht="67.5" customHeight="1">
      <c r="A11" s="266" t="s">
        <v>843</v>
      </c>
      <c r="B11" s="552"/>
      <c r="C11" s="552"/>
      <c r="D11" s="552"/>
      <c r="E11" s="552"/>
      <c r="F11" s="552"/>
      <c r="G11" s="552"/>
      <c r="H11" s="552"/>
      <c r="I11" s="552"/>
      <c r="J11" s="552"/>
      <c r="K11" s="552"/>
      <c r="L11" s="552"/>
      <c r="M11" s="552"/>
      <c r="N11" s="552"/>
      <c r="O11" s="552"/>
      <c r="P11" s="552"/>
      <c r="Q11" s="552"/>
      <c r="R11" s="552"/>
      <c r="S11" s="552"/>
      <c r="T11" s="552"/>
      <c r="U11" s="552"/>
      <c r="V11" s="552"/>
      <c r="W11" s="552"/>
      <c r="X11" s="552"/>
      <c r="Y11" s="552"/>
      <c r="Z11" s="552"/>
      <c r="AA11" s="552"/>
      <c r="AB11" s="552"/>
      <c r="AC11" s="552"/>
      <c r="AD11" s="552"/>
      <c r="AE11" s="552"/>
      <c r="AF11" s="552"/>
      <c r="AG11" s="552"/>
      <c r="AH11" s="552"/>
      <c r="AI11" s="552"/>
      <c r="AJ11" s="552"/>
      <c r="AK11" s="553"/>
    </row>
  </sheetData>
  <sheetProtection formatCells="0" formatRows="0"/>
  <protectedRanges>
    <protectedRange sqref="A8:AK17" name="범위2"/>
  </protectedRanges>
  <mergeCells count="4">
    <mergeCell ref="A11:AK11"/>
    <mergeCell ref="C6:AK8"/>
    <mergeCell ref="A2:AK2"/>
    <mergeCell ref="A4:AK4"/>
  </mergeCells>
  <phoneticPr fontId="2" type="noConversion"/>
  <pageMargins left="0.59055118110236227" right="0.47244094488188981" top="0.74803149606299213" bottom="0.74803149606299213" header="0.31496062992125984" footer="0.31496062992125984"/>
  <pageSetup paperSize="9" scale="99" orientation="portrait" blackAndWhite="1"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12"/>
  <sheetViews>
    <sheetView showZeros="0" view="pageBreakPreview" zoomScaleNormal="100" zoomScaleSheetLayoutView="100" workbookViewId="0">
      <selection activeCell="AQ8" sqref="AQ8"/>
    </sheetView>
  </sheetViews>
  <sheetFormatPr defaultRowHeight="16.5"/>
  <cols>
    <col min="1" max="4" width="1.125" style="1" customWidth="1"/>
    <col min="5" max="6" width="2.375" style="1" customWidth="1"/>
    <col min="7" max="7" width="4" style="1" customWidth="1"/>
    <col min="8" max="13" width="2.375" style="1" customWidth="1"/>
    <col min="14" max="22" width="2.625" style="1" customWidth="1"/>
    <col min="23" max="30" width="1.75" style="1" customWidth="1"/>
    <col min="31" max="37" width="2.375" style="1" customWidth="1"/>
    <col min="38" max="41" width="9" style="1"/>
  </cols>
  <sheetData>
    <row r="2" spans="1:41" ht="19.5">
      <c r="A2" s="321" t="s">
        <v>844</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row>
    <row r="3" spans="1:41"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row>
    <row r="4" spans="1:41" s="1" customFormat="1" ht="20.25" customHeight="1">
      <c r="A4" s="322" t="s">
        <v>845</v>
      </c>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row>
    <row r="5" spans="1:41">
      <c r="AL5" s="43"/>
      <c r="AM5"/>
      <c r="AN5"/>
      <c r="AO5"/>
    </row>
    <row r="6" spans="1:41" ht="75.75" customHeight="1">
      <c r="C6" s="808"/>
      <c r="D6" s="809"/>
      <c r="E6" s="809"/>
      <c r="F6" s="809"/>
      <c r="G6" s="809"/>
      <c r="H6" s="809"/>
      <c r="I6" s="809"/>
      <c r="J6" s="809"/>
      <c r="K6" s="809"/>
      <c r="L6" s="809"/>
      <c r="M6" s="809"/>
      <c r="N6" s="809"/>
      <c r="O6" s="809"/>
      <c r="P6" s="809"/>
      <c r="Q6" s="809"/>
      <c r="R6" s="809"/>
      <c r="S6" s="809"/>
      <c r="T6" s="809"/>
      <c r="U6" s="809"/>
      <c r="V6" s="809"/>
      <c r="W6" s="809"/>
      <c r="X6" s="809"/>
      <c r="Y6" s="809"/>
      <c r="Z6" s="809"/>
      <c r="AA6" s="809"/>
      <c r="AB6" s="809"/>
      <c r="AC6" s="809"/>
      <c r="AD6" s="809"/>
      <c r="AE6" s="809"/>
      <c r="AF6" s="809"/>
      <c r="AG6" s="809"/>
      <c r="AH6" s="809"/>
      <c r="AI6" s="809"/>
      <c r="AJ6" s="809"/>
      <c r="AK6" s="810"/>
      <c r="AL6"/>
      <c r="AM6"/>
      <c r="AN6"/>
      <c r="AO6"/>
    </row>
    <row r="7" spans="1:41" s="1" customFormat="1" ht="75.75" customHeight="1">
      <c r="A7" s="14"/>
      <c r="B7" s="14"/>
      <c r="C7" s="811"/>
      <c r="D7" s="812"/>
      <c r="E7" s="812"/>
      <c r="F7" s="812"/>
      <c r="G7" s="812"/>
      <c r="H7" s="812"/>
      <c r="I7" s="812"/>
      <c r="J7" s="812"/>
      <c r="K7" s="812"/>
      <c r="L7" s="812"/>
      <c r="M7" s="812"/>
      <c r="N7" s="812"/>
      <c r="O7" s="812"/>
      <c r="P7" s="812"/>
      <c r="Q7" s="812"/>
      <c r="R7" s="812"/>
      <c r="S7" s="812"/>
      <c r="T7" s="812"/>
      <c r="U7" s="812"/>
      <c r="V7" s="812"/>
      <c r="W7" s="812"/>
      <c r="X7" s="812"/>
      <c r="Y7" s="812"/>
      <c r="Z7" s="812"/>
      <c r="AA7" s="812"/>
      <c r="AB7" s="812"/>
      <c r="AC7" s="812"/>
      <c r="AD7" s="812"/>
      <c r="AE7" s="812"/>
      <c r="AF7" s="812"/>
      <c r="AG7" s="812"/>
      <c r="AH7" s="812"/>
      <c r="AI7" s="812"/>
      <c r="AJ7" s="812"/>
      <c r="AK7" s="813"/>
    </row>
    <row r="8" spans="1:41" ht="75.75" customHeight="1">
      <c r="C8" s="814"/>
      <c r="D8" s="815"/>
      <c r="E8" s="815"/>
      <c r="F8" s="815"/>
      <c r="G8" s="815"/>
      <c r="H8" s="815"/>
      <c r="I8" s="815"/>
      <c r="J8" s="815"/>
      <c r="K8" s="815"/>
      <c r="L8" s="815"/>
      <c r="M8" s="815"/>
      <c r="N8" s="815"/>
      <c r="O8" s="815"/>
      <c r="P8" s="815"/>
      <c r="Q8" s="815"/>
      <c r="R8" s="815"/>
      <c r="S8" s="815"/>
      <c r="T8" s="815"/>
      <c r="U8" s="815"/>
      <c r="V8" s="815"/>
      <c r="W8" s="815"/>
      <c r="X8" s="815"/>
      <c r="Y8" s="815"/>
      <c r="Z8" s="815"/>
      <c r="AA8" s="815"/>
      <c r="AB8" s="815"/>
      <c r="AC8" s="815"/>
      <c r="AD8" s="815"/>
      <c r="AE8" s="815"/>
      <c r="AF8" s="815"/>
      <c r="AG8" s="815"/>
      <c r="AH8" s="815"/>
      <c r="AI8" s="815"/>
      <c r="AJ8" s="815"/>
      <c r="AK8" s="816"/>
    </row>
    <row r="9" spans="1:41" ht="89.25" customHeight="1">
      <c r="A9" s="14"/>
      <c r="B9" s="118"/>
      <c r="C9" s="118"/>
      <c r="D9" s="42"/>
      <c r="E9" s="648" t="s">
        <v>846</v>
      </c>
      <c r="F9" s="648"/>
      <c r="G9" s="648"/>
      <c r="H9" s="648"/>
      <c r="I9" s="648"/>
      <c r="J9" s="648"/>
      <c r="K9" s="648"/>
      <c r="L9" s="648"/>
      <c r="M9" s="648"/>
      <c r="N9" s="648"/>
      <c r="O9" s="648"/>
      <c r="P9" s="648"/>
      <c r="Q9" s="648"/>
      <c r="R9" s="648"/>
      <c r="S9" s="648"/>
      <c r="T9" s="648"/>
      <c r="U9" s="648"/>
      <c r="V9" s="648"/>
      <c r="W9" s="648"/>
      <c r="X9" s="648"/>
      <c r="Y9" s="648"/>
      <c r="Z9" s="648"/>
      <c r="AA9" s="648"/>
      <c r="AB9" s="648"/>
      <c r="AC9" s="648"/>
      <c r="AD9" s="648"/>
      <c r="AE9" s="648"/>
      <c r="AF9" s="648"/>
      <c r="AG9" s="648"/>
      <c r="AH9" s="648"/>
      <c r="AI9" s="648"/>
      <c r="AJ9" s="648"/>
      <c r="AK9" s="648"/>
      <c r="AL9" s="11"/>
      <c r="AO9"/>
    </row>
    <row r="10" spans="1:41">
      <c r="C10" s="179"/>
      <c r="D10" s="179"/>
      <c r="E10" s="179"/>
      <c r="F10" s="179"/>
      <c r="G10" s="179"/>
      <c r="H10" s="179"/>
      <c r="I10" s="179"/>
      <c r="J10" s="179"/>
      <c r="K10" s="179"/>
      <c r="L10" s="179"/>
      <c r="M10" s="179"/>
      <c r="N10" s="179"/>
      <c r="O10" s="179"/>
      <c r="P10" s="179"/>
      <c r="Q10" s="179"/>
      <c r="R10" s="179"/>
      <c r="S10" s="179"/>
      <c r="T10" s="179"/>
      <c r="U10" s="179"/>
      <c r="V10" s="179"/>
      <c r="W10" s="179"/>
      <c r="X10" s="179"/>
      <c r="Y10" s="179"/>
      <c r="Z10" s="179"/>
      <c r="AA10" s="179"/>
      <c r="AB10" s="179"/>
      <c r="AC10" s="179"/>
      <c r="AD10" s="179"/>
      <c r="AE10" s="179"/>
      <c r="AF10" s="179"/>
      <c r="AG10" s="179"/>
      <c r="AH10" s="179"/>
      <c r="AI10" s="179"/>
      <c r="AJ10" s="179"/>
      <c r="AK10" s="179"/>
    </row>
    <row r="12" spans="1:41" ht="58.5" customHeight="1">
      <c r="A12" s="266" t="s">
        <v>847</v>
      </c>
      <c r="B12" s="552"/>
      <c r="C12" s="552"/>
      <c r="D12" s="552"/>
      <c r="E12" s="552"/>
      <c r="F12" s="552"/>
      <c r="G12" s="552"/>
      <c r="H12" s="552"/>
      <c r="I12" s="552"/>
      <c r="J12" s="552"/>
      <c r="K12" s="552"/>
      <c r="L12" s="552"/>
      <c r="M12" s="552"/>
      <c r="N12" s="552"/>
      <c r="O12" s="552"/>
      <c r="P12" s="552"/>
      <c r="Q12" s="552"/>
      <c r="R12" s="552"/>
      <c r="S12" s="552"/>
      <c r="T12" s="552"/>
      <c r="U12" s="552"/>
      <c r="V12" s="552"/>
      <c r="W12" s="552"/>
      <c r="X12" s="552"/>
      <c r="Y12" s="552"/>
      <c r="Z12" s="552"/>
      <c r="AA12" s="552"/>
      <c r="AB12" s="552"/>
      <c r="AC12" s="552"/>
      <c r="AD12" s="552"/>
      <c r="AE12" s="552"/>
      <c r="AF12" s="552"/>
      <c r="AG12" s="552"/>
      <c r="AH12" s="552"/>
      <c r="AI12" s="552"/>
      <c r="AJ12" s="552"/>
      <c r="AK12" s="553"/>
    </row>
  </sheetData>
  <sheetProtection formatCells="0" formatRows="0"/>
  <protectedRanges>
    <protectedRange sqref="A8:AK8 A10:AK18" name="범위2"/>
    <protectedRange sqref="A9:AK9" name="범위2_1"/>
  </protectedRanges>
  <mergeCells count="5">
    <mergeCell ref="A2:AK2"/>
    <mergeCell ref="A4:AK4"/>
    <mergeCell ref="C6:AK8"/>
    <mergeCell ref="A12:AK12"/>
    <mergeCell ref="E9:AK9"/>
  </mergeCells>
  <phoneticPr fontId="2" type="noConversion"/>
  <pageMargins left="0.59055118110236227" right="0.47244094488188981" top="0.74803149606299213" bottom="0.74803149606299213" header="0.31496062992125984" footer="0.31496062992125984"/>
  <pageSetup paperSize="9" scale="99" orientation="portrait" blackAndWhite="1"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11"/>
  <sheetViews>
    <sheetView showZeros="0" view="pageBreakPreview" zoomScaleNormal="100" zoomScaleSheetLayoutView="100" workbookViewId="0">
      <selection activeCell="AE13" sqref="AE13"/>
    </sheetView>
  </sheetViews>
  <sheetFormatPr defaultRowHeight="16.5"/>
  <cols>
    <col min="1" max="4" width="1.125" style="1" customWidth="1"/>
    <col min="5" max="6" width="2.375" style="1" customWidth="1"/>
    <col min="7" max="7" width="4" style="1" customWidth="1"/>
    <col min="8" max="13" width="2.375" style="1" customWidth="1"/>
    <col min="14" max="22" width="2.625" style="1" customWidth="1"/>
    <col min="23" max="30" width="1.75" style="1" customWidth="1"/>
    <col min="31" max="37" width="2.375" style="1" customWidth="1"/>
    <col min="38" max="41" width="9" style="1"/>
  </cols>
  <sheetData>
    <row r="2" spans="1:41" ht="19.5">
      <c r="A2" s="321" t="s">
        <v>848</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row>
    <row r="3" spans="1:41" ht="19.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32"/>
    </row>
    <row r="4" spans="1:41" s="1" customFormat="1" ht="20.25" customHeight="1">
      <c r="A4" s="322" t="s">
        <v>849</v>
      </c>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row>
    <row r="5" spans="1:41">
      <c r="AL5" s="43"/>
      <c r="AM5"/>
      <c r="AN5"/>
      <c r="AO5"/>
    </row>
    <row r="6" spans="1:41" ht="75.75" customHeight="1">
      <c r="C6" s="808"/>
      <c r="D6" s="809"/>
      <c r="E6" s="809"/>
      <c r="F6" s="809"/>
      <c r="G6" s="809"/>
      <c r="H6" s="809"/>
      <c r="I6" s="809"/>
      <c r="J6" s="809"/>
      <c r="K6" s="809"/>
      <c r="L6" s="809"/>
      <c r="M6" s="809"/>
      <c r="N6" s="809"/>
      <c r="O6" s="809"/>
      <c r="P6" s="809"/>
      <c r="Q6" s="809"/>
      <c r="R6" s="809"/>
      <c r="S6" s="809"/>
      <c r="T6" s="809"/>
      <c r="U6" s="809"/>
      <c r="V6" s="809"/>
      <c r="W6" s="809"/>
      <c r="X6" s="809"/>
      <c r="Y6" s="809"/>
      <c r="Z6" s="809"/>
      <c r="AA6" s="809"/>
      <c r="AB6" s="809"/>
      <c r="AC6" s="809"/>
      <c r="AD6" s="809"/>
      <c r="AE6" s="809"/>
      <c r="AF6" s="809"/>
      <c r="AG6" s="809"/>
      <c r="AH6" s="809"/>
      <c r="AI6" s="809"/>
      <c r="AJ6" s="809"/>
      <c r="AK6" s="810"/>
      <c r="AL6"/>
      <c r="AM6"/>
      <c r="AN6"/>
      <c r="AO6"/>
    </row>
    <row r="7" spans="1:41" s="1" customFormat="1" ht="75.75" customHeight="1">
      <c r="A7" s="14"/>
      <c r="B7" s="14"/>
      <c r="C7" s="811"/>
      <c r="D7" s="812"/>
      <c r="E7" s="812"/>
      <c r="F7" s="812"/>
      <c r="G7" s="812"/>
      <c r="H7" s="812"/>
      <c r="I7" s="812"/>
      <c r="J7" s="812"/>
      <c r="K7" s="812"/>
      <c r="L7" s="812"/>
      <c r="M7" s="812"/>
      <c r="N7" s="812"/>
      <c r="O7" s="812"/>
      <c r="P7" s="812"/>
      <c r="Q7" s="812"/>
      <c r="R7" s="812"/>
      <c r="S7" s="812"/>
      <c r="T7" s="812"/>
      <c r="U7" s="812"/>
      <c r="V7" s="812"/>
      <c r="W7" s="812"/>
      <c r="X7" s="812"/>
      <c r="Y7" s="812"/>
      <c r="Z7" s="812"/>
      <c r="AA7" s="812"/>
      <c r="AB7" s="812"/>
      <c r="AC7" s="812"/>
      <c r="AD7" s="812"/>
      <c r="AE7" s="812"/>
      <c r="AF7" s="812"/>
      <c r="AG7" s="812"/>
      <c r="AH7" s="812"/>
      <c r="AI7" s="812"/>
      <c r="AJ7" s="812"/>
      <c r="AK7" s="813"/>
    </row>
    <row r="8" spans="1:41" ht="75.75" customHeight="1">
      <c r="C8" s="814"/>
      <c r="D8" s="815"/>
      <c r="E8" s="815"/>
      <c r="F8" s="815"/>
      <c r="G8" s="815"/>
      <c r="H8" s="815"/>
      <c r="I8" s="815"/>
      <c r="J8" s="815"/>
      <c r="K8" s="815"/>
      <c r="L8" s="815"/>
      <c r="M8" s="815"/>
      <c r="N8" s="815"/>
      <c r="O8" s="815"/>
      <c r="P8" s="815"/>
      <c r="Q8" s="815"/>
      <c r="R8" s="815"/>
      <c r="S8" s="815"/>
      <c r="T8" s="815"/>
      <c r="U8" s="815"/>
      <c r="V8" s="815"/>
      <c r="W8" s="815"/>
      <c r="X8" s="815"/>
      <c r="Y8" s="815"/>
      <c r="Z8" s="815"/>
      <c r="AA8" s="815"/>
      <c r="AB8" s="815"/>
      <c r="AC8" s="815"/>
      <c r="AD8" s="815"/>
      <c r="AE8" s="815"/>
      <c r="AF8" s="815"/>
      <c r="AG8" s="815"/>
      <c r="AH8" s="815"/>
      <c r="AI8" s="815"/>
      <c r="AJ8" s="815"/>
      <c r="AK8" s="816"/>
    </row>
    <row r="9" spans="1:41">
      <c r="C9" s="179"/>
      <c r="D9" s="179"/>
      <c r="E9" s="179"/>
      <c r="F9" s="179"/>
      <c r="G9" s="179"/>
      <c r="H9" s="179"/>
      <c r="I9" s="179"/>
      <c r="J9" s="179"/>
      <c r="K9" s="179"/>
      <c r="L9" s="179"/>
      <c r="M9" s="179"/>
      <c r="N9" s="179"/>
      <c r="O9" s="179"/>
      <c r="P9" s="179"/>
      <c r="Q9" s="179"/>
      <c r="R9" s="179"/>
      <c r="S9" s="179"/>
      <c r="T9" s="179"/>
      <c r="U9" s="179"/>
      <c r="V9" s="179"/>
      <c r="W9" s="179"/>
      <c r="X9" s="179"/>
      <c r="Y9" s="179"/>
      <c r="Z9" s="179"/>
      <c r="AA9" s="179"/>
      <c r="AB9" s="179"/>
      <c r="AC9" s="179"/>
      <c r="AD9" s="179"/>
      <c r="AE9" s="179"/>
      <c r="AF9" s="179"/>
      <c r="AG9" s="179"/>
      <c r="AH9" s="179"/>
      <c r="AI9" s="179"/>
      <c r="AJ9" s="179"/>
      <c r="AK9" s="179"/>
    </row>
    <row r="11" spans="1:41" ht="58.5" customHeight="1">
      <c r="A11" s="266" t="s">
        <v>847</v>
      </c>
      <c r="B11" s="552"/>
      <c r="C11" s="552"/>
      <c r="D11" s="552"/>
      <c r="E11" s="552"/>
      <c r="F11" s="552"/>
      <c r="G11" s="552"/>
      <c r="H11" s="552"/>
      <c r="I11" s="552"/>
      <c r="J11" s="552"/>
      <c r="K11" s="552"/>
      <c r="L11" s="552"/>
      <c r="M11" s="552"/>
      <c r="N11" s="552"/>
      <c r="O11" s="552"/>
      <c r="P11" s="552"/>
      <c r="Q11" s="552"/>
      <c r="R11" s="552"/>
      <c r="S11" s="552"/>
      <c r="T11" s="552"/>
      <c r="U11" s="552"/>
      <c r="V11" s="552"/>
      <c r="W11" s="552"/>
      <c r="X11" s="552"/>
      <c r="Y11" s="552"/>
      <c r="Z11" s="552"/>
      <c r="AA11" s="552"/>
      <c r="AB11" s="552"/>
      <c r="AC11" s="552"/>
      <c r="AD11" s="552"/>
      <c r="AE11" s="552"/>
      <c r="AF11" s="552"/>
      <c r="AG11" s="552"/>
      <c r="AH11" s="552"/>
      <c r="AI11" s="552"/>
      <c r="AJ11" s="552"/>
      <c r="AK11" s="553"/>
    </row>
  </sheetData>
  <sheetProtection formatCells="0" formatRows="0"/>
  <protectedRanges>
    <protectedRange sqref="A8:AK17" name="범위2"/>
  </protectedRanges>
  <mergeCells count="4">
    <mergeCell ref="A2:AK2"/>
    <mergeCell ref="A4:AK4"/>
    <mergeCell ref="C6:AK8"/>
    <mergeCell ref="A11:AK11"/>
  </mergeCells>
  <phoneticPr fontId="2" type="noConversion"/>
  <pageMargins left="0.59055118110236227" right="0.47244094488188981" top="0.74803149606299213" bottom="0.74803149606299213" header="0.31496062992125984" footer="0.31496062992125984"/>
  <pageSetup paperSize="9" scale="99" orientation="portrait" blackAndWhite="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40</vt:i4>
      </vt:variant>
      <vt:variant>
        <vt:lpstr>이름이 지정된 범위</vt:lpstr>
      </vt:variant>
      <vt:variant>
        <vt:i4>40</vt:i4>
      </vt:variant>
    </vt:vector>
  </HeadingPairs>
  <TitlesOfParts>
    <vt:vector size="80" baseType="lpstr">
      <vt:lpstr>표지</vt:lpstr>
      <vt:lpstr>1부.Ⅰ.1</vt:lpstr>
      <vt:lpstr>1부.Ⅰ.2.1)</vt:lpstr>
      <vt:lpstr>1부.Ⅰ.2.2)</vt:lpstr>
      <vt:lpstr>1부.Ⅰ.3.1)</vt:lpstr>
      <vt:lpstr>1부.Ⅰ.3.2)</vt:lpstr>
      <vt:lpstr>1부.Ⅰ.4.1)</vt:lpstr>
      <vt:lpstr>1부.Ⅰ.4.2)</vt:lpstr>
      <vt:lpstr>1부.Ⅰ.4.3)</vt:lpstr>
      <vt:lpstr>1부.Ⅰ.5</vt:lpstr>
      <vt:lpstr>2부.Ⅰ</vt:lpstr>
      <vt:lpstr>2부.Ⅰ.1.1)</vt:lpstr>
      <vt:lpstr>2부.Ⅰ.1.2)</vt:lpstr>
      <vt:lpstr>2부.Ⅰ.1.3)</vt:lpstr>
      <vt:lpstr>2부.Ⅰ.2</vt:lpstr>
      <vt:lpstr>2부.Ⅰ.3</vt:lpstr>
      <vt:lpstr>2부.Ⅰ.4</vt:lpstr>
      <vt:lpstr>2부.Ⅱ</vt:lpstr>
      <vt:lpstr>3부.Ⅰ</vt:lpstr>
      <vt:lpstr>3부.Ⅱ.1.1)</vt:lpstr>
      <vt:lpstr>3부.Ⅱ.1.2)</vt:lpstr>
      <vt:lpstr>3부.Ⅱ.2</vt:lpstr>
      <vt:lpstr>3부.Ⅱ.3</vt:lpstr>
      <vt:lpstr>3부.Ⅱ.4</vt:lpstr>
      <vt:lpstr>3부.Ⅲ</vt:lpstr>
      <vt:lpstr>3부.Ⅳ.1</vt:lpstr>
      <vt:lpstr>3부.Ⅳ.2</vt:lpstr>
      <vt:lpstr>3부.Ⅴ</vt:lpstr>
      <vt:lpstr>4부.Ⅰ.1</vt:lpstr>
      <vt:lpstr>4부.Ⅰ.2</vt:lpstr>
      <vt:lpstr>5부.Ⅰ</vt:lpstr>
      <vt:lpstr>5부.Ⅱ</vt:lpstr>
      <vt:lpstr>5부.Ⅲ</vt:lpstr>
      <vt:lpstr>5부.Ⅳ</vt:lpstr>
      <vt:lpstr>5부.Ⅴ</vt:lpstr>
      <vt:lpstr>5부.Ⅵ</vt:lpstr>
      <vt:lpstr>5부.Ⅶ</vt:lpstr>
      <vt:lpstr>6부.Ⅰ</vt:lpstr>
      <vt:lpstr>7부.Ⅰ</vt:lpstr>
      <vt:lpstr>8부.Ⅰ</vt:lpstr>
      <vt:lpstr>'1부.Ⅰ.1'!Print_Area</vt:lpstr>
      <vt:lpstr>'1부.Ⅰ.2.1)'!Print_Area</vt:lpstr>
      <vt:lpstr>'1부.Ⅰ.2.2)'!Print_Area</vt:lpstr>
      <vt:lpstr>'1부.Ⅰ.3.1)'!Print_Area</vt:lpstr>
      <vt:lpstr>'1부.Ⅰ.3.2)'!Print_Area</vt:lpstr>
      <vt:lpstr>'1부.Ⅰ.4.1)'!Print_Area</vt:lpstr>
      <vt:lpstr>'1부.Ⅰ.4.2)'!Print_Area</vt:lpstr>
      <vt:lpstr>'1부.Ⅰ.4.3)'!Print_Area</vt:lpstr>
      <vt:lpstr>'1부.Ⅰ.5'!Print_Area</vt:lpstr>
      <vt:lpstr>'2부.Ⅰ'!Print_Area</vt:lpstr>
      <vt:lpstr>'2부.Ⅰ.1.1)'!Print_Area</vt:lpstr>
      <vt:lpstr>'2부.Ⅰ.1.2)'!Print_Area</vt:lpstr>
      <vt:lpstr>'2부.Ⅰ.1.3)'!Print_Area</vt:lpstr>
      <vt:lpstr>'2부.Ⅰ.2'!Print_Area</vt:lpstr>
      <vt:lpstr>'2부.Ⅰ.3'!Print_Area</vt:lpstr>
      <vt:lpstr>'2부.Ⅰ.4'!Print_Area</vt:lpstr>
      <vt:lpstr>'2부.Ⅱ'!Print_Area</vt:lpstr>
      <vt:lpstr>'3부.Ⅰ'!Print_Area</vt:lpstr>
      <vt:lpstr>'3부.Ⅱ.1.1)'!Print_Area</vt:lpstr>
      <vt:lpstr>'3부.Ⅱ.1.2)'!Print_Area</vt:lpstr>
      <vt:lpstr>'3부.Ⅱ.2'!Print_Area</vt:lpstr>
      <vt:lpstr>'3부.Ⅱ.3'!Print_Area</vt:lpstr>
      <vt:lpstr>'3부.Ⅱ.4'!Print_Area</vt:lpstr>
      <vt:lpstr>'3부.Ⅲ'!Print_Area</vt:lpstr>
      <vt:lpstr>'3부.Ⅳ.1'!Print_Area</vt:lpstr>
      <vt:lpstr>'3부.Ⅳ.2'!Print_Area</vt:lpstr>
      <vt:lpstr>'3부.Ⅴ'!Print_Area</vt:lpstr>
      <vt:lpstr>'4부.Ⅰ.1'!Print_Area</vt:lpstr>
      <vt:lpstr>'4부.Ⅰ.2'!Print_Area</vt:lpstr>
      <vt:lpstr>'5부.Ⅰ'!Print_Area</vt:lpstr>
      <vt:lpstr>'5부.Ⅱ'!Print_Area</vt:lpstr>
      <vt:lpstr>'5부.Ⅲ'!Print_Area</vt:lpstr>
      <vt:lpstr>'5부.Ⅳ'!Print_Area</vt:lpstr>
      <vt:lpstr>'5부.Ⅴ'!Print_Area</vt:lpstr>
      <vt:lpstr>'5부.Ⅵ'!Print_Area</vt:lpstr>
      <vt:lpstr>'5부.Ⅶ'!Print_Area</vt:lpstr>
      <vt:lpstr>'6부.Ⅰ'!Print_Area</vt:lpstr>
      <vt:lpstr>'7부.Ⅰ'!Print_Area</vt:lpstr>
      <vt:lpstr>'8부.Ⅰ'!Print_Area</vt:lpstr>
      <vt:lpstr>표지!Print_Area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이아라</dc:creator>
  <cp:lastModifiedBy>KHH</cp:lastModifiedBy>
  <cp:lastPrinted>2019-06-10T09:00:53Z</cp:lastPrinted>
  <dcterms:created xsi:type="dcterms:W3CDTF">2019-05-22T08:53:46Z</dcterms:created>
  <dcterms:modified xsi:type="dcterms:W3CDTF">2024-02-13T06:43:29Z</dcterms:modified>
</cp:coreProperties>
</file>