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Users\211049\Downloads\"/>
    </mc:Choice>
  </mc:AlternateContent>
  <bookViews>
    <workbookView xWindow="420" yWindow="-15" windowWidth="17220" windowHeight="11040" activeTab="1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분개장!$A$1:$G$5292</definedName>
    <definedName name="_xlnm._FilterDatabase" localSheetId="7" hidden="1">'입금(정액)'!$B$1:$I$127</definedName>
    <definedName name="_xlnm._FilterDatabase" localSheetId="9" hidden="1">'입금(정액)_추가'!$A$1:$H$72</definedName>
    <definedName name="_xlnm._FilterDatabase" localSheetId="8" hidden="1">'입금(추가)'!$A$1:$H$58</definedName>
    <definedName name="_xlnm._FilterDatabase" localSheetId="5" hidden="1">'청구(정액)'!$A$1:$G$205</definedName>
    <definedName name="_xlnm._FilterDatabase" localSheetId="6" hidden="1">'청구(추가)'!$A$1:$H$325</definedName>
  </definedNames>
  <calcPr calcId="162913"/>
  <fileRecoveryPr autoRecover="0"/>
</workbook>
</file>

<file path=xl/calcChain.xml><?xml version="1.0" encoding="utf-8"?>
<calcChain xmlns="http://schemas.openxmlformats.org/spreadsheetml/2006/main">
  <c r="D19" i="5" l="1"/>
  <c r="D12" i="5"/>
  <c r="D23" i="5"/>
  <c r="E23" i="5" s="1"/>
  <c r="B8" i="2" l="1"/>
  <c r="D15" i="4"/>
  <c r="D11" i="4" l="1"/>
  <c r="D5294" i="1" l="1"/>
  <c r="D5287" i="1" l="1"/>
  <c r="D5231" i="1" l="1"/>
  <c r="C5227" i="1" s="1"/>
  <c r="F5204" i="1" l="1"/>
  <c r="D5204" i="1"/>
  <c r="C5223" i="1"/>
  <c r="D5220" i="1" l="1"/>
  <c r="D5218" i="1"/>
  <c r="C5216" i="1"/>
  <c r="C5292" i="1"/>
  <c r="D5285" i="1"/>
  <c r="F5283" i="1"/>
  <c r="D5283" i="1"/>
  <c r="F5281" i="1"/>
  <c r="D5281" i="1"/>
  <c r="F5279" i="1"/>
  <c r="D5279" i="1"/>
  <c r="F5277" i="1"/>
  <c r="D5277" i="1"/>
  <c r="F5275" i="1"/>
  <c r="D5275" i="1"/>
  <c r="F5273" i="1"/>
  <c r="D5273" i="1"/>
  <c r="F5271" i="1"/>
  <c r="D5271" i="1"/>
  <c r="F5269" i="1"/>
  <c r="D5269" i="1"/>
  <c r="F5267" i="1"/>
  <c r="D5267" i="1"/>
  <c r="F5265" i="1"/>
  <c r="D5265" i="1"/>
  <c r="F5263" i="1"/>
  <c r="D5263" i="1"/>
  <c r="F5261" i="1"/>
  <c r="D5261" i="1"/>
  <c r="F5259" i="1"/>
  <c r="D5259" i="1"/>
  <c r="F5257" i="1"/>
  <c r="D5257" i="1"/>
  <c r="D5255" i="1"/>
  <c r="D5253" i="1"/>
  <c r="D5251" i="1"/>
  <c r="D5249" i="1"/>
  <c r="D5247" i="1"/>
  <c r="D5245" i="1"/>
  <c r="D5243" i="1"/>
  <c r="D5241" i="1"/>
  <c r="D5239" i="1"/>
  <c r="D5237" i="1"/>
  <c r="D5235" i="1"/>
  <c r="D5233" i="1"/>
  <c r="D5200" i="1"/>
  <c r="D5198" i="1" l="1"/>
  <c r="D5192" i="1"/>
  <c r="D5185" i="1"/>
  <c r="D5183" i="1"/>
  <c r="D5179" i="1" l="1"/>
  <c r="C5177" i="1"/>
  <c r="C5176" i="1"/>
  <c r="C5174" i="1" l="1"/>
  <c r="D5214" i="1"/>
  <c r="D5212" i="1"/>
  <c r="D5210" i="1"/>
  <c r="D5208" i="1"/>
  <c r="D5206" i="1"/>
  <c r="D5202" i="1"/>
  <c r="D5190" i="1"/>
  <c r="C4620" i="1" l="1"/>
  <c r="C206" i="10"/>
  <c r="C4399" i="1" l="1"/>
  <c r="C4401" i="1"/>
  <c r="D4409" i="1" l="1"/>
  <c r="D4415" i="1"/>
  <c r="D4406" i="1"/>
  <c r="D4403" i="1"/>
  <c r="C4397" i="1" l="1"/>
  <c r="D4392" i="1"/>
  <c r="D4390" i="1"/>
  <c r="F4388" i="1"/>
  <c r="D4388" i="1"/>
  <c r="F4386" i="1"/>
  <c r="D4386" i="1"/>
  <c r="F4384" i="1"/>
  <c r="D4384" i="1"/>
  <c r="F4382" i="1"/>
  <c r="D4382" i="1"/>
  <c r="F4380" i="1"/>
  <c r="D4380" i="1"/>
  <c r="F4378" i="1"/>
  <c r="D4378" i="1"/>
  <c r="F4376" i="1"/>
  <c r="D4376" i="1"/>
  <c r="F4374" i="1"/>
  <c r="D4374" i="1"/>
  <c r="F4372" i="1"/>
  <c r="D4372" i="1"/>
  <c r="F4370" i="1"/>
  <c r="D4370" i="1"/>
  <c r="F4368" i="1"/>
  <c r="D4368" i="1"/>
  <c r="F4366" i="1"/>
  <c r="D4366" i="1"/>
  <c r="F4364" i="1"/>
  <c r="D4364" i="1"/>
  <c r="F4362" i="1"/>
  <c r="D4362" i="1"/>
  <c r="D4360" i="1"/>
  <c r="D4358" i="1"/>
  <c r="D4356" i="1"/>
  <c r="D4354" i="1"/>
  <c r="D4352" i="1"/>
  <c r="D4350" i="1"/>
  <c r="D4348" i="1"/>
  <c r="D4346" i="1"/>
  <c r="D4344" i="1"/>
  <c r="D4342" i="1"/>
  <c r="D4340" i="1"/>
  <c r="D4338" i="1"/>
  <c r="D4334" i="1"/>
  <c r="D4336" i="1"/>
  <c r="D4332" i="1"/>
  <c r="D4330" i="1"/>
  <c r="D4328" i="1"/>
  <c r="D4312" i="1"/>
  <c r="D4326" i="1"/>
  <c r="D4324" i="1"/>
  <c r="D4322" i="1"/>
  <c r="D4320" i="1"/>
  <c r="D4318" i="1"/>
  <c r="D4316" i="1"/>
  <c r="D4314" i="1"/>
  <c r="F4307" i="1"/>
  <c r="D4307" i="1"/>
  <c r="C3763" i="1"/>
  <c r="C3559" i="1"/>
  <c r="D3570" i="1"/>
  <c r="D3564" i="1"/>
  <c r="C3557" i="1"/>
  <c r="D3561" i="1" l="1"/>
  <c r="C2726" i="1"/>
  <c r="C2688" i="1"/>
  <c r="C2687" i="1" s="1"/>
  <c r="C2933" i="1"/>
  <c r="D2724" i="1" l="1"/>
  <c r="D2709" i="1"/>
  <c r="D2703" i="1"/>
  <c r="F2701" i="1"/>
  <c r="D2701" i="1"/>
  <c r="D2722" i="1"/>
  <c r="D2720" i="1"/>
  <c r="D2718" i="1"/>
  <c r="D2716" i="1"/>
  <c r="D2714" i="1"/>
  <c r="D2712" i="1"/>
  <c r="D2707" i="1"/>
  <c r="F3544" i="1" l="1"/>
  <c r="D3544" i="1"/>
  <c r="C3555" i="1" l="1"/>
  <c r="D3550" i="1"/>
  <c r="D3548" i="1"/>
  <c r="F3546" i="1"/>
  <c r="D3546" i="1"/>
  <c r="F3542" i="1"/>
  <c r="D3542" i="1"/>
  <c r="F3540" i="1"/>
  <c r="D3540" i="1"/>
  <c r="F3538" i="1"/>
  <c r="D3538" i="1"/>
  <c r="F3536" i="1"/>
  <c r="D3536" i="1"/>
  <c r="F3534" i="1"/>
  <c r="D3534" i="1"/>
  <c r="F3532" i="1"/>
  <c r="D3532" i="1"/>
  <c r="F3530" i="1"/>
  <c r="D3530" i="1"/>
  <c r="F3528" i="1"/>
  <c r="D3528" i="1"/>
  <c r="F3526" i="1"/>
  <c r="D3526" i="1"/>
  <c r="F3524" i="1"/>
  <c r="D3524" i="1"/>
  <c r="F3522" i="1"/>
  <c r="D3522" i="1"/>
  <c r="F3520" i="1"/>
  <c r="D3520" i="1"/>
  <c r="D3518" i="1"/>
  <c r="D3516" i="1"/>
  <c r="D3514" i="1"/>
  <c r="D3512" i="1"/>
  <c r="D3510" i="1"/>
  <c r="D3508" i="1"/>
  <c r="D3506" i="1"/>
  <c r="D3504" i="1"/>
  <c r="D3502" i="1"/>
  <c r="D3500" i="1"/>
  <c r="D3498" i="1"/>
  <c r="D3496" i="1"/>
  <c r="D2699" i="1"/>
  <c r="D2693" i="1"/>
  <c r="C2686" i="1"/>
  <c r="D2690" i="1" s="1"/>
  <c r="C2604" i="1" l="1"/>
  <c r="D2603" i="1" l="1"/>
  <c r="D2597" i="1"/>
  <c r="D2595" i="1"/>
  <c r="D2576" i="1" l="1"/>
  <c r="C2571" i="1" s="1"/>
  <c r="D2591" i="1" l="1"/>
  <c r="C2587" i="1" s="1"/>
  <c r="D2586" i="1"/>
  <c r="C2582" i="1" s="1"/>
  <c r="D2581" i="1"/>
  <c r="C2577" i="1" s="1"/>
  <c r="D2623" i="1"/>
  <c r="D2621" i="1"/>
  <c r="D2619" i="1"/>
  <c r="D2617" i="1"/>
  <c r="D2615" i="1"/>
  <c r="D2613" i="1"/>
  <c r="F2611" i="1"/>
  <c r="D2611" i="1"/>
  <c r="D2609" i="1"/>
  <c r="C2049" i="1"/>
  <c r="D1825" i="1"/>
  <c r="D1822" i="1"/>
  <c r="D1818" i="1"/>
  <c r="D1815" i="1"/>
  <c r="D1840" i="1"/>
  <c r="D1834" i="1"/>
  <c r="C1827" i="1"/>
  <c r="D1831" i="1" s="1"/>
  <c r="C2682" i="1" l="1"/>
  <c r="D2677" i="1"/>
  <c r="D2675" i="1"/>
  <c r="F2673" i="1"/>
  <c r="D2673" i="1"/>
  <c r="F2671" i="1"/>
  <c r="D2671" i="1"/>
  <c r="F2669" i="1"/>
  <c r="D2669" i="1"/>
  <c r="F2667" i="1"/>
  <c r="D2667" i="1"/>
  <c r="F2665" i="1"/>
  <c r="D2665" i="1"/>
  <c r="F2663" i="1"/>
  <c r="D2663" i="1"/>
  <c r="F2661" i="1"/>
  <c r="D2661" i="1"/>
  <c r="F2659" i="1"/>
  <c r="D2659" i="1"/>
  <c r="F2657" i="1"/>
  <c r="D2657" i="1"/>
  <c r="F2655" i="1"/>
  <c r="D2655" i="1"/>
  <c r="F2653" i="1"/>
  <c r="D2653" i="1"/>
  <c r="F2651" i="1"/>
  <c r="D2651" i="1"/>
  <c r="F2649" i="1"/>
  <c r="D2649" i="1"/>
  <c r="D2647" i="1"/>
  <c r="D2645" i="1"/>
  <c r="D2643" i="1"/>
  <c r="D2641" i="1"/>
  <c r="D2639" i="1"/>
  <c r="D2637" i="1"/>
  <c r="D2635" i="1"/>
  <c r="D2633" i="1"/>
  <c r="D2631" i="1"/>
  <c r="D2629" i="1"/>
  <c r="D2627" i="1"/>
  <c r="D2625" i="1"/>
  <c r="D964" i="1" l="1"/>
  <c r="C1778" i="1"/>
  <c r="C1812" i="1" l="1"/>
  <c r="D1807" i="1"/>
  <c r="D1805" i="1"/>
  <c r="F1803" i="1"/>
  <c r="D1803" i="1"/>
  <c r="F1801" i="1"/>
  <c r="D1801" i="1"/>
  <c r="F1799" i="1"/>
  <c r="D1799" i="1"/>
  <c r="F1797" i="1"/>
  <c r="D1797" i="1"/>
  <c r="F1795" i="1"/>
  <c r="D1795" i="1"/>
  <c r="F1793" i="1"/>
  <c r="D1793" i="1"/>
  <c r="F1791" i="1"/>
  <c r="D1791" i="1"/>
  <c r="F1789" i="1"/>
  <c r="D1789" i="1"/>
  <c r="F1787" i="1"/>
  <c r="D1787" i="1"/>
  <c r="F1785" i="1"/>
  <c r="D1785" i="1"/>
  <c r="F1783" i="1"/>
  <c r="D1783" i="1"/>
  <c r="F1781" i="1"/>
  <c r="D1781" i="1"/>
  <c r="F1779" i="1"/>
  <c r="D1779" i="1"/>
  <c r="D1777" i="1"/>
  <c r="D1775" i="1"/>
  <c r="D1773" i="1"/>
  <c r="D1771" i="1"/>
  <c r="D1769" i="1"/>
  <c r="D1767" i="1"/>
  <c r="D1765" i="1"/>
  <c r="D1763" i="1"/>
  <c r="D1761" i="1"/>
  <c r="D1759" i="1"/>
  <c r="D1757" i="1"/>
  <c r="D1755" i="1"/>
  <c r="D1753" i="1"/>
  <c r="D1751" i="1"/>
  <c r="D1738" i="1"/>
  <c r="D1746" i="1" l="1"/>
  <c r="D1744" i="1"/>
  <c r="D1742" i="1"/>
  <c r="D1740" i="1"/>
  <c r="D1723" i="1"/>
  <c r="D1736" i="1"/>
  <c r="F1734" i="1"/>
  <c r="D1734" i="1"/>
  <c r="D1732" i="1"/>
  <c r="D1727" i="1"/>
  <c r="C1747" i="1"/>
  <c r="D1725" i="1"/>
  <c r="C1171" i="1"/>
  <c r="D970" i="1"/>
  <c r="C957" i="1"/>
  <c r="D961" i="1" s="1"/>
  <c r="C55" i="1" l="1"/>
  <c r="C53" i="1" l="1"/>
  <c r="D57" i="1" s="1"/>
  <c r="D63" i="1"/>
  <c r="D66" i="1"/>
  <c r="D69" i="1"/>
  <c r="D72" i="1"/>
  <c r="D75" i="1"/>
  <c r="D78" i="1"/>
  <c r="D81" i="1"/>
  <c r="C278" i="1"/>
  <c r="D840" i="1"/>
  <c r="D842" i="1"/>
  <c r="D847" i="1"/>
  <c r="C843" i="1" s="1"/>
  <c r="D852" i="1"/>
  <c r="C848" i="1" s="1"/>
  <c r="D856" i="1"/>
  <c r="D858" i="1"/>
  <c r="D863" i="1"/>
  <c r="D865" i="1"/>
  <c r="F865" i="1"/>
  <c r="D867" i="1"/>
  <c r="D876" i="1"/>
  <c r="D878" i="1"/>
  <c r="F878" i="1"/>
  <c r="D880" i="1"/>
  <c r="D883" i="1"/>
  <c r="F883" i="1"/>
  <c r="C885" i="1"/>
  <c r="D888" i="1"/>
  <c r="D890" i="1"/>
  <c r="D892" i="1"/>
  <c r="D894" i="1"/>
  <c r="D896" i="1"/>
  <c r="D898" i="1"/>
  <c r="D900" i="1"/>
  <c r="D902" i="1"/>
  <c r="D904" i="1"/>
  <c r="D906" i="1"/>
  <c r="D908" i="1"/>
  <c r="D910" i="1"/>
  <c r="D912" i="1"/>
  <c r="D914" i="1"/>
  <c r="D916" i="1"/>
  <c r="D918" i="1"/>
  <c r="D920" i="1"/>
  <c r="D922" i="1"/>
  <c r="F922" i="1"/>
  <c r="D924" i="1"/>
  <c r="F924" i="1"/>
  <c r="D926" i="1"/>
  <c r="F926" i="1"/>
  <c r="D928" i="1"/>
  <c r="F928" i="1"/>
  <c r="D930" i="1"/>
  <c r="F930" i="1"/>
  <c r="D932" i="1"/>
  <c r="F932" i="1"/>
  <c r="D934" i="1"/>
  <c r="F934" i="1"/>
  <c r="D936" i="1"/>
  <c r="F936" i="1"/>
  <c r="D938" i="1"/>
  <c r="F938" i="1"/>
  <c r="D940" i="1"/>
  <c r="F940" i="1"/>
  <c r="D942" i="1"/>
  <c r="F942" i="1"/>
  <c r="D944" i="1"/>
  <c r="F944" i="1"/>
  <c r="D946" i="1"/>
  <c r="F946" i="1"/>
  <c r="D948" i="1"/>
  <c r="D950" i="1"/>
  <c r="C955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5297" i="1" s="1"/>
  <c r="C51" i="1"/>
  <c r="C5297" i="1" s="1"/>
  <c r="E5297" i="1" l="1"/>
  <c r="C5298" i="1"/>
  <c r="E51" i="1"/>
  <c r="BH38" i="5" l="1"/>
  <c r="BO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E19" i="5" l="1"/>
  <c r="E12" i="5" l="1"/>
  <c r="D30" i="5" l="1"/>
  <c r="E30" i="5" l="1"/>
  <c r="D37" i="5"/>
  <c r="E37" i="5" s="1"/>
  <c r="D38" i="5" s="1"/>
  <c r="D70" i="4"/>
  <c r="D67" i="4" l="1"/>
  <c r="D71" i="4" l="1"/>
  <c r="D72" i="4" l="1"/>
  <c r="C2" i="2"/>
  <c r="C70" i="2" s="1"/>
  <c r="D70" i="2" s="1"/>
  <c r="D2" i="2" l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BZ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<sst xmlns="http://schemas.openxmlformats.org/spreadsheetml/2006/main" count="26545" uniqueCount="923">
  <si>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</si>
  <si>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</si>
  <si>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</si>
  <si>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</si>
  <si>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</si>
  <si>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</si>
  <si>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</si>
  <si>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</si>
  <si>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</si>
  <si>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</si>
  <si>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</si>
  <si>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</si>
  <si>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</si>
  <si>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</si>
  <si>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</si>
  <si>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</si>
  <si>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</si>
  <si>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</si>
  <si>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</si>
  <si>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</si>
  <si>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</si>
  <si>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</si>
  <si>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</si>
  <si>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</si>
  <si>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</si>
  <si>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</si>
  <si>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</si>
  <si>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</si>
  <si>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</si>
  <si>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</si>
  <si>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</si>
  <si>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</si>
  <si>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</si>
  <si>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</si>
  <si>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</si>
  <si>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</si>
  <si>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</si>
  <si>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</si>
  <si>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</si>
  <si>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</si>
  <si>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</si>
  <si>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</si>
  <si>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</si>
  <si>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</si>
  <si>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</si>
  <si>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</si>
  <si>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</si>
  <si>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</si>
  <si>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</si>
  <si>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</si>
  <si>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</si>
  <si>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</si>
  <si>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</si>
  <si>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</si>
  <si>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</si>
  <si>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</si>
  <si>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</si>
  <si>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</si>
  <si>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</si>
  <si>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</si>
  <si>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</si>
  <si>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</si>
  <si>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</si>
  <si>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</si>
  <si>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</si>
  <si>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</si>
  <si>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</si>
  <si>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</si>
  <si>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</si>
  <si>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</si>
  <si>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</si>
  <si>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</si>
  <si>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</si>
  <si>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</si>
  <si>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</si>
  <si>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</si>
  <si>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</si>
  <si>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</si>
  <si>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</si>
  <si>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</si>
  <si>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</si>
  <si>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</si>
  <si>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</si>
  <si>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</si>
  <si>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</si>
  <si>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</si>
  <si>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</si>
  <si>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</si>
  <si>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</si>
  <si>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</si>
  <si>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</si>
  <si>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</si>
  <si>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</si>
  <si>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</si>
  <si>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</si>
  <si>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</si>
  <si>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</si>
  <si>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</si>
  <si>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</si>
  <si>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</si>
  <si>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</si>
  <si>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</si>
  <si>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</si>
  <si>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</si>
  <si>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</si>
  <si>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</si>
  <si>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</si>
  <si>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</si>
  <si>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</si>
  <si>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</si>
  <si>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</si>
  <si>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</si>
  <si>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</si>
  <si>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</si>
  <si>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</si>
  <si>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</si>
  <si>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</si>
  <si>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</si>
  <si>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</si>
  <si>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</si>
  <si>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</si>
  <si>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</si>
  <si>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</si>
  <si>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</si>
  <si>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</si>
  <si>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</si>
  <si>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</si>
  <si>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</si>
  <si>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</si>
  <si>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</si>
  <si>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</si>
  <si>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</si>
  <si>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</si>
  <si>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</si>
  <si>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</si>
  <si>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</si>
  <si>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</si>
  <si>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</si>
  <si>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</si>
  <si>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</si>
  <si>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</si>
  <si>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</si>
  <si>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</si>
  <si>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</si>
  <si>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</si>
  <si>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</si>
  <si>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</si>
  <si>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</si>
  <si>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</si>
  <si>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</si>
  <si>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</si>
  <si>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</si>
  <si>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</si>
  <si>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</si>
  <si>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</si>
  <si>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</si>
  <si>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</si>
  <si>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</si>
  <si>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</si>
  <si>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</si>
  <si>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</si>
  <si>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</si>
  <si>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</si>
  <si>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</si>
  <si>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</si>
  <si>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</si>
  <si>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</si>
  <si>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</si>
  <si>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</si>
  <si>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</si>
  <si>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</si>
  <si>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</si>
  <si>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</si>
  <si>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</si>
  <si>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</si>
  <si>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</si>
  <si>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</si>
  <si>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</si>
  <si>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</si>
  <si>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</si>
  <si>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</si>
  <si>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</si>
  <si>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</si>
  <si>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</si>
  <si>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</si>
  <si>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</si>
  <si>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</si>
  <si>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</si>
  <si>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</si>
  <si>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</si>
  <si>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</si>
  <si>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</si>
  <si>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</si>
  <si>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</si>
  <si>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</si>
  <si>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</si>
  <si>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</si>
  <si>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</si>
  <si>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</si>
  <si>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</si>
  <si>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</si>
  <si>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</si>
  <si>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</si>
  <si>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</si>
  <si>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</si>
  <si>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</si>
  <si>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</si>
  <si>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</si>
  <si>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</si>
  <si>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</si>
  <si>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</si>
  <si>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</si>
  <si>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</si>
  <si>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</si>
  <si>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</si>
  <si>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</si>
  <si>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</si>
  <si>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</si>
  <si>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</si>
  <si>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</si>
  <si>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</si>
  <si>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</si>
  <si>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</si>
  <si>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</si>
  <si>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</si>
  <si>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</si>
  <si>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</si>
  <si>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</si>
  <si>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</si>
  <si>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</si>
  <si>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</si>
  <si>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</si>
  <si>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</si>
  <si>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</si>
  <si>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</si>
  <si>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</si>
  <si>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</si>
  <si>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</si>
  <si>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</si>
  <si>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</si>
  <si>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</si>
  <si>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</si>
  <si>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</si>
  <si>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</si>
  <si>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</si>
  <si>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</si>
  <si>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</si>
  <si>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</si>
  <si>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</si>
  <si>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</si>
  <si>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</si>
  <si>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</si>
  <si>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</si>
  <si>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</si>
  <si>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</si>
  <si>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</si>
  <si>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</si>
  <si>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</si>
  <si>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</si>
  <si>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</si>
  <si>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</si>
  <si>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</si>
  <si>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</si>
  <si>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</si>
  <si>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</si>
  <si>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</si>
  <si>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</si>
  <si>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</si>
  <si>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</si>
  <si>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</si>
  <si>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</si>
  <si>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</si>
  <si>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</si>
  <si>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</si>
  <si>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</si>
  <si>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</si>
  <si>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</si>
  <si>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</si>
  <si>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</si>
  <si>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</si>
  <si>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</si>
  <si>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</si>
  <si>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</si>
  <si>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</si>
  <si>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</si>
  <si>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</si>
  <si>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</si>
  <si>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</si>
  <si>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</si>
  <si>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</si>
  <si>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</si>
  <si>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</si>
  <si>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</si>
  <si>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</si>
  <si>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</si>
  <si>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</si>
  <si>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</si>
  <si>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</si>
  <si>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</si>
  <si>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</si>
  <si>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</si>
  <si>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</si>
  <si>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</si>
  <si>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</si>
  <si>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</si>
  <si>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</si>
  <si>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</si>
  <si>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</si>
  <si>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</si>
  <si>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</si>
  <si>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</si>
  <si>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</si>
  <si>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</si>
  <si>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</si>
  <si>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</si>
  <si>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</si>
  <si>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</si>
  <si>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</si>
  <si>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</si>
  <si>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</si>
  <si>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</si>
  <si>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</si>
  <si>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</si>
  <si>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</si>
  <si>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</si>
  <si>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</si>
  <si>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</si>
  <si>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</si>
  <si>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</si>
  <si>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</si>
  <si>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</si>
  <si>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</si>
  <si>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</si>
  <si>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</si>
  <si>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</si>
  <si>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</si>
  <si>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</si>
  <si>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</si>
  <si>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</si>
  <si>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</si>
  <si>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</si>
  <si>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</si>
  <si>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</si>
  <si>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</si>
  <si>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</si>
  <si>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</si>
  <si>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</si>
  <si>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</si>
  <si>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</si>
  <si>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</si>
  <si>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</si>
  <si>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</si>
  <si>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</si>
  <si>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</si>
  <si>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</si>
  <si>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</si>
  <si>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</si>
  <si>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</si>
  <si>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</si>
  <si>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</si>
  <si>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</si>
  <si>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</si>
  <si>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</si>
  <si>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</si>
  <si>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</si>
  <si>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</si>
  <si>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</si>
  <si>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</si>
  <si>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</si>
  <si>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</si>
  <si>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</si>
  <si>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</si>
  <si>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</si>
  <si>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</si>
  <si>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</si>
  <si>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</si>
  <si>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</si>
  <si>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</si>
  <si>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</si>
  <si>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</si>
  <si>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</si>
  <si>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</si>
  <si>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</si>
  <si>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</si>
  <si>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</si>
  <si>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</si>
  <si>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</si>
  <si>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</si>
  <si>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</si>
  <si>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</si>
  <si>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</si>
  <si>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</si>
  <si>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</si>
  <si>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</si>
  <si>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</si>
  <si>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</si>
  <si>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</si>
  <si>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</si>
  <si>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</si>
  <si>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</si>
  <si>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</si>
  <si>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</si>
  <si>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</si>
  <si>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</si>
  <si>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</si>
  <si>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</si>
  <si>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</si>
  <si>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</si>
  <si>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</si>
  <si>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</si>
  <si>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</si>
  <si>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</si>
  <si>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</si>
  <si>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</si>
  <si>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</si>
  <si>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</si>
  <si>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</si>
  <si>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</si>
  <si>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</si>
  <si>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</si>
  <si>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</si>
  <si>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</si>
  <si>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</si>
  <si>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</si>
  <si>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</si>
  <si>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</si>
  <si>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</si>
  <si>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</si>
  <si>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</si>
  <si>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</si>
  <si>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</si>
  <si>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</si>
  <si>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</si>
  <si>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</si>
  <si>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</si>
  <si>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</si>
  <si>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</si>
  <si>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</si>
  <si>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</si>
  <si>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</si>
  <si>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</si>
  <si>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</si>
  <si>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</si>
  <si>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</si>
  <si>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</si>
  <si>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</si>
  <si>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</si>
  <si>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</si>
  <si>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</si>
  <si>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</si>
  <si>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</si>
  <si>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</si>
  <si>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</si>
  <si>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</si>
  <si>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</si>
  <si>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</si>
  <si>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</si>
  <si>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</si>
  <si>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</si>
  <si>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</si>
  <si>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</si>
  <si>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</si>
  <si>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</si>
  <si>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</si>
  <si>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</si>
  <si>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</si>
  <si>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</si>
  <si>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</si>
  <si>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</si>
  <si>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</si>
  <si>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</si>
  <si>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</si>
  <si>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</si>
  <si>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</si>
  <si>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</si>
  <si>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</si>
  <si>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</si>
  <si>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</si>
  <si>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</si>
  <si>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</si>
  <si>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</si>
  <si>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</si>
  <si>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</si>
  <si>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</si>
  <si>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</si>
  <si>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</si>
  <si>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</si>
  <si>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</si>
  <si>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</si>
  <si>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</si>
  <si>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</si>
  <si>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</si>
  <si>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</si>
  <si>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</si>
  <si>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</si>
  <si>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</si>
  <si>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</si>
  <si>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</si>
  <si>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</si>
  <si>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</si>
  <si>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</si>
  <si>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</si>
  <si>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</si>
  <si>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</si>
  <si>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</si>
  <si>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</si>
  <si>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</si>
  <si>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</si>
  <si>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</si>
  <si>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신한은행_수익금자금운용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</si>
  <si>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</si>
  <si>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</si>
  <si>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</si>
  <si>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</si>
  <si>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청구(추가)</t>
    <phoneticPr fontId="1" type="noConversion"/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</si>
  <si>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</si>
  <si>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</si>
  <si>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</si>
  <si>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</si>
  <si>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</si>
  <si>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웨스트레이크코리아주식회사</t>
  </si>
  <si>
    <t>기타실비수수료</t>
    <phoneticPr fontId="1" type="noConversion"/>
  </si>
  <si>
    <t>2022.07</t>
    <phoneticPr fontId="1" type="noConversion"/>
  </si>
  <si>
    <t>구로구청</t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</si>
  <si>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</si>
  <si>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</si>
  <si>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</si>
  <si>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</si>
  <si>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</si>
  <si>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</si>
  <si>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선급부가세</t>
    <phoneticPr fontId="1" type="noConversion"/>
  </si>
  <si>
    <t>미지급금</t>
    <phoneticPr fontId="1" type="noConversion"/>
  </si>
  <si>
    <t>케이비자산운용(주)</t>
  </si>
  <si>
    <t>케이비자산운용(주)</t>
    <phoneticPr fontId="1" type="noConversion"/>
  </si>
  <si>
    <t>9월 청구(추가)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</si>
  <si>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</si>
  <si>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</si>
  <si>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</si>
  <si>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</si>
  <si>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</si>
  <si>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</si>
  <si>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10월 매입</t>
    <phoneticPr fontId="1" type="noConversion"/>
  </si>
  <si>
    <t>전자세금용인증서수수료</t>
  </si>
  <si>
    <t>전자세금용인증서수수료</t>
    <phoneticPr fontId="1" type="noConversion"/>
  </si>
  <si>
    <t>부동산위탁관리비(9월)</t>
  </si>
  <si>
    <t>부동산위탁관리비(9월)</t>
    <phoneticPr fontId="1" type="noConversion"/>
  </si>
  <si>
    <t>매출채권</t>
    <phoneticPr fontId="1" type="noConversion"/>
  </si>
  <si>
    <t>10월 청구(정액)</t>
    <phoneticPr fontId="1" type="noConversion"/>
  </si>
  <si>
    <t>한국쯔바키모토</t>
  </si>
  <si>
    <t>기타수익</t>
    <phoneticPr fontId="1" type="noConversion"/>
  </si>
  <si>
    <t>부가세예수금</t>
    <phoneticPr fontId="1" type="noConversion"/>
  </si>
  <si>
    <t>10월 청구(추가)</t>
    <phoneticPr fontId="1" type="noConversion"/>
  </si>
  <si>
    <t>(주)카리스</t>
  </si>
  <si>
    <t>아임플치과 8월 임대료</t>
  </si>
  <si>
    <t>카리스 10월 임대료_연체료</t>
  </si>
  <si>
    <t>잡이익</t>
    <phoneticPr fontId="1" type="noConversion"/>
  </si>
  <si>
    <t>10월 입금(정액)</t>
    <phoneticPr fontId="1" type="noConversion"/>
  </si>
  <si>
    <t>10월 운용지시서</t>
    <phoneticPr fontId="1" type="noConversion"/>
  </si>
  <si>
    <t>아임플치과</t>
    <phoneticPr fontId="1" type="noConversion"/>
  </si>
  <si>
    <t>뱅킹용인증서</t>
  </si>
  <si>
    <t>뱅킹용인증서</t>
    <phoneticPr fontId="1" type="noConversion"/>
  </si>
  <si>
    <t>전자세금계산서</t>
  </si>
  <si>
    <t>전자세금계산서</t>
    <phoneticPr fontId="1" type="noConversion"/>
  </si>
  <si>
    <t>신한 #200-432-006416</t>
  </si>
  <si>
    <t>신한 #200-432-006416</t>
    <phoneticPr fontId="1" type="noConversion"/>
  </si>
  <si>
    <t>신한 #200-541-866460</t>
  </si>
  <si>
    <t>신한 #200-541-866460</t>
    <phoneticPr fontId="1" type="noConversion"/>
  </si>
  <si>
    <t>삼성카드고객서비스</t>
  </si>
  <si>
    <t>신한 #200-432-006416</t>
    <phoneticPr fontId="1" type="noConversion"/>
  </si>
  <si>
    <t>신한 #200-541-866460</t>
    <phoneticPr fontId="1" type="noConversion"/>
  </si>
  <si>
    <t>부동산위탁관리비(9월) 지급</t>
  </si>
  <si>
    <t>부동산위탁관리비(9월) 지급</t>
    <phoneticPr fontId="1" type="noConversion"/>
  </si>
  <si>
    <t>미지급금</t>
    <phoneticPr fontId="1" type="noConversion"/>
  </si>
  <si>
    <t>기타비용</t>
    <phoneticPr fontId="1" type="noConversion"/>
  </si>
  <si>
    <t>예금</t>
    <phoneticPr fontId="1" type="noConversion"/>
  </si>
  <si>
    <t>정담회계법인</t>
    <phoneticPr fontId="1" type="noConversion"/>
  </si>
  <si>
    <t>케이비부동산신탁</t>
    <phoneticPr fontId="1" type="noConversion"/>
  </si>
  <si>
    <t>신한수탁</t>
    <phoneticPr fontId="1" type="noConversion"/>
  </si>
  <si>
    <t>국민은행펀드서비스부</t>
  </si>
  <si>
    <t>국민은행펀드서비스부</t>
    <phoneticPr fontId="1" type="noConversion"/>
  </si>
  <si>
    <t>붕붕퀵</t>
    <phoneticPr fontId="1" type="noConversion"/>
  </si>
  <si>
    <t>이정연</t>
    <phoneticPr fontId="1" type="noConversion"/>
  </si>
  <si>
    <t>송재섭</t>
    <phoneticPr fontId="1" type="noConversion"/>
  </si>
  <si>
    <t>사전재무제표 용역수수료</t>
    <phoneticPr fontId="1" type="noConversion"/>
  </si>
  <si>
    <t>부동산보관수수료(2022.04.01~2022.09.30)</t>
    <phoneticPr fontId="1" type="noConversion"/>
  </si>
  <si>
    <t>현금보관수수료(2022.04.01~2022.09.30)</t>
    <phoneticPr fontId="1" type="noConversion"/>
  </si>
  <si>
    <t>사무수탁수수료(2022.04.01~2022.09.30)</t>
    <phoneticPr fontId="1" type="noConversion"/>
  </si>
  <si>
    <t>퀵서비스비용</t>
    <phoneticPr fontId="1" type="noConversion"/>
  </si>
  <si>
    <t>사무관리기타비용</t>
  </si>
  <si>
    <t>사무관리기타비용</t>
    <phoneticPr fontId="1" type="noConversion"/>
  </si>
  <si>
    <t>회계감사자료 발급수수료</t>
    <phoneticPr fontId="1" type="noConversion"/>
  </si>
  <si>
    <t>2기 예정부가세</t>
  </si>
  <si>
    <t>2기 예정부가세</t>
    <phoneticPr fontId="1" type="noConversion"/>
  </si>
  <si>
    <t>미지급제세공과금</t>
    <phoneticPr fontId="1" type="noConversion"/>
  </si>
  <si>
    <t>세금과공과</t>
    <phoneticPr fontId="1" type="noConversion"/>
  </si>
  <si>
    <t>구로구청</t>
    <phoneticPr fontId="1" type="noConversion"/>
  </si>
  <si>
    <t>2022년 교통유발부담금</t>
  </si>
  <si>
    <t>2022년 교통유발부담금</t>
    <phoneticPr fontId="1" type="noConversion"/>
  </si>
  <si>
    <t>이사보수_2022.10</t>
  </si>
  <si>
    <t>이사보수_2022.10</t>
    <phoneticPr fontId="1" type="noConversion"/>
  </si>
  <si>
    <t>10월 결산</t>
    <phoneticPr fontId="1" type="noConversion"/>
  </si>
  <si>
    <t>22년 10월 관리비(과세)</t>
  </si>
  <si>
    <t>22년 10월 관리비(비과세)</t>
  </si>
  <si>
    <t>22년 10월 관리비(장기수선충당금)</t>
  </si>
  <si>
    <t>22년 10월 관리비(원단위절사)</t>
  </si>
  <si>
    <t>장기차입금 이자비용 계상_2022.10</t>
  </si>
  <si>
    <t>장기차입금 이자비용 계상_2022.10</t>
    <phoneticPr fontId="1" type="noConversion"/>
  </si>
  <si>
    <t>보험료(22년 10월)</t>
    <phoneticPr fontId="1" type="noConversion"/>
  </si>
  <si>
    <t>자산관리수수료(22년 10월)</t>
    <phoneticPr fontId="1" type="noConversion"/>
  </si>
  <si>
    <t>자산보관수수료(22년 10월)_현금</t>
    <phoneticPr fontId="1" type="noConversion"/>
  </si>
  <si>
    <t>자산보관수수료(22년 10월)_부동산</t>
    <phoneticPr fontId="1" type="noConversion"/>
  </si>
  <si>
    <t>사무관리수수료(22년 10월)</t>
    <phoneticPr fontId="1" type="noConversion"/>
  </si>
  <si>
    <t>외부감사용역역수수료(22년 10월)</t>
    <phoneticPr fontId="1" type="noConversion"/>
  </si>
  <si>
    <t>세무용역수수료(22년 10월)</t>
    <phoneticPr fontId="1" type="noConversion"/>
  </si>
  <si>
    <t>재무제표용역수수료(22년 10월)</t>
    <phoneticPr fontId="1" type="noConversion"/>
  </si>
  <si>
    <t>감가상각비(22년 10월)</t>
    <phoneticPr fontId="1" type="noConversion"/>
  </si>
  <si>
    <t>세금과공과 교통유발부담금(22년 10월)</t>
    <phoneticPr fontId="1" type="noConversion"/>
  </si>
  <si>
    <t>세금과공과 재산세/건물분(22년 10월)</t>
    <phoneticPr fontId="1" type="noConversion"/>
  </si>
  <si>
    <t>세금과공과 재산세/토지분(22년 10월)</t>
    <phoneticPr fontId="1" type="noConversion"/>
  </si>
  <si>
    <t>간주부가세(22년 10월)_계상</t>
  </si>
  <si>
    <t>간주부가세(22년 10월)_계상</t>
    <phoneticPr fontId="1" type="noConversion"/>
  </si>
  <si>
    <t>10월 임원보수</t>
  </si>
  <si>
    <t>10월 임원보수</t>
    <phoneticPr fontId="1" type="noConversion"/>
  </si>
  <si>
    <t>장기선급비용</t>
    <phoneticPr fontId="1" type="noConversion"/>
  </si>
  <si>
    <t>2022.11</t>
    <phoneticPr fontId="1" type="noConversion"/>
  </si>
  <si>
    <t>11월 매입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</si>
  <si>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</si>
  <si>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</si>
  <si>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</si>
  <si>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</si>
  <si>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웨스트레이크코리아(주)주식회사</t>
  </si>
  <si>
    <t>11월 청구(추가)</t>
    <phoneticPr fontId="1" type="noConversion"/>
  </si>
  <si>
    <t>10층 미용실</t>
  </si>
  <si>
    <t>라인업</t>
  </si>
  <si>
    <t>삼성화재해상보험</t>
  </si>
  <si>
    <t>11월 입금(정액)</t>
    <phoneticPr fontId="1" type="noConversion"/>
  </si>
  <si>
    <t>11월 운용지시서</t>
    <phoneticPr fontId="1" type="noConversion"/>
  </si>
  <si>
    <t>kb손해보험</t>
  </si>
  <si>
    <t>kb손해보험</t>
    <phoneticPr fontId="1" type="noConversion"/>
  </si>
  <si>
    <t>재산종합보험_2022.1..09~2023.11.08</t>
  </si>
  <si>
    <t>재산종합보험_2022.1..09~2023.11.08</t>
    <phoneticPr fontId="1" type="noConversion"/>
  </si>
  <si>
    <t>부동산위탁관리비(10월) 지급</t>
  </si>
  <si>
    <t>부동산위탁관리비(10월) 지급</t>
    <phoneticPr fontId="1" type="noConversion"/>
  </si>
  <si>
    <t>이사보수_2022.11</t>
  </si>
  <si>
    <t>이사보수_2022.11</t>
    <phoneticPr fontId="1" type="noConversion"/>
  </si>
  <si>
    <t>신한 #200-650-608621</t>
  </si>
  <si>
    <t>신한 #200-650-608621</t>
    <phoneticPr fontId="1" type="noConversion"/>
  </si>
  <si>
    <t>선수금</t>
    <phoneticPr fontId="1" type="noConversion"/>
  </si>
  <si>
    <t>운영비</t>
  </si>
  <si>
    <t>운영비</t>
    <phoneticPr fontId="1" type="noConversion"/>
  </si>
  <si>
    <t>11월 결산</t>
    <phoneticPr fontId="1" type="noConversion"/>
  </si>
  <si>
    <t>장기차입금 이자비용 계상_2022.11</t>
  </si>
  <si>
    <t>장기차입금 이자비용 계상_2022.11</t>
    <phoneticPr fontId="1" type="noConversion"/>
  </si>
  <si>
    <t>보험료(22년 11월)</t>
    <phoneticPr fontId="1" type="noConversion"/>
  </si>
  <si>
    <t>자산관리수수료(22년 11월)</t>
    <phoneticPr fontId="1" type="noConversion"/>
  </si>
  <si>
    <t>자산보관수수료(22년 11월)_현금</t>
    <phoneticPr fontId="1" type="noConversion"/>
  </si>
  <si>
    <t>자산보관수수료(22년 11월)_부동산</t>
    <phoneticPr fontId="1" type="noConversion"/>
  </si>
  <si>
    <t>사무관리수수료(22년 11월)</t>
    <phoneticPr fontId="1" type="noConversion"/>
  </si>
  <si>
    <t>외부감사용역역수수료(22년 11월)</t>
    <phoneticPr fontId="1" type="noConversion"/>
  </si>
  <si>
    <t>세무용역수수료(22년 11월)</t>
    <phoneticPr fontId="1" type="noConversion"/>
  </si>
  <si>
    <t>재무제표용역수수료(22년 11월)</t>
    <phoneticPr fontId="1" type="noConversion"/>
  </si>
  <si>
    <t>감가상각비(22년 11월)</t>
    <phoneticPr fontId="1" type="noConversion"/>
  </si>
  <si>
    <t>세금과공과 교통유발부담금(22년 11월)</t>
    <phoneticPr fontId="1" type="noConversion"/>
  </si>
  <si>
    <t>세금과공과 재산세/건물분(22년 11월)</t>
    <phoneticPr fontId="1" type="noConversion"/>
  </si>
  <si>
    <t>세금과공과 재산세/토지분(22년 11월)</t>
    <phoneticPr fontId="1" type="noConversion"/>
  </si>
  <si>
    <t>간주부가세(22년 11월)_계상</t>
  </si>
  <si>
    <t>간주부가세(22년 11월)_계상</t>
    <phoneticPr fontId="1" type="noConversion"/>
  </si>
  <si>
    <t>11월 임원보수</t>
  </si>
  <si>
    <t>11월 임원보수</t>
    <phoneticPr fontId="1" type="noConversion"/>
  </si>
  <si>
    <t>미지급금</t>
    <phoneticPr fontId="1" type="noConversion"/>
  </si>
  <si>
    <t>22년 11월 관리비(과세)</t>
  </si>
  <si>
    <t>22년 11월 관리비(비과세)</t>
  </si>
  <si>
    <t>22년 11월 관리비(장기수선충당금)</t>
  </si>
  <si>
    <t>22년 11월 관리비(원단위절사)</t>
  </si>
  <si>
    <t>장기차입금 이자비용 계상_2022.12</t>
  </si>
  <si>
    <t>장기차입금 이자비용 계상_2022.12</t>
    <phoneticPr fontId="1" type="noConversion"/>
  </si>
  <si>
    <t>보험료(22년 12월)</t>
    <phoneticPr fontId="1" type="noConversion"/>
  </si>
  <si>
    <t>자산관리수수료(22년 12월)</t>
    <phoneticPr fontId="1" type="noConversion"/>
  </si>
  <si>
    <t>자산보관수수료(22년 12월)_현금</t>
    <phoneticPr fontId="1" type="noConversion"/>
  </si>
  <si>
    <t>자산보관수수료(22년 12월)_부동산</t>
    <phoneticPr fontId="1" type="noConversion"/>
  </si>
  <si>
    <t>사무관리수수료(22년 12월)</t>
    <phoneticPr fontId="1" type="noConversion"/>
  </si>
  <si>
    <t>외부감사용역역수수료(22년 12월)</t>
    <phoneticPr fontId="1" type="noConversion"/>
  </si>
  <si>
    <t>세무용역수수료(22년 12월)</t>
    <phoneticPr fontId="1" type="noConversion"/>
  </si>
  <si>
    <t>재무제표용역수수료(22년 12월)</t>
    <phoneticPr fontId="1" type="noConversion"/>
  </si>
  <si>
    <t>감가상각비(22년 12월)</t>
    <phoneticPr fontId="1" type="noConversion"/>
  </si>
  <si>
    <t>세금과공과 교통유발부담금(22년 12월)</t>
    <phoneticPr fontId="1" type="noConversion"/>
  </si>
  <si>
    <t>세금과공과 재산세/건물분(22년 12월)</t>
    <phoneticPr fontId="1" type="noConversion"/>
  </si>
  <si>
    <t>세금과공과 재산세/토지분(22년 12월)</t>
    <phoneticPr fontId="1" type="noConversion"/>
  </si>
  <si>
    <t>12월 임원보수</t>
  </si>
  <si>
    <t>12월 임원보수</t>
    <phoneticPr fontId="1" type="noConversion"/>
  </si>
  <si>
    <t>12월 매입</t>
    <phoneticPr fontId="1" type="noConversion"/>
  </si>
  <si>
    <t>미지급세무용역보수</t>
    <phoneticPr fontId="1" type="noConversion"/>
  </si>
  <si>
    <t>미지급금</t>
    <phoneticPr fontId="1" type="noConversion"/>
  </si>
  <si>
    <t>11기 세무용역 착수금</t>
  </si>
  <si>
    <t>11기 세무용역 착수금</t>
    <phoneticPr fontId="1" type="noConversion"/>
  </si>
  <si>
    <t>10기 세무용역 잔금</t>
  </si>
  <si>
    <t>10기 세무용역 잔금</t>
    <phoneticPr fontId="1" type="noConversion"/>
  </si>
  <si>
    <t>기타비용</t>
    <phoneticPr fontId="1" type="noConversion"/>
  </si>
  <si>
    <t>10기 외부감사 잔금</t>
  </si>
  <si>
    <t>10기 외부감사 잔금</t>
    <phoneticPr fontId="1" type="noConversion"/>
  </si>
  <si>
    <t>11기 외부감사 착수금</t>
  </si>
  <si>
    <t>11기 외부감사 착수금</t>
    <phoneticPr fontId="1" type="noConversion"/>
  </si>
  <si>
    <t>매출채권</t>
    <phoneticPr fontId="1" type="noConversion"/>
  </si>
  <si>
    <t>12월 청구(정액)</t>
    <phoneticPr fontId="1" type="noConversion"/>
  </si>
  <si>
    <t>12월 청구(추가)</t>
    <phoneticPr fontId="1" type="noConversion"/>
  </si>
  <si>
    <t>12월 입금(추가)</t>
    <phoneticPr fontId="1" type="noConversion"/>
  </si>
  <si>
    <t>12월 운용지시서</t>
    <phoneticPr fontId="1" type="noConversion"/>
  </si>
  <si>
    <t>신한 #200-603-676146</t>
  </si>
  <si>
    <t>신한 #200-603-676146</t>
    <phoneticPr fontId="1" type="noConversion"/>
  </si>
  <si>
    <t>신한 #100-032-494990</t>
  </si>
  <si>
    <t>신한 #100-032-494990</t>
    <phoneticPr fontId="1" type="noConversion"/>
  </si>
  <si>
    <t>신한 #100-032-495043</t>
  </si>
  <si>
    <t>신한 #100-032-495043</t>
    <phoneticPr fontId="1" type="noConversion"/>
  </si>
  <si>
    <t>신한 #200-445-019743</t>
  </si>
  <si>
    <t>신한 #200-445-019743</t>
    <phoneticPr fontId="1" type="noConversion"/>
  </si>
  <si>
    <t>단기금융상품</t>
    <phoneticPr fontId="1" type="noConversion"/>
  </si>
  <si>
    <t>주주</t>
  </si>
  <si>
    <t>주주</t>
    <phoneticPr fontId="1" type="noConversion"/>
  </si>
  <si>
    <t>제10기 배당금 지급</t>
  </si>
  <si>
    <t>제10기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</si>
  <si>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</si>
  <si>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</si>
  <si>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</si>
  <si>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</si>
  <si>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</si>
  <si>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</si>
  <si>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부동산위탁관리비(11월) 지급</t>
  </si>
  <si>
    <t>부동산위탁관리비(11월) 지급</t>
    <phoneticPr fontId="1" type="noConversion"/>
  </si>
  <si>
    <t>부동산위탁관리비(11월)</t>
  </si>
  <si>
    <t>부동산위탁관리비(11월)</t>
    <phoneticPr fontId="1" type="noConversion"/>
  </si>
  <si>
    <t>이사보수_2022.12</t>
  </si>
  <si>
    <t>이사보수_2022.12</t>
    <phoneticPr fontId="1" type="noConversion"/>
  </si>
  <si>
    <t>장기금융상품</t>
    <phoneticPr fontId="1" type="noConversion"/>
  </si>
  <si>
    <t>신한 #200-445-019743 재예치</t>
  </si>
  <si>
    <t>신한 #200-445-019743 재예치</t>
    <phoneticPr fontId="1" type="noConversion"/>
  </si>
  <si>
    <t>미지급외부감사보수</t>
    <phoneticPr fontId="1" type="noConversion"/>
  </si>
  <si>
    <t>세금과공과</t>
    <phoneticPr fontId="1" type="noConversion"/>
  </si>
  <si>
    <t>예금</t>
    <phoneticPr fontId="1" type="noConversion"/>
  </si>
  <si>
    <t>영등포세무서</t>
  </si>
  <si>
    <t>영등포세무서</t>
    <phoneticPr fontId="1" type="noConversion"/>
  </si>
  <si>
    <t>2022년 종합부동산세</t>
  </si>
  <si>
    <t>2022년 종합부동산세</t>
    <phoneticPr fontId="1" type="noConversion"/>
  </si>
  <si>
    <t>간주부가세(22년 12월)_계상</t>
  </si>
  <si>
    <t>간주부가세(22년 12월)_계상</t>
    <phoneticPr fontId="1" type="noConversion"/>
  </si>
  <si>
    <t>22년 12월 관리비(과세)</t>
  </si>
  <si>
    <t>22년 12월 관리비(비과세)</t>
  </si>
  <si>
    <t>22년 12월 관리비(장기수선충당금)</t>
  </si>
  <si>
    <t>22년 12월 관리비(원단위절사)</t>
  </si>
  <si>
    <t>선급부가세</t>
    <phoneticPr fontId="1" type="noConversion"/>
  </si>
  <si>
    <t>부가세예수금</t>
    <phoneticPr fontId="1" type="noConversion"/>
  </si>
  <si>
    <t>선급부가세/부가세예수금 대체</t>
  </si>
  <si>
    <t>선급부가세/부가세예수금 대체</t>
    <phoneticPr fontId="1" type="noConversion"/>
  </si>
  <si>
    <t>2023.01</t>
    <phoneticPr fontId="1" type="noConversion"/>
  </si>
  <si>
    <t>23년 01월 관리비(과세)</t>
  </si>
  <si>
    <t>23년 01월 관리비(과세)</t>
    <phoneticPr fontId="1" type="noConversion"/>
  </si>
  <si>
    <t>23년 01월 관리비(비과세)</t>
  </si>
  <si>
    <t>23년 01월 관리비(장기수선충당금)</t>
  </si>
  <si>
    <t>23년 01월 관리비(원단위절사)</t>
  </si>
  <si>
    <t>부동산위탁관리비(12월)</t>
  </si>
  <si>
    <t>부동산위탁관리비(12월)</t>
    <phoneticPr fontId="1" type="noConversion"/>
  </si>
  <si>
    <t>12월 결산</t>
    <phoneticPr fontId="1" type="noConversion"/>
  </si>
  <si>
    <t>장기차입금 이자비용 계상_2023.01</t>
  </si>
  <si>
    <t>장기차입금 이자비용 계상_2023.01</t>
    <phoneticPr fontId="1" type="noConversion"/>
  </si>
  <si>
    <t>보험료(23년 01월)</t>
    <phoneticPr fontId="1" type="noConversion"/>
  </si>
  <si>
    <t>자산관리수수료(23년 01월)</t>
  </si>
  <si>
    <t>자산보관수수료(23년 01월)_현금</t>
  </si>
  <si>
    <t>자산보관수수료(23년 01월)_부동산</t>
  </si>
  <si>
    <t>사무관리수수료(23년 01월)</t>
  </si>
  <si>
    <t>외부감사용역역수수료(23년 01월)</t>
  </si>
  <si>
    <t>세무용역수수료(23년 01월)</t>
  </si>
  <si>
    <t>재무제표용역수수료(23년 01월)</t>
  </si>
  <si>
    <t>감가상각비(23년 01월)</t>
  </si>
  <si>
    <t>세금과공과 교통유발부담금(23년 01월)</t>
  </si>
  <si>
    <t>세금과공과 재산세/건물분(23년 01월)</t>
  </si>
  <si>
    <t>세금과공과 재산세/토지분(23년 01월)</t>
  </si>
  <si>
    <t>세금과공과 종합부동산세(23년 01월)</t>
    <phoneticPr fontId="1" type="noConversion"/>
  </si>
  <si>
    <t>1월 임원보수</t>
  </si>
  <si>
    <t>1월 임원보수</t>
    <phoneticPr fontId="1" type="noConversion"/>
  </si>
  <si>
    <t>1월 운용지시서</t>
    <phoneticPr fontId="1" type="noConversion"/>
  </si>
  <si>
    <t>정기예금가입_여유자금운용</t>
  </si>
  <si>
    <t>정기예금가입_여유자금운용</t>
    <phoneticPr fontId="1" type="noConversion"/>
  </si>
  <si>
    <t>부동산위탁관리비(12월) 지급</t>
  </si>
  <si>
    <t>부동산위탁관리비(12월) 지급</t>
    <phoneticPr fontId="1" type="noConversion"/>
  </si>
  <si>
    <t>2기 확정부가세</t>
  </si>
  <si>
    <t>2기 확정부가세</t>
    <phoneticPr fontId="1" type="noConversion"/>
  </si>
  <si>
    <t>이사보수_2023.01</t>
  </si>
  <si>
    <t>이사보수_2023.01</t>
    <phoneticPr fontId="1" type="noConversion"/>
  </si>
  <si>
    <t>등록면허세(면허분)</t>
  </si>
  <si>
    <t>등록면허세(면허분)</t>
    <phoneticPr fontId="1" type="noConversion"/>
  </si>
  <si>
    <t>매출채권</t>
    <phoneticPr fontId="1" type="noConversion"/>
  </si>
  <si>
    <t>1월 청구(정액)</t>
    <phoneticPr fontId="1" type="noConversion"/>
  </si>
  <si>
    <t>부가세예수금</t>
    <phoneticPr fontId="1" type="noConversion"/>
  </si>
  <si>
    <t>매출채권</t>
    <phoneticPr fontId="1" type="noConversion"/>
  </si>
  <si>
    <t>1월 청구(추가)</t>
    <phoneticPr fontId="1" type="noConversion"/>
  </si>
  <si>
    <t>1월 입금(정액)</t>
    <phoneticPr fontId="1" type="noConversion"/>
  </si>
  <si>
    <t>(주)제니엘맥</t>
  </si>
  <si>
    <t>1월 입금(추가)</t>
    <phoneticPr fontId="1" type="noConversion"/>
  </si>
  <si>
    <t>간주부가세(22년 1월)_계상</t>
  </si>
  <si>
    <t>간주부가세(22년 1월)_계상</t>
    <phoneticPr fontId="1" type="noConversion"/>
  </si>
  <si>
    <t>법인세환급</t>
  </si>
  <si>
    <t>법인세환급</t>
    <phoneticPr fontId="1" type="noConversion"/>
  </si>
  <si>
    <t>영등포세무서</t>
    <phoneticPr fontId="1" type="noConversion"/>
  </si>
  <si>
    <t>1월 매입</t>
  </si>
  <si>
    <t>2023.02</t>
    <phoneticPr fontId="1" type="noConversion"/>
  </si>
  <si>
    <t>2월 매입</t>
    <phoneticPr fontId="1" type="noConversion"/>
  </si>
  <si>
    <t>부동산위탁관리비(1월)</t>
  </si>
  <si>
    <t>부동산위탁관리비(1월)</t>
    <phoneticPr fontId="1" type="noConversion"/>
  </si>
  <si>
    <t>쉼 (구_유니앤미헤어살롱)</t>
  </si>
  <si>
    <t>매출채권</t>
    <phoneticPr fontId="1" type="noConversion"/>
  </si>
  <si>
    <t>2월 청구(정액)</t>
    <phoneticPr fontId="1" type="noConversion"/>
  </si>
  <si>
    <t>2월 청구(추가)</t>
    <phoneticPr fontId="1" type="noConversion"/>
  </si>
  <si>
    <t>김형준</t>
  </si>
  <si>
    <t>2월 입금(정액)</t>
    <phoneticPr fontId="1" type="noConversion"/>
  </si>
  <si>
    <t>2월 입금(추가)</t>
    <phoneticPr fontId="1" type="noConversion"/>
  </si>
  <si>
    <t>23년 02월 관리비(과세)</t>
  </si>
  <si>
    <t>23년 02월 관리비(비과세)</t>
  </si>
  <si>
    <t>23년 02월 관리비(장기수선충당금)</t>
  </si>
  <si>
    <t>23년 02월 관리비(원단위절사)</t>
  </si>
  <si>
    <t>2월 운용지시서</t>
    <phoneticPr fontId="1" type="noConversion"/>
  </si>
  <si>
    <t>임대보증금</t>
    <phoneticPr fontId="1" type="noConversion"/>
  </si>
  <si>
    <t>(사)생명보험협회</t>
    <phoneticPr fontId="1" type="noConversion"/>
  </si>
  <si>
    <t>보증금반환금</t>
    <phoneticPr fontId="1" type="noConversion"/>
  </si>
  <si>
    <t>미지급금</t>
    <phoneticPr fontId="1" type="noConversion"/>
  </si>
  <si>
    <t>부동산위탁관리비(1월) 지급</t>
  </si>
  <si>
    <t>부동산위탁관리비(1월) 지급</t>
    <phoneticPr fontId="1" type="noConversion"/>
  </si>
  <si>
    <t>이사보수_2023.02</t>
  </si>
  <si>
    <t>이사보수_2023.02</t>
    <phoneticPr fontId="1" type="noConversion"/>
  </si>
  <si>
    <t>10기 감사보수잔금</t>
  </si>
  <si>
    <t>10기 감사보수잔금</t>
    <phoneticPr fontId="1" type="noConversion"/>
  </si>
  <si>
    <t>10기 감사 부대비용</t>
  </si>
  <si>
    <t>10기 감사 부대비용</t>
    <phoneticPr fontId="1" type="noConversion"/>
  </si>
  <si>
    <t>11기 감사보수 착수금</t>
  </si>
  <si>
    <t>11기 감사보수 착수금</t>
    <phoneticPr fontId="1" type="noConversion"/>
  </si>
  <si>
    <t>10기 세무용역 잔금</t>
    <phoneticPr fontId="1" type="noConversion"/>
  </si>
  <si>
    <t>11기 세무용역 착수금</t>
    <phoneticPr fontId="1" type="noConversion"/>
  </si>
  <si>
    <t>1월 결산</t>
    <phoneticPr fontId="1" type="noConversion"/>
  </si>
  <si>
    <t>2월 결산</t>
    <phoneticPr fontId="1" type="noConversion"/>
  </si>
  <si>
    <t>장기차입금 이자비용 계상_2023.02</t>
  </si>
  <si>
    <t>보험료(23년 02월)</t>
  </si>
  <si>
    <t>자산관리수수료(23년 02월)</t>
  </si>
  <si>
    <t>자산보관수수료(23년 02월)_현금</t>
  </si>
  <si>
    <t>자산보관수수료(23년 02월)_부동산</t>
  </si>
  <si>
    <t>사무관리수수료(23년 02월)</t>
  </si>
  <si>
    <t>외부감사용역역수수료(23년 02월)</t>
  </si>
  <si>
    <t>세무용역수수료(23년 02월)</t>
  </si>
  <si>
    <t>재무제표용역수수료(23년 02월)</t>
  </si>
  <si>
    <t>감가상각비(23년 02월)</t>
  </si>
  <si>
    <t>세금과공과 교통유발부담금(23년 02월)</t>
  </si>
  <si>
    <t>세금과공과 재산세/건물분(23년 02월)</t>
  </si>
  <si>
    <t>세금과공과 재산세/토지분(23년 02월)</t>
  </si>
  <si>
    <t>세금과공과 종합부동산세(23년 02월)</t>
  </si>
  <si>
    <t>간주부가세(22년 2월)_계상</t>
  </si>
  <si>
    <t>간주부가세(22년 2월)_계상</t>
    <phoneticPr fontId="1" type="noConversion"/>
  </si>
  <si>
    <t>2월 임원보수</t>
  </si>
  <si>
    <t>2월 임원보수</t>
    <phoneticPr fontId="1" type="noConversion"/>
  </si>
  <si>
    <t>2023.03</t>
    <phoneticPr fontId="1" type="noConversion"/>
  </si>
  <si>
    <t>제11기 2023년 03월 31일 현재</t>
    <phoneticPr fontId="1" type="noConversion"/>
  </si>
  <si>
    <t>3월 매입</t>
    <phoneticPr fontId="1" type="noConversion"/>
  </si>
  <si>
    <t>㈜국민은행 펀드서비스부</t>
  </si>
  <si>
    <t>㈜국민은행 펀드서비스부</t>
    <phoneticPr fontId="1" type="noConversion"/>
  </si>
  <si>
    <t>사무관리수수료</t>
  </si>
  <si>
    <t>사무관리수수료</t>
    <phoneticPr fontId="1" type="noConversion"/>
  </si>
  <si>
    <t>부동산위탁관리비(2월)</t>
  </si>
  <si>
    <t>부동산위탁관리비(2월)</t>
    <phoneticPr fontId="1" type="noConversion"/>
  </si>
  <si>
    <t>매출채권</t>
    <phoneticPr fontId="1" type="noConversion"/>
  </si>
  <si>
    <t>3월 청구(정액)</t>
    <phoneticPr fontId="1" type="noConversion"/>
  </si>
  <si>
    <t>3월 청구(추가)</t>
    <phoneticPr fontId="1" type="noConversion"/>
  </si>
  <si>
    <t>생상소울33층</t>
  </si>
  <si>
    <t>신새롬(유니앤</t>
  </si>
  <si>
    <t>엘비휴넷(주)</t>
  </si>
  <si>
    <t>3월 입금(정액)</t>
    <phoneticPr fontId="1" type="noConversion"/>
  </si>
  <si>
    <t>잡이익</t>
    <phoneticPr fontId="1" type="noConversion"/>
  </si>
  <si>
    <t>3월 입금(추가)</t>
    <phoneticPr fontId="1" type="noConversion"/>
  </si>
  <si>
    <t>3월 운용지시서</t>
    <phoneticPr fontId="1" type="noConversion"/>
  </si>
  <si>
    <t>국민은행</t>
  </si>
  <si>
    <t>국민은행</t>
    <phoneticPr fontId="1" type="noConversion"/>
  </si>
  <si>
    <t>국민 #614715-20-2868501</t>
  </si>
  <si>
    <t>국민 #614715-20-2868501</t>
    <phoneticPr fontId="1" type="noConversion"/>
  </si>
  <si>
    <t>예금</t>
    <phoneticPr fontId="1" type="noConversion"/>
  </si>
  <si>
    <t>신한은행</t>
    <phoneticPr fontId="1" type="noConversion"/>
  </si>
  <si>
    <t>여유자금 운용</t>
  </si>
  <si>
    <t>여유자금 운용</t>
    <phoneticPr fontId="1" type="noConversion"/>
  </si>
  <si>
    <t>부동산위탁관리비(2월) 지급</t>
  </si>
  <si>
    <t>부동산위탁관리비(2월) 지급</t>
    <phoneticPr fontId="1" type="noConversion"/>
  </si>
  <si>
    <t>이사보수_2023.03</t>
  </si>
  <si>
    <t>이사보수_2023.03</t>
    <phoneticPr fontId="1" type="noConversion"/>
  </si>
  <si>
    <t>3월 결산</t>
    <phoneticPr fontId="1" type="noConversion"/>
  </si>
  <si>
    <t>장기차입금 이자비용 계상_2023.03</t>
  </si>
  <si>
    <t>장기차입금 이자비용 계상_2023.03</t>
    <phoneticPr fontId="1" type="noConversion"/>
  </si>
  <si>
    <t>자산관리수수료(23년 03월)</t>
  </si>
  <si>
    <t>자산보관수수료(23년 03월)_현금</t>
  </si>
  <si>
    <t>자산보관수수료(23년 03월)_부동산</t>
  </si>
  <si>
    <t>사무관리수수료(23년 03월)</t>
  </si>
  <si>
    <t>외부감사용역역수수료(23년 03월)</t>
  </si>
  <si>
    <t>세무용역수수료(23년 03월)</t>
  </si>
  <si>
    <t>재무제표용역수수료(23년 03월)</t>
  </si>
  <si>
    <t>감가상각비(23년 03월)</t>
  </si>
  <si>
    <t>세금과공과 교통유발부담금(23년 03월)</t>
  </si>
  <si>
    <t>세금과공과 재산세/건물분(23년 03월)</t>
  </si>
  <si>
    <t>세금과공과 재산세/토지분(23년 03월)</t>
  </si>
  <si>
    <t>세금과공과 종합부동산세(23년 03월)</t>
  </si>
  <si>
    <t>3월 임원보수</t>
  </si>
  <si>
    <t>3월 임원보수</t>
    <phoneticPr fontId="1" type="noConversion"/>
  </si>
  <si>
    <t>지방세환급</t>
  </si>
  <si>
    <t>지방세환급</t>
    <phoneticPr fontId="1" type="noConversion"/>
  </si>
  <si>
    <t>미수금</t>
    <phoneticPr fontId="1" type="noConversion"/>
  </si>
  <si>
    <t>2022년 공용수익배분(공용부에 대해 관리단으로부터 연1회 정산 받는 내역)</t>
  </si>
  <si>
    <t>2022년 공용수익배분(공용부에 대해 관리단으로부터 연1회 정산 받는 내역)</t>
    <phoneticPr fontId="1" type="noConversion"/>
  </si>
  <si>
    <t>엘비휴넷</t>
    <phoneticPr fontId="1" type="noConversion"/>
  </si>
  <si>
    <t>간주부가세(22년 3월)_계상</t>
  </si>
  <si>
    <t>간주부가세(22년 3월)_계상</t>
    <phoneticPr fontId="1" type="noConversion"/>
  </si>
  <si>
    <t>신한 #200-625-125972</t>
  </si>
  <si>
    <t>신한 #200-625-125972</t>
    <phoneticPr fontId="1" type="noConversion"/>
  </si>
  <si>
    <t>23년 03월 관리비(과세)</t>
  </si>
  <si>
    <t>23년 03월 관리비(비과세)</t>
  </si>
  <si>
    <t>23년 03월 관리비(장기수선충당금)</t>
  </si>
  <si>
    <t>23년 03월 관리비(원단위절사)</t>
  </si>
  <si>
    <t>벽면광고</t>
  </si>
  <si>
    <t>벽면광고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</si>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</sst>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1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61" xfId="0" applyNumberFormat="1" applyFont="1" applyFill="1" applyBorder="1">
      <alignment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  <xf numFmtId="203" fontId="140" fillId="36" borderId="61" xfId="0" applyFont="1" applyFill="1" applyBorder="1" applyAlignment="1">
      <alignment horizontal="left" vertical="center"/>
    </xf>
    <xf numFmtId="203" fontId="177" fillId="36" borderId="0" xfId="0" applyFont="1" applyFill="1" applyBorder="1">
      <alignment vertical="center"/>
    </xf>
    <xf numFmtId="3" fontId="140" fillId="0" borderId="0" xfId="0" applyNumberFormat="1" applyFont="1" applyFill="1" applyBorder="1">
      <alignment vertical="center"/>
    </xf>
    <xf numFmtId="3" fontId="140" fillId="0" borderId="61" xfId="0" applyNumberFormat="1" applyFont="1" applyFill="1" applyBorder="1">
      <alignment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F76"/>
  <sheetViews>
    <sheetView topLeftCell="B1" zoomScale="85" zoomScaleNormal="85" zoomScaleSheetLayoutView="80" workbookViewId="0">
      <selection activeCell="D32" sqref="D32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44" width="34.125" style="189" customWidth="1"/>
    <col min="45" max="46" width="34.125" customWidth="1"/>
    <col min="47" max="47" width="19" style="143" bestFit="1" customWidth="1"/>
    <col min="48" max="50" width="19" style="143" customWidth="1"/>
    <col min="51" max="51" width="16.375" style="157" bestFit="1" customWidth="1"/>
    <col min="52" max="56" width="16.5" bestFit="1" customWidth="1"/>
    <col min="57" max="58" width="34.125" customWidth="1"/>
  </cols>
  <sheetData>
    <row r="1" spans="2:58" ht="12" customHeight="1"/>
    <row r="2" spans="2:58" ht="15.95" customHeight="1">
      <c r="B2" s="331" t="s">
        <v>38</v>
      </c>
      <c r="C2" s="331"/>
      <c r="D2" s="331"/>
      <c r="E2" s="331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75"/>
      <c r="AT2" s="178"/>
    </row>
    <row r="3" spans="2:58" ht="15.95" customHeight="1">
      <c r="B3" s="332" t="s">
        <v>856</v>
      </c>
      <c r="C3" s="332"/>
      <c r="D3" s="332"/>
      <c r="E3" s="332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76"/>
      <c r="AT3" s="179"/>
    </row>
    <row r="4" spans="2:58" ht="15.95" customHeight="1">
      <c r="B4" s="332" t="s">
        <v>528</v>
      </c>
      <c r="C4" s="332"/>
      <c r="D4" s="332"/>
      <c r="E4" s="332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76"/>
      <c r="AT4" s="179"/>
    </row>
    <row r="5" spans="2:58" ht="15.95" customHeight="1">
      <c r="B5" s="3" t="s">
        <v>437</v>
      </c>
    </row>
    <row r="6" spans="2:58" ht="15.95" customHeight="1">
      <c r="B6" s="43"/>
      <c r="C6" s="67" t="s">
        <v>222</v>
      </c>
      <c r="D6" s="209" t="s">
        <v>518</v>
      </c>
      <c r="E6" s="45" t="s">
        <v>537</v>
      </c>
      <c r="F6" s="192"/>
      <c r="G6" s="192"/>
      <c r="H6" s="192"/>
      <c r="I6" s="192"/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 t="s">
        <v>330</v>
      </c>
      <c r="AX6" s="45" t="s">
        <v>330</v>
      </c>
      <c r="AY6" s="45" t="s">
        <v>330</v>
      </c>
      <c r="AZ6" s="45" t="s">
        <v>330</v>
      </c>
      <c r="BA6" s="45" t="s">
        <v>330</v>
      </c>
      <c r="BB6" s="45"/>
      <c r="BC6" s="45"/>
      <c r="BD6" s="45"/>
      <c r="BE6" s="45"/>
      <c r="BF6" s="45"/>
    </row>
    <row r="7" spans="2:58" ht="15.95" customHeight="1">
      <c r="B7" s="43"/>
      <c r="C7" s="44"/>
      <c r="D7" s="45">
        <v>45016</v>
      </c>
      <c r="E7" s="45">
        <v>44834</v>
      </c>
      <c r="F7" s="192"/>
      <c r="G7" s="194"/>
      <c r="H7" s="192"/>
      <c r="I7" s="192"/>
      <c r="J7" s="45">
        <v>44985</v>
      </c>
      <c r="K7" s="45">
        <v>44926</v>
      </c>
      <c r="L7" s="45">
        <v>44926</v>
      </c>
      <c r="M7" s="45">
        <v>44895</v>
      </c>
      <c r="N7" s="45">
        <v>44865</v>
      </c>
      <c r="O7" s="45">
        <v>44834</v>
      </c>
      <c r="P7" s="45">
        <v>44804</v>
      </c>
      <c r="Q7" s="45">
        <v>44773</v>
      </c>
      <c r="R7" s="45">
        <v>44742</v>
      </c>
      <c r="S7" s="45">
        <v>44712</v>
      </c>
      <c r="T7" s="45">
        <v>44681</v>
      </c>
      <c r="U7" s="45">
        <v>44651</v>
      </c>
      <c r="V7" s="45">
        <v>44620</v>
      </c>
      <c r="W7" s="45">
        <v>44592</v>
      </c>
      <c r="X7" s="45">
        <v>44561</v>
      </c>
      <c r="Y7" s="45">
        <v>44530</v>
      </c>
      <c r="Z7" s="45">
        <v>44500</v>
      </c>
      <c r="AA7" s="45">
        <v>44469</v>
      </c>
      <c r="AB7" s="45">
        <v>44439</v>
      </c>
      <c r="AC7" s="45">
        <v>44408</v>
      </c>
      <c r="AD7" s="45">
        <v>44377</v>
      </c>
      <c r="AE7" s="45">
        <v>44347</v>
      </c>
      <c r="AF7" s="45">
        <v>44316</v>
      </c>
      <c r="AG7" s="45">
        <v>44286</v>
      </c>
      <c r="AH7" s="45">
        <v>44255</v>
      </c>
      <c r="AI7" s="45">
        <v>44227</v>
      </c>
      <c r="AJ7" s="45">
        <v>44196</v>
      </c>
      <c r="AK7" s="45">
        <v>44165</v>
      </c>
      <c r="AL7" s="45">
        <v>44135</v>
      </c>
      <c r="AM7" s="45">
        <v>44104</v>
      </c>
      <c r="AN7" s="45">
        <v>44074</v>
      </c>
      <c r="AO7" s="45">
        <v>44043</v>
      </c>
      <c r="AP7" s="45">
        <v>44012</v>
      </c>
      <c r="AQ7" s="45">
        <v>43982</v>
      </c>
      <c r="AR7" s="45">
        <v>43951</v>
      </c>
      <c r="AS7" s="45">
        <v>43921</v>
      </c>
      <c r="AT7" s="45">
        <v>43890</v>
      </c>
      <c r="AU7" s="45">
        <v>43861</v>
      </c>
      <c r="AV7" s="45">
        <v>43830</v>
      </c>
      <c r="AW7" s="45">
        <v>43799</v>
      </c>
      <c r="AX7" s="45">
        <v>43769</v>
      </c>
      <c r="AY7" s="45">
        <v>43738</v>
      </c>
      <c r="AZ7" s="45">
        <v>43708</v>
      </c>
      <c r="BA7" s="45">
        <v>43677</v>
      </c>
      <c r="BB7" s="45">
        <v>43646</v>
      </c>
      <c r="BC7" s="45">
        <v>43616</v>
      </c>
      <c r="BD7" s="45">
        <v>43585</v>
      </c>
      <c r="BE7" s="45">
        <v>43555</v>
      </c>
      <c r="BF7" s="45">
        <v>43373</v>
      </c>
    </row>
    <row r="8" spans="2:58" ht="15.95" customHeight="1">
      <c r="B8" s="325" t="s">
        <v>49</v>
      </c>
      <c r="C8" s="326"/>
      <c r="D8" s="210"/>
      <c r="E8" s="54"/>
      <c r="F8" s="193"/>
      <c r="G8" s="194"/>
      <c r="H8" s="193"/>
      <c r="I8" s="19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</row>
    <row r="9" spans="2:58" ht="15.95" customHeight="1">
      <c r="B9" s="327" t="s">
        <v>50</v>
      </c>
      <c r="C9" s="328"/>
      <c r="D9" s="211">
        <f>SUM(D10)</f>
        <v>7514342094.3870964</v>
      </c>
      <c r="E9" s="18">
        <v>7522038687</v>
      </c>
      <c r="F9" s="193"/>
      <c r="G9" s="194"/>
      <c r="H9" s="193"/>
      <c r="I9" s="193"/>
      <c r="J9" s="18">
        <v>8258481078.3870964</v>
      </c>
      <c r="K9" s="18">
        <v>6549039666.3870964</v>
      </c>
      <c r="L9" s="18">
        <v>5093959887.3870964</v>
      </c>
      <c r="M9" s="18">
        <v>10031667160</v>
      </c>
      <c r="N9" s="18">
        <v>8258798168</v>
      </c>
      <c r="O9" s="18">
        <v>7522038687</v>
      </c>
      <c r="P9" s="18">
        <v>7320476076</v>
      </c>
      <c r="Q9" s="18">
        <v>6166644453</v>
      </c>
      <c r="R9" s="18">
        <v>5361190338</v>
      </c>
      <c r="S9" s="18">
        <v>10883953189</v>
      </c>
      <c r="T9" s="18">
        <v>19248040573</v>
      </c>
      <c r="U9" s="18">
        <v>20310541569.926598</v>
      </c>
      <c r="V9" s="18">
        <v>21740055427.355167</v>
      </c>
      <c r="W9" s="18">
        <v>20077090439.355167</v>
      </c>
      <c r="X9" s="18">
        <v>18363448668.355167</v>
      </c>
      <c r="Y9" s="18">
        <v>19733510288.355167</v>
      </c>
      <c r="Z9" s="18">
        <v>18452598532.355167</v>
      </c>
      <c r="AA9" s="18">
        <v>16854717439</v>
      </c>
      <c r="AB9" s="18">
        <v>18035970913</v>
      </c>
      <c r="AC9" s="18">
        <v>18599105860</v>
      </c>
      <c r="AD9" s="18">
        <v>17517833866</v>
      </c>
      <c r="AE9" s="18">
        <v>20449419707</v>
      </c>
      <c r="AF9" s="18">
        <v>20998153517</v>
      </c>
      <c r="AG9" s="18">
        <v>19881321203</v>
      </c>
      <c r="AH9" s="18">
        <v>18506891810.516129</v>
      </c>
      <c r="AI9" s="18">
        <v>18984252876.516129</v>
      </c>
      <c r="AJ9" s="18">
        <v>16800379428</v>
      </c>
      <c r="AK9" s="18">
        <v>18406132947</v>
      </c>
      <c r="AL9" s="18">
        <v>18592380809</v>
      </c>
      <c r="AM9" s="18">
        <v>18066781758</v>
      </c>
      <c r="AN9" s="18">
        <v>16994369216</v>
      </c>
      <c r="AO9" s="18">
        <v>17410319391</v>
      </c>
      <c r="AP9" s="18">
        <v>16530742224.666668</v>
      </c>
      <c r="AQ9" s="18">
        <v>19174855917</v>
      </c>
      <c r="AR9" s="18">
        <v>19612569966</v>
      </c>
      <c r="AS9" s="18">
        <v>18828514374</v>
      </c>
      <c r="AT9" s="18">
        <v>17271609055</v>
      </c>
      <c r="AU9" s="18">
        <v>17537432731</v>
      </c>
      <c r="AV9" s="18">
        <v>16721437808</v>
      </c>
      <c r="AW9" s="18">
        <v>18899934011</v>
      </c>
      <c r="AX9" s="18">
        <v>19573995367</v>
      </c>
      <c r="AY9" s="18">
        <v>18867440950.333332</v>
      </c>
      <c r="AZ9" s="18">
        <v>17386832570.333332</v>
      </c>
      <c r="BA9" s="18">
        <v>17364046662.333332</v>
      </c>
      <c r="BB9" s="18">
        <v>16242413675.333332</v>
      </c>
      <c r="BC9" s="18">
        <v>17110990529.333332</v>
      </c>
      <c r="BD9" s="18">
        <v>17588293668</v>
      </c>
      <c r="BE9" s="18">
        <v>16888979110</v>
      </c>
      <c r="BF9" s="18">
        <v>16908462231</v>
      </c>
    </row>
    <row r="10" spans="2:58" ht="15.95" customHeight="1">
      <c r="B10" s="329" t="s">
        <v>183</v>
      </c>
      <c r="C10" s="330"/>
      <c r="D10" s="212">
        <f>SUM(D11:D19)</f>
        <v>7514342094.3870964</v>
      </c>
      <c r="E10" s="46">
        <v>7522038687</v>
      </c>
      <c r="F10" s="194"/>
      <c r="G10" s="194"/>
      <c r="H10" s="194"/>
      <c r="I10" s="194"/>
      <c r="J10" s="46">
        <v>8258481078.3870964</v>
      </c>
      <c r="K10" s="46">
        <v>6549039666.3870964</v>
      </c>
      <c r="L10" s="46">
        <v>5093959887.3870964</v>
      </c>
      <c r="M10" s="46">
        <v>10031667160</v>
      </c>
      <c r="N10" s="46">
        <v>8258798168</v>
      </c>
      <c r="O10" s="46">
        <v>7522038687</v>
      </c>
      <c r="P10" s="46">
        <v>7320476076</v>
      </c>
      <c r="Q10" s="46">
        <v>6166644453</v>
      </c>
      <c r="R10" s="46">
        <v>5361190338</v>
      </c>
      <c r="S10" s="46">
        <v>10883953189</v>
      </c>
      <c r="T10" s="46">
        <v>19248040573</v>
      </c>
      <c r="U10" s="46">
        <v>20310541569.926598</v>
      </c>
      <c r="V10" s="46">
        <v>21740055427.355167</v>
      </c>
      <c r="W10" s="46">
        <v>20077090439.355167</v>
      </c>
      <c r="X10" s="46">
        <v>18363448668.355167</v>
      </c>
      <c r="Y10" s="46">
        <v>19733510288.355167</v>
      </c>
      <c r="Z10" s="46">
        <v>18452598532.355167</v>
      </c>
      <c r="AA10" s="46">
        <v>16854717439</v>
      </c>
      <c r="AB10" s="46">
        <v>18035970913</v>
      </c>
      <c r="AC10" s="46">
        <v>18599105860</v>
      </c>
      <c r="AD10" s="46">
        <v>17517833866</v>
      </c>
      <c r="AE10" s="46">
        <v>20449419707</v>
      </c>
      <c r="AF10" s="46">
        <v>20998153517</v>
      </c>
      <c r="AG10" s="46">
        <v>19881321203</v>
      </c>
      <c r="AH10" s="46">
        <v>18506891810.516129</v>
      </c>
      <c r="AI10" s="46">
        <v>18984252876.516129</v>
      </c>
      <c r="AJ10" s="46">
        <v>16800379428</v>
      </c>
      <c r="AK10" s="46">
        <v>18406132947</v>
      </c>
      <c r="AL10" s="46">
        <v>18592380809</v>
      </c>
      <c r="AM10" s="46">
        <v>18066781758</v>
      </c>
      <c r="AN10" s="46">
        <v>16994369216</v>
      </c>
      <c r="AO10" s="46">
        <v>17410319391</v>
      </c>
      <c r="AP10" s="46">
        <v>16530742224.666668</v>
      </c>
      <c r="AQ10" s="46">
        <v>19174855917</v>
      </c>
      <c r="AR10" s="46">
        <v>19612569966</v>
      </c>
      <c r="AS10" s="46">
        <v>18828514374</v>
      </c>
      <c r="AT10" s="46">
        <v>17271609055</v>
      </c>
      <c r="AU10" s="46">
        <v>17537432731</v>
      </c>
      <c r="AV10" s="46">
        <v>16721437808</v>
      </c>
      <c r="AW10" s="46">
        <v>18899934011</v>
      </c>
      <c r="AX10" s="46">
        <v>19573995367</v>
      </c>
      <c r="AY10" s="46">
        <v>18867440950.333332</v>
      </c>
      <c r="AZ10" s="46">
        <v>17386832570.333332</v>
      </c>
      <c r="BA10" s="46">
        <v>17364046662.333332</v>
      </c>
      <c r="BB10" s="46">
        <v>16242413675.333332</v>
      </c>
      <c r="BC10" s="46">
        <v>17110990529.333332</v>
      </c>
      <c r="BD10" s="46">
        <v>17588293668</v>
      </c>
      <c r="BE10" s="46">
        <v>16888979110</v>
      </c>
      <c r="BF10" s="46">
        <v>16908462231</v>
      </c>
    </row>
    <row r="11" spans="2:58" ht="15.95" customHeight="1">
      <c r="B11" s="51" t="s">
        <v>199</v>
      </c>
      <c r="C11" s="16" t="s">
        <v>160</v>
      </c>
      <c r="D11" s="213">
        <f>VLOOKUP(C11,잔액시산표!A:D,4,FALSE)</f>
        <v>6600292869</v>
      </c>
      <c r="E11" s="46">
        <v>5844117112</v>
      </c>
      <c r="F11" s="194"/>
      <c r="G11" s="194"/>
      <c r="H11" s="194"/>
      <c r="I11" s="194"/>
      <c r="J11" s="46">
        <v>7301161155</v>
      </c>
      <c r="K11" s="46">
        <v>5675897817</v>
      </c>
      <c r="L11" s="46">
        <v>4270178043</v>
      </c>
      <c r="M11" s="46">
        <v>8574843908</v>
      </c>
      <c r="N11" s="46">
        <v>6819620106</v>
      </c>
      <c r="O11" s="46">
        <v>5844117112</v>
      </c>
      <c r="P11" s="46">
        <v>6490184877</v>
      </c>
      <c r="Q11" s="46">
        <v>4867442093</v>
      </c>
      <c r="R11" s="46">
        <v>4000124007</v>
      </c>
      <c r="S11" s="46">
        <v>9203795122</v>
      </c>
      <c r="T11" s="46">
        <v>7796263409</v>
      </c>
      <c r="U11" s="46">
        <v>3475941194</v>
      </c>
      <c r="V11" s="46">
        <v>4833205736</v>
      </c>
      <c r="W11" s="46">
        <v>3208128235</v>
      </c>
      <c r="X11" s="46">
        <v>2570042753</v>
      </c>
      <c r="Y11" s="46">
        <v>3424526737</v>
      </c>
      <c r="Z11" s="46">
        <v>4441950318</v>
      </c>
      <c r="AA11" s="46">
        <v>2854415260</v>
      </c>
      <c r="AB11" s="46">
        <v>3368991934</v>
      </c>
      <c r="AC11" s="46">
        <v>4195898108</v>
      </c>
      <c r="AD11" s="46">
        <v>3142167737</v>
      </c>
      <c r="AE11" s="46">
        <v>5996812892</v>
      </c>
      <c r="AF11" s="46">
        <v>6357316888</v>
      </c>
      <c r="AG11" s="46">
        <v>5618303006</v>
      </c>
      <c r="AH11" s="46">
        <v>4177154020</v>
      </c>
      <c r="AI11" s="46">
        <v>4641937620</v>
      </c>
      <c r="AJ11" s="46">
        <v>3491691590</v>
      </c>
      <c r="AK11" s="46">
        <v>4970130932</v>
      </c>
      <c r="AL11" s="46">
        <v>5325649262</v>
      </c>
      <c r="AM11" s="46">
        <v>4729988820</v>
      </c>
      <c r="AN11" s="46">
        <v>3171810726</v>
      </c>
      <c r="AO11" s="46">
        <v>3604981209</v>
      </c>
      <c r="AP11" s="46">
        <v>3171322445</v>
      </c>
      <c r="AQ11" s="46">
        <v>5674669958</v>
      </c>
      <c r="AR11" s="46">
        <v>6028160139</v>
      </c>
      <c r="AS11" s="46">
        <v>5283285853</v>
      </c>
      <c r="AT11" s="46">
        <v>3647401604</v>
      </c>
      <c r="AU11" s="46">
        <v>3987047245</v>
      </c>
      <c r="AV11" s="46">
        <v>3096110529</v>
      </c>
      <c r="AW11" s="46">
        <v>5311765398</v>
      </c>
      <c r="AX11" s="46">
        <v>6031548805</v>
      </c>
      <c r="AY11" s="46">
        <v>5336580742</v>
      </c>
      <c r="AZ11" s="46">
        <v>3800816878</v>
      </c>
      <c r="BA11" s="46">
        <v>4072802703</v>
      </c>
      <c r="BB11" s="46">
        <v>3117090432</v>
      </c>
      <c r="BC11" s="46">
        <v>4374117736</v>
      </c>
      <c r="BD11" s="46">
        <v>4758119136</v>
      </c>
      <c r="BE11" s="46">
        <v>4102910222</v>
      </c>
      <c r="BF11" s="46">
        <v>4832813848</v>
      </c>
    </row>
    <row r="12" spans="2:58" ht="15.95" customHeight="1">
      <c r="B12" s="51" t="s">
        <v>200</v>
      </c>
      <c r="C12" s="16" t="s">
        <v>57</v>
      </c>
      <c r="D12" s="213">
        <f>VLOOKUP(C12,잔액시산표!A:D,4,FALSE)</f>
        <v>345671000</v>
      </c>
      <c r="E12" s="46">
        <v>1146426220</v>
      </c>
      <c r="F12" s="194"/>
      <c r="G12" s="194"/>
      <c r="H12" s="194"/>
      <c r="I12" s="194"/>
      <c r="J12" s="46">
        <v>345671000</v>
      </c>
      <c r="K12" s="46">
        <v>345671000</v>
      </c>
      <c r="L12" s="46">
        <v>345671000</v>
      </c>
      <c r="M12" s="46">
        <v>881384720</v>
      </c>
      <c r="N12" s="46">
        <v>881384720</v>
      </c>
      <c r="O12" s="46">
        <v>1146426220</v>
      </c>
      <c r="P12" s="46">
        <v>265041500</v>
      </c>
      <c r="Q12" s="46">
        <v>769375000</v>
      </c>
      <c r="R12" s="46">
        <v>1083941700</v>
      </c>
      <c r="S12" s="46">
        <v>1184877700</v>
      </c>
      <c r="T12" s="46">
        <v>11096474390</v>
      </c>
      <c r="U12" s="46">
        <v>16549379020</v>
      </c>
      <c r="V12" s="46">
        <v>16524479020</v>
      </c>
      <c r="W12" s="46">
        <v>16524479020</v>
      </c>
      <c r="X12" s="46">
        <v>15524479020</v>
      </c>
      <c r="Y12" s="46">
        <v>15524479020</v>
      </c>
      <c r="Z12" s="46">
        <v>13257353520</v>
      </c>
      <c r="AA12" s="46">
        <v>13257353520</v>
      </c>
      <c r="AB12" s="46">
        <v>14257353520</v>
      </c>
      <c r="AC12" s="46">
        <v>14145962020</v>
      </c>
      <c r="AD12" s="46">
        <v>14164679120</v>
      </c>
      <c r="AE12" s="46">
        <v>14164679120</v>
      </c>
      <c r="AF12" s="46">
        <v>14316063120</v>
      </c>
      <c r="AG12" s="46">
        <v>13995361520</v>
      </c>
      <c r="AH12" s="46">
        <v>13995361520</v>
      </c>
      <c r="AI12" s="46">
        <v>14043658220</v>
      </c>
      <c r="AJ12" s="46">
        <v>13043658220</v>
      </c>
      <c r="AK12" s="46">
        <v>13043658220</v>
      </c>
      <c r="AL12" s="46">
        <v>12910783720</v>
      </c>
      <c r="AM12" s="46">
        <v>12977293620</v>
      </c>
      <c r="AN12" s="46">
        <v>13383972420</v>
      </c>
      <c r="AO12" s="46">
        <v>13383972420</v>
      </c>
      <c r="AP12" s="46">
        <v>13166161720</v>
      </c>
      <c r="AQ12" s="46">
        <v>13166161720</v>
      </c>
      <c r="AR12" s="46">
        <v>13166161720</v>
      </c>
      <c r="AS12" s="46">
        <v>13165361720</v>
      </c>
      <c r="AT12" s="46">
        <v>13165361720</v>
      </c>
      <c r="AU12" s="46">
        <v>13165361720</v>
      </c>
      <c r="AV12" s="46">
        <v>13165361720</v>
      </c>
      <c r="AW12" s="46">
        <v>13165361720</v>
      </c>
      <c r="AX12" s="46">
        <v>13165361720</v>
      </c>
      <c r="AY12" s="46">
        <v>13165361720</v>
      </c>
      <c r="AZ12" s="46">
        <v>13165361720</v>
      </c>
      <c r="BA12" s="46">
        <v>12936649720</v>
      </c>
      <c r="BB12" s="46">
        <v>12936649720</v>
      </c>
      <c r="BC12" s="46">
        <v>12490042720</v>
      </c>
      <c r="BD12" s="46">
        <v>12490042720</v>
      </c>
      <c r="BE12" s="46">
        <v>12469515620</v>
      </c>
      <c r="BF12" s="46">
        <v>11781982620</v>
      </c>
    </row>
    <row r="13" spans="2:58" ht="15.95" customHeight="1">
      <c r="B13" s="51" t="s">
        <v>184</v>
      </c>
      <c r="C13" s="177" t="s">
        <v>59</v>
      </c>
      <c r="D13" s="213">
        <f>VLOOKUP(C13,잔액시산표!A:D,4,FALSE)</f>
        <v>25967754.387096405</v>
      </c>
      <c r="E13" s="145">
        <v>17011931</v>
      </c>
      <c r="F13" s="194"/>
      <c r="G13" s="194"/>
      <c r="H13" s="194"/>
      <c r="I13" s="194"/>
      <c r="J13" s="46">
        <v>4497439.387096405</v>
      </c>
      <c r="K13" s="46">
        <v>3831682.387096405</v>
      </c>
      <c r="L13" s="46">
        <v>26437042.387096405</v>
      </c>
      <c r="M13" s="46">
        <v>4481044</v>
      </c>
      <c r="N13" s="46">
        <v>13412340</v>
      </c>
      <c r="O13" s="46">
        <v>17011931</v>
      </c>
      <c r="P13" s="46">
        <v>18966968</v>
      </c>
      <c r="Q13" s="46">
        <v>18352409</v>
      </c>
      <c r="R13" s="46">
        <v>11114881</v>
      </c>
      <c r="S13" s="46">
        <v>147814839</v>
      </c>
      <c r="T13" s="46">
        <v>14768736</v>
      </c>
      <c r="U13" s="46">
        <v>14267216.926595688</v>
      </c>
      <c r="V13" s="46">
        <v>3468749.3551673889</v>
      </c>
      <c r="W13" s="46">
        <v>17135488.355167389</v>
      </c>
      <c r="X13" s="46">
        <v>2446990.3551673889</v>
      </c>
      <c r="Y13" s="46">
        <v>1468780.3551669121</v>
      </c>
      <c r="Z13" s="46">
        <v>12671077.355166912</v>
      </c>
      <c r="AA13" s="46">
        <v>4302339</v>
      </c>
      <c r="AB13" s="46">
        <v>4739603</v>
      </c>
      <c r="AC13" s="46">
        <v>5543682</v>
      </c>
      <c r="AD13" s="46">
        <v>1237889</v>
      </c>
      <c r="AE13" s="46">
        <v>551873</v>
      </c>
      <c r="AF13" s="46">
        <v>0</v>
      </c>
      <c r="AG13" s="46">
        <v>1310832</v>
      </c>
      <c r="AH13" s="46">
        <v>3674540.51612854</v>
      </c>
      <c r="AI13" s="46">
        <v>9860518.5161294937</v>
      </c>
      <c r="AJ13" s="46">
        <v>580847</v>
      </c>
      <c r="AK13" s="46">
        <v>432506</v>
      </c>
      <c r="AL13" s="46">
        <v>712313</v>
      </c>
      <c r="AM13" s="46">
        <v>1983640</v>
      </c>
      <c r="AN13" s="46">
        <v>49677</v>
      </c>
      <c r="AO13" s="46">
        <v>110000</v>
      </c>
      <c r="AP13" s="46">
        <v>109999.66666698456</v>
      </c>
      <c r="AQ13" s="46">
        <v>65076622</v>
      </c>
      <c r="AR13" s="46">
        <v>50939971</v>
      </c>
      <c r="AS13" s="46">
        <v>56908604</v>
      </c>
      <c r="AT13" s="46">
        <v>38040025</v>
      </c>
      <c r="AU13" s="46">
        <v>14643483</v>
      </c>
      <c r="AV13" s="46">
        <v>544261</v>
      </c>
      <c r="AW13" s="46">
        <v>6711025</v>
      </c>
      <c r="AX13" s="46">
        <v>12790354</v>
      </c>
      <c r="AY13" s="46">
        <v>17271886.333332062</v>
      </c>
      <c r="AZ13" s="46">
        <v>10413203.333332062</v>
      </c>
      <c r="BA13" s="46">
        <v>1457858.3333330154</v>
      </c>
      <c r="BB13" s="46">
        <v>6864988.3333330154</v>
      </c>
      <c r="BC13" s="46">
        <v>2004208.3333330154</v>
      </c>
      <c r="BD13" s="46">
        <v>110000</v>
      </c>
      <c r="BE13" s="46">
        <v>1874917</v>
      </c>
      <c r="BF13" s="46">
        <v>13037159</v>
      </c>
    </row>
    <row r="14" spans="2:58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194"/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</row>
    <row r="15" spans="2:58" ht="15.95" customHeight="1">
      <c r="B15" s="51" t="s">
        <v>186</v>
      </c>
      <c r="C15" s="16" t="s">
        <v>61</v>
      </c>
      <c r="D15" s="213">
        <f>VLOOKUP(C15,잔액시산표!A:D,4,FALSE)</f>
        <v>354969758</v>
      </c>
      <c r="E15" s="145">
        <v>174502805</v>
      </c>
      <c r="F15" s="194"/>
      <c r="G15" s="194"/>
      <c r="H15" s="194"/>
      <c r="I15" s="194"/>
      <c r="J15" s="46">
        <v>323167331</v>
      </c>
      <c r="K15" s="46">
        <v>286786927</v>
      </c>
      <c r="L15" s="46">
        <v>247861308</v>
      </c>
      <c r="M15" s="46">
        <v>223910753</v>
      </c>
      <c r="N15" s="46">
        <v>216763566</v>
      </c>
      <c r="O15" s="46">
        <v>174502805</v>
      </c>
      <c r="P15" s="46">
        <v>131887820</v>
      </c>
      <c r="Q15" s="46">
        <v>105024104</v>
      </c>
      <c r="R15" s="46">
        <v>77758575</v>
      </c>
      <c r="S15" s="46">
        <v>65605422</v>
      </c>
      <c r="T15" s="46">
        <v>108735278</v>
      </c>
      <c r="U15" s="46">
        <v>95858807</v>
      </c>
      <c r="V15" s="46">
        <v>88492228</v>
      </c>
      <c r="W15" s="46">
        <v>78881897</v>
      </c>
      <c r="X15" s="46">
        <v>65234625</v>
      </c>
      <c r="Y15" s="46">
        <v>65204390</v>
      </c>
      <c r="Z15" s="46">
        <v>55033685</v>
      </c>
      <c r="AA15" s="46">
        <v>48544162</v>
      </c>
      <c r="AB15" s="46">
        <v>40732304</v>
      </c>
      <c r="AC15" s="46">
        <v>34051394</v>
      </c>
      <c r="AD15" s="46">
        <v>31358954</v>
      </c>
      <c r="AE15" s="46">
        <v>29615286</v>
      </c>
      <c r="AF15" s="46">
        <v>132967393</v>
      </c>
      <c r="AG15" s="46">
        <v>120310886</v>
      </c>
      <c r="AH15" s="46">
        <v>106916792</v>
      </c>
      <c r="AI15" s="46">
        <v>99955546</v>
      </c>
      <c r="AJ15" s="46">
        <v>89596004</v>
      </c>
      <c r="AK15" s="46">
        <v>95239149</v>
      </c>
      <c r="AL15" s="46">
        <v>81856778</v>
      </c>
      <c r="AM15" s="46">
        <v>70609598</v>
      </c>
      <c r="AN15" s="46">
        <v>58887844</v>
      </c>
      <c r="AO15" s="46">
        <v>47965434</v>
      </c>
      <c r="AP15" s="46">
        <v>38431157</v>
      </c>
      <c r="AQ15" s="46">
        <v>32070199</v>
      </c>
      <c r="AR15" s="46">
        <v>203143492</v>
      </c>
      <c r="AS15" s="46">
        <v>197003862</v>
      </c>
      <c r="AT15" s="46">
        <v>183403498</v>
      </c>
      <c r="AU15" s="46">
        <v>165735660</v>
      </c>
      <c r="AV15" s="46">
        <v>148541728</v>
      </c>
      <c r="AW15" s="46">
        <v>150917227</v>
      </c>
      <c r="AX15" s="46">
        <v>130675979</v>
      </c>
      <c r="AY15" s="46">
        <v>112741943</v>
      </c>
      <c r="AZ15" s="46">
        <v>92817956</v>
      </c>
      <c r="BA15" s="46">
        <v>72543510</v>
      </c>
      <c r="BB15" s="46">
        <v>57326114</v>
      </c>
      <c r="BC15" s="46">
        <v>39802971</v>
      </c>
      <c r="BD15" s="46">
        <v>202006259</v>
      </c>
      <c r="BE15" s="46">
        <v>183366046</v>
      </c>
      <c r="BF15" s="46">
        <v>82517647</v>
      </c>
    </row>
    <row r="16" spans="2:58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194"/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5100040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43378310</v>
      </c>
      <c r="BF16" s="46">
        <v>0</v>
      </c>
    </row>
    <row r="17" spans="1:58" ht="15.95" customHeight="1">
      <c r="B17" s="51" t="s">
        <v>188</v>
      </c>
      <c r="C17" s="177" t="s">
        <v>65</v>
      </c>
      <c r="D17" s="213">
        <f>VLOOKUP(C17,잔액시산표!A:D,4,FALSE)</f>
        <v>177494833</v>
      </c>
      <c r="E17" s="46">
        <v>324543219</v>
      </c>
      <c r="F17" s="194"/>
      <c r="G17" s="194"/>
      <c r="H17" s="194"/>
      <c r="I17" s="194"/>
      <c r="J17" s="46">
        <v>174940120</v>
      </c>
      <c r="K17" s="46">
        <v>177057733</v>
      </c>
      <c r="L17" s="46">
        <v>180882244</v>
      </c>
      <c r="M17" s="46">
        <v>238204543</v>
      </c>
      <c r="N17" s="46">
        <v>268277354</v>
      </c>
      <c r="O17" s="46">
        <v>324543219</v>
      </c>
      <c r="P17" s="46">
        <v>294652037</v>
      </c>
      <c r="Q17" s="46">
        <v>340781930</v>
      </c>
      <c r="R17" s="46">
        <v>169249955</v>
      </c>
      <c r="S17" s="46">
        <v>173448016</v>
      </c>
      <c r="T17" s="46">
        <v>177849956</v>
      </c>
      <c r="U17" s="46">
        <v>168402282</v>
      </c>
      <c r="V17" s="46">
        <v>172639131</v>
      </c>
      <c r="W17" s="46">
        <v>176846406</v>
      </c>
      <c r="X17" s="46">
        <v>178382430</v>
      </c>
      <c r="Y17" s="46">
        <v>223158158</v>
      </c>
      <c r="Z17" s="46">
        <v>234028531</v>
      </c>
      <c r="AA17" s="46">
        <v>278577383</v>
      </c>
      <c r="AB17" s="46">
        <v>253434873</v>
      </c>
      <c r="AC17" s="46">
        <v>152153708</v>
      </c>
      <c r="AD17" s="46">
        <v>155475186</v>
      </c>
      <c r="AE17" s="46">
        <v>149116115</v>
      </c>
      <c r="AF17" s="46">
        <v>144522274</v>
      </c>
      <c r="AG17" s="46">
        <v>141554099</v>
      </c>
      <c r="AH17" s="46">
        <v>133086305</v>
      </c>
      <c r="AI17" s="46">
        <v>135124849</v>
      </c>
      <c r="AJ17" s="46">
        <v>140156187</v>
      </c>
      <c r="AK17" s="46">
        <v>184685345</v>
      </c>
      <c r="AL17" s="46">
        <v>204081189</v>
      </c>
      <c r="AM17" s="46">
        <v>255559260</v>
      </c>
      <c r="AN17" s="46">
        <v>256241366</v>
      </c>
      <c r="AO17" s="46">
        <v>295928320</v>
      </c>
      <c r="AP17" s="46">
        <v>118822133</v>
      </c>
      <c r="AQ17" s="46">
        <v>118419963</v>
      </c>
      <c r="AR17" s="46">
        <v>117788597</v>
      </c>
      <c r="AS17" s="46">
        <v>120130255</v>
      </c>
      <c r="AT17" s="46">
        <v>125530051</v>
      </c>
      <c r="AU17" s="46">
        <v>130500744</v>
      </c>
      <c r="AV17" s="46">
        <v>135553505</v>
      </c>
      <c r="AW17" s="46">
        <v>157562209</v>
      </c>
      <c r="AX17" s="46">
        <v>165674861</v>
      </c>
      <c r="AY17" s="46">
        <v>206048159</v>
      </c>
      <c r="AZ17" s="46">
        <v>190698870</v>
      </c>
      <c r="BA17" s="46">
        <v>204214302</v>
      </c>
      <c r="BB17" s="46">
        <v>93687861</v>
      </c>
      <c r="BC17" s="46">
        <v>94013510</v>
      </c>
      <c r="BD17" s="46">
        <v>97033561</v>
      </c>
      <c r="BE17" s="46">
        <v>85527595</v>
      </c>
      <c r="BF17" s="46">
        <v>182705917</v>
      </c>
    </row>
    <row r="18" spans="1:58" ht="15.95" customHeight="1">
      <c r="A18" s="189"/>
      <c r="B18" s="237" t="s">
        <v>189</v>
      </c>
      <c r="C18" s="177" t="s">
        <v>170</v>
      </c>
      <c r="D18" s="213">
        <f>VLOOKUP(C18,잔액시산표!A:D,4,FALSE)</f>
        <v>0</v>
      </c>
      <c r="E18" s="145">
        <v>0</v>
      </c>
      <c r="F18" s="194"/>
      <c r="G18" s="194"/>
      <c r="H18" s="194"/>
      <c r="I18" s="194"/>
      <c r="J18" s="46">
        <v>100147953</v>
      </c>
      <c r="K18" s="46">
        <v>50898427</v>
      </c>
      <c r="L18" s="46">
        <v>0</v>
      </c>
      <c r="M18" s="46">
        <v>87239742</v>
      </c>
      <c r="N18" s="46">
        <v>43327192</v>
      </c>
      <c r="O18" s="46">
        <v>0</v>
      </c>
      <c r="P18" s="46">
        <v>104305474</v>
      </c>
      <c r="Q18" s="46">
        <v>50592857</v>
      </c>
      <c r="R18" s="46">
        <v>0</v>
      </c>
      <c r="S18" s="46">
        <v>92188140</v>
      </c>
      <c r="T18" s="46">
        <v>46701944</v>
      </c>
      <c r="U18" s="46">
        <v>0</v>
      </c>
      <c r="V18" s="46">
        <v>94129103</v>
      </c>
      <c r="W18" s="46">
        <v>48642943</v>
      </c>
      <c r="X18" s="46">
        <v>0</v>
      </c>
      <c r="Y18" s="46">
        <v>473757673</v>
      </c>
      <c r="Z18" s="46">
        <v>430916531</v>
      </c>
      <c r="AA18" s="46">
        <v>391336095</v>
      </c>
      <c r="AB18" s="46">
        <v>90607219</v>
      </c>
      <c r="AC18" s="46">
        <v>45529888</v>
      </c>
      <c r="AD18" s="46">
        <v>0</v>
      </c>
      <c r="AE18" s="46">
        <v>86462171</v>
      </c>
      <c r="AF18" s="46">
        <v>42684102</v>
      </c>
      <c r="AG18" s="46">
        <v>0</v>
      </c>
      <c r="AH18" s="46">
        <v>83426013</v>
      </c>
      <c r="AI18" s="46">
        <v>41952373</v>
      </c>
      <c r="AJ18" s="46">
        <v>0</v>
      </c>
      <c r="AK18" s="46">
        <v>80254045</v>
      </c>
      <c r="AL18" s="46">
        <v>37564797</v>
      </c>
      <c r="AM18" s="46">
        <v>0</v>
      </c>
      <c r="AN18" s="46">
        <v>91679003</v>
      </c>
      <c r="AO18" s="46">
        <v>46092948</v>
      </c>
      <c r="AP18" s="46">
        <v>0</v>
      </c>
      <c r="AQ18" s="46">
        <v>83217725</v>
      </c>
      <c r="AR18" s="46">
        <v>40414567</v>
      </c>
      <c r="AS18" s="46">
        <v>0</v>
      </c>
      <c r="AT18" s="46">
        <v>80354937</v>
      </c>
      <c r="AU18" s="46">
        <v>40183389</v>
      </c>
      <c r="AV18" s="46">
        <v>141879845</v>
      </c>
      <c r="AW18" s="46">
        <v>77714152</v>
      </c>
      <c r="AX18" s="46">
        <v>38041368</v>
      </c>
      <c r="AY18" s="46">
        <v>0</v>
      </c>
      <c r="AZ18" s="46">
        <v>97310633</v>
      </c>
      <c r="BA18" s="46">
        <v>46769979</v>
      </c>
      <c r="BB18" s="46">
        <v>0</v>
      </c>
      <c r="BC18" s="46">
        <v>80515124</v>
      </c>
      <c r="BD18" s="46">
        <v>38741132</v>
      </c>
      <c r="BE18" s="46">
        <v>0</v>
      </c>
      <c r="BF18" s="46">
        <v>0</v>
      </c>
    </row>
    <row r="19" spans="1:58" ht="15.95" customHeight="1">
      <c r="B19" s="51" t="s">
        <v>190</v>
      </c>
      <c r="C19" s="16" t="s">
        <v>66</v>
      </c>
      <c r="D19" s="212">
        <f>VLOOKUP(C19,잔액시산표!A:D,4,FALSE)</f>
        <v>9945880</v>
      </c>
      <c r="E19" s="46">
        <v>15437400</v>
      </c>
      <c r="F19" s="194"/>
      <c r="G19" s="194"/>
      <c r="H19" s="194"/>
      <c r="I19" s="194"/>
      <c r="J19" s="46">
        <v>8896080</v>
      </c>
      <c r="K19" s="46">
        <v>8896080</v>
      </c>
      <c r="L19" s="46">
        <v>22930250</v>
      </c>
      <c r="M19" s="46">
        <v>21602450</v>
      </c>
      <c r="N19" s="46">
        <v>16012890</v>
      </c>
      <c r="O19" s="46">
        <v>15437400</v>
      </c>
      <c r="P19" s="46">
        <v>15437400</v>
      </c>
      <c r="Q19" s="46">
        <v>15076060</v>
      </c>
      <c r="R19" s="46">
        <v>19001220</v>
      </c>
      <c r="S19" s="46">
        <v>16223950</v>
      </c>
      <c r="T19" s="46">
        <v>7246860</v>
      </c>
      <c r="U19" s="46">
        <v>6693050</v>
      </c>
      <c r="V19" s="46">
        <v>23641460</v>
      </c>
      <c r="W19" s="46">
        <v>22976450</v>
      </c>
      <c r="X19" s="46">
        <v>22862850</v>
      </c>
      <c r="Y19" s="46">
        <v>20915530</v>
      </c>
      <c r="Z19" s="46">
        <v>20644870</v>
      </c>
      <c r="AA19" s="46">
        <v>20188680</v>
      </c>
      <c r="AB19" s="46">
        <v>20111460</v>
      </c>
      <c r="AC19" s="46">
        <v>19967060</v>
      </c>
      <c r="AD19" s="46">
        <v>22914980</v>
      </c>
      <c r="AE19" s="46">
        <v>22182250</v>
      </c>
      <c r="AF19" s="46">
        <v>4599740</v>
      </c>
      <c r="AG19" s="46">
        <v>4480860</v>
      </c>
      <c r="AH19" s="46">
        <v>7272620</v>
      </c>
      <c r="AI19" s="46">
        <v>6663710</v>
      </c>
      <c r="AJ19" s="46">
        <v>34696580</v>
      </c>
      <c r="AK19" s="46">
        <v>31732750</v>
      </c>
      <c r="AL19" s="46">
        <v>31732750</v>
      </c>
      <c r="AM19" s="46">
        <v>31346820</v>
      </c>
      <c r="AN19" s="46">
        <v>31728180</v>
      </c>
      <c r="AO19" s="46">
        <v>31269060</v>
      </c>
      <c r="AP19" s="46">
        <v>35894770</v>
      </c>
      <c r="AQ19" s="46">
        <v>35239730</v>
      </c>
      <c r="AR19" s="46">
        <v>5961480</v>
      </c>
      <c r="AS19" s="46">
        <v>5824080</v>
      </c>
      <c r="AT19" s="46">
        <v>31517220</v>
      </c>
      <c r="AU19" s="46">
        <v>33960490</v>
      </c>
      <c r="AV19" s="46">
        <v>33446220</v>
      </c>
      <c r="AW19" s="46">
        <v>29902280</v>
      </c>
      <c r="AX19" s="46">
        <v>29902280</v>
      </c>
      <c r="AY19" s="46">
        <v>29436500</v>
      </c>
      <c r="AZ19" s="46">
        <v>29413310</v>
      </c>
      <c r="BA19" s="46">
        <v>29608590</v>
      </c>
      <c r="BB19" s="46">
        <v>30794560</v>
      </c>
      <c r="BC19" s="46">
        <v>30494260</v>
      </c>
      <c r="BD19" s="46">
        <v>2240860</v>
      </c>
      <c r="BE19" s="46">
        <v>2406400</v>
      </c>
      <c r="BF19" s="46">
        <v>15405040</v>
      </c>
    </row>
    <row r="20" spans="1:58" ht="15.95" customHeight="1">
      <c r="B20" s="327" t="s">
        <v>105</v>
      </c>
      <c r="C20" s="328"/>
      <c r="D20" s="212">
        <f>SUM(D23,D28,D21)</f>
        <v>406456143724</v>
      </c>
      <c r="E20" s="46">
        <v>408709239074</v>
      </c>
      <c r="F20" s="194"/>
      <c r="G20" s="194"/>
      <c r="H20" s="194"/>
      <c r="I20" s="194"/>
      <c r="J20" s="46">
        <v>406886982911</v>
      </c>
      <c r="K20" s="46">
        <v>407326868206</v>
      </c>
      <c r="L20" s="46">
        <v>407772314391</v>
      </c>
      <c r="M20" s="46">
        <v>408082437433</v>
      </c>
      <c r="N20" s="46">
        <v>408528463543</v>
      </c>
      <c r="O20" s="46">
        <v>408709239074</v>
      </c>
      <c r="P20" s="46">
        <v>409636752519</v>
      </c>
      <c r="Q20" s="46">
        <v>409578967441</v>
      </c>
      <c r="R20" s="46">
        <v>409708190648</v>
      </c>
      <c r="S20" s="46">
        <v>410009168678</v>
      </c>
      <c r="T20" s="46">
        <v>400544060913</v>
      </c>
      <c r="U20" s="46">
        <v>398906952480</v>
      </c>
      <c r="V20" s="46">
        <v>399352967304</v>
      </c>
      <c r="W20" s="46">
        <v>399797774682</v>
      </c>
      <c r="X20" s="46">
        <v>400234026776</v>
      </c>
      <c r="Y20" s="46">
        <v>400679849894</v>
      </c>
      <c r="Z20" s="46">
        <v>400802261045</v>
      </c>
      <c r="AA20" s="46">
        <v>401247566717</v>
      </c>
      <c r="AB20" s="46">
        <v>301464270384</v>
      </c>
      <c r="AC20" s="46">
        <v>301783200579</v>
      </c>
      <c r="AD20" s="46">
        <v>302102749362</v>
      </c>
      <c r="AE20" s="46">
        <v>302427579047</v>
      </c>
      <c r="AF20" s="46">
        <v>302720810927</v>
      </c>
      <c r="AG20" s="46">
        <v>303016058675</v>
      </c>
      <c r="AH20" s="46">
        <v>303276846350</v>
      </c>
      <c r="AI20" s="46">
        <v>303595543273</v>
      </c>
      <c r="AJ20" s="46">
        <v>303919046193</v>
      </c>
      <c r="AK20" s="46">
        <v>304227925819</v>
      </c>
      <c r="AL20" s="46">
        <v>304539235916</v>
      </c>
      <c r="AM20" s="46">
        <v>304594616817</v>
      </c>
      <c r="AN20" s="46">
        <v>304829551002</v>
      </c>
      <c r="AO20" s="46">
        <v>305149567347</v>
      </c>
      <c r="AP20" s="46">
        <v>305462317113</v>
      </c>
      <c r="AQ20" s="46">
        <v>305757189546</v>
      </c>
      <c r="AR20" s="46">
        <v>306060654346</v>
      </c>
      <c r="AS20" s="46">
        <v>306374373980</v>
      </c>
      <c r="AT20" s="46">
        <v>306696330042</v>
      </c>
      <c r="AU20" s="46">
        <v>307017901370</v>
      </c>
      <c r="AV20" s="46">
        <v>307340204482</v>
      </c>
      <c r="AW20" s="46">
        <v>307586028803</v>
      </c>
      <c r="AX20" s="46">
        <v>307907181800</v>
      </c>
      <c r="AY20" s="46">
        <v>308229098313</v>
      </c>
      <c r="AZ20" s="46">
        <v>308549991097</v>
      </c>
      <c r="BA20" s="46">
        <v>308833599335</v>
      </c>
      <c r="BB20" s="46">
        <v>309128925377</v>
      </c>
      <c r="BC20" s="46">
        <v>309792315466</v>
      </c>
      <c r="BD20" s="46">
        <v>310110170802</v>
      </c>
      <c r="BE20" s="46">
        <v>310403330918</v>
      </c>
      <c r="BF20" s="46">
        <v>312210101695</v>
      </c>
    </row>
    <row r="21" spans="1:58" ht="15.95" customHeight="1">
      <c r="B21" s="329" t="s">
        <v>297</v>
      </c>
      <c r="C21" s="330"/>
      <c r="D21" s="212">
        <f>D22</f>
        <v>13507247520</v>
      </c>
      <c r="E21" s="46">
        <v>13106492300</v>
      </c>
      <c r="F21" s="194"/>
      <c r="G21" s="194"/>
      <c r="H21" s="194"/>
      <c r="I21" s="194"/>
      <c r="J21" s="46">
        <v>13507247520</v>
      </c>
      <c r="K21" s="46">
        <v>13507247520</v>
      </c>
      <c r="L21" s="46">
        <v>13507247520</v>
      </c>
      <c r="M21" s="46">
        <v>13371533800</v>
      </c>
      <c r="N21" s="46">
        <v>13371533800</v>
      </c>
      <c r="O21" s="46">
        <v>13106492300</v>
      </c>
      <c r="P21" s="46">
        <v>13587877020</v>
      </c>
      <c r="Q21" s="46">
        <v>13083543520</v>
      </c>
      <c r="R21" s="46">
        <v>12768976820</v>
      </c>
      <c r="S21" s="46">
        <v>12623930820</v>
      </c>
      <c r="T21" s="46">
        <v>2712334130</v>
      </c>
      <c r="U21" s="46">
        <v>659429500</v>
      </c>
      <c r="V21" s="46">
        <v>659429500</v>
      </c>
      <c r="W21" s="46">
        <v>659429500</v>
      </c>
      <c r="X21" s="46">
        <v>659429500</v>
      </c>
      <c r="Y21" s="46">
        <v>659429500</v>
      </c>
      <c r="Z21" s="46">
        <v>345671000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87327000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345671000</v>
      </c>
      <c r="BD21" s="46">
        <v>345671000</v>
      </c>
      <c r="BE21" s="46">
        <v>345671000</v>
      </c>
      <c r="BF21" s="46">
        <v>345671000</v>
      </c>
    </row>
    <row r="22" spans="1:58" ht="15.95" customHeight="1">
      <c r="B22" s="51" t="s">
        <v>199</v>
      </c>
      <c r="C22" s="16" t="s">
        <v>301</v>
      </c>
      <c r="D22" s="213">
        <f>VLOOKUP(C22,잔액시산표!A:D,4,FALSE)</f>
        <v>13507247520</v>
      </c>
      <c r="E22" s="46">
        <v>13106492300</v>
      </c>
      <c r="F22" s="194"/>
      <c r="G22" s="194"/>
      <c r="H22" s="194"/>
      <c r="I22" s="194"/>
      <c r="J22" s="46">
        <v>13507247520</v>
      </c>
      <c r="K22" s="46">
        <v>13507247520</v>
      </c>
      <c r="L22" s="46">
        <v>13507247520</v>
      </c>
      <c r="M22" s="46">
        <v>13371533800</v>
      </c>
      <c r="N22" s="46">
        <v>13371533800</v>
      </c>
      <c r="O22" s="46">
        <v>13106492300</v>
      </c>
      <c r="P22" s="46">
        <v>13587877020</v>
      </c>
      <c r="Q22" s="46">
        <v>13083543520</v>
      </c>
      <c r="R22" s="46">
        <v>12768976820</v>
      </c>
      <c r="S22" s="46">
        <v>12623930820</v>
      </c>
      <c r="T22" s="46">
        <v>2712334130</v>
      </c>
      <c r="U22" s="46">
        <v>659429500</v>
      </c>
      <c r="V22" s="46">
        <v>659429500</v>
      </c>
      <c r="W22" s="46">
        <v>659429500</v>
      </c>
      <c r="X22" s="46">
        <v>659429500</v>
      </c>
      <c r="Y22" s="46">
        <v>659429500</v>
      </c>
      <c r="Z22" s="46">
        <v>345671000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87327000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345671000</v>
      </c>
      <c r="BD22" s="46">
        <v>345671000</v>
      </c>
      <c r="BE22" s="46">
        <v>345671000</v>
      </c>
      <c r="BF22" s="46">
        <v>345671000</v>
      </c>
    </row>
    <row r="23" spans="1:58" ht="15.95" customHeight="1">
      <c r="B23" s="329" t="s">
        <v>298</v>
      </c>
      <c r="C23" s="330"/>
      <c r="D23" s="212">
        <f>SUM(D24:D27)</f>
        <v>392265097495</v>
      </c>
      <c r="E23" s="46">
        <v>394866324925</v>
      </c>
      <c r="F23" s="194"/>
      <c r="G23" s="194"/>
      <c r="H23" s="194"/>
      <c r="I23" s="194"/>
      <c r="J23" s="46">
        <v>392698635400</v>
      </c>
      <c r="K23" s="46">
        <v>393132173305</v>
      </c>
      <c r="L23" s="46">
        <v>393565711210</v>
      </c>
      <c r="M23" s="46">
        <v>393999249115</v>
      </c>
      <c r="N23" s="46">
        <v>394432787020</v>
      </c>
      <c r="O23" s="46">
        <v>394866324925</v>
      </c>
      <c r="P23" s="46">
        <v>395299862830</v>
      </c>
      <c r="Q23" s="46">
        <v>395733400735</v>
      </c>
      <c r="R23" s="46">
        <v>396166938640</v>
      </c>
      <c r="S23" s="46">
        <v>396600476545</v>
      </c>
      <c r="T23" s="46">
        <v>397034014450</v>
      </c>
      <c r="U23" s="46">
        <v>397467552355</v>
      </c>
      <c r="V23" s="46">
        <v>397901090260</v>
      </c>
      <c r="W23" s="46">
        <v>398334628165</v>
      </c>
      <c r="X23" s="46">
        <v>398768166070</v>
      </c>
      <c r="Y23" s="46">
        <v>399201703975</v>
      </c>
      <c r="Z23" s="46">
        <v>399635241880</v>
      </c>
      <c r="AA23" s="46">
        <v>400068779785</v>
      </c>
      <c r="AB23" s="46">
        <v>300345786560</v>
      </c>
      <c r="AC23" s="46">
        <v>300660527880</v>
      </c>
      <c r="AD23" s="46">
        <v>300975269200</v>
      </c>
      <c r="AE23" s="46">
        <v>301290010520</v>
      </c>
      <c r="AF23" s="46">
        <v>301604751840</v>
      </c>
      <c r="AG23" s="46">
        <v>301919493160</v>
      </c>
      <c r="AH23" s="46">
        <v>302234234480</v>
      </c>
      <c r="AI23" s="46">
        <v>302548975800</v>
      </c>
      <c r="AJ23" s="46">
        <v>302863717120</v>
      </c>
      <c r="AK23" s="46">
        <v>303178458440</v>
      </c>
      <c r="AL23" s="46">
        <v>303493199760</v>
      </c>
      <c r="AM23" s="46">
        <v>303807941080</v>
      </c>
      <c r="AN23" s="46">
        <v>304122682400</v>
      </c>
      <c r="AO23" s="46">
        <v>304437423720</v>
      </c>
      <c r="AP23" s="46">
        <v>304752165040</v>
      </c>
      <c r="AQ23" s="46">
        <v>305066906360</v>
      </c>
      <c r="AR23" s="46">
        <v>305381647680</v>
      </c>
      <c r="AS23" s="46">
        <v>305696389000</v>
      </c>
      <c r="AT23" s="46">
        <v>306011130320</v>
      </c>
      <c r="AU23" s="46">
        <v>306325871640</v>
      </c>
      <c r="AV23" s="46">
        <v>306640612960</v>
      </c>
      <c r="AW23" s="46">
        <v>306955354280</v>
      </c>
      <c r="AX23" s="46">
        <v>307270095600</v>
      </c>
      <c r="AY23" s="46">
        <v>307584836920</v>
      </c>
      <c r="AZ23" s="46">
        <v>307899578240</v>
      </c>
      <c r="BA23" s="46">
        <v>308214319560</v>
      </c>
      <c r="BB23" s="46">
        <v>308529060880</v>
      </c>
      <c r="BC23" s="46">
        <v>308843802200</v>
      </c>
      <c r="BD23" s="46">
        <v>309158543520</v>
      </c>
      <c r="BE23" s="46">
        <v>309473284840</v>
      </c>
      <c r="BF23" s="46">
        <v>311361732760</v>
      </c>
    </row>
    <row r="24" spans="1:58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194"/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</row>
    <row r="25" spans="1:58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194"/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</row>
    <row r="26" spans="1:58" ht="15.95" customHeight="1">
      <c r="B26" s="17"/>
      <c r="C26" s="16" t="s">
        <v>78</v>
      </c>
      <c r="D26" s="47">
        <f>VLOOKUP(C26,잔액시산표!A:D,4,FALSE)</f>
        <v>-8034902505</v>
      </c>
      <c r="E26" s="47">
        <v>-5433675075</v>
      </c>
      <c r="F26" s="195"/>
      <c r="G26" s="194"/>
      <c r="H26" s="194"/>
      <c r="I26" s="194"/>
      <c r="J26" s="47">
        <v>-7601364600</v>
      </c>
      <c r="K26" s="47">
        <v>-7167826695</v>
      </c>
      <c r="L26" s="47">
        <v>-6734288790</v>
      </c>
      <c r="M26" s="47">
        <v>-6300750885</v>
      </c>
      <c r="N26" s="47">
        <v>-5867212980</v>
      </c>
      <c r="O26" s="47">
        <v>-5433675075</v>
      </c>
      <c r="P26" s="47">
        <v>-5000137170</v>
      </c>
      <c r="Q26" s="47">
        <v>-4566599265</v>
      </c>
      <c r="R26" s="47">
        <v>-4133061360</v>
      </c>
      <c r="S26" s="47">
        <v>-3699523455</v>
      </c>
      <c r="T26" s="47">
        <v>-3265985550</v>
      </c>
      <c r="U26" s="47">
        <v>-2832447645</v>
      </c>
      <c r="V26" s="47">
        <v>-2398909740</v>
      </c>
      <c r="W26" s="47">
        <v>-1965371835</v>
      </c>
      <c r="X26" s="47">
        <v>-1531833930</v>
      </c>
      <c r="Y26" s="47">
        <v>-1098296025</v>
      </c>
      <c r="Z26" s="47">
        <v>-664758120</v>
      </c>
      <c r="AA26" s="47">
        <v>-231220215</v>
      </c>
      <c r="AB26" s="47">
        <v>-14478100720</v>
      </c>
      <c r="AC26" s="47">
        <v>-14163359400</v>
      </c>
      <c r="AD26" s="47">
        <v>-13848618080</v>
      </c>
      <c r="AE26" s="47">
        <v>-13533876760</v>
      </c>
      <c r="AF26" s="47">
        <v>-13219135440</v>
      </c>
      <c r="AG26" s="47">
        <v>-12904394120</v>
      </c>
      <c r="AH26" s="47">
        <v>-12589652800</v>
      </c>
      <c r="AI26" s="47">
        <v>-12274911480</v>
      </c>
      <c r="AJ26" s="47">
        <v>-11960170160</v>
      </c>
      <c r="AK26" s="47">
        <v>-11645428840</v>
      </c>
      <c r="AL26" s="47">
        <v>-11330687520</v>
      </c>
      <c r="AM26" s="47">
        <v>-11015946200</v>
      </c>
      <c r="AN26" s="47">
        <v>-10701204880</v>
      </c>
      <c r="AO26" s="47">
        <v>-10386463560</v>
      </c>
      <c r="AP26" s="47">
        <v>-10071722240</v>
      </c>
      <c r="AQ26" s="47">
        <v>-9756980920</v>
      </c>
      <c r="AR26" s="47">
        <v>-9442239600</v>
      </c>
      <c r="AS26" s="47">
        <v>-9127498280</v>
      </c>
      <c r="AT26" s="47">
        <v>-8812756960</v>
      </c>
      <c r="AU26" s="47">
        <v>-8498015640</v>
      </c>
      <c r="AV26" s="47">
        <v>-8183274320</v>
      </c>
      <c r="AW26" s="47">
        <v>-7868533000</v>
      </c>
      <c r="AX26" s="47">
        <v>-7553791680</v>
      </c>
      <c r="AY26" s="47">
        <v>-7239050360</v>
      </c>
      <c r="AZ26" s="47">
        <v>-6924309040</v>
      </c>
      <c r="BA26" s="47">
        <v>-6609567720</v>
      </c>
      <c r="BB26" s="47">
        <v>-6294826400</v>
      </c>
      <c r="BC26" s="47">
        <v>-5980085080</v>
      </c>
      <c r="BD26" s="47">
        <v>-5665343760</v>
      </c>
      <c r="BE26" s="47">
        <v>-5350602440</v>
      </c>
      <c r="BF26" s="47">
        <v>-3462154520</v>
      </c>
    </row>
    <row r="27" spans="1:58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194"/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</row>
    <row r="28" spans="1:58" ht="15.95" customHeight="1">
      <c r="B28" s="329" t="s">
        <v>299</v>
      </c>
      <c r="C28" s="330"/>
      <c r="D28" s="214">
        <f>SUM(D29:D30)</f>
        <v>683798709</v>
      </c>
      <c r="E28" s="55">
        <v>736421849</v>
      </c>
      <c r="F28" s="196"/>
      <c r="G28" s="194"/>
      <c r="H28" s="194"/>
      <c r="I28" s="194"/>
      <c r="J28" s="55">
        <v>681099991</v>
      </c>
      <c r="K28" s="55">
        <v>687447381</v>
      </c>
      <c r="L28" s="55">
        <v>699355661</v>
      </c>
      <c r="M28" s="55">
        <v>711654518</v>
      </c>
      <c r="N28" s="55">
        <v>724142723</v>
      </c>
      <c r="O28" s="55">
        <v>736421849</v>
      </c>
      <c r="P28" s="55">
        <v>749012669</v>
      </c>
      <c r="Q28" s="55">
        <v>762023186</v>
      </c>
      <c r="R28" s="55">
        <v>772275188</v>
      </c>
      <c r="S28" s="55">
        <v>784761313</v>
      </c>
      <c r="T28" s="55">
        <v>797712333</v>
      </c>
      <c r="U28" s="55">
        <v>779970625</v>
      </c>
      <c r="V28" s="55">
        <v>792447544</v>
      </c>
      <c r="W28" s="55">
        <v>803717017</v>
      </c>
      <c r="X28" s="55">
        <v>806431206</v>
      </c>
      <c r="Y28" s="55">
        <v>818716419</v>
      </c>
      <c r="Z28" s="55">
        <v>821348165</v>
      </c>
      <c r="AA28" s="55">
        <v>833115932</v>
      </c>
      <c r="AB28" s="55">
        <v>772812824</v>
      </c>
      <c r="AC28" s="55">
        <v>777001699</v>
      </c>
      <c r="AD28" s="55">
        <v>781809162</v>
      </c>
      <c r="AE28" s="55">
        <v>791897527</v>
      </c>
      <c r="AF28" s="55">
        <v>770388087</v>
      </c>
      <c r="AG28" s="55">
        <v>750894515</v>
      </c>
      <c r="AH28" s="55">
        <v>696940870</v>
      </c>
      <c r="AI28" s="55">
        <v>700896473</v>
      </c>
      <c r="AJ28" s="55">
        <v>709658073</v>
      </c>
      <c r="AK28" s="55">
        <v>703796379</v>
      </c>
      <c r="AL28" s="55">
        <v>700365156</v>
      </c>
      <c r="AM28" s="55">
        <v>699348737</v>
      </c>
      <c r="AN28" s="55">
        <v>706868602</v>
      </c>
      <c r="AO28" s="55">
        <v>712143627</v>
      </c>
      <c r="AP28" s="55">
        <v>710152073</v>
      </c>
      <c r="AQ28" s="55">
        <v>690283186</v>
      </c>
      <c r="AR28" s="55">
        <v>679006666</v>
      </c>
      <c r="AS28" s="55">
        <v>677984980</v>
      </c>
      <c r="AT28" s="55">
        <v>685199722</v>
      </c>
      <c r="AU28" s="55">
        <v>692029730</v>
      </c>
      <c r="AV28" s="55">
        <v>699591522</v>
      </c>
      <c r="AW28" s="55">
        <v>630674523</v>
      </c>
      <c r="AX28" s="55">
        <v>637086200</v>
      </c>
      <c r="AY28" s="55">
        <v>644261393</v>
      </c>
      <c r="AZ28" s="55">
        <v>650412857</v>
      </c>
      <c r="BA28" s="55">
        <v>619279775</v>
      </c>
      <c r="BB28" s="55">
        <v>599864497</v>
      </c>
      <c r="BC28" s="55">
        <v>602842266</v>
      </c>
      <c r="BD28" s="55">
        <v>605956282</v>
      </c>
      <c r="BE28" s="55">
        <v>584375078</v>
      </c>
      <c r="BF28" s="55">
        <v>502697935</v>
      </c>
    </row>
    <row r="29" spans="1:58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194"/>
      <c r="I29" s="194"/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</row>
    <row r="30" spans="1:58" ht="15.95" customHeight="1">
      <c r="B30" s="276" t="s">
        <v>266</v>
      </c>
      <c r="C30" s="277" t="s">
        <v>267</v>
      </c>
      <c r="D30" s="278">
        <f>VLOOKUP(C30,잔액시산표!A:D,4,FALSE)</f>
        <v>202071709</v>
      </c>
      <c r="E30" s="279">
        <v>254694849</v>
      </c>
      <c r="F30" s="196"/>
      <c r="G30" s="194"/>
      <c r="H30" s="194"/>
      <c r="I30" s="194"/>
      <c r="J30" s="55">
        <v>199372991</v>
      </c>
      <c r="K30" s="55">
        <v>205720381</v>
      </c>
      <c r="L30" s="55">
        <v>217628661</v>
      </c>
      <c r="M30" s="55">
        <v>229927518</v>
      </c>
      <c r="N30" s="55">
        <v>242415723</v>
      </c>
      <c r="O30" s="55">
        <v>254694849</v>
      </c>
      <c r="P30" s="55">
        <v>267285669</v>
      </c>
      <c r="Q30" s="55">
        <v>280296186</v>
      </c>
      <c r="R30" s="55">
        <v>290548188</v>
      </c>
      <c r="S30" s="55">
        <v>303034313</v>
      </c>
      <c r="T30" s="55">
        <v>315985333</v>
      </c>
      <c r="U30" s="55">
        <v>298243625</v>
      </c>
      <c r="V30" s="55">
        <v>310720544</v>
      </c>
      <c r="W30" s="55">
        <v>321990017</v>
      </c>
      <c r="X30" s="55">
        <v>324704206</v>
      </c>
      <c r="Y30" s="55">
        <v>336989419</v>
      </c>
      <c r="Z30" s="55">
        <v>339621165</v>
      </c>
      <c r="AA30" s="55">
        <v>351388932</v>
      </c>
      <c r="AB30" s="55">
        <v>291085824</v>
      </c>
      <c r="AC30" s="55">
        <v>295274699</v>
      </c>
      <c r="AD30" s="55">
        <v>300082162</v>
      </c>
      <c r="AE30" s="55">
        <v>310170527</v>
      </c>
      <c r="AF30" s="55">
        <v>288661087</v>
      </c>
      <c r="AG30" s="55">
        <v>269167515</v>
      </c>
      <c r="AH30" s="55">
        <v>215213870</v>
      </c>
      <c r="AI30" s="55">
        <v>219169473</v>
      </c>
      <c r="AJ30" s="55">
        <v>227931073</v>
      </c>
      <c r="AK30" s="55">
        <v>222069379</v>
      </c>
      <c r="AL30" s="55">
        <v>218638156</v>
      </c>
      <c r="AM30" s="55">
        <v>217621737</v>
      </c>
      <c r="AN30" s="55">
        <v>225141602</v>
      </c>
      <c r="AO30" s="55">
        <v>230416627</v>
      </c>
      <c r="AP30" s="55">
        <v>228425073</v>
      </c>
      <c r="AQ30" s="55">
        <v>208556186</v>
      </c>
      <c r="AR30" s="55">
        <v>197279666</v>
      </c>
      <c r="AS30" s="55">
        <v>196257980</v>
      </c>
      <c r="AT30" s="55">
        <v>203472722</v>
      </c>
      <c r="AU30" s="55">
        <v>210302730</v>
      </c>
      <c r="AV30" s="55">
        <v>217864522</v>
      </c>
      <c r="AW30" s="55">
        <v>148947523</v>
      </c>
      <c r="AX30" s="55">
        <v>155359200</v>
      </c>
      <c r="AY30" s="55">
        <v>162534393</v>
      </c>
      <c r="AZ30" s="55">
        <v>168685857</v>
      </c>
      <c r="BA30" s="55">
        <v>137552775</v>
      </c>
      <c r="BB30" s="55">
        <v>118137497</v>
      </c>
      <c r="BC30" s="55">
        <v>121115266</v>
      </c>
      <c r="BD30" s="55">
        <v>124229282</v>
      </c>
      <c r="BE30" s="55">
        <v>102648078</v>
      </c>
      <c r="BF30" s="55">
        <v>20970935</v>
      </c>
    </row>
    <row r="31" spans="1:58" ht="15.95" customHeight="1">
      <c r="B31" s="323" t="s">
        <v>51</v>
      </c>
      <c r="C31" s="324"/>
      <c r="D31" s="215">
        <f>SUM(D9,D20)</f>
        <v>413970485818.38708</v>
      </c>
      <c r="E31" s="19">
        <v>416231277761</v>
      </c>
      <c r="F31" s="193"/>
      <c r="G31" s="194"/>
      <c r="H31" s="194"/>
      <c r="I31" s="194"/>
      <c r="J31" s="19">
        <v>415145463989.38708</v>
      </c>
      <c r="K31" s="19">
        <v>413875907872.38708</v>
      </c>
      <c r="L31" s="19">
        <v>412866274278.38708</v>
      </c>
      <c r="M31" s="19">
        <v>418114104593</v>
      </c>
      <c r="N31" s="19">
        <v>416787261711</v>
      </c>
      <c r="O31" s="19">
        <v>416231277761</v>
      </c>
      <c r="P31" s="19">
        <v>416957228595</v>
      </c>
      <c r="Q31" s="19">
        <v>415745611894</v>
      </c>
      <c r="R31" s="19">
        <v>415069380986</v>
      </c>
      <c r="S31" s="19">
        <v>420893121867</v>
      </c>
      <c r="T31" s="19">
        <v>419792101486</v>
      </c>
      <c r="U31" s="19">
        <v>419217494049.92657</v>
      </c>
      <c r="V31" s="19">
        <v>421093022731.35516</v>
      </c>
      <c r="W31" s="19">
        <v>419874865121.35516</v>
      </c>
      <c r="X31" s="19">
        <v>418597475444.35516</v>
      </c>
      <c r="Y31" s="19">
        <v>420413360182.35516</v>
      </c>
      <c r="Z31" s="19">
        <v>419254859577.35516</v>
      </c>
      <c r="AA31" s="19">
        <v>418102284156</v>
      </c>
      <c r="AB31" s="19">
        <v>319500241297</v>
      </c>
      <c r="AC31" s="19">
        <v>320382306439</v>
      </c>
      <c r="AD31" s="19">
        <v>319620583228</v>
      </c>
      <c r="AE31" s="19">
        <v>322876998754</v>
      </c>
      <c r="AF31" s="19">
        <v>323718964444</v>
      </c>
      <c r="AG31" s="19">
        <v>322897379878</v>
      </c>
      <c r="AH31" s="19">
        <v>321783738160.51611</v>
      </c>
      <c r="AI31" s="19">
        <v>322579796149.51611</v>
      </c>
      <c r="AJ31" s="19">
        <v>320719425621</v>
      </c>
      <c r="AK31" s="19">
        <v>322634058766</v>
      </c>
      <c r="AL31" s="19">
        <v>323131616725</v>
      </c>
      <c r="AM31" s="19">
        <v>322661398575</v>
      </c>
      <c r="AN31" s="19">
        <v>321823920218</v>
      </c>
      <c r="AO31" s="19">
        <v>322559886738</v>
      </c>
      <c r="AP31" s="19">
        <v>321993059337.66669</v>
      </c>
      <c r="AQ31" s="19">
        <v>324932045463</v>
      </c>
      <c r="AR31" s="19">
        <v>325673224312</v>
      </c>
      <c r="AS31" s="19">
        <v>325202888354</v>
      </c>
      <c r="AT31" s="19">
        <v>323967939097</v>
      </c>
      <c r="AU31" s="19">
        <v>324555334101</v>
      </c>
      <c r="AV31" s="19">
        <v>324061642290</v>
      </c>
      <c r="AW31" s="19">
        <v>326485962814</v>
      </c>
      <c r="AX31" s="19">
        <v>327481177167</v>
      </c>
      <c r="AY31" s="19">
        <v>327096539263.33331</v>
      </c>
      <c r="AZ31" s="19">
        <v>325936823667.33331</v>
      </c>
      <c r="BA31" s="19">
        <v>326197645997.33331</v>
      </c>
      <c r="BB31" s="19">
        <v>325371339052.33331</v>
      </c>
      <c r="BC31" s="19">
        <v>326903305995.33331</v>
      </c>
      <c r="BD31" s="19">
        <v>327698464470</v>
      </c>
      <c r="BE31" s="19">
        <v>327292310028</v>
      </c>
      <c r="BF31" s="19">
        <v>329118563926</v>
      </c>
    </row>
    <row r="32" spans="1:58" ht="15.95" customHeight="1">
      <c r="B32" s="325" t="s">
        <v>52</v>
      </c>
      <c r="C32" s="326"/>
      <c r="D32" s="216"/>
      <c r="E32" s="52"/>
      <c r="F32" s="194"/>
      <c r="G32" s="194"/>
      <c r="H32" s="194"/>
      <c r="I32" s="194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</row>
    <row r="33" spans="2:58" ht="15.95" customHeight="1">
      <c r="B33" s="327" t="s">
        <v>106</v>
      </c>
      <c r="C33" s="328"/>
      <c r="D33" s="211">
        <f>SUM(D34:D35,D45:D49)</f>
        <v>1714658138</v>
      </c>
      <c r="E33" s="18">
        <v>1599302295</v>
      </c>
      <c r="F33" s="193"/>
      <c r="G33" s="194"/>
      <c r="H33" s="194"/>
      <c r="I33" s="194"/>
      <c r="J33" s="18">
        <v>2821451057</v>
      </c>
      <c r="K33" s="18">
        <v>1988553767</v>
      </c>
      <c r="L33" s="18">
        <v>1525865195</v>
      </c>
      <c r="M33" s="18">
        <v>2605416307</v>
      </c>
      <c r="N33" s="18">
        <v>1723078289</v>
      </c>
      <c r="O33" s="18">
        <v>1599302295</v>
      </c>
      <c r="P33" s="18">
        <v>2990328508</v>
      </c>
      <c r="Q33" s="18">
        <v>2078360488</v>
      </c>
      <c r="R33" s="18">
        <v>1748758674</v>
      </c>
      <c r="S33" s="18">
        <v>2933733032</v>
      </c>
      <c r="T33" s="18">
        <v>2033590117</v>
      </c>
      <c r="U33" s="18">
        <v>1780833567</v>
      </c>
      <c r="V33" s="18">
        <v>2736531126</v>
      </c>
      <c r="W33" s="18">
        <v>1949875803</v>
      </c>
      <c r="X33" s="18">
        <v>1226146071</v>
      </c>
      <c r="Y33" s="18">
        <v>2940079366</v>
      </c>
      <c r="Z33" s="18">
        <v>2032058996</v>
      </c>
      <c r="AA33" s="18">
        <v>1335803001</v>
      </c>
      <c r="AB33" s="18">
        <v>2957795108</v>
      </c>
      <c r="AC33" s="18">
        <v>4153989733</v>
      </c>
      <c r="AD33" s="18">
        <v>3627671389</v>
      </c>
      <c r="AE33" s="18">
        <v>3400385843</v>
      </c>
      <c r="AF33" s="18">
        <v>4299256145</v>
      </c>
      <c r="AG33" s="18">
        <v>3760669619</v>
      </c>
      <c r="AH33" s="18">
        <v>1881842830</v>
      </c>
      <c r="AI33" s="18">
        <v>2775723149</v>
      </c>
      <c r="AJ33" s="18">
        <v>2485794541</v>
      </c>
      <c r="AK33" s="18">
        <v>1681529926</v>
      </c>
      <c r="AL33" s="18">
        <v>2531934118</v>
      </c>
      <c r="AM33" s="18">
        <v>2431058678</v>
      </c>
      <c r="AN33" s="18">
        <v>1774677098</v>
      </c>
      <c r="AO33" s="18">
        <v>2898510637</v>
      </c>
      <c r="AP33" s="18">
        <v>2678337564.333333</v>
      </c>
      <c r="AQ33" s="18">
        <v>1810518687</v>
      </c>
      <c r="AR33" s="18">
        <v>2671212410</v>
      </c>
      <c r="AS33" s="18">
        <v>2426622047</v>
      </c>
      <c r="AT33" s="18">
        <v>1595239325</v>
      </c>
      <c r="AU33" s="18">
        <v>2561281996</v>
      </c>
      <c r="AV33" s="18">
        <v>2721063441</v>
      </c>
      <c r="AW33" s="18">
        <v>1651442538</v>
      </c>
      <c r="AX33" s="18">
        <v>2713928143</v>
      </c>
      <c r="AY33" s="18">
        <v>2843735289</v>
      </c>
      <c r="AZ33" s="18">
        <v>2243790270</v>
      </c>
      <c r="BA33" s="18">
        <v>2963978773</v>
      </c>
      <c r="BB33" s="18">
        <v>2631301718</v>
      </c>
      <c r="BC33" s="18">
        <v>1784657363</v>
      </c>
      <c r="BD33" s="18">
        <v>2610789559</v>
      </c>
      <c r="BE33" s="18">
        <v>2371336466</v>
      </c>
      <c r="BF33" s="18">
        <v>2387577531</v>
      </c>
    </row>
    <row r="34" spans="2:58" ht="15.95" customHeight="1">
      <c r="B34" s="51" t="s">
        <v>199</v>
      </c>
      <c r="C34" s="16" t="s">
        <v>67</v>
      </c>
      <c r="D34" s="212">
        <f>VLOOKUP(C34,잔액시산표!A:D,4,FALSE)</f>
        <v>19250000</v>
      </c>
      <c r="E34" s="46">
        <v>19250000</v>
      </c>
      <c r="F34" s="194"/>
      <c r="G34" s="194"/>
      <c r="H34" s="194"/>
      <c r="I34" s="194"/>
      <c r="J34" s="46">
        <v>0</v>
      </c>
      <c r="K34" s="46">
        <v>15624972</v>
      </c>
      <c r="L34" s="46">
        <v>15624972</v>
      </c>
      <c r="M34" s="46">
        <v>0</v>
      </c>
      <c r="N34" s="46">
        <v>0</v>
      </c>
      <c r="O34" s="46">
        <v>19250000</v>
      </c>
      <c r="P34" s="46">
        <v>0</v>
      </c>
      <c r="Q34" s="46">
        <v>0</v>
      </c>
      <c r="R34" s="46">
        <v>17908396</v>
      </c>
      <c r="S34" s="46">
        <v>2200000</v>
      </c>
      <c r="T34" s="46">
        <v>2200000</v>
      </c>
      <c r="U34" s="46">
        <v>240350038</v>
      </c>
      <c r="V34" s="46">
        <v>1100000</v>
      </c>
      <c r="W34" s="46">
        <v>35122253</v>
      </c>
      <c r="X34" s="46">
        <v>16788926</v>
      </c>
      <c r="Y34" s="46">
        <v>1100000</v>
      </c>
      <c r="Z34" s="46">
        <v>18333327</v>
      </c>
      <c r="AA34" s="46">
        <v>94541089</v>
      </c>
      <c r="AB34" s="46">
        <v>1100000</v>
      </c>
      <c r="AC34" s="46">
        <v>1100000</v>
      </c>
      <c r="AD34" s="46">
        <v>154140712</v>
      </c>
      <c r="AE34" s="46">
        <v>1100000</v>
      </c>
      <c r="AF34" s="46">
        <v>1100000</v>
      </c>
      <c r="AG34" s="46">
        <v>173250000</v>
      </c>
      <c r="AH34" s="46">
        <v>0</v>
      </c>
      <c r="AI34" s="46">
        <v>4400000</v>
      </c>
      <c r="AJ34" s="46">
        <v>141900000</v>
      </c>
      <c r="AK34" s="46">
        <v>6408875</v>
      </c>
      <c r="AL34" s="46">
        <v>12937320</v>
      </c>
      <c r="AM34" s="46">
        <v>173250000</v>
      </c>
      <c r="AN34" s="46">
        <v>0</v>
      </c>
      <c r="AO34" s="46">
        <v>0</v>
      </c>
      <c r="AP34" s="46">
        <v>153364552</v>
      </c>
      <c r="AQ34" s="46">
        <v>0</v>
      </c>
      <c r="AR34" s="46">
        <v>0</v>
      </c>
      <c r="AS34" s="46">
        <v>173250000</v>
      </c>
      <c r="AT34" s="46">
        <v>0</v>
      </c>
      <c r="AU34" s="46">
        <v>0</v>
      </c>
      <c r="AV34" s="46">
        <v>153127172</v>
      </c>
      <c r="AW34" s="46">
        <v>0</v>
      </c>
      <c r="AX34" s="46">
        <v>0</v>
      </c>
      <c r="AY34" s="46">
        <v>173250000</v>
      </c>
      <c r="AZ34" s="46">
        <v>0</v>
      </c>
      <c r="BA34" s="46">
        <v>0</v>
      </c>
      <c r="BB34" s="46">
        <v>0</v>
      </c>
      <c r="BC34" s="46">
        <v>0</v>
      </c>
      <c r="BD34" s="46">
        <v>0</v>
      </c>
      <c r="BE34" s="46">
        <v>0</v>
      </c>
      <c r="BF34" s="46">
        <v>0</v>
      </c>
    </row>
    <row r="35" spans="2:58" ht="15.75" customHeight="1">
      <c r="B35" s="51" t="s">
        <v>200</v>
      </c>
      <c r="C35" s="316" t="s">
        <v>69</v>
      </c>
      <c r="D35" s="317">
        <f>SUM(D36:D44)</f>
        <v>1197837612</v>
      </c>
      <c r="E35" s="318">
        <v>1095379039</v>
      </c>
      <c r="F35" s="194"/>
      <c r="G35" s="194"/>
      <c r="H35" s="194"/>
      <c r="I35" s="194"/>
      <c r="J35" s="46">
        <v>2384559625</v>
      </c>
      <c r="K35" s="46">
        <v>1744902232</v>
      </c>
      <c r="L35" s="46">
        <v>1022701191</v>
      </c>
      <c r="M35" s="46">
        <v>2193660138</v>
      </c>
      <c r="N35" s="46">
        <v>1515577066</v>
      </c>
      <c r="O35" s="46">
        <v>1095379039</v>
      </c>
      <c r="P35" s="46">
        <v>2579745088</v>
      </c>
      <c r="Q35" s="46">
        <v>1871367085</v>
      </c>
      <c r="R35" s="46">
        <v>1310409802</v>
      </c>
      <c r="S35" s="46">
        <v>2543538795</v>
      </c>
      <c r="T35" s="46">
        <v>1827761712</v>
      </c>
      <c r="U35" s="46">
        <v>1081400523</v>
      </c>
      <c r="V35" s="46">
        <v>2319942534</v>
      </c>
      <c r="W35" s="46">
        <v>1700484128</v>
      </c>
      <c r="X35" s="46">
        <v>951118622</v>
      </c>
      <c r="Y35" s="46">
        <v>2178128812</v>
      </c>
      <c r="Z35" s="46">
        <v>1631352093</v>
      </c>
      <c r="AA35" s="46">
        <v>941301912</v>
      </c>
      <c r="AB35" s="46">
        <v>1421905635</v>
      </c>
      <c r="AC35" s="46">
        <v>2918503425</v>
      </c>
      <c r="AD35" s="46">
        <v>2106007378</v>
      </c>
      <c r="AE35" s="46">
        <v>1458373311</v>
      </c>
      <c r="AF35" s="46">
        <v>2533190130</v>
      </c>
      <c r="AG35" s="46">
        <v>1900459563</v>
      </c>
      <c r="AH35" s="46">
        <v>1225031331</v>
      </c>
      <c r="AI35" s="46">
        <v>2554833643</v>
      </c>
      <c r="AJ35" s="46">
        <v>1774880116</v>
      </c>
      <c r="AK35" s="46">
        <v>1122278567</v>
      </c>
      <c r="AL35" s="46">
        <v>2253852087</v>
      </c>
      <c r="AM35" s="46">
        <v>1818342661</v>
      </c>
      <c r="AN35" s="46">
        <v>1402637684</v>
      </c>
      <c r="AO35" s="46">
        <v>2546399567</v>
      </c>
      <c r="AP35" s="46">
        <v>2092496562</v>
      </c>
      <c r="AQ35" s="46">
        <v>1409655055</v>
      </c>
      <c r="AR35" s="46">
        <v>2491017335</v>
      </c>
      <c r="AS35" s="46">
        <v>1807026886</v>
      </c>
      <c r="AT35" s="46">
        <v>1206871933</v>
      </c>
      <c r="AU35" s="46">
        <v>2363559589</v>
      </c>
      <c r="AV35" s="46">
        <v>1804793078</v>
      </c>
      <c r="AW35" s="46">
        <v>1073615214</v>
      </c>
      <c r="AX35" s="46">
        <v>2294584445</v>
      </c>
      <c r="AY35" s="46">
        <v>1827578917</v>
      </c>
      <c r="AZ35" s="46">
        <v>1456206483</v>
      </c>
      <c r="BA35" s="46">
        <v>2596417296</v>
      </c>
      <c r="BB35" s="46">
        <v>2263165457</v>
      </c>
      <c r="BC35" s="46">
        <v>1458213604</v>
      </c>
      <c r="BD35" s="46">
        <v>2444439649</v>
      </c>
      <c r="BE35" s="46">
        <v>2004539344</v>
      </c>
      <c r="BF35" s="46">
        <v>1965391696</v>
      </c>
    </row>
    <row r="36" spans="2:58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194"/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83333332</v>
      </c>
      <c r="AC36" s="50">
        <v>41666666</v>
      </c>
      <c r="AD36" s="50">
        <v>0</v>
      </c>
      <c r="AE36" s="50">
        <v>83333334</v>
      </c>
      <c r="AF36" s="50">
        <v>41666668</v>
      </c>
      <c r="AG36" s="50">
        <v>0</v>
      </c>
      <c r="AH36" s="50">
        <v>83333332</v>
      </c>
      <c r="AI36" s="50">
        <v>41666666</v>
      </c>
      <c r="AJ36" s="50">
        <v>0</v>
      </c>
      <c r="AK36" s="50">
        <v>83333332</v>
      </c>
      <c r="AL36" s="50">
        <v>41666666</v>
      </c>
      <c r="AM36" s="50">
        <v>0</v>
      </c>
      <c r="AN36" s="50">
        <v>83333332</v>
      </c>
      <c r="AO36" s="50">
        <v>41666666</v>
      </c>
      <c r="AP36" s="50">
        <v>0</v>
      </c>
      <c r="AQ36" s="50">
        <v>83333334</v>
      </c>
      <c r="AR36" s="50">
        <v>41666668</v>
      </c>
      <c r="AS36" s="50">
        <v>0</v>
      </c>
      <c r="AT36" s="50">
        <v>83333332</v>
      </c>
      <c r="AU36" s="50">
        <v>41666666</v>
      </c>
      <c r="AV36" s="50">
        <v>0</v>
      </c>
      <c r="AW36" s="50">
        <v>83333332</v>
      </c>
      <c r="AX36" s="50">
        <v>41666666</v>
      </c>
      <c r="AY36" s="50">
        <v>0</v>
      </c>
      <c r="AZ36" s="50">
        <v>83333332</v>
      </c>
      <c r="BA36" s="50">
        <v>41666666</v>
      </c>
      <c r="BB36" s="50">
        <v>137500000</v>
      </c>
      <c r="BC36" s="50">
        <v>83333334</v>
      </c>
      <c r="BD36" s="50">
        <v>41666668</v>
      </c>
      <c r="BE36" s="50">
        <v>137500000</v>
      </c>
      <c r="BF36" s="50">
        <v>110000000</v>
      </c>
    </row>
    <row r="37" spans="2:58" ht="15.95" customHeight="1">
      <c r="B37" s="49"/>
      <c r="C37" s="48" t="s">
        <v>176</v>
      </c>
      <c r="D37" s="217">
        <f>VLOOKUP(C37,잔액시산표!A:D,4,FALSE)</f>
        <v>13500000</v>
      </c>
      <c r="E37" s="50">
        <v>13500000</v>
      </c>
      <c r="F37" s="194"/>
      <c r="G37" s="194"/>
      <c r="H37" s="194"/>
      <c r="I37" s="194"/>
      <c r="J37" s="50">
        <v>11249998</v>
      </c>
      <c r="K37" s="50">
        <v>8999999</v>
      </c>
      <c r="L37" s="50">
        <v>6750000</v>
      </c>
      <c r="M37" s="50">
        <v>4499998</v>
      </c>
      <c r="N37" s="50">
        <v>2249999</v>
      </c>
      <c r="O37" s="50">
        <v>13500000</v>
      </c>
      <c r="P37" s="50">
        <v>11249998</v>
      </c>
      <c r="Q37" s="50">
        <v>8999999</v>
      </c>
      <c r="R37" s="50">
        <v>6750000</v>
      </c>
      <c r="S37" s="50">
        <v>4499998</v>
      </c>
      <c r="T37" s="50">
        <v>2249999</v>
      </c>
      <c r="U37" s="50">
        <v>7198631</v>
      </c>
      <c r="V37" s="50">
        <v>4948629</v>
      </c>
      <c r="W37" s="50">
        <v>2749998</v>
      </c>
      <c r="X37" s="50">
        <v>6750000</v>
      </c>
      <c r="Y37" s="50">
        <v>4499998</v>
      </c>
      <c r="Z37" s="50">
        <v>2249999</v>
      </c>
      <c r="AA37" s="50">
        <v>92896</v>
      </c>
      <c r="AB37" s="50">
        <v>12500000</v>
      </c>
      <c r="AC37" s="50">
        <v>10000000</v>
      </c>
      <c r="AD37" s="50">
        <v>7500000</v>
      </c>
      <c r="AE37" s="50">
        <v>5000000</v>
      </c>
      <c r="AF37" s="50">
        <v>2500000</v>
      </c>
      <c r="AG37" s="50">
        <v>0</v>
      </c>
      <c r="AH37" s="50">
        <v>12500000</v>
      </c>
      <c r="AI37" s="50">
        <v>10000000</v>
      </c>
      <c r="AJ37" s="50">
        <v>7500000</v>
      </c>
      <c r="AK37" s="50">
        <v>5000000</v>
      </c>
      <c r="AL37" s="50">
        <v>2500000</v>
      </c>
      <c r="AM37" s="50">
        <v>0</v>
      </c>
      <c r="AN37" s="50">
        <v>12500000</v>
      </c>
      <c r="AO37" s="50">
        <v>10000000</v>
      </c>
      <c r="AP37" s="50">
        <v>7500000</v>
      </c>
      <c r="AQ37" s="50">
        <v>5000000</v>
      </c>
      <c r="AR37" s="50">
        <v>2500000</v>
      </c>
      <c r="AS37" s="50">
        <v>0</v>
      </c>
      <c r="AT37" s="50">
        <v>12500000</v>
      </c>
      <c r="AU37" s="50">
        <v>10000000</v>
      </c>
      <c r="AV37" s="50">
        <v>7500000</v>
      </c>
      <c r="AW37" s="50">
        <v>5000000</v>
      </c>
      <c r="AX37" s="50">
        <v>2500000</v>
      </c>
      <c r="AY37" s="50">
        <v>0</v>
      </c>
      <c r="AZ37" s="50">
        <v>12500000</v>
      </c>
      <c r="BA37" s="50">
        <v>10000000</v>
      </c>
      <c r="BB37" s="50">
        <v>7500000</v>
      </c>
      <c r="BC37" s="50">
        <v>5000000</v>
      </c>
      <c r="BD37" s="50">
        <v>2500000</v>
      </c>
      <c r="BE37" s="50">
        <v>16500000</v>
      </c>
      <c r="BF37" s="50">
        <v>16500000</v>
      </c>
    </row>
    <row r="38" spans="2:58" ht="15.95" customHeight="1">
      <c r="B38" s="49"/>
      <c r="C38" s="48" t="s">
        <v>177</v>
      </c>
      <c r="D38" s="217">
        <f>VLOOKUP(C38,잔액시산표!A:D,4,FALSE)</f>
        <v>0</v>
      </c>
      <c r="E38" s="50">
        <v>0</v>
      </c>
      <c r="F38" s="194"/>
      <c r="G38" s="194"/>
      <c r="H38" s="194"/>
      <c r="I38" s="194"/>
      <c r="J38" s="50">
        <v>14583332</v>
      </c>
      <c r="K38" s="50">
        <v>11666666</v>
      </c>
      <c r="L38" s="50">
        <v>8750000</v>
      </c>
      <c r="M38" s="50">
        <v>5833332</v>
      </c>
      <c r="N38" s="50">
        <v>2916666</v>
      </c>
      <c r="O38" s="50">
        <v>0</v>
      </c>
      <c r="P38" s="50">
        <v>14583332</v>
      </c>
      <c r="Q38" s="50">
        <v>11666666</v>
      </c>
      <c r="R38" s="50">
        <v>8750000</v>
      </c>
      <c r="S38" s="50">
        <v>5833332</v>
      </c>
      <c r="T38" s="50">
        <v>2916666</v>
      </c>
      <c r="U38" s="50">
        <v>0</v>
      </c>
      <c r="V38" s="50">
        <v>14583332</v>
      </c>
      <c r="W38" s="50">
        <v>11666666</v>
      </c>
      <c r="X38" s="50">
        <v>8750000</v>
      </c>
      <c r="Y38" s="50">
        <v>5833332</v>
      </c>
      <c r="Z38" s="50">
        <v>2916666</v>
      </c>
      <c r="AA38" s="50">
        <v>0</v>
      </c>
      <c r="AB38" s="50">
        <v>14583332</v>
      </c>
      <c r="AC38" s="50">
        <v>11666666</v>
      </c>
      <c r="AD38" s="50">
        <v>8750000</v>
      </c>
      <c r="AE38" s="50">
        <v>5833332</v>
      </c>
      <c r="AF38" s="50">
        <v>2916666</v>
      </c>
      <c r="AG38" s="50">
        <v>0</v>
      </c>
      <c r="AH38" s="50">
        <v>14583332</v>
      </c>
      <c r="AI38" s="50">
        <v>11666666</v>
      </c>
      <c r="AJ38" s="50">
        <v>8750000</v>
      </c>
      <c r="AK38" s="50">
        <v>5833332</v>
      </c>
      <c r="AL38" s="50">
        <v>2916666</v>
      </c>
      <c r="AM38" s="50">
        <v>0</v>
      </c>
      <c r="AN38" s="50">
        <v>14583332</v>
      </c>
      <c r="AO38" s="50">
        <v>11666666</v>
      </c>
      <c r="AP38" s="50">
        <v>8750000</v>
      </c>
      <c r="AQ38" s="50">
        <v>5833332</v>
      </c>
      <c r="AR38" s="50">
        <v>2916666</v>
      </c>
      <c r="AS38" s="50">
        <v>0</v>
      </c>
      <c r="AT38" s="50">
        <v>14583332</v>
      </c>
      <c r="AU38" s="50">
        <v>11666666</v>
      </c>
      <c r="AV38" s="50">
        <v>8750000</v>
      </c>
      <c r="AW38" s="50">
        <v>5833332</v>
      </c>
      <c r="AX38" s="50">
        <v>2916666</v>
      </c>
      <c r="AY38" s="50">
        <v>0</v>
      </c>
      <c r="AZ38" s="50">
        <v>14583332</v>
      </c>
      <c r="BA38" s="50">
        <v>11666666</v>
      </c>
      <c r="BB38" s="50">
        <v>8750000</v>
      </c>
      <c r="BC38" s="50">
        <v>5833332</v>
      </c>
      <c r="BD38" s="50">
        <v>2916666</v>
      </c>
      <c r="BE38" s="50">
        <v>19250000</v>
      </c>
      <c r="BF38" s="50">
        <v>19250000</v>
      </c>
    </row>
    <row r="39" spans="2:58" ht="15.95" customHeight="1">
      <c r="B39" s="49"/>
      <c r="C39" s="48" t="s">
        <v>178</v>
      </c>
      <c r="D39" s="217">
        <f>VLOOKUP(C39,잔액시산표!A:D,4,FALSE)</f>
        <v>5000000</v>
      </c>
      <c r="E39" s="50">
        <v>5000000</v>
      </c>
      <c r="F39" s="194"/>
      <c r="G39" s="194"/>
      <c r="H39" s="194"/>
      <c r="I39" s="194"/>
      <c r="J39" s="50">
        <v>3333332</v>
      </c>
      <c r="K39" s="50">
        <v>1666666</v>
      </c>
      <c r="L39" s="50">
        <v>0</v>
      </c>
      <c r="M39" s="50">
        <v>8333332</v>
      </c>
      <c r="N39" s="50">
        <v>6666666</v>
      </c>
      <c r="O39" s="50">
        <v>5000000</v>
      </c>
      <c r="P39" s="50">
        <v>3333332</v>
      </c>
      <c r="Q39" s="50">
        <v>1666666</v>
      </c>
      <c r="R39" s="50">
        <v>0</v>
      </c>
      <c r="S39" s="50">
        <v>8333332</v>
      </c>
      <c r="T39" s="50">
        <v>6666666</v>
      </c>
      <c r="U39" s="50">
        <v>5000000</v>
      </c>
      <c r="V39" s="50">
        <v>3333332</v>
      </c>
      <c r="W39" s="50">
        <v>1666666</v>
      </c>
      <c r="X39" s="50">
        <v>0</v>
      </c>
      <c r="Y39" s="50">
        <v>8333332</v>
      </c>
      <c r="Z39" s="50">
        <v>6666666</v>
      </c>
      <c r="AA39" s="50">
        <v>5000000</v>
      </c>
      <c r="AB39" s="50">
        <v>3333332</v>
      </c>
      <c r="AC39" s="50">
        <v>1666666</v>
      </c>
      <c r="AD39" s="50">
        <v>0</v>
      </c>
      <c r="AE39" s="50">
        <v>8333332</v>
      </c>
      <c r="AF39" s="50">
        <v>6666666</v>
      </c>
      <c r="AG39" s="50">
        <v>5000000</v>
      </c>
      <c r="AH39" s="50">
        <v>3333332</v>
      </c>
      <c r="AI39" s="50">
        <v>1666666</v>
      </c>
      <c r="AJ39" s="50">
        <v>0</v>
      </c>
      <c r="AK39" s="50">
        <v>8333332</v>
      </c>
      <c r="AL39" s="50">
        <v>6666666</v>
      </c>
      <c r="AM39" s="50">
        <v>5000000</v>
      </c>
      <c r="AN39" s="50">
        <v>3333332</v>
      </c>
      <c r="AO39" s="50">
        <v>1666666</v>
      </c>
      <c r="AP39" s="50">
        <v>0</v>
      </c>
      <c r="AQ39" s="50">
        <v>8333332</v>
      </c>
      <c r="AR39" s="50">
        <v>6666666</v>
      </c>
      <c r="AS39" s="50">
        <v>5000000</v>
      </c>
      <c r="AT39" s="50">
        <v>3333332</v>
      </c>
      <c r="AU39" s="50">
        <v>1666666</v>
      </c>
      <c r="AV39" s="50">
        <v>0</v>
      </c>
      <c r="AW39" s="50">
        <v>8333332</v>
      </c>
      <c r="AX39" s="50">
        <v>6666666</v>
      </c>
      <c r="AY39" s="50">
        <v>5000000</v>
      </c>
      <c r="AZ39" s="50">
        <v>3333332</v>
      </c>
      <c r="BA39" s="50">
        <v>12666666</v>
      </c>
      <c r="BB39" s="50">
        <v>11000000</v>
      </c>
      <c r="BC39" s="50">
        <v>8333332</v>
      </c>
      <c r="BD39" s="50">
        <v>6666666</v>
      </c>
      <c r="BE39" s="50">
        <v>5000000</v>
      </c>
      <c r="BF39" s="50">
        <v>5000000</v>
      </c>
    </row>
    <row r="40" spans="2:58" ht="15.95" customHeight="1">
      <c r="B40" s="49"/>
      <c r="C40" s="48" t="s">
        <v>179</v>
      </c>
      <c r="D40" s="217">
        <f>VLOOKUP(C40,잔액시산표!A:D,4,FALSE)</f>
        <v>2000000</v>
      </c>
      <c r="E40" s="50">
        <v>2000000</v>
      </c>
      <c r="F40" s="194"/>
      <c r="G40" s="194"/>
      <c r="H40" s="194"/>
      <c r="I40" s="194"/>
      <c r="J40" s="50">
        <v>1333332</v>
      </c>
      <c r="K40" s="50">
        <v>666666</v>
      </c>
      <c r="L40" s="50">
        <v>0</v>
      </c>
      <c r="M40" s="50">
        <v>3333332</v>
      </c>
      <c r="N40" s="50">
        <v>2666666</v>
      </c>
      <c r="O40" s="50">
        <v>2000000</v>
      </c>
      <c r="P40" s="50">
        <v>1333332</v>
      </c>
      <c r="Q40" s="50">
        <v>666666</v>
      </c>
      <c r="R40" s="50">
        <v>0</v>
      </c>
      <c r="S40" s="50">
        <v>3333332</v>
      </c>
      <c r="T40" s="50">
        <v>2666666</v>
      </c>
      <c r="U40" s="50">
        <v>2000000</v>
      </c>
      <c r="V40" s="50">
        <v>1333332</v>
      </c>
      <c r="W40" s="50">
        <v>666666</v>
      </c>
      <c r="X40" s="50">
        <v>0</v>
      </c>
      <c r="Y40" s="50">
        <v>3333332</v>
      </c>
      <c r="Z40" s="50">
        <v>2666666</v>
      </c>
      <c r="AA40" s="50">
        <v>2000000</v>
      </c>
      <c r="AB40" s="50">
        <v>1333332</v>
      </c>
      <c r="AC40" s="50">
        <v>666666</v>
      </c>
      <c r="AD40" s="50">
        <v>0</v>
      </c>
      <c r="AE40" s="50">
        <v>3333332</v>
      </c>
      <c r="AF40" s="50">
        <v>2666666</v>
      </c>
      <c r="AG40" s="50">
        <v>2000000</v>
      </c>
      <c r="AH40" s="50">
        <v>1333332</v>
      </c>
      <c r="AI40" s="50">
        <v>666666</v>
      </c>
      <c r="AJ40" s="50">
        <v>0</v>
      </c>
      <c r="AK40" s="50">
        <v>3333332</v>
      </c>
      <c r="AL40" s="50">
        <v>2666666</v>
      </c>
      <c r="AM40" s="50">
        <v>2000000</v>
      </c>
      <c r="AN40" s="50">
        <v>1333332</v>
      </c>
      <c r="AO40" s="50">
        <v>666666</v>
      </c>
      <c r="AP40" s="50">
        <v>0</v>
      </c>
      <c r="AQ40" s="50">
        <v>3333332</v>
      </c>
      <c r="AR40" s="50">
        <v>2666666</v>
      </c>
      <c r="AS40" s="50">
        <v>2000000</v>
      </c>
      <c r="AT40" s="50">
        <v>1333332</v>
      </c>
      <c r="AU40" s="50">
        <v>666666</v>
      </c>
      <c r="AV40" s="50">
        <v>0</v>
      </c>
      <c r="AW40" s="50">
        <v>3333332</v>
      </c>
      <c r="AX40" s="50">
        <v>2666666</v>
      </c>
      <c r="AY40" s="50">
        <v>2000000</v>
      </c>
      <c r="AZ40" s="50">
        <v>1333332</v>
      </c>
      <c r="BA40" s="50">
        <v>5066666</v>
      </c>
      <c r="BB40" s="50">
        <v>4400000</v>
      </c>
      <c r="BC40" s="50">
        <v>3333332</v>
      </c>
      <c r="BD40" s="50">
        <v>2666666</v>
      </c>
      <c r="BE40" s="50">
        <v>2000000</v>
      </c>
      <c r="BF40" s="50">
        <v>2000000</v>
      </c>
    </row>
    <row r="41" spans="2:58" ht="15.95" customHeight="1">
      <c r="B41" s="49"/>
      <c r="C41" s="48" t="s">
        <v>214</v>
      </c>
      <c r="D41" s="217">
        <f>VLOOKUP(C41,잔액시산표!A:D,4,FALSE)</f>
        <v>1000000</v>
      </c>
      <c r="E41" s="50">
        <v>1000000</v>
      </c>
      <c r="F41" s="194"/>
      <c r="G41" s="194"/>
      <c r="H41" s="194"/>
      <c r="I41" s="194"/>
      <c r="J41" s="50">
        <v>833332</v>
      </c>
      <c r="K41" s="50">
        <v>666666</v>
      </c>
      <c r="L41" s="50">
        <v>500000</v>
      </c>
      <c r="M41" s="50">
        <v>333332</v>
      </c>
      <c r="N41" s="50">
        <v>166666</v>
      </c>
      <c r="O41" s="50">
        <v>1000000</v>
      </c>
      <c r="P41" s="50">
        <v>833332</v>
      </c>
      <c r="Q41" s="50">
        <v>666666</v>
      </c>
      <c r="R41" s="50">
        <v>500000</v>
      </c>
      <c r="S41" s="50">
        <v>333332</v>
      </c>
      <c r="T41" s="50">
        <v>166666</v>
      </c>
      <c r="U41" s="50">
        <v>1000000</v>
      </c>
      <c r="V41" s="50">
        <v>833332</v>
      </c>
      <c r="W41" s="50">
        <v>666666</v>
      </c>
      <c r="X41" s="50">
        <v>500000</v>
      </c>
      <c r="Y41" s="50">
        <v>333332</v>
      </c>
      <c r="Z41" s="50">
        <v>1166666</v>
      </c>
      <c r="AA41" s="50">
        <v>1000000</v>
      </c>
      <c r="AB41" s="50">
        <v>833332</v>
      </c>
      <c r="AC41" s="50">
        <v>666666</v>
      </c>
      <c r="AD41" s="50">
        <v>500000</v>
      </c>
      <c r="AE41" s="50">
        <v>333332</v>
      </c>
      <c r="AF41" s="50">
        <v>166666</v>
      </c>
      <c r="AG41" s="50">
        <v>1000000</v>
      </c>
      <c r="AH41" s="50">
        <v>833332</v>
      </c>
      <c r="AI41" s="50">
        <v>666666</v>
      </c>
      <c r="AJ41" s="50">
        <v>500000</v>
      </c>
      <c r="AK41" s="50">
        <v>333332</v>
      </c>
      <c r="AL41" s="50">
        <v>166666</v>
      </c>
      <c r="AM41" s="50">
        <v>1000000</v>
      </c>
      <c r="AN41" s="50">
        <v>833332</v>
      </c>
      <c r="AO41" s="50">
        <v>666666</v>
      </c>
      <c r="AP41" s="50">
        <v>500000</v>
      </c>
      <c r="AQ41" s="50">
        <v>333332</v>
      </c>
      <c r="AR41" s="50">
        <v>166666</v>
      </c>
      <c r="AS41" s="50">
        <v>1000000</v>
      </c>
      <c r="AT41" s="50">
        <v>833332</v>
      </c>
      <c r="AU41" s="50">
        <v>666666</v>
      </c>
      <c r="AV41" s="50">
        <v>1600000</v>
      </c>
      <c r="AW41" s="50">
        <v>1433332</v>
      </c>
      <c r="AX41" s="50">
        <v>1266666</v>
      </c>
      <c r="AY41" s="50">
        <v>1000000</v>
      </c>
      <c r="AZ41" s="50">
        <v>833332</v>
      </c>
      <c r="BA41" s="50">
        <v>1766666</v>
      </c>
      <c r="BB41" s="50">
        <v>1600000</v>
      </c>
      <c r="BC41" s="50">
        <v>1433332</v>
      </c>
      <c r="BD41" s="50">
        <v>1266666</v>
      </c>
      <c r="BE41" s="50">
        <v>1000000</v>
      </c>
      <c r="BF41" s="50">
        <v>1000000</v>
      </c>
    </row>
    <row r="42" spans="2:58" ht="15.95" customHeight="1">
      <c r="B42" s="49"/>
      <c r="C42" s="48" t="s">
        <v>181</v>
      </c>
      <c r="D42" s="217">
        <f>VLOOKUP(C42,잔액시산표!A:D,4,FALSE)</f>
        <v>356487635</v>
      </c>
      <c r="E42" s="50">
        <v>335517785</v>
      </c>
      <c r="F42" s="194"/>
      <c r="G42" s="194"/>
      <c r="H42" s="194"/>
      <c r="I42" s="194"/>
      <c r="J42" s="50">
        <v>1593709553</v>
      </c>
      <c r="K42" s="50">
        <v>1006553391</v>
      </c>
      <c r="L42" s="50">
        <v>356487641</v>
      </c>
      <c r="M42" s="50">
        <v>1614679422</v>
      </c>
      <c r="N42" s="50">
        <v>985583535</v>
      </c>
      <c r="O42" s="50">
        <v>335517785</v>
      </c>
      <c r="P42" s="50">
        <v>1635649292</v>
      </c>
      <c r="Q42" s="50">
        <v>985583542</v>
      </c>
      <c r="R42" s="50">
        <v>335517792</v>
      </c>
      <c r="S42" s="50">
        <v>1635649299</v>
      </c>
      <c r="T42" s="50">
        <v>985583549</v>
      </c>
      <c r="U42" s="50">
        <v>356487662</v>
      </c>
      <c r="V42" s="50">
        <v>1590329187</v>
      </c>
      <c r="W42" s="50">
        <v>1004777276</v>
      </c>
      <c r="X42" s="50">
        <v>356487662</v>
      </c>
      <c r="Y42" s="50">
        <v>1614679443</v>
      </c>
      <c r="Z42" s="50">
        <v>985583556</v>
      </c>
      <c r="AA42" s="50">
        <v>335517806</v>
      </c>
      <c r="AB42" s="50">
        <v>522929760</v>
      </c>
      <c r="AC42" s="50">
        <v>1866356390</v>
      </c>
      <c r="AD42" s="50">
        <v>1174358935</v>
      </c>
      <c r="AE42" s="50">
        <v>504683979</v>
      </c>
      <c r="AF42" s="50">
        <v>1699410028</v>
      </c>
      <c r="AG42" s="50">
        <v>1149318633</v>
      </c>
      <c r="AH42" s="50">
        <v>457321178</v>
      </c>
      <c r="AI42" s="50">
        <v>1885409273</v>
      </c>
      <c r="AJ42" s="50">
        <v>1193411818</v>
      </c>
      <c r="AK42" s="50">
        <v>503305067</v>
      </c>
      <c r="AL42" s="50">
        <v>1737934664</v>
      </c>
      <c r="AM42" s="50">
        <v>1171150317</v>
      </c>
      <c r="AN42" s="50">
        <v>503305075</v>
      </c>
      <c r="AO42" s="50">
        <v>1715673163</v>
      </c>
      <c r="AP42" s="50">
        <v>1151599198</v>
      </c>
      <c r="AQ42" s="50">
        <v>483753956</v>
      </c>
      <c r="AR42" s="50">
        <v>1696122044</v>
      </c>
      <c r="AS42" s="50">
        <v>1148888823</v>
      </c>
      <c r="AT42" s="50">
        <v>458782072</v>
      </c>
      <c r="AU42" s="50">
        <v>1718594330</v>
      </c>
      <c r="AV42" s="50">
        <v>1153395371</v>
      </c>
      <c r="AW42" s="50">
        <v>461397916</v>
      </c>
      <c r="AX42" s="50">
        <v>1762300842</v>
      </c>
      <c r="AY42" s="50">
        <v>1195322565</v>
      </c>
      <c r="AZ42" s="50">
        <v>525647607</v>
      </c>
      <c r="BA42" s="50">
        <v>1762300842</v>
      </c>
      <c r="BB42" s="50">
        <v>1195322564</v>
      </c>
      <c r="BC42" s="50">
        <v>525647606</v>
      </c>
      <c r="BD42" s="50">
        <v>1657482868</v>
      </c>
      <c r="BE42" s="50">
        <v>1108750376</v>
      </c>
      <c r="BF42" s="50">
        <v>1195322562</v>
      </c>
    </row>
    <row r="43" spans="2:58" ht="15.95" customHeight="1">
      <c r="B43" s="49"/>
      <c r="C43" s="48" t="s">
        <v>215</v>
      </c>
      <c r="D43" s="217">
        <f>VLOOKUP(C43,잔액시산표!A:D,4,FALSE)</f>
        <v>278730560</v>
      </c>
      <c r="E43" s="50">
        <v>233781340</v>
      </c>
      <c r="F43" s="194"/>
      <c r="G43" s="194"/>
      <c r="H43" s="194"/>
      <c r="I43" s="194"/>
      <c r="J43" s="50">
        <v>214128790</v>
      </c>
      <c r="K43" s="50">
        <v>149527020</v>
      </c>
      <c r="L43" s="50">
        <v>84925240</v>
      </c>
      <c r="M43" s="50">
        <v>67510610</v>
      </c>
      <c r="N43" s="50">
        <v>50095990</v>
      </c>
      <c r="O43" s="50">
        <v>233781340</v>
      </c>
      <c r="P43" s="50">
        <v>318759520</v>
      </c>
      <c r="Q43" s="50">
        <v>289351260</v>
      </c>
      <c r="R43" s="50">
        <v>436008340</v>
      </c>
      <c r="S43" s="50">
        <v>377255840</v>
      </c>
      <c r="T43" s="50">
        <v>318503340</v>
      </c>
      <c r="U43" s="50">
        <v>259750840</v>
      </c>
      <c r="V43" s="50">
        <v>200998340</v>
      </c>
      <c r="W43" s="50">
        <v>142245840</v>
      </c>
      <c r="X43" s="50">
        <v>83493330</v>
      </c>
      <c r="Y43" s="50">
        <v>66794673</v>
      </c>
      <c r="Z43" s="50">
        <v>188592320</v>
      </c>
      <c r="AA43" s="50">
        <v>176019500</v>
      </c>
      <c r="AB43" s="50">
        <v>259503390</v>
      </c>
      <c r="AC43" s="50">
        <v>455814610</v>
      </c>
      <c r="AD43" s="50">
        <v>399678830</v>
      </c>
      <c r="AE43" s="50">
        <v>343543050</v>
      </c>
      <c r="AF43" s="50">
        <v>287407270</v>
      </c>
      <c r="AG43" s="50">
        <v>231271490</v>
      </c>
      <c r="AH43" s="50">
        <v>175135710</v>
      </c>
      <c r="AI43" s="50">
        <v>118999930</v>
      </c>
      <c r="AJ43" s="50">
        <v>62864110</v>
      </c>
      <c r="AK43" s="50">
        <v>50291290</v>
      </c>
      <c r="AL43" s="50">
        <v>37718463</v>
      </c>
      <c r="AM43" s="50">
        <v>171620144</v>
      </c>
      <c r="AN43" s="50">
        <v>250878902</v>
      </c>
      <c r="AO43" s="50">
        <v>227180650</v>
      </c>
      <c r="AP43" s="50">
        <v>377956429</v>
      </c>
      <c r="AQ43" s="50">
        <v>325179177</v>
      </c>
      <c r="AR43" s="50">
        <v>272401925</v>
      </c>
      <c r="AS43" s="50">
        <v>219624673</v>
      </c>
      <c r="AT43" s="50">
        <v>166847421</v>
      </c>
      <c r="AU43" s="50">
        <v>114070169</v>
      </c>
      <c r="AV43" s="50">
        <v>61292907</v>
      </c>
      <c r="AW43" s="50">
        <v>49034325</v>
      </c>
      <c r="AX43" s="50">
        <v>36775743</v>
      </c>
      <c r="AY43" s="50">
        <v>155668542</v>
      </c>
      <c r="AZ43" s="50">
        <v>227960641</v>
      </c>
      <c r="BA43" s="50">
        <v>206415050</v>
      </c>
      <c r="BB43" s="50">
        <v>399491729</v>
      </c>
      <c r="BC43" s="50">
        <v>342175759</v>
      </c>
      <c r="BD43" s="50">
        <v>284859789</v>
      </c>
      <c r="BE43" s="50">
        <v>227543819</v>
      </c>
      <c r="BF43" s="50">
        <v>163819344</v>
      </c>
    </row>
    <row r="44" spans="2:58" ht="15.95" customHeight="1">
      <c r="B44" s="49"/>
      <c r="C44" s="48" t="s">
        <v>230</v>
      </c>
      <c r="D44" s="217">
        <f>VLOOKUP(C44,잔액시산표!A:D,4,FALSE)</f>
        <v>541119417</v>
      </c>
      <c r="E44" s="50">
        <v>504579914</v>
      </c>
      <c r="F44" s="194"/>
      <c r="G44" s="194"/>
      <c r="H44" s="194"/>
      <c r="I44" s="194"/>
      <c r="J44" s="50">
        <v>545387956</v>
      </c>
      <c r="K44" s="50">
        <v>565155158</v>
      </c>
      <c r="L44" s="50">
        <v>565288310</v>
      </c>
      <c r="M44" s="50">
        <v>489136780</v>
      </c>
      <c r="N44" s="50">
        <v>465230878</v>
      </c>
      <c r="O44" s="50">
        <v>504579914</v>
      </c>
      <c r="P44" s="50">
        <v>594002950</v>
      </c>
      <c r="Q44" s="50">
        <v>572765620</v>
      </c>
      <c r="R44" s="50">
        <v>522883670</v>
      </c>
      <c r="S44" s="50">
        <v>508300330</v>
      </c>
      <c r="T44" s="50">
        <v>509008160</v>
      </c>
      <c r="U44" s="50">
        <v>449963390</v>
      </c>
      <c r="V44" s="50">
        <v>503583050</v>
      </c>
      <c r="W44" s="50">
        <v>536044350</v>
      </c>
      <c r="X44" s="50">
        <v>495137630</v>
      </c>
      <c r="Y44" s="50">
        <v>474321370</v>
      </c>
      <c r="Z44" s="50">
        <v>441509554</v>
      </c>
      <c r="AA44" s="50">
        <v>421671710</v>
      </c>
      <c r="AB44" s="50">
        <v>523555825</v>
      </c>
      <c r="AC44" s="50">
        <v>529999095</v>
      </c>
      <c r="AD44" s="50">
        <v>515219613</v>
      </c>
      <c r="AE44" s="50">
        <v>503979620</v>
      </c>
      <c r="AF44" s="50">
        <v>489789500</v>
      </c>
      <c r="AG44" s="50">
        <v>511869440</v>
      </c>
      <c r="AH44" s="50">
        <v>476657783</v>
      </c>
      <c r="AI44" s="50">
        <v>484091110</v>
      </c>
      <c r="AJ44" s="50">
        <v>501854188</v>
      </c>
      <c r="AK44" s="50">
        <v>462515550</v>
      </c>
      <c r="AL44" s="50">
        <v>421615630</v>
      </c>
      <c r="AM44" s="50">
        <v>467572200</v>
      </c>
      <c r="AN44" s="50">
        <v>532537047</v>
      </c>
      <c r="AO44" s="50">
        <v>537212424</v>
      </c>
      <c r="AP44" s="50">
        <v>546190935</v>
      </c>
      <c r="AQ44" s="50">
        <v>494555260</v>
      </c>
      <c r="AR44" s="50">
        <v>465910034</v>
      </c>
      <c r="AS44" s="50">
        <v>430513390</v>
      </c>
      <c r="AT44" s="50">
        <v>465325780</v>
      </c>
      <c r="AU44" s="50">
        <v>464561760</v>
      </c>
      <c r="AV44" s="50">
        <v>572254800</v>
      </c>
      <c r="AW44" s="50">
        <v>455916313</v>
      </c>
      <c r="AX44" s="50">
        <v>437824530</v>
      </c>
      <c r="AY44" s="50">
        <v>468587810</v>
      </c>
      <c r="AZ44" s="50">
        <v>586681575</v>
      </c>
      <c r="BA44" s="50">
        <v>544868074</v>
      </c>
      <c r="BB44" s="50">
        <v>497601164</v>
      </c>
      <c r="BC44" s="50">
        <v>483123577</v>
      </c>
      <c r="BD44" s="50">
        <v>444413660</v>
      </c>
      <c r="BE44" s="50">
        <v>486995149</v>
      </c>
      <c r="BF44" s="50">
        <v>452499790</v>
      </c>
    </row>
    <row r="45" spans="2:58" ht="15.95" customHeight="1">
      <c r="B45" s="40" t="s">
        <v>201</v>
      </c>
      <c r="C45" s="16" t="s">
        <v>68</v>
      </c>
      <c r="D45" s="212">
        <f>VLOOKUP(C45,잔액시산표!A:D,4,FALSE)</f>
        <v>6250000</v>
      </c>
      <c r="E45" s="46">
        <v>4750000</v>
      </c>
      <c r="F45" s="194"/>
      <c r="G45" s="194"/>
      <c r="H45" s="194"/>
      <c r="I45" s="194"/>
      <c r="J45" s="46">
        <v>5250000</v>
      </c>
      <c r="K45" s="46">
        <v>5250000</v>
      </c>
      <c r="L45" s="46">
        <v>5250000</v>
      </c>
      <c r="M45" s="46">
        <v>5250000</v>
      </c>
      <c r="N45" s="46">
        <v>4750000</v>
      </c>
      <c r="O45" s="46">
        <v>4750000</v>
      </c>
      <c r="P45" s="46">
        <v>4250000</v>
      </c>
      <c r="Q45" s="46">
        <v>4250000</v>
      </c>
      <c r="R45" s="46">
        <v>3250000</v>
      </c>
      <c r="S45" s="46">
        <v>3250000</v>
      </c>
      <c r="T45" s="46">
        <v>2750000</v>
      </c>
      <c r="U45" s="46">
        <v>2250000</v>
      </c>
      <c r="V45" s="46">
        <v>1750000</v>
      </c>
      <c r="W45" s="46">
        <v>1750000</v>
      </c>
      <c r="X45" s="46">
        <v>182134000</v>
      </c>
      <c r="Y45" s="46">
        <v>370702500</v>
      </c>
      <c r="Z45" s="46">
        <v>189318500</v>
      </c>
      <c r="AA45" s="46">
        <v>299960000</v>
      </c>
      <c r="AB45" s="46">
        <v>1157223000</v>
      </c>
      <c r="AC45" s="46">
        <v>1047891500</v>
      </c>
      <c r="AD45" s="46">
        <v>1000000000</v>
      </c>
      <c r="AE45" s="46">
        <v>1585015100</v>
      </c>
      <c r="AF45" s="46">
        <v>1585015100</v>
      </c>
      <c r="AG45" s="46">
        <v>1264313500</v>
      </c>
      <c r="AH45" s="46">
        <v>264313500</v>
      </c>
      <c r="AI45" s="46">
        <v>14710000</v>
      </c>
      <c r="AJ45" s="46">
        <v>132874500</v>
      </c>
      <c r="AK45" s="46">
        <v>186680600</v>
      </c>
      <c r="AL45" s="46">
        <v>85981100</v>
      </c>
      <c r="AM45" s="46">
        <v>10585300</v>
      </c>
      <c r="AN45" s="46">
        <v>380</v>
      </c>
      <c r="AO45" s="46">
        <v>164230000</v>
      </c>
      <c r="AP45" s="46">
        <v>72234000</v>
      </c>
      <c r="AQ45" s="46">
        <v>53580700</v>
      </c>
      <c r="AR45" s="46">
        <v>0</v>
      </c>
      <c r="AS45" s="46">
        <v>2200000</v>
      </c>
      <c r="AT45" s="46">
        <v>2200000</v>
      </c>
      <c r="AU45" s="46">
        <v>0</v>
      </c>
      <c r="AV45" s="46">
        <v>228712000</v>
      </c>
      <c r="AW45" s="46">
        <v>228712000</v>
      </c>
      <c r="AX45" s="46">
        <v>228712000</v>
      </c>
      <c r="AY45" s="46">
        <v>378097500</v>
      </c>
      <c r="AZ45" s="46">
        <v>378097500</v>
      </c>
      <c r="BA45" s="46">
        <v>163262000</v>
      </c>
      <c r="BB45" s="46">
        <v>0</v>
      </c>
      <c r="BC45" s="46">
        <v>0</v>
      </c>
      <c r="BD45" s="46">
        <v>0</v>
      </c>
      <c r="BE45" s="46">
        <v>0</v>
      </c>
      <c r="BF45" s="46">
        <v>0</v>
      </c>
    </row>
    <row r="46" spans="2:58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194"/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</row>
    <row r="47" spans="2:58" ht="15.95" customHeight="1">
      <c r="B47" s="40" t="s">
        <v>186</v>
      </c>
      <c r="C47" s="177" t="s">
        <v>70</v>
      </c>
      <c r="D47" s="213">
        <f>VLOOKUP(C47,잔액시산표!A:D,4,FALSE)</f>
        <v>491320526</v>
      </c>
      <c r="E47" s="145">
        <v>479923256</v>
      </c>
      <c r="F47" s="194"/>
      <c r="G47" s="194"/>
      <c r="H47" s="194"/>
      <c r="I47" s="194"/>
      <c r="J47" s="46">
        <v>431641432</v>
      </c>
      <c r="K47" s="46">
        <v>222776563</v>
      </c>
      <c r="L47" s="46">
        <v>482289032</v>
      </c>
      <c r="M47" s="46">
        <v>406506169</v>
      </c>
      <c r="N47" s="46">
        <v>202751223</v>
      </c>
      <c r="O47" s="46">
        <v>479923256</v>
      </c>
      <c r="P47" s="46">
        <v>406333420</v>
      </c>
      <c r="Q47" s="46">
        <v>202743403</v>
      </c>
      <c r="R47" s="46">
        <v>417190476</v>
      </c>
      <c r="S47" s="46">
        <v>384744237</v>
      </c>
      <c r="T47" s="46">
        <v>200878405</v>
      </c>
      <c r="U47" s="46">
        <v>456833006</v>
      </c>
      <c r="V47" s="46">
        <v>413738592</v>
      </c>
      <c r="W47" s="46">
        <v>212519422</v>
      </c>
      <c r="X47" s="46">
        <v>76104523</v>
      </c>
      <c r="Y47" s="46">
        <v>390148054</v>
      </c>
      <c r="Z47" s="46">
        <v>193055076</v>
      </c>
      <c r="AA47" s="46">
        <v>0</v>
      </c>
      <c r="AB47" s="46">
        <v>377566473</v>
      </c>
      <c r="AC47" s="46">
        <v>186494808</v>
      </c>
      <c r="AD47" s="46">
        <v>367523299</v>
      </c>
      <c r="AE47" s="46">
        <v>355897432</v>
      </c>
      <c r="AF47" s="46">
        <v>179950915</v>
      </c>
      <c r="AG47" s="46">
        <v>422646556</v>
      </c>
      <c r="AH47" s="46">
        <v>392497999</v>
      </c>
      <c r="AI47" s="46">
        <v>201779506</v>
      </c>
      <c r="AJ47" s="46">
        <v>436139925</v>
      </c>
      <c r="AK47" s="46">
        <v>366161884</v>
      </c>
      <c r="AL47" s="46">
        <v>179163611</v>
      </c>
      <c r="AM47" s="46">
        <v>428880717</v>
      </c>
      <c r="AN47" s="46">
        <v>372039034</v>
      </c>
      <c r="AO47" s="46">
        <v>187881070</v>
      </c>
      <c r="AP47" s="46">
        <v>360242450.33333325</v>
      </c>
      <c r="AQ47" s="46">
        <v>347282932</v>
      </c>
      <c r="AR47" s="46">
        <v>180195075</v>
      </c>
      <c r="AS47" s="46">
        <v>444145161</v>
      </c>
      <c r="AT47" s="46">
        <v>386167392</v>
      </c>
      <c r="AU47" s="46">
        <v>197722407</v>
      </c>
      <c r="AV47" s="46">
        <v>534431191</v>
      </c>
      <c r="AW47" s="46">
        <v>349115324</v>
      </c>
      <c r="AX47" s="46">
        <v>190631698</v>
      </c>
      <c r="AY47" s="46">
        <v>464808872</v>
      </c>
      <c r="AZ47" s="46">
        <v>409486287</v>
      </c>
      <c r="BA47" s="46">
        <v>204299477</v>
      </c>
      <c r="BB47" s="46">
        <v>368136261</v>
      </c>
      <c r="BC47" s="46">
        <v>326443759</v>
      </c>
      <c r="BD47" s="46">
        <v>166349910</v>
      </c>
      <c r="BE47" s="46">
        <v>366797122</v>
      </c>
      <c r="BF47" s="46">
        <v>422185835</v>
      </c>
    </row>
    <row r="48" spans="2:58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194"/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</row>
    <row r="49" spans="2:58" ht="15.95" customHeight="1">
      <c r="B49" s="24" t="s">
        <v>395</v>
      </c>
      <c r="C49" s="177" t="s">
        <v>389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194"/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1000000000</v>
      </c>
      <c r="AI49" s="46">
        <v>1000000000</v>
      </c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</row>
    <row r="50" spans="2:58" ht="15.95" customHeight="1">
      <c r="B50" s="327" t="s">
        <v>107</v>
      </c>
      <c r="C50" s="328"/>
      <c r="D50" s="211">
        <f>SUM(D51:D52)</f>
        <v>281785285520</v>
      </c>
      <c r="E50" s="18">
        <v>282321381520</v>
      </c>
      <c r="F50" s="193"/>
      <c r="G50" s="194"/>
      <c r="H50" s="194"/>
      <c r="I50" s="194"/>
      <c r="J50" s="18">
        <v>282262641520</v>
      </c>
      <c r="K50" s="18">
        <v>282321381520</v>
      </c>
      <c r="L50" s="18">
        <v>282321381520</v>
      </c>
      <c r="M50" s="18">
        <v>282321381520</v>
      </c>
      <c r="N50" s="18">
        <v>282321381520</v>
      </c>
      <c r="O50" s="18">
        <v>282321381520</v>
      </c>
      <c r="P50" s="18">
        <v>282299941520</v>
      </c>
      <c r="Q50" s="18">
        <v>282297781520</v>
      </c>
      <c r="R50" s="18">
        <v>282297781520</v>
      </c>
      <c r="S50" s="18">
        <v>282253671520</v>
      </c>
      <c r="T50" s="18">
        <v>282253671520</v>
      </c>
      <c r="U50" s="18">
        <v>282356961520</v>
      </c>
      <c r="V50" s="18">
        <v>283474136520</v>
      </c>
      <c r="W50" s="18">
        <v>283474136520</v>
      </c>
      <c r="X50" s="18">
        <v>283385290520</v>
      </c>
      <c r="Y50" s="18">
        <v>283196722020</v>
      </c>
      <c r="Z50" s="18">
        <v>283273240020</v>
      </c>
      <c r="AA50" s="18">
        <v>283161848520</v>
      </c>
      <c r="AB50" s="18">
        <v>240982017020</v>
      </c>
      <c r="AC50" s="18">
        <v>240979957020</v>
      </c>
      <c r="AD50" s="18">
        <v>240998674120</v>
      </c>
      <c r="AE50" s="18">
        <v>240413659020</v>
      </c>
      <c r="AF50" s="18">
        <v>240565043020</v>
      </c>
      <c r="AG50" s="18">
        <v>240565043020</v>
      </c>
      <c r="AH50" s="18">
        <v>241565043020</v>
      </c>
      <c r="AI50" s="18">
        <v>241877653220</v>
      </c>
      <c r="AJ50" s="18">
        <v>240744778720</v>
      </c>
      <c r="AK50" s="18">
        <v>240690972620</v>
      </c>
      <c r="AL50" s="18">
        <v>240658797620</v>
      </c>
      <c r="AM50" s="18">
        <v>240552944620</v>
      </c>
      <c r="AN50" s="18">
        <v>240872296420</v>
      </c>
      <c r="AO50" s="18">
        <v>240706106420</v>
      </c>
      <c r="AP50" s="18">
        <v>240633872420</v>
      </c>
      <c r="AQ50" s="18">
        <v>240608866720</v>
      </c>
      <c r="AR50" s="18">
        <v>240608866720</v>
      </c>
      <c r="AS50" s="18">
        <v>240658066720</v>
      </c>
      <c r="AT50" s="18">
        <v>240658066720</v>
      </c>
      <c r="AU50" s="18">
        <v>240658066720</v>
      </c>
      <c r="AV50" s="18">
        <v>240429354720</v>
      </c>
      <c r="AW50" s="18">
        <v>240429354720</v>
      </c>
      <c r="AX50" s="18">
        <v>240429354720</v>
      </c>
      <c r="AY50" s="18">
        <v>240279969220</v>
      </c>
      <c r="AZ50" s="18">
        <v>240279969220</v>
      </c>
      <c r="BA50" s="18">
        <v>240266092720</v>
      </c>
      <c r="BB50" s="18">
        <v>240266092720</v>
      </c>
      <c r="BC50" s="18">
        <v>240165156720</v>
      </c>
      <c r="BD50" s="18">
        <v>240165156720</v>
      </c>
      <c r="BE50" s="18">
        <v>240144629620</v>
      </c>
      <c r="BF50" s="18">
        <v>239425801620</v>
      </c>
    </row>
    <row r="51" spans="2:58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194"/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</row>
    <row r="52" spans="2:58" ht="15.95" customHeight="1">
      <c r="B52" s="24" t="s">
        <v>192</v>
      </c>
      <c r="C52" s="177" t="s">
        <v>198</v>
      </c>
      <c r="D52" s="309">
        <f>VLOOKUP(C52,잔액시산표!A:D,4,FALSE)</f>
        <v>13785285520</v>
      </c>
      <c r="E52" s="145">
        <v>14321381520</v>
      </c>
      <c r="F52" s="194"/>
      <c r="G52" s="194"/>
      <c r="H52" s="194"/>
      <c r="I52" s="194"/>
      <c r="J52" s="46">
        <v>14262641520</v>
      </c>
      <c r="K52" s="46">
        <v>14321381520</v>
      </c>
      <c r="L52" s="46">
        <v>14321381520</v>
      </c>
      <c r="M52" s="46">
        <v>14321381520</v>
      </c>
      <c r="N52" s="46">
        <v>14321381520</v>
      </c>
      <c r="O52" s="46">
        <v>14321381520</v>
      </c>
      <c r="P52" s="46">
        <v>14299941520</v>
      </c>
      <c r="Q52" s="46">
        <v>14297781520</v>
      </c>
      <c r="R52" s="46">
        <v>14297781520</v>
      </c>
      <c r="S52" s="46">
        <v>14253671520</v>
      </c>
      <c r="T52" s="46">
        <v>14253671520</v>
      </c>
      <c r="U52" s="46">
        <v>14356961520</v>
      </c>
      <c r="V52" s="46">
        <v>15474136520</v>
      </c>
      <c r="W52" s="46">
        <v>15474136520</v>
      </c>
      <c r="X52" s="46">
        <v>15385290520</v>
      </c>
      <c r="Y52" s="46">
        <v>15196722020</v>
      </c>
      <c r="Z52" s="46">
        <v>15273240020</v>
      </c>
      <c r="AA52" s="46">
        <v>15161848520</v>
      </c>
      <c r="AB52" s="46">
        <v>15116017020</v>
      </c>
      <c r="AC52" s="46">
        <v>15113957020</v>
      </c>
      <c r="AD52" s="46">
        <v>15132674120</v>
      </c>
      <c r="AE52" s="46">
        <v>14547659020</v>
      </c>
      <c r="AF52" s="46">
        <v>14699043020</v>
      </c>
      <c r="AG52" s="46">
        <v>14699043020</v>
      </c>
      <c r="AH52" s="46">
        <v>14699043020</v>
      </c>
      <c r="AI52" s="46">
        <v>15011653220</v>
      </c>
      <c r="AJ52" s="46">
        <v>14878778720</v>
      </c>
      <c r="AK52" s="46">
        <v>14824972620</v>
      </c>
      <c r="AL52" s="46">
        <v>14792797620</v>
      </c>
      <c r="AM52" s="46">
        <v>14686944620</v>
      </c>
      <c r="AN52" s="46">
        <v>15006296420</v>
      </c>
      <c r="AO52" s="46">
        <v>14840106420</v>
      </c>
      <c r="AP52" s="46">
        <v>14767872420</v>
      </c>
      <c r="AQ52" s="46">
        <v>14742866720</v>
      </c>
      <c r="AR52" s="46">
        <v>14742866720</v>
      </c>
      <c r="AS52" s="46">
        <v>14792066720</v>
      </c>
      <c r="AT52" s="46">
        <v>14792066720</v>
      </c>
      <c r="AU52" s="46">
        <v>14792066720</v>
      </c>
      <c r="AV52" s="46">
        <v>14563354720</v>
      </c>
      <c r="AW52" s="46">
        <v>14563354720</v>
      </c>
      <c r="AX52" s="46">
        <v>14563354720</v>
      </c>
      <c r="AY52" s="46">
        <v>14413969220</v>
      </c>
      <c r="AZ52" s="46">
        <v>14413969220</v>
      </c>
      <c r="BA52" s="46">
        <v>14400092720</v>
      </c>
      <c r="BB52" s="46">
        <v>14400092720</v>
      </c>
      <c r="BC52" s="46">
        <v>14299156720</v>
      </c>
      <c r="BD52" s="46">
        <v>14299156720</v>
      </c>
      <c r="BE52" s="46">
        <v>14278629620</v>
      </c>
      <c r="BF52" s="46">
        <v>13559801620</v>
      </c>
    </row>
    <row r="53" spans="2:58" ht="15.95" customHeight="1">
      <c r="B53" s="323" t="s">
        <v>55</v>
      </c>
      <c r="C53" s="324"/>
      <c r="D53" s="215">
        <f>SUM(D33,D50)</f>
        <v>283499943658</v>
      </c>
      <c r="E53" s="19">
        <v>283920683815</v>
      </c>
      <c r="F53" s="193"/>
      <c r="G53" s="194"/>
      <c r="H53" s="193"/>
      <c r="I53" s="194"/>
      <c r="J53" s="19">
        <v>285084092577</v>
      </c>
      <c r="K53" s="19">
        <v>284309935287</v>
      </c>
      <c r="L53" s="19">
        <v>283847246715</v>
      </c>
      <c r="M53" s="19">
        <v>284926797827</v>
      </c>
      <c r="N53" s="19">
        <v>284044459809</v>
      </c>
      <c r="O53" s="19">
        <v>283920683815</v>
      </c>
      <c r="P53" s="19">
        <v>285290270028</v>
      </c>
      <c r="Q53" s="19">
        <v>284376142008</v>
      </c>
      <c r="R53" s="19">
        <v>284046540194</v>
      </c>
      <c r="S53" s="19">
        <v>285187404552</v>
      </c>
      <c r="T53" s="19">
        <v>284287261637</v>
      </c>
      <c r="U53" s="19">
        <v>284137795087</v>
      </c>
      <c r="V53" s="19">
        <v>286210667646</v>
      </c>
      <c r="W53" s="19">
        <v>285424012323</v>
      </c>
      <c r="X53" s="19">
        <v>284611436591</v>
      </c>
      <c r="Y53" s="19">
        <v>286136801386</v>
      </c>
      <c r="Z53" s="19">
        <v>285305299016</v>
      </c>
      <c r="AA53" s="19">
        <v>284497651521</v>
      </c>
      <c r="AB53" s="19">
        <v>243939812128</v>
      </c>
      <c r="AC53" s="19">
        <v>245133946753</v>
      </c>
      <c r="AD53" s="19">
        <v>244626345509</v>
      </c>
      <c r="AE53" s="19">
        <v>243814044863</v>
      </c>
      <c r="AF53" s="19">
        <v>244864299165</v>
      </c>
      <c r="AG53" s="19">
        <v>244325712639</v>
      </c>
      <c r="AH53" s="19">
        <v>243446885850</v>
      </c>
      <c r="AI53" s="19">
        <v>244653376369</v>
      </c>
      <c r="AJ53" s="19">
        <v>243230573261</v>
      </c>
      <c r="AK53" s="19">
        <v>242372502546</v>
      </c>
      <c r="AL53" s="19">
        <v>243190731738</v>
      </c>
      <c r="AM53" s="19">
        <v>242984003298</v>
      </c>
      <c r="AN53" s="19">
        <v>242646973518</v>
      </c>
      <c r="AO53" s="19">
        <v>243604617057</v>
      </c>
      <c r="AP53" s="19">
        <v>243312209984.33334</v>
      </c>
      <c r="AQ53" s="19">
        <v>242419385407</v>
      </c>
      <c r="AR53" s="19">
        <v>243280079130</v>
      </c>
      <c r="AS53" s="19">
        <v>243084688767</v>
      </c>
      <c r="AT53" s="19">
        <v>242253306045</v>
      </c>
      <c r="AU53" s="19">
        <v>243219348716</v>
      </c>
      <c r="AV53" s="19">
        <v>243150418161</v>
      </c>
      <c r="AW53" s="19">
        <v>242080797258</v>
      </c>
      <c r="AX53" s="19">
        <v>243143282863</v>
      </c>
      <c r="AY53" s="19">
        <v>243123704509</v>
      </c>
      <c r="AZ53" s="19">
        <v>242523759490</v>
      </c>
      <c r="BA53" s="19">
        <v>243230071493</v>
      </c>
      <c r="BB53" s="19">
        <v>242897394438</v>
      </c>
      <c r="BC53" s="19">
        <v>241949814083</v>
      </c>
      <c r="BD53" s="19">
        <v>242775946279</v>
      </c>
      <c r="BE53" s="19">
        <v>242515966086</v>
      </c>
      <c r="BF53" s="19">
        <v>241813379151</v>
      </c>
    </row>
    <row r="54" spans="2:58" ht="15.95" customHeight="1">
      <c r="B54" s="327" t="s">
        <v>53</v>
      </c>
      <c r="C54" s="328"/>
      <c r="D54" s="212"/>
      <c r="E54" s="46"/>
      <c r="F54" s="194"/>
      <c r="G54" s="194"/>
      <c r="H54" s="194"/>
      <c r="I54" s="194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</row>
    <row r="55" spans="2:58" ht="15.95" customHeight="1">
      <c r="B55" s="327" t="s">
        <v>108</v>
      </c>
      <c r="C55" s="328"/>
      <c r="D55" s="211">
        <f>SUM(D56:D58)</f>
        <v>12700000000</v>
      </c>
      <c r="E55" s="18">
        <v>12700000000</v>
      </c>
      <c r="F55" s="193"/>
      <c r="G55" s="194"/>
      <c r="H55" s="193"/>
      <c r="I55" s="193"/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</row>
    <row r="56" spans="2:58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194"/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</row>
    <row r="57" spans="2:58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194"/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</row>
    <row r="58" spans="2:58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194"/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</row>
    <row r="59" spans="2:58" ht="15.95" customHeight="1">
      <c r="B59" s="327" t="s">
        <v>109</v>
      </c>
      <c r="C59" s="328"/>
      <c r="D59" s="211">
        <f>SUM(D60:D62)</f>
        <v>0</v>
      </c>
      <c r="E59" s="18">
        <v>0</v>
      </c>
      <c r="F59" s="193"/>
      <c r="G59" s="194"/>
      <c r="H59" s="193"/>
      <c r="I59" s="193"/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-127902478828</v>
      </c>
      <c r="W59" s="18">
        <v>-127902478828</v>
      </c>
      <c r="X59" s="18">
        <v>-127902478828</v>
      </c>
      <c r="Y59" s="18">
        <v>-127902478828</v>
      </c>
      <c r="Z59" s="18">
        <v>-127902478828</v>
      </c>
      <c r="AA59" s="18">
        <v>-127902478828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</row>
    <row r="60" spans="2:58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194"/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</row>
    <row r="61" spans="2:58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194"/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</row>
    <row r="62" spans="2:58" ht="15.95" customHeight="1">
      <c r="B62" s="51" t="s">
        <v>434</v>
      </c>
      <c r="C62" s="16" t="s">
        <v>435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194"/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-127902478828</v>
      </c>
      <c r="W62" s="46">
        <v>-127902478828</v>
      </c>
      <c r="X62" s="46">
        <v>-127902478828</v>
      </c>
      <c r="Y62" s="46">
        <v>-127902478828</v>
      </c>
      <c r="Z62" s="46">
        <v>-127902478828</v>
      </c>
      <c r="AA62" s="46">
        <v>-127902478828</v>
      </c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</row>
    <row r="63" spans="2:58" ht="15.95" customHeight="1">
      <c r="B63" s="327" t="s">
        <v>110</v>
      </c>
      <c r="C63" s="328"/>
      <c r="D63" s="211">
        <f>D64</f>
        <v>33001343350</v>
      </c>
      <c r="E63" s="18">
        <v>33001343350</v>
      </c>
      <c r="F63" s="193"/>
      <c r="G63" s="194"/>
      <c r="H63" s="193"/>
      <c r="I63" s="193"/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171304659240</v>
      </c>
      <c r="W63" s="18">
        <v>171304659240</v>
      </c>
      <c r="X63" s="18">
        <v>171304659240</v>
      </c>
      <c r="Y63" s="18">
        <v>171304659240</v>
      </c>
      <c r="Z63" s="18">
        <v>171304659240</v>
      </c>
      <c r="AA63" s="18">
        <v>171304659240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</row>
    <row r="64" spans="2:58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194"/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171304659240</v>
      </c>
      <c r="W64" s="46">
        <v>171304659240</v>
      </c>
      <c r="X64" s="46">
        <v>171304659240</v>
      </c>
      <c r="Y64" s="46">
        <v>171304659240</v>
      </c>
      <c r="Z64" s="46">
        <v>171304659240</v>
      </c>
      <c r="AA64" s="46">
        <v>171304659240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</row>
    <row r="65" spans="2:58" ht="15.95" customHeight="1">
      <c r="B65" s="327" t="s">
        <v>447</v>
      </c>
      <c r="C65" s="328"/>
      <c r="D65" s="211">
        <f>D66</f>
        <v>100101092722</v>
      </c>
      <c r="E65" s="18">
        <v>100101092722</v>
      </c>
      <c r="F65" s="193"/>
      <c r="G65" s="194"/>
      <c r="H65" s="193"/>
      <c r="I65" s="193"/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</row>
    <row r="66" spans="2:58" ht="15.95" customHeight="1">
      <c r="B66" s="51" t="s">
        <v>199</v>
      </c>
      <c r="C66" s="16" t="s">
        <v>445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194"/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</row>
    <row r="67" spans="2:58" ht="15.95" customHeight="1">
      <c r="B67" s="327" t="s">
        <v>446</v>
      </c>
      <c r="C67" s="328"/>
      <c r="D67" s="131">
        <f>SUM(D68:D70)</f>
        <v>-15631893911.612904</v>
      </c>
      <c r="E67" s="131">
        <v>-13491842126</v>
      </c>
      <c r="F67" s="197"/>
      <c r="G67" s="197"/>
      <c r="H67" s="197"/>
      <c r="I67" s="197"/>
      <c r="J67" s="131">
        <v>-15741064659.612904</v>
      </c>
      <c r="K67" s="131">
        <v>-16236463486.612904</v>
      </c>
      <c r="L67" s="131">
        <v>-16783408508.612904</v>
      </c>
      <c r="M67" s="131">
        <v>-12615129306</v>
      </c>
      <c r="N67" s="131">
        <v>-13059634170</v>
      </c>
      <c r="O67" s="131">
        <v>-13491842126</v>
      </c>
      <c r="P67" s="131">
        <v>-14135477505</v>
      </c>
      <c r="Q67" s="131">
        <v>-14432966186</v>
      </c>
      <c r="R67" s="131">
        <v>-14779595280</v>
      </c>
      <c r="S67" s="131">
        <v>-10096718757</v>
      </c>
      <c r="T67" s="131">
        <v>-10297596223</v>
      </c>
      <c r="U67" s="131">
        <v>-10722737109.073406</v>
      </c>
      <c r="V67" s="131">
        <v>-21320918048.644833</v>
      </c>
      <c r="W67" s="131">
        <v>-21752420335.644833</v>
      </c>
      <c r="X67" s="131">
        <v>-22217234280.644833</v>
      </c>
      <c r="Y67" s="131">
        <v>-21926714337.644833</v>
      </c>
      <c r="Z67" s="131">
        <v>-22253712572.644833</v>
      </c>
      <c r="AA67" s="131">
        <v>-22598640499</v>
      </c>
      <c r="AB67" s="131">
        <v>-11858130071</v>
      </c>
      <c r="AC67" s="131">
        <v>-12170199554</v>
      </c>
      <c r="AD67" s="131">
        <v>-12424321521</v>
      </c>
      <c r="AE67" s="131">
        <v>-8355605349</v>
      </c>
      <c r="AF67" s="131">
        <v>-8563893961</v>
      </c>
      <c r="AG67" s="131">
        <v>-8846892001</v>
      </c>
      <c r="AH67" s="131">
        <v>-9081706929.4838715</v>
      </c>
      <c r="AI67" s="131">
        <v>-9492139459.4838715</v>
      </c>
      <c r="AJ67" s="131">
        <v>-9929706880</v>
      </c>
      <c r="AK67" s="131">
        <v>-7157003020</v>
      </c>
      <c r="AL67" s="131">
        <v>-7477674253</v>
      </c>
      <c r="AM67" s="131">
        <v>-7741163963</v>
      </c>
      <c r="AN67" s="131">
        <v>-8241612540</v>
      </c>
      <c r="AO67" s="131">
        <v>-8463289559</v>
      </c>
      <c r="AP67" s="131">
        <v>-8737709886.666666</v>
      </c>
      <c r="AQ67" s="131">
        <v>-4905899184</v>
      </c>
      <c r="AR67" s="131">
        <v>-5025414058</v>
      </c>
      <c r="AS67" s="131">
        <v>-5300359653</v>
      </c>
      <c r="AT67" s="131">
        <v>-5703926188</v>
      </c>
      <c r="AU67" s="131">
        <v>-6082573855</v>
      </c>
      <c r="AV67" s="131">
        <v>-6507335111</v>
      </c>
      <c r="AW67" s="131">
        <v>-3013393684</v>
      </c>
      <c r="AX67" s="131">
        <v>-3080664936</v>
      </c>
      <c r="AY67" s="131">
        <v>-3445724485.666666</v>
      </c>
      <c r="AZ67" s="131">
        <v>-4005495062.666666</v>
      </c>
      <c r="BA67" s="131">
        <v>-4450984735.666666</v>
      </c>
      <c r="BB67" s="131">
        <v>-4944614625.666666</v>
      </c>
      <c r="BC67" s="131">
        <v>-2465067327.6666665</v>
      </c>
      <c r="BD67" s="131">
        <v>-2496041049</v>
      </c>
      <c r="BE67" s="131">
        <v>-2642215298</v>
      </c>
      <c r="BF67" s="131">
        <v>-113374465</v>
      </c>
    </row>
    <row r="68" spans="2:58" ht="15.95" customHeight="1">
      <c r="B68" s="51" t="s">
        <v>199</v>
      </c>
      <c r="C68" s="16" t="s">
        <v>102</v>
      </c>
      <c r="D68" s="47">
        <f>VLOOKUP(C68,잔액시산표!A:D,4,FALSE)</f>
        <v>-18106848980</v>
      </c>
      <c r="E68" s="47">
        <v>-15505621550</v>
      </c>
      <c r="F68" s="195"/>
      <c r="G68" s="195"/>
      <c r="H68" s="195"/>
      <c r="I68" s="195"/>
      <c r="J68" s="47">
        <v>-18106848980</v>
      </c>
      <c r="K68" s="47">
        <v>-18106848980</v>
      </c>
      <c r="L68" s="47">
        <v>-18106848980</v>
      </c>
      <c r="M68" s="47">
        <v>-13491842126</v>
      </c>
      <c r="N68" s="47">
        <v>-13491842126</v>
      </c>
      <c r="O68" s="47">
        <v>-15505621550</v>
      </c>
      <c r="P68" s="47">
        <v>-15505621550</v>
      </c>
      <c r="Q68" s="47">
        <v>-15505621550</v>
      </c>
      <c r="R68" s="47">
        <v>-15505621550</v>
      </c>
      <c r="S68" s="47">
        <v>-10722737109</v>
      </c>
      <c r="T68" s="47">
        <v>-10722737109</v>
      </c>
      <c r="U68" s="47">
        <v>-12904394120</v>
      </c>
      <c r="V68" s="47">
        <v>-23305231182</v>
      </c>
      <c r="W68" s="47">
        <v>-23305231182</v>
      </c>
      <c r="X68" s="47">
        <v>-23305231182</v>
      </c>
      <c r="Y68" s="47">
        <v>-22598640499</v>
      </c>
      <c r="Z68" s="47">
        <v>-22598640499</v>
      </c>
      <c r="AA68" s="47">
        <v>-12904394120</v>
      </c>
      <c r="AB68" s="47">
        <v>-12904394120</v>
      </c>
      <c r="AC68" s="47">
        <v>-12904394120</v>
      </c>
      <c r="AD68" s="47">
        <v>-12904394120</v>
      </c>
      <c r="AE68" s="47">
        <v>-8846892001</v>
      </c>
      <c r="AF68" s="47">
        <v>-8846892001</v>
      </c>
      <c r="AG68" s="47">
        <v>-11015946200</v>
      </c>
      <c r="AH68" s="47">
        <v>-11015946200</v>
      </c>
      <c r="AI68" s="47">
        <v>-11015946200</v>
      </c>
      <c r="AJ68" s="47">
        <v>-11015946200</v>
      </c>
      <c r="AK68" s="47">
        <v>-7741163963</v>
      </c>
      <c r="AL68" s="47">
        <v>-7741163963</v>
      </c>
      <c r="AM68" s="47">
        <v>-9127498280</v>
      </c>
      <c r="AN68" s="47">
        <v>-9127498280</v>
      </c>
      <c r="AO68" s="47">
        <v>-9127498280</v>
      </c>
      <c r="AP68" s="47">
        <v>-9127498280</v>
      </c>
      <c r="AQ68" s="47">
        <v>-5300359653</v>
      </c>
      <c r="AR68" s="47">
        <v>-5300359653</v>
      </c>
      <c r="AS68" s="47">
        <v>-7239050360</v>
      </c>
      <c r="AT68" s="47">
        <v>-7239050360</v>
      </c>
      <c r="AU68" s="47">
        <v>-7239050360</v>
      </c>
      <c r="AV68" s="47">
        <v>-7239050360</v>
      </c>
      <c r="AW68" s="47">
        <v>-3445724486</v>
      </c>
      <c r="AX68" s="47">
        <v>-3445724486</v>
      </c>
      <c r="AY68" s="47">
        <v>-5350602440</v>
      </c>
      <c r="AZ68" s="47">
        <v>-5350602440</v>
      </c>
      <c r="BA68" s="47">
        <v>-5350602440</v>
      </c>
      <c r="BB68" s="47">
        <v>-5350602440</v>
      </c>
      <c r="BC68" s="47">
        <v>-2642215298</v>
      </c>
      <c r="BD68" s="47">
        <v>-2642215298</v>
      </c>
      <c r="BE68" s="47">
        <v>-3462154520</v>
      </c>
      <c r="BF68" s="47">
        <v>-1573706600</v>
      </c>
    </row>
    <row r="69" spans="2:58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194"/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</row>
    <row r="70" spans="2:58" ht="15.95" customHeight="1">
      <c r="B70" s="51" t="s">
        <v>184</v>
      </c>
      <c r="C70" s="16" t="s">
        <v>104</v>
      </c>
      <c r="D70" s="212">
        <f>PL!D37</f>
        <v>2474955068.3870964</v>
      </c>
      <c r="E70" s="46">
        <v>2013779424</v>
      </c>
      <c r="F70" s="194"/>
      <c r="G70" s="194"/>
      <c r="H70" s="194"/>
      <c r="I70" s="194"/>
      <c r="J70" s="46">
        <v>2365784320.3870964</v>
      </c>
      <c r="K70" s="46">
        <v>1870385493.3870964</v>
      </c>
      <c r="L70" s="46">
        <v>1323440471.3870964</v>
      </c>
      <c r="M70" s="46">
        <v>876712820</v>
      </c>
      <c r="N70" s="46">
        <v>432207956</v>
      </c>
      <c r="O70" s="46">
        <v>2013779424</v>
      </c>
      <c r="P70" s="46">
        <v>1370144045</v>
      </c>
      <c r="Q70" s="46">
        <v>1072655364</v>
      </c>
      <c r="R70" s="46">
        <v>726026270</v>
      </c>
      <c r="S70" s="46">
        <v>626018352</v>
      </c>
      <c r="T70" s="46">
        <v>425140886</v>
      </c>
      <c r="U70" s="46">
        <v>2181657010.9265938</v>
      </c>
      <c r="V70" s="46">
        <v>1984313133.3551674</v>
      </c>
      <c r="W70" s="46">
        <v>1552810846.3551674</v>
      </c>
      <c r="X70" s="46">
        <v>1087996901.3551674</v>
      </c>
      <c r="Y70" s="46">
        <v>671926161.35516691</v>
      </c>
      <c r="Z70" s="46">
        <v>344927926.35516667</v>
      </c>
      <c r="AA70" s="46">
        <v>-9694246379</v>
      </c>
      <c r="AB70" s="46">
        <v>1046264049</v>
      </c>
      <c r="AC70" s="46">
        <v>734194566</v>
      </c>
      <c r="AD70" s="46">
        <v>480072599</v>
      </c>
      <c r="AE70" s="46">
        <v>491286652</v>
      </c>
      <c r="AF70" s="46">
        <v>282998040</v>
      </c>
      <c r="AG70" s="46">
        <v>2169054199</v>
      </c>
      <c r="AH70" s="46">
        <v>1934239270.5161285</v>
      </c>
      <c r="AI70" s="46">
        <v>1523806740.5161285</v>
      </c>
      <c r="AJ70" s="46">
        <v>1086239320</v>
      </c>
      <c r="AK70" s="46">
        <v>584160943</v>
      </c>
      <c r="AL70" s="46">
        <v>263489710</v>
      </c>
      <c r="AM70" s="46">
        <v>1386334317</v>
      </c>
      <c r="AN70" s="46">
        <v>885885740</v>
      </c>
      <c r="AO70" s="46">
        <v>664208721</v>
      </c>
      <c r="AP70" s="46">
        <v>389788393.33333397</v>
      </c>
      <c r="AQ70" s="46">
        <v>394460469</v>
      </c>
      <c r="AR70" s="46">
        <v>274945595</v>
      </c>
      <c r="AS70" s="46">
        <v>1938690707</v>
      </c>
      <c r="AT70" s="46">
        <v>1535124172</v>
      </c>
      <c r="AU70" s="46">
        <v>1156476505</v>
      </c>
      <c r="AV70" s="46">
        <v>731715249</v>
      </c>
      <c r="AW70" s="46">
        <v>432330802</v>
      </c>
      <c r="AX70" s="46">
        <v>365059550</v>
      </c>
      <c r="AY70" s="46">
        <v>1904877954.333334</v>
      </c>
      <c r="AZ70" s="46">
        <v>1345107377.333334</v>
      </c>
      <c r="BA70" s="46">
        <v>899617704.33333397</v>
      </c>
      <c r="BB70" s="46">
        <v>405987814.33333397</v>
      </c>
      <c r="BC70" s="46">
        <v>177147970.33333349</v>
      </c>
      <c r="BD70" s="46">
        <v>146174249</v>
      </c>
      <c r="BE70" s="46">
        <v>819939222</v>
      </c>
      <c r="BF70" s="46">
        <v>1460332135</v>
      </c>
    </row>
    <row r="71" spans="2:58" ht="15.95" customHeight="1">
      <c r="B71" s="323" t="s">
        <v>54</v>
      </c>
      <c r="C71" s="324"/>
      <c r="D71" s="215">
        <f>SUM(D55,D59,D63,D67,D65)</f>
        <v>130170542160.3871</v>
      </c>
      <c r="E71" s="19">
        <v>132310593946</v>
      </c>
      <c r="F71" s="193"/>
      <c r="G71" s="193"/>
      <c r="H71" s="193"/>
      <c r="I71" s="193"/>
      <c r="J71" s="19">
        <v>130061371412.3871</v>
      </c>
      <c r="K71" s="19">
        <v>129565972585.3871</v>
      </c>
      <c r="L71" s="19">
        <v>129019027563.3871</v>
      </c>
      <c r="M71" s="19">
        <v>133187306766</v>
      </c>
      <c r="N71" s="19">
        <v>132742801902</v>
      </c>
      <c r="O71" s="19">
        <v>132310593946</v>
      </c>
      <c r="P71" s="19">
        <v>131666958567</v>
      </c>
      <c r="Q71" s="19">
        <v>131369469886</v>
      </c>
      <c r="R71" s="19">
        <v>131022840792</v>
      </c>
      <c r="S71" s="19">
        <v>135705717315</v>
      </c>
      <c r="T71" s="19">
        <v>135504839849</v>
      </c>
      <c r="U71" s="19">
        <v>135079698962.92659</v>
      </c>
      <c r="V71" s="19">
        <v>134882355085.35516</v>
      </c>
      <c r="W71" s="19">
        <v>134450852798.35516</v>
      </c>
      <c r="X71" s="19">
        <v>133986038853.35516</v>
      </c>
      <c r="Y71" s="19">
        <v>134276558796.35516</v>
      </c>
      <c r="Z71" s="19">
        <v>133949560561.35516</v>
      </c>
      <c r="AA71" s="19">
        <v>133604632635</v>
      </c>
      <c r="AB71" s="19">
        <v>75560429169</v>
      </c>
      <c r="AC71" s="19">
        <v>75248359686</v>
      </c>
      <c r="AD71" s="19">
        <v>74994237719</v>
      </c>
      <c r="AE71" s="19">
        <v>79062953891</v>
      </c>
      <c r="AF71" s="19">
        <v>78854665279</v>
      </c>
      <c r="AG71" s="19">
        <v>78571667239</v>
      </c>
      <c r="AH71" s="19">
        <v>78336852310.516129</v>
      </c>
      <c r="AI71" s="19">
        <v>77926419780.516129</v>
      </c>
      <c r="AJ71" s="19">
        <v>77488852360</v>
      </c>
      <c r="AK71" s="19">
        <v>80261556220</v>
      </c>
      <c r="AL71" s="19">
        <v>79940884987</v>
      </c>
      <c r="AM71" s="19">
        <v>79677395277</v>
      </c>
      <c r="AN71" s="19">
        <v>79176946700</v>
      </c>
      <c r="AO71" s="19">
        <v>78955269681</v>
      </c>
      <c r="AP71" s="19">
        <v>78680849353.333328</v>
      </c>
      <c r="AQ71" s="19">
        <v>82512660056</v>
      </c>
      <c r="AR71" s="19">
        <v>82393145182</v>
      </c>
      <c r="AS71" s="19">
        <v>82118199587</v>
      </c>
      <c r="AT71" s="19">
        <v>81714633052</v>
      </c>
      <c r="AU71" s="19">
        <v>81335985385</v>
      </c>
      <c r="AV71" s="19">
        <v>80911224129</v>
      </c>
      <c r="AW71" s="19">
        <v>84405165556</v>
      </c>
      <c r="AX71" s="19">
        <v>84337894304</v>
      </c>
      <c r="AY71" s="19">
        <v>83972834754.333328</v>
      </c>
      <c r="AZ71" s="19">
        <v>83413064177.333328</v>
      </c>
      <c r="BA71" s="19">
        <v>82967574504.333328</v>
      </c>
      <c r="BB71" s="19">
        <v>82473944614.333328</v>
      </c>
      <c r="BC71" s="19">
        <v>84953491912.333328</v>
      </c>
      <c r="BD71" s="19">
        <v>84922518191</v>
      </c>
      <c r="BE71" s="19">
        <v>84776343942</v>
      </c>
      <c r="BF71" s="19">
        <v>87305184775</v>
      </c>
    </row>
    <row r="72" spans="2:58">
      <c r="B72" s="323" t="s">
        <v>56</v>
      </c>
      <c r="C72" s="324"/>
      <c r="D72" s="215">
        <f>SUM(D53,D71)</f>
        <v>413670485818.38708</v>
      </c>
      <c r="E72" s="19">
        <v>416231277761</v>
      </c>
      <c r="F72" s="193"/>
      <c r="G72" s="193"/>
      <c r="H72" s="193"/>
      <c r="I72" s="193"/>
      <c r="J72" s="19">
        <v>415145463989.38708</v>
      </c>
      <c r="K72" s="19">
        <v>413875907872.38708</v>
      </c>
      <c r="L72" s="19">
        <v>412866274278.38708</v>
      </c>
      <c r="M72" s="19">
        <v>418114104593</v>
      </c>
      <c r="N72" s="19">
        <v>416787261711</v>
      </c>
      <c r="O72" s="19">
        <v>416231277761</v>
      </c>
      <c r="P72" s="19">
        <v>416957228595</v>
      </c>
      <c r="Q72" s="19">
        <v>415745611894</v>
      </c>
      <c r="R72" s="19">
        <v>415069380986</v>
      </c>
      <c r="S72" s="19">
        <v>420893121867</v>
      </c>
      <c r="T72" s="19">
        <v>419792101486</v>
      </c>
      <c r="U72" s="19">
        <v>419217494049.92657</v>
      </c>
      <c r="V72" s="19">
        <v>421093022731.35516</v>
      </c>
      <c r="W72" s="19">
        <v>419874865121.35516</v>
      </c>
      <c r="X72" s="19">
        <v>418597475444.35516</v>
      </c>
      <c r="Y72" s="19">
        <v>420413360182.35516</v>
      </c>
      <c r="Z72" s="19">
        <v>419254859577.35516</v>
      </c>
      <c r="AA72" s="19">
        <v>418102284156</v>
      </c>
      <c r="AB72" s="19">
        <v>319500241297</v>
      </c>
      <c r="AC72" s="19">
        <v>320382306439</v>
      </c>
      <c r="AD72" s="19">
        <v>319620583228</v>
      </c>
      <c r="AE72" s="19">
        <v>322876998754</v>
      </c>
      <c r="AF72" s="19">
        <v>323718964444</v>
      </c>
      <c r="AG72" s="19">
        <v>322897379878</v>
      </c>
      <c r="AH72" s="19">
        <v>321783738160.51611</v>
      </c>
      <c r="AI72" s="19">
        <v>322579796149.51611</v>
      </c>
      <c r="AJ72" s="19">
        <v>320719425621</v>
      </c>
      <c r="AK72" s="19">
        <v>322634058766</v>
      </c>
      <c r="AL72" s="19">
        <v>323131616725</v>
      </c>
      <c r="AM72" s="19">
        <v>322661398575</v>
      </c>
      <c r="AN72" s="19">
        <v>321823920218</v>
      </c>
      <c r="AO72" s="19">
        <v>322559886738</v>
      </c>
      <c r="AP72" s="19">
        <v>321993059337.66669</v>
      </c>
      <c r="AQ72" s="19">
        <v>324932045463</v>
      </c>
      <c r="AR72" s="19">
        <v>325673224312</v>
      </c>
      <c r="AS72" s="19">
        <v>325202888354</v>
      </c>
      <c r="AT72" s="19">
        <v>323967939097</v>
      </c>
      <c r="AU72" s="19">
        <v>324555334101</v>
      </c>
      <c r="AV72" s="19">
        <v>324061642290</v>
      </c>
      <c r="AW72" s="19">
        <v>326485962814</v>
      </c>
      <c r="AX72" s="19">
        <v>327481177167</v>
      </c>
      <c r="AY72" s="19">
        <v>327096539263.33331</v>
      </c>
      <c r="AZ72" s="19">
        <v>325936823667.33331</v>
      </c>
      <c r="BA72" s="19">
        <v>326197645997.33331</v>
      </c>
      <c r="BB72" s="19">
        <v>325371339052.33331</v>
      </c>
      <c r="BC72" s="19">
        <v>326903305995.33331</v>
      </c>
      <c r="BD72" s="19">
        <v>327698464470</v>
      </c>
      <c r="BE72" s="19">
        <v>327292310028</v>
      </c>
      <c r="BF72" s="19">
        <v>329118563926</v>
      </c>
    </row>
    <row r="73" spans="2:58">
      <c r="D73" s="141" t="b">
        <f>D31=D72</f>
        <v>0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198"/>
      <c r="AN73" s="198"/>
      <c r="AO73" s="198"/>
      <c r="AP73" s="198"/>
      <c r="AQ73" s="198"/>
      <c r="AR73" s="198"/>
      <c r="AS73" s="38"/>
      <c r="AT73" s="38"/>
      <c r="AX73" s="158"/>
      <c r="BE73" s="38"/>
      <c r="BF73" s="38"/>
    </row>
    <row r="74" spans="2:58">
      <c r="D74" s="218"/>
      <c r="BE74" s="53"/>
      <c r="BF74" s="53"/>
    </row>
    <row r="76" spans="2:58">
      <c r="D76" s="219">
        <f>D31-D72</f>
        <v>300000000</v>
      </c>
      <c r="BE76" s="8"/>
      <c r="BF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K73"/>
  <sheetViews>
    <sheetView tabSelected="1" zoomScale="80" zoomScaleNormal="80" workbookViewId="0">
      <selection activeCell="B4" sqref="B4:CF4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32" width="21.25" customWidth="1"/>
    <col min="33" max="38" width="21.25" style="7" customWidth="1"/>
    <col min="39" max="66" width="21.25" customWidth="1"/>
    <col min="67" max="84" width="21.25" hidden="1" customWidth="1"/>
    <col min="85" max="85" width="11.125" customWidth="1"/>
    <col min="86" max="86" width="17.25" style="88" bestFit="1" customWidth="1"/>
    <col min="87" max="87" width="17.25" bestFit="1" customWidth="1"/>
    <col min="88" max="88" width="15.375" style="8" bestFit="1" customWidth="1"/>
  </cols>
  <sheetData>
    <row r="2" spans="2:89" ht="17.100000000000001" customHeight="1">
      <c r="B2" s="334" t="s">
        <v>39</v>
      </c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  <c r="AR2" s="334"/>
      <c r="AS2" s="334"/>
      <c r="AT2" s="334"/>
      <c r="AU2" s="334"/>
      <c r="AV2" s="334"/>
      <c r="AW2" s="334"/>
      <c r="AX2" s="334"/>
      <c r="AY2" s="334"/>
      <c r="AZ2" s="334"/>
      <c r="BA2" s="334"/>
      <c r="BB2" s="334"/>
      <c r="BC2" s="334"/>
      <c r="BD2" s="334"/>
      <c r="BE2" s="334"/>
      <c r="BF2" s="334"/>
      <c r="BG2" s="334"/>
      <c r="BH2" s="334"/>
      <c r="BI2" s="334"/>
      <c r="BJ2" s="334"/>
      <c r="BK2" s="334"/>
      <c r="BL2" s="334"/>
      <c r="BM2" s="334"/>
      <c r="BN2" s="334"/>
      <c r="BO2" s="334"/>
      <c r="BP2" s="334"/>
      <c r="BQ2" s="334"/>
      <c r="BR2" s="334"/>
      <c r="BS2" s="334"/>
      <c r="BT2" s="334"/>
      <c r="BU2" s="334"/>
      <c r="BV2" s="334"/>
      <c r="BW2" s="334"/>
      <c r="BX2" s="334"/>
      <c r="BY2" s="334"/>
      <c r="BZ2" s="334"/>
      <c r="CA2" s="334"/>
      <c r="CB2" s="334"/>
      <c r="CC2" s="334"/>
      <c r="CD2" s="334"/>
      <c r="CE2" s="334"/>
      <c r="CF2" s="334"/>
    </row>
    <row r="3" spans="2:89" ht="16.5" customHeight="1">
      <c r="B3" s="333" t="s">
        <v>452</v>
      </c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  <c r="AA3" s="333"/>
      <c r="AB3" s="333"/>
      <c r="AC3" s="333"/>
      <c r="AD3" s="333"/>
      <c r="AE3" s="333"/>
      <c r="AF3" s="333"/>
      <c r="AG3" s="333"/>
      <c r="AH3" s="333"/>
      <c r="AI3" s="333"/>
      <c r="AJ3" s="333"/>
      <c r="AK3" s="333"/>
      <c r="AL3" s="333"/>
      <c r="AM3" s="333"/>
      <c r="AN3" s="333"/>
      <c r="AO3" s="333"/>
      <c r="AP3" s="333"/>
      <c r="AQ3" s="333"/>
      <c r="AR3" s="333"/>
      <c r="AS3" s="333"/>
      <c r="AT3" s="333"/>
      <c r="AU3" s="333"/>
      <c r="AV3" s="333"/>
      <c r="AW3" s="333"/>
      <c r="AX3" s="333"/>
      <c r="AY3" s="333"/>
      <c r="AZ3" s="333"/>
      <c r="BA3" s="333"/>
      <c r="BB3" s="333"/>
      <c r="BC3" s="333"/>
      <c r="BD3" s="333"/>
      <c r="BE3" s="333"/>
      <c r="BF3" s="333"/>
      <c r="BG3" s="333"/>
      <c r="BH3" s="333"/>
      <c r="BI3" s="333"/>
      <c r="BJ3" s="333"/>
      <c r="BK3" s="333"/>
      <c r="BL3" s="333"/>
      <c r="BM3" s="333"/>
      <c r="BN3" s="333"/>
      <c r="BO3" s="333"/>
      <c r="BP3" s="333"/>
      <c r="BQ3" s="333"/>
      <c r="BR3" s="333"/>
      <c r="BS3" s="333"/>
      <c r="BT3" s="333"/>
      <c r="BU3" s="333"/>
      <c r="BV3" s="333"/>
      <c r="BW3" s="333"/>
      <c r="BX3" s="333"/>
      <c r="BY3" s="333"/>
      <c r="BZ3" s="333"/>
      <c r="CA3" s="333"/>
      <c r="CB3" s="333"/>
      <c r="CC3" s="333"/>
      <c r="CD3" s="333"/>
      <c r="CE3" s="333"/>
      <c r="CF3" s="333"/>
    </row>
    <row r="4" spans="2:89" ht="16.5" customHeight="1">
      <c r="B4" s="333" t="s">
        <v>451</v>
      </c>
      <c r="C4" s="333"/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33"/>
      <c r="AT4" s="333"/>
      <c r="AU4" s="333"/>
      <c r="AV4" s="333"/>
      <c r="AW4" s="333"/>
      <c r="AX4" s="333"/>
      <c r="AY4" s="333"/>
      <c r="AZ4" s="333"/>
      <c r="BA4" s="333"/>
      <c r="BB4" s="333"/>
      <c r="BC4" s="333"/>
      <c r="BD4" s="333"/>
      <c r="BE4" s="333"/>
      <c r="BF4" s="333"/>
      <c r="BG4" s="333"/>
      <c r="BH4" s="333"/>
      <c r="BI4" s="333"/>
      <c r="BJ4" s="333"/>
      <c r="BK4" s="333"/>
      <c r="BL4" s="333"/>
      <c r="BM4" s="333"/>
      <c r="BN4" s="333"/>
      <c r="BO4" s="333"/>
      <c r="BP4" s="333"/>
      <c r="BQ4" s="333"/>
      <c r="BR4" s="333"/>
      <c r="BS4" s="333"/>
      <c r="BT4" s="333"/>
      <c r="BU4" s="333"/>
      <c r="BV4" s="333"/>
      <c r="BW4" s="333"/>
      <c r="BX4" s="333"/>
      <c r="BY4" s="333"/>
      <c r="BZ4" s="333"/>
      <c r="CA4" s="333"/>
      <c r="CB4" s="333"/>
      <c r="CC4" s="333"/>
      <c r="CD4" s="333"/>
      <c r="CE4" s="333"/>
      <c r="CF4" s="333"/>
    </row>
    <row r="5" spans="2:89" ht="17.100000000000001" customHeight="1" thickBot="1">
      <c r="B5" s="3" t="s">
        <v>438</v>
      </c>
    </row>
    <row r="6" spans="2:89" s="2" customFormat="1" ht="17.100000000000001" customHeight="1">
      <c r="B6" s="28"/>
      <c r="C6" s="29" t="s">
        <v>12</v>
      </c>
      <c r="D6" s="159" t="s">
        <v>539</v>
      </c>
      <c r="E6" s="84" t="s">
        <v>855</v>
      </c>
      <c r="F6" s="84" t="s">
        <v>803</v>
      </c>
      <c r="G6" s="84" t="s">
        <v>752</v>
      </c>
      <c r="H6" s="84">
        <v>2022.12</v>
      </c>
      <c r="I6" s="246" t="s">
        <v>624</v>
      </c>
      <c r="J6" s="246" t="s">
        <v>540</v>
      </c>
      <c r="K6" s="159" t="s">
        <v>538</v>
      </c>
      <c r="L6" s="246" t="s">
        <v>529</v>
      </c>
      <c r="M6" s="246" t="s">
        <v>525</v>
      </c>
      <c r="N6" s="246" t="s">
        <v>522</v>
      </c>
      <c r="O6" s="246" t="s">
        <v>519</v>
      </c>
      <c r="P6" s="246" t="s">
        <v>511</v>
      </c>
      <c r="Q6" s="246" t="s">
        <v>497</v>
      </c>
      <c r="R6" s="159" t="s">
        <v>498</v>
      </c>
      <c r="S6" s="246" t="s">
        <v>494</v>
      </c>
      <c r="T6" s="246" t="s">
        <v>492</v>
      </c>
      <c r="U6" s="246" t="s">
        <v>490</v>
      </c>
      <c r="V6" s="246" t="s">
        <v>488</v>
      </c>
      <c r="W6" s="246" t="s">
        <v>478</v>
      </c>
      <c r="X6" s="246" t="s">
        <v>450</v>
      </c>
      <c r="Y6" s="159" t="s">
        <v>467</v>
      </c>
      <c r="Z6" s="246" t="s">
        <v>468</v>
      </c>
      <c r="AA6" s="246" t="s">
        <v>410</v>
      </c>
      <c r="AB6" s="246" t="s">
        <v>406</v>
      </c>
      <c r="AC6" s="246" t="s">
        <v>403</v>
      </c>
      <c r="AD6" s="246" t="s">
        <v>400</v>
      </c>
      <c r="AE6" s="246" t="s">
        <v>402</v>
      </c>
      <c r="AF6" s="159" t="s">
        <v>371</v>
      </c>
      <c r="AG6" s="246" t="s">
        <v>392</v>
      </c>
      <c r="AH6" s="246" t="s">
        <v>391</v>
      </c>
      <c r="AI6" s="246" t="s">
        <v>390</v>
      </c>
      <c r="AJ6" s="246" t="s">
        <v>380</v>
      </c>
      <c r="AK6" s="246" t="s">
        <v>377</v>
      </c>
      <c r="AL6" s="246" t="s">
        <v>372</v>
      </c>
      <c r="AM6" s="159" t="s">
        <v>370</v>
      </c>
      <c r="AN6" s="84" t="s">
        <v>369</v>
      </c>
      <c r="AO6" s="84" t="s">
        <v>367</v>
      </c>
      <c r="AP6" s="84" t="s">
        <v>366</v>
      </c>
      <c r="AQ6" s="84" t="s">
        <v>365</v>
      </c>
      <c r="AR6" s="84" t="s">
        <v>363</v>
      </c>
      <c r="AS6" s="84" t="s">
        <v>356</v>
      </c>
      <c r="AT6" s="159" t="s">
        <v>355</v>
      </c>
      <c r="AU6" s="84" t="s">
        <v>351</v>
      </c>
      <c r="AV6" s="84" t="s">
        <v>350</v>
      </c>
      <c r="AW6" s="84" t="s">
        <v>347</v>
      </c>
      <c r="AX6" s="84" t="s">
        <v>364</v>
      </c>
      <c r="AY6" s="84" t="s">
        <v>341</v>
      </c>
      <c r="AZ6" s="168" t="s">
        <v>340</v>
      </c>
      <c r="BA6" s="159" t="s">
        <v>336</v>
      </c>
      <c r="BB6" s="84">
        <v>2019.09</v>
      </c>
      <c r="BC6" s="132">
        <v>2019.08</v>
      </c>
      <c r="BD6" s="132">
        <v>2019.07</v>
      </c>
      <c r="BE6" s="132">
        <v>2019.06</v>
      </c>
      <c r="BF6" s="132" t="s">
        <v>327</v>
      </c>
      <c r="BG6" s="132">
        <v>2019.04</v>
      </c>
      <c r="BH6" s="92" t="s">
        <v>322</v>
      </c>
      <c r="BI6" s="132">
        <v>2019.03</v>
      </c>
      <c r="BJ6" s="132">
        <v>2019.02</v>
      </c>
      <c r="BK6" s="132">
        <v>2019.01</v>
      </c>
      <c r="BL6" s="132" t="s">
        <v>314</v>
      </c>
      <c r="BM6" s="132" t="s">
        <v>304</v>
      </c>
      <c r="BN6" s="132" t="s">
        <v>303</v>
      </c>
      <c r="BO6" s="92" t="s">
        <v>302</v>
      </c>
      <c r="BP6" s="85">
        <v>2018.09</v>
      </c>
      <c r="BQ6" s="85">
        <v>2018.08</v>
      </c>
      <c r="BR6" s="85">
        <v>2018.07</v>
      </c>
      <c r="BS6" s="85">
        <v>2018.06</v>
      </c>
      <c r="BT6" s="90" t="s">
        <v>264</v>
      </c>
      <c r="BU6" s="90" t="s">
        <v>243</v>
      </c>
      <c r="BV6" s="92" t="s">
        <v>242</v>
      </c>
      <c r="BW6" s="85">
        <v>2018.03</v>
      </c>
      <c r="BX6" s="84">
        <v>2018.02</v>
      </c>
      <c r="BY6" s="84">
        <v>2018.01</v>
      </c>
      <c r="BZ6" s="85">
        <v>2017.12</v>
      </c>
      <c r="CA6" s="86">
        <v>2017.11</v>
      </c>
      <c r="CB6" s="93" t="s">
        <v>241</v>
      </c>
      <c r="CC6" s="86">
        <v>2017.09</v>
      </c>
      <c r="CD6" s="86">
        <v>2017.08</v>
      </c>
      <c r="CE6" s="29" t="s">
        <v>114</v>
      </c>
      <c r="CF6" s="29" t="s">
        <v>113</v>
      </c>
      <c r="CG6"/>
      <c r="CH6" s="87"/>
      <c r="CI6" s="87"/>
      <c r="CJ6" s="9"/>
    </row>
    <row r="7" spans="2:89" s="6" customFormat="1" ht="17.100000000000001" customHeight="1">
      <c r="B7" s="335" t="s">
        <v>16</v>
      </c>
      <c r="C7" s="336"/>
      <c r="D7" s="160">
        <f>SUM(D8:D11)</f>
        <v>12502746276.387096</v>
      </c>
      <c r="E7" s="247">
        <f>D7-F7-G7-H7-I7-J7</f>
        <v>2031522516</v>
      </c>
      <c r="F7" s="247">
        <v>2077630634</v>
      </c>
      <c r="G7" s="247">
        <v>2215141448</v>
      </c>
      <c r="H7" s="247">
        <v>2139747585.3870964</v>
      </c>
      <c r="I7" s="247">
        <v>2024612150</v>
      </c>
      <c r="J7" s="247">
        <v>2014091943</v>
      </c>
      <c r="K7" s="160">
        <v>11803652671</v>
      </c>
      <c r="L7" s="247">
        <v>2233159423</v>
      </c>
      <c r="M7" s="247">
        <v>2023026654</v>
      </c>
      <c r="N7" s="247">
        <v>2014358002</v>
      </c>
      <c r="O7" s="247">
        <v>1711889457</v>
      </c>
      <c r="P7" s="247">
        <v>1825190470</v>
      </c>
      <c r="Q7" s="247">
        <v>1996028665</v>
      </c>
      <c r="R7" s="160">
        <v>12007100861.926594</v>
      </c>
      <c r="S7" s="247">
        <v>1981631100.5714262</v>
      </c>
      <c r="T7" s="247">
        <v>1999614032.9999998</v>
      </c>
      <c r="U7" s="247">
        <v>2110978605.9999998</v>
      </c>
      <c r="V7" s="247">
        <v>2042027711.0000007</v>
      </c>
      <c r="W7" s="247">
        <v>1956877203.0000002</v>
      </c>
      <c r="X7" s="247">
        <v>1915972208.3551667</v>
      </c>
      <c r="Y7" s="160">
        <v>10886274050</v>
      </c>
      <c r="Z7" s="247">
        <v>2058338472</v>
      </c>
      <c r="AA7" s="247">
        <v>1896862076</v>
      </c>
      <c r="AB7" s="247">
        <v>1850848646</v>
      </c>
      <c r="AC7" s="247">
        <v>1548710168</v>
      </c>
      <c r="AD7" s="247">
        <v>1745508384</v>
      </c>
      <c r="AE7" s="247">
        <v>1786006304</v>
      </c>
      <c r="AF7" s="160">
        <v>11297809775</v>
      </c>
      <c r="AG7" s="247">
        <v>1738531477</v>
      </c>
      <c r="AH7" s="247">
        <v>1888333523</v>
      </c>
      <c r="AI7" s="247">
        <v>1996424457</v>
      </c>
      <c r="AJ7" s="247">
        <v>2055350915</v>
      </c>
      <c r="AK7" s="247">
        <v>1849087418</v>
      </c>
      <c r="AL7" s="247">
        <v>1770081985</v>
      </c>
      <c r="AM7" s="160">
        <v>10680577911</v>
      </c>
      <c r="AN7" s="202">
        <v>2022685280</v>
      </c>
      <c r="AO7" s="202">
        <v>1820098692</v>
      </c>
      <c r="AP7" s="202">
        <v>1857488238.666666</v>
      </c>
      <c r="AQ7" s="72">
        <v>1549156069.333334</v>
      </c>
      <c r="AR7" s="72">
        <v>1649679899</v>
      </c>
      <c r="AS7" s="72">
        <v>1781469732</v>
      </c>
      <c r="AT7" s="160">
        <v>10982948252</v>
      </c>
      <c r="AU7" s="72">
        <v>1897826128</v>
      </c>
      <c r="AV7" s="72">
        <v>1861419182</v>
      </c>
      <c r="AW7" s="72">
        <v>1952468653</v>
      </c>
      <c r="AX7" s="72">
        <v>1828623548</v>
      </c>
      <c r="AY7" s="72">
        <v>1560871792</v>
      </c>
      <c r="AZ7" s="169">
        <v>1881738949</v>
      </c>
      <c r="BA7" s="160">
        <v>11091646897.333334</v>
      </c>
      <c r="BB7" s="72">
        <v>2063377210.0000005</v>
      </c>
      <c r="BC7" s="30">
        <v>2027810076.0000005</v>
      </c>
      <c r="BD7" s="30">
        <v>2018750990.0000005</v>
      </c>
      <c r="BE7" s="30">
        <v>1764673524.0000005</v>
      </c>
      <c r="BF7" s="30">
        <v>1576831260.3333335</v>
      </c>
      <c r="BG7" s="30">
        <v>1640203837</v>
      </c>
      <c r="BH7" s="30">
        <v>9913377550</v>
      </c>
      <c r="BI7" s="30">
        <v>1733880734</v>
      </c>
      <c r="BJ7" s="30">
        <v>1680258881</v>
      </c>
      <c r="BK7" s="30">
        <v>1750171543</v>
      </c>
      <c r="BL7" s="30">
        <v>1335391796</v>
      </c>
      <c r="BM7" s="30">
        <v>1725487661</v>
      </c>
      <c r="BN7" s="30">
        <v>1688186935</v>
      </c>
      <c r="BO7" s="30">
        <v>10693069719</v>
      </c>
      <c r="BP7" s="30">
        <v>1886304575</v>
      </c>
      <c r="BQ7" s="30">
        <v>1878151356</v>
      </c>
      <c r="BR7" s="30">
        <v>1850545862</v>
      </c>
      <c r="BS7" s="30">
        <v>1772779627</v>
      </c>
      <c r="BT7" s="30">
        <v>1612444950</v>
      </c>
      <c r="BU7" s="30">
        <v>1692843349</v>
      </c>
      <c r="BV7" s="30">
        <v>8351316544</v>
      </c>
      <c r="BW7" s="30">
        <v>1769092903</v>
      </c>
      <c r="BX7" s="72">
        <v>1784962190</v>
      </c>
      <c r="BY7" s="72">
        <v>1899035913</v>
      </c>
      <c r="BZ7" s="30">
        <v>1539068905</v>
      </c>
      <c r="CA7" s="70">
        <v>1359156633</v>
      </c>
      <c r="CB7" s="71">
        <v>0</v>
      </c>
      <c r="CC7" s="71">
        <v>0</v>
      </c>
      <c r="CD7" s="71">
        <v>0</v>
      </c>
      <c r="CE7" s="71">
        <v>0</v>
      </c>
      <c r="CF7" s="30">
        <v>0</v>
      </c>
      <c r="CG7" s="7"/>
      <c r="CH7" s="87"/>
      <c r="CI7" s="87"/>
      <c r="CJ7" s="87"/>
    </row>
    <row r="8" spans="2:89" s="2" customFormat="1" ht="17.100000000000001" customHeight="1">
      <c r="B8" s="24"/>
      <c r="C8" s="2" t="s">
        <v>22</v>
      </c>
      <c r="D8" s="161">
        <f>VLOOKUP(C8,잔액시산표!A:D,4,FALSE)</f>
        <v>6905892575.4516125</v>
      </c>
      <c r="E8" s="248">
        <f t="shared" ref="E8:E37" si="0">D8-F8-G8-H8-I8-J8</f>
        <v>1019637908</v>
      </c>
      <c r="F8" s="248">
        <v>1140827410</v>
      </c>
      <c r="G8" s="248">
        <v>1282396542.4516125</v>
      </c>
      <c r="H8" s="248">
        <v>1226773784</v>
      </c>
      <c r="I8" s="248">
        <v>1122801948</v>
      </c>
      <c r="J8" s="248">
        <v>1113454983</v>
      </c>
      <c r="K8" s="161">
        <v>6375735326</v>
      </c>
      <c r="L8" s="248">
        <v>1313456453</v>
      </c>
      <c r="M8" s="248">
        <v>1100071412</v>
      </c>
      <c r="N8" s="248">
        <v>1103782392</v>
      </c>
      <c r="O8" s="248">
        <v>816777568</v>
      </c>
      <c r="P8" s="248">
        <v>937569911</v>
      </c>
      <c r="Q8" s="248">
        <v>1104077590</v>
      </c>
      <c r="R8" s="161">
        <v>6585069394.96807</v>
      </c>
      <c r="S8" s="248">
        <v>977072275.00000012</v>
      </c>
      <c r="T8" s="248">
        <v>1103306678</v>
      </c>
      <c r="U8" s="248">
        <v>1227833987</v>
      </c>
      <c r="V8" s="248">
        <v>1160455821</v>
      </c>
      <c r="W8" s="248">
        <v>1087067638</v>
      </c>
      <c r="X8" s="248">
        <v>1029332995.9680699</v>
      </c>
      <c r="Y8" s="161">
        <v>5751292412</v>
      </c>
      <c r="Z8" s="248">
        <v>1206276061</v>
      </c>
      <c r="AA8" s="248">
        <v>1042451293</v>
      </c>
      <c r="AB8" s="248">
        <v>1004192193</v>
      </c>
      <c r="AC8" s="248">
        <v>719949901</v>
      </c>
      <c r="AD8" s="248">
        <v>807142505</v>
      </c>
      <c r="AE8" s="248">
        <v>971280459</v>
      </c>
      <c r="AF8" s="161">
        <v>6299446330</v>
      </c>
      <c r="AG8" s="248">
        <v>908135906</v>
      </c>
      <c r="AH8" s="248">
        <v>1071290427</v>
      </c>
      <c r="AI8" s="248">
        <v>1164948692</v>
      </c>
      <c r="AJ8" s="248">
        <v>1134578829</v>
      </c>
      <c r="AK8" s="248">
        <v>1046746072</v>
      </c>
      <c r="AL8" s="248">
        <v>973746404</v>
      </c>
      <c r="AM8" s="161">
        <v>5839283371</v>
      </c>
      <c r="AN8" s="203">
        <v>1212635754</v>
      </c>
      <c r="AO8" s="203">
        <v>1003434973</v>
      </c>
      <c r="AP8" s="203">
        <v>1035284122.333333</v>
      </c>
      <c r="AQ8" s="35">
        <v>752698971.66666698</v>
      </c>
      <c r="AR8" s="35">
        <v>851347666</v>
      </c>
      <c r="AS8" s="35">
        <v>983881884</v>
      </c>
      <c r="AT8" s="161">
        <v>6020759526</v>
      </c>
      <c r="AU8" s="35">
        <v>1085575159</v>
      </c>
      <c r="AV8" s="35">
        <v>1052601293</v>
      </c>
      <c r="AW8" s="35">
        <v>1141605254</v>
      </c>
      <c r="AX8" s="35">
        <v>879977456</v>
      </c>
      <c r="AY8" s="35">
        <v>760164237</v>
      </c>
      <c r="AZ8" s="172">
        <v>1100836127</v>
      </c>
      <c r="BA8" s="161">
        <v>6409403756.333334</v>
      </c>
      <c r="BB8" s="35">
        <v>1264945337.0000005</v>
      </c>
      <c r="BC8" s="34">
        <v>1235956430.0000005</v>
      </c>
      <c r="BD8" s="34">
        <v>1233947912</v>
      </c>
      <c r="BE8" s="34">
        <v>991855963</v>
      </c>
      <c r="BF8" s="34">
        <v>807131058.33333349</v>
      </c>
      <c r="BG8" s="34">
        <v>875567056</v>
      </c>
      <c r="BH8" s="91">
        <v>5422165103</v>
      </c>
      <c r="BI8" s="34">
        <v>955491247</v>
      </c>
      <c r="BJ8" s="34">
        <v>907781364</v>
      </c>
      <c r="BK8" s="34">
        <v>989165315</v>
      </c>
      <c r="BL8" s="34">
        <v>611626857</v>
      </c>
      <c r="BM8" s="34">
        <v>999648644</v>
      </c>
      <c r="BN8" s="34">
        <v>958451676</v>
      </c>
      <c r="BO8" s="91">
        <v>6402689470</v>
      </c>
      <c r="BP8" s="34">
        <v>1145911277</v>
      </c>
      <c r="BQ8" s="34">
        <v>1145306970</v>
      </c>
      <c r="BR8" s="34">
        <v>1141885370</v>
      </c>
      <c r="BS8" s="34">
        <v>1079050453</v>
      </c>
      <c r="BT8" s="34">
        <v>916894640</v>
      </c>
      <c r="BU8" s="34">
        <v>973640760</v>
      </c>
      <c r="BV8" s="91">
        <v>4683988710</v>
      </c>
      <c r="BW8" s="34">
        <v>1036653880</v>
      </c>
      <c r="BX8" s="35">
        <v>995565450</v>
      </c>
      <c r="BY8" s="35">
        <v>1075983670</v>
      </c>
      <c r="BZ8" s="34">
        <v>764653710</v>
      </c>
      <c r="CA8" s="38">
        <v>811132000</v>
      </c>
      <c r="CB8" s="33">
        <v>0</v>
      </c>
      <c r="CC8" s="33">
        <v>0</v>
      </c>
      <c r="CD8" s="33">
        <v>0</v>
      </c>
      <c r="CE8" s="33">
        <v>0</v>
      </c>
      <c r="CF8" s="34">
        <v>0</v>
      </c>
      <c r="CG8" s="7"/>
      <c r="CH8" s="87"/>
      <c r="CI8" s="87"/>
      <c r="CJ8" s="87"/>
      <c r="CK8" s="6"/>
    </row>
    <row r="9" spans="2:89" s="2" customFormat="1" ht="17.100000000000001" customHeight="1">
      <c r="B9" s="24"/>
      <c r="C9" s="2" t="s">
        <v>154</v>
      </c>
      <c r="D9" s="161">
        <f>VLOOKUP(C9,잔액시산표!A:D,4,FALSE)</f>
        <v>5255904730.9354839</v>
      </c>
      <c r="E9" s="248">
        <f t="shared" si="0"/>
        <v>882165474</v>
      </c>
      <c r="F9" s="248">
        <v>880559167</v>
      </c>
      <c r="G9" s="248">
        <v>879693243.93548393</v>
      </c>
      <c r="H9" s="248">
        <v>874179717</v>
      </c>
      <c r="I9" s="248">
        <v>871954603</v>
      </c>
      <c r="J9" s="248">
        <v>867352526</v>
      </c>
      <c r="K9" s="161">
        <v>5197118157</v>
      </c>
      <c r="L9" s="248">
        <v>870697749</v>
      </c>
      <c r="M9" s="248">
        <v>870053416</v>
      </c>
      <c r="N9" s="248">
        <v>869213516</v>
      </c>
      <c r="O9" s="248">
        <v>867246710</v>
      </c>
      <c r="P9" s="248">
        <v>861969906</v>
      </c>
      <c r="Q9" s="248">
        <v>857936860</v>
      </c>
      <c r="R9" s="161">
        <v>5124624501.9585247</v>
      </c>
      <c r="S9" s="248">
        <v>870567718.57142794</v>
      </c>
      <c r="T9" s="248">
        <v>853634967.00000012</v>
      </c>
      <c r="U9" s="248">
        <v>843915485.00000012</v>
      </c>
      <c r="V9" s="248">
        <v>849449654.00000012</v>
      </c>
      <c r="W9" s="248">
        <v>845502832.00000012</v>
      </c>
      <c r="X9" s="248">
        <v>861553845.38709676</v>
      </c>
      <c r="Y9" s="161">
        <v>4840853983</v>
      </c>
      <c r="Z9" s="248">
        <v>810868758</v>
      </c>
      <c r="AA9" s="248">
        <v>808808497</v>
      </c>
      <c r="AB9" s="248">
        <v>806569844</v>
      </c>
      <c r="AC9" s="248">
        <v>806425867</v>
      </c>
      <c r="AD9" s="248">
        <v>817413120</v>
      </c>
      <c r="AE9" s="248">
        <v>790767897</v>
      </c>
      <c r="AF9" s="161">
        <v>4710556013</v>
      </c>
      <c r="AG9" s="248">
        <v>797453901</v>
      </c>
      <c r="AH9" s="248">
        <v>776921199</v>
      </c>
      <c r="AI9" s="248">
        <v>794078387</v>
      </c>
      <c r="AJ9" s="248">
        <v>791184441</v>
      </c>
      <c r="AK9" s="248">
        <v>779401899</v>
      </c>
      <c r="AL9" s="248">
        <v>771516186</v>
      </c>
      <c r="AM9" s="161">
        <v>4649825975</v>
      </c>
      <c r="AN9" s="203">
        <v>772244646</v>
      </c>
      <c r="AO9" s="203">
        <v>776470693</v>
      </c>
      <c r="AP9" s="203">
        <v>782138870.33333302</v>
      </c>
      <c r="AQ9" s="35">
        <v>772213659.66666698</v>
      </c>
      <c r="AR9" s="35">
        <v>775213463</v>
      </c>
      <c r="AS9" s="35">
        <v>771544643</v>
      </c>
      <c r="AT9" s="161">
        <v>4630405477</v>
      </c>
      <c r="AU9" s="35">
        <v>777201687</v>
      </c>
      <c r="AV9" s="35">
        <v>771829675</v>
      </c>
      <c r="AW9" s="35">
        <v>774816673</v>
      </c>
      <c r="AX9" s="35">
        <v>774593012</v>
      </c>
      <c r="AY9" s="35">
        <v>776962808</v>
      </c>
      <c r="AZ9" s="172">
        <v>755001622</v>
      </c>
      <c r="BA9" s="161">
        <v>4489491085</v>
      </c>
      <c r="BB9" s="35">
        <v>756192138</v>
      </c>
      <c r="BC9" s="34">
        <v>752290438</v>
      </c>
      <c r="BD9" s="34">
        <v>747800449</v>
      </c>
      <c r="BE9" s="34">
        <v>746842168</v>
      </c>
      <c r="BF9" s="34">
        <v>745911562</v>
      </c>
      <c r="BG9" s="34">
        <v>740454330</v>
      </c>
      <c r="BH9" s="91">
        <v>4285825318</v>
      </c>
      <c r="BI9" s="34">
        <v>740484031</v>
      </c>
      <c r="BJ9" s="34">
        <v>726265757</v>
      </c>
      <c r="BK9" s="34">
        <v>720091143</v>
      </c>
      <c r="BL9" s="34">
        <v>694185567</v>
      </c>
      <c r="BM9" s="34">
        <v>704355383</v>
      </c>
      <c r="BN9" s="34">
        <v>700443437</v>
      </c>
      <c r="BO9" s="91">
        <v>4081602330</v>
      </c>
      <c r="BP9" s="34">
        <v>688935250</v>
      </c>
      <c r="BQ9" s="34">
        <v>685091250</v>
      </c>
      <c r="BR9" s="34">
        <v>673316600</v>
      </c>
      <c r="BS9" s="34">
        <v>668649550</v>
      </c>
      <c r="BT9" s="34">
        <v>672386510</v>
      </c>
      <c r="BU9" s="34">
        <v>693223170</v>
      </c>
      <c r="BV9" s="91">
        <v>3500544810</v>
      </c>
      <c r="BW9" s="34">
        <v>698237870</v>
      </c>
      <c r="BX9" s="35">
        <v>742031030</v>
      </c>
      <c r="BY9" s="35">
        <v>774990590</v>
      </c>
      <c r="BZ9" s="34">
        <v>737784520</v>
      </c>
      <c r="CA9" s="38">
        <v>547500800</v>
      </c>
      <c r="CB9" s="33">
        <v>0</v>
      </c>
      <c r="CC9" s="33">
        <v>0</v>
      </c>
      <c r="CD9" s="33">
        <v>0</v>
      </c>
      <c r="CE9" s="33">
        <v>0</v>
      </c>
      <c r="CF9" s="34">
        <v>0</v>
      </c>
      <c r="CG9" s="7"/>
      <c r="CH9" s="87"/>
      <c r="CI9" s="87"/>
      <c r="CJ9" s="87"/>
      <c r="CK9" s="6"/>
    </row>
    <row r="10" spans="2:89" s="2" customFormat="1" ht="17.100000000000001" customHeight="1">
      <c r="B10" s="24"/>
      <c r="C10" s="2" t="s">
        <v>161</v>
      </c>
      <c r="D10" s="161">
        <f>VLOOKUP(C10,잔액시산표!A:D,4,FALSE)</f>
        <v>340948970</v>
      </c>
      <c r="E10" s="248">
        <f t="shared" si="0"/>
        <v>129719134</v>
      </c>
      <c r="F10" s="248">
        <v>56244057</v>
      </c>
      <c r="G10" s="248">
        <v>53051662</v>
      </c>
      <c r="H10" s="248">
        <v>38794084</v>
      </c>
      <c r="I10" s="248">
        <v>29855599</v>
      </c>
      <c r="J10" s="248">
        <v>33284434</v>
      </c>
      <c r="K10" s="161">
        <v>230799188</v>
      </c>
      <c r="L10" s="248">
        <v>49005221</v>
      </c>
      <c r="M10" s="248">
        <v>52901826</v>
      </c>
      <c r="N10" s="248">
        <v>41362094</v>
      </c>
      <c r="O10" s="248">
        <v>27865179</v>
      </c>
      <c r="P10" s="248">
        <v>25650653</v>
      </c>
      <c r="Q10" s="248">
        <v>34014215</v>
      </c>
      <c r="R10" s="161">
        <v>297406965</v>
      </c>
      <c r="S10" s="248">
        <v>133991107</v>
      </c>
      <c r="T10" s="248">
        <v>42672388</v>
      </c>
      <c r="U10" s="248">
        <v>39229134</v>
      </c>
      <c r="V10" s="248">
        <v>32122236</v>
      </c>
      <c r="W10" s="248">
        <v>24306733</v>
      </c>
      <c r="X10" s="248">
        <v>25085367</v>
      </c>
      <c r="Y10" s="161">
        <v>294127655</v>
      </c>
      <c r="Z10" s="248">
        <v>41193653</v>
      </c>
      <c r="AA10" s="248">
        <v>45602286</v>
      </c>
      <c r="AB10" s="248">
        <v>40086609</v>
      </c>
      <c r="AC10" s="248">
        <v>22334400</v>
      </c>
      <c r="AD10" s="248">
        <v>120952759</v>
      </c>
      <c r="AE10" s="248">
        <v>23957948</v>
      </c>
      <c r="AF10" s="161">
        <v>287807432</v>
      </c>
      <c r="AG10" s="248">
        <v>32941670</v>
      </c>
      <c r="AH10" s="248">
        <v>40121897</v>
      </c>
      <c r="AI10" s="248">
        <v>37397378</v>
      </c>
      <c r="AJ10" s="248">
        <v>129587645</v>
      </c>
      <c r="AK10" s="248">
        <v>22939447</v>
      </c>
      <c r="AL10" s="248">
        <v>24819395</v>
      </c>
      <c r="AM10" s="161">
        <v>191468565</v>
      </c>
      <c r="AN10" s="203">
        <v>37804880</v>
      </c>
      <c r="AO10" s="203">
        <v>40193026</v>
      </c>
      <c r="AP10" s="203">
        <v>40065246</v>
      </c>
      <c r="AQ10" s="35">
        <v>24243438</v>
      </c>
      <c r="AR10" s="35">
        <v>23118770</v>
      </c>
      <c r="AS10" s="35">
        <v>26043205</v>
      </c>
      <c r="AT10" s="161">
        <v>331783249</v>
      </c>
      <c r="AU10" s="35">
        <v>35049282</v>
      </c>
      <c r="AV10" s="35">
        <v>36988214</v>
      </c>
      <c r="AW10" s="35">
        <v>36046726</v>
      </c>
      <c r="AX10" s="35">
        <v>174053080</v>
      </c>
      <c r="AY10" s="35">
        <v>23744747</v>
      </c>
      <c r="AZ10" s="172">
        <v>25901200</v>
      </c>
      <c r="BA10" s="161">
        <v>192752056</v>
      </c>
      <c r="BB10" s="35">
        <v>42239735</v>
      </c>
      <c r="BC10" s="34">
        <v>39563208</v>
      </c>
      <c r="BD10" s="34">
        <v>37002629</v>
      </c>
      <c r="BE10" s="34">
        <v>25975393</v>
      </c>
      <c r="BF10" s="34">
        <v>23788640</v>
      </c>
      <c r="BG10" s="34">
        <v>24182451</v>
      </c>
      <c r="BH10" s="91">
        <v>205387129</v>
      </c>
      <c r="BI10" s="34">
        <v>37905456</v>
      </c>
      <c r="BJ10" s="34">
        <v>46211760</v>
      </c>
      <c r="BK10" s="34">
        <v>40915085</v>
      </c>
      <c r="BL10" s="34">
        <v>29579372</v>
      </c>
      <c r="BM10" s="34">
        <v>21483634</v>
      </c>
      <c r="BN10" s="34">
        <v>29291822</v>
      </c>
      <c r="BO10" s="91">
        <v>208777919</v>
      </c>
      <c r="BP10" s="34">
        <v>51458048</v>
      </c>
      <c r="BQ10" s="34">
        <v>47753136</v>
      </c>
      <c r="BR10" s="34">
        <v>35343892</v>
      </c>
      <c r="BS10" s="34">
        <v>25079624</v>
      </c>
      <c r="BT10" s="34">
        <v>23163800</v>
      </c>
      <c r="BU10" s="34">
        <v>25979419</v>
      </c>
      <c r="BV10" s="91">
        <v>166783024</v>
      </c>
      <c r="BW10" s="34">
        <v>34201153</v>
      </c>
      <c r="BX10" s="35">
        <v>47365710</v>
      </c>
      <c r="BY10" s="35">
        <v>48061653</v>
      </c>
      <c r="BZ10" s="34">
        <v>36630675</v>
      </c>
      <c r="CA10" s="38">
        <v>523833</v>
      </c>
      <c r="CB10" s="33">
        <v>0</v>
      </c>
      <c r="CC10" s="33">
        <v>0</v>
      </c>
      <c r="CD10" s="33">
        <v>0</v>
      </c>
      <c r="CE10" s="33">
        <v>0</v>
      </c>
      <c r="CF10" s="34">
        <v>0</v>
      </c>
      <c r="CG10" s="7"/>
      <c r="CH10" s="87"/>
      <c r="CI10" s="87"/>
      <c r="CJ10" s="87"/>
      <c r="CK10" s="6"/>
    </row>
    <row r="11" spans="2:89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248">
        <v>0</v>
      </c>
      <c r="H11" s="248">
        <v>0</v>
      </c>
      <c r="I11" s="248">
        <v>0</v>
      </c>
      <c r="J11" s="248">
        <v>0</v>
      </c>
      <c r="K11" s="161">
        <v>0</v>
      </c>
      <c r="L11" s="248">
        <v>0</v>
      </c>
      <c r="M11" s="248">
        <v>0</v>
      </c>
      <c r="N11" s="248">
        <v>0</v>
      </c>
      <c r="O11" s="248">
        <v>0</v>
      </c>
      <c r="P11" s="248">
        <v>0</v>
      </c>
      <c r="Q11" s="248">
        <v>0</v>
      </c>
      <c r="R11" s="161">
        <v>0</v>
      </c>
      <c r="S11" s="248">
        <v>0</v>
      </c>
      <c r="T11" s="248">
        <v>0</v>
      </c>
      <c r="U11" s="248">
        <v>0</v>
      </c>
      <c r="V11" s="248">
        <v>0</v>
      </c>
      <c r="W11" s="248">
        <v>0</v>
      </c>
      <c r="X11" s="248">
        <v>0</v>
      </c>
      <c r="Y11" s="161">
        <v>0</v>
      </c>
      <c r="Z11" s="248">
        <v>0</v>
      </c>
      <c r="AA11" s="248">
        <v>0</v>
      </c>
      <c r="AB11" s="248">
        <v>0</v>
      </c>
      <c r="AC11" s="248">
        <v>0</v>
      </c>
      <c r="AD11" s="248">
        <v>0</v>
      </c>
      <c r="AE11" s="248">
        <v>0</v>
      </c>
      <c r="AF11" s="161">
        <v>0</v>
      </c>
      <c r="AG11" s="248">
        <v>0</v>
      </c>
      <c r="AH11" s="248">
        <v>0</v>
      </c>
      <c r="AI11" s="248">
        <v>0</v>
      </c>
      <c r="AJ11" s="248">
        <v>0</v>
      </c>
      <c r="AK11" s="248">
        <v>0</v>
      </c>
      <c r="AL11" s="248">
        <v>0</v>
      </c>
      <c r="AM11" s="161">
        <v>0</v>
      </c>
      <c r="AN11" s="203">
        <v>0</v>
      </c>
      <c r="AO11" s="203">
        <v>0</v>
      </c>
      <c r="AP11" s="203">
        <v>0</v>
      </c>
      <c r="AQ11" s="35">
        <v>0</v>
      </c>
      <c r="AR11" s="35">
        <v>0</v>
      </c>
      <c r="AS11" s="35">
        <v>0</v>
      </c>
      <c r="AT11" s="161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172">
        <v>0</v>
      </c>
      <c r="BA11" s="161">
        <v>0</v>
      </c>
      <c r="BB11" s="35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91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91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91">
        <v>0</v>
      </c>
      <c r="BW11" s="34">
        <v>0</v>
      </c>
      <c r="BX11" s="35">
        <v>0</v>
      </c>
      <c r="BY11" s="35">
        <v>0</v>
      </c>
      <c r="BZ11" s="34">
        <v>0</v>
      </c>
      <c r="CA11" s="38">
        <v>0</v>
      </c>
      <c r="CB11" s="33">
        <v>0</v>
      </c>
      <c r="CC11" s="33">
        <v>0</v>
      </c>
      <c r="CD11" s="33">
        <v>0</v>
      </c>
      <c r="CE11" s="33">
        <v>0</v>
      </c>
      <c r="CF11" s="34">
        <v>0</v>
      </c>
      <c r="CG11"/>
      <c r="CH11" s="87"/>
      <c r="CI11" s="87"/>
      <c r="CJ11" s="87"/>
      <c r="CK11" s="6"/>
    </row>
    <row r="12" spans="2:89" s="6" customFormat="1" ht="17.100000000000001" customHeight="1">
      <c r="B12" s="335" t="s">
        <v>24</v>
      </c>
      <c r="C12" s="336"/>
      <c r="D12" s="160">
        <f>D13+D19</f>
        <v>6456415883</v>
      </c>
      <c r="E12" s="247">
        <f t="shared" si="0"/>
        <v>1320019543</v>
      </c>
      <c r="F12" s="247">
        <v>1031458309</v>
      </c>
      <c r="G12" s="247">
        <v>1057058679</v>
      </c>
      <c r="H12" s="247">
        <v>1075531617</v>
      </c>
      <c r="I12" s="247">
        <v>994456830</v>
      </c>
      <c r="J12" s="247">
        <v>977890905</v>
      </c>
      <c r="K12" s="160">
        <v>6132954515</v>
      </c>
      <c r="L12" s="247">
        <v>1003045435</v>
      </c>
      <c r="M12" s="247">
        <v>1107411053</v>
      </c>
      <c r="N12" s="247">
        <v>1048131082</v>
      </c>
      <c r="O12" s="247">
        <v>1014523478</v>
      </c>
      <c r="P12" s="247">
        <v>1001330677</v>
      </c>
      <c r="Q12" s="247">
        <v>958512790</v>
      </c>
      <c r="R12" s="160">
        <v>6087752554</v>
      </c>
      <c r="S12" s="247">
        <v>1147336584</v>
      </c>
      <c r="T12" s="247">
        <v>996490727</v>
      </c>
      <c r="U12" s="247">
        <v>1012204528</v>
      </c>
      <c r="V12" s="247">
        <v>988574058</v>
      </c>
      <c r="W12" s="247">
        <v>1012713181</v>
      </c>
      <c r="X12" s="247">
        <v>930433476</v>
      </c>
      <c r="Y12" s="160">
        <v>16397305389</v>
      </c>
      <c r="Z12" s="247">
        <v>11979894909</v>
      </c>
      <c r="AA12" s="247">
        <v>903073175</v>
      </c>
      <c r="AB12" s="247">
        <v>914743419</v>
      </c>
      <c r="AC12" s="247">
        <v>896758443</v>
      </c>
      <c r="AD12" s="247">
        <v>856046142</v>
      </c>
      <c r="AE12" s="247">
        <v>846789301</v>
      </c>
      <c r="AF12" s="160">
        <v>5150593153</v>
      </c>
      <c r="AG12" s="247">
        <v>825513224</v>
      </c>
      <c r="AH12" s="247">
        <v>863819794</v>
      </c>
      <c r="AI12" s="247">
        <v>880250188</v>
      </c>
      <c r="AJ12" s="247">
        <v>876803567</v>
      </c>
      <c r="AK12" s="247">
        <v>873960707</v>
      </c>
      <c r="AL12" s="247">
        <v>830245673</v>
      </c>
      <c r="AM12" s="160">
        <v>5300425686</v>
      </c>
      <c r="AN12" s="202">
        <v>867077127</v>
      </c>
      <c r="AO12" s="202">
        <v>922226145</v>
      </c>
      <c r="AP12" s="202">
        <v>906853060</v>
      </c>
      <c r="AQ12" s="72">
        <v>898745207</v>
      </c>
      <c r="AR12" s="72">
        <v>859188267</v>
      </c>
      <c r="AS12" s="72">
        <v>846335880</v>
      </c>
      <c r="AT12" s="160">
        <v>5087944153</v>
      </c>
      <c r="AU12" s="72">
        <v>824688941</v>
      </c>
      <c r="AV12" s="72">
        <v>856594796</v>
      </c>
      <c r="AW12" s="72">
        <v>858365781</v>
      </c>
      <c r="AX12" s="72">
        <v>857879611</v>
      </c>
      <c r="AY12" s="72">
        <v>844396229</v>
      </c>
      <c r="AZ12" s="169">
        <v>846018795</v>
      </c>
      <c r="BA12" s="160">
        <v>5262141212</v>
      </c>
      <c r="BB12" s="72">
        <v>854371958</v>
      </c>
      <c r="BC12" s="30">
        <v>910601427</v>
      </c>
      <c r="BD12" s="30">
        <v>892633014</v>
      </c>
      <c r="BE12" s="30">
        <v>885670103</v>
      </c>
      <c r="BF12" s="30">
        <v>875125729</v>
      </c>
      <c r="BG12" s="30">
        <v>843738981</v>
      </c>
      <c r="BH12" s="30">
        <v>5145641505</v>
      </c>
      <c r="BI12" s="30">
        <v>835786691</v>
      </c>
      <c r="BJ12" s="30">
        <v>869355525</v>
      </c>
      <c r="BK12" s="30">
        <v>900868004</v>
      </c>
      <c r="BL12" s="30">
        <v>877854318</v>
      </c>
      <c r="BM12" s="30">
        <v>849038920</v>
      </c>
      <c r="BN12" s="30">
        <v>812738047</v>
      </c>
      <c r="BO12" s="30">
        <v>5250511389</v>
      </c>
      <c r="BP12" s="30">
        <v>841155192.10000038</v>
      </c>
      <c r="BQ12" s="30">
        <v>920704124.89999962</v>
      </c>
      <c r="BR12" s="30">
        <v>905272567.30000019</v>
      </c>
      <c r="BS12" s="30">
        <v>890159580.69999981</v>
      </c>
      <c r="BT12" s="30">
        <v>862126186</v>
      </c>
      <c r="BU12" s="30">
        <v>831093738</v>
      </c>
      <c r="BV12" s="30">
        <v>4083875657</v>
      </c>
      <c r="BW12" s="30">
        <v>876456355</v>
      </c>
      <c r="BX12" s="72">
        <v>824551184</v>
      </c>
      <c r="BY12" s="72">
        <v>843145636</v>
      </c>
      <c r="BZ12" s="30">
        <v>860324348</v>
      </c>
      <c r="CA12" s="70">
        <v>679398134</v>
      </c>
      <c r="CB12" s="71">
        <v>0</v>
      </c>
      <c r="CC12" s="71">
        <v>0</v>
      </c>
      <c r="CD12" s="71">
        <v>0</v>
      </c>
      <c r="CE12" s="71">
        <v>0</v>
      </c>
      <c r="CF12" s="30">
        <v>0</v>
      </c>
      <c r="CG12" s="7"/>
      <c r="CH12" s="87"/>
      <c r="CI12" s="87"/>
      <c r="CJ12" s="87"/>
    </row>
    <row r="13" spans="2:89" s="1" customFormat="1" ht="17.100000000000001" customHeight="1">
      <c r="B13" s="337" t="s">
        <v>23</v>
      </c>
      <c r="C13" s="338"/>
      <c r="D13" s="162">
        <f>SUM(D14:D18)</f>
        <v>2865031213</v>
      </c>
      <c r="E13" s="249">
        <f t="shared" si="0"/>
        <v>471795560</v>
      </c>
      <c r="F13" s="249">
        <v>491205523</v>
      </c>
      <c r="G13" s="249">
        <v>515073489</v>
      </c>
      <c r="H13" s="249">
        <v>516121691</v>
      </c>
      <c r="I13" s="249">
        <v>446893205</v>
      </c>
      <c r="J13" s="249">
        <v>423941745</v>
      </c>
      <c r="K13" s="162">
        <v>2865367097</v>
      </c>
      <c r="L13" s="249">
        <v>455588771</v>
      </c>
      <c r="M13" s="249">
        <v>540013233</v>
      </c>
      <c r="N13" s="249">
        <v>507789847</v>
      </c>
      <c r="O13" s="249">
        <v>478124994</v>
      </c>
      <c r="P13" s="249">
        <v>464483279</v>
      </c>
      <c r="Q13" s="249">
        <v>419366973</v>
      </c>
      <c r="R13" s="162">
        <v>2616359416</v>
      </c>
      <c r="S13" s="249">
        <v>411036673</v>
      </c>
      <c r="T13" s="249">
        <v>459765643</v>
      </c>
      <c r="U13" s="249">
        <v>475191596</v>
      </c>
      <c r="V13" s="249">
        <v>452307519</v>
      </c>
      <c r="W13" s="249">
        <v>417212422</v>
      </c>
      <c r="X13" s="249">
        <v>400845563</v>
      </c>
      <c r="Y13" s="162">
        <v>2660489059</v>
      </c>
      <c r="Z13" s="249">
        <v>420653801</v>
      </c>
      <c r="AA13" s="249">
        <v>470904714</v>
      </c>
      <c r="AB13" s="249">
        <v>477278393</v>
      </c>
      <c r="AC13" s="249">
        <v>458980265</v>
      </c>
      <c r="AD13" s="249">
        <v>420983139</v>
      </c>
      <c r="AE13" s="249">
        <v>411688747</v>
      </c>
      <c r="AF13" s="162">
        <v>2513312153</v>
      </c>
      <c r="AG13" s="249">
        <v>413058150</v>
      </c>
      <c r="AH13" s="249">
        <v>428614692</v>
      </c>
      <c r="AI13" s="249">
        <v>442140910</v>
      </c>
      <c r="AJ13" s="249">
        <v>436132179</v>
      </c>
      <c r="AK13" s="249">
        <v>408137147</v>
      </c>
      <c r="AL13" s="249">
        <v>385229075</v>
      </c>
      <c r="AM13" s="162">
        <v>2683971875</v>
      </c>
      <c r="AN13" s="204">
        <v>426016275</v>
      </c>
      <c r="AO13" s="204">
        <v>483833049</v>
      </c>
      <c r="AP13" s="204">
        <v>468331942</v>
      </c>
      <c r="AQ13" s="78">
        <v>464552293</v>
      </c>
      <c r="AR13" s="78">
        <v>426488291</v>
      </c>
      <c r="AS13" s="78">
        <v>414750025</v>
      </c>
      <c r="AT13" s="162">
        <v>2494760836</v>
      </c>
      <c r="AU13" s="78">
        <v>391958737</v>
      </c>
      <c r="AV13" s="78">
        <v>425156647</v>
      </c>
      <c r="AW13" s="78">
        <v>424380563</v>
      </c>
      <c r="AX13" s="78">
        <v>430973580</v>
      </c>
      <c r="AY13" s="78">
        <v>418955248</v>
      </c>
      <c r="AZ13" s="64">
        <v>403336061</v>
      </c>
      <c r="BA13" s="162">
        <v>2684868982</v>
      </c>
      <c r="BB13" s="78">
        <v>429075811</v>
      </c>
      <c r="BC13" s="69">
        <v>488203296</v>
      </c>
      <c r="BD13" s="69">
        <v>469928470</v>
      </c>
      <c r="BE13" s="69">
        <v>449003050</v>
      </c>
      <c r="BF13" s="69">
        <v>439638330</v>
      </c>
      <c r="BG13" s="69">
        <v>409020025</v>
      </c>
      <c r="BH13" s="69">
        <v>2555400176</v>
      </c>
      <c r="BI13" s="69">
        <v>400956232</v>
      </c>
      <c r="BJ13" s="69">
        <v>439212645</v>
      </c>
      <c r="BK13" s="69">
        <v>470065219</v>
      </c>
      <c r="BL13" s="69">
        <v>442612035</v>
      </c>
      <c r="BM13" s="69">
        <v>415813308</v>
      </c>
      <c r="BN13" s="69">
        <v>386740737</v>
      </c>
      <c r="BO13" s="69">
        <v>2710638530</v>
      </c>
      <c r="BP13" s="69">
        <v>415422272</v>
      </c>
      <c r="BQ13" s="69">
        <v>496047625</v>
      </c>
      <c r="BR13" s="69">
        <v>480848988</v>
      </c>
      <c r="BS13" s="69">
        <v>469919877</v>
      </c>
      <c r="BT13" s="69">
        <v>435824617</v>
      </c>
      <c r="BU13" s="69">
        <v>412575151</v>
      </c>
      <c r="BV13" s="69">
        <v>2059940135</v>
      </c>
      <c r="BW13" s="69">
        <v>433012141</v>
      </c>
      <c r="BX13" s="78">
        <v>428751669</v>
      </c>
      <c r="BY13" s="78">
        <v>433632137</v>
      </c>
      <c r="BZ13" s="69">
        <v>459974022</v>
      </c>
      <c r="CA13" s="64">
        <v>304570166</v>
      </c>
      <c r="CB13" s="68">
        <v>0</v>
      </c>
      <c r="CC13" s="68">
        <v>0</v>
      </c>
      <c r="CD13" s="68">
        <v>0</v>
      </c>
      <c r="CE13" s="68">
        <v>0</v>
      </c>
      <c r="CF13" s="69">
        <v>0</v>
      </c>
      <c r="CG13" s="7"/>
      <c r="CH13" s="87"/>
      <c r="CI13" s="87"/>
      <c r="CJ13" s="87"/>
      <c r="CK13" s="6"/>
    </row>
    <row r="14" spans="2:89" s="1" customFormat="1" ht="17.100000000000001" customHeight="1">
      <c r="B14" s="25"/>
      <c r="C14" s="1" t="s">
        <v>36</v>
      </c>
      <c r="D14" s="161">
        <f>VLOOKUP(C14,잔액시산표!A:D,4,FALSE)</f>
        <v>168964920</v>
      </c>
      <c r="E14" s="248">
        <f t="shared" si="0"/>
        <v>28160820</v>
      </c>
      <c r="F14" s="248">
        <v>28160820</v>
      </c>
      <c r="G14" s="248">
        <v>28160820</v>
      </c>
      <c r="H14" s="248">
        <v>28160820</v>
      </c>
      <c r="I14" s="248">
        <v>28160820</v>
      </c>
      <c r="J14" s="248">
        <v>28160820</v>
      </c>
      <c r="K14" s="161">
        <v>167487174</v>
      </c>
      <c r="L14" s="248">
        <v>28077174</v>
      </c>
      <c r="M14" s="248">
        <v>27882000</v>
      </c>
      <c r="N14" s="248">
        <v>27882000</v>
      </c>
      <c r="O14" s="248">
        <v>27882000</v>
      </c>
      <c r="P14" s="248">
        <v>27882000</v>
      </c>
      <c r="Q14" s="248">
        <v>27882000</v>
      </c>
      <c r="R14" s="161">
        <v>167292000</v>
      </c>
      <c r="S14" s="248">
        <v>27882000</v>
      </c>
      <c r="T14" s="248">
        <v>27882000</v>
      </c>
      <c r="U14" s="248">
        <v>27882000</v>
      </c>
      <c r="V14" s="248">
        <v>27882000</v>
      </c>
      <c r="W14" s="248">
        <v>27882000</v>
      </c>
      <c r="X14" s="248">
        <v>27882000</v>
      </c>
      <c r="Y14" s="161">
        <v>151952500</v>
      </c>
      <c r="Z14" s="248">
        <v>26487500</v>
      </c>
      <c r="AA14" s="248">
        <v>25093000</v>
      </c>
      <c r="AB14" s="248">
        <v>25093000</v>
      </c>
      <c r="AC14" s="248">
        <v>25093000</v>
      </c>
      <c r="AD14" s="248">
        <v>25093000</v>
      </c>
      <c r="AE14" s="248">
        <v>25093000</v>
      </c>
      <c r="AF14" s="161">
        <v>150558000</v>
      </c>
      <c r="AG14" s="248">
        <v>25093000</v>
      </c>
      <c r="AH14" s="248">
        <v>25093000</v>
      </c>
      <c r="AI14" s="248">
        <v>25093000</v>
      </c>
      <c r="AJ14" s="248">
        <v>25093000</v>
      </c>
      <c r="AK14" s="248">
        <v>25093000</v>
      </c>
      <c r="AL14" s="248">
        <v>25093000</v>
      </c>
      <c r="AM14" s="161">
        <v>150558000</v>
      </c>
      <c r="AN14" s="203">
        <v>25093000</v>
      </c>
      <c r="AO14" s="203">
        <v>25093000</v>
      </c>
      <c r="AP14" s="203">
        <v>25093000</v>
      </c>
      <c r="AQ14" s="35">
        <v>25093000</v>
      </c>
      <c r="AR14" s="35">
        <v>25093000</v>
      </c>
      <c r="AS14" s="35">
        <v>25093000</v>
      </c>
      <c r="AT14" s="161">
        <v>150558000</v>
      </c>
      <c r="AU14" s="35">
        <v>25093000</v>
      </c>
      <c r="AV14" s="35">
        <v>25093000</v>
      </c>
      <c r="AW14" s="35">
        <v>25093000</v>
      </c>
      <c r="AX14" s="35">
        <v>25093000</v>
      </c>
      <c r="AY14" s="35">
        <v>25093000</v>
      </c>
      <c r="AZ14" s="172">
        <v>25093000</v>
      </c>
      <c r="BA14" s="161">
        <v>150558000</v>
      </c>
      <c r="BB14" s="35">
        <v>25093000</v>
      </c>
      <c r="BC14" s="34">
        <v>25093000</v>
      </c>
      <c r="BD14" s="34">
        <v>25093000</v>
      </c>
      <c r="BE14" s="34">
        <v>25093000</v>
      </c>
      <c r="BF14" s="34">
        <v>25093000</v>
      </c>
      <c r="BG14" s="34">
        <v>25093000</v>
      </c>
      <c r="BH14" s="91">
        <v>150558000</v>
      </c>
      <c r="BI14" s="34">
        <v>25093000</v>
      </c>
      <c r="BJ14" s="34">
        <v>25093000</v>
      </c>
      <c r="BK14" s="34">
        <v>25093000</v>
      </c>
      <c r="BL14" s="34">
        <v>25093000</v>
      </c>
      <c r="BM14" s="34">
        <v>25093000</v>
      </c>
      <c r="BN14" s="34">
        <v>25093000</v>
      </c>
      <c r="BO14" s="91">
        <v>150558000</v>
      </c>
      <c r="BP14" s="34">
        <v>25093000</v>
      </c>
      <c r="BQ14" s="34">
        <v>25093000</v>
      </c>
      <c r="BR14" s="34">
        <v>25093000</v>
      </c>
      <c r="BS14" s="34">
        <v>25093000</v>
      </c>
      <c r="BT14" s="34">
        <v>25093000</v>
      </c>
      <c r="BU14" s="34">
        <v>25093000</v>
      </c>
      <c r="BV14" s="91">
        <v>118773000</v>
      </c>
      <c r="BW14" s="34">
        <v>25093000</v>
      </c>
      <c r="BX14" s="35">
        <v>25093000</v>
      </c>
      <c r="BY14" s="35">
        <v>25093000</v>
      </c>
      <c r="BZ14" s="34">
        <v>25093000</v>
      </c>
      <c r="CA14" s="38">
        <v>18401000</v>
      </c>
      <c r="CB14" s="33">
        <v>0</v>
      </c>
      <c r="CC14" s="33">
        <v>0</v>
      </c>
      <c r="CD14" s="33">
        <v>0</v>
      </c>
      <c r="CE14" s="33">
        <v>0</v>
      </c>
      <c r="CF14" s="34">
        <v>0</v>
      </c>
      <c r="CG14" s="7"/>
      <c r="CH14" s="87"/>
      <c r="CI14" s="87"/>
      <c r="CJ14" s="87"/>
      <c r="CK14" s="6"/>
    </row>
    <row r="15" spans="2:89" s="1" customFormat="1" ht="17.100000000000001" customHeight="1">
      <c r="B15" s="25"/>
      <c r="C15" s="1" t="s">
        <v>35</v>
      </c>
      <c r="D15" s="161">
        <f>VLOOKUP(C15,잔액시산표!A:D,4,FALSE)</f>
        <v>580015000</v>
      </c>
      <c r="E15" s="248">
        <f t="shared" si="0"/>
        <v>100590000</v>
      </c>
      <c r="F15" s="248">
        <v>95885000</v>
      </c>
      <c r="G15" s="248">
        <v>95885000</v>
      </c>
      <c r="H15" s="248">
        <v>95885000</v>
      </c>
      <c r="I15" s="248">
        <v>95885000</v>
      </c>
      <c r="J15" s="248">
        <v>95885000</v>
      </c>
      <c r="K15" s="161">
        <v>575310000</v>
      </c>
      <c r="L15" s="248">
        <v>95885000</v>
      </c>
      <c r="M15" s="248">
        <v>95885000</v>
      </c>
      <c r="N15" s="248">
        <v>95885000</v>
      </c>
      <c r="O15" s="248">
        <v>95885000</v>
      </c>
      <c r="P15" s="248">
        <v>96885000</v>
      </c>
      <c r="Q15" s="248">
        <v>94885000</v>
      </c>
      <c r="R15" s="161">
        <v>549360000</v>
      </c>
      <c r="S15" s="248">
        <v>94885000</v>
      </c>
      <c r="T15" s="248">
        <v>90895000</v>
      </c>
      <c r="U15" s="248">
        <v>90895000</v>
      </c>
      <c r="V15" s="248">
        <v>90895000</v>
      </c>
      <c r="W15" s="248">
        <v>90895000</v>
      </c>
      <c r="X15" s="248">
        <v>90895000</v>
      </c>
      <c r="Y15" s="161">
        <v>544693500</v>
      </c>
      <c r="Z15" s="248">
        <v>90833500</v>
      </c>
      <c r="AA15" s="248">
        <v>90772000</v>
      </c>
      <c r="AB15" s="248">
        <v>90772000</v>
      </c>
      <c r="AC15" s="248">
        <v>90772000</v>
      </c>
      <c r="AD15" s="248">
        <v>90772000</v>
      </c>
      <c r="AE15" s="248">
        <v>90772000</v>
      </c>
      <c r="AF15" s="161">
        <v>533484000</v>
      </c>
      <c r="AG15" s="248">
        <v>90772000</v>
      </c>
      <c r="AH15" s="248">
        <v>90772000</v>
      </c>
      <c r="AI15" s="248">
        <v>90772000</v>
      </c>
      <c r="AJ15" s="248">
        <v>87056000</v>
      </c>
      <c r="AK15" s="248">
        <v>87056000</v>
      </c>
      <c r="AL15" s="248">
        <v>87056000</v>
      </c>
      <c r="AM15" s="161">
        <v>522336000</v>
      </c>
      <c r="AN15" s="203">
        <v>87056000</v>
      </c>
      <c r="AO15" s="203">
        <v>87056000</v>
      </c>
      <c r="AP15" s="203">
        <v>87056000</v>
      </c>
      <c r="AQ15" s="35">
        <v>87056000</v>
      </c>
      <c r="AR15" s="35">
        <v>87056000</v>
      </c>
      <c r="AS15" s="35">
        <v>87056000</v>
      </c>
      <c r="AT15" s="161">
        <v>498168000</v>
      </c>
      <c r="AU15" s="35">
        <v>87056000</v>
      </c>
      <c r="AV15" s="35">
        <v>87056000</v>
      </c>
      <c r="AW15" s="35">
        <v>87056000</v>
      </c>
      <c r="AX15" s="35">
        <v>79000000</v>
      </c>
      <c r="AY15" s="35">
        <v>79000000</v>
      </c>
      <c r="AZ15" s="172">
        <v>79000000</v>
      </c>
      <c r="BA15" s="161">
        <v>472877419</v>
      </c>
      <c r="BB15" s="35">
        <v>79000000</v>
      </c>
      <c r="BC15" s="34">
        <v>79000000</v>
      </c>
      <c r="BD15" s="34">
        <v>78777419</v>
      </c>
      <c r="BE15" s="34">
        <v>78700000</v>
      </c>
      <c r="BF15" s="34">
        <v>78700000</v>
      </c>
      <c r="BG15" s="34">
        <v>78700000</v>
      </c>
      <c r="BH15" s="91">
        <v>453815000</v>
      </c>
      <c r="BI15" s="34">
        <v>78700000</v>
      </c>
      <c r="BJ15" s="34">
        <v>78700000</v>
      </c>
      <c r="BK15" s="34">
        <v>78700000</v>
      </c>
      <c r="BL15" s="34">
        <v>72792500</v>
      </c>
      <c r="BM15" s="34">
        <v>72130000</v>
      </c>
      <c r="BN15" s="34">
        <v>72792500</v>
      </c>
      <c r="BO15" s="91">
        <v>431967500</v>
      </c>
      <c r="BP15" s="34">
        <v>72130000</v>
      </c>
      <c r="BQ15" s="34">
        <v>72792500</v>
      </c>
      <c r="BR15" s="34">
        <v>71430000</v>
      </c>
      <c r="BS15" s="34">
        <v>72092500</v>
      </c>
      <c r="BT15" s="34">
        <v>71430000</v>
      </c>
      <c r="BU15" s="34">
        <v>72092500</v>
      </c>
      <c r="BV15" s="91">
        <v>342031500</v>
      </c>
      <c r="BW15" s="34">
        <v>71430000</v>
      </c>
      <c r="BX15" s="35">
        <v>72317500</v>
      </c>
      <c r="BY15" s="35">
        <v>71430000</v>
      </c>
      <c r="BZ15" s="34">
        <v>72706000</v>
      </c>
      <c r="CA15" s="38">
        <v>54148000</v>
      </c>
      <c r="CB15" s="33">
        <v>0</v>
      </c>
      <c r="CC15" s="33">
        <v>0</v>
      </c>
      <c r="CD15" s="33">
        <v>0</v>
      </c>
      <c r="CE15" s="33">
        <v>0</v>
      </c>
      <c r="CF15" s="34">
        <v>0</v>
      </c>
      <c r="CH15" s="87"/>
      <c r="CI15" s="87"/>
      <c r="CJ15" s="87"/>
      <c r="CK15" s="6"/>
    </row>
    <row r="16" spans="2:89" s="1" customFormat="1" ht="17.100000000000001" customHeight="1">
      <c r="B16" s="25"/>
      <c r="C16" s="1" t="s">
        <v>37</v>
      </c>
      <c r="D16" s="161">
        <f>VLOOKUP(C16,잔액시산표!A:D,4,FALSE)</f>
        <v>83667840</v>
      </c>
      <c r="E16" s="248">
        <f t="shared" si="0"/>
        <v>13944640</v>
      </c>
      <c r="F16" s="248">
        <v>13944640</v>
      </c>
      <c r="G16" s="248">
        <v>13944640</v>
      </c>
      <c r="H16" s="248">
        <v>13944640</v>
      </c>
      <c r="I16" s="248">
        <v>13944640</v>
      </c>
      <c r="J16" s="248">
        <v>13944640</v>
      </c>
      <c r="K16" s="161">
        <v>83667840</v>
      </c>
      <c r="L16" s="248">
        <v>13944640</v>
      </c>
      <c r="M16" s="248">
        <v>13944640</v>
      </c>
      <c r="N16" s="248">
        <v>13944640</v>
      </c>
      <c r="O16" s="248">
        <v>13944640</v>
      </c>
      <c r="P16" s="248">
        <v>13944640</v>
      </c>
      <c r="Q16" s="248">
        <v>13944640</v>
      </c>
      <c r="R16" s="161">
        <v>98650385</v>
      </c>
      <c r="S16" s="248">
        <v>13944640</v>
      </c>
      <c r="T16" s="248">
        <v>13944640</v>
      </c>
      <c r="U16" s="248">
        <v>24127185</v>
      </c>
      <c r="V16" s="248">
        <v>18744640</v>
      </c>
      <c r="W16" s="248">
        <v>13944640</v>
      </c>
      <c r="X16" s="248">
        <v>13944640</v>
      </c>
      <c r="Y16" s="161">
        <v>83667840</v>
      </c>
      <c r="Z16" s="248">
        <v>13944640</v>
      </c>
      <c r="AA16" s="248">
        <v>13944640</v>
      </c>
      <c r="AB16" s="248">
        <v>13944640</v>
      </c>
      <c r="AC16" s="248">
        <v>13944640</v>
      </c>
      <c r="AD16" s="248">
        <v>13944640</v>
      </c>
      <c r="AE16" s="248">
        <v>13944640</v>
      </c>
      <c r="AF16" s="161">
        <v>83667840</v>
      </c>
      <c r="AG16" s="248">
        <v>13944640</v>
      </c>
      <c r="AH16" s="248">
        <v>13944640</v>
      </c>
      <c r="AI16" s="248">
        <v>13944640</v>
      </c>
      <c r="AJ16" s="248">
        <v>13944640</v>
      </c>
      <c r="AK16" s="248">
        <v>13944640</v>
      </c>
      <c r="AL16" s="248">
        <v>13944640</v>
      </c>
      <c r="AM16" s="161">
        <v>83667840</v>
      </c>
      <c r="AN16" s="203">
        <v>13944640</v>
      </c>
      <c r="AO16" s="203">
        <v>13944640</v>
      </c>
      <c r="AP16" s="203">
        <v>13944640</v>
      </c>
      <c r="AQ16" s="35">
        <v>13944640</v>
      </c>
      <c r="AR16" s="35">
        <v>13944640</v>
      </c>
      <c r="AS16" s="35">
        <v>13944640</v>
      </c>
      <c r="AT16" s="161">
        <v>83667840</v>
      </c>
      <c r="AU16" s="35">
        <v>13944640</v>
      </c>
      <c r="AV16" s="35">
        <v>13944640</v>
      </c>
      <c r="AW16" s="35">
        <v>13944640</v>
      </c>
      <c r="AX16" s="35">
        <v>13944640</v>
      </c>
      <c r="AY16" s="35">
        <v>13944640</v>
      </c>
      <c r="AZ16" s="172">
        <v>13944640</v>
      </c>
      <c r="BA16" s="161">
        <v>83667840</v>
      </c>
      <c r="BB16" s="35">
        <v>13944640</v>
      </c>
      <c r="BC16" s="34">
        <v>13944640</v>
      </c>
      <c r="BD16" s="34">
        <v>13944640</v>
      </c>
      <c r="BE16" s="34">
        <v>13944640</v>
      </c>
      <c r="BF16" s="34">
        <v>13944640</v>
      </c>
      <c r="BG16" s="34">
        <v>13944640</v>
      </c>
      <c r="BH16" s="91">
        <v>83667840</v>
      </c>
      <c r="BI16" s="34">
        <v>13944640</v>
      </c>
      <c r="BJ16" s="34">
        <v>13944640</v>
      </c>
      <c r="BK16" s="34">
        <v>13944640</v>
      </c>
      <c r="BL16" s="34">
        <v>13944640</v>
      </c>
      <c r="BM16" s="34">
        <v>13944640</v>
      </c>
      <c r="BN16" s="34">
        <v>13944640</v>
      </c>
      <c r="BO16" s="91">
        <v>83667840</v>
      </c>
      <c r="BP16" s="34">
        <v>13944640</v>
      </c>
      <c r="BQ16" s="34">
        <v>13944640</v>
      </c>
      <c r="BR16" s="34">
        <v>13944640</v>
      </c>
      <c r="BS16" s="34">
        <v>13944640</v>
      </c>
      <c r="BT16" s="34">
        <v>13944640</v>
      </c>
      <c r="BU16" s="34">
        <v>13944640</v>
      </c>
      <c r="BV16" s="91">
        <v>63139669</v>
      </c>
      <c r="BW16" s="34">
        <v>41833920</v>
      </c>
      <c r="BX16" s="35">
        <v>0</v>
      </c>
      <c r="BY16" s="35">
        <v>0</v>
      </c>
      <c r="BZ16" s="34">
        <v>21305749</v>
      </c>
      <c r="CA16" s="38">
        <v>0</v>
      </c>
      <c r="CB16" s="33">
        <v>0</v>
      </c>
      <c r="CC16" s="33">
        <v>0</v>
      </c>
      <c r="CD16" s="33">
        <v>0</v>
      </c>
      <c r="CE16" s="33">
        <v>0</v>
      </c>
      <c r="CF16" s="34">
        <v>0</v>
      </c>
      <c r="CG16"/>
      <c r="CH16" s="87"/>
      <c r="CI16" s="87"/>
      <c r="CJ16" s="87"/>
      <c r="CK16" s="6"/>
    </row>
    <row r="17" spans="2:89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248">
        <v>0</v>
      </c>
      <c r="H17" s="248">
        <v>0</v>
      </c>
      <c r="I17" s="248">
        <v>0</v>
      </c>
      <c r="J17" s="248">
        <v>0</v>
      </c>
      <c r="K17" s="161">
        <v>0</v>
      </c>
      <c r="L17" s="248">
        <v>0</v>
      </c>
      <c r="M17" s="248">
        <v>0</v>
      </c>
      <c r="N17" s="248">
        <v>0</v>
      </c>
      <c r="O17" s="248">
        <v>0</v>
      </c>
      <c r="P17" s="248">
        <v>0</v>
      </c>
      <c r="Q17" s="248">
        <v>0</v>
      </c>
      <c r="R17" s="161">
        <v>0</v>
      </c>
      <c r="S17" s="248">
        <v>0</v>
      </c>
      <c r="T17" s="248">
        <v>0</v>
      </c>
      <c r="U17" s="248">
        <v>0</v>
      </c>
      <c r="V17" s="248">
        <v>0</v>
      </c>
      <c r="W17" s="248">
        <v>0</v>
      </c>
      <c r="X17" s="248">
        <v>0</v>
      </c>
      <c r="Y17" s="161">
        <v>0</v>
      </c>
      <c r="Z17" s="248">
        <v>0</v>
      </c>
      <c r="AA17" s="248">
        <v>0</v>
      </c>
      <c r="AB17" s="248">
        <v>0</v>
      </c>
      <c r="AC17" s="248">
        <v>0</v>
      </c>
      <c r="AD17" s="248">
        <v>0</v>
      </c>
      <c r="AE17" s="248">
        <v>0</v>
      </c>
      <c r="AF17" s="161">
        <v>0</v>
      </c>
      <c r="AG17" s="248">
        <v>0</v>
      </c>
      <c r="AH17" s="248">
        <v>0</v>
      </c>
      <c r="AI17" s="248">
        <v>0</v>
      </c>
      <c r="AJ17" s="248">
        <v>0</v>
      </c>
      <c r="AK17" s="248">
        <v>0</v>
      </c>
      <c r="AL17" s="248">
        <v>0</v>
      </c>
      <c r="AM17" s="161">
        <v>0</v>
      </c>
      <c r="AN17" s="203">
        <v>0</v>
      </c>
      <c r="AO17" s="203">
        <v>0</v>
      </c>
      <c r="AP17" s="203">
        <v>0</v>
      </c>
      <c r="AQ17" s="35">
        <v>0</v>
      </c>
      <c r="AR17" s="35">
        <v>0</v>
      </c>
      <c r="AS17" s="35">
        <v>0</v>
      </c>
      <c r="AT17" s="161">
        <v>0</v>
      </c>
      <c r="AU17" s="35">
        <v>0</v>
      </c>
      <c r="AV17" s="35">
        <v>0</v>
      </c>
      <c r="AW17" s="35">
        <v>0</v>
      </c>
      <c r="AX17" s="35">
        <v>0</v>
      </c>
      <c r="AY17" s="35">
        <v>0</v>
      </c>
      <c r="AZ17" s="172">
        <v>0</v>
      </c>
      <c r="BA17" s="161">
        <v>0</v>
      </c>
      <c r="BB17" s="35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0</v>
      </c>
      <c r="BH17" s="91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91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91">
        <v>0</v>
      </c>
      <c r="BW17" s="34">
        <v>0</v>
      </c>
      <c r="BX17" s="35">
        <v>0</v>
      </c>
      <c r="BY17" s="35">
        <v>0</v>
      </c>
      <c r="BZ17" s="34">
        <v>0</v>
      </c>
      <c r="CA17" s="38">
        <v>0</v>
      </c>
      <c r="CB17" s="33"/>
      <c r="CC17" s="33"/>
      <c r="CD17" s="33"/>
      <c r="CE17" s="33"/>
      <c r="CF17" s="34"/>
      <c r="CG17"/>
      <c r="CH17" s="87"/>
      <c r="CI17" s="87"/>
      <c r="CJ17" s="87"/>
      <c r="CK17" s="6"/>
    </row>
    <row r="18" spans="2:89" s="1" customFormat="1" ht="17.100000000000001" customHeight="1">
      <c r="B18" s="25"/>
      <c r="C18" s="1" t="s">
        <v>219</v>
      </c>
      <c r="D18" s="161">
        <f>VLOOKUP(C18,잔액시산표!A:D,4,FALSE)</f>
        <v>2032383453</v>
      </c>
      <c r="E18" s="248">
        <f t="shared" si="0"/>
        <v>329100100</v>
      </c>
      <c r="F18" s="248">
        <v>353215063</v>
      </c>
      <c r="G18" s="248">
        <v>377083029</v>
      </c>
      <c r="H18" s="248">
        <v>378131231</v>
      </c>
      <c r="I18" s="248">
        <v>308902745</v>
      </c>
      <c r="J18" s="248">
        <v>285951285</v>
      </c>
      <c r="K18" s="161">
        <v>2038902083</v>
      </c>
      <c r="L18" s="248">
        <v>317681957</v>
      </c>
      <c r="M18" s="248">
        <v>402301593</v>
      </c>
      <c r="N18" s="248">
        <v>370078207</v>
      </c>
      <c r="O18" s="248">
        <v>340413354</v>
      </c>
      <c r="P18" s="248">
        <v>325771639</v>
      </c>
      <c r="Q18" s="248">
        <v>282655333</v>
      </c>
      <c r="R18" s="161">
        <v>1801057031</v>
      </c>
      <c r="S18" s="248">
        <v>274325033</v>
      </c>
      <c r="T18" s="248">
        <v>327044003</v>
      </c>
      <c r="U18" s="248">
        <v>332287411</v>
      </c>
      <c r="V18" s="248">
        <v>314785879</v>
      </c>
      <c r="W18" s="248">
        <v>284490782</v>
      </c>
      <c r="X18" s="248">
        <v>268123923</v>
      </c>
      <c r="Y18" s="161">
        <v>1880175219</v>
      </c>
      <c r="Z18" s="248">
        <v>289388161</v>
      </c>
      <c r="AA18" s="248">
        <v>341095074</v>
      </c>
      <c r="AB18" s="248">
        <v>347468753</v>
      </c>
      <c r="AC18" s="248">
        <v>329170625</v>
      </c>
      <c r="AD18" s="248">
        <v>291173499</v>
      </c>
      <c r="AE18" s="248">
        <v>281879107</v>
      </c>
      <c r="AF18" s="161">
        <v>1745602313</v>
      </c>
      <c r="AG18" s="248">
        <v>283248510</v>
      </c>
      <c r="AH18" s="248">
        <v>298805052</v>
      </c>
      <c r="AI18" s="248">
        <v>312331270</v>
      </c>
      <c r="AJ18" s="248">
        <v>310038539</v>
      </c>
      <c r="AK18" s="248">
        <v>282043507</v>
      </c>
      <c r="AL18" s="248">
        <v>259135435</v>
      </c>
      <c r="AM18" s="161">
        <v>1927410035</v>
      </c>
      <c r="AN18" s="203">
        <v>299922635</v>
      </c>
      <c r="AO18" s="203">
        <v>357739409</v>
      </c>
      <c r="AP18" s="203">
        <v>342238302</v>
      </c>
      <c r="AQ18" s="35">
        <v>338458653</v>
      </c>
      <c r="AR18" s="35">
        <v>300394651</v>
      </c>
      <c r="AS18" s="35">
        <v>288656385</v>
      </c>
      <c r="AT18" s="161">
        <v>1762366996</v>
      </c>
      <c r="AU18" s="35">
        <v>265865097</v>
      </c>
      <c r="AV18" s="35">
        <v>299063007</v>
      </c>
      <c r="AW18" s="35">
        <v>298286923</v>
      </c>
      <c r="AX18" s="35">
        <v>312935940</v>
      </c>
      <c r="AY18" s="35">
        <v>300917608</v>
      </c>
      <c r="AZ18" s="172">
        <v>285298421</v>
      </c>
      <c r="BA18" s="161">
        <v>1977765723</v>
      </c>
      <c r="BB18" s="35">
        <v>311038171</v>
      </c>
      <c r="BC18" s="34">
        <v>370165656</v>
      </c>
      <c r="BD18" s="34">
        <v>352113411</v>
      </c>
      <c r="BE18" s="34">
        <v>331265410</v>
      </c>
      <c r="BF18" s="34">
        <v>321900690</v>
      </c>
      <c r="BG18" s="34">
        <v>291282385</v>
      </c>
      <c r="BH18" s="91">
        <v>1867359336</v>
      </c>
      <c r="BI18" s="34">
        <v>283218592</v>
      </c>
      <c r="BJ18" s="34">
        <v>321475005</v>
      </c>
      <c r="BK18" s="34">
        <v>352327579</v>
      </c>
      <c r="BL18" s="34">
        <v>330781895</v>
      </c>
      <c r="BM18" s="34">
        <v>304645668</v>
      </c>
      <c r="BN18" s="34">
        <v>274910597</v>
      </c>
      <c r="BO18" s="91">
        <v>2044445190</v>
      </c>
      <c r="BP18" s="34">
        <v>304254632</v>
      </c>
      <c r="BQ18" s="34">
        <v>384217485</v>
      </c>
      <c r="BR18" s="34">
        <v>370381348</v>
      </c>
      <c r="BS18" s="34">
        <v>358789737</v>
      </c>
      <c r="BT18" s="34">
        <v>325356977</v>
      </c>
      <c r="BU18" s="34">
        <v>301445011</v>
      </c>
      <c r="BV18" s="91">
        <v>1535995966</v>
      </c>
      <c r="BW18" s="34">
        <v>294655221</v>
      </c>
      <c r="BX18" s="35">
        <v>331341169</v>
      </c>
      <c r="BY18" s="35">
        <v>337109137</v>
      </c>
      <c r="BZ18" s="34">
        <v>340869273</v>
      </c>
      <c r="CA18" s="38">
        <v>232021166</v>
      </c>
      <c r="CB18" s="33">
        <v>0</v>
      </c>
      <c r="CC18" s="33">
        <v>0</v>
      </c>
      <c r="CD18" s="33">
        <v>0</v>
      </c>
      <c r="CE18" s="33">
        <v>0</v>
      </c>
      <c r="CF18" s="34">
        <v>0</v>
      </c>
      <c r="CG18"/>
      <c r="CH18" s="87"/>
      <c r="CI18" s="87"/>
      <c r="CJ18" s="87"/>
      <c r="CK18" s="6"/>
    </row>
    <row r="19" spans="2:89" s="1" customFormat="1" ht="17.100000000000001" customHeight="1">
      <c r="B19" s="339" t="s">
        <v>17</v>
      </c>
      <c r="C19" s="340"/>
      <c r="D19" s="163">
        <f>SUM(D20:D29)</f>
        <v>3591384670</v>
      </c>
      <c r="E19" s="250">
        <f t="shared" si="0"/>
        <v>848223983</v>
      </c>
      <c r="F19" s="250">
        <v>540252786</v>
      </c>
      <c r="G19" s="250">
        <v>541985190</v>
      </c>
      <c r="H19" s="250">
        <v>559409926</v>
      </c>
      <c r="I19" s="250">
        <v>547563625</v>
      </c>
      <c r="J19" s="250">
        <v>553949160</v>
      </c>
      <c r="K19" s="163">
        <v>3267587418</v>
      </c>
      <c r="L19" s="250">
        <v>547456664</v>
      </c>
      <c r="M19" s="250">
        <v>567397820</v>
      </c>
      <c r="N19" s="250">
        <v>540341235</v>
      </c>
      <c r="O19" s="250">
        <v>536398484</v>
      </c>
      <c r="P19" s="250">
        <v>536847398</v>
      </c>
      <c r="Q19" s="250">
        <v>539145817</v>
      </c>
      <c r="R19" s="163">
        <v>3471393138</v>
      </c>
      <c r="S19" s="250">
        <v>736299911</v>
      </c>
      <c r="T19" s="250">
        <v>536725084</v>
      </c>
      <c r="U19" s="250">
        <v>537012932</v>
      </c>
      <c r="V19" s="250">
        <v>536266539</v>
      </c>
      <c r="W19" s="250">
        <v>595500759</v>
      </c>
      <c r="X19" s="250">
        <v>529587913</v>
      </c>
      <c r="Y19" s="163">
        <v>13736816330</v>
      </c>
      <c r="Z19" s="250">
        <v>11559241108</v>
      </c>
      <c r="AA19" s="250">
        <v>432168461</v>
      </c>
      <c r="AB19" s="250">
        <v>437465026</v>
      </c>
      <c r="AC19" s="250">
        <v>437778178</v>
      </c>
      <c r="AD19" s="250">
        <v>435063003</v>
      </c>
      <c r="AE19" s="250">
        <v>435100554</v>
      </c>
      <c r="AF19" s="163">
        <v>2637281000</v>
      </c>
      <c r="AG19" s="250">
        <v>412455074</v>
      </c>
      <c r="AH19" s="250">
        <v>435205102</v>
      </c>
      <c r="AI19" s="250">
        <v>438109278</v>
      </c>
      <c r="AJ19" s="250">
        <v>440671388</v>
      </c>
      <c r="AK19" s="250">
        <v>465823560</v>
      </c>
      <c r="AL19" s="250">
        <v>445016598</v>
      </c>
      <c r="AM19" s="163">
        <v>2616453811</v>
      </c>
      <c r="AN19" s="205">
        <v>441060852</v>
      </c>
      <c r="AO19" s="205">
        <v>438393096</v>
      </c>
      <c r="AP19" s="205">
        <v>438521118</v>
      </c>
      <c r="AQ19" s="79">
        <v>434192914</v>
      </c>
      <c r="AR19" s="79">
        <v>432699976</v>
      </c>
      <c r="AS19" s="79">
        <v>431585855</v>
      </c>
      <c r="AT19" s="163">
        <v>2593183317</v>
      </c>
      <c r="AU19" s="79">
        <v>432730204</v>
      </c>
      <c r="AV19" s="79">
        <v>431438149</v>
      </c>
      <c r="AW19" s="79">
        <v>433985218</v>
      </c>
      <c r="AX19" s="79">
        <v>426906031</v>
      </c>
      <c r="AY19" s="79">
        <v>425440981</v>
      </c>
      <c r="AZ19" s="170">
        <v>442682734</v>
      </c>
      <c r="BA19" s="163">
        <v>2577272230</v>
      </c>
      <c r="BB19" s="79">
        <v>425296147</v>
      </c>
      <c r="BC19" s="75">
        <v>422398131</v>
      </c>
      <c r="BD19" s="75">
        <v>422704544</v>
      </c>
      <c r="BE19" s="75">
        <v>436667053</v>
      </c>
      <c r="BF19" s="75">
        <v>435487399</v>
      </c>
      <c r="BG19" s="75">
        <v>434718956</v>
      </c>
      <c r="BH19" s="75">
        <v>2590241329</v>
      </c>
      <c r="BI19" s="75">
        <v>434830459</v>
      </c>
      <c r="BJ19" s="75">
        <v>430142880</v>
      </c>
      <c r="BK19" s="75">
        <v>430802785</v>
      </c>
      <c r="BL19" s="75">
        <v>435242283</v>
      </c>
      <c r="BM19" s="75">
        <v>433225612</v>
      </c>
      <c r="BN19" s="75">
        <v>425997310</v>
      </c>
      <c r="BO19" s="75">
        <v>2539872859</v>
      </c>
      <c r="BP19" s="75">
        <v>425732920.0999999</v>
      </c>
      <c r="BQ19" s="75">
        <v>424656499.9000001</v>
      </c>
      <c r="BR19" s="75">
        <v>424423579.29999995</v>
      </c>
      <c r="BS19" s="75">
        <v>420239703.70000005</v>
      </c>
      <c r="BT19" s="75">
        <v>426301569</v>
      </c>
      <c r="BU19" s="75">
        <v>418518587</v>
      </c>
      <c r="BV19" s="75">
        <v>2023935522</v>
      </c>
      <c r="BW19" s="75">
        <v>443444214</v>
      </c>
      <c r="BX19" s="79">
        <v>395799515</v>
      </c>
      <c r="BY19" s="79">
        <v>409513499</v>
      </c>
      <c r="BZ19" s="75">
        <v>400350326</v>
      </c>
      <c r="CA19" s="73">
        <v>374827968</v>
      </c>
      <c r="CB19" s="74">
        <v>0</v>
      </c>
      <c r="CC19" s="74">
        <v>0</v>
      </c>
      <c r="CD19" s="74">
        <v>0</v>
      </c>
      <c r="CE19" s="74">
        <v>0</v>
      </c>
      <c r="CF19" s="75">
        <v>0</v>
      </c>
      <c r="CG19" s="7"/>
      <c r="CH19" s="87"/>
      <c r="CI19" s="87"/>
      <c r="CJ19" s="87"/>
      <c r="CK19" s="6"/>
    </row>
    <row r="20" spans="2:89" s="1" customFormat="1" ht="17.100000000000001" customHeight="1">
      <c r="B20" s="25"/>
      <c r="C20" s="1" t="s">
        <v>44</v>
      </c>
      <c r="D20" s="161">
        <f>VLOOKUP(C20,잔액시산표!A:D,4,FALSE)</f>
        <v>8400000</v>
      </c>
      <c r="E20" s="248">
        <f t="shared" si="0"/>
        <v>1400000</v>
      </c>
      <c r="F20" s="248">
        <v>1400000</v>
      </c>
      <c r="G20" s="248">
        <v>1400000</v>
      </c>
      <c r="H20" s="248">
        <v>1400000</v>
      </c>
      <c r="I20" s="248">
        <v>1400000</v>
      </c>
      <c r="J20" s="248">
        <v>1400000</v>
      </c>
      <c r="K20" s="161">
        <v>8400000</v>
      </c>
      <c r="L20" s="248">
        <v>1400000</v>
      </c>
      <c r="M20" s="248">
        <v>1400000</v>
      </c>
      <c r="N20" s="248">
        <v>1400000</v>
      </c>
      <c r="O20" s="248">
        <v>1400000</v>
      </c>
      <c r="P20" s="248">
        <v>1400000</v>
      </c>
      <c r="Q20" s="248">
        <v>1400000</v>
      </c>
      <c r="R20" s="161">
        <v>8082624</v>
      </c>
      <c r="S20" s="248">
        <v>1400000</v>
      </c>
      <c r="T20" s="248">
        <v>1400000</v>
      </c>
      <c r="U20" s="248">
        <v>1400000</v>
      </c>
      <c r="V20" s="248">
        <v>1400000</v>
      </c>
      <c r="W20" s="248">
        <v>1400000</v>
      </c>
      <c r="X20" s="248">
        <v>1082624</v>
      </c>
      <c r="Y20" s="161">
        <v>3000000</v>
      </c>
      <c r="Z20" s="248">
        <v>1500000</v>
      </c>
      <c r="AA20" s="248">
        <v>0</v>
      </c>
      <c r="AB20" s="248">
        <v>0</v>
      </c>
      <c r="AC20" s="248">
        <v>1500000</v>
      </c>
      <c r="AD20" s="248">
        <v>0</v>
      </c>
      <c r="AE20" s="248">
        <v>0</v>
      </c>
      <c r="AF20" s="161">
        <v>3000000</v>
      </c>
      <c r="AG20" s="248">
        <v>1500000</v>
      </c>
      <c r="AH20" s="248">
        <v>0</v>
      </c>
      <c r="AI20" s="248">
        <v>1500000</v>
      </c>
      <c r="AJ20" s="248">
        <v>0</v>
      </c>
      <c r="AK20" s="248">
        <v>0</v>
      </c>
      <c r="AL20" s="248">
        <v>0</v>
      </c>
      <c r="AM20" s="161">
        <v>3000000</v>
      </c>
      <c r="AN20" s="203">
        <v>1500000</v>
      </c>
      <c r="AO20" s="203">
        <v>0</v>
      </c>
      <c r="AP20" s="203">
        <v>0</v>
      </c>
      <c r="AQ20" s="35">
        <v>1500000</v>
      </c>
      <c r="AR20" s="35">
        <v>0</v>
      </c>
      <c r="AS20" s="35">
        <v>0</v>
      </c>
      <c r="AT20" s="161">
        <v>3000000</v>
      </c>
      <c r="AU20" s="35">
        <v>1500000</v>
      </c>
      <c r="AV20" s="35">
        <v>0</v>
      </c>
      <c r="AW20" s="35">
        <v>1500000</v>
      </c>
      <c r="AX20" s="35">
        <v>0</v>
      </c>
      <c r="AY20" s="35">
        <v>0</v>
      </c>
      <c r="AZ20" s="172">
        <v>0</v>
      </c>
      <c r="BA20" s="161">
        <v>3000000</v>
      </c>
      <c r="BB20" s="35">
        <v>1500000</v>
      </c>
      <c r="BC20" s="34">
        <v>0</v>
      </c>
      <c r="BD20" s="34">
        <v>0</v>
      </c>
      <c r="BE20" s="34">
        <v>1500000</v>
      </c>
      <c r="BF20" s="34">
        <v>0</v>
      </c>
      <c r="BG20" s="34">
        <v>0</v>
      </c>
      <c r="BH20" s="91">
        <v>3000000</v>
      </c>
      <c r="BI20" s="34">
        <v>1500000</v>
      </c>
      <c r="BJ20" s="34">
        <v>0</v>
      </c>
      <c r="BK20" s="34">
        <v>0</v>
      </c>
      <c r="BL20" s="34">
        <v>1500000</v>
      </c>
      <c r="BM20" s="34">
        <v>0</v>
      </c>
      <c r="BN20" s="34">
        <v>0</v>
      </c>
      <c r="BO20" s="91">
        <v>3000000</v>
      </c>
      <c r="BP20" s="34">
        <v>1500000</v>
      </c>
      <c r="BQ20" s="34">
        <v>0</v>
      </c>
      <c r="BR20" s="34">
        <v>0</v>
      </c>
      <c r="BS20" s="34">
        <v>1500000</v>
      </c>
      <c r="BT20" s="34">
        <v>0</v>
      </c>
      <c r="BU20" s="34">
        <v>0</v>
      </c>
      <c r="BV20" s="91">
        <v>3000000</v>
      </c>
      <c r="BW20" s="34">
        <v>1500000</v>
      </c>
      <c r="BX20" s="35">
        <v>0</v>
      </c>
      <c r="BY20" s="35">
        <v>0</v>
      </c>
      <c r="BZ20" s="34">
        <v>1500000</v>
      </c>
      <c r="CA20" s="38">
        <v>0</v>
      </c>
      <c r="CB20" s="33">
        <v>0</v>
      </c>
      <c r="CC20" s="33">
        <v>0</v>
      </c>
      <c r="CD20" s="33">
        <v>0</v>
      </c>
      <c r="CE20" s="33">
        <v>0</v>
      </c>
      <c r="CF20" s="34">
        <v>0</v>
      </c>
      <c r="CG20"/>
      <c r="CH20" s="111"/>
      <c r="CI20" s="87"/>
      <c r="CJ20" s="87"/>
      <c r="CK20" s="6"/>
    </row>
    <row r="21" spans="2:89" s="61" customFormat="1" ht="17.100000000000001" customHeight="1">
      <c r="B21" s="105"/>
      <c r="C21" s="61" t="s">
        <v>25</v>
      </c>
      <c r="D21" s="164">
        <f>VLOOKUP(C21,잔액시산표!A:D,4,FALSE)</f>
        <v>2601227430</v>
      </c>
      <c r="E21" s="251">
        <f t="shared" si="0"/>
        <v>433537905</v>
      </c>
      <c r="F21" s="251">
        <v>433537905</v>
      </c>
      <c r="G21" s="251">
        <v>433537905</v>
      </c>
      <c r="H21" s="251">
        <v>433537905</v>
      </c>
      <c r="I21" s="251">
        <v>433537905</v>
      </c>
      <c r="J21" s="251">
        <v>433537905</v>
      </c>
      <c r="K21" s="164">
        <v>2601227430</v>
      </c>
      <c r="L21" s="251">
        <v>433537905</v>
      </c>
      <c r="M21" s="251">
        <v>433537905</v>
      </c>
      <c r="N21" s="251">
        <v>433537905</v>
      </c>
      <c r="O21" s="251">
        <v>433537905</v>
      </c>
      <c r="P21" s="251">
        <v>433537905</v>
      </c>
      <c r="Q21" s="251">
        <v>433537905</v>
      </c>
      <c r="R21" s="164">
        <v>2601227430</v>
      </c>
      <c r="S21" s="251">
        <v>433537905</v>
      </c>
      <c r="T21" s="251">
        <v>433537905</v>
      </c>
      <c r="U21" s="251">
        <v>433537905</v>
      </c>
      <c r="V21" s="251">
        <v>433537905</v>
      </c>
      <c r="W21" s="251">
        <v>433537905</v>
      </c>
      <c r="X21" s="251">
        <v>433537905</v>
      </c>
      <c r="Y21" s="164">
        <v>1951806097</v>
      </c>
      <c r="Z21" s="251">
        <v>378099497</v>
      </c>
      <c r="AA21" s="251">
        <v>314741320</v>
      </c>
      <c r="AB21" s="251">
        <v>314741320</v>
      </c>
      <c r="AC21" s="251">
        <v>314741320</v>
      </c>
      <c r="AD21" s="251">
        <v>314741320</v>
      </c>
      <c r="AE21" s="251">
        <v>314741320</v>
      </c>
      <c r="AF21" s="164">
        <v>1888447920</v>
      </c>
      <c r="AG21" s="251">
        <v>314741320</v>
      </c>
      <c r="AH21" s="251">
        <v>314741320</v>
      </c>
      <c r="AI21" s="251">
        <v>314741320</v>
      </c>
      <c r="AJ21" s="251">
        <v>314741320</v>
      </c>
      <c r="AK21" s="251">
        <v>314741320</v>
      </c>
      <c r="AL21" s="251">
        <v>314741320</v>
      </c>
      <c r="AM21" s="164">
        <v>1888447920</v>
      </c>
      <c r="AN21" s="206">
        <v>314741320</v>
      </c>
      <c r="AO21" s="206">
        <v>314741320</v>
      </c>
      <c r="AP21" s="206">
        <v>314741320</v>
      </c>
      <c r="AQ21" s="108">
        <v>314741320</v>
      </c>
      <c r="AR21" s="108">
        <v>314741320</v>
      </c>
      <c r="AS21" s="108">
        <v>314741320</v>
      </c>
      <c r="AT21" s="164">
        <v>1888447920</v>
      </c>
      <c r="AU21" s="108">
        <v>314741320</v>
      </c>
      <c r="AV21" s="108">
        <v>314741320</v>
      </c>
      <c r="AW21" s="108">
        <v>314741320</v>
      </c>
      <c r="AX21" s="108">
        <v>314741320</v>
      </c>
      <c r="AY21" s="108">
        <v>314741320</v>
      </c>
      <c r="AZ21" s="173">
        <v>314741320</v>
      </c>
      <c r="BA21" s="164">
        <v>1888447920</v>
      </c>
      <c r="BB21" s="108">
        <v>314741320</v>
      </c>
      <c r="BC21" s="107">
        <v>314741320</v>
      </c>
      <c r="BD21" s="107">
        <v>314741320</v>
      </c>
      <c r="BE21" s="107">
        <v>314741320</v>
      </c>
      <c r="BF21" s="107">
        <v>314741320</v>
      </c>
      <c r="BG21" s="107">
        <v>314741320</v>
      </c>
      <c r="BH21" s="106">
        <v>1888447920</v>
      </c>
      <c r="BI21" s="107">
        <v>314741320</v>
      </c>
      <c r="BJ21" s="107">
        <v>314741320</v>
      </c>
      <c r="BK21" s="107">
        <v>314741320</v>
      </c>
      <c r="BL21" s="107">
        <v>314741320</v>
      </c>
      <c r="BM21" s="107">
        <v>314741320</v>
      </c>
      <c r="BN21" s="107">
        <v>314741320</v>
      </c>
      <c r="BO21" s="106">
        <v>1888447920</v>
      </c>
      <c r="BP21" s="107">
        <v>314741320</v>
      </c>
      <c r="BQ21" s="107">
        <v>314741320</v>
      </c>
      <c r="BR21" s="107">
        <v>314741320</v>
      </c>
      <c r="BS21" s="107">
        <v>314741320</v>
      </c>
      <c r="BT21" s="107">
        <v>314741320</v>
      </c>
      <c r="BU21" s="107">
        <v>314741320</v>
      </c>
      <c r="BV21" s="106">
        <v>1573706600</v>
      </c>
      <c r="BW21" s="107">
        <v>314727076</v>
      </c>
      <c r="BX21" s="108">
        <v>314744881</v>
      </c>
      <c r="BY21" s="108">
        <v>314744881</v>
      </c>
      <c r="BZ21" s="107">
        <v>314744881</v>
      </c>
      <c r="CA21" s="63">
        <v>314744881</v>
      </c>
      <c r="CB21" s="109">
        <v>0</v>
      </c>
      <c r="CC21" s="109">
        <v>0</v>
      </c>
      <c r="CD21" s="109">
        <v>0</v>
      </c>
      <c r="CE21" s="109">
        <v>0</v>
      </c>
      <c r="CF21" s="107">
        <v>0</v>
      </c>
      <c r="CG21" s="110"/>
      <c r="CH21" s="87"/>
      <c r="CI21" s="87"/>
      <c r="CJ21" s="87"/>
      <c r="CK21" s="6"/>
    </row>
    <row r="22" spans="2:89" s="1" customFormat="1" ht="17.100000000000001" customHeight="1">
      <c r="B22" s="25"/>
      <c r="C22" s="1" t="s">
        <v>26</v>
      </c>
      <c r="D22" s="161">
        <f>VLOOKUP(C22,잔액시산표!A:D,4,FALSE)</f>
        <v>13236507</v>
      </c>
      <c r="E22" s="248">
        <f t="shared" si="0"/>
        <v>2253253</v>
      </c>
      <c r="F22" s="248">
        <v>2035196</v>
      </c>
      <c r="G22" s="248">
        <v>2253253</v>
      </c>
      <c r="H22" s="248">
        <v>2253253</v>
      </c>
      <c r="I22" s="248">
        <v>2182152</v>
      </c>
      <c r="J22" s="248">
        <v>2259400</v>
      </c>
      <c r="K22" s="161">
        <v>13337748</v>
      </c>
      <c r="L22" s="248">
        <v>2186516</v>
      </c>
      <c r="M22" s="248">
        <v>2259400</v>
      </c>
      <c r="N22" s="248">
        <v>2259400</v>
      </c>
      <c r="O22" s="248">
        <v>2186516</v>
      </c>
      <c r="P22" s="248">
        <v>2259400</v>
      </c>
      <c r="Q22" s="248">
        <v>2186516</v>
      </c>
      <c r="R22" s="161">
        <v>14165752</v>
      </c>
      <c r="S22" s="248">
        <v>2259400</v>
      </c>
      <c r="T22" s="248">
        <v>2040748</v>
      </c>
      <c r="U22" s="248">
        <v>2259400</v>
      </c>
      <c r="V22" s="248">
        <v>2259400</v>
      </c>
      <c r="W22" s="248">
        <v>2371312</v>
      </c>
      <c r="X22" s="248">
        <v>2975492</v>
      </c>
      <c r="Y22" s="161">
        <v>15486266</v>
      </c>
      <c r="Z22" s="248">
        <v>2705243</v>
      </c>
      <c r="AA22" s="248">
        <v>2589619</v>
      </c>
      <c r="AB22" s="248">
        <v>2589619</v>
      </c>
      <c r="AC22" s="248">
        <v>2506083</v>
      </c>
      <c r="AD22" s="248">
        <v>2589619</v>
      </c>
      <c r="AE22" s="248">
        <v>2506083</v>
      </c>
      <c r="AF22" s="161">
        <v>15205674</v>
      </c>
      <c r="AG22" s="248">
        <v>2589619</v>
      </c>
      <c r="AH22" s="248">
        <v>2339011</v>
      </c>
      <c r="AI22" s="248">
        <v>2589619</v>
      </c>
      <c r="AJ22" s="248">
        <v>2589619</v>
      </c>
      <c r="AK22" s="248">
        <v>2506518</v>
      </c>
      <c r="AL22" s="248">
        <v>2591288</v>
      </c>
      <c r="AM22" s="161">
        <v>15296958</v>
      </c>
      <c r="AN22" s="203">
        <v>2507698</v>
      </c>
      <c r="AO22" s="203">
        <v>2591288</v>
      </c>
      <c r="AP22" s="203">
        <v>2591288</v>
      </c>
      <c r="AQ22" s="35">
        <v>2507698</v>
      </c>
      <c r="AR22" s="35">
        <v>2591288</v>
      </c>
      <c r="AS22" s="35">
        <v>2507698</v>
      </c>
      <c r="AT22" s="161">
        <v>16110051</v>
      </c>
      <c r="AU22" s="35">
        <v>2591288</v>
      </c>
      <c r="AV22" s="35">
        <v>2424108</v>
      </c>
      <c r="AW22" s="35">
        <v>2591288</v>
      </c>
      <c r="AX22" s="35">
        <v>2591288</v>
      </c>
      <c r="AY22" s="35">
        <v>2674486</v>
      </c>
      <c r="AZ22" s="172">
        <v>3237593</v>
      </c>
      <c r="BA22" s="161">
        <v>19112241</v>
      </c>
      <c r="BB22" s="35">
        <v>3133154</v>
      </c>
      <c r="BC22" s="34">
        <v>3237593</v>
      </c>
      <c r="BD22" s="34">
        <v>3237593</v>
      </c>
      <c r="BE22" s="34">
        <v>3133154</v>
      </c>
      <c r="BF22" s="34">
        <v>3237593</v>
      </c>
      <c r="BG22" s="34">
        <v>3133154</v>
      </c>
      <c r="BH22" s="91">
        <v>20176767</v>
      </c>
      <c r="BI22" s="34">
        <v>3237593</v>
      </c>
      <c r="BJ22" s="34">
        <v>2924277</v>
      </c>
      <c r="BK22" s="34">
        <v>3237593</v>
      </c>
      <c r="BL22" s="34">
        <v>3237593</v>
      </c>
      <c r="BM22" s="34">
        <v>3372940</v>
      </c>
      <c r="BN22" s="34">
        <v>4166771</v>
      </c>
      <c r="BO22" s="91">
        <v>24597390</v>
      </c>
      <c r="BP22" s="34">
        <v>4032359</v>
      </c>
      <c r="BQ22" s="34">
        <v>4166771</v>
      </c>
      <c r="BR22" s="34">
        <v>4166771</v>
      </c>
      <c r="BS22" s="34">
        <v>4032359</v>
      </c>
      <c r="BT22" s="34">
        <v>4166771</v>
      </c>
      <c r="BU22" s="34">
        <v>4032359</v>
      </c>
      <c r="BV22" s="91">
        <v>19220911</v>
      </c>
      <c r="BW22" s="34">
        <v>4166771</v>
      </c>
      <c r="BX22" s="35">
        <v>3763535</v>
      </c>
      <c r="BY22" s="35">
        <v>4166771</v>
      </c>
      <c r="BZ22" s="34">
        <v>4166771</v>
      </c>
      <c r="CA22" s="38">
        <v>2957063</v>
      </c>
      <c r="CB22" s="33">
        <v>0</v>
      </c>
      <c r="CC22" s="33">
        <v>0</v>
      </c>
      <c r="CD22" s="33">
        <v>0</v>
      </c>
      <c r="CE22" s="33">
        <v>0</v>
      </c>
      <c r="CF22" s="34">
        <v>0</v>
      </c>
      <c r="CG22" s="7"/>
      <c r="CH22" s="87"/>
      <c r="CI22" s="87"/>
      <c r="CJ22" s="87"/>
      <c r="CK22" s="6"/>
    </row>
    <row r="23" spans="2:89" s="1" customFormat="1" ht="17.100000000000001" customHeight="1">
      <c r="B23" s="25"/>
      <c r="C23" s="1" t="s">
        <v>27</v>
      </c>
      <c r="D23" s="161">
        <f>VLOOKUP(C23,잔액시산표!A:D,4,FALSE)+300000000</f>
        <v>400000000</v>
      </c>
      <c r="E23" s="248">
        <f>(D23-F23-G23-H23-I23-J23)+300000000</f>
        <v>616666665</v>
      </c>
      <c r="F23" s="248">
        <v>16666667</v>
      </c>
      <c r="G23" s="248">
        <v>16666667</v>
      </c>
      <c r="H23" s="248">
        <v>16666667</v>
      </c>
      <c r="I23" s="248">
        <v>16666667</v>
      </c>
      <c r="J23" s="248">
        <v>16666667</v>
      </c>
      <c r="K23" s="161">
        <v>100000000</v>
      </c>
      <c r="L23" s="248">
        <v>16666665</v>
      </c>
      <c r="M23" s="248">
        <v>16666667</v>
      </c>
      <c r="N23" s="248">
        <v>16666667</v>
      </c>
      <c r="O23" s="248">
        <v>16666667</v>
      </c>
      <c r="P23" s="248">
        <v>16666667</v>
      </c>
      <c r="Q23" s="248">
        <v>16666667</v>
      </c>
      <c r="R23" s="161">
        <v>300000000</v>
      </c>
      <c r="S23" s="248">
        <v>216666665</v>
      </c>
      <c r="T23" s="248">
        <v>16666667</v>
      </c>
      <c r="U23" s="248">
        <v>16666667</v>
      </c>
      <c r="V23" s="248">
        <v>16666667</v>
      </c>
      <c r="W23" s="248">
        <v>16666667</v>
      </c>
      <c r="X23" s="248">
        <v>16666667</v>
      </c>
      <c r="Y23" s="161">
        <v>240277777</v>
      </c>
      <c r="Z23" s="248">
        <v>31944445</v>
      </c>
      <c r="AA23" s="248">
        <v>41666666</v>
      </c>
      <c r="AB23" s="248">
        <v>41666666</v>
      </c>
      <c r="AC23" s="248">
        <v>41666666</v>
      </c>
      <c r="AD23" s="248">
        <v>41666666</v>
      </c>
      <c r="AE23" s="248">
        <v>41666668</v>
      </c>
      <c r="AF23" s="161">
        <v>250000000</v>
      </c>
      <c r="AG23" s="248">
        <v>41666668</v>
      </c>
      <c r="AH23" s="248">
        <v>41666666</v>
      </c>
      <c r="AI23" s="248">
        <v>41666666</v>
      </c>
      <c r="AJ23" s="248">
        <v>41666668</v>
      </c>
      <c r="AK23" s="248">
        <v>41666666</v>
      </c>
      <c r="AL23" s="248">
        <v>41666666</v>
      </c>
      <c r="AM23" s="161">
        <v>250000000</v>
      </c>
      <c r="AN23" s="203">
        <v>41666668</v>
      </c>
      <c r="AO23" s="203">
        <v>41666666</v>
      </c>
      <c r="AP23" s="203">
        <v>41666666</v>
      </c>
      <c r="AQ23" s="35">
        <v>41666666</v>
      </c>
      <c r="AR23" s="35">
        <v>41666666</v>
      </c>
      <c r="AS23" s="35">
        <v>41666668</v>
      </c>
      <c r="AT23" s="161">
        <v>250000000</v>
      </c>
      <c r="AU23" s="35">
        <v>41666668</v>
      </c>
      <c r="AV23" s="35">
        <v>41666666</v>
      </c>
      <c r="AW23" s="35">
        <v>41666666</v>
      </c>
      <c r="AX23" s="35">
        <v>41666668</v>
      </c>
      <c r="AY23" s="35">
        <v>41666666</v>
      </c>
      <c r="AZ23" s="172">
        <v>41666666</v>
      </c>
      <c r="BA23" s="161">
        <v>250000000</v>
      </c>
      <c r="BB23" s="35">
        <v>41666668</v>
      </c>
      <c r="BC23" s="34">
        <v>41666666</v>
      </c>
      <c r="BD23" s="34">
        <v>41666666</v>
      </c>
      <c r="BE23" s="34">
        <v>41666666</v>
      </c>
      <c r="BF23" s="34">
        <v>41666666</v>
      </c>
      <c r="BG23" s="34">
        <v>41666668</v>
      </c>
      <c r="BH23" s="91">
        <v>250000000</v>
      </c>
      <c r="BI23" s="34">
        <v>41666668</v>
      </c>
      <c r="BJ23" s="34">
        <v>41666666</v>
      </c>
      <c r="BK23" s="34">
        <v>41666666</v>
      </c>
      <c r="BL23" s="34">
        <v>41666668</v>
      </c>
      <c r="BM23" s="34">
        <v>41666666</v>
      </c>
      <c r="BN23" s="34">
        <v>41666666</v>
      </c>
      <c r="BO23" s="91">
        <v>200000000</v>
      </c>
      <c r="BP23" s="34">
        <v>32240438</v>
      </c>
      <c r="BQ23" s="34">
        <v>33879781</v>
      </c>
      <c r="BR23" s="34">
        <v>33879781</v>
      </c>
      <c r="BS23" s="34">
        <v>33333334</v>
      </c>
      <c r="BT23" s="34">
        <v>33879781</v>
      </c>
      <c r="BU23" s="34">
        <v>32786885</v>
      </c>
      <c r="BV23" s="91">
        <v>39722000</v>
      </c>
      <c r="BW23" s="34">
        <v>8611111</v>
      </c>
      <c r="BX23" s="35">
        <v>7777778</v>
      </c>
      <c r="BY23" s="35">
        <v>8611111</v>
      </c>
      <c r="BZ23" s="34">
        <v>11666444</v>
      </c>
      <c r="CA23" s="38">
        <v>3055556</v>
      </c>
      <c r="CB23" s="33">
        <v>0</v>
      </c>
      <c r="CC23" s="33">
        <v>0</v>
      </c>
      <c r="CD23" s="33">
        <v>0</v>
      </c>
      <c r="CE23" s="33">
        <v>0</v>
      </c>
      <c r="CF23" s="34">
        <v>0</v>
      </c>
      <c r="CG23" s="7"/>
      <c r="CH23" s="87"/>
      <c r="CI23" s="87"/>
      <c r="CJ23" s="87"/>
      <c r="CK23" s="6"/>
    </row>
    <row r="24" spans="2:89" s="1" customFormat="1" ht="17.100000000000001" customHeight="1">
      <c r="B24" s="25"/>
      <c r="C24" s="1" t="s">
        <v>41</v>
      </c>
      <c r="D24" s="161">
        <f>VLOOKUP(C24,잔액시산표!A:D,4,FALSE)</f>
        <v>13500000</v>
      </c>
      <c r="E24" s="248">
        <f t="shared" si="0"/>
        <v>2250002</v>
      </c>
      <c r="F24" s="248">
        <v>2249999</v>
      </c>
      <c r="G24" s="248">
        <v>2249999</v>
      </c>
      <c r="H24" s="248">
        <v>2250002</v>
      </c>
      <c r="I24" s="248">
        <v>2249999</v>
      </c>
      <c r="J24" s="248">
        <v>2249999</v>
      </c>
      <c r="K24" s="161">
        <v>13500000</v>
      </c>
      <c r="L24" s="248">
        <v>2250002</v>
      </c>
      <c r="M24" s="248">
        <v>2249999</v>
      </c>
      <c r="N24" s="248">
        <v>2249999</v>
      </c>
      <c r="O24" s="248">
        <v>2250002</v>
      </c>
      <c r="P24" s="248">
        <v>2249999</v>
      </c>
      <c r="Q24" s="248">
        <v>2249999</v>
      </c>
      <c r="R24" s="161">
        <v>13500000</v>
      </c>
      <c r="S24" s="248">
        <v>2250002</v>
      </c>
      <c r="T24" s="248">
        <v>2198631</v>
      </c>
      <c r="U24" s="248">
        <v>2301367</v>
      </c>
      <c r="V24" s="248">
        <v>2250002</v>
      </c>
      <c r="W24" s="248">
        <v>2249999</v>
      </c>
      <c r="X24" s="248">
        <v>2249999</v>
      </c>
      <c r="Y24" s="161">
        <v>14806011</v>
      </c>
      <c r="Z24" s="248">
        <v>2306011</v>
      </c>
      <c r="AA24" s="248">
        <v>2500000</v>
      </c>
      <c r="AB24" s="248">
        <v>2500000</v>
      </c>
      <c r="AC24" s="248">
        <v>2500000</v>
      </c>
      <c r="AD24" s="248">
        <v>2500000</v>
      </c>
      <c r="AE24" s="248">
        <v>2500000</v>
      </c>
      <c r="AF24" s="161">
        <v>15000000</v>
      </c>
      <c r="AG24" s="248">
        <v>2500000</v>
      </c>
      <c r="AH24" s="248">
        <v>2500000</v>
      </c>
      <c r="AI24" s="248">
        <v>2500000</v>
      </c>
      <c r="AJ24" s="248">
        <v>2500000</v>
      </c>
      <c r="AK24" s="248">
        <v>2500000</v>
      </c>
      <c r="AL24" s="248">
        <v>2500000</v>
      </c>
      <c r="AM24" s="161">
        <v>15000000</v>
      </c>
      <c r="AN24" s="203">
        <v>2500000</v>
      </c>
      <c r="AO24" s="203">
        <v>2500000</v>
      </c>
      <c r="AP24" s="203">
        <v>2500000</v>
      </c>
      <c r="AQ24" s="35">
        <v>2500000</v>
      </c>
      <c r="AR24" s="35">
        <v>2500000</v>
      </c>
      <c r="AS24" s="35">
        <v>2500000</v>
      </c>
      <c r="AT24" s="161">
        <v>15000000</v>
      </c>
      <c r="AU24" s="35">
        <v>2500000</v>
      </c>
      <c r="AV24" s="35">
        <v>2500000</v>
      </c>
      <c r="AW24" s="35">
        <v>2500000</v>
      </c>
      <c r="AX24" s="35">
        <v>2500000</v>
      </c>
      <c r="AY24" s="35">
        <v>2500000</v>
      </c>
      <c r="AZ24" s="172">
        <v>2500000</v>
      </c>
      <c r="BA24" s="161">
        <v>15000000</v>
      </c>
      <c r="BB24" s="35">
        <v>2500000</v>
      </c>
      <c r="BC24" s="34">
        <v>2500000</v>
      </c>
      <c r="BD24" s="34">
        <v>2500000</v>
      </c>
      <c r="BE24" s="34">
        <v>2500000</v>
      </c>
      <c r="BF24" s="34">
        <v>2500000</v>
      </c>
      <c r="BG24" s="34">
        <v>2500000</v>
      </c>
      <c r="BH24" s="91">
        <v>15000000</v>
      </c>
      <c r="BI24" s="34">
        <v>2500000</v>
      </c>
      <c r="BJ24" s="34">
        <v>2500000</v>
      </c>
      <c r="BK24" s="34">
        <v>2500000</v>
      </c>
      <c r="BL24" s="34">
        <v>2500000</v>
      </c>
      <c r="BM24" s="34">
        <v>2500000</v>
      </c>
      <c r="BN24" s="34">
        <v>2500000</v>
      </c>
      <c r="BO24" s="91">
        <v>15000000</v>
      </c>
      <c r="BP24" s="34">
        <v>2418032</v>
      </c>
      <c r="BQ24" s="34">
        <v>2540984</v>
      </c>
      <c r="BR24" s="34">
        <v>2540984</v>
      </c>
      <c r="BS24" s="34">
        <v>2500000</v>
      </c>
      <c r="BT24" s="34">
        <v>2540984</v>
      </c>
      <c r="BU24" s="34">
        <v>2459016</v>
      </c>
      <c r="BV24" s="91">
        <v>17666667</v>
      </c>
      <c r="BW24" s="34">
        <v>2554945</v>
      </c>
      <c r="BX24" s="35">
        <v>2307693</v>
      </c>
      <c r="BY24" s="35">
        <v>2554945</v>
      </c>
      <c r="BZ24" s="34">
        <v>2554945</v>
      </c>
      <c r="CA24" s="38">
        <v>7694139</v>
      </c>
      <c r="CB24" s="33">
        <v>0</v>
      </c>
      <c r="CC24" s="33">
        <v>0</v>
      </c>
      <c r="CD24" s="33">
        <v>0</v>
      </c>
      <c r="CE24" s="33">
        <v>0</v>
      </c>
      <c r="CF24" s="34">
        <v>0</v>
      </c>
      <c r="CG24" s="7"/>
      <c r="CH24" s="87"/>
      <c r="CI24" s="87"/>
      <c r="CJ24" s="87"/>
      <c r="CK24" s="6"/>
    </row>
    <row r="25" spans="2:89" s="1" customFormat="1" ht="17.100000000000001" customHeight="1">
      <c r="B25" s="25"/>
      <c r="C25" s="1" t="s">
        <v>42</v>
      </c>
      <c r="D25" s="161">
        <f>VLOOKUP(C25,잔액시산표!A:D,4,FALSE)</f>
        <v>17500000</v>
      </c>
      <c r="E25" s="248">
        <f t="shared" si="0"/>
        <v>2916668</v>
      </c>
      <c r="F25" s="248">
        <v>2916666</v>
      </c>
      <c r="G25" s="248">
        <v>2916666</v>
      </c>
      <c r="H25" s="248">
        <v>2916668</v>
      </c>
      <c r="I25" s="248">
        <v>2916666</v>
      </c>
      <c r="J25" s="248">
        <v>2916666</v>
      </c>
      <c r="K25" s="161">
        <v>17500000</v>
      </c>
      <c r="L25" s="248">
        <v>2916668</v>
      </c>
      <c r="M25" s="248">
        <v>2916666</v>
      </c>
      <c r="N25" s="248">
        <v>2916666</v>
      </c>
      <c r="O25" s="248">
        <v>2916668</v>
      </c>
      <c r="P25" s="248">
        <v>2916666</v>
      </c>
      <c r="Q25" s="248">
        <v>2916666</v>
      </c>
      <c r="R25" s="161">
        <v>17500000</v>
      </c>
      <c r="S25" s="248">
        <v>2916668</v>
      </c>
      <c r="T25" s="248">
        <v>2916666</v>
      </c>
      <c r="U25" s="248">
        <v>2916666</v>
      </c>
      <c r="V25" s="248">
        <v>2916668</v>
      </c>
      <c r="W25" s="248">
        <v>2916666</v>
      </c>
      <c r="X25" s="248">
        <v>2916666</v>
      </c>
      <c r="Y25" s="161">
        <v>17500000</v>
      </c>
      <c r="Z25" s="248">
        <v>2916668</v>
      </c>
      <c r="AA25" s="248">
        <v>2916666</v>
      </c>
      <c r="AB25" s="248">
        <v>2916666</v>
      </c>
      <c r="AC25" s="248">
        <v>2916668</v>
      </c>
      <c r="AD25" s="248">
        <v>2916666</v>
      </c>
      <c r="AE25" s="248">
        <v>2916666</v>
      </c>
      <c r="AF25" s="161">
        <v>17500000</v>
      </c>
      <c r="AG25" s="248">
        <v>2916668</v>
      </c>
      <c r="AH25" s="248">
        <v>2916666</v>
      </c>
      <c r="AI25" s="248">
        <v>2916666</v>
      </c>
      <c r="AJ25" s="248">
        <v>2916668</v>
      </c>
      <c r="AK25" s="248">
        <v>2916666</v>
      </c>
      <c r="AL25" s="248">
        <v>2916666</v>
      </c>
      <c r="AM25" s="161">
        <v>17500000</v>
      </c>
      <c r="AN25" s="203">
        <v>2916668</v>
      </c>
      <c r="AO25" s="203">
        <v>2916666</v>
      </c>
      <c r="AP25" s="203">
        <v>2916666</v>
      </c>
      <c r="AQ25" s="35">
        <v>2916668</v>
      </c>
      <c r="AR25" s="35">
        <v>2916666</v>
      </c>
      <c r="AS25" s="35">
        <v>2916666</v>
      </c>
      <c r="AT25" s="161">
        <v>17500000</v>
      </c>
      <c r="AU25" s="35">
        <v>2916668</v>
      </c>
      <c r="AV25" s="35">
        <v>2916666</v>
      </c>
      <c r="AW25" s="35">
        <v>2916666</v>
      </c>
      <c r="AX25" s="35">
        <v>2916668</v>
      </c>
      <c r="AY25" s="35">
        <v>2916666</v>
      </c>
      <c r="AZ25" s="172">
        <v>2916666</v>
      </c>
      <c r="BA25" s="161">
        <v>17500000</v>
      </c>
      <c r="BB25" s="35">
        <v>2916668</v>
      </c>
      <c r="BC25" s="34">
        <v>2916666</v>
      </c>
      <c r="BD25" s="34">
        <v>2916666</v>
      </c>
      <c r="BE25" s="34">
        <v>2916668</v>
      </c>
      <c r="BF25" s="34">
        <v>2916666</v>
      </c>
      <c r="BG25" s="34">
        <v>2916666</v>
      </c>
      <c r="BH25" s="91">
        <v>17500000</v>
      </c>
      <c r="BI25" s="34">
        <v>2916668</v>
      </c>
      <c r="BJ25" s="34">
        <v>2916666</v>
      </c>
      <c r="BK25" s="34">
        <v>2916666</v>
      </c>
      <c r="BL25" s="34">
        <v>2916668</v>
      </c>
      <c r="BM25" s="34">
        <v>2916666</v>
      </c>
      <c r="BN25" s="34">
        <v>2916666</v>
      </c>
      <c r="BO25" s="91">
        <v>17500000</v>
      </c>
      <c r="BP25" s="34">
        <v>2821038</v>
      </c>
      <c r="BQ25" s="34">
        <v>2964481</v>
      </c>
      <c r="BR25" s="34">
        <v>2964481</v>
      </c>
      <c r="BS25" s="34">
        <v>2916667</v>
      </c>
      <c r="BT25" s="34">
        <v>2964481</v>
      </c>
      <c r="BU25" s="34">
        <v>2868852</v>
      </c>
      <c r="BV25" s="91">
        <v>13902778</v>
      </c>
      <c r="BW25" s="34">
        <v>3013889</v>
      </c>
      <c r="BX25" s="35">
        <v>2722222</v>
      </c>
      <c r="BY25" s="35">
        <v>3013889</v>
      </c>
      <c r="BZ25" s="34">
        <v>3013889</v>
      </c>
      <c r="CA25" s="38">
        <v>2138889</v>
      </c>
      <c r="CB25" s="33">
        <v>0</v>
      </c>
      <c r="CC25" s="33">
        <v>0</v>
      </c>
      <c r="CD25" s="33">
        <v>0</v>
      </c>
      <c r="CE25" s="33">
        <v>0</v>
      </c>
      <c r="CF25" s="34">
        <v>0</v>
      </c>
      <c r="CG25" s="7"/>
      <c r="CH25" s="87"/>
      <c r="CI25" s="87"/>
      <c r="CJ25" s="87"/>
      <c r="CK25" s="6"/>
    </row>
    <row r="26" spans="2:89" s="1" customFormat="1" ht="17.100000000000001" customHeight="1">
      <c r="B26" s="25"/>
      <c r="C26" s="1" t="s">
        <v>43</v>
      </c>
      <c r="D26" s="161">
        <f>VLOOKUP(C26,잔액시산표!A:D,4,FALSE)</f>
        <v>99782472</v>
      </c>
      <c r="E26" s="248">
        <f t="shared" si="0"/>
        <v>17213926</v>
      </c>
      <c r="F26" s="248">
        <v>15531638</v>
      </c>
      <c r="G26" s="248">
        <v>16831816</v>
      </c>
      <c r="H26" s="248">
        <v>16888147</v>
      </c>
      <c r="I26" s="248">
        <v>16429336</v>
      </c>
      <c r="J26" s="248">
        <v>16887609</v>
      </c>
      <c r="K26" s="161">
        <v>133353371</v>
      </c>
      <c r="L26" s="248">
        <v>17409086</v>
      </c>
      <c r="M26" s="248">
        <v>44924178</v>
      </c>
      <c r="N26" s="248">
        <v>17876775</v>
      </c>
      <c r="O26" s="248">
        <v>16997674</v>
      </c>
      <c r="P26" s="248">
        <v>17593558</v>
      </c>
      <c r="Q26" s="248">
        <v>18552100</v>
      </c>
      <c r="R26" s="161">
        <v>98815086</v>
      </c>
      <c r="S26" s="248">
        <v>16954372</v>
      </c>
      <c r="T26" s="248">
        <v>15935998</v>
      </c>
      <c r="U26" s="248">
        <v>17599511</v>
      </c>
      <c r="V26" s="248">
        <v>16938985</v>
      </c>
      <c r="W26" s="248">
        <v>15907655</v>
      </c>
      <c r="X26" s="248">
        <v>15478565</v>
      </c>
      <c r="Y26" s="161">
        <v>11155716030</v>
      </c>
      <c r="Z26" s="248">
        <v>11084961970</v>
      </c>
      <c r="AA26" s="248">
        <v>15235779</v>
      </c>
      <c r="AB26" s="248">
        <v>15232370</v>
      </c>
      <c r="AC26" s="248">
        <v>14206845</v>
      </c>
      <c r="AD26" s="248">
        <v>13027798</v>
      </c>
      <c r="AE26" s="248">
        <v>13051268</v>
      </c>
      <c r="AF26" s="161">
        <v>83910980</v>
      </c>
      <c r="AG26" s="248">
        <v>-9648354</v>
      </c>
      <c r="AH26" s="248">
        <v>12726864</v>
      </c>
      <c r="AI26" s="248">
        <v>13703317</v>
      </c>
      <c r="AJ26" s="248">
        <v>13614659</v>
      </c>
      <c r="AK26" s="248">
        <v>39557602</v>
      </c>
      <c r="AL26" s="248">
        <v>13956892</v>
      </c>
      <c r="AM26" s="161">
        <v>79725690</v>
      </c>
      <c r="AN26" s="203">
        <v>13595327</v>
      </c>
      <c r="AO26" s="203">
        <v>13958319</v>
      </c>
      <c r="AP26" s="203">
        <v>13764409</v>
      </c>
      <c r="AQ26" s="35">
        <v>12980999</v>
      </c>
      <c r="AR26" s="35">
        <v>13266724</v>
      </c>
      <c r="AS26" s="35">
        <v>12159912</v>
      </c>
      <c r="AT26" s="161">
        <v>69119427</v>
      </c>
      <c r="AU26" s="35">
        <v>12523254</v>
      </c>
      <c r="AV26" s="35">
        <v>11876591</v>
      </c>
      <c r="AW26" s="35">
        <v>12523263</v>
      </c>
      <c r="AX26" s="35">
        <v>11145114</v>
      </c>
      <c r="AY26" s="35">
        <v>10558218</v>
      </c>
      <c r="AZ26" s="172">
        <v>10492987</v>
      </c>
      <c r="BA26" s="161">
        <v>61710494</v>
      </c>
      <c r="BB26" s="35">
        <v>10076897</v>
      </c>
      <c r="BC26" s="34">
        <v>10404736</v>
      </c>
      <c r="BD26" s="34">
        <v>10910567</v>
      </c>
      <c r="BE26" s="34">
        <v>10305468</v>
      </c>
      <c r="BF26" s="34">
        <v>10354842</v>
      </c>
      <c r="BG26" s="34">
        <v>9657984</v>
      </c>
      <c r="BH26" s="91">
        <v>38026262</v>
      </c>
      <c r="BI26" s="34">
        <v>7852322</v>
      </c>
      <c r="BJ26" s="34">
        <v>6150380</v>
      </c>
      <c r="BK26" s="34">
        <v>6245340</v>
      </c>
      <c r="BL26" s="34">
        <v>6134018</v>
      </c>
      <c r="BM26" s="34">
        <v>5787554</v>
      </c>
      <c r="BN26" s="34">
        <v>5856648</v>
      </c>
      <c r="BO26" s="91">
        <v>30334397</v>
      </c>
      <c r="BP26" s="34">
        <v>5203452</v>
      </c>
      <c r="BQ26" s="34">
        <v>5362257</v>
      </c>
      <c r="BR26" s="34">
        <v>4831204</v>
      </c>
      <c r="BS26" s="34">
        <v>3676336</v>
      </c>
      <c r="BT26" s="34">
        <v>8761150</v>
      </c>
      <c r="BU26" s="34">
        <v>2499998</v>
      </c>
      <c r="BV26" s="91">
        <v>63046419</v>
      </c>
      <c r="BW26" s="34">
        <v>7996600</v>
      </c>
      <c r="BX26" s="35">
        <v>19431210</v>
      </c>
      <c r="BY26" s="35">
        <v>26468609</v>
      </c>
      <c r="BZ26" s="34">
        <v>1950000</v>
      </c>
      <c r="CA26" s="35">
        <v>7200000</v>
      </c>
      <c r="CB26" s="34">
        <v>0</v>
      </c>
      <c r="CC26" s="34">
        <v>0</v>
      </c>
      <c r="CD26" s="34">
        <v>0</v>
      </c>
      <c r="CE26" s="34">
        <v>0</v>
      </c>
      <c r="CF26" s="34">
        <v>0</v>
      </c>
      <c r="CG26" s="7"/>
      <c r="CH26" s="111"/>
      <c r="CI26" s="87"/>
      <c r="CJ26" s="87"/>
      <c r="CK26" s="6"/>
    </row>
    <row r="27" spans="2:89" s="61" customFormat="1" ht="16.5" customHeight="1">
      <c r="B27" s="105"/>
      <c r="C27" s="61" t="s">
        <v>40</v>
      </c>
      <c r="D27" s="164">
        <f>VLOOKUP(C27,잔액시산표!A:D,4,FALSE)</f>
        <v>422222420</v>
      </c>
      <c r="E27" s="251">
        <f t="shared" si="0"/>
        <v>64601770</v>
      </c>
      <c r="F27" s="251">
        <v>64601770</v>
      </c>
      <c r="G27" s="251">
        <v>64669280</v>
      </c>
      <c r="H27" s="251">
        <v>81833160</v>
      </c>
      <c r="I27" s="251">
        <v>70394380</v>
      </c>
      <c r="J27" s="251">
        <v>76122060</v>
      </c>
      <c r="K27" s="164">
        <v>369898140</v>
      </c>
      <c r="L27" s="251">
        <v>69678430</v>
      </c>
      <c r="M27" s="251">
        <v>61981090</v>
      </c>
      <c r="N27" s="251">
        <v>61981120</v>
      </c>
      <c r="O27" s="251">
        <v>58752500</v>
      </c>
      <c r="P27" s="251">
        <v>58752500</v>
      </c>
      <c r="Q27" s="251">
        <v>58752500</v>
      </c>
      <c r="R27" s="164">
        <v>405270540</v>
      </c>
      <c r="S27" s="251">
        <v>58752500</v>
      </c>
      <c r="T27" s="251">
        <v>58820000</v>
      </c>
      <c r="U27" s="251">
        <v>58752510</v>
      </c>
      <c r="V27" s="251">
        <v>57061217</v>
      </c>
      <c r="W27" s="251">
        <v>118948933</v>
      </c>
      <c r="X27" s="251">
        <v>52935380</v>
      </c>
      <c r="Y27" s="164">
        <v>328306300</v>
      </c>
      <c r="Z27" s="251">
        <v>52937859</v>
      </c>
      <c r="AA27" s="251">
        <v>50827820</v>
      </c>
      <c r="AB27" s="251">
        <v>56133281</v>
      </c>
      <c r="AC27" s="251">
        <v>56135780</v>
      </c>
      <c r="AD27" s="251">
        <v>56135780</v>
      </c>
      <c r="AE27" s="251">
        <v>56135780</v>
      </c>
      <c r="AF27" s="164">
        <v>352110419</v>
      </c>
      <c r="AG27" s="251">
        <v>56135780</v>
      </c>
      <c r="AH27" s="251">
        <v>56135780</v>
      </c>
      <c r="AI27" s="251">
        <v>56203320</v>
      </c>
      <c r="AJ27" s="251">
        <v>59747490</v>
      </c>
      <c r="AK27" s="251">
        <v>59747497</v>
      </c>
      <c r="AL27" s="251">
        <v>64140552</v>
      </c>
      <c r="AM27" s="164">
        <v>333227021</v>
      </c>
      <c r="AN27" s="206">
        <v>59433262</v>
      </c>
      <c r="AO27" s="206">
        <v>57730992</v>
      </c>
      <c r="AP27" s="206">
        <v>57731011</v>
      </c>
      <c r="AQ27" s="108">
        <v>52777252</v>
      </c>
      <c r="AR27" s="108">
        <v>52777252</v>
      </c>
      <c r="AS27" s="108">
        <v>52777252</v>
      </c>
      <c r="AT27" s="164">
        <v>318908795</v>
      </c>
      <c r="AU27" s="108">
        <v>52777252</v>
      </c>
      <c r="AV27" s="108">
        <v>52844752</v>
      </c>
      <c r="AW27" s="108">
        <v>52777262</v>
      </c>
      <c r="AX27" s="108">
        <v>48576489</v>
      </c>
      <c r="AY27" s="108">
        <v>47404950</v>
      </c>
      <c r="AZ27" s="173">
        <v>64528090</v>
      </c>
      <c r="BA27" s="164">
        <v>306566589</v>
      </c>
      <c r="BB27" s="108">
        <v>46265549</v>
      </c>
      <c r="BC27" s="107">
        <v>44176560</v>
      </c>
      <c r="BD27" s="107">
        <v>44176570</v>
      </c>
      <c r="BE27" s="107">
        <v>57315970</v>
      </c>
      <c r="BF27" s="107">
        <v>57315970</v>
      </c>
      <c r="BG27" s="107">
        <v>57315970</v>
      </c>
      <c r="BH27" s="106">
        <v>344224630</v>
      </c>
      <c r="BI27" s="107">
        <v>57315970</v>
      </c>
      <c r="BJ27" s="107">
        <v>57315970</v>
      </c>
      <c r="BK27" s="107">
        <v>57383470</v>
      </c>
      <c r="BL27" s="107">
        <v>60120005</v>
      </c>
      <c r="BM27" s="107">
        <v>60120008</v>
      </c>
      <c r="BN27" s="107">
        <v>51969207</v>
      </c>
      <c r="BO27" s="106">
        <v>346466629</v>
      </c>
      <c r="BP27" s="107">
        <v>60702208</v>
      </c>
      <c r="BQ27" s="107">
        <v>58922528</v>
      </c>
      <c r="BR27" s="107">
        <v>59146938</v>
      </c>
      <c r="BS27" s="107">
        <v>55284051</v>
      </c>
      <c r="BT27" s="107">
        <v>57126853</v>
      </c>
      <c r="BU27" s="107">
        <v>55284051</v>
      </c>
      <c r="BV27" s="106">
        <v>266913159</v>
      </c>
      <c r="BW27" s="107">
        <v>95907550</v>
      </c>
      <c r="BX27" s="108">
        <v>41903273</v>
      </c>
      <c r="BY27" s="108">
        <v>46635410</v>
      </c>
      <c r="BZ27" s="107">
        <v>49542919</v>
      </c>
      <c r="CA27" s="108">
        <v>32924007</v>
      </c>
      <c r="CB27" s="107">
        <v>0</v>
      </c>
      <c r="CC27" s="107">
        <v>0</v>
      </c>
      <c r="CD27" s="107">
        <v>0</v>
      </c>
      <c r="CE27" s="107">
        <v>0</v>
      </c>
      <c r="CF27" s="107">
        <v>0</v>
      </c>
      <c r="CG27" s="110"/>
      <c r="CH27" s="87"/>
      <c r="CI27" s="87"/>
      <c r="CJ27" s="87"/>
      <c r="CK27" s="6"/>
    </row>
    <row r="28" spans="2:89" s="1" customFormat="1" ht="16.5" customHeight="1">
      <c r="B28" s="25"/>
      <c r="C28" s="1" t="s">
        <v>220</v>
      </c>
      <c r="D28" s="161">
        <f>VLOOKUP(C28,잔액시산표!A:D,4,FALSE)</f>
        <v>14488071</v>
      </c>
      <c r="E28" s="248">
        <f t="shared" si="0"/>
        <v>7383794</v>
      </c>
      <c r="F28" s="248">
        <v>1312945</v>
      </c>
      <c r="G28" s="248">
        <v>1459604</v>
      </c>
      <c r="H28" s="248">
        <v>1459604</v>
      </c>
      <c r="I28" s="248">
        <v>1412520</v>
      </c>
      <c r="J28" s="248">
        <v>1459604</v>
      </c>
      <c r="K28" s="161">
        <v>8601199</v>
      </c>
      <c r="L28" s="248">
        <v>1411392</v>
      </c>
      <c r="M28" s="248">
        <v>1461915</v>
      </c>
      <c r="N28" s="248">
        <v>1452703</v>
      </c>
      <c r="O28" s="248">
        <v>1410192</v>
      </c>
      <c r="P28" s="248">
        <v>1452703</v>
      </c>
      <c r="Q28" s="248">
        <v>1412294</v>
      </c>
      <c r="R28" s="161">
        <v>9192046</v>
      </c>
      <c r="S28" s="248">
        <v>1562399</v>
      </c>
      <c r="T28" s="248">
        <v>1424469</v>
      </c>
      <c r="U28" s="248">
        <v>1578906</v>
      </c>
      <c r="V28" s="248">
        <v>1568035</v>
      </c>
      <c r="W28" s="248">
        <v>1501622</v>
      </c>
      <c r="X28" s="248">
        <v>1556615</v>
      </c>
      <c r="Y28" s="161">
        <v>8989929</v>
      </c>
      <c r="Z28" s="248">
        <v>1495415</v>
      </c>
      <c r="AA28" s="248">
        <v>1540591</v>
      </c>
      <c r="AB28" s="248">
        <v>1542104</v>
      </c>
      <c r="AC28" s="248">
        <v>1476896</v>
      </c>
      <c r="AD28" s="248">
        <v>1485154</v>
      </c>
      <c r="AE28" s="248">
        <v>1449769</v>
      </c>
      <c r="AF28" s="161">
        <v>11096447</v>
      </c>
      <c r="AG28" s="248">
        <v>53373</v>
      </c>
      <c r="AH28" s="248">
        <v>2045795</v>
      </c>
      <c r="AI28" s="248">
        <v>2288370</v>
      </c>
      <c r="AJ28" s="248">
        <v>2268404</v>
      </c>
      <c r="AK28" s="248">
        <v>2187291</v>
      </c>
      <c r="AL28" s="248">
        <v>2253214</v>
      </c>
      <c r="AM28" s="161">
        <v>13348652</v>
      </c>
      <c r="AN28" s="203">
        <v>2199909</v>
      </c>
      <c r="AO28" s="203">
        <v>2287845</v>
      </c>
      <c r="AP28" s="203">
        <v>2262508</v>
      </c>
      <c r="AQ28" s="35">
        <v>2179991</v>
      </c>
      <c r="AR28" s="35">
        <v>2240060</v>
      </c>
      <c r="AS28" s="35">
        <v>2178339</v>
      </c>
      <c r="AT28" s="161">
        <v>14310604</v>
      </c>
      <c r="AU28" s="35">
        <v>1513754</v>
      </c>
      <c r="AV28" s="35">
        <v>2468046</v>
      </c>
      <c r="AW28" s="35">
        <v>2638253</v>
      </c>
      <c r="AX28" s="35">
        <v>2597464</v>
      </c>
      <c r="AY28" s="35">
        <v>2513675</v>
      </c>
      <c r="AZ28" s="172">
        <v>2579412</v>
      </c>
      <c r="BA28" s="161">
        <v>15151726</v>
      </c>
      <c r="BB28" s="35">
        <v>2487891</v>
      </c>
      <c r="BC28" s="34">
        <v>2570820</v>
      </c>
      <c r="BD28" s="34">
        <v>2555162</v>
      </c>
      <c r="BE28" s="34">
        <v>2472137</v>
      </c>
      <c r="BF28" s="34">
        <v>2550342</v>
      </c>
      <c r="BG28" s="34">
        <v>2515374</v>
      </c>
      <c r="BH28" s="91">
        <v>13098290</v>
      </c>
      <c r="BI28" s="34">
        <v>3041918</v>
      </c>
      <c r="BJ28" s="34">
        <v>1845881</v>
      </c>
      <c r="BK28" s="34">
        <v>2045730</v>
      </c>
      <c r="BL28" s="34">
        <v>2037791</v>
      </c>
      <c r="BM28" s="34">
        <v>2029658</v>
      </c>
      <c r="BN28" s="34">
        <v>2097312</v>
      </c>
      <c r="BO28" s="91">
        <v>12837693</v>
      </c>
      <c r="BP28" s="34">
        <v>2006353.0999999996</v>
      </c>
      <c r="BQ28" s="34">
        <v>2072977.9000000004</v>
      </c>
      <c r="BR28" s="34">
        <v>2068100.2999999998</v>
      </c>
      <c r="BS28" s="34">
        <v>1988026.7000000002</v>
      </c>
      <c r="BT28" s="34">
        <v>1981229</v>
      </c>
      <c r="BU28" s="34">
        <v>2721006</v>
      </c>
      <c r="BV28" s="91">
        <v>18591968</v>
      </c>
      <c r="BW28" s="34">
        <v>4819722</v>
      </c>
      <c r="BX28" s="35">
        <v>2891423</v>
      </c>
      <c r="BY28" s="35">
        <v>3317883</v>
      </c>
      <c r="BZ28" s="34">
        <v>4408107</v>
      </c>
      <c r="CA28" s="35">
        <v>3154833</v>
      </c>
      <c r="CB28" s="34">
        <v>0</v>
      </c>
      <c r="CC28" s="34">
        <v>0</v>
      </c>
      <c r="CD28" s="34">
        <v>0</v>
      </c>
      <c r="CE28" s="34">
        <v>0</v>
      </c>
      <c r="CF28" s="34">
        <v>0</v>
      </c>
      <c r="CG28" s="7"/>
      <c r="CH28" s="87"/>
      <c r="CI28" s="87"/>
      <c r="CJ28" s="87"/>
      <c r="CK28" s="6"/>
    </row>
    <row r="29" spans="2:89" s="1" customFormat="1" ht="17.100000000000001" customHeight="1">
      <c r="B29" s="25"/>
      <c r="C29" s="26" t="s">
        <v>28</v>
      </c>
      <c r="D29" s="161">
        <f>VLOOKUP(C29,잔액시산표!A:D,4,FALSE)</f>
        <v>1027770</v>
      </c>
      <c r="E29" s="248">
        <f t="shared" si="0"/>
        <v>0</v>
      </c>
      <c r="F29" s="248">
        <v>0</v>
      </c>
      <c r="G29" s="248">
        <v>0</v>
      </c>
      <c r="H29" s="248">
        <v>204520</v>
      </c>
      <c r="I29" s="248">
        <v>374000</v>
      </c>
      <c r="J29" s="248">
        <v>449250</v>
      </c>
      <c r="K29" s="161">
        <v>1769530</v>
      </c>
      <c r="L29" s="248">
        <v>0</v>
      </c>
      <c r="M29" s="248">
        <v>0</v>
      </c>
      <c r="N29" s="248">
        <v>0</v>
      </c>
      <c r="O29" s="248">
        <v>280360</v>
      </c>
      <c r="P29" s="248">
        <v>18000</v>
      </c>
      <c r="Q29" s="248">
        <v>1471170</v>
      </c>
      <c r="R29" s="161">
        <v>3639660</v>
      </c>
      <c r="S29" s="248">
        <v>0</v>
      </c>
      <c r="T29" s="248">
        <v>1784000</v>
      </c>
      <c r="U29" s="248">
        <v>0</v>
      </c>
      <c r="V29" s="248">
        <v>1667660</v>
      </c>
      <c r="W29" s="248">
        <v>0</v>
      </c>
      <c r="X29" s="248">
        <v>188000</v>
      </c>
      <c r="Y29" s="161">
        <v>927920</v>
      </c>
      <c r="Z29" s="248">
        <v>374000</v>
      </c>
      <c r="AA29" s="248">
        <v>150000</v>
      </c>
      <c r="AB29" s="248">
        <v>143000</v>
      </c>
      <c r="AC29" s="248">
        <v>127920</v>
      </c>
      <c r="AD29" s="248">
        <v>0</v>
      </c>
      <c r="AE29" s="248">
        <v>133000</v>
      </c>
      <c r="AF29" s="161">
        <v>1009560</v>
      </c>
      <c r="AG29" s="248">
        <v>0</v>
      </c>
      <c r="AH29" s="248">
        <v>133000</v>
      </c>
      <c r="AI29" s="248">
        <v>0</v>
      </c>
      <c r="AJ29" s="248">
        <v>626560</v>
      </c>
      <c r="AK29" s="248">
        <v>0</v>
      </c>
      <c r="AL29" s="248">
        <v>250000</v>
      </c>
      <c r="AM29" s="161">
        <v>907570</v>
      </c>
      <c r="AN29" s="203">
        <v>0</v>
      </c>
      <c r="AO29" s="203">
        <v>0</v>
      </c>
      <c r="AP29" s="203">
        <v>347250</v>
      </c>
      <c r="AQ29" s="35">
        <v>422320</v>
      </c>
      <c r="AR29" s="35">
        <v>0</v>
      </c>
      <c r="AS29" s="35">
        <v>138000</v>
      </c>
      <c r="AT29" s="161">
        <v>786520</v>
      </c>
      <c r="AU29" s="35">
        <v>0</v>
      </c>
      <c r="AV29" s="35">
        <v>0</v>
      </c>
      <c r="AW29" s="35">
        <v>130500</v>
      </c>
      <c r="AX29" s="35">
        <v>171020</v>
      </c>
      <c r="AY29" s="35">
        <v>465000</v>
      </c>
      <c r="AZ29" s="172">
        <v>20000</v>
      </c>
      <c r="BA29" s="161">
        <v>783260</v>
      </c>
      <c r="BB29" s="35">
        <v>8000</v>
      </c>
      <c r="BC29" s="34">
        <v>183770</v>
      </c>
      <c r="BD29" s="34">
        <v>0</v>
      </c>
      <c r="BE29" s="34">
        <v>115670</v>
      </c>
      <c r="BF29" s="34">
        <v>204000</v>
      </c>
      <c r="BG29" s="34">
        <v>271820</v>
      </c>
      <c r="BH29" s="91">
        <v>767460</v>
      </c>
      <c r="BI29" s="34">
        <v>58000</v>
      </c>
      <c r="BJ29" s="34">
        <v>81720</v>
      </c>
      <c r="BK29" s="34">
        <v>66000</v>
      </c>
      <c r="BL29" s="34">
        <v>388220</v>
      </c>
      <c r="BM29" s="34">
        <v>90800</v>
      </c>
      <c r="BN29" s="34">
        <v>82720</v>
      </c>
      <c r="BO29" s="91">
        <v>1688830</v>
      </c>
      <c r="BP29" s="34">
        <v>67720</v>
      </c>
      <c r="BQ29" s="34">
        <v>5400</v>
      </c>
      <c r="BR29" s="34">
        <v>84000</v>
      </c>
      <c r="BS29" s="34">
        <v>267610</v>
      </c>
      <c r="BT29" s="34">
        <v>139000</v>
      </c>
      <c r="BU29" s="34">
        <v>1125100</v>
      </c>
      <c r="BV29" s="91">
        <v>8165020</v>
      </c>
      <c r="BW29" s="34">
        <v>146550</v>
      </c>
      <c r="BX29" s="35">
        <v>257500</v>
      </c>
      <c r="BY29" s="35">
        <v>0</v>
      </c>
      <c r="BZ29" s="34">
        <v>6802370</v>
      </c>
      <c r="CA29" s="35">
        <v>958600</v>
      </c>
      <c r="CB29" s="34">
        <v>0</v>
      </c>
      <c r="CC29" s="34">
        <v>0</v>
      </c>
      <c r="CD29" s="34">
        <v>0</v>
      </c>
      <c r="CE29" s="34">
        <v>0</v>
      </c>
      <c r="CF29" s="34">
        <v>0</v>
      </c>
      <c r="CG29" s="7"/>
      <c r="CH29" s="87"/>
      <c r="CI29" s="87"/>
      <c r="CJ29" s="87"/>
      <c r="CK29" s="6"/>
    </row>
    <row r="30" spans="2:89" s="6" customFormat="1" ht="17.100000000000001" customHeight="1">
      <c r="B30" s="335" t="s">
        <v>18</v>
      </c>
      <c r="C30" s="336"/>
      <c r="D30" s="165">
        <f>D7-D12</f>
        <v>6046330393.3870964</v>
      </c>
      <c r="E30" s="247">
        <f t="shared" si="0"/>
        <v>711502973</v>
      </c>
      <c r="F30" s="247">
        <v>1046172325</v>
      </c>
      <c r="G30" s="247">
        <v>1158082769</v>
      </c>
      <c r="H30" s="247">
        <v>1064215968.3870964</v>
      </c>
      <c r="I30" s="247">
        <v>1030155320</v>
      </c>
      <c r="J30" s="247">
        <v>1036201038</v>
      </c>
      <c r="K30" s="165">
        <v>5670698156</v>
      </c>
      <c r="L30" s="247">
        <v>1230113988</v>
      </c>
      <c r="M30" s="247">
        <v>915615601</v>
      </c>
      <c r="N30" s="247">
        <v>966226920</v>
      </c>
      <c r="O30" s="247">
        <v>697365979</v>
      </c>
      <c r="P30" s="247">
        <v>823859793</v>
      </c>
      <c r="Q30" s="247">
        <v>1037515875</v>
      </c>
      <c r="R30" s="165">
        <v>5919348307.9265938</v>
      </c>
      <c r="S30" s="247">
        <v>834294516.57142639</v>
      </c>
      <c r="T30" s="247">
        <v>1003123306</v>
      </c>
      <c r="U30" s="247">
        <v>1098774078</v>
      </c>
      <c r="V30" s="247">
        <v>1053453653.0000005</v>
      </c>
      <c r="W30" s="247">
        <v>944164022.00000024</v>
      </c>
      <c r="X30" s="247">
        <v>985538732.35516667</v>
      </c>
      <c r="Y30" s="165">
        <v>-5511031339</v>
      </c>
      <c r="Z30" s="247">
        <v>-9921556437</v>
      </c>
      <c r="AA30" s="247">
        <v>993788901</v>
      </c>
      <c r="AB30" s="247">
        <v>936105227</v>
      </c>
      <c r="AC30" s="247">
        <v>651951725</v>
      </c>
      <c r="AD30" s="247">
        <v>889462242</v>
      </c>
      <c r="AE30" s="247">
        <v>939217003</v>
      </c>
      <c r="AF30" s="165">
        <v>6147216622</v>
      </c>
      <c r="AG30" s="247">
        <v>913018254</v>
      </c>
      <c r="AH30" s="247">
        <v>1024513729</v>
      </c>
      <c r="AI30" s="247">
        <v>1116174268</v>
      </c>
      <c r="AJ30" s="247">
        <v>1178547348</v>
      </c>
      <c r="AK30" s="247">
        <v>975126711</v>
      </c>
      <c r="AL30" s="247">
        <v>939836312</v>
      </c>
      <c r="AM30" s="165">
        <v>5380152225</v>
      </c>
      <c r="AN30" s="202">
        <v>1155608153</v>
      </c>
      <c r="AO30" s="202">
        <v>897872547</v>
      </c>
      <c r="AP30" s="202">
        <v>950635178.66666603</v>
      </c>
      <c r="AQ30" s="65">
        <v>650410862.33333397</v>
      </c>
      <c r="AR30" s="65">
        <v>790491632</v>
      </c>
      <c r="AS30" s="65">
        <v>935133852</v>
      </c>
      <c r="AT30" s="165">
        <v>5895004099</v>
      </c>
      <c r="AU30" s="65">
        <v>1073137187</v>
      </c>
      <c r="AV30" s="65">
        <v>1004824386</v>
      </c>
      <c r="AW30" s="65">
        <v>1094102872</v>
      </c>
      <c r="AX30" s="65">
        <v>970743937</v>
      </c>
      <c r="AY30" s="65">
        <v>716475563</v>
      </c>
      <c r="AZ30" s="171">
        <v>1035720154</v>
      </c>
      <c r="BA30" s="165">
        <v>5829505685.333334</v>
      </c>
      <c r="BB30" s="65">
        <v>1209005252</v>
      </c>
      <c r="BC30" s="77">
        <v>1117208649</v>
      </c>
      <c r="BD30" s="77">
        <v>1126117976</v>
      </c>
      <c r="BE30" s="77">
        <v>879003421.00000048</v>
      </c>
      <c r="BF30" s="77">
        <v>701705531.33333349</v>
      </c>
      <c r="BG30" s="77">
        <v>796464856</v>
      </c>
      <c r="BH30" s="77">
        <v>4767736045</v>
      </c>
      <c r="BI30" s="77">
        <v>898094043</v>
      </c>
      <c r="BJ30" s="77">
        <v>810903356</v>
      </c>
      <c r="BK30" s="77">
        <v>849303539</v>
      </c>
      <c r="BL30" s="77">
        <v>457537478</v>
      </c>
      <c r="BM30" s="77">
        <v>876448741</v>
      </c>
      <c r="BN30" s="77">
        <v>875448888</v>
      </c>
      <c r="BO30" s="77">
        <v>5442558330</v>
      </c>
      <c r="BP30" s="77">
        <v>1045149382.8999996</v>
      </c>
      <c r="BQ30" s="77">
        <v>957447231.10000038</v>
      </c>
      <c r="BR30" s="77">
        <v>945273294.69999981</v>
      </c>
      <c r="BS30" s="77">
        <v>882620046.30000019</v>
      </c>
      <c r="BT30" s="77">
        <v>750318764</v>
      </c>
      <c r="BU30" s="77">
        <v>861749611</v>
      </c>
      <c r="BV30" s="77">
        <v>4267440887</v>
      </c>
      <c r="BW30" s="77">
        <v>892636548</v>
      </c>
      <c r="BX30" s="65">
        <v>960411006</v>
      </c>
      <c r="BY30" s="65">
        <v>1055890277</v>
      </c>
      <c r="BZ30" s="77">
        <v>678744557</v>
      </c>
      <c r="CA30" s="72">
        <v>679758499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7"/>
      <c r="CH30" s="87"/>
      <c r="CI30" s="87"/>
      <c r="CJ30" s="87"/>
    </row>
    <row r="31" spans="2:89" s="6" customFormat="1" ht="17.100000000000001" customHeight="1">
      <c r="B31" s="335" t="s">
        <v>19</v>
      </c>
      <c r="C31" s="336"/>
      <c r="D31" s="160">
        <f>SUM(D32:D33)</f>
        <v>245139724</v>
      </c>
      <c r="E31" s="247">
        <f t="shared" si="0"/>
        <v>47733525</v>
      </c>
      <c r="F31" s="247">
        <v>36382664</v>
      </c>
      <c r="G31" s="247">
        <v>38928003</v>
      </c>
      <c r="H31" s="247">
        <v>32577433</v>
      </c>
      <c r="I31" s="247">
        <v>43445431</v>
      </c>
      <c r="J31" s="247">
        <v>46072668</v>
      </c>
      <c r="K31" s="160">
        <v>180706868</v>
      </c>
      <c r="L31" s="247">
        <v>42617278</v>
      </c>
      <c r="M31" s="247">
        <v>32079519</v>
      </c>
      <c r="N31" s="247">
        <v>30467924</v>
      </c>
      <c r="O31" s="247">
        <v>31737826</v>
      </c>
      <c r="P31" s="247">
        <v>27083423</v>
      </c>
      <c r="Q31" s="247">
        <v>16720898</v>
      </c>
      <c r="R31" s="160">
        <v>78887915</v>
      </c>
      <c r="S31" s="247">
        <v>16495504</v>
      </c>
      <c r="T31" s="247">
        <v>13930892</v>
      </c>
      <c r="U31" s="247">
        <v>14393048</v>
      </c>
      <c r="V31" s="247">
        <v>12682837</v>
      </c>
      <c r="W31" s="247">
        <v>11930690</v>
      </c>
      <c r="X31" s="247">
        <v>9454944</v>
      </c>
      <c r="Y31" s="160">
        <v>59429534</v>
      </c>
      <c r="Z31" s="247">
        <v>8348306</v>
      </c>
      <c r="AA31" s="247">
        <v>10278037</v>
      </c>
      <c r="AB31" s="247">
        <v>10014195</v>
      </c>
      <c r="AC31" s="247">
        <v>6509178</v>
      </c>
      <c r="AD31" s="247">
        <v>10823825</v>
      </c>
      <c r="AE31" s="247">
        <v>13455993</v>
      </c>
      <c r="AF31" s="160">
        <v>78921191</v>
      </c>
      <c r="AG31" s="247">
        <v>13794130</v>
      </c>
      <c r="AH31" s="247">
        <v>10948761</v>
      </c>
      <c r="AI31" s="247">
        <v>13390607</v>
      </c>
      <c r="AJ31" s="247">
        <v>13637780</v>
      </c>
      <c r="AK31" s="247">
        <v>13389764</v>
      </c>
      <c r="AL31" s="247">
        <v>13760149</v>
      </c>
      <c r="AM31" s="160">
        <v>80044201</v>
      </c>
      <c r="AN31" s="202">
        <v>12685666</v>
      </c>
      <c r="AO31" s="202">
        <v>13911223</v>
      </c>
      <c r="AP31" s="202">
        <v>13898030</v>
      </c>
      <c r="AQ31" s="72">
        <v>12762304</v>
      </c>
      <c r="AR31" s="72">
        <v>19129993</v>
      </c>
      <c r="AS31" s="72">
        <v>7656985</v>
      </c>
      <c r="AT31" s="160">
        <v>123153711</v>
      </c>
      <c r="AU31" s="72">
        <v>20536099</v>
      </c>
      <c r="AV31" s="72">
        <v>19407016</v>
      </c>
      <c r="AW31" s="72">
        <v>20722535</v>
      </c>
      <c r="AX31" s="72">
        <v>20680565</v>
      </c>
      <c r="AY31" s="72">
        <v>20470645</v>
      </c>
      <c r="AZ31" s="169">
        <v>21336851</v>
      </c>
      <c r="BA31" s="160">
        <v>160389516</v>
      </c>
      <c r="BB31" s="72">
        <v>20440283</v>
      </c>
      <c r="BC31" s="30">
        <v>20278483</v>
      </c>
      <c r="BD31" s="30">
        <v>59509370</v>
      </c>
      <c r="BE31" s="30">
        <v>19511381</v>
      </c>
      <c r="BF31" s="30">
        <v>21265649</v>
      </c>
      <c r="BG31" s="30">
        <v>19384350</v>
      </c>
      <c r="BH31" s="30">
        <v>114897923</v>
      </c>
      <c r="BI31" s="30">
        <v>19567138</v>
      </c>
      <c r="BJ31" s="30">
        <v>15659339</v>
      </c>
      <c r="BK31" s="30">
        <v>19483393</v>
      </c>
      <c r="BL31" s="30">
        <v>19981450</v>
      </c>
      <c r="BM31" s="30">
        <v>17811325</v>
      </c>
      <c r="BN31" s="30">
        <v>22395278</v>
      </c>
      <c r="BO31" s="30">
        <v>102791054</v>
      </c>
      <c r="BP31" s="30">
        <v>15513726</v>
      </c>
      <c r="BQ31" s="30">
        <v>16589024</v>
      </c>
      <c r="BR31" s="30">
        <v>18196145</v>
      </c>
      <c r="BS31" s="30">
        <v>19121397</v>
      </c>
      <c r="BT31" s="30">
        <v>12720868</v>
      </c>
      <c r="BU31" s="30">
        <v>20649894</v>
      </c>
      <c r="BV31" s="30">
        <v>97102858</v>
      </c>
      <c r="BW31" s="30">
        <v>22024412</v>
      </c>
      <c r="BX31" s="65">
        <v>-7612422</v>
      </c>
      <c r="BY31" s="72">
        <v>30941404</v>
      </c>
      <c r="BZ31" s="30">
        <v>30403394</v>
      </c>
      <c r="CA31" s="72">
        <v>21283605</v>
      </c>
      <c r="CB31" s="72">
        <v>62465</v>
      </c>
      <c r="CC31" s="72">
        <v>0</v>
      </c>
      <c r="CD31" s="72">
        <v>0</v>
      </c>
      <c r="CE31" s="72">
        <v>0</v>
      </c>
      <c r="CF31" s="72">
        <v>0</v>
      </c>
      <c r="CG31" s="7"/>
      <c r="CH31" s="87"/>
      <c r="CI31" s="87"/>
      <c r="CJ31" s="87"/>
    </row>
    <row r="32" spans="2:89" s="1" customFormat="1" ht="17.100000000000001" customHeight="1">
      <c r="B32" s="25"/>
      <c r="C32" s="1" t="s">
        <v>29</v>
      </c>
      <c r="D32" s="161">
        <f>VLOOKUP(C32,잔액시산표!A:D,4,FALSE)</f>
        <v>245053347</v>
      </c>
      <c r="E32" s="248">
        <f t="shared" si="0"/>
        <v>47731262</v>
      </c>
      <c r="F32" s="248">
        <v>36380404</v>
      </c>
      <c r="G32" s="248">
        <v>38925619</v>
      </c>
      <c r="H32" s="248">
        <v>32575140</v>
      </c>
      <c r="I32" s="248">
        <v>43443077</v>
      </c>
      <c r="J32" s="248">
        <v>45997845</v>
      </c>
      <c r="K32" s="161">
        <v>178892453</v>
      </c>
      <c r="L32" s="248">
        <v>42614985</v>
      </c>
      <c r="M32" s="248">
        <v>32077105</v>
      </c>
      <c r="N32" s="248">
        <v>30455443</v>
      </c>
      <c r="O32" s="248">
        <v>30187762</v>
      </c>
      <c r="P32" s="248">
        <v>27080944</v>
      </c>
      <c r="Q32" s="248">
        <v>16476214</v>
      </c>
      <c r="R32" s="161">
        <v>78870084</v>
      </c>
      <c r="S32" s="248">
        <v>16490755</v>
      </c>
      <c r="T32" s="248">
        <v>13928799</v>
      </c>
      <c r="U32" s="248">
        <v>14389482</v>
      </c>
      <c r="V32" s="248">
        <v>12680657</v>
      </c>
      <c r="W32" s="248">
        <v>11928356</v>
      </c>
      <c r="X32" s="248">
        <v>9452035</v>
      </c>
      <c r="Y32" s="161">
        <v>59340595</v>
      </c>
      <c r="Z32" s="248">
        <v>8313410</v>
      </c>
      <c r="AA32" s="248">
        <v>10263130</v>
      </c>
      <c r="AB32" s="248">
        <v>10007060</v>
      </c>
      <c r="AC32" s="248">
        <v>6506867</v>
      </c>
      <c r="AD32" s="248">
        <v>10821537</v>
      </c>
      <c r="AE32" s="248">
        <v>13428591</v>
      </c>
      <c r="AF32" s="161">
        <v>78803977</v>
      </c>
      <c r="AG32" s="248">
        <v>13769381</v>
      </c>
      <c r="AH32" s="248">
        <v>10915345</v>
      </c>
      <c r="AI32" s="248">
        <v>13375780</v>
      </c>
      <c r="AJ32" s="248">
        <v>13607814</v>
      </c>
      <c r="AK32" s="248">
        <v>13382371</v>
      </c>
      <c r="AL32" s="248">
        <v>13753286</v>
      </c>
      <c r="AM32" s="161">
        <v>77163605</v>
      </c>
      <c r="AN32" s="203">
        <v>12683011</v>
      </c>
      <c r="AO32" s="203">
        <v>13903811</v>
      </c>
      <c r="AP32" s="203">
        <v>13878514</v>
      </c>
      <c r="AQ32" s="35">
        <v>10619351</v>
      </c>
      <c r="AR32" s="35">
        <v>19046929</v>
      </c>
      <c r="AS32" s="35">
        <v>7031989</v>
      </c>
      <c r="AT32" s="161">
        <v>122086896</v>
      </c>
      <c r="AU32" s="35">
        <v>20531958</v>
      </c>
      <c r="AV32" s="35">
        <v>19178595</v>
      </c>
      <c r="AW32" s="35">
        <v>20533899</v>
      </c>
      <c r="AX32" s="35">
        <v>20642579</v>
      </c>
      <c r="AY32" s="35">
        <v>20241248</v>
      </c>
      <c r="AZ32" s="172">
        <v>20958617</v>
      </c>
      <c r="BA32" s="161">
        <v>120528583</v>
      </c>
      <c r="BB32" s="35">
        <v>20074671</v>
      </c>
      <c r="BC32" s="34">
        <v>20274446</v>
      </c>
      <c r="BD32" s="34">
        <v>20202228</v>
      </c>
      <c r="BE32" s="34">
        <v>19477987</v>
      </c>
      <c r="BF32" s="34">
        <v>21261722</v>
      </c>
      <c r="BG32" s="34">
        <v>19237529</v>
      </c>
      <c r="BH32" s="91">
        <v>114814021</v>
      </c>
      <c r="BI32" s="34">
        <v>19552010</v>
      </c>
      <c r="BJ32" s="34">
        <v>15629916</v>
      </c>
      <c r="BK32" s="34">
        <v>19468057</v>
      </c>
      <c r="BL32" s="34">
        <v>19962758</v>
      </c>
      <c r="BM32" s="34">
        <v>17808344</v>
      </c>
      <c r="BN32" s="34">
        <v>22392936</v>
      </c>
      <c r="BO32" s="91">
        <v>102711897</v>
      </c>
      <c r="BP32" s="34">
        <v>15488443</v>
      </c>
      <c r="BQ32" s="34">
        <v>16586685</v>
      </c>
      <c r="BR32" s="34">
        <v>18150743</v>
      </c>
      <c r="BS32" s="34">
        <v>19119633</v>
      </c>
      <c r="BT32" s="34">
        <v>12718747</v>
      </c>
      <c r="BU32" s="34">
        <v>20647646</v>
      </c>
      <c r="BV32" s="91">
        <v>96974183</v>
      </c>
      <c r="BW32" s="34">
        <v>22013154</v>
      </c>
      <c r="BX32" s="89">
        <v>-7689730</v>
      </c>
      <c r="BY32" s="35">
        <v>30929977</v>
      </c>
      <c r="BZ32" s="34">
        <v>30376915</v>
      </c>
      <c r="CA32" s="35">
        <v>21281402</v>
      </c>
      <c r="CB32" s="35">
        <v>62465</v>
      </c>
      <c r="CC32" s="35">
        <v>0</v>
      </c>
      <c r="CD32" s="35">
        <v>0</v>
      </c>
      <c r="CE32" s="35">
        <v>0</v>
      </c>
      <c r="CF32" s="35">
        <v>0</v>
      </c>
      <c r="CG32" s="7"/>
      <c r="CH32" s="87"/>
      <c r="CI32" s="87"/>
      <c r="CJ32" s="87"/>
      <c r="CK32" s="6"/>
    </row>
    <row r="33" spans="2:89" s="1" customFormat="1" ht="17.100000000000001" customHeight="1">
      <c r="B33" s="27"/>
      <c r="C33" s="26" t="s">
        <v>30</v>
      </c>
      <c r="D33" s="162">
        <f>VLOOKUP(C33,잔액시산표!A:D,4,FALSE)</f>
        <v>86377</v>
      </c>
      <c r="E33" s="248">
        <f t="shared" si="0"/>
        <v>2263</v>
      </c>
      <c r="F33" s="248">
        <v>2260</v>
      </c>
      <c r="G33" s="248">
        <v>2384</v>
      </c>
      <c r="H33" s="248">
        <v>2293</v>
      </c>
      <c r="I33" s="248">
        <v>2354</v>
      </c>
      <c r="J33" s="248">
        <v>74823</v>
      </c>
      <c r="K33" s="162">
        <v>1814415</v>
      </c>
      <c r="L33" s="248">
        <v>2293</v>
      </c>
      <c r="M33" s="248">
        <v>2414</v>
      </c>
      <c r="N33" s="248">
        <v>12481</v>
      </c>
      <c r="O33" s="248">
        <v>1550064</v>
      </c>
      <c r="P33" s="248">
        <v>2479</v>
      </c>
      <c r="Q33" s="248">
        <v>244684</v>
      </c>
      <c r="R33" s="162">
        <v>17831</v>
      </c>
      <c r="S33" s="248">
        <v>4749</v>
      </c>
      <c r="T33" s="248">
        <v>2093</v>
      </c>
      <c r="U33" s="248">
        <v>3566</v>
      </c>
      <c r="V33" s="248">
        <v>2180</v>
      </c>
      <c r="W33" s="248">
        <v>2334</v>
      </c>
      <c r="X33" s="248">
        <v>2909</v>
      </c>
      <c r="Y33" s="162">
        <v>88939</v>
      </c>
      <c r="Z33" s="248">
        <v>34896</v>
      </c>
      <c r="AA33" s="248">
        <v>14907</v>
      </c>
      <c r="AB33" s="248">
        <v>7135</v>
      </c>
      <c r="AC33" s="248">
        <v>2311</v>
      </c>
      <c r="AD33" s="248">
        <v>2288</v>
      </c>
      <c r="AE33" s="248">
        <v>27402</v>
      </c>
      <c r="AF33" s="162">
        <v>117214</v>
      </c>
      <c r="AG33" s="248">
        <v>24749</v>
      </c>
      <c r="AH33" s="248">
        <v>33416</v>
      </c>
      <c r="AI33" s="248">
        <v>14827</v>
      </c>
      <c r="AJ33" s="248">
        <v>29966</v>
      </c>
      <c r="AK33" s="248">
        <v>7393</v>
      </c>
      <c r="AL33" s="248">
        <v>6863</v>
      </c>
      <c r="AM33" s="161">
        <v>2880596</v>
      </c>
      <c r="AN33" s="203">
        <v>2655</v>
      </c>
      <c r="AO33" s="203">
        <v>7412</v>
      </c>
      <c r="AP33" s="203">
        <v>19516</v>
      </c>
      <c r="AQ33" s="89">
        <v>2142953</v>
      </c>
      <c r="AR33" s="89">
        <v>83064</v>
      </c>
      <c r="AS33" s="89">
        <v>624996</v>
      </c>
      <c r="AT33" s="161">
        <v>1066815</v>
      </c>
      <c r="AU33" s="89">
        <v>4141</v>
      </c>
      <c r="AV33" s="89">
        <v>228421</v>
      </c>
      <c r="AW33" s="89">
        <v>188636</v>
      </c>
      <c r="AX33" s="89">
        <v>37986</v>
      </c>
      <c r="AY33" s="89">
        <v>229397</v>
      </c>
      <c r="AZ33" s="172">
        <v>378234</v>
      </c>
      <c r="BA33" s="161">
        <v>39860933</v>
      </c>
      <c r="BB33" s="89">
        <v>365612</v>
      </c>
      <c r="BC33" s="89">
        <v>4037</v>
      </c>
      <c r="BD33" s="89">
        <v>39307142</v>
      </c>
      <c r="BE33" s="89">
        <v>33394</v>
      </c>
      <c r="BF33" s="89">
        <v>3927</v>
      </c>
      <c r="BG33" s="89">
        <v>146821</v>
      </c>
      <c r="BH33" s="97">
        <v>83902</v>
      </c>
      <c r="BI33" s="89">
        <v>15128</v>
      </c>
      <c r="BJ33" s="89">
        <v>29423</v>
      </c>
      <c r="BK33" s="89">
        <v>15336</v>
      </c>
      <c r="BL33" s="89">
        <v>18692</v>
      </c>
      <c r="BM33" s="89">
        <v>2981</v>
      </c>
      <c r="BN33" s="89">
        <v>2342</v>
      </c>
      <c r="BO33" s="69">
        <v>79157</v>
      </c>
      <c r="BP33" s="89">
        <v>25283</v>
      </c>
      <c r="BQ33" s="89">
        <v>2339</v>
      </c>
      <c r="BR33" s="89">
        <v>45402</v>
      </c>
      <c r="BS33" s="89">
        <v>1764</v>
      </c>
      <c r="BT33" s="89">
        <v>2121</v>
      </c>
      <c r="BU33" s="89">
        <v>2248</v>
      </c>
      <c r="BV33" s="97">
        <v>128675</v>
      </c>
      <c r="BW33" s="89">
        <v>11258</v>
      </c>
      <c r="BX33" s="37">
        <v>77308</v>
      </c>
      <c r="BY33" s="37">
        <v>11427</v>
      </c>
      <c r="BZ33" s="36">
        <v>26479</v>
      </c>
      <c r="CA33" s="37">
        <v>2203</v>
      </c>
      <c r="CB33" s="37">
        <v>0</v>
      </c>
      <c r="CC33" s="37">
        <v>0</v>
      </c>
      <c r="CD33" s="37">
        <v>0</v>
      </c>
      <c r="CE33" s="37">
        <v>0</v>
      </c>
      <c r="CF33" s="37">
        <v>0</v>
      </c>
      <c r="CG33" s="7"/>
      <c r="CH33" s="87"/>
      <c r="CI33" s="87"/>
      <c r="CJ33" s="87"/>
      <c r="CK33" s="6"/>
    </row>
    <row r="34" spans="2:89" s="6" customFormat="1" ht="17.100000000000001" customHeight="1">
      <c r="B34" s="335" t="s">
        <v>20</v>
      </c>
      <c r="C34" s="336"/>
      <c r="D34" s="160">
        <f>SUM(D35:D36)</f>
        <v>3816515049</v>
      </c>
      <c r="E34" s="247">
        <f t="shared" si="0"/>
        <v>650065750</v>
      </c>
      <c r="F34" s="247">
        <v>587156162</v>
      </c>
      <c r="G34" s="247">
        <v>650065750</v>
      </c>
      <c r="H34" s="247">
        <v>650065750</v>
      </c>
      <c r="I34" s="247">
        <v>629095887</v>
      </c>
      <c r="J34" s="247">
        <v>650065750</v>
      </c>
      <c r="K34" s="160">
        <v>3837625600</v>
      </c>
      <c r="L34" s="247">
        <v>629095887</v>
      </c>
      <c r="M34" s="247">
        <v>650206439</v>
      </c>
      <c r="N34" s="247">
        <v>650065750</v>
      </c>
      <c r="O34" s="247">
        <v>629095887</v>
      </c>
      <c r="P34" s="247">
        <v>650065750</v>
      </c>
      <c r="Q34" s="247">
        <v>629095887</v>
      </c>
      <c r="R34" s="160">
        <v>3816579212</v>
      </c>
      <c r="S34" s="247">
        <v>653446143</v>
      </c>
      <c r="T34" s="247">
        <v>585551911</v>
      </c>
      <c r="U34" s="247">
        <v>648353181</v>
      </c>
      <c r="V34" s="247">
        <v>650065750</v>
      </c>
      <c r="W34" s="247">
        <v>629096477</v>
      </c>
      <c r="X34" s="247">
        <v>650065750</v>
      </c>
      <c r="Y34" s="160">
        <v>4242644574</v>
      </c>
      <c r="Z34" s="247">
        <v>827302297</v>
      </c>
      <c r="AA34" s="247">
        <v>691997455</v>
      </c>
      <c r="AB34" s="247">
        <v>691997455</v>
      </c>
      <c r="AC34" s="247">
        <v>669674956</v>
      </c>
      <c r="AD34" s="247">
        <v>691997455</v>
      </c>
      <c r="AE34" s="247">
        <v>669674956</v>
      </c>
      <c r="AF34" s="160">
        <v>4057083614</v>
      </c>
      <c r="AG34" s="247">
        <v>691997455</v>
      </c>
      <c r="AH34" s="247">
        <v>625029960</v>
      </c>
      <c r="AI34" s="247">
        <v>691997455</v>
      </c>
      <c r="AJ34" s="247">
        <v>690106751</v>
      </c>
      <c r="AK34" s="247">
        <v>667845242</v>
      </c>
      <c r="AL34" s="247">
        <v>690106751</v>
      </c>
      <c r="AM34" s="160">
        <v>4073862109</v>
      </c>
      <c r="AN34" s="202">
        <v>667845242</v>
      </c>
      <c r="AO34" s="202">
        <v>690106751</v>
      </c>
      <c r="AP34" s="202">
        <v>690112881</v>
      </c>
      <c r="AQ34" s="72">
        <v>667845242</v>
      </c>
      <c r="AR34" s="72">
        <v>690106751</v>
      </c>
      <c r="AS34" s="72">
        <v>667845242</v>
      </c>
      <c r="AT34" s="160">
        <v>4079467103</v>
      </c>
      <c r="AU34" s="72">
        <v>690106751</v>
      </c>
      <c r="AV34" s="72">
        <v>645583735</v>
      </c>
      <c r="AW34" s="72">
        <v>690106751</v>
      </c>
      <c r="AX34" s="72">
        <v>691997455</v>
      </c>
      <c r="AY34" s="72">
        <v>669674956</v>
      </c>
      <c r="AZ34" s="169">
        <v>691997455</v>
      </c>
      <c r="BA34" s="160">
        <v>4085017247</v>
      </c>
      <c r="BB34" s="72">
        <v>669674958</v>
      </c>
      <c r="BC34" s="30">
        <v>691997459</v>
      </c>
      <c r="BD34" s="30">
        <v>691997456</v>
      </c>
      <c r="BE34" s="30">
        <v>669674958</v>
      </c>
      <c r="BF34" s="30">
        <v>691997459</v>
      </c>
      <c r="BG34" s="30">
        <v>669674957</v>
      </c>
      <c r="BH34" s="30">
        <v>4062694746</v>
      </c>
      <c r="BI34" s="30">
        <v>691997459</v>
      </c>
      <c r="BJ34" s="30">
        <v>625029957</v>
      </c>
      <c r="BK34" s="30">
        <v>691997458</v>
      </c>
      <c r="BL34" s="30">
        <v>691997458</v>
      </c>
      <c r="BM34" s="30">
        <v>669674956</v>
      </c>
      <c r="BN34" s="30">
        <v>691997458</v>
      </c>
      <c r="BO34" s="30">
        <v>4085017249</v>
      </c>
      <c r="BP34" s="30">
        <v>669674958</v>
      </c>
      <c r="BQ34" s="30">
        <v>691997459</v>
      </c>
      <c r="BR34" s="30">
        <v>691997459</v>
      </c>
      <c r="BS34" s="30">
        <v>669674958</v>
      </c>
      <c r="BT34" s="30">
        <v>691997459</v>
      </c>
      <c r="BU34" s="30">
        <v>669674956</v>
      </c>
      <c r="BV34" s="30">
        <v>3203694834</v>
      </c>
      <c r="BW34" s="30">
        <v>692030458</v>
      </c>
      <c r="BX34" s="72">
        <v>625029967</v>
      </c>
      <c r="BY34" s="72">
        <v>677028695</v>
      </c>
      <c r="BZ34" s="30">
        <v>707866361</v>
      </c>
      <c r="CA34" s="72">
        <v>501739353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7"/>
      <c r="CH34" s="87"/>
      <c r="CI34" s="87"/>
      <c r="CJ34" s="87"/>
    </row>
    <row r="35" spans="2:89" s="1" customFormat="1" ht="17.100000000000001" customHeight="1">
      <c r="B35" s="25"/>
      <c r="C35" s="1" t="s">
        <v>31</v>
      </c>
      <c r="D35" s="161">
        <f>VLOOKUP(C35,잔액시산표!A:D,4,FALSE)</f>
        <v>3816515049</v>
      </c>
      <c r="E35" s="248">
        <f t="shared" si="0"/>
        <v>650065750</v>
      </c>
      <c r="F35" s="248">
        <v>587156162</v>
      </c>
      <c r="G35" s="248">
        <v>650065750</v>
      </c>
      <c r="H35" s="248">
        <v>650065750</v>
      </c>
      <c r="I35" s="248">
        <v>629095887</v>
      </c>
      <c r="J35" s="248">
        <v>650065750</v>
      </c>
      <c r="K35" s="161">
        <v>3837484911</v>
      </c>
      <c r="L35" s="248">
        <v>629095887</v>
      </c>
      <c r="M35" s="248">
        <v>650065750</v>
      </c>
      <c r="N35" s="248">
        <v>650065750</v>
      </c>
      <c r="O35" s="248">
        <v>629095887</v>
      </c>
      <c r="P35" s="248">
        <v>650065750</v>
      </c>
      <c r="Q35" s="248">
        <v>629095887</v>
      </c>
      <c r="R35" s="161">
        <v>3816515055</v>
      </c>
      <c r="S35" s="248">
        <v>653446143</v>
      </c>
      <c r="T35" s="248">
        <v>585551911</v>
      </c>
      <c r="U35" s="248">
        <v>648289614</v>
      </c>
      <c r="V35" s="248">
        <v>650065750</v>
      </c>
      <c r="W35" s="248">
        <v>629095887</v>
      </c>
      <c r="X35" s="248">
        <v>650065750</v>
      </c>
      <c r="Y35" s="161">
        <v>4155479948</v>
      </c>
      <c r="Z35" s="248">
        <v>740137671</v>
      </c>
      <c r="AA35" s="248">
        <v>691997455</v>
      </c>
      <c r="AB35" s="248">
        <v>691997455</v>
      </c>
      <c r="AC35" s="248">
        <v>669674956</v>
      </c>
      <c r="AD35" s="248">
        <v>691997455</v>
      </c>
      <c r="AE35" s="248">
        <v>669674956</v>
      </c>
      <c r="AF35" s="161">
        <v>4057083614</v>
      </c>
      <c r="AG35" s="248">
        <v>691997455</v>
      </c>
      <c r="AH35" s="248">
        <v>625029960</v>
      </c>
      <c r="AI35" s="248">
        <v>691997455</v>
      </c>
      <c r="AJ35" s="248">
        <v>690106751</v>
      </c>
      <c r="AK35" s="248">
        <v>667845242</v>
      </c>
      <c r="AL35" s="248">
        <v>690106751</v>
      </c>
      <c r="AM35" s="161">
        <v>4073855979</v>
      </c>
      <c r="AN35" s="203">
        <v>667845242</v>
      </c>
      <c r="AO35" s="203">
        <v>690106751</v>
      </c>
      <c r="AP35" s="203">
        <v>690106751</v>
      </c>
      <c r="AQ35" s="35">
        <v>667845242</v>
      </c>
      <c r="AR35" s="35">
        <v>690106751</v>
      </c>
      <c r="AS35" s="35">
        <v>667845242</v>
      </c>
      <c r="AT35" s="161">
        <v>4079467103</v>
      </c>
      <c r="AU35" s="35">
        <v>690106751</v>
      </c>
      <c r="AV35" s="35">
        <v>645583735</v>
      </c>
      <c r="AW35" s="35">
        <v>690106751</v>
      </c>
      <c r="AX35" s="35">
        <v>691997455</v>
      </c>
      <c r="AY35" s="35">
        <v>669674956</v>
      </c>
      <c r="AZ35" s="172">
        <v>691997455</v>
      </c>
      <c r="BA35" s="161">
        <v>4085017247</v>
      </c>
      <c r="BB35" s="35">
        <v>669674958</v>
      </c>
      <c r="BC35" s="34">
        <v>691997459</v>
      </c>
      <c r="BD35" s="34">
        <v>691997456</v>
      </c>
      <c r="BE35" s="34">
        <v>669674958</v>
      </c>
      <c r="BF35" s="34">
        <v>691997459</v>
      </c>
      <c r="BG35" s="34">
        <v>669674957</v>
      </c>
      <c r="BH35" s="91">
        <v>4062694746</v>
      </c>
      <c r="BI35" s="34">
        <v>691997459</v>
      </c>
      <c r="BJ35" s="34">
        <v>625029957</v>
      </c>
      <c r="BK35" s="34">
        <v>691997458</v>
      </c>
      <c r="BL35" s="34">
        <v>691997458</v>
      </c>
      <c r="BM35" s="34">
        <v>669674956</v>
      </c>
      <c r="BN35" s="34">
        <v>691997458</v>
      </c>
      <c r="BO35" s="91">
        <v>4085017244</v>
      </c>
      <c r="BP35" s="34">
        <v>669674958</v>
      </c>
      <c r="BQ35" s="34">
        <v>691997454</v>
      </c>
      <c r="BR35" s="34">
        <v>691997459</v>
      </c>
      <c r="BS35" s="34">
        <v>669674958</v>
      </c>
      <c r="BT35" s="34">
        <v>691997459</v>
      </c>
      <c r="BU35" s="34">
        <v>669674956</v>
      </c>
      <c r="BV35" s="91">
        <v>3202791821</v>
      </c>
      <c r="BW35" s="34">
        <v>691997458</v>
      </c>
      <c r="BX35" s="35">
        <v>625029958</v>
      </c>
      <c r="BY35" s="35">
        <v>677028691</v>
      </c>
      <c r="BZ35" s="34">
        <v>706996361</v>
      </c>
      <c r="CA35" s="35">
        <v>501739353</v>
      </c>
      <c r="CB35" s="34">
        <v>0</v>
      </c>
      <c r="CC35" s="34">
        <v>0</v>
      </c>
      <c r="CD35" s="34">
        <v>0</v>
      </c>
      <c r="CE35" s="34">
        <v>0</v>
      </c>
      <c r="CF35" s="34">
        <v>0</v>
      </c>
      <c r="CG35" s="7"/>
      <c r="CH35" s="111"/>
      <c r="CI35" s="87"/>
      <c r="CJ35" s="87"/>
      <c r="CK35" s="6"/>
    </row>
    <row r="36" spans="2:89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252">
        <v>0</v>
      </c>
      <c r="G36" s="252">
        <v>0</v>
      </c>
      <c r="H36" s="252">
        <v>0</v>
      </c>
      <c r="I36" s="252">
        <v>0</v>
      </c>
      <c r="J36" s="252">
        <v>0</v>
      </c>
      <c r="K36" s="166">
        <v>140689</v>
      </c>
      <c r="L36" s="252">
        <v>0</v>
      </c>
      <c r="M36" s="252">
        <v>140689</v>
      </c>
      <c r="N36" s="252">
        <v>0</v>
      </c>
      <c r="O36" s="252">
        <v>0</v>
      </c>
      <c r="P36" s="252">
        <v>0</v>
      </c>
      <c r="Q36" s="252">
        <v>0</v>
      </c>
      <c r="R36" s="166">
        <v>64157</v>
      </c>
      <c r="S36" s="252">
        <v>0</v>
      </c>
      <c r="T36" s="252">
        <v>0</v>
      </c>
      <c r="U36" s="252">
        <v>63567</v>
      </c>
      <c r="V36" s="252">
        <v>0</v>
      </c>
      <c r="W36" s="252">
        <v>590</v>
      </c>
      <c r="X36" s="252">
        <v>0</v>
      </c>
      <c r="Y36" s="166">
        <v>87164626</v>
      </c>
      <c r="Z36" s="252">
        <v>87164626</v>
      </c>
      <c r="AA36" s="252">
        <v>0</v>
      </c>
      <c r="AB36" s="252">
        <v>0</v>
      </c>
      <c r="AC36" s="252">
        <v>0</v>
      </c>
      <c r="AD36" s="252">
        <v>0</v>
      </c>
      <c r="AE36" s="252">
        <v>0</v>
      </c>
      <c r="AF36" s="166">
        <v>0</v>
      </c>
      <c r="AG36" s="252">
        <v>0</v>
      </c>
      <c r="AH36" s="252">
        <v>0</v>
      </c>
      <c r="AI36" s="252">
        <v>0</v>
      </c>
      <c r="AJ36" s="252">
        <v>0</v>
      </c>
      <c r="AK36" s="252">
        <v>0</v>
      </c>
      <c r="AL36" s="252">
        <v>0</v>
      </c>
      <c r="AM36" s="166">
        <v>6130</v>
      </c>
      <c r="AN36" s="207">
        <v>0</v>
      </c>
      <c r="AO36" s="207">
        <v>0</v>
      </c>
      <c r="AP36" s="207">
        <v>6130</v>
      </c>
      <c r="AQ36" s="115">
        <v>0</v>
      </c>
      <c r="AR36" s="115">
        <v>0</v>
      </c>
      <c r="AS36" s="115">
        <v>0</v>
      </c>
      <c r="AT36" s="166">
        <v>0</v>
      </c>
      <c r="AU36" s="115">
        <v>0</v>
      </c>
      <c r="AV36" s="115">
        <v>0</v>
      </c>
      <c r="AW36" s="115">
        <v>0</v>
      </c>
      <c r="AX36" s="115">
        <v>0</v>
      </c>
      <c r="AY36" s="115">
        <v>0</v>
      </c>
      <c r="AZ36" s="174">
        <v>0</v>
      </c>
      <c r="BA36" s="166">
        <v>0</v>
      </c>
      <c r="BB36" s="115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3">
        <v>0</v>
      </c>
      <c r="BI36" s="114">
        <v>0</v>
      </c>
      <c r="BJ36" s="114">
        <v>0</v>
      </c>
      <c r="BK36" s="114">
        <v>0</v>
      </c>
      <c r="BL36" s="114">
        <v>0</v>
      </c>
      <c r="BM36" s="114">
        <v>0</v>
      </c>
      <c r="BN36" s="114">
        <v>0</v>
      </c>
      <c r="BO36" s="113">
        <v>5</v>
      </c>
      <c r="BP36" s="114">
        <v>0</v>
      </c>
      <c r="BQ36" s="114">
        <v>5</v>
      </c>
      <c r="BR36" s="114">
        <v>0</v>
      </c>
      <c r="BS36" s="114">
        <v>0</v>
      </c>
      <c r="BT36" s="114">
        <v>0</v>
      </c>
      <c r="BU36" s="114">
        <v>0</v>
      </c>
      <c r="BV36" s="113">
        <v>903013</v>
      </c>
      <c r="BW36" s="114">
        <v>33000</v>
      </c>
      <c r="BX36" s="115">
        <v>9</v>
      </c>
      <c r="BY36" s="115">
        <v>4</v>
      </c>
      <c r="BZ36" s="114">
        <v>870000</v>
      </c>
      <c r="CA36" s="115">
        <v>0</v>
      </c>
      <c r="CB36" s="114">
        <v>0</v>
      </c>
      <c r="CC36" s="114">
        <v>0</v>
      </c>
      <c r="CD36" s="114">
        <v>0</v>
      </c>
      <c r="CE36" s="114">
        <v>0</v>
      </c>
      <c r="CF36" s="114">
        <v>0</v>
      </c>
      <c r="CG36" s="110"/>
      <c r="CH36" s="87"/>
      <c r="CI36" s="87"/>
      <c r="CJ36" s="87"/>
      <c r="CK36" s="6"/>
    </row>
    <row r="37" spans="2:89" s="6" customFormat="1" ht="17.100000000000001" customHeight="1" thickBot="1">
      <c r="B37" s="335" t="s">
        <v>21</v>
      </c>
      <c r="C37" s="336"/>
      <c r="D37" s="167">
        <f>D30+D31-D34</f>
        <v>2474955068.3870964</v>
      </c>
      <c r="E37" s="247">
        <f t="shared" si="0"/>
        <v>109170748</v>
      </c>
      <c r="F37" s="247">
        <v>495398827</v>
      </c>
      <c r="G37" s="247">
        <v>546945022</v>
      </c>
      <c r="H37" s="247">
        <v>446727651.38709641</v>
      </c>
      <c r="I37" s="247">
        <v>444504864</v>
      </c>
      <c r="J37" s="247">
        <v>432207956</v>
      </c>
      <c r="K37" s="167">
        <v>2013779424</v>
      </c>
      <c r="L37" s="247">
        <v>643635379</v>
      </c>
      <c r="M37" s="247">
        <v>297488681</v>
      </c>
      <c r="N37" s="247">
        <v>346629094</v>
      </c>
      <c r="O37" s="247">
        <v>100007918</v>
      </c>
      <c r="P37" s="247">
        <v>200877466</v>
      </c>
      <c r="Q37" s="247">
        <v>425140886</v>
      </c>
      <c r="R37" s="167">
        <v>2181657010.9265938</v>
      </c>
      <c r="S37" s="247">
        <v>197343877.57142639</v>
      </c>
      <c r="T37" s="247">
        <v>431502287</v>
      </c>
      <c r="U37" s="247">
        <v>464813945</v>
      </c>
      <c r="V37" s="247">
        <v>416070740.00000048</v>
      </c>
      <c r="W37" s="247">
        <v>326998235.00000024</v>
      </c>
      <c r="X37" s="247">
        <v>344927926.35516667</v>
      </c>
      <c r="Y37" s="167">
        <v>-9694246379</v>
      </c>
      <c r="Z37" s="247">
        <v>-10740510428</v>
      </c>
      <c r="AA37" s="247">
        <v>312069483</v>
      </c>
      <c r="AB37" s="247">
        <v>254121967</v>
      </c>
      <c r="AC37" s="247">
        <v>-11214053</v>
      </c>
      <c r="AD37" s="247">
        <v>208288612</v>
      </c>
      <c r="AE37" s="247">
        <v>282998040</v>
      </c>
      <c r="AF37" s="167">
        <v>2169054199</v>
      </c>
      <c r="AG37" s="247">
        <v>234814928</v>
      </c>
      <c r="AH37" s="247">
        <v>410432530</v>
      </c>
      <c r="AI37" s="247">
        <v>437567421</v>
      </c>
      <c r="AJ37" s="247">
        <v>502078377</v>
      </c>
      <c r="AK37" s="247">
        <v>320671233</v>
      </c>
      <c r="AL37" s="247">
        <v>263489710</v>
      </c>
      <c r="AM37" s="167">
        <v>1386334317</v>
      </c>
      <c r="AN37" s="202">
        <v>500448577</v>
      </c>
      <c r="AO37" s="202">
        <v>221677019</v>
      </c>
      <c r="AP37" s="202">
        <v>274420327.66666603</v>
      </c>
      <c r="AQ37" s="65">
        <v>-4672075.6666660309</v>
      </c>
      <c r="AR37" s="65">
        <v>119514874</v>
      </c>
      <c r="AS37" s="65">
        <v>274945595</v>
      </c>
      <c r="AT37" s="167">
        <v>1938690707</v>
      </c>
      <c r="AU37" s="65">
        <v>403566535</v>
      </c>
      <c r="AV37" s="65">
        <v>378647667</v>
      </c>
      <c r="AW37" s="65">
        <v>424718656</v>
      </c>
      <c r="AX37" s="65">
        <v>299427047</v>
      </c>
      <c r="AY37" s="65">
        <v>67271252</v>
      </c>
      <c r="AZ37" s="171">
        <v>365059550</v>
      </c>
      <c r="BA37" s="167">
        <v>1904877954.333334</v>
      </c>
      <c r="BB37" s="65">
        <v>559770577</v>
      </c>
      <c r="BC37" s="77">
        <v>445489673</v>
      </c>
      <c r="BD37" s="77">
        <v>493629890</v>
      </c>
      <c r="BE37" s="77">
        <v>228839844.00000048</v>
      </c>
      <c r="BF37" s="77">
        <v>30973721.333333492</v>
      </c>
      <c r="BG37" s="77">
        <v>146174249</v>
      </c>
      <c r="BH37" s="77">
        <v>819939222</v>
      </c>
      <c r="BI37" s="77">
        <v>225663722</v>
      </c>
      <c r="BJ37" s="77">
        <v>201532738</v>
      </c>
      <c r="BK37" s="77">
        <v>176789474</v>
      </c>
      <c r="BL37" s="77">
        <v>-214478530</v>
      </c>
      <c r="BM37" s="77">
        <v>224585110</v>
      </c>
      <c r="BN37" s="77">
        <v>205846708</v>
      </c>
      <c r="BO37" s="77">
        <v>1460332135</v>
      </c>
      <c r="BP37" s="77">
        <v>390988150.89999962</v>
      </c>
      <c r="BQ37" s="77">
        <v>282038796.10000038</v>
      </c>
      <c r="BR37" s="77">
        <v>271471980.69999981</v>
      </c>
      <c r="BS37" s="77">
        <v>232066485.30000019</v>
      </c>
      <c r="BT37" s="77">
        <v>71042173</v>
      </c>
      <c r="BU37" s="77">
        <v>212724549</v>
      </c>
      <c r="BV37" s="77">
        <v>1160848911</v>
      </c>
      <c r="BW37" s="77">
        <v>222630502</v>
      </c>
      <c r="BX37" s="65">
        <v>327768617</v>
      </c>
      <c r="BY37" s="65">
        <v>409802986</v>
      </c>
      <c r="BZ37" s="77">
        <v>1281590</v>
      </c>
      <c r="CA37" s="66">
        <v>199302751</v>
      </c>
      <c r="CB37" s="31">
        <v>62465</v>
      </c>
      <c r="CC37" s="31">
        <v>0</v>
      </c>
      <c r="CD37" s="31">
        <v>0</v>
      </c>
      <c r="CE37" s="31">
        <v>0</v>
      </c>
      <c r="CF37" s="32">
        <v>0</v>
      </c>
      <c r="CG37" s="7"/>
      <c r="CH37" s="87"/>
      <c r="CI37" s="87"/>
      <c r="CJ37" s="87"/>
    </row>
    <row r="38" spans="2:89" s="2" customFormat="1" ht="17.100000000000001" customHeight="1">
      <c r="B38" s="5"/>
      <c r="D38" s="9" t="b">
        <f>D37=J37+I37+H37+G37+F37+E37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57"/>
      <c r="AH38" s="157"/>
      <c r="AI38" s="157"/>
      <c r="AJ38" s="157"/>
      <c r="AK38" s="157"/>
      <c r="AL38" s="157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 t="b">
        <f>BH37=SUM(BI37:BN37)</f>
        <v>1</v>
      </c>
      <c r="BI38" s="140"/>
      <c r="BJ38" s="9"/>
      <c r="BK38" s="9"/>
      <c r="BL38" s="9"/>
      <c r="BM38" s="9"/>
      <c r="BN38" s="9"/>
      <c r="BO38" s="9" t="b">
        <f>BO37=SUM(BP37:BU37)</f>
        <v>1</v>
      </c>
      <c r="BP38" s="9"/>
      <c r="BQ38" s="9"/>
      <c r="BR38" s="9"/>
      <c r="BS38" s="9"/>
      <c r="BT38" s="9"/>
      <c r="BU38" s="9"/>
      <c r="BV38" s="9"/>
      <c r="CG38"/>
      <c r="CH38" s="88"/>
      <c r="CI38"/>
      <c r="CJ38" s="9"/>
    </row>
    <row r="39" spans="2:89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57"/>
      <c r="AH39" s="157"/>
      <c r="AI39" s="157"/>
      <c r="AJ39" s="157"/>
      <c r="AK39" s="157"/>
      <c r="AL39" s="157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CG39" s="7"/>
    </row>
    <row r="40" spans="2:89" ht="17.100000000000001" customHeight="1">
      <c r="BK40" s="8"/>
      <c r="BL40" s="8"/>
      <c r="BM40" s="8"/>
      <c r="BN40" s="8"/>
      <c r="CH40" s="8"/>
      <c r="CI40" s="8"/>
    </row>
    <row r="41" spans="2:89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222"/>
      <c r="AH41" s="222"/>
      <c r="AI41" s="222"/>
      <c r="AJ41" s="222"/>
      <c r="AK41" s="222"/>
      <c r="AL41" s="222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8"/>
      <c r="BL41" s="8"/>
      <c r="BM41" s="8"/>
      <c r="BN41" s="8"/>
      <c r="BO41" s="38"/>
      <c r="BP41" s="38"/>
      <c r="BQ41" s="38"/>
      <c r="BR41" s="38"/>
      <c r="BS41" s="38"/>
      <c r="BT41" s="38"/>
      <c r="BU41" s="38"/>
      <c r="BV41" s="38"/>
      <c r="BW41" s="9"/>
      <c r="BX41" s="76"/>
      <c r="BY41" s="76"/>
      <c r="BZ41" s="76"/>
      <c r="CA41" s="76"/>
      <c r="CB41" s="76"/>
      <c r="CD41" s="8"/>
      <c r="CE41" s="8"/>
      <c r="CF41" s="8"/>
      <c r="CG41" s="8"/>
      <c r="CH41" s="8"/>
      <c r="CI41" s="8"/>
    </row>
    <row r="42" spans="2:89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222"/>
      <c r="AH42" s="222"/>
      <c r="AI42" s="222"/>
      <c r="AJ42" s="222"/>
      <c r="AK42" s="222"/>
      <c r="AL42" s="222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8"/>
      <c r="BL42" s="8"/>
      <c r="BM42" s="8"/>
      <c r="BN42" s="8"/>
      <c r="BO42" s="38"/>
      <c r="BP42" s="38"/>
      <c r="BQ42" s="38"/>
      <c r="BR42" s="38"/>
      <c r="BS42" s="38"/>
      <c r="BT42" s="38"/>
      <c r="BU42" s="38"/>
      <c r="BV42" s="38"/>
      <c r="BW42" s="95"/>
      <c r="BX42" s="76"/>
      <c r="BY42" s="76"/>
      <c r="BZ42" s="76"/>
      <c r="CA42" s="76"/>
      <c r="CB42" s="76"/>
      <c r="CD42" s="8"/>
      <c r="CE42" s="8"/>
      <c r="CF42" s="8"/>
      <c r="CG42" s="8"/>
      <c r="CH42" s="8"/>
      <c r="CI42" s="8"/>
    </row>
    <row r="43" spans="2:89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222"/>
      <c r="AH43" s="222"/>
      <c r="AI43" s="222"/>
      <c r="AJ43" s="222"/>
      <c r="AK43" s="222"/>
      <c r="AL43" s="222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95"/>
      <c r="BX43" s="76"/>
      <c r="BY43" s="76"/>
      <c r="BZ43" s="76"/>
      <c r="CA43" s="76"/>
      <c r="CB43" s="76"/>
      <c r="CD43" s="8"/>
      <c r="CE43" s="8"/>
      <c r="CF43" s="8"/>
      <c r="CG43" s="8"/>
      <c r="CH43" s="8"/>
      <c r="CI43" s="8"/>
    </row>
    <row r="44" spans="2:89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222"/>
      <c r="AH44" s="222"/>
      <c r="AI44" s="222"/>
      <c r="AJ44" s="222"/>
      <c r="AK44" s="222"/>
      <c r="AL44" s="222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95"/>
      <c r="BX44" s="76"/>
      <c r="BY44" s="76"/>
      <c r="BZ44" s="76"/>
      <c r="CA44" s="76"/>
      <c r="CB44" s="76"/>
      <c r="CD44" s="8"/>
      <c r="CE44" s="8"/>
      <c r="CF44" s="8"/>
      <c r="CG44" s="8"/>
      <c r="CH44" s="8"/>
      <c r="CI44" s="8"/>
    </row>
    <row r="45" spans="2:89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222"/>
      <c r="AH45" s="222"/>
      <c r="AI45" s="222"/>
      <c r="AJ45" s="222"/>
      <c r="AK45" s="222"/>
      <c r="AL45" s="222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95"/>
      <c r="BX45" s="76"/>
      <c r="BY45" s="76"/>
      <c r="BZ45" s="76"/>
      <c r="CA45" s="76"/>
      <c r="CB45" s="76"/>
      <c r="CD45" s="8"/>
      <c r="CE45" s="8"/>
      <c r="CF45" s="8"/>
      <c r="CG45" s="8"/>
      <c r="CH45" s="8"/>
      <c r="CI45" s="8"/>
    </row>
    <row r="46" spans="2:89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222"/>
      <c r="AH46" s="222"/>
      <c r="AI46" s="222"/>
      <c r="AJ46" s="222"/>
      <c r="AK46" s="222"/>
      <c r="AL46" s="222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95"/>
      <c r="BX46" s="76"/>
      <c r="BY46" s="76"/>
      <c r="BZ46" s="76"/>
      <c r="CA46" s="76"/>
      <c r="CB46" s="76"/>
      <c r="CD46" s="8"/>
      <c r="CE46" s="8"/>
      <c r="CF46" s="8"/>
      <c r="CG46" s="8"/>
      <c r="CH46" s="8"/>
      <c r="CI46" s="8"/>
    </row>
    <row r="47" spans="2:89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222"/>
      <c r="AH47" s="222"/>
      <c r="AI47" s="222"/>
      <c r="AJ47" s="222"/>
      <c r="AK47" s="222"/>
      <c r="AL47" s="222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95"/>
      <c r="BX47" s="76"/>
      <c r="BY47" s="76"/>
      <c r="BZ47" s="76"/>
      <c r="CA47" s="76"/>
      <c r="CB47" s="76"/>
      <c r="CD47" s="8"/>
      <c r="CE47" s="8"/>
      <c r="CF47" s="8"/>
      <c r="CG47" s="8"/>
      <c r="CH47" s="8"/>
      <c r="CI47" s="8"/>
    </row>
    <row r="48" spans="2:89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222"/>
      <c r="AH48" s="222"/>
      <c r="AI48" s="222"/>
      <c r="AJ48" s="222"/>
      <c r="AK48" s="222"/>
      <c r="AL48" s="222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95"/>
      <c r="BX48" s="76"/>
      <c r="BY48" s="76"/>
      <c r="BZ48" s="76"/>
      <c r="CA48" s="76"/>
      <c r="CB48" s="76"/>
      <c r="CD48" s="8"/>
      <c r="CE48" s="8"/>
      <c r="CF48" s="8"/>
      <c r="CG48" s="8"/>
      <c r="CH48" s="8"/>
      <c r="CI48" s="8"/>
    </row>
    <row r="49" spans="3:87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222"/>
      <c r="AH49" s="222"/>
      <c r="AI49" s="222"/>
      <c r="AJ49" s="222"/>
      <c r="AK49" s="222"/>
      <c r="AL49" s="222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95"/>
      <c r="BX49" s="76"/>
      <c r="BY49" s="76"/>
      <c r="BZ49" s="76"/>
      <c r="CA49" s="76"/>
      <c r="CB49" s="76"/>
      <c r="CD49" s="8"/>
      <c r="CE49" s="8"/>
      <c r="CF49" s="8"/>
      <c r="CG49" s="8"/>
      <c r="CH49" s="8"/>
      <c r="CI49" s="8"/>
    </row>
    <row r="50" spans="3:87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222"/>
      <c r="AH50" s="222"/>
      <c r="AI50" s="222"/>
      <c r="AJ50" s="222"/>
      <c r="AK50" s="222"/>
      <c r="AL50" s="222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95"/>
      <c r="BX50" s="76"/>
      <c r="BY50" s="76"/>
      <c r="BZ50" s="76"/>
      <c r="CA50" s="76"/>
      <c r="CB50" s="76"/>
      <c r="CD50" s="8"/>
      <c r="CE50" s="8"/>
      <c r="CF50" s="8"/>
      <c r="CG50" s="8"/>
      <c r="CH50" s="8"/>
      <c r="CI50" s="8"/>
    </row>
    <row r="51" spans="3:87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222"/>
      <c r="AH51" s="222"/>
      <c r="AI51" s="222"/>
      <c r="AJ51" s="222"/>
      <c r="AK51" s="222"/>
      <c r="AL51" s="222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95"/>
      <c r="BX51" s="76"/>
      <c r="BY51" s="76"/>
      <c r="BZ51" s="76"/>
      <c r="CA51" s="76"/>
      <c r="CB51" s="76"/>
      <c r="CD51" s="8"/>
      <c r="CE51" s="8"/>
      <c r="CF51" s="8"/>
      <c r="CG51" s="8"/>
      <c r="CH51" s="8"/>
      <c r="CI51" s="8"/>
    </row>
    <row r="52" spans="3:87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222"/>
      <c r="AH52" s="222"/>
      <c r="AI52" s="222"/>
      <c r="AJ52" s="222"/>
      <c r="AK52" s="222"/>
      <c r="AL52" s="222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95"/>
      <c r="BX52" s="76"/>
      <c r="BY52" s="76"/>
      <c r="BZ52" s="76"/>
      <c r="CA52" s="76"/>
      <c r="CB52" s="76"/>
      <c r="CD52" s="8"/>
      <c r="CE52" s="8"/>
      <c r="CF52" s="8"/>
      <c r="CG52" s="8"/>
      <c r="CH52" s="8"/>
      <c r="CI52" s="8"/>
    </row>
    <row r="53" spans="3:87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222"/>
      <c r="AH53" s="222"/>
      <c r="AI53" s="222"/>
      <c r="AJ53" s="222"/>
      <c r="AK53" s="222"/>
      <c r="AL53" s="222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95"/>
      <c r="BX53" s="76"/>
      <c r="BY53" s="76"/>
      <c r="BZ53" s="76"/>
      <c r="CA53" s="76"/>
      <c r="CB53" s="76"/>
      <c r="CD53" s="8"/>
      <c r="CE53" s="8"/>
      <c r="CF53" s="8"/>
      <c r="CG53" s="8"/>
      <c r="CH53" s="8"/>
      <c r="CI53" s="8"/>
    </row>
    <row r="54" spans="3:87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222"/>
      <c r="AH54" s="222"/>
      <c r="AI54" s="222"/>
      <c r="AJ54" s="222"/>
      <c r="AK54" s="222"/>
      <c r="AL54" s="222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96"/>
      <c r="BX54" s="76"/>
      <c r="BY54" s="76"/>
      <c r="BZ54" s="76"/>
      <c r="CA54" s="76"/>
      <c r="CB54" s="76"/>
      <c r="CD54" s="8"/>
      <c r="CE54" s="8"/>
      <c r="CF54" s="8"/>
      <c r="CG54" s="8"/>
      <c r="CH54" s="8"/>
      <c r="CI54" s="8"/>
    </row>
    <row r="55" spans="3:87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222"/>
      <c r="AH55" s="222"/>
      <c r="AI55" s="222"/>
      <c r="AJ55" s="222"/>
      <c r="AK55" s="222"/>
      <c r="AL55" s="222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95"/>
      <c r="BX55" s="76"/>
      <c r="BY55" s="76"/>
      <c r="BZ55" s="76"/>
      <c r="CA55" s="76"/>
      <c r="CB55" s="76"/>
      <c r="CD55" s="8"/>
      <c r="CE55" s="8"/>
      <c r="CF55" s="8"/>
      <c r="CG55" s="8"/>
      <c r="CH55" s="8"/>
      <c r="CI55" s="8"/>
    </row>
    <row r="56" spans="3:87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222"/>
      <c r="AH56" s="222"/>
      <c r="AI56" s="222"/>
      <c r="AJ56" s="222"/>
      <c r="AK56" s="222"/>
      <c r="AL56" s="222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95"/>
      <c r="BX56" s="76"/>
      <c r="BY56" s="76"/>
      <c r="BZ56" s="76"/>
      <c r="CA56" s="76"/>
      <c r="CB56" s="76"/>
      <c r="CD56" s="8"/>
      <c r="CE56" s="8"/>
      <c r="CF56" s="8"/>
      <c r="CG56" s="8"/>
      <c r="CH56" s="8"/>
      <c r="CI56" s="8"/>
    </row>
    <row r="57" spans="3:87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222"/>
      <c r="AH57" s="222"/>
      <c r="AI57" s="222"/>
      <c r="AJ57" s="222"/>
      <c r="AK57" s="222"/>
      <c r="AL57" s="222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95"/>
      <c r="BX57" s="76"/>
      <c r="BY57" s="76"/>
      <c r="BZ57" s="76"/>
      <c r="CA57" s="76"/>
      <c r="CB57" s="76"/>
      <c r="CD57" s="8"/>
      <c r="CE57" s="8"/>
      <c r="CF57" s="8"/>
      <c r="CG57" s="8"/>
      <c r="CH57" s="8"/>
      <c r="CI57" s="8"/>
    </row>
    <row r="58" spans="3:87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222"/>
      <c r="AH58" s="222"/>
      <c r="AI58" s="222"/>
      <c r="AJ58" s="222"/>
      <c r="AK58" s="222"/>
      <c r="AL58" s="222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95"/>
      <c r="BX58" s="76"/>
      <c r="BY58" s="76"/>
      <c r="BZ58" s="76"/>
      <c r="CA58" s="76"/>
      <c r="CB58" s="76"/>
      <c r="CD58" s="8"/>
      <c r="CE58" s="8"/>
      <c r="CF58" s="8"/>
      <c r="CG58" s="8"/>
      <c r="CH58" s="8"/>
      <c r="CI58" s="8"/>
    </row>
    <row r="59" spans="3:87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222"/>
      <c r="AH59" s="222"/>
      <c r="AI59" s="222"/>
      <c r="AJ59" s="222"/>
      <c r="AK59" s="222"/>
      <c r="AL59" s="222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95"/>
      <c r="BX59" s="76"/>
      <c r="BY59" s="76"/>
      <c r="BZ59" s="76"/>
      <c r="CA59" s="76"/>
      <c r="CB59" s="76"/>
      <c r="CD59" s="8"/>
      <c r="CE59" s="8"/>
      <c r="CF59" s="8"/>
      <c r="CG59" s="8"/>
      <c r="CH59" s="8"/>
      <c r="CI59" s="8"/>
    </row>
    <row r="60" spans="3:87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222"/>
      <c r="AH60" s="222"/>
      <c r="AI60" s="222"/>
      <c r="AJ60" s="222"/>
      <c r="AK60" s="222"/>
      <c r="AL60" s="222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95"/>
      <c r="BX60" s="76"/>
      <c r="BY60" s="76"/>
      <c r="BZ60" s="76"/>
      <c r="CA60" s="76"/>
      <c r="CB60" s="76"/>
      <c r="CD60" s="8"/>
      <c r="CE60" s="8"/>
      <c r="CF60" s="8"/>
      <c r="CG60" s="8"/>
      <c r="CH60" s="8"/>
      <c r="CI60" s="8"/>
    </row>
    <row r="61" spans="3:87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222"/>
      <c r="AH61" s="222"/>
      <c r="AI61" s="222"/>
      <c r="AJ61" s="222"/>
      <c r="AK61" s="222"/>
      <c r="AL61" s="222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95"/>
      <c r="BX61" s="76"/>
      <c r="BY61" s="76"/>
      <c r="BZ61" s="76"/>
      <c r="CA61" s="76"/>
      <c r="CB61" s="76"/>
      <c r="CD61" s="8"/>
      <c r="CE61" s="8"/>
      <c r="CF61" s="8"/>
      <c r="CG61" s="8"/>
      <c r="CH61" s="8"/>
      <c r="CI61" s="8"/>
    </row>
    <row r="62" spans="3:87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222"/>
      <c r="AH62" s="222"/>
      <c r="AI62" s="222"/>
      <c r="AJ62" s="222"/>
      <c r="AK62" s="222"/>
      <c r="AL62" s="222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95"/>
      <c r="BX62" s="76"/>
      <c r="BY62" s="76"/>
      <c r="BZ62" s="76"/>
      <c r="CA62" s="76"/>
      <c r="CB62" s="76"/>
      <c r="CD62" s="8"/>
      <c r="CE62" s="8"/>
      <c r="CF62" s="8"/>
      <c r="CG62" s="8"/>
      <c r="CH62" s="8"/>
      <c r="CI62" s="8"/>
    </row>
    <row r="63" spans="3:87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222"/>
      <c r="AH63" s="222"/>
      <c r="AI63" s="222"/>
      <c r="AJ63" s="222"/>
      <c r="AK63" s="222"/>
      <c r="AL63" s="222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95"/>
      <c r="BX63" s="76"/>
      <c r="BY63" s="76"/>
      <c r="BZ63" s="76"/>
      <c r="CA63" s="76"/>
      <c r="CB63" s="76"/>
      <c r="CD63" s="8"/>
      <c r="CE63" s="8"/>
      <c r="CF63" s="8"/>
      <c r="CG63" s="8"/>
      <c r="CH63" s="8"/>
      <c r="CI63" s="8"/>
    </row>
    <row r="64" spans="3:87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222"/>
      <c r="AH64" s="222"/>
      <c r="AI64" s="222"/>
      <c r="AJ64" s="222"/>
      <c r="AK64" s="222"/>
      <c r="AL64" s="222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95"/>
      <c r="BX64" s="76"/>
      <c r="BY64" s="76"/>
      <c r="BZ64" s="76"/>
      <c r="CA64" s="76"/>
      <c r="CB64" s="76"/>
      <c r="CD64" s="8"/>
      <c r="CE64" s="8"/>
      <c r="CF64" s="8"/>
      <c r="CG64" s="8"/>
      <c r="CH64" s="8"/>
      <c r="CI64" s="8"/>
    </row>
    <row r="65" spans="3:87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222"/>
      <c r="AH65" s="222"/>
      <c r="AI65" s="222"/>
      <c r="AJ65" s="222"/>
      <c r="AK65" s="222"/>
      <c r="AL65" s="222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95"/>
      <c r="BX65" s="76"/>
      <c r="BY65" s="76"/>
      <c r="BZ65" s="76"/>
      <c r="CA65" s="76"/>
      <c r="CB65" s="76"/>
      <c r="CD65" s="8"/>
      <c r="CE65" s="8"/>
      <c r="CF65" s="8"/>
      <c r="CG65" s="8"/>
      <c r="CH65" s="8"/>
      <c r="CI65" s="8"/>
    </row>
    <row r="66" spans="3:87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222"/>
      <c r="AH66" s="222"/>
      <c r="AI66" s="222"/>
      <c r="AJ66" s="222"/>
      <c r="AK66" s="222"/>
      <c r="AL66" s="222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95"/>
      <c r="BX66" s="76"/>
      <c r="BY66" s="76"/>
      <c r="BZ66" s="76"/>
      <c r="CA66" s="76"/>
      <c r="CB66" s="76"/>
      <c r="CD66" s="8"/>
      <c r="CE66" s="8"/>
      <c r="CF66" s="8"/>
      <c r="CG66" s="8"/>
      <c r="CH66" s="8"/>
      <c r="CI66" s="8"/>
    </row>
    <row r="67" spans="3:87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222"/>
      <c r="AH67" s="222"/>
      <c r="AI67" s="222"/>
      <c r="AJ67" s="222"/>
      <c r="AK67" s="222"/>
      <c r="AL67" s="222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95"/>
      <c r="BX67" s="76"/>
      <c r="BY67" s="76"/>
      <c r="BZ67" s="76"/>
      <c r="CA67" s="76"/>
      <c r="CB67" s="76"/>
      <c r="CD67" s="8"/>
      <c r="CE67" s="8"/>
      <c r="CF67" s="8"/>
      <c r="CG67" s="8"/>
      <c r="CH67" s="8"/>
      <c r="CI67" s="8"/>
    </row>
    <row r="68" spans="3:87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222"/>
      <c r="AH68" s="222"/>
      <c r="AI68" s="222"/>
      <c r="AJ68" s="222"/>
      <c r="AK68" s="222"/>
      <c r="AL68" s="222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95"/>
      <c r="BX68" s="76"/>
      <c r="BY68" s="76"/>
      <c r="BZ68" s="76"/>
      <c r="CA68" s="76"/>
      <c r="CB68" s="76"/>
      <c r="CD68" s="8"/>
      <c r="CE68" s="8"/>
      <c r="CF68" s="8"/>
      <c r="CG68" s="8"/>
      <c r="CH68" s="8"/>
      <c r="CI68" s="8"/>
    </row>
    <row r="69" spans="3:87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222"/>
      <c r="AH69" s="222"/>
      <c r="AI69" s="222"/>
      <c r="AJ69" s="222"/>
      <c r="AK69" s="222"/>
      <c r="AL69" s="222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95"/>
      <c r="BX69" s="76"/>
      <c r="BY69" s="76"/>
      <c r="BZ69" s="76"/>
      <c r="CA69" s="76"/>
      <c r="CB69" s="76"/>
      <c r="CD69" s="8"/>
      <c r="CE69" s="8"/>
      <c r="CF69" s="8"/>
      <c r="CG69" s="8"/>
      <c r="CH69" s="8"/>
      <c r="CI69" s="8"/>
    </row>
    <row r="70" spans="3:87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222"/>
      <c r="AH70" s="222"/>
      <c r="AI70" s="222"/>
      <c r="AJ70" s="222"/>
      <c r="AK70" s="222"/>
      <c r="AL70" s="222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95"/>
      <c r="BX70" s="76"/>
      <c r="BY70" s="76"/>
      <c r="BZ70" s="76"/>
      <c r="CA70" s="76"/>
      <c r="CB70" s="76"/>
      <c r="CD70" s="8"/>
      <c r="CE70" s="8"/>
      <c r="CF70" s="8"/>
      <c r="CG70" s="8"/>
      <c r="CH70" s="8"/>
      <c r="CI70" s="8"/>
    </row>
    <row r="71" spans="3:87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222"/>
      <c r="AH71" s="222"/>
      <c r="AI71" s="222"/>
      <c r="AJ71" s="222"/>
      <c r="AK71" s="222"/>
      <c r="AL71" s="222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95"/>
      <c r="BX71" s="76"/>
      <c r="BY71" s="76"/>
      <c r="BZ71" s="76"/>
      <c r="CA71" s="76"/>
      <c r="CB71" s="76"/>
      <c r="CD71" s="8"/>
      <c r="CE71" s="8"/>
      <c r="CF71" s="8"/>
      <c r="CG71" s="8"/>
      <c r="CH71" s="8"/>
      <c r="CI71" s="8"/>
    </row>
    <row r="72" spans="3:87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222"/>
      <c r="AH72" s="222"/>
      <c r="AI72" s="222"/>
      <c r="AJ72" s="222"/>
      <c r="AK72" s="222"/>
      <c r="AL72" s="222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95"/>
      <c r="BX72" s="76"/>
      <c r="BY72" s="76"/>
      <c r="BZ72" s="76"/>
      <c r="CA72" s="76"/>
      <c r="CB72" s="76"/>
      <c r="CD72" s="8"/>
      <c r="CE72" s="8"/>
      <c r="CF72" s="8"/>
      <c r="CG72" s="8"/>
    </row>
    <row r="73" spans="3:87" ht="17.100000000000001" customHeight="1">
      <c r="BW73" s="94"/>
    </row>
  </sheetData>
  <mergeCells count="11">
    <mergeCell ref="B4:CF4"/>
    <mergeCell ref="B2:CF2"/>
    <mergeCell ref="B34:C34"/>
    <mergeCell ref="B37:C37"/>
    <mergeCell ref="B7:C7"/>
    <mergeCell ref="B12:C12"/>
    <mergeCell ref="B13:C13"/>
    <mergeCell ref="B19:C19"/>
    <mergeCell ref="B30:C30"/>
    <mergeCell ref="B31:C31"/>
    <mergeCell ref="B3:CF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K22" sqref="K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44419739100</v>
      </c>
      <c r="C2" s="57">
        <f>SUMIF(분개장!$B:$B,잔액시산표!$A2,분개장!D:D)</f>
        <v>37819446231</v>
      </c>
      <c r="D2" s="57">
        <f t="shared" ref="D2:D16" si="0">B2-C2</f>
        <v>6600292869</v>
      </c>
      <c r="F2" s="12"/>
    </row>
    <row r="3" spans="1:6" ht="15" customHeight="1">
      <c r="A3" s="20" t="s">
        <v>11</v>
      </c>
      <c r="B3" s="57">
        <f>SUMIF(분개장!$B:$B,잔액시산표!$A3,분개장!C:C)</f>
        <v>1146426220</v>
      </c>
      <c r="C3" s="57">
        <f>SUMIF(분개장!$B:$B,잔액시산표!$A3,분개장!D:D)</f>
        <v>800755220</v>
      </c>
      <c r="D3" s="57">
        <f t="shared" si="0"/>
        <v>345671000</v>
      </c>
    </row>
    <row r="4" spans="1:6" ht="15" customHeight="1">
      <c r="A4" s="20" t="s">
        <v>58</v>
      </c>
      <c r="B4" s="57">
        <f>SUMIF(분개장!$B:$B,잔액시산표!$A4,분개장!C:C)</f>
        <v>13701709778.387096</v>
      </c>
      <c r="C4" s="57">
        <f>SUMIF(분개장!$B:$B,잔액시산표!$A4,분개장!D:D)</f>
        <v>13675742024</v>
      </c>
      <c r="D4" s="57">
        <f t="shared" si="0"/>
        <v>25967754.387096405</v>
      </c>
    </row>
    <row r="5" spans="1:6" ht="15" customHeight="1">
      <c r="A5" s="20" t="s">
        <v>4</v>
      </c>
      <c r="B5" s="57">
        <f>SUMIF(분개장!$B:$B,잔액시산표!$A5,분개장!C:C)</f>
        <v>67335823</v>
      </c>
      <c r="C5" s="57">
        <f>SUMIF(분개장!$B:$B,잔액시산표!$A5,분개장!D:D)</f>
        <v>67335823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417450028</v>
      </c>
      <c r="C6" s="57">
        <f>SUMIF(분개장!$B:$B,잔액시산표!$A6,분개장!D:D)</f>
        <v>62480270</v>
      </c>
      <c r="D6" s="57">
        <f t="shared" si="0"/>
        <v>354969758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434453092</v>
      </c>
      <c r="C8" s="57">
        <f>SUMIF(분개장!$B:$B,잔액시산표!$A8,분개장!D:D)</f>
        <v>256958259</v>
      </c>
      <c r="D8" s="57">
        <f t="shared" si="0"/>
        <v>177494833</v>
      </c>
    </row>
    <row r="9" spans="1:6" ht="15" customHeight="1">
      <c r="A9" s="20" t="s">
        <v>169</v>
      </c>
      <c r="B9" s="57">
        <f>SUMIF(분개장!$B:$B,잔액시산표!$A9,분개장!C:C)</f>
        <v>0</v>
      </c>
      <c r="C9" s="57">
        <f>SUMIF(분개장!$B:$B,잔액시산표!$A9,분개장!D:D)</f>
        <v>0</v>
      </c>
      <c r="D9" s="57">
        <f t="shared" si="0"/>
        <v>0</v>
      </c>
    </row>
    <row r="10" spans="1:6" ht="15" customHeight="1">
      <c r="A10" s="20" t="s">
        <v>3</v>
      </c>
      <c r="B10" s="57">
        <f>SUMIF(분개장!$B:$B,잔액시산표!$A10,분개장!C:C)</f>
        <v>25383280</v>
      </c>
      <c r="C10" s="57">
        <f>SUMIF(분개장!$B:$B,잔액시산표!$A10,분개장!D:D)</f>
        <v>15437400</v>
      </c>
      <c r="D10" s="57">
        <f t="shared" si="0"/>
        <v>9945880</v>
      </c>
    </row>
    <row r="11" spans="1:6" ht="15" customHeight="1">
      <c r="A11" s="20" t="s">
        <v>300</v>
      </c>
      <c r="B11" s="57">
        <f>SUMIF(분개장!$B:$B,잔액시산표!$A11,분개장!C:C)</f>
        <v>13507247520</v>
      </c>
      <c r="C11" s="57">
        <f>SUMIF(분개장!$B:$B,잔액시산표!$A11,분개장!D:D)</f>
        <v>0</v>
      </c>
      <c r="D11" s="57">
        <f t="shared" ref="D11" si="1">B11-C11</f>
        <v>13507247520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-5433675075</v>
      </c>
      <c r="C14" s="57">
        <f>SUMIF(분개장!$B:$B,잔액시산표!$A14,분개장!D:D)</f>
        <v>2601227430</v>
      </c>
      <c r="D14" s="57">
        <f t="shared" si="0"/>
        <v>-8034902505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276117258</v>
      </c>
      <c r="C17" s="57">
        <f>SUMIF(분개장!$B:$B,잔액시산표!$A17,분개장!D:D)</f>
        <v>74045549</v>
      </c>
      <c r="D17" s="57">
        <f t="shared" ref="D17" si="2">B17-C17</f>
        <v>202071709</v>
      </c>
      <c r="E17" s="56"/>
    </row>
    <row r="18" spans="1:5" ht="15" customHeight="1">
      <c r="A18" s="23" t="s">
        <v>1</v>
      </c>
      <c r="B18" s="80">
        <f>SUMIF(분개장!$B:$B,잔액시산표!$A18,분개장!C:C)</f>
        <v>160833772</v>
      </c>
      <c r="C18" s="80">
        <f>SUMIF(분개장!$B:$B,잔액시산표!$A18,분개장!D:D)</f>
        <v>180083772</v>
      </c>
      <c r="D18" s="80">
        <f>C18-B18</f>
        <v>19250000</v>
      </c>
    </row>
    <row r="19" spans="1:5" ht="15" customHeight="1">
      <c r="A19" s="23" t="s">
        <v>175</v>
      </c>
      <c r="B19" s="80">
        <f>SUMIF(분개장!$B:$B,잔액시산표!$A19,분개장!C:C)</f>
        <v>100000000</v>
      </c>
      <c r="C19" s="80">
        <f>SUMIF(분개장!$B:$B,잔액시산표!$A19,분개장!D:D)</f>
        <v>100000000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13500000</v>
      </c>
      <c r="C20" s="80">
        <f>SUMIF(분개장!$B:$B,잔액시산표!$A20,분개장!D:D)</f>
        <v>27000000</v>
      </c>
      <c r="D20" s="80">
        <f t="shared" si="3"/>
        <v>13500000</v>
      </c>
    </row>
    <row r="21" spans="1:5" ht="15" customHeight="1">
      <c r="A21" s="23" t="s">
        <v>177</v>
      </c>
      <c r="B21" s="80">
        <f>SUMIF(분개장!$B:$B,잔액시산표!$A21,분개장!C:C)</f>
        <v>17500000</v>
      </c>
      <c r="C21" s="80">
        <f>SUMIF(분개장!$B:$B,잔액시산표!$A21,분개장!D:D)</f>
        <v>17500000</v>
      </c>
      <c r="D21" s="80">
        <f t="shared" si="3"/>
        <v>0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15000000</v>
      </c>
      <c r="D22" s="80">
        <f t="shared" si="3"/>
        <v>5000000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6000000</v>
      </c>
      <c r="D23" s="80">
        <f t="shared" si="3"/>
        <v>2000000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2000000</v>
      </c>
      <c r="D24" s="80">
        <f t="shared" si="3"/>
        <v>1000000</v>
      </c>
    </row>
    <row r="25" spans="1:5" ht="15" customHeight="1">
      <c r="A25" s="23" t="s">
        <v>180</v>
      </c>
      <c r="B25" s="80">
        <f>SUMIF(분개장!$B:$B,잔액시산표!$A25,분개장!C:C)</f>
        <v>200384020</v>
      </c>
      <c r="C25" s="80">
        <f>SUMIF(분개장!$B:$B,잔액시산표!$A25,분개장!D:D)</f>
        <v>479114580</v>
      </c>
      <c r="D25" s="80">
        <f t="shared" si="3"/>
        <v>278730560</v>
      </c>
    </row>
    <row r="26" spans="1:5" ht="15" customHeight="1">
      <c r="A26" s="23" t="s">
        <v>181</v>
      </c>
      <c r="B26" s="80">
        <f>SUMIF(분개장!$B:$B,잔액시산표!$A26,분개장!C:C)</f>
        <v>3795545199</v>
      </c>
      <c r="C26" s="80">
        <f>SUMIF(분개장!$B:$B,잔액시산표!$A26,분개장!D:D)</f>
        <v>4152032834</v>
      </c>
      <c r="D26" s="80">
        <f t="shared" si="3"/>
        <v>356487635</v>
      </c>
    </row>
    <row r="27" spans="1:5" ht="15" customHeight="1">
      <c r="A27" s="23" t="s">
        <v>182</v>
      </c>
      <c r="B27" s="80">
        <f>SUMIF(분개장!$B:$B,잔액시산표!$A27,분개장!C:C)</f>
        <v>3143178996</v>
      </c>
      <c r="C27" s="80">
        <f>SUMIF(분개장!$B:$B,잔액시산표!$A27,분개장!D:D)</f>
        <v>3684298413</v>
      </c>
      <c r="D27" s="80">
        <f t="shared" si="3"/>
        <v>541119417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6250000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962212288</v>
      </c>
      <c r="C30" s="80">
        <f>SUMIF(분개장!$B:$B,잔액시산표!$A30,분개장!D:D)</f>
        <v>1453532814</v>
      </c>
      <c r="D30" s="80">
        <f t="shared" si="3"/>
        <v>491320526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536096000</v>
      </c>
      <c r="C33" s="80">
        <f>SUMIF(분개장!$B:$B,잔액시산표!$A33,분개장!D:D)</f>
        <v>14321381520</v>
      </c>
      <c r="D33" s="80">
        <f t="shared" si="3"/>
        <v>13785285520</v>
      </c>
      <c r="E33" s="56"/>
    </row>
    <row r="34" spans="1:5" ht="15" customHeight="1">
      <c r="A34" s="23" t="s">
        <v>388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436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444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4615006854</v>
      </c>
      <c r="C43" s="82">
        <f>SUMIF(분개장!$B:$B,잔액시산표!$A43,분개장!D:D)</f>
        <v>-13491842126</v>
      </c>
      <c r="D43" s="82">
        <f t="shared" si="3"/>
        <v>-18106848980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6905892575.4516125</v>
      </c>
      <c r="D46" s="57">
        <f t="shared" ref="D46:D49" si="7">C46-B46</f>
        <v>6905892575.4516125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5255904730.9354839</v>
      </c>
      <c r="D47" s="57">
        <f t="shared" si="7"/>
        <v>5255904730.9354839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340948970</v>
      </c>
      <c r="D48" s="57">
        <f t="shared" si="7"/>
        <v>340948970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168964920</v>
      </c>
      <c r="C50" s="80">
        <f>SUMIF(분개장!$B:$B,잔액시산표!$A50,분개장!D:D)</f>
        <v>0</v>
      </c>
      <c r="D50" s="80">
        <f>B50-C50</f>
        <v>168964920</v>
      </c>
    </row>
    <row r="51" spans="1:4" ht="15" customHeight="1">
      <c r="A51" s="23" t="s">
        <v>86</v>
      </c>
      <c r="B51" s="80">
        <f>SUMIF(분개장!$B:$B,잔액시산표!$A51,분개장!C:C)</f>
        <v>580015000</v>
      </c>
      <c r="C51" s="80">
        <f>SUMIF(분개장!$B:$B,잔액시산표!$A51,분개장!D:D)</f>
        <v>0</v>
      </c>
      <c r="D51" s="80">
        <f t="shared" ref="D51:D64" si="8">B51-C51</f>
        <v>580015000</v>
      </c>
    </row>
    <row r="52" spans="1:4" ht="15" customHeight="1">
      <c r="A52" s="23" t="s">
        <v>87</v>
      </c>
      <c r="B52" s="80">
        <f>SUMIF(분개장!$B:$B,잔액시산표!$A52,분개장!C:C)</f>
        <v>83667840</v>
      </c>
      <c r="C52" s="80">
        <f>SUMIF(분개장!$B:$B,잔액시산표!$A52,분개장!D:D)</f>
        <v>0</v>
      </c>
      <c r="D52" s="80">
        <f t="shared" si="8"/>
        <v>83667840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2032383453</v>
      </c>
      <c r="C54" s="80">
        <f>SUMIF(분개장!$B:$B,잔액시산표!$A54,분개장!D:D)</f>
        <v>0</v>
      </c>
      <c r="D54" s="80">
        <f t="shared" ref="D54" si="9">B54-C54</f>
        <v>2032383453</v>
      </c>
    </row>
    <row r="55" spans="1:4" ht="15" customHeight="1">
      <c r="A55" s="23" t="s">
        <v>89</v>
      </c>
      <c r="B55" s="80">
        <f>SUMIF(분개장!$B:$B,잔액시산표!$A55,분개장!C:C)</f>
        <v>8400000</v>
      </c>
      <c r="C55" s="80">
        <f>SUMIF(분개장!$B:$B,잔액시산표!$A55,분개장!D:D)</f>
        <v>0</v>
      </c>
      <c r="D55" s="80">
        <f t="shared" si="8"/>
        <v>8400000</v>
      </c>
    </row>
    <row r="56" spans="1:4" ht="15" customHeight="1">
      <c r="A56" s="23" t="s">
        <v>90</v>
      </c>
      <c r="B56" s="80">
        <f>SUMIF(분개장!$B:$B,잔액시산표!$A56,분개장!C:C)</f>
        <v>2601227430</v>
      </c>
      <c r="C56" s="80">
        <f>SUMIF(분개장!$B:$B,잔액시산표!$A56,분개장!D:D)</f>
        <v>0</v>
      </c>
      <c r="D56" s="80">
        <f t="shared" si="8"/>
        <v>2601227430</v>
      </c>
    </row>
    <row r="57" spans="1:4" ht="15" customHeight="1">
      <c r="A57" s="23" t="s">
        <v>91</v>
      </c>
      <c r="B57" s="80">
        <f>SUMIF(분개장!$B:$B,잔액시산표!$A57,분개장!C:C)</f>
        <v>13236507</v>
      </c>
      <c r="C57" s="80">
        <f>SUMIF(분개장!$B:$B,잔액시산표!$A57,분개장!D:D)</f>
        <v>0</v>
      </c>
      <c r="D57" s="80">
        <f t="shared" si="8"/>
        <v>13236507</v>
      </c>
    </row>
    <row r="58" spans="1:4" ht="15" customHeight="1">
      <c r="A58" s="23" t="s">
        <v>92</v>
      </c>
      <c r="B58" s="80">
        <f>SUMIF(분개장!$B:$B,잔액시산표!$A58,분개장!C:C)</f>
        <v>100000000</v>
      </c>
      <c r="C58" s="80">
        <f>SUMIF(분개장!$B:$B,잔액시산표!$A58,분개장!D:D)</f>
        <v>0</v>
      </c>
      <c r="D58" s="80">
        <f t="shared" si="8"/>
        <v>100000000</v>
      </c>
    </row>
    <row r="59" spans="1:4" ht="15" customHeight="1">
      <c r="A59" s="23" t="s">
        <v>93</v>
      </c>
      <c r="B59" s="80">
        <f>SUMIF(분개장!$B:$B,잔액시산표!$A59,분개장!C:C)</f>
        <v>13500000</v>
      </c>
      <c r="C59" s="80">
        <f>SUMIF(분개장!$B:$B,잔액시산표!$A59,분개장!D:D)</f>
        <v>0</v>
      </c>
      <c r="D59" s="80">
        <f t="shared" si="8"/>
        <v>13500000</v>
      </c>
    </row>
    <row r="60" spans="1:4" ht="15" customHeight="1">
      <c r="A60" s="23" t="s">
        <v>94</v>
      </c>
      <c r="B60" s="80">
        <f>SUMIF(분개장!$B:$B,잔액시산표!$A60,분개장!C:C)</f>
        <v>17500000</v>
      </c>
      <c r="C60" s="80">
        <f>SUMIF(분개장!$B:$B,잔액시산표!$A60,분개장!D:D)</f>
        <v>0</v>
      </c>
      <c r="D60" s="80">
        <f t="shared" si="8"/>
        <v>17500000</v>
      </c>
    </row>
    <row r="61" spans="1:4" ht="15" customHeight="1">
      <c r="A61" s="23" t="s">
        <v>95</v>
      </c>
      <c r="B61" s="80">
        <f>SUMIF(분개장!$B:$B,잔액시산표!$A61,분개장!C:C)</f>
        <v>99782472</v>
      </c>
      <c r="C61" s="80">
        <f>SUMIF(분개장!$B:$B,잔액시산표!$A61,분개장!D:D)</f>
        <v>0</v>
      </c>
      <c r="D61" s="80">
        <f t="shared" si="8"/>
        <v>99782472</v>
      </c>
    </row>
    <row r="62" spans="1:4" ht="15" customHeight="1">
      <c r="A62" s="23" t="s">
        <v>96</v>
      </c>
      <c r="B62" s="80">
        <f>SUMIF(분개장!$B:$B,잔액시산표!$A62,분개장!C:C)</f>
        <v>422222420</v>
      </c>
      <c r="C62" s="80">
        <f>SUMIF(분개장!$B:$B,잔액시산표!$A62,분개장!D:D)</f>
        <v>0</v>
      </c>
      <c r="D62" s="80">
        <f t="shared" si="8"/>
        <v>422222420</v>
      </c>
    </row>
    <row r="63" spans="1:4" ht="15" customHeight="1">
      <c r="A63" s="23" t="s">
        <v>221</v>
      </c>
      <c r="B63" s="80">
        <f>SUMIF(분개장!$B:$B,잔액시산표!$A63,분개장!C:C)</f>
        <v>14488071</v>
      </c>
      <c r="C63" s="80">
        <f>SUMIF(분개장!$B:$B,잔액시산표!$A63,분개장!D:D)</f>
        <v>0</v>
      </c>
      <c r="D63" s="80">
        <f t="shared" ref="D63" si="10">B63-C63</f>
        <v>14488071</v>
      </c>
    </row>
    <row r="64" spans="1:4" ht="15" customHeight="1">
      <c r="A64" s="23" t="s">
        <v>97</v>
      </c>
      <c r="B64" s="80">
        <f>SUMIF(분개장!$B:$B,잔액시산표!$A64,분개장!C:C)</f>
        <v>1027770</v>
      </c>
      <c r="C64" s="80">
        <f>SUMIF(분개장!$B:$B,잔액시산표!$A64,분개장!D:D)</f>
        <v>0</v>
      </c>
      <c r="D64" s="80">
        <f t="shared" si="8"/>
        <v>1027770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245053347</v>
      </c>
      <c r="D65" s="57">
        <f>C65-B65</f>
        <v>245053347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86377</v>
      </c>
      <c r="D66" s="57">
        <f>C66-B66</f>
        <v>86377</v>
      </c>
    </row>
    <row r="67" spans="1:4" ht="15" customHeight="1">
      <c r="A67" s="23" t="s">
        <v>100</v>
      </c>
      <c r="B67" s="80">
        <f>SUMIF(분개장!$B:$B,잔액시산표!$A67,분개장!C:C)</f>
        <v>3816515049</v>
      </c>
      <c r="C67" s="80">
        <f>SUMIF(분개장!$B:$B,잔액시산표!$A67,분개장!D:D)</f>
        <v>0</v>
      </c>
      <c r="D67" s="80">
        <f t="shared" ref="D67:D68" si="11">B67-C67</f>
        <v>3816515049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492876102085.38708</v>
      </c>
      <c r="C70" s="12">
        <f>SUM(C1:C69)</f>
        <v>492876102085.38708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440</v>
      </c>
      <c r="C1" s="7">
        <v>1260000</v>
      </c>
      <c r="D1" t="s">
        <v>417</v>
      </c>
    </row>
    <row r="2" spans="1:4">
      <c r="A2" t="s">
        <v>439</v>
      </c>
      <c r="C2" s="7">
        <v>220000</v>
      </c>
      <c r="D2" t="s">
        <v>418</v>
      </c>
    </row>
    <row r="3" spans="1:4">
      <c r="A3" t="s">
        <v>439</v>
      </c>
      <c r="C3" s="7">
        <v>110000</v>
      </c>
      <c r="D3" t="s">
        <v>419</v>
      </c>
    </row>
    <row r="4" spans="1:4">
      <c r="A4" t="s">
        <v>439</v>
      </c>
      <c r="C4" s="7">
        <v>100000</v>
      </c>
      <c r="D4" t="s">
        <v>420</v>
      </c>
    </row>
    <row r="5" spans="1:4">
      <c r="A5" t="s">
        <v>439</v>
      </c>
      <c r="C5" s="7">
        <v>60000</v>
      </c>
      <c r="D5" t="s">
        <v>421</v>
      </c>
    </row>
    <row r="6" spans="1:4">
      <c r="A6" t="s">
        <v>439</v>
      </c>
      <c r="C6" s="7">
        <v>50000</v>
      </c>
      <c r="D6" t="s">
        <v>422</v>
      </c>
    </row>
    <row r="7" spans="1:4">
      <c r="A7" t="s">
        <v>439</v>
      </c>
      <c r="C7" s="7">
        <v>40000</v>
      </c>
      <c r="D7" t="s">
        <v>423</v>
      </c>
    </row>
    <row r="8" spans="1:4">
      <c r="A8" t="s">
        <v>443</v>
      </c>
      <c r="C8" s="7">
        <v>200000</v>
      </c>
      <c r="D8" t="s">
        <v>414</v>
      </c>
    </row>
    <row r="9" spans="1:4">
      <c r="A9" t="s">
        <v>441</v>
      </c>
      <c r="C9" s="7">
        <v>110000</v>
      </c>
      <c r="D9" t="s">
        <v>424</v>
      </c>
    </row>
    <row r="10" spans="1:4">
      <c r="A10" t="s">
        <v>441</v>
      </c>
      <c r="C10" s="7">
        <v>90000</v>
      </c>
      <c r="D10" t="s">
        <v>425</v>
      </c>
    </row>
    <row r="11" spans="1:4">
      <c r="A11" t="s">
        <v>442</v>
      </c>
      <c r="C11" s="7">
        <v>100000</v>
      </c>
      <c r="D11" t="s">
        <v>426</v>
      </c>
    </row>
    <row r="12" spans="1:4">
      <c r="A12" t="s">
        <v>442</v>
      </c>
      <c r="C12" s="7">
        <v>80000</v>
      </c>
      <c r="D12" t="s">
        <v>427</v>
      </c>
    </row>
    <row r="13" spans="1:4">
      <c r="A13" t="s">
        <v>442</v>
      </c>
      <c r="C13" s="7">
        <v>60000</v>
      </c>
      <c r="D13" t="s">
        <v>428</v>
      </c>
    </row>
    <row r="14" spans="1:4">
      <c r="A14" t="s">
        <v>442</v>
      </c>
      <c r="C14" s="7">
        <v>60000</v>
      </c>
      <c r="D14" t="s">
        <v>429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5298"/>
  <sheetViews>
    <sheetView zoomScale="85" zoomScaleNormal="85" zoomScaleSheetLayoutView="100" workbookViewId="0">
      <pane ySplit="1" topLeftCell="A5253" activePane="bottomLeft" state="frozen"/>
      <selection activeCell="E727" sqref="E727"/>
      <selection pane="bottomLeft" activeCell="D5283" sqref="D5283:F5283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108429031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735688081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396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5000000000</v>
      </c>
      <c r="E7" s="1" t="s">
        <v>509</v>
      </c>
      <c r="G7" s="39" t="s">
        <v>338</v>
      </c>
    </row>
    <row r="8" spans="1:7" ht="15" customHeight="1">
      <c r="A8" s="180" t="s">
        <v>244</v>
      </c>
      <c r="B8" s="1" t="s">
        <v>11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1146426220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17011931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174502805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324543219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15437400</v>
      </c>
    </row>
    <row r="17" spans="1:4" ht="15" customHeight="1">
      <c r="A17" s="188" t="s">
        <v>244</v>
      </c>
      <c r="B17" s="1" t="s">
        <v>300</v>
      </c>
      <c r="C17" s="222">
        <v>13106492300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-5433675075</v>
      </c>
    </row>
    <row r="21" spans="1:4" ht="15" customHeight="1">
      <c r="A21" s="180" t="s">
        <v>244</v>
      </c>
      <c r="B21" s="1" t="s">
        <v>173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6">
        <v>254694849</v>
      </c>
      <c r="D23" s="286"/>
    </row>
    <row r="24" spans="1:4" ht="15" customHeight="1">
      <c r="A24" s="180" t="s">
        <v>244</v>
      </c>
      <c r="B24" s="1" t="s">
        <v>1</v>
      </c>
      <c r="D24" s="222">
        <v>19250000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13500000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335517785</v>
      </c>
    </row>
    <row r="32" spans="1:4" ht="15" customHeight="1">
      <c r="A32" s="180" t="s">
        <v>244</v>
      </c>
      <c r="B32" s="1" t="s">
        <v>180</v>
      </c>
      <c r="D32" s="222">
        <v>233781340</v>
      </c>
    </row>
    <row r="33" spans="1:8" ht="15" customHeight="1">
      <c r="A33" s="180" t="s">
        <v>244</v>
      </c>
      <c r="B33" s="1" t="s">
        <v>182</v>
      </c>
      <c r="D33" s="222">
        <v>504579914</v>
      </c>
    </row>
    <row r="34" spans="1:8" ht="15" customHeight="1">
      <c r="A34" s="180" t="s">
        <v>244</v>
      </c>
      <c r="B34" s="1" t="s">
        <v>13</v>
      </c>
      <c r="D34" s="222">
        <v>4750000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479923256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499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6"/>
      <c r="D39" s="286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14321381520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6"/>
      <c r="D43" s="286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6"/>
      <c r="D44" s="286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453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454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-13491842126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7">
        <f>SUM(C2:C50)</f>
        <v>416231277761</v>
      </c>
      <c r="D51" s="287">
        <f>SUM(D2:D50)</f>
        <v>416231277761</v>
      </c>
      <c r="E51" s="102" t="b">
        <f>C51=D51</f>
        <v>1</v>
      </c>
      <c r="F51" s="101"/>
      <c r="G51" s="103"/>
    </row>
    <row r="52" spans="1:8" ht="15" customHeight="1">
      <c r="A52" s="265">
        <v>44858</v>
      </c>
      <c r="B52" s="266" t="s">
        <v>85</v>
      </c>
      <c r="C52" s="311">
        <v>28160820</v>
      </c>
      <c r="D52" s="288"/>
      <c r="E52" s="267" t="s">
        <v>415</v>
      </c>
      <c r="F52" s="267" t="s">
        <v>545</v>
      </c>
      <c r="G52" s="267" t="s">
        <v>85</v>
      </c>
      <c r="H52" s="155" t="s">
        <v>541</v>
      </c>
    </row>
    <row r="53" spans="1:8" ht="15" customHeight="1">
      <c r="A53" s="265">
        <v>44858</v>
      </c>
      <c r="B53" s="268" t="s">
        <v>86</v>
      </c>
      <c r="C53" s="223">
        <f>94885000+1000000</f>
        <v>95885000</v>
      </c>
      <c r="D53" s="289"/>
      <c r="E53" s="138" t="s">
        <v>457</v>
      </c>
      <c r="F53" s="267" t="s">
        <v>544</v>
      </c>
      <c r="G53" s="138" t="s">
        <v>35</v>
      </c>
    </row>
    <row r="54" spans="1:8" ht="15" customHeight="1">
      <c r="A54" s="265">
        <v>44858</v>
      </c>
      <c r="B54" s="268" t="s">
        <v>480</v>
      </c>
      <c r="C54" s="223">
        <v>319791</v>
      </c>
      <c r="D54" s="289"/>
      <c r="E54" s="138" t="s">
        <v>457</v>
      </c>
      <c r="F54" s="267" t="s">
        <v>544</v>
      </c>
      <c r="G54" s="138" t="s">
        <v>536</v>
      </c>
    </row>
    <row r="55" spans="1:8" ht="15" customHeight="1">
      <c r="A55" s="265">
        <v>44858</v>
      </c>
      <c r="B55" s="268" t="s">
        <v>623</v>
      </c>
      <c r="C55" s="223">
        <f>1081780-C54</f>
        <v>761989</v>
      </c>
      <c r="D55" s="289"/>
      <c r="E55" s="138"/>
      <c r="F55" s="267"/>
      <c r="G55" s="138"/>
    </row>
    <row r="56" spans="1:8" ht="15" customHeight="1">
      <c r="A56" s="265">
        <v>44858</v>
      </c>
      <c r="B56" s="266" t="s">
        <v>150</v>
      </c>
      <c r="C56" s="311">
        <v>12512758</v>
      </c>
      <c r="D56" s="288"/>
      <c r="E56" s="267" t="s">
        <v>457</v>
      </c>
      <c r="F56" s="267" t="s">
        <v>544</v>
      </c>
      <c r="G56" s="267"/>
    </row>
    <row r="57" spans="1:8" ht="15" customHeight="1">
      <c r="A57" s="183">
        <v>44858</v>
      </c>
      <c r="B57" s="269" t="s">
        <v>151</v>
      </c>
      <c r="C57" s="221"/>
      <c r="D57" s="290">
        <f>SUM(C52:C56)</f>
        <v>137640358</v>
      </c>
      <c r="E57" s="133" t="s">
        <v>415</v>
      </c>
      <c r="F57" s="133" t="s">
        <v>544</v>
      </c>
      <c r="G57" s="133"/>
    </row>
    <row r="58" spans="1:8" ht="15" customHeight="1">
      <c r="A58" s="226">
        <v>44865</v>
      </c>
      <c r="B58" s="227" t="s">
        <v>219</v>
      </c>
      <c r="C58" s="312">
        <v>276972308</v>
      </c>
      <c r="D58" s="291"/>
      <c r="E58" s="228" t="s">
        <v>306</v>
      </c>
      <c r="F58" s="228" t="s">
        <v>601</v>
      </c>
      <c r="G58" s="228"/>
    </row>
    <row r="59" spans="1:8" ht="15" customHeight="1">
      <c r="A59" s="229">
        <v>44865</v>
      </c>
      <c r="B59" s="230" t="s">
        <v>150</v>
      </c>
      <c r="C59" s="313">
        <v>27696968</v>
      </c>
      <c r="D59" s="292"/>
      <c r="E59" s="231" t="s">
        <v>305</v>
      </c>
      <c r="F59" s="231" t="s">
        <v>601</v>
      </c>
      <c r="G59" s="231"/>
    </row>
    <row r="60" spans="1:8" ht="15" customHeight="1">
      <c r="A60" s="229">
        <v>44865</v>
      </c>
      <c r="B60" s="230" t="s">
        <v>219</v>
      </c>
      <c r="C60" s="313">
        <v>8978977</v>
      </c>
      <c r="D60" s="292"/>
      <c r="E60" s="231" t="s">
        <v>305</v>
      </c>
      <c r="F60" s="231" t="s">
        <v>602</v>
      </c>
      <c r="G60" s="231"/>
    </row>
    <row r="61" spans="1:8" ht="15" customHeight="1">
      <c r="A61" s="229">
        <v>44865</v>
      </c>
      <c r="B61" s="230" t="s">
        <v>87</v>
      </c>
      <c r="C61" s="313">
        <v>13944640</v>
      </c>
      <c r="D61" s="292"/>
      <c r="E61" s="231" t="s">
        <v>305</v>
      </c>
      <c r="F61" s="231" t="s">
        <v>603</v>
      </c>
      <c r="G61" s="231"/>
    </row>
    <row r="62" spans="1:8" ht="15" customHeight="1">
      <c r="A62" s="238">
        <v>44865</v>
      </c>
      <c r="B62" s="239" t="s">
        <v>30</v>
      </c>
      <c r="C62" s="293"/>
      <c r="D62" s="293">
        <v>2373</v>
      </c>
      <c r="E62" s="241" t="s">
        <v>305</v>
      </c>
      <c r="F62" s="241" t="s">
        <v>604</v>
      </c>
      <c r="G62" s="241"/>
    </row>
    <row r="63" spans="1:8" ht="15" customHeight="1">
      <c r="A63" s="232">
        <v>44865</v>
      </c>
      <c r="B63" s="233" t="s">
        <v>151</v>
      </c>
      <c r="C63" s="314"/>
      <c r="D63" s="294">
        <f>SUM(C58:C61)-D62</f>
        <v>327590520</v>
      </c>
      <c r="E63" s="234" t="s">
        <v>305</v>
      </c>
      <c r="F63" s="234" t="s">
        <v>601</v>
      </c>
      <c r="G63" s="234"/>
    </row>
    <row r="64" spans="1:8" ht="15" customHeight="1">
      <c r="A64" s="235">
        <v>44861</v>
      </c>
      <c r="B64" s="258" t="s">
        <v>503</v>
      </c>
      <c r="C64" s="295">
        <v>16666667</v>
      </c>
      <c r="D64" s="295"/>
      <c r="E64" s="142" t="s">
        <v>533</v>
      </c>
      <c r="F64" s="138" t="s">
        <v>27</v>
      </c>
      <c r="G64" s="259"/>
    </row>
    <row r="65" spans="1:7" ht="15" customHeight="1">
      <c r="A65" s="235">
        <v>44861</v>
      </c>
      <c r="B65" s="258" t="s">
        <v>150</v>
      </c>
      <c r="C65" s="295">
        <v>1666666</v>
      </c>
      <c r="D65" s="295"/>
      <c r="E65" s="142" t="s">
        <v>532</v>
      </c>
      <c r="F65" s="138" t="s">
        <v>92</v>
      </c>
      <c r="G65" s="259"/>
    </row>
    <row r="66" spans="1:7" ht="15" customHeight="1">
      <c r="A66" s="224">
        <v>44861</v>
      </c>
      <c r="B66" s="260" t="s">
        <v>368</v>
      </c>
      <c r="C66" s="296"/>
      <c r="D66" s="296">
        <f>SUM(C64:C65)</f>
        <v>18333333</v>
      </c>
      <c r="E66" s="225" t="s">
        <v>532</v>
      </c>
      <c r="F66" s="133" t="s">
        <v>92</v>
      </c>
      <c r="G66" s="261"/>
    </row>
    <row r="67" spans="1:7" ht="15" customHeight="1">
      <c r="A67" s="182">
        <v>44852</v>
      </c>
      <c r="B67" s="223" t="s">
        <v>510</v>
      </c>
      <c r="C67" s="223">
        <v>1000000</v>
      </c>
      <c r="D67" s="223"/>
      <c r="E67" s="138" t="s">
        <v>501</v>
      </c>
      <c r="F67" s="138" t="s">
        <v>502</v>
      </c>
      <c r="G67" s="139"/>
    </row>
    <row r="68" spans="1:7" ht="15" customHeight="1">
      <c r="A68" s="182">
        <v>44852</v>
      </c>
      <c r="B68" s="223" t="s">
        <v>150</v>
      </c>
      <c r="C68" s="223">
        <v>100000</v>
      </c>
      <c r="D68" s="223"/>
      <c r="E68" s="138" t="s">
        <v>253</v>
      </c>
      <c r="F68" s="138" t="s">
        <v>479</v>
      </c>
      <c r="G68" s="139"/>
    </row>
    <row r="69" spans="1:7" ht="15" customHeight="1">
      <c r="A69" s="183">
        <v>44852</v>
      </c>
      <c r="B69" s="221" t="s">
        <v>368</v>
      </c>
      <c r="C69" s="221"/>
      <c r="D69" s="221">
        <f>SUM(C67:C68)</f>
        <v>1100000</v>
      </c>
      <c r="E69" s="133" t="s">
        <v>253</v>
      </c>
      <c r="F69" s="133" t="s">
        <v>479</v>
      </c>
      <c r="G69" s="134"/>
    </row>
    <row r="70" spans="1:7" ht="15" customHeight="1">
      <c r="A70" s="182">
        <v>44840</v>
      </c>
      <c r="B70" s="223" t="s">
        <v>176</v>
      </c>
      <c r="C70" s="223">
        <v>1000000</v>
      </c>
      <c r="D70" s="223"/>
      <c r="E70" s="138" t="s">
        <v>504</v>
      </c>
      <c r="F70" s="138" t="s">
        <v>506</v>
      </c>
      <c r="G70" s="139"/>
    </row>
    <row r="71" spans="1:7" ht="15" customHeight="1">
      <c r="A71" s="182">
        <v>44840</v>
      </c>
      <c r="B71" s="223" t="s">
        <v>150</v>
      </c>
      <c r="C71" s="223">
        <v>100000</v>
      </c>
      <c r="D71" s="223"/>
      <c r="E71" s="138" t="s">
        <v>458</v>
      </c>
      <c r="F71" s="138" t="s">
        <v>505</v>
      </c>
      <c r="G71" s="139"/>
    </row>
    <row r="72" spans="1:7" ht="15" customHeight="1">
      <c r="A72" s="183">
        <v>44840</v>
      </c>
      <c r="B72" s="221" t="s">
        <v>368</v>
      </c>
      <c r="C72" s="221"/>
      <c r="D72" s="221">
        <f>SUM(C70:C71)</f>
        <v>1100000</v>
      </c>
      <c r="E72" s="133" t="s">
        <v>458</v>
      </c>
      <c r="F72" s="133" t="s">
        <v>505</v>
      </c>
      <c r="G72" s="134"/>
    </row>
    <row r="73" spans="1:7" ht="15" customHeight="1">
      <c r="A73" s="182">
        <v>44838</v>
      </c>
      <c r="B73" s="223" t="s">
        <v>176</v>
      </c>
      <c r="C73" s="223">
        <v>12500000</v>
      </c>
      <c r="D73" s="223"/>
      <c r="E73" s="138" t="s">
        <v>508</v>
      </c>
      <c r="F73" s="138" t="s">
        <v>41</v>
      </c>
      <c r="G73" s="139"/>
    </row>
    <row r="74" spans="1:7" ht="15" customHeight="1">
      <c r="A74" s="182">
        <v>44838</v>
      </c>
      <c r="B74" s="223" t="s">
        <v>150</v>
      </c>
      <c r="C74" s="223">
        <v>1250000</v>
      </c>
      <c r="D74" s="223"/>
      <c r="E74" s="138" t="s">
        <v>507</v>
      </c>
      <c r="F74" s="138" t="s">
        <v>93</v>
      </c>
      <c r="G74" s="139"/>
    </row>
    <row r="75" spans="1:7" ht="15" customHeight="1">
      <c r="A75" s="183">
        <v>44838</v>
      </c>
      <c r="B75" s="221" t="s">
        <v>368</v>
      </c>
      <c r="C75" s="221"/>
      <c r="D75" s="221">
        <f>SUM(C73:C74)</f>
        <v>13750000</v>
      </c>
      <c r="E75" s="133" t="s">
        <v>507</v>
      </c>
      <c r="F75" s="133" t="s">
        <v>93</v>
      </c>
      <c r="G75" s="134"/>
    </row>
    <row r="76" spans="1:7" ht="15" customHeight="1">
      <c r="A76" s="235">
        <v>44838</v>
      </c>
      <c r="B76" s="258" t="s">
        <v>28</v>
      </c>
      <c r="C76" s="295">
        <v>4000</v>
      </c>
      <c r="D76" s="295"/>
      <c r="E76" s="142" t="s">
        <v>508</v>
      </c>
      <c r="F76" s="142" t="s">
        <v>543</v>
      </c>
      <c r="G76" s="259"/>
    </row>
    <row r="77" spans="1:7" ht="15" customHeight="1">
      <c r="A77" s="235">
        <v>44838</v>
      </c>
      <c r="B77" s="258" t="s">
        <v>530</v>
      </c>
      <c r="C77" s="295">
        <v>400</v>
      </c>
      <c r="D77" s="295"/>
      <c r="E77" s="142" t="s">
        <v>507</v>
      </c>
      <c r="F77" s="142" t="s">
        <v>542</v>
      </c>
      <c r="G77" s="259"/>
    </row>
    <row r="78" spans="1:7" ht="15" customHeight="1">
      <c r="A78" s="224">
        <v>44838</v>
      </c>
      <c r="B78" s="260" t="s">
        <v>531</v>
      </c>
      <c r="C78" s="296"/>
      <c r="D78" s="296">
        <f>SUM(C76:C77)</f>
        <v>4400</v>
      </c>
      <c r="E78" s="225" t="s">
        <v>507</v>
      </c>
      <c r="F78" s="225" t="s">
        <v>542</v>
      </c>
      <c r="G78" s="261"/>
    </row>
    <row r="79" spans="1:7" ht="15" customHeight="1">
      <c r="A79" s="235">
        <v>44838</v>
      </c>
      <c r="B79" s="258" t="s">
        <v>28</v>
      </c>
      <c r="C79" s="295">
        <v>4000</v>
      </c>
      <c r="D79" s="295"/>
      <c r="E79" s="142" t="s">
        <v>508</v>
      </c>
      <c r="F79" s="142" t="s">
        <v>543</v>
      </c>
      <c r="G79" s="259"/>
    </row>
    <row r="80" spans="1:7" ht="15" customHeight="1">
      <c r="A80" s="235">
        <v>44838</v>
      </c>
      <c r="B80" s="258" t="s">
        <v>150</v>
      </c>
      <c r="C80" s="295">
        <v>400</v>
      </c>
      <c r="D80" s="295"/>
      <c r="E80" s="142" t="s">
        <v>507</v>
      </c>
      <c r="F80" s="142" t="s">
        <v>542</v>
      </c>
      <c r="G80" s="259"/>
    </row>
    <row r="81" spans="1:8" ht="15" customHeight="1">
      <c r="A81" s="224">
        <v>44838</v>
      </c>
      <c r="B81" s="260" t="s">
        <v>368</v>
      </c>
      <c r="C81" s="296"/>
      <c r="D81" s="296">
        <f>SUM(C79:C80)</f>
        <v>4400</v>
      </c>
      <c r="E81" s="225" t="s">
        <v>507</v>
      </c>
      <c r="F81" s="225" t="s">
        <v>542</v>
      </c>
      <c r="G81" s="261"/>
    </row>
    <row r="82" spans="1:8" s="1" customFormat="1" ht="13.5">
      <c r="A82" s="180">
        <v>44835</v>
      </c>
      <c r="B82" s="1" t="s">
        <v>153</v>
      </c>
      <c r="C82" s="144"/>
      <c r="D82" s="144">
        <v>1748400</v>
      </c>
      <c r="E82" s="1" t="s">
        <v>115</v>
      </c>
      <c r="G82" s="1" t="s">
        <v>382</v>
      </c>
      <c r="H82" s="155" t="s">
        <v>547</v>
      </c>
    </row>
    <row r="83" spans="1:8" s="1" customFormat="1" ht="13.5">
      <c r="A83" s="180">
        <v>44835</v>
      </c>
      <c r="B83" s="1" t="s">
        <v>2</v>
      </c>
      <c r="C83" s="144"/>
      <c r="D83" s="144">
        <v>174840</v>
      </c>
      <c r="E83" s="1" t="s">
        <v>115</v>
      </c>
      <c r="G83" s="1" t="s">
        <v>382</v>
      </c>
    </row>
    <row r="84" spans="1:8" s="1" customFormat="1" ht="13.5">
      <c r="A84" s="180">
        <v>44835</v>
      </c>
      <c r="B84" s="1" t="s">
        <v>153</v>
      </c>
      <c r="C84" s="144"/>
      <c r="D84" s="144">
        <v>77000</v>
      </c>
      <c r="E84" s="1" t="s">
        <v>115</v>
      </c>
      <c r="G84" s="1" t="s">
        <v>382</v>
      </c>
    </row>
    <row r="85" spans="1:8" s="1" customFormat="1" ht="13.5">
      <c r="A85" s="180">
        <v>44835</v>
      </c>
      <c r="B85" s="1" t="s">
        <v>2</v>
      </c>
      <c r="C85" s="144"/>
      <c r="D85" s="144">
        <v>7700</v>
      </c>
      <c r="E85" s="1" t="s">
        <v>115</v>
      </c>
      <c r="G85" s="1" t="s">
        <v>382</v>
      </c>
    </row>
    <row r="86" spans="1:8" s="1" customFormat="1" ht="13.5">
      <c r="A86" s="180">
        <v>44835</v>
      </c>
      <c r="B86" s="1" t="s">
        <v>83</v>
      </c>
      <c r="C86" s="144"/>
      <c r="D86" s="144">
        <v>39075400</v>
      </c>
      <c r="E86" s="1" t="s">
        <v>296</v>
      </c>
      <c r="G86" s="1" t="s">
        <v>382</v>
      </c>
    </row>
    <row r="87" spans="1:8" s="1" customFormat="1" ht="13.5">
      <c r="A87" s="180">
        <v>44835</v>
      </c>
      <c r="B87" s="1" t="s">
        <v>2</v>
      </c>
      <c r="C87" s="144"/>
      <c r="D87" s="144">
        <v>3907540</v>
      </c>
      <c r="E87" s="1" t="s">
        <v>296</v>
      </c>
      <c r="G87" s="1" t="s">
        <v>382</v>
      </c>
    </row>
    <row r="88" spans="1:8" s="1" customFormat="1" ht="13.5">
      <c r="A88" s="180">
        <v>44835</v>
      </c>
      <c r="B88" s="1" t="s">
        <v>153</v>
      </c>
      <c r="C88" s="144"/>
      <c r="D88" s="144">
        <v>23657000</v>
      </c>
      <c r="E88" s="1" t="s">
        <v>296</v>
      </c>
      <c r="G88" s="1" t="s">
        <v>382</v>
      </c>
    </row>
    <row r="89" spans="1:8" s="1" customFormat="1" ht="13.5">
      <c r="A89" s="180">
        <v>44835</v>
      </c>
      <c r="B89" s="1" t="s">
        <v>2</v>
      </c>
      <c r="C89" s="144"/>
      <c r="D89" s="144">
        <v>2365700</v>
      </c>
      <c r="E89" s="1" t="s">
        <v>296</v>
      </c>
      <c r="G89" s="1" t="s">
        <v>382</v>
      </c>
    </row>
    <row r="90" spans="1:8" s="1" customFormat="1" ht="13.5">
      <c r="A90" s="180">
        <v>44835</v>
      </c>
      <c r="B90" s="1" t="s">
        <v>83</v>
      </c>
      <c r="C90" s="144"/>
      <c r="D90" s="144">
        <v>17467300</v>
      </c>
      <c r="E90" s="1" t="s">
        <v>481</v>
      </c>
      <c r="G90" s="1" t="s">
        <v>382</v>
      </c>
    </row>
    <row r="91" spans="1:8" s="1" customFormat="1" ht="13.5">
      <c r="A91" s="180">
        <v>44835</v>
      </c>
      <c r="B91" s="1" t="s">
        <v>2</v>
      </c>
      <c r="C91" s="144"/>
      <c r="D91" s="144">
        <v>1746730</v>
      </c>
      <c r="E91" s="1" t="s">
        <v>481</v>
      </c>
      <c r="G91" s="1" t="s">
        <v>382</v>
      </c>
    </row>
    <row r="92" spans="1:8" s="1" customFormat="1" ht="13.5">
      <c r="A92" s="180">
        <v>44835</v>
      </c>
      <c r="B92" s="1" t="s">
        <v>153</v>
      </c>
      <c r="C92" s="144"/>
      <c r="D92" s="144">
        <v>10206000</v>
      </c>
      <c r="E92" s="1" t="s">
        <v>481</v>
      </c>
      <c r="G92" s="1" t="s">
        <v>382</v>
      </c>
    </row>
    <row r="93" spans="1:8" s="1" customFormat="1" ht="13.5">
      <c r="A93" s="180">
        <v>44835</v>
      </c>
      <c r="B93" s="1" t="s">
        <v>2</v>
      </c>
      <c r="C93" s="144"/>
      <c r="D93" s="144">
        <v>1020600</v>
      </c>
      <c r="E93" s="1" t="s">
        <v>481</v>
      </c>
      <c r="G93" s="1" t="s">
        <v>382</v>
      </c>
    </row>
    <row r="94" spans="1:8" s="1" customFormat="1" ht="13.5">
      <c r="A94" s="180">
        <v>44835</v>
      </c>
      <c r="B94" s="1" t="s">
        <v>83</v>
      </c>
      <c r="C94" s="144"/>
      <c r="D94" s="144">
        <v>16245330</v>
      </c>
      <c r="E94" s="1" t="s">
        <v>481</v>
      </c>
      <c r="G94" s="1" t="s">
        <v>382</v>
      </c>
    </row>
    <row r="95" spans="1:8" s="1" customFormat="1" ht="13.5">
      <c r="A95" s="180">
        <v>44835</v>
      </c>
      <c r="B95" s="1" t="s">
        <v>2</v>
      </c>
      <c r="C95" s="144"/>
      <c r="D95" s="144">
        <v>1624533</v>
      </c>
      <c r="E95" s="1" t="s">
        <v>481</v>
      </c>
      <c r="G95" s="1" t="s">
        <v>382</v>
      </c>
    </row>
    <row r="96" spans="1:8" s="1" customFormat="1" ht="13.5">
      <c r="A96" s="180">
        <v>44835</v>
      </c>
      <c r="B96" s="1" t="s">
        <v>153</v>
      </c>
      <c r="C96" s="144"/>
      <c r="D96" s="144">
        <v>9491990</v>
      </c>
      <c r="E96" s="1" t="s">
        <v>481</v>
      </c>
      <c r="G96" s="1" t="s">
        <v>382</v>
      </c>
    </row>
    <row r="97" spans="1:7" s="1" customFormat="1" ht="13.5">
      <c r="A97" s="180">
        <v>44835</v>
      </c>
      <c r="B97" s="1" t="s">
        <v>2</v>
      </c>
      <c r="C97" s="144"/>
      <c r="D97" s="144">
        <v>949199</v>
      </c>
      <c r="E97" s="1" t="s">
        <v>481</v>
      </c>
      <c r="G97" s="1" t="s">
        <v>382</v>
      </c>
    </row>
    <row r="98" spans="1:7" s="1" customFormat="1" ht="13.5">
      <c r="A98" s="180">
        <v>44835</v>
      </c>
      <c r="B98" s="1" t="s">
        <v>83</v>
      </c>
      <c r="C98" s="144"/>
      <c r="D98" s="144">
        <v>43209000</v>
      </c>
      <c r="E98" s="1" t="s">
        <v>455</v>
      </c>
      <c r="G98" s="1" t="s">
        <v>382</v>
      </c>
    </row>
    <row r="99" spans="1:7" s="1" customFormat="1" ht="13.5">
      <c r="A99" s="180">
        <v>44835</v>
      </c>
      <c r="B99" s="1" t="s">
        <v>2</v>
      </c>
      <c r="C99" s="144"/>
      <c r="D99" s="144">
        <v>4320900</v>
      </c>
      <c r="E99" s="1" t="s">
        <v>455</v>
      </c>
      <c r="G99" s="1" t="s">
        <v>382</v>
      </c>
    </row>
    <row r="100" spans="1:7" s="1" customFormat="1" ht="13.5">
      <c r="A100" s="180">
        <v>44835</v>
      </c>
      <c r="B100" s="1" t="s">
        <v>153</v>
      </c>
      <c r="C100" s="144"/>
      <c r="D100" s="144">
        <v>26848700</v>
      </c>
      <c r="E100" s="1" t="s">
        <v>455</v>
      </c>
      <c r="G100" s="1" t="s">
        <v>382</v>
      </c>
    </row>
    <row r="101" spans="1:7" s="1" customFormat="1" ht="13.5">
      <c r="A101" s="180">
        <v>44835</v>
      </c>
      <c r="B101" s="1" t="s">
        <v>2</v>
      </c>
      <c r="C101" s="144"/>
      <c r="D101" s="144">
        <v>2684870</v>
      </c>
      <c r="E101" s="1" t="s">
        <v>455</v>
      </c>
      <c r="G101" s="1" t="s">
        <v>382</v>
      </c>
    </row>
    <row r="102" spans="1:7" s="1" customFormat="1" ht="13.5">
      <c r="A102" s="180">
        <v>44835</v>
      </c>
      <c r="B102" s="1" t="s">
        <v>83</v>
      </c>
      <c r="C102" s="144"/>
      <c r="D102" s="144">
        <v>13287450</v>
      </c>
      <c r="E102" s="1" t="s">
        <v>342</v>
      </c>
      <c r="G102" s="1" t="s">
        <v>382</v>
      </c>
    </row>
    <row r="103" spans="1:7" s="1" customFormat="1" ht="13.5">
      <c r="A103" s="180">
        <v>44835</v>
      </c>
      <c r="B103" s="1" t="s">
        <v>2</v>
      </c>
      <c r="C103" s="144"/>
      <c r="D103" s="144">
        <v>1328745</v>
      </c>
      <c r="E103" s="1" t="s">
        <v>342</v>
      </c>
      <c r="G103" s="1" t="s">
        <v>382</v>
      </c>
    </row>
    <row r="104" spans="1:7" s="1" customFormat="1" ht="13.5">
      <c r="A104" s="180">
        <v>44835</v>
      </c>
      <c r="B104" s="1" t="s">
        <v>153</v>
      </c>
      <c r="C104" s="144"/>
      <c r="D104" s="144">
        <v>19722900</v>
      </c>
      <c r="E104" s="1" t="s">
        <v>342</v>
      </c>
      <c r="G104" s="1" t="s">
        <v>382</v>
      </c>
    </row>
    <row r="105" spans="1:7" s="1" customFormat="1" ht="13.5">
      <c r="A105" s="180">
        <v>44835</v>
      </c>
      <c r="B105" s="1" t="s">
        <v>2</v>
      </c>
      <c r="C105" s="144"/>
      <c r="D105" s="144">
        <v>1972290</v>
      </c>
      <c r="E105" s="1" t="s">
        <v>342</v>
      </c>
      <c r="G105" s="1" t="s">
        <v>382</v>
      </c>
    </row>
    <row r="106" spans="1:7" s="1" customFormat="1" ht="13.5">
      <c r="A106" s="180">
        <v>44835</v>
      </c>
      <c r="B106" s="1" t="s">
        <v>83</v>
      </c>
      <c r="C106" s="144"/>
      <c r="D106" s="144">
        <v>4877000</v>
      </c>
      <c r="E106" s="1" t="s">
        <v>313</v>
      </c>
      <c r="G106" s="1" t="s">
        <v>382</v>
      </c>
    </row>
    <row r="107" spans="1:7" s="1" customFormat="1" ht="13.5">
      <c r="A107" s="180">
        <v>44835</v>
      </c>
      <c r="B107" s="1" t="s">
        <v>2</v>
      </c>
      <c r="C107" s="144"/>
      <c r="D107" s="144">
        <v>487700</v>
      </c>
      <c r="E107" s="1" t="s">
        <v>313</v>
      </c>
      <c r="G107" s="1" t="s">
        <v>382</v>
      </c>
    </row>
    <row r="108" spans="1:7" s="1" customFormat="1" ht="13.5">
      <c r="A108" s="180">
        <v>44835</v>
      </c>
      <c r="B108" s="1" t="s">
        <v>153</v>
      </c>
      <c r="C108" s="144"/>
      <c r="D108" s="144">
        <v>3104000</v>
      </c>
      <c r="E108" s="1" t="s">
        <v>313</v>
      </c>
      <c r="G108" s="1" t="s">
        <v>382</v>
      </c>
    </row>
    <row r="109" spans="1:7" s="1" customFormat="1" ht="13.5">
      <c r="A109" s="180">
        <v>44835</v>
      </c>
      <c r="B109" s="1" t="s">
        <v>2</v>
      </c>
      <c r="C109" s="144"/>
      <c r="D109" s="144">
        <v>310400</v>
      </c>
      <c r="E109" s="1" t="s">
        <v>313</v>
      </c>
      <c r="G109" s="1" t="s">
        <v>382</v>
      </c>
    </row>
    <row r="110" spans="1:7" s="1" customFormat="1" ht="13.5">
      <c r="A110" s="180">
        <v>44835</v>
      </c>
      <c r="B110" s="1" t="s">
        <v>83</v>
      </c>
      <c r="C110" s="144"/>
      <c r="D110" s="144">
        <v>20278258</v>
      </c>
      <c r="E110" s="1" t="s">
        <v>455</v>
      </c>
      <c r="G110" s="1" t="s">
        <v>382</v>
      </c>
    </row>
    <row r="111" spans="1:7" s="1" customFormat="1" ht="13.5">
      <c r="A111" s="180">
        <v>44835</v>
      </c>
      <c r="B111" s="1" t="s">
        <v>2</v>
      </c>
      <c r="C111" s="144"/>
      <c r="D111" s="144">
        <v>2027826</v>
      </c>
      <c r="E111" s="1" t="s">
        <v>455</v>
      </c>
      <c r="G111" s="1" t="s">
        <v>382</v>
      </c>
    </row>
    <row r="112" spans="1:7" s="1" customFormat="1" ht="13.5">
      <c r="A112" s="180">
        <v>44835</v>
      </c>
      <c r="B112" s="1" t="s">
        <v>153</v>
      </c>
      <c r="C112" s="144"/>
      <c r="D112" s="144">
        <v>12296097</v>
      </c>
      <c r="E112" s="1" t="s">
        <v>455</v>
      </c>
      <c r="G112" s="1" t="s">
        <v>382</v>
      </c>
    </row>
    <row r="113" spans="1:7" s="1" customFormat="1" ht="13.5">
      <c r="A113" s="180">
        <v>44835</v>
      </c>
      <c r="B113" s="1" t="s">
        <v>2</v>
      </c>
      <c r="C113" s="144"/>
      <c r="D113" s="144">
        <v>1229610</v>
      </c>
      <c r="E113" s="1" t="s">
        <v>455</v>
      </c>
      <c r="G113" s="1" t="s">
        <v>382</v>
      </c>
    </row>
    <row r="114" spans="1:7" s="1" customFormat="1" ht="13.5">
      <c r="A114" s="180">
        <v>44835</v>
      </c>
      <c r="B114" s="1" t="s">
        <v>83</v>
      </c>
      <c r="C114" s="144"/>
      <c r="D114" s="144">
        <v>10945600</v>
      </c>
      <c r="E114" s="1" t="s">
        <v>240</v>
      </c>
      <c r="G114" s="1" t="s">
        <v>382</v>
      </c>
    </row>
    <row r="115" spans="1:7" s="1" customFormat="1" ht="13.5">
      <c r="A115" s="180">
        <v>44835</v>
      </c>
      <c r="B115" s="1" t="s">
        <v>2</v>
      </c>
      <c r="C115" s="144"/>
      <c r="D115" s="144">
        <v>1094560</v>
      </c>
      <c r="E115" s="1" t="s">
        <v>240</v>
      </c>
      <c r="G115" s="1" t="s">
        <v>382</v>
      </c>
    </row>
    <row r="116" spans="1:7" s="1" customFormat="1" ht="13.5">
      <c r="A116" s="180">
        <v>44835</v>
      </c>
      <c r="B116" s="1" t="s">
        <v>153</v>
      </c>
      <c r="C116" s="144"/>
      <c r="D116" s="144">
        <v>6209400</v>
      </c>
      <c r="E116" s="1" t="s">
        <v>240</v>
      </c>
      <c r="G116" s="1" t="s">
        <v>382</v>
      </c>
    </row>
    <row r="117" spans="1:7" s="1" customFormat="1" ht="13.5">
      <c r="A117" s="180">
        <v>44835</v>
      </c>
      <c r="B117" s="1" t="s">
        <v>2</v>
      </c>
      <c r="C117" s="144"/>
      <c r="D117" s="144">
        <v>620940</v>
      </c>
      <c r="E117" s="1" t="s">
        <v>240</v>
      </c>
      <c r="G117" s="1" t="s">
        <v>382</v>
      </c>
    </row>
    <row r="118" spans="1:7" s="1" customFormat="1" ht="13.5">
      <c r="A118" s="180">
        <v>44835</v>
      </c>
      <c r="B118" s="1" t="s">
        <v>153</v>
      </c>
      <c r="C118" s="144"/>
      <c r="D118" s="144">
        <v>2712500</v>
      </c>
      <c r="E118" s="1" t="s">
        <v>249</v>
      </c>
      <c r="G118" s="1" t="s">
        <v>382</v>
      </c>
    </row>
    <row r="119" spans="1:7" s="1" customFormat="1" ht="13.5">
      <c r="A119" s="180">
        <v>44835</v>
      </c>
      <c r="B119" s="1" t="s">
        <v>2</v>
      </c>
      <c r="C119" s="144"/>
      <c r="D119" s="144">
        <v>271250</v>
      </c>
      <c r="E119" s="1" t="s">
        <v>249</v>
      </c>
      <c r="G119" s="1" t="s">
        <v>382</v>
      </c>
    </row>
    <row r="120" spans="1:7" s="1" customFormat="1" ht="13.5">
      <c r="A120" s="180">
        <v>44835</v>
      </c>
      <c r="B120" s="1" t="s">
        <v>83</v>
      </c>
      <c r="C120" s="144"/>
      <c r="D120" s="144">
        <v>3008900</v>
      </c>
      <c r="E120" s="1" t="s">
        <v>482</v>
      </c>
      <c r="G120" s="1" t="s">
        <v>382</v>
      </c>
    </row>
    <row r="121" spans="1:7" s="1" customFormat="1" ht="13.5">
      <c r="A121" s="180">
        <v>44835</v>
      </c>
      <c r="B121" s="1" t="s">
        <v>2</v>
      </c>
      <c r="C121" s="144"/>
      <c r="D121" s="144">
        <v>300890</v>
      </c>
      <c r="E121" s="1" t="s">
        <v>482</v>
      </c>
      <c r="G121" s="1" t="s">
        <v>382</v>
      </c>
    </row>
    <row r="122" spans="1:7" s="1" customFormat="1" ht="13.5">
      <c r="A122" s="180">
        <v>44835</v>
      </c>
      <c r="B122" s="1" t="s">
        <v>153</v>
      </c>
      <c r="C122" s="144"/>
      <c r="D122" s="144">
        <v>1706900</v>
      </c>
      <c r="E122" s="1" t="s">
        <v>482</v>
      </c>
      <c r="G122" s="1" t="s">
        <v>382</v>
      </c>
    </row>
    <row r="123" spans="1:7" s="1" customFormat="1" ht="13.5">
      <c r="A123" s="180">
        <v>44835</v>
      </c>
      <c r="B123" s="1" t="s">
        <v>2</v>
      </c>
      <c r="C123" s="144"/>
      <c r="D123" s="144">
        <v>170690</v>
      </c>
      <c r="E123" s="1" t="s">
        <v>482</v>
      </c>
      <c r="G123" s="1" t="s">
        <v>382</v>
      </c>
    </row>
    <row r="124" spans="1:7" s="1" customFormat="1" ht="13.5">
      <c r="A124" s="180">
        <v>44835</v>
      </c>
      <c r="B124" s="1" t="s">
        <v>83</v>
      </c>
      <c r="C124" s="144"/>
      <c r="D124" s="144">
        <v>3314020</v>
      </c>
      <c r="E124" s="1" t="s">
        <v>378</v>
      </c>
      <c r="G124" s="1" t="s">
        <v>382</v>
      </c>
    </row>
    <row r="125" spans="1:7" s="1" customFormat="1" ht="13.5">
      <c r="A125" s="180">
        <v>44835</v>
      </c>
      <c r="B125" s="1" t="s">
        <v>2</v>
      </c>
      <c r="C125" s="144"/>
      <c r="D125" s="144">
        <v>331402</v>
      </c>
      <c r="E125" s="1" t="s">
        <v>378</v>
      </c>
      <c r="G125" s="1" t="s">
        <v>382</v>
      </c>
    </row>
    <row r="126" spans="1:7" s="1" customFormat="1" ht="13.5">
      <c r="A126" s="180">
        <v>44835</v>
      </c>
      <c r="B126" s="1" t="s">
        <v>153</v>
      </c>
      <c r="C126" s="144"/>
      <c r="D126" s="144">
        <v>1807650</v>
      </c>
      <c r="E126" s="1" t="s">
        <v>378</v>
      </c>
      <c r="G126" s="1" t="s">
        <v>382</v>
      </c>
    </row>
    <row r="127" spans="1:7" s="1" customFormat="1" ht="13.5">
      <c r="A127" s="180">
        <v>44835</v>
      </c>
      <c r="B127" s="1" t="s">
        <v>2</v>
      </c>
      <c r="C127" s="144"/>
      <c r="D127" s="144">
        <v>180765</v>
      </c>
      <c r="E127" s="1" t="s">
        <v>378</v>
      </c>
      <c r="G127" s="1" t="s">
        <v>382</v>
      </c>
    </row>
    <row r="128" spans="1:7" s="1" customFormat="1" ht="13.5">
      <c r="A128" s="180">
        <v>44835</v>
      </c>
      <c r="B128" s="1" t="s">
        <v>83</v>
      </c>
      <c r="C128" s="144"/>
      <c r="D128" s="144">
        <v>3875200</v>
      </c>
      <c r="E128" s="1" t="s">
        <v>124</v>
      </c>
      <c r="G128" s="1" t="s">
        <v>382</v>
      </c>
    </row>
    <row r="129" spans="1:7" s="1" customFormat="1" ht="13.5">
      <c r="A129" s="180">
        <v>44835</v>
      </c>
      <c r="B129" s="1" t="s">
        <v>2</v>
      </c>
      <c r="C129" s="144"/>
      <c r="D129" s="144">
        <v>387520</v>
      </c>
      <c r="E129" s="1" t="s">
        <v>124</v>
      </c>
      <c r="G129" s="1" t="s">
        <v>382</v>
      </c>
    </row>
    <row r="130" spans="1:7" s="1" customFormat="1" ht="13.5">
      <c r="A130" s="180">
        <v>44835</v>
      </c>
      <c r="B130" s="1" t="s">
        <v>153</v>
      </c>
      <c r="C130" s="144"/>
      <c r="D130" s="144">
        <v>2140500</v>
      </c>
      <c r="E130" s="1" t="s">
        <v>124</v>
      </c>
      <c r="G130" s="1" t="s">
        <v>382</v>
      </c>
    </row>
    <row r="131" spans="1:7" s="1" customFormat="1" ht="13.5">
      <c r="A131" s="180">
        <v>44835</v>
      </c>
      <c r="B131" s="1" t="s">
        <v>2</v>
      </c>
      <c r="C131" s="144"/>
      <c r="D131" s="144">
        <v>214050</v>
      </c>
      <c r="E131" s="1" t="s">
        <v>124</v>
      </c>
      <c r="G131" s="1" t="s">
        <v>382</v>
      </c>
    </row>
    <row r="132" spans="1:7" s="1" customFormat="1" ht="13.5">
      <c r="A132" s="180">
        <v>44835</v>
      </c>
      <c r="B132" s="1" t="s">
        <v>83</v>
      </c>
      <c r="C132" s="144"/>
      <c r="D132" s="144">
        <v>1311800</v>
      </c>
      <c r="E132" s="1" t="s">
        <v>331</v>
      </c>
      <c r="G132" s="1" t="s">
        <v>382</v>
      </c>
    </row>
    <row r="133" spans="1:7" s="1" customFormat="1" ht="13.5">
      <c r="A133" s="180">
        <v>44835</v>
      </c>
      <c r="B133" s="1" t="s">
        <v>2</v>
      </c>
      <c r="C133" s="144"/>
      <c r="D133" s="144">
        <v>131180</v>
      </c>
      <c r="E133" s="1" t="s">
        <v>331</v>
      </c>
      <c r="G133" s="1" t="s">
        <v>382</v>
      </c>
    </row>
    <row r="134" spans="1:7" s="1" customFormat="1" ht="13.5">
      <c r="A134" s="180">
        <v>44835</v>
      </c>
      <c r="B134" s="1" t="s">
        <v>153</v>
      </c>
      <c r="C134" s="144"/>
      <c r="D134" s="144">
        <v>715500</v>
      </c>
      <c r="E134" s="1" t="s">
        <v>331</v>
      </c>
      <c r="G134" s="1" t="s">
        <v>382</v>
      </c>
    </row>
    <row r="135" spans="1:7" s="1" customFormat="1" ht="13.5">
      <c r="A135" s="180">
        <v>44835</v>
      </c>
      <c r="B135" s="1" t="s">
        <v>2</v>
      </c>
      <c r="C135" s="144"/>
      <c r="D135" s="144">
        <v>71550</v>
      </c>
      <c r="E135" s="1" t="s">
        <v>331</v>
      </c>
      <c r="G135" s="1" t="s">
        <v>382</v>
      </c>
    </row>
    <row r="136" spans="1:7" s="1" customFormat="1" ht="13.5">
      <c r="A136" s="180">
        <v>44835</v>
      </c>
      <c r="B136" s="1" t="s">
        <v>83</v>
      </c>
      <c r="C136" s="144"/>
      <c r="D136" s="144">
        <v>13438000</v>
      </c>
      <c r="E136" s="1" t="s">
        <v>137</v>
      </c>
      <c r="G136" s="1" t="s">
        <v>382</v>
      </c>
    </row>
    <row r="137" spans="1:7" s="1" customFormat="1" ht="13.5">
      <c r="A137" s="180">
        <v>44835</v>
      </c>
      <c r="B137" s="1" t="s">
        <v>2</v>
      </c>
      <c r="C137" s="144"/>
      <c r="D137" s="144">
        <v>1343800</v>
      </c>
      <c r="E137" s="1" t="s">
        <v>137</v>
      </c>
      <c r="G137" s="1" t="s">
        <v>382</v>
      </c>
    </row>
    <row r="138" spans="1:7" s="1" customFormat="1" ht="13.5">
      <c r="A138" s="180">
        <v>44835</v>
      </c>
      <c r="B138" s="1" t="s">
        <v>153</v>
      </c>
      <c r="C138" s="144"/>
      <c r="D138" s="144">
        <v>7858000</v>
      </c>
      <c r="E138" s="1" t="s">
        <v>137</v>
      </c>
      <c r="G138" s="1" t="s">
        <v>382</v>
      </c>
    </row>
    <row r="139" spans="1:7" s="1" customFormat="1" ht="13.5">
      <c r="A139" s="180">
        <v>44835</v>
      </c>
      <c r="B139" s="1" t="s">
        <v>2</v>
      </c>
      <c r="C139" s="144"/>
      <c r="D139" s="144">
        <v>785800</v>
      </c>
      <c r="E139" s="1" t="s">
        <v>137</v>
      </c>
      <c r="G139" s="1" t="s">
        <v>382</v>
      </c>
    </row>
    <row r="140" spans="1:7" s="1" customFormat="1" ht="13.5">
      <c r="A140" s="180">
        <v>44835</v>
      </c>
      <c r="B140" s="1" t="s">
        <v>83</v>
      </c>
      <c r="C140" s="144"/>
      <c r="D140" s="144">
        <v>900000</v>
      </c>
      <c r="E140" s="1" t="s">
        <v>481</v>
      </c>
      <c r="G140" s="1" t="s">
        <v>382</v>
      </c>
    </row>
    <row r="141" spans="1:7" s="1" customFormat="1" ht="13.5">
      <c r="A141" s="180">
        <v>44835</v>
      </c>
      <c r="B141" s="1" t="s">
        <v>2</v>
      </c>
      <c r="C141" s="144"/>
      <c r="D141" s="144">
        <v>90000</v>
      </c>
      <c r="E141" s="1" t="s">
        <v>481</v>
      </c>
      <c r="G141" s="1" t="s">
        <v>382</v>
      </c>
    </row>
    <row r="142" spans="1:7" s="1" customFormat="1" ht="13.5">
      <c r="A142" s="180">
        <v>44835</v>
      </c>
      <c r="B142" s="1" t="s">
        <v>83</v>
      </c>
      <c r="C142" s="144"/>
      <c r="D142" s="144">
        <v>5379000</v>
      </c>
      <c r="E142" s="1" t="s">
        <v>125</v>
      </c>
      <c r="G142" s="1" t="s">
        <v>382</v>
      </c>
    </row>
    <row r="143" spans="1:7" s="1" customFormat="1" ht="13.5">
      <c r="A143" s="180">
        <v>44835</v>
      </c>
      <c r="B143" s="1" t="s">
        <v>2</v>
      </c>
      <c r="C143" s="144"/>
      <c r="D143" s="144">
        <v>537900</v>
      </c>
      <c r="E143" s="1" t="s">
        <v>125</v>
      </c>
      <c r="G143" s="1" t="s">
        <v>382</v>
      </c>
    </row>
    <row r="144" spans="1:7" s="1" customFormat="1" ht="13.5">
      <c r="A144" s="180">
        <v>44835</v>
      </c>
      <c r="B144" s="1" t="s">
        <v>153</v>
      </c>
      <c r="C144" s="144"/>
      <c r="D144" s="144">
        <v>2715000</v>
      </c>
      <c r="E144" s="1" t="s">
        <v>125</v>
      </c>
      <c r="G144" s="1" t="s">
        <v>382</v>
      </c>
    </row>
    <row r="145" spans="1:7" s="1" customFormat="1" ht="13.5">
      <c r="A145" s="180">
        <v>44835</v>
      </c>
      <c r="B145" s="1" t="s">
        <v>2</v>
      </c>
      <c r="C145" s="144"/>
      <c r="D145" s="144">
        <v>271500</v>
      </c>
      <c r="E145" s="1" t="s">
        <v>125</v>
      </c>
      <c r="G145" s="1" t="s">
        <v>382</v>
      </c>
    </row>
    <row r="146" spans="1:7" s="1" customFormat="1" ht="13.5">
      <c r="A146" s="180">
        <v>44835</v>
      </c>
      <c r="B146" s="1" t="s">
        <v>83</v>
      </c>
      <c r="C146" s="144"/>
      <c r="D146" s="144">
        <v>13291000</v>
      </c>
      <c r="E146" s="1" t="s">
        <v>126</v>
      </c>
      <c r="G146" s="1" t="s">
        <v>382</v>
      </c>
    </row>
    <row r="147" spans="1:7" s="1" customFormat="1" ht="13.5">
      <c r="A147" s="180">
        <v>44835</v>
      </c>
      <c r="B147" s="1" t="s">
        <v>2</v>
      </c>
      <c r="C147" s="144"/>
      <c r="D147" s="144">
        <v>1329100</v>
      </c>
      <c r="E147" s="1" t="s">
        <v>126</v>
      </c>
      <c r="G147" s="1" t="s">
        <v>382</v>
      </c>
    </row>
    <row r="148" spans="1:7" s="1" customFormat="1" ht="13.5">
      <c r="A148" s="180">
        <v>44835</v>
      </c>
      <c r="B148" s="1" t="s">
        <v>153</v>
      </c>
      <c r="C148" s="144"/>
      <c r="D148" s="144">
        <v>6975800</v>
      </c>
      <c r="E148" s="1" t="s">
        <v>126</v>
      </c>
      <c r="G148" s="1" t="s">
        <v>382</v>
      </c>
    </row>
    <row r="149" spans="1:7" s="1" customFormat="1" ht="13.5">
      <c r="A149" s="180">
        <v>44835</v>
      </c>
      <c r="B149" s="1" t="s">
        <v>2</v>
      </c>
      <c r="C149" s="144"/>
      <c r="D149" s="144">
        <v>697580</v>
      </c>
      <c r="E149" s="1" t="s">
        <v>126</v>
      </c>
      <c r="G149" s="1" t="s">
        <v>382</v>
      </c>
    </row>
    <row r="150" spans="1:7" s="1" customFormat="1" ht="13.5">
      <c r="A150" s="180">
        <v>44835</v>
      </c>
      <c r="B150" s="1" t="s">
        <v>83</v>
      </c>
      <c r="C150" s="144"/>
      <c r="D150" s="144">
        <v>7471900</v>
      </c>
      <c r="E150" s="1" t="s">
        <v>128</v>
      </c>
      <c r="G150" s="1" t="s">
        <v>382</v>
      </c>
    </row>
    <row r="151" spans="1:7" s="1" customFormat="1" ht="13.5">
      <c r="A151" s="180">
        <v>44835</v>
      </c>
      <c r="B151" s="1" t="s">
        <v>2</v>
      </c>
      <c r="C151" s="144"/>
      <c r="D151" s="144">
        <v>747190</v>
      </c>
      <c r="E151" s="1" t="s">
        <v>128</v>
      </c>
      <c r="G151" s="1" t="s">
        <v>382</v>
      </c>
    </row>
    <row r="152" spans="1:7" s="1" customFormat="1" ht="13.5">
      <c r="A152" s="180">
        <v>44835</v>
      </c>
      <c r="B152" s="1" t="s">
        <v>153</v>
      </c>
      <c r="C152" s="144"/>
      <c r="D152" s="144">
        <v>3750000</v>
      </c>
      <c r="E152" s="1" t="s">
        <v>128</v>
      </c>
      <c r="G152" s="1" t="s">
        <v>382</v>
      </c>
    </row>
    <row r="153" spans="1:7" s="1" customFormat="1" ht="13.5">
      <c r="A153" s="180">
        <v>44835</v>
      </c>
      <c r="B153" s="1" t="s">
        <v>2</v>
      </c>
      <c r="C153" s="144"/>
      <c r="D153" s="144">
        <v>375000</v>
      </c>
      <c r="E153" s="1" t="s">
        <v>128</v>
      </c>
      <c r="G153" s="1" t="s">
        <v>382</v>
      </c>
    </row>
    <row r="154" spans="1:7" s="1" customFormat="1" ht="13.5">
      <c r="A154" s="180">
        <v>44835</v>
      </c>
      <c r="B154" s="1" t="s">
        <v>83</v>
      </c>
      <c r="C154" s="144"/>
      <c r="D154" s="144">
        <v>5238000</v>
      </c>
      <c r="E154" s="1" t="s">
        <v>374</v>
      </c>
      <c r="G154" s="1" t="s">
        <v>382</v>
      </c>
    </row>
    <row r="155" spans="1:7" s="1" customFormat="1" ht="13.5">
      <c r="A155" s="180">
        <v>44835</v>
      </c>
      <c r="B155" s="1" t="s">
        <v>2</v>
      </c>
      <c r="C155" s="144"/>
      <c r="D155" s="144">
        <v>523800</v>
      </c>
      <c r="E155" s="1" t="s">
        <v>374</v>
      </c>
      <c r="G155" s="1" t="s">
        <v>382</v>
      </c>
    </row>
    <row r="156" spans="1:7" s="1" customFormat="1" ht="13.5">
      <c r="A156" s="180">
        <v>44835</v>
      </c>
      <c r="B156" s="1" t="s">
        <v>153</v>
      </c>
      <c r="C156" s="144"/>
      <c r="D156" s="144">
        <v>1625700</v>
      </c>
      <c r="E156" s="1" t="s">
        <v>374</v>
      </c>
      <c r="G156" s="1" t="s">
        <v>382</v>
      </c>
    </row>
    <row r="157" spans="1:7" s="1" customFormat="1" ht="13.5">
      <c r="A157" s="180">
        <v>44835</v>
      </c>
      <c r="B157" s="1" t="s">
        <v>2</v>
      </c>
      <c r="C157" s="144"/>
      <c r="D157" s="144">
        <v>162570</v>
      </c>
      <c r="E157" s="1" t="s">
        <v>374</v>
      </c>
      <c r="G157" s="1" t="s">
        <v>382</v>
      </c>
    </row>
    <row r="158" spans="1:7" s="1" customFormat="1" ht="13.5">
      <c r="A158" s="180">
        <v>44835</v>
      </c>
      <c r="B158" s="1" t="s">
        <v>83</v>
      </c>
      <c r="C158" s="144"/>
      <c r="D158" s="144">
        <v>7482100</v>
      </c>
      <c r="E158" s="1" t="s">
        <v>383</v>
      </c>
      <c r="G158" s="1" t="s">
        <v>382</v>
      </c>
    </row>
    <row r="159" spans="1:7" s="1" customFormat="1" ht="13.5">
      <c r="A159" s="180">
        <v>44835</v>
      </c>
      <c r="B159" s="1" t="s">
        <v>2</v>
      </c>
      <c r="C159" s="144"/>
      <c r="D159" s="144">
        <v>748210</v>
      </c>
      <c r="E159" s="1" t="s">
        <v>383</v>
      </c>
      <c r="G159" s="1" t="s">
        <v>382</v>
      </c>
    </row>
    <row r="160" spans="1:7" s="1" customFormat="1" ht="13.5">
      <c r="A160" s="180">
        <v>44835</v>
      </c>
      <c r="B160" s="1" t="s">
        <v>153</v>
      </c>
      <c r="C160" s="144"/>
      <c r="D160" s="144">
        <v>2902300</v>
      </c>
      <c r="E160" s="1" t="s">
        <v>383</v>
      </c>
      <c r="G160" s="1" t="s">
        <v>382</v>
      </c>
    </row>
    <row r="161" spans="1:7" s="1" customFormat="1" ht="13.5">
      <c r="A161" s="180">
        <v>44835</v>
      </c>
      <c r="B161" s="1" t="s">
        <v>2</v>
      </c>
      <c r="C161" s="144"/>
      <c r="D161" s="144">
        <v>290230</v>
      </c>
      <c r="E161" s="1" t="s">
        <v>383</v>
      </c>
      <c r="G161" s="1" t="s">
        <v>382</v>
      </c>
    </row>
    <row r="162" spans="1:7" s="1" customFormat="1" ht="13.5">
      <c r="A162" s="180">
        <v>44835</v>
      </c>
      <c r="B162" s="1" t="s">
        <v>153</v>
      </c>
      <c r="C162" s="144"/>
      <c r="D162" s="144">
        <v>4513900</v>
      </c>
      <c r="E162" s="1" t="s">
        <v>500</v>
      </c>
      <c r="G162" s="1" t="s">
        <v>382</v>
      </c>
    </row>
    <row r="163" spans="1:7" s="1" customFormat="1" ht="13.5">
      <c r="A163" s="180">
        <v>44835</v>
      </c>
      <c r="B163" s="1" t="s">
        <v>2</v>
      </c>
      <c r="C163" s="144"/>
      <c r="D163" s="144">
        <v>451390</v>
      </c>
      <c r="E163" s="1" t="s">
        <v>500</v>
      </c>
      <c r="G163" s="1" t="s">
        <v>382</v>
      </c>
    </row>
    <row r="164" spans="1:7" s="1" customFormat="1" ht="13.5">
      <c r="A164" s="180">
        <v>44835</v>
      </c>
      <c r="B164" s="1" t="s">
        <v>83</v>
      </c>
      <c r="C164" s="144"/>
      <c r="D164" s="144">
        <v>27224290</v>
      </c>
      <c r="E164" s="1" t="s">
        <v>489</v>
      </c>
      <c r="G164" s="1" t="s">
        <v>382</v>
      </c>
    </row>
    <row r="165" spans="1:7" s="1" customFormat="1" ht="13.5">
      <c r="A165" s="180">
        <v>44835</v>
      </c>
      <c r="B165" s="1" t="s">
        <v>2</v>
      </c>
      <c r="C165" s="144"/>
      <c r="D165" s="144">
        <v>2722429</v>
      </c>
      <c r="E165" s="1" t="s">
        <v>489</v>
      </c>
      <c r="G165" s="1" t="s">
        <v>382</v>
      </c>
    </row>
    <row r="166" spans="1:7" s="1" customFormat="1" ht="13.5">
      <c r="A166" s="180">
        <v>44835</v>
      </c>
      <c r="B166" s="1" t="s">
        <v>153</v>
      </c>
      <c r="C166" s="144"/>
      <c r="D166" s="144">
        <v>14849610</v>
      </c>
      <c r="E166" s="1" t="s">
        <v>489</v>
      </c>
      <c r="G166" s="1" t="s">
        <v>382</v>
      </c>
    </row>
    <row r="167" spans="1:7" s="1" customFormat="1" ht="13.5">
      <c r="A167" s="180">
        <v>44835</v>
      </c>
      <c r="B167" s="1" t="s">
        <v>2</v>
      </c>
      <c r="C167" s="144"/>
      <c r="D167" s="144">
        <v>1484961</v>
      </c>
      <c r="E167" s="1" t="s">
        <v>489</v>
      </c>
      <c r="G167" s="1" t="s">
        <v>382</v>
      </c>
    </row>
    <row r="168" spans="1:7" s="1" customFormat="1" ht="13.5">
      <c r="A168" s="180">
        <v>44835</v>
      </c>
      <c r="B168" s="1" t="s">
        <v>153</v>
      </c>
      <c r="C168" s="144"/>
      <c r="D168" s="144">
        <v>19547100</v>
      </c>
      <c r="E168" s="1" t="s">
        <v>120</v>
      </c>
      <c r="G168" s="1" t="s">
        <v>382</v>
      </c>
    </row>
    <row r="169" spans="1:7" s="1" customFormat="1" ht="13.5">
      <c r="A169" s="180">
        <v>44835</v>
      </c>
      <c r="B169" s="1" t="s">
        <v>2</v>
      </c>
      <c r="C169" s="144"/>
      <c r="D169" s="144">
        <v>1954710</v>
      </c>
      <c r="E169" s="1" t="s">
        <v>120</v>
      </c>
      <c r="G169" s="1" t="s">
        <v>382</v>
      </c>
    </row>
    <row r="170" spans="1:7" s="1" customFormat="1" ht="13.5">
      <c r="A170" s="180">
        <v>44835</v>
      </c>
      <c r="B170" s="1" t="s">
        <v>153</v>
      </c>
      <c r="C170" s="144"/>
      <c r="D170" s="144">
        <v>21317500</v>
      </c>
      <c r="E170" s="1" t="s">
        <v>120</v>
      </c>
      <c r="G170" s="1" t="s">
        <v>382</v>
      </c>
    </row>
    <row r="171" spans="1:7" s="1" customFormat="1" ht="13.5">
      <c r="A171" s="180">
        <v>44835</v>
      </c>
      <c r="B171" s="1" t="s">
        <v>2</v>
      </c>
      <c r="C171" s="144"/>
      <c r="D171" s="144">
        <v>2131750</v>
      </c>
      <c r="E171" s="1" t="s">
        <v>120</v>
      </c>
      <c r="G171" s="1" t="s">
        <v>382</v>
      </c>
    </row>
    <row r="172" spans="1:7" s="1" customFormat="1" ht="13.5">
      <c r="A172" s="180">
        <v>44835</v>
      </c>
      <c r="B172" s="1" t="s">
        <v>153</v>
      </c>
      <c r="C172" s="144"/>
      <c r="D172" s="144">
        <v>1361300</v>
      </c>
      <c r="E172" s="1" t="s">
        <v>120</v>
      </c>
      <c r="G172" s="1" t="s">
        <v>382</v>
      </c>
    </row>
    <row r="173" spans="1:7" s="1" customFormat="1" ht="13.5">
      <c r="A173" s="180">
        <v>44835</v>
      </c>
      <c r="B173" s="1" t="s">
        <v>2</v>
      </c>
      <c r="C173" s="144"/>
      <c r="D173" s="144">
        <v>136130</v>
      </c>
      <c r="E173" s="1" t="s">
        <v>120</v>
      </c>
      <c r="G173" s="1" t="s">
        <v>382</v>
      </c>
    </row>
    <row r="174" spans="1:7" s="1" customFormat="1" ht="13.5">
      <c r="A174" s="180">
        <v>44835</v>
      </c>
      <c r="B174" s="1" t="s">
        <v>83</v>
      </c>
      <c r="C174" s="144"/>
      <c r="D174" s="144">
        <v>186070300</v>
      </c>
      <c r="E174" s="1" t="s">
        <v>456</v>
      </c>
      <c r="G174" s="1" t="s">
        <v>382</v>
      </c>
    </row>
    <row r="175" spans="1:7" s="1" customFormat="1" ht="13.5">
      <c r="A175" s="180">
        <v>44835</v>
      </c>
      <c r="B175" s="1" t="s">
        <v>2</v>
      </c>
      <c r="C175" s="144"/>
      <c r="D175" s="144">
        <v>18607030</v>
      </c>
      <c r="E175" s="1" t="s">
        <v>456</v>
      </c>
      <c r="G175" s="1" t="s">
        <v>382</v>
      </c>
    </row>
    <row r="176" spans="1:7" s="1" customFormat="1" ht="13.5">
      <c r="A176" s="180">
        <v>44835</v>
      </c>
      <c r="B176" s="1" t="s">
        <v>153</v>
      </c>
      <c r="C176" s="144"/>
      <c r="D176" s="144">
        <v>114807000</v>
      </c>
      <c r="E176" s="1" t="s">
        <v>456</v>
      </c>
      <c r="G176" s="1" t="s">
        <v>382</v>
      </c>
    </row>
    <row r="177" spans="1:7" s="1" customFormat="1" ht="13.5">
      <c r="A177" s="180">
        <v>44835</v>
      </c>
      <c r="B177" s="1" t="s">
        <v>2</v>
      </c>
      <c r="C177" s="144"/>
      <c r="D177" s="144">
        <v>11480700</v>
      </c>
      <c r="E177" s="1" t="s">
        <v>456</v>
      </c>
      <c r="G177" s="1" t="s">
        <v>382</v>
      </c>
    </row>
    <row r="178" spans="1:7" s="1" customFormat="1" ht="13.5">
      <c r="A178" s="180">
        <v>44835</v>
      </c>
      <c r="B178" s="1" t="s">
        <v>83</v>
      </c>
      <c r="C178" s="144"/>
      <c r="D178" s="144">
        <v>49944000</v>
      </c>
      <c r="E178" s="1" t="s">
        <v>483</v>
      </c>
      <c r="G178" s="1" t="s">
        <v>382</v>
      </c>
    </row>
    <row r="179" spans="1:7" s="1" customFormat="1" ht="13.5">
      <c r="A179" s="180">
        <v>44835</v>
      </c>
      <c r="B179" s="1" t="s">
        <v>2</v>
      </c>
      <c r="C179" s="144"/>
      <c r="D179" s="144">
        <v>4994400</v>
      </c>
      <c r="E179" s="1" t="s">
        <v>483</v>
      </c>
      <c r="G179" s="1" t="s">
        <v>382</v>
      </c>
    </row>
    <row r="180" spans="1:7" s="1" customFormat="1" ht="13.5">
      <c r="A180" s="180">
        <v>44835</v>
      </c>
      <c r="B180" s="1" t="s">
        <v>153</v>
      </c>
      <c r="C180" s="144"/>
      <c r="D180" s="144">
        <v>23982800</v>
      </c>
      <c r="E180" s="1" t="s">
        <v>483</v>
      </c>
      <c r="G180" s="1" t="s">
        <v>382</v>
      </c>
    </row>
    <row r="181" spans="1:7" s="1" customFormat="1" ht="13.5">
      <c r="A181" s="180">
        <v>44835</v>
      </c>
      <c r="B181" s="1" t="s">
        <v>2</v>
      </c>
      <c r="C181" s="144"/>
      <c r="D181" s="144">
        <v>2398280</v>
      </c>
      <c r="E181" s="1" t="s">
        <v>483</v>
      </c>
      <c r="G181" s="1" t="s">
        <v>382</v>
      </c>
    </row>
    <row r="182" spans="1:7" s="1" customFormat="1" ht="13.5">
      <c r="A182" s="180">
        <v>44835</v>
      </c>
      <c r="B182" s="1" t="s">
        <v>83</v>
      </c>
      <c r="C182" s="144"/>
      <c r="D182" s="144">
        <v>14026000</v>
      </c>
      <c r="E182" s="1" t="s">
        <v>483</v>
      </c>
      <c r="G182" s="1" t="s">
        <v>382</v>
      </c>
    </row>
    <row r="183" spans="1:7" s="1" customFormat="1" ht="13.5">
      <c r="A183" s="180">
        <v>44835</v>
      </c>
      <c r="B183" s="1" t="s">
        <v>2</v>
      </c>
      <c r="C183" s="144"/>
      <c r="D183" s="144">
        <v>1402600</v>
      </c>
      <c r="E183" s="1" t="s">
        <v>483</v>
      </c>
      <c r="G183" s="1" t="s">
        <v>382</v>
      </c>
    </row>
    <row r="184" spans="1:7" s="1" customFormat="1" ht="13.5">
      <c r="A184" s="180">
        <v>44835</v>
      </c>
      <c r="B184" s="1" t="s">
        <v>153</v>
      </c>
      <c r="C184" s="144"/>
      <c r="D184" s="144">
        <v>7538800</v>
      </c>
      <c r="E184" s="1" t="s">
        <v>483</v>
      </c>
      <c r="G184" s="1" t="s">
        <v>382</v>
      </c>
    </row>
    <row r="185" spans="1:7" s="1" customFormat="1" ht="13.5">
      <c r="A185" s="180">
        <v>44835</v>
      </c>
      <c r="B185" s="1" t="s">
        <v>2</v>
      </c>
      <c r="C185" s="144"/>
      <c r="D185" s="144">
        <v>753880</v>
      </c>
      <c r="E185" s="1" t="s">
        <v>483</v>
      </c>
      <c r="G185" s="1" t="s">
        <v>382</v>
      </c>
    </row>
    <row r="186" spans="1:7" s="1" customFormat="1" ht="13.5">
      <c r="A186" s="180">
        <v>44835</v>
      </c>
      <c r="B186" s="1" t="s">
        <v>83</v>
      </c>
      <c r="C186" s="144"/>
      <c r="D186" s="144">
        <v>15335590</v>
      </c>
      <c r="E186" s="1" t="s">
        <v>339</v>
      </c>
      <c r="G186" s="1" t="s">
        <v>382</v>
      </c>
    </row>
    <row r="187" spans="1:7" s="1" customFormat="1" ht="13.5">
      <c r="A187" s="180">
        <v>44835</v>
      </c>
      <c r="B187" s="1" t="s">
        <v>2</v>
      </c>
      <c r="C187" s="144"/>
      <c r="D187" s="144">
        <v>1533559</v>
      </c>
      <c r="E187" s="1" t="s">
        <v>339</v>
      </c>
      <c r="G187" s="1" t="s">
        <v>382</v>
      </c>
    </row>
    <row r="188" spans="1:7" s="1" customFormat="1" ht="13.5">
      <c r="A188" s="180">
        <v>44835</v>
      </c>
      <c r="B188" s="1" t="s">
        <v>153</v>
      </c>
      <c r="C188" s="144"/>
      <c r="D188" s="144">
        <v>8364813</v>
      </c>
      <c r="E188" s="1" t="s">
        <v>339</v>
      </c>
      <c r="G188" s="1" t="s">
        <v>382</v>
      </c>
    </row>
    <row r="189" spans="1:7" s="1" customFormat="1" ht="13.5">
      <c r="A189" s="180">
        <v>44835</v>
      </c>
      <c r="B189" s="1" t="s">
        <v>2</v>
      </c>
      <c r="C189" s="144"/>
      <c r="D189" s="144">
        <v>836482</v>
      </c>
      <c r="E189" s="1" t="s">
        <v>339</v>
      </c>
      <c r="G189" s="1" t="s">
        <v>382</v>
      </c>
    </row>
    <row r="190" spans="1:7" s="1" customFormat="1" ht="13.5">
      <c r="A190" s="180">
        <v>44835</v>
      </c>
      <c r="B190" s="1" t="s">
        <v>153</v>
      </c>
      <c r="C190" s="144"/>
      <c r="D190" s="144">
        <v>25113500</v>
      </c>
      <c r="E190" s="1" t="s">
        <v>117</v>
      </c>
      <c r="G190" s="1" t="s">
        <v>382</v>
      </c>
    </row>
    <row r="191" spans="1:7" s="1" customFormat="1" ht="13.5">
      <c r="A191" s="180">
        <v>44835</v>
      </c>
      <c r="B191" s="1" t="s">
        <v>2</v>
      </c>
      <c r="C191" s="144"/>
      <c r="D191" s="144">
        <v>2511350</v>
      </c>
      <c r="E191" s="1" t="s">
        <v>117</v>
      </c>
      <c r="G191" s="1" t="s">
        <v>382</v>
      </c>
    </row>
    <row r="192" spans="1:7" s="1" customFormat="1" ht="13.5">
      <c r="A192" s="180">
        <v>44835</v>
      </c>
      <c r="B192" s="1" t="s">
        <v>83</v>
      </c>
      <c r="C192" s="144"/>
      <c r="D192" s="144">
        <v>43190570</v>
      </c>
      <c r="E192" s="1" t="s">
        <v>481</v>
      </c>
      <c r="G192" s="1" t="s">
        <v>382</v>
      </c>
    </row>
    <row r="193" spans="1:7" s="1" customFormat="1" ht="13.5">
      <c r="A193" s="180">
        <v>44835</v>
      </c>
      <c r="B193" s="1" t="s">
        <v>2</v>
      </c>
      <c r="C193" s="144"/>
      <c r="D193" s="144">
        <v>4319057</v>
      </c>
      <c r="E193" s="1" t="s">
        <v>481</v>
      </c>
      <c r="G193" s="1" t="s">
        <v>382</v>
      </c>
    </row>
    <row r="194" spans="1:7" s="1" customFormat="1" ht="13.5">
      <c r="A194" s="180">
        <v>44835</v>
      </c>
      <c r="B194" s="1" t="s">
        <v>153</v>
      </c>
      <c r="C194" s="144"/>
      <c r="D194" s="144">
        <v>25235810</v>
      </c>
      <c r="E194" s="1" t="s">
        <v>481</v>
      </c>
      <c r="G194" s="1" t="s">
        <v>382</v>
      </c>
    </row>
    <row r="195" spans="1:7" s="1" customFormat="1" ht="13.5">
      <c r="A195" s="180">
        <v>44835</v>
      </c>
      <c r="B195" s="1" t="s">
        <v>2</v>
      </c>
      <c r="C195" s="144"/>
      <c r="D195" s="144">
        <v>2523581</v>
      </c>
      <c r="E195" s="1" t="s">
        <v>481</v>
      </c>
      <c r="G195" s="1" t="s">
        <v>382</v>
      </c>
    </row>
    <row r="196" spans="1:7" s="1" customFormat="1" ht="13.5">
      <c r="A196" s="180">
        <v>44835</v>
      </c>
      <c r="B196" s="1" t="s">
        <v>153</v>
      </c>
      <c r="C196" s="144"/>
      <c r="D196" s="144">
        <v>1783200</v>
      </c>
      <c r="E196" s="1" t="s">
        <v>132</v>
      </c>
      <c r="G196" s="1" t="s">
        <v>382</v>
      </c>
    </row>
    <row r="197" spans="1:7" s="1" customFormat="1" ht="13.5">
      <c r="A197" s="180">
        <v>44835</v>
      </c>
      <c r="B197" s="1" t="s">
        <v>2</v>
      </c>
      <c r="C197" s="144"/>
      <c r="D197" s="144">
        <v>178320</v>
      </c>
      <c r="E197" s="1" t="s">
        <v>132</v>
      </c>
      <c r="G197" s="1" t="s">
        <v>382</v>
      </c>
    </row>
    <row r="198" spans="1:7" s="1" customFormat="1" ht="13.5">
      <c r="A198" s="180">
        <v>44835</v>
      </c>
      <c r="B198" s="1" t="s">
        <v>83</v>
      </c>
      <c r="C198" s="144"/>
      <c r="D198" s="144">
        <v>58334600</v>
      </c>
      <c r="E198" s="1" t="s">
        <v>378</v>
      </c>
      <c r="G198" s="1" t="s">
        <v>382</v>
      </c>
    </row>
    <row r="199" spans="1:7" s="1" customFormat="1" ht="13.5">
      <c r="A199" s="180">
        <v>44835</v>
      </c>
      <c r="B199" s="1" t="s">
        <v>2</v>
      </c>
      <c r="C199" s="144"/>
      <c r="D199" s="144">
        <v>5833460</v>
      </c>
      <c r="E199" s="1" t="s">
        <v>378</v>
      </c>
      <c r="G199" s="1" t="s">
        <v>382</v>
      </c>
    </row>
    <row r="200" spans="1:7" s="1" customFormat="1" ht="13.5">
      <c r="A200" s="180">
        <v>44835</v>
      </c>
      <c r="B200" s="1" t="s">
        <v>153</v>
      </c>
      <c r="C200" s="144"/>
      <c r="D200" s="144">
        <v>31818900</v>
      </c>
      <c r="E200" s="1" t="s">
        <v>378</v>
      </c>
      <c r="G200" s="1" t="s">
        <v>382</v>
      </c>
    </row>
    <row r="201" spans="1:7" s="1" customFormat="1" ht="13.5">
      <c r="A201" s="180">
        <v>44835</v>
      </c>
      <c r="B201" s="1" t="s">
        <v>2</v>
      </c>
      <c r="C201" s="144"/>
      <c r="D201" s="144">
        <v>3181890</v>
      </c>
      <c r="E201" s="1" t="s">
        <v>378</v>
      </c>
      <c r="G201" s="1" t="s">
        <v>382</v>
      </c>
    </row>
    <row r="202" spans="1:7" s="1" customFormat="1" ht="13.5">
      <c r="A202" s="180">
        <v>44835</v>
      </c>
      <c r="B202" s="1" t="s">
        <v>83</v>
      </c>
      <c r="C202" s="144"/>
      <c r="D202" s="144">
        <v>8505700</v>
      </c>
      <c r="E202" s="1" t="s">
        <v>313</v>
      </c>
      <c r="G202" s="1" t="s">
        <v>382</v>
      </c>
    </row>
    <row r="203" spans="1:7" s="1" customFormat="1" ht="13.5">
      <c r="A203" s="180">
        <v>44835</v>
      </c>
      <c r="B203" s="1" t="s">
        <v>2</v>
      </c>
      <c r="C203" s="144"/>
      <c r="D203" s="144">
        <v>850570</v>
      </c>
      <c r="E203" s="1" t="s">
        <v>313</v>
      </c>
      <c r="G203" s="1" t="s">
        <v>382</v>
      </c>
    </row>
    <row r="204" spans="1:7" s="1" customFormat="1" ht="13.5">
      <c r="A204" s="180">
        <v>44835</v>
      </c>
      <c r="B204" s="1" t="s">
        <v>153</v>
      </c>
      <c r="C204" s="144"/>
      <c r="D204" s="144">
        <v>4955200</v>
      </c>
      <c r="E204" s="1" t="s">
        <v>313</v>
      </c>
      <c r="G204" s="1" t="s">
        <v>382</v>
      </c>
    </row>
    <row r="205" spans="1:7" s="1" customFormat="1" ht="13.5">
      <c r="A205" s="180">
        <v>44835</v>
      </c>
      <c r="B205" s="1" t="s">
        <v>2</v>
      </c>
      <c r="C205" s="144"/>
      <c r="D205" s="144">
        <v>495520</v>
      </c>
      <c r="E205" s="1" t="s">
        <v>313</v>
      </c>
      <c r="G205" s="1" t="s">
        <v>382</v>
      </c>
    </row>
    <row r="206" spans="1:7" s="1" customFormat="1" ht="13.5">
      <c r="A206" s="180">
        <v>44835</v>
      </c>
      <c r="B206" s="1" t="s">
        <v>83</v>
      </c>
      <c r="C206" s="144"/>
      <c r="D206" s="144">
        <v>7741300</v>
      </c>
      <c r="E206" s="1" t="s">
        <v>313</v>
      </c>
      <c r="G206" s="1" t="s">
        <v>382</v>
      </c>
    </row>
    <row r="207" spans="1:7" s="1" customFormat="1" ht="13.5">
      <c r="A207" s="180">
        <v>44835</v>
      </c>
      <c r="B207" s="1" t="s">
        <v>2</v>
      </c>
      <c r="C207" s="144"/>
      <c r="D207" s="144">
        <v>774130</v>
      </c>
      <c r="E207" s="1" t="s">
        <v>313</v>
      </c>
      <c r="G207" s="1" t="s">
        <v>382</v>
      </c>
    </row>
    <row r="208" spans="1:7" s="1" customFormat="1" ht="13.5">
      <c r="A208" s="180">
        <v>44835</v>
      </c>
      <c r="B208" s="1" t="s">
        <v>153</v>
      </c>
      <c r="C208" s="144"/>
      <c r="D208" s="144">
        <v>4222500</v>
      </c>
      <c r="E208" s="1" t="s">
        <v>313</v>
      </c>
      <c r="G208" s="1" t="s">
        <v>382</v>
      </c>
    </row>
    <row r="209" spans="1:7" s="1" customFormat="1" ht="13.5">
      <c r="A209" s="180">
        <v>44835</v>
      </c>
      <c r="B209" s="1" t="s">
        <v>2</v>
      </c>
      <c r="C209" s="144"/>
      <c r="D209" s="144">
        <v>422250</v>
      </c>
      <c r="E209" s="1" t="s">
        <v>313</v>
      </c>
      <c r="G209" s="1" t="s">
        <v>382</v>
      </c>
    </row>
    <row r="210" spans="1:7" s="1" customFormat="1" ht="13.5">
      <c r="A210" s="180">
        <v>44835</v>
      </c>
      <c r="B210" s="1" t="s">
        <v>83</v>
      </c>
      <c r="C210" s="144"/>
      <c r="D210" s="144">
        <v>8279200</v>
      </c>
      <c r="E210" s="1" t="s">
        <v>313</v>
      </c>
      <c r="G210" s="1" t="s">
        <v>382</v>
      </c>
    </row>
    <row r="211" spans="1:7" s="1" customFormat="1" ht="13.5">
      <c r="A211" s="180">
        <v>44835</v>
      </c>
      <c r="B211" s="1" t="s">
        <v>2</v>
      </c>
      <c r="C211" s="144"/>
      <c r="D211" s="144">
        <v>827920</v>
      </c>
      <c r="E211" s="1" t="s">
        <v>313</v>
      </c>
      <c r="G211" s="1" t="s">
        <v>382</v>
      </c>
    </row>
    <row r="212" spans="1:7" s="1" customFormat="1" ht="13.5">
      <c r="A212" s="180">
        <v>44835</v>
      </c>
      <c r="B212" s="1" t="s">
        <v>153</v>
      </c>
      <c r="C212" s="144"/>
      <c r="D212" s="144">
        <v>4788800</v>
      </c>
      <c r="E212" s="1" t="s">
        <v>313</v>
      </c>
      <c r="G212" s="1" t="s">
        <v>382</v>
      </c>
    </row>
    <row r="213" spans="1:7" s="1" customFormat="1" ht="13.5">
      <c r="A213" s="180">
        <v>44835</v>
      </c>
      <c r="B213" s="1" t="s">
        <v>2</v>
      </c>
      <c r="C213" s="144"/>
      <c r="D213" s="144">
        <v>478880</v>
      </c>
      <c r="E213" s="1" t="s">
        <v>313</v>
      </c>
      <c r="G213" s="1" t="s">
        <v>382</v>
      </c>
    </row>
    <row r="214" spans="1:7" s="1" customFormat="1" ht="13.5">
      <c r="A214" s="180">
        <v>44835</v>
      </c>
      <c r="B214" s="1" t="s">
        <v>83</v>
      </c>
      <c r="C214" s="144"/>
      <c r="D214" s="144">
        <v>8955600</v>
      </c>
      <c r="E214" s="1" t="s">
        <v>123</v>
      </c>
      <c r="G214" s="1" t="s">
        <v>382</v>
      </c>
    </row>
    <row r="215" spans="1:7" s="1" customFormat="1" ht="13.5">
      <c r="A215" s="180">
        <v>44835</v>
      </c>
      <c r="B215" s="1" t="s">
        <v>2</v>
      </c>
      <c r="C215" s="144"/>
      <c r="D215" s="144">
        <v>895560</v>
      </c>
      <c r="E215" s="1" t="s">
        <v>123</v>
      </c>
      <c r="G215" s="1" t="s">
        <v>382</v>
      </c>
    </row>
    <row r="216" spans="1:7" s="1" customFormat="1" ht="13.5">
      <c r="A216" s="180">
        <v>44835</v>
      </c>
      <c r="B216" s="1" t="s">
        <v>153</v>
      </c>
      <c r="C216" s="144"/>
      <c r="D216" s="144">
        <v>5103000</v>
      </c>
      <c r="E216" s="1" t="s">
        <v>123</v>
      </c>
      <c r="G216" s="1" t="s">
        <v>382</v>
      </c>
    </row>
    <row r="217" spans="1:7" s="1" customFormat="1" ht="13.5">
      <c r="A217" s="180">
        <v>44835</v>
      </c>
      <c r="B217" s="1" t="s">
        <v>2</v>
      </c>
      <c r="C217" s="144"/>
      <c r="D217" s="144">
        <v>510300</v>
      </c>
      <c r="E217" s="1" t="s">
        <v>123</v>
      </c>
      <c r="G217" s="1" t="s">
        <v>382</v>
      </c>
    </row>
    <row r="218" spans="1:7" s="1" customFormat="1" ht="13.5">
      <c r="A218" s="180">
        <v>44835</v>
      </c>
      <c r="B218" s="1" t="s">
        <v>83</v>
      </c>
      <c r="C218" s="144"/>
      <c r="D218" s="144">
        <v>58990100</v>
      </c>
      <c r="E218" s="1" t="s">
        <v>397</v>
      </c>
      <c r="G218" s="1" t="s">
        <v>382</v>
      </c>
    </row>
    <row r="219" spans="1:7" s="1" customFormat="1" ht="13.5">
      <c r="A219" s="180">
        <v>44835</v>
      </c>
      <c r="B219" s="1" t="s">
        <v>2</v>
      </c>
      <c r="C219" s="144"/>
      <c r="D219" s="144">
        <v>5899010</v>
      </c>
      <c r="E219" s="1" t="s">
        <v>397</v>
      </c>
      <c r="G219" s="1" t="s">
        <v>382</v>
      </c>
    </row>
    <row r="220" spans="1:7" s="1" customFormat="1" ht="13.5">
      <c r="A220" s="180">
        <v>44835</v>
      </c>
      <c r="B220" s="1" t="s">
        <v>153</v>
      </c>
      <c r="C220" s="144"/>
      <c r="D220" s="144">
        <v>32992000</v>
      </c>
      <c r="E220" s="1" t="s">
        <v>397</v>
      </c>
      <c r="G220" s="1" t="s">
        <v>382</v>
      </c>
    </row>
    <row r="221" spans="1:7" s="1" customFormat="1" ht="13.5">
      <c r="A221" s="180">
        <v>44835</v>
      </c>
      <c r="B221" s="1" t="s">
        <v>2</v>
      </c>
      <c r="C221" s="144"/>
      <c r="D221" s="144">
        <v>3299200</v>
      </c>
      <c r="E221" s="1" t="s">
        <v>397</v>
      </c>
      <c r="G221" s="1" t="s">
        <v>382</v>
      </c>
    </row>
    <row r="222" spans="1:7" s="1" customFormat="1" ht="13.5">
      <c r="A222" s="180">
        <v>44835</v>
      </c>
      <c r="B222" s="1" t="s">
        <v>83</v>
      </c>
      <c r="C222" s="144"/>
      <c r="D222" s="144">
        <v>57611900</v>
      </c>
      <c r="E222" s="1" t="s">
        <v>310</v>
      </c>
      <c r="G222" s="1" t="s">
        <v>382</v>
      </c>
    </row>
    <row r="223" spans="1:7" s="1" customFormat="1" ht="13.5">
      <c r="A223" s="180">
        <v>44835</v>
      </c>
      <c r="B223" s="1" t="s">
        <v>2</v>
      </c>
      <c r="C223" s="144"/>
      <c r="D223" s="144">
        <v>5761190</v>
      </c>
      <c r="E223" s="1" t="s">
        <v>310</v>
      </c>
      <c r="G223" s="1" t="s">
        <v>382</v>
      </c>
    </row>
    <row r="224" spans="1:7" s="1" customFormat="1" ht="13.5">
      <c r="A224" s="180">
        <v>44835</v>
      </c>
      <c r="B224" s="1" t="s">
        <v>153</v>
      </c>
      <c r="C224" s="144"/>
      <c r="D224" s="144">
        <v>32376900</v>
      </c>
      <c r="E224" s="1" t="s">
        <v>310</v>
      </c>
      <c r="G224" s="1" t="s">
        <v>382</v>
      </c>
    </row>
    <row r="225" spans="1:7" s="1" customFormat="1" ht="13.5">
      <c r="A225" s="180">
        <v>44835</v>
      </c>
      <c r="B225" s="1" t="s">
        <v>2</v>
      </c>
      <c r="C225" s="144"/>
      <c r="D225" s="144">
        <v>3237690</v>
      </c>
      <c r="E225" s="1" t="s">
        <v>310</v>
      </c>
      <c r="G225" s="1" t="s">
        <v>382</v>
      </c>
    </row>
    <row r="226" spans="1:7" s="1" customFormat="1" ht="13.5">
      <c r="A226" s="180">
        <v>44835</v>
      </c>
      <c r="B226" s="1" t="s">
        <v>153</v>
      </c>
      <c r="C226" s="144"/>
      <c r="D226" s="144">
        <v>1187000</v>
      </c>
      <c r="E226" s="1" t="s">
        <v>310</v>
      </c>
      <c r="G226" s="1" t="s">
        <v>382</v>
      </c>
    </row>
    <row r="227" spans="1:7" s="1" customFormat="1" ht="13.5">
      <c r="A227" s="180">
        <v>44835</v>
      </c>
      <c r="B227" s="1" t="s">
        <v>2</v>
      </c>
      <c r="C227" s="144"/>
      <c r="D227" s="144">
        <v>118700</v>
      </c>
      <c r="E227" s="1" t="s">
        <v>310</v>
      </c>
      <c r="G227" s="1" t="s">
        <v>382</v>
      </c>
    </row>
    <row r="228" spans="1:7" s="1" customFormat="1" ht="13.5">
      <c r="A228" s="180">
        <v>44835</v>
      </c>
      <c r="B228" s="1" t="s">
        <v>153</v>
      </c>
      <c r="C228" s="144"/>
      <c r="D228" s="144">
        <v>5205100</v>
      </c>
      <c r="E228" s="1" t="s">
        <v>313</v>
      </c>
      <c r="G228" s="1" t="s">
        <v>382</v>
      </c>
    </row>
    <row r="229" spans="1:7" s="1" customFormat="1" ht="13.5">
      <c r="A229" s="180">
        <v>44835</v>
      </c>
      <c r="B229" s="1" t="s">
        <v>2</v>
      </c>
      <c r="C229" s="144"/>
      <c r="D229" s="144">
        <v>520510</v>
      </c>
      <c r="E229" s="1" t="s">
        <v>313</v>
      </c>
      <c r="G229" s="1" t="s">
        <v>382</v>
      </c>
    </row>
    <row r="230" spans="1:7" s="1" customFormat="1" ht="13.5">
      <c r="A230" s="180">
        <v>44835</v>
      </c>
      <c r="B230" s="1" t="s">
        <v>83</v>
      </c>
      <c r="C230" s="144"/>
      <c r="D230" s="144">
        <v>16751400</v>
      </c>
      <c r="E230" s="1" t="s">
        <v>129</v>
      </c>
      <c r="G230" s="1" t="s">
        <v>382</v>
      </c>
    </row>
    <row r="231" spans="1:7" s="1" customFormat="1" ht="13.5">
      <c r="A231" s="180">
        <v>44835</v>
      </c>
      <c r="B231" s="1" t="s">
        <v>2</v>
      </c>
      <c r="C231" s="144"/>
      <c r="D231" s="144">
        <v>1675140</v>
      </c>
      <c r="E231" s="1" t="s">
        <v>129</v>
      </c>
      <c r="G231" s="1" t="s">
        <v>382</v>
      </c>
    </row>
    <row r="232" spans="1:7" s="1" customFormat="1" ht="13.5">
      <c r="A232" s="180">
        <v>44835</v>
      </c>
      <c r="B232" s="1" t="s">
        <v>153</v>
      </c>
      <c r="C232" s="144"/>
      <c r="D232" s="144">
        <v>9137100</v>
      </c>
      <c r="E232" s="1" t="s">
        <v>129</v>
      </c>
      <c r="G232" s="1" t="s">
        <v>382</v>
      </c>
    </row>
    <row r="233" spans="1:7" s="1" customFormat="1" ht="13.5">
      <c r="A233" s="180">
        <v>44835</v>
      </c>
      <c r="B233" s="1" t="s">
        <v>2</v>
      </c>
      <c r="C233" s="144"/>
      <c r="D233" s="144">
        <v>913710</v>
      </c>
      <c r="E233" s="1" t="s">
        <v>129</v>
      </c>
      <c r="G233" s="1" t="s">
        <v>382</v>
      </c>
    </row>
    <row r="234" spans="1:7" s="1" customFormat="1" ht="13.5">
      <c r="A234" s="180">
        <v>44835</v>
      </c>
      <c r="B234" s="1" t="s">
        <v>83</v>
      </c>
      <c r="C234" s="144"/>
      <c r="D234" s="144">
        <v>43209200</v>
      </c>
      <c r="E234" s="1" t="s">
        <v>342</v>
      </c>
      <c r="G234" s="1" t="s">
        <v>382</v>
      </c>
    </row>
    <row r="235" spans="1:7" s="1" customFormat="1" ht="13.5">
      <c r="A235" s="180">
        <v>44835</v>
      </c>
      <c r="B235" s="1" t="s">
        <v>2</v>
      </c>
      <c r="C235" s="144"/>
      <c r="D235" s="144">
        <v>4320920</v>
      </c>
      <c r="E235" s="1" t="s">
        <v>342</v>
      </c>
      <c r="G235" s="1" t="s">
        <v>382</v>
      </c>
    </row>
    <row r="236" spans="1:7" s="1" customFormat="1" ht="13.5">
      <c r="A236" s="180">
        <v>44835</v>
      </c>
      <c r="B236" s="1" t="s">
        <v>153</v>
      </c>
      <c r="C236" s="144"/>
      <c r="D236" s="144">
        <v>23568700</v>
      </c>
      <c r="E236" s="1" t="s">
        <v>342</v>
      </c>
      <c r="G236" s="1" t="s">
        <v>382</v>
      </c>
    </row>
    <row r="237" spans="1:7" s="1" customFormat="1" ht="13.5">
      <c r="A237" s="180">
        <v>44835</v>
      </c>
      <c r="B237" s="1" t="s">
        <v>2</v>
      </c>
      <c r="C237" s="144"/>
      <c r="D237" s="144">
        <v>2356870</v>
      </c>
      <c r="E237" s="1" t="s">
        <v>342</v>
      </c>
      <c r="G237" s="1" t="s">
        <v>382</v>
      </c>
    </row>
    <row r="238" spans="1:7" s="1" customFormat="1" ht="13.5">
      <c r="A238" s="180">
        <v>44835</v>
      </c>
      <c r="B238" s="1" t="s">
        <v>83</v>
      </c>
      <c r="C238" s="144"/>
      <c r="D238" s="144">
        <v>7055580</v>
      </c>
      <c r="E238" s="1" t="s">
        <v>375</v>
      </c>
      <c r="G238" s="1" t="s">
        <v>382</v>
      </c>
    </row>
    <row r="239" spans="1:7" s="1" customFormat="1" ht="13.5">
      <c r="A239" s="180">
        <v>44835</v>
      </c>
      <c r="B239" s="1" t="s">
        <v>2</v>
      </c>
      <c r="C239" s="144"/>
      <c r="D239" s="144">
        <v>705558</v>
      </c>
      <c r="E239" s="1" t="s">
        <v>375</v>
      </c>
      <c r="G239" s="1" t="s">
        <v>382</v>
      </c>
    </row>
    <row r="240" spans="1:7" s="1" customFormat="1" ht="13.5">
      <c r="A240" s="180">
        <v>44835</v>
      </c>
      <c r="B240" s="1" t="s">
        <v>153</v>
      </c>
      <c r="C240" s="144"/>
      <c r="D240" s="144">
        <v>5947010</v>
      </c>
      <c r="E240" s="1" t="s">
        <v>375</v>
      </c>
      <c r="G240" s="1" t="s">
        <v>382</v>
      </c>
    </row>
    <row r="241" spans="1:7" s="1" customFormat="1" ht="13.5">
      <c r="A241" s="180">
        <v>44835</v>
      </c>
      <c r="B241" s="1" t="s">
        <v>2</v>
      </c>
      <c r="C241" s="144"/>
      <c r="D241" s="144">
        <v>594701</v>
      </c>
      <c r="E241" s="1" t="s">
        <v>375</v>
      </c>
      <c r="G241" s="1" t="s">
        <v>382</v>
      </c>
    </row>
    <row r="242" spans="1:7" s="1" customFormat="1" ht="13.5">
      <c r="A242" s="180">
        <v>44835</v>
      </c>
      <c r="B242" s="1" t="s">
        <v>83</v>
      </c>
      <c r="C242" s="144"/>
      <c r="D242" s="144">
        <v>5358000</v>
      </c>
      <c r="E242" s="1" t="s">
        <v>404</v>
      </c>
      <c r="G242" s="1" t="s">
        <v>382</v>
      </c>
    </row>
    <row r="243" spans="1:7" s="1" customFormat="1" ht="13.5">
      <c r="A243" s="180">
        <v>44835</v>
      </c>
      <c r="B243" s="1" t="s">
        <v>2</v>
      </c>
      <c r="C243" s="144"/>
      <c r="D243" s="144">
        <v>535800</v>
      </c>
      <c r="E243" s="1" t="s">
        <v>404</v>
      </c>
      <c r="G243" s="1" t="s">
        <v>382</v>
      </c>
    </row>
    <row r="244" spans="1:7" s="1" customFormat="1" ht="13.5">
      <c r="A244" s="180">
        <v>44835</v>
      </c>
      <c r="B244" s="1" t="s">
        <v>153</v>
      </c>
      <c r="C244" s="144"/>
      <c r="D244" s="144">
        <v>3100400</v>
      </c>
      <c r="E244" s="1" t="s">
        <v>404</v>
      </c>
      <c r="G244" s="1" t="s">
        <v>382</v>
      </c>
    </row>
    <row r="245" spans="1:7" s="1" customFormat="1" ht="13.5">
      <c r="A245" s="180">
        <v>44835</v>
      </c>
      <c r="B245" s="1" t="s">
        <v>2</v>
      </c>
      <c r="C245" s="144"/>
      <c r="D245" s="144">
        <v>310040</v>
      </c>
      <c r="E245" s="1" t="s">
        <v>404</v>
      </c>
      <c r="G245" s="1" t="s">
        <v>382</v>
      </c>
    </row>
    <row r="246" spans="1:7" s="1" customFormat="1" ht="13.5">
      <c r="A246" s="180">
        <v>44835</v>
      </c>
      <c r="B246" s="1" t="s">
        <v>153</v>
      </c>
      <c r="C246" s="144"/>
      <c r="D246" s="144">
        <v>61364600</v>
      </c>
      <c r="E246" s="1" t="s">
        <v>135</v>
      </c>
      <c r="G246" s="1" t="s">
        <v>382</v>
      </c>
    </row>
    <row r="247" spans="1:7" s="1" customFormat="1" ht="13.5">
      <c r="A247" s="180">
        <v>44835</v>
      </c>
      <c r="B247" s="1" t="s">
        <v>2</v>
      </c>
      <c r="C247" s="144"/>
      <c r="D247" s="144">
        <v>6136460</v>
      </c>
      <c r="E247" s="1" t="s">
        <v>135</v>
      </c>
      <c r="G247" s="1" t="s">
        <v>382</v>
      </c>
    </row>
    <row r="248" spans="1:7" s="1" customFormat="1" ht="13.5">
      <c r="A248" s="180">
        <v>44835</v>
      </c>
      <c r="B248" s="1" t="s">
        <v>83</v>
      </c>
      <c r="C248" s="144"/>
      <c r="D248" s="144">
        <v>4521500</v>
      </c>
      <c r="E248" s="1" t="s">
        <v>378</v>
      </c>
      <c r="G248" s="1" t="s">
        <v>382</v>
      </c>
    </row>
    <row r="249" spans="1:7" s="1" customFormat="1" ht="13.5">
      <c r="A249" s="180">
        <v>44835</v>
      </c>
      <c r="B249" s="1" t="s">
        <v>2</v>
      </c>
      <c r="C249" s="144"/>
      <c r="D249" s="144">
        <v>452150</v>
      </c>
      <c r="E249" s="1" t="s">
        <v>378</v>
      </c>
      <c r="G249" s="1" t="s">
        <v>382</v>
      </c>
    </row>
    <row r="250" spans="1:7" s="1" customFormat="1" ht="13.5">
      <c r="A250" s="180">
        <v>44835</v>
      </c>
      <c r="B250" s="1" t="s">
        <v>153</v>
      </c>
      <c r="C250" s="144"/>
      <c r="D250" s="144">
        <v>2466300</v>
      </c>
      <c r="E250" s="1" t="s">
        <v>378</v>
      </c>
      <c r="G250" s="1" t="s">
        <v>382</v>
      </c>
    </row>
    <row r="251" spans="1:7" s="1" customFormat="1" ht="13.5">
      <c r="A251" s="180">
        <v>44835</v>
      </c>
      <c r="B251" s="1" t="s">
        <v>2</v>
      </c>
      <c r="C251" s="144"/>
      <c r="D251" s="144">
        <v>246630</v>
      </c>
      <c r="E251" s="1" t="s">
        <v>378</v>
      </c>
      <c r="G251" s="1" t="s">
        <v>382</v>
      </c>
    </row>
    <row r="252" spans="1:7" s="1" customFormat="1" ht="13.5">
      <c r="A252" s="180">
        <v>44835</v>
      </c>
      <c r="B252" s="1" t="s">
        <v>83</v>
      </c>
      <c r="C252" s="144"/>
      <c r="D252" s="144">
        <v>10885000</v>
      </c>
      <c r="E252" s="1" t="s">
        <v>456</v>
      </c>
      <c r="G252" s="1" t="s">
        <v>382</v>
      </c>
    </row>
    <row r="253" spans="1:7" s="1" customFormat="1" ht="13.5">
      <c r="A253" s="180">
        <v>44835</v>
      </c>
      <c r="B253" s="1" t="s">
        <v>2</v>
      </c>
      <c r="C253" s="144"/>
      <c r="D253" s="144">
        <v>1088500</v>
      </c>
      <c r="E253" s="1" t="s">
        <v>456</v>
      </c>
      <c r="G253" s="1" t="s">
        <v>382</v>
      </c>
    </row>
    <row r="254" spans="1:7" s="1" customFormat="1" ht="13.5">
      <c r="A254" s="180">
        <v>44835</v>
      </c>
      <c r="B254" s="1" t="s">
        <v>153</v>
      </c>
      <c r="C254" s="144"/>
      <c r="D254" s="144">
        <v>6716000</v>
      </c>
      <c r="E254" s="1" t="s">
        <v>456</v>
      </c>
      <c r="G254" s="1" t="s">
        <v>382</v>
      </c>
    </row>
    <row r="255" spans="1:7" s="1" customFormat="1" ht="13.5">
      <c r="A255" s="180">
        <v>44835</v>
      </c>
      <c r="B255" s="1" t="s">
        <v>2</v>
      </c>
      <c r="C255" s="144"/>
      <c r="D255" s="144">
        <v>671600</v>
      </c>
      <c r="E255" s="1" t="s">
        <v>456</v>
      </c>
      <c r="G255" s="1" t="s">
        <v>382</v>
      </c>
    </row>
    <row r="256" spans="1:7" s="1" customFormat="1" ht="13.5">
      <c r="A256" s="180">
        <v>44835</v>
      </c>
      <c r="B256" s="1" t="s">
        <v>83</v>
      </c>
      <c r="C256" s="144"/>
      <c r="D256" s="144">
        <v>14688600</v>
      </c>
      <c r="E256" s="1" t="s">
        <v>246</v>
      </c>
      <c r="G256" s="1" t="s">
        <v>382</v>
      </c>
    </row>
    <row r="257" spans="1:7" s="1" customFormat="1" ht="13.5">
      <c r="A257" s="180">
        <v>44835</v>
      </c>
      <c r="B257" s="1" t="s">
        <v>2</v>
      </c>
      <c r="C257" s="144"/>
      <c r="D257" s="144">
        <v>1468860</v>
      </c>
      <c r="E257" s="1" t="s">
        <v>246</v>
      </c>
      <c r="G257" s="1" t="s">
        <v>382</v>
      </c>
    </row>
    <row r="258" spans="1:7" s="1" customFormat="1" ht="13.5">
      <c r="A258" s="180">
        <v>44835</v>
      </c>
      <c r="B258" s="1" t="s">
        <v>153</v>
      </c>
      <c r="C258" s="144"/>
      <c r="D258" s="144">
        <v>8641900</v>
      </c>
      <c r="E258" s="1" t="s">
        <v>246</v>
      </c>
      <c r="G258" s="1" t="s">
        <v>382</v>
      </c>
    </row>
    <row r="259" spans="1:7" s="1" customFormat="1" ht="13.5">
      <c r="A259" s="180">
        <v>44835</v>
      </c>
      <c r="B259" s="1" t="s">
        <v>2</v>
      </c>
      <c r="C259" s="144"/>
      <c r="D259" s="144">
        <v>864190</v>
      </c>
      <c r="E259" s="1" t="s">
        <v>246</v>
      </c>
      <c r="G259" s="1" t="s">
        <v>382</v>
      </c>
    </row>
    <row r="260" spans="1:7" s="1" customFormat="1" ht="13.5">
      <c r="A260" s="180">
        <v>44835</v>
      </c>
      <c r="B260" s="1" t="s">
        <v>153</v>
      </c>
      <c r="C260" s="144"/>
      <c r="D260" s="144">
        <v>3022800</v>
      </c>
      <c r="E260" s="1" t="s">
        <v>246</v>
      </c>
      <c r="G260" s="1" t="s">
        <v>382</v>
      </c>
    </row>
    <row r="261" spans="1:7" s="1" customFormat="1" ht="13.5">
      <c r="A261" s="180">
        <v>44835</v>
      </c>
      <c r="B261" s="1" t="s">
        <v>2</v>
      </c>
      <c r="C261" s="144"/>
      <c r="D261" s="144">
        <v>302280</v>
      </c>
      <c r="E261" s="1" t="s">
        <v>246</v>
      </c>
      <c r="G261" s="1" t="s">
        <v>382</v>
      </c>
    </row>
    <row r="262" spans="1:7" s="1" customFormat="1" ht="13.5">
      <c r="A262" s="180">
        <v>44835</v>
      </c>
      <c r="B262" s="1" t="s">
        <v>83</v>
      </c>
      <c r="C262" s="144"/>
      <c r="D262" s="144">
        <v>9015695</v>
      </c>
      <c r="E262" s="1" t="s">
        <v>524</v>
      </c>
      <c r="G262" s="1" t="s">
        <v>382</v>
      </c>
    </row>
    <row r="263" spans="1:7" s="1" customFormat="1" ht="13.5">
      <c r="A263" s="180">
        <v>44835</v>
      </c>
      <c r="B263" s="1" t="s">
        <v>2</v>
      </c>
      <c r="C263" s="144"/>
      <c r="D263" s="144">
        <v>901570</v>
      </c>
      <c r="E263" s="1" t="s">
        <v>524</v>
      </c>
      <c r="G263" s="1" t="s">
        <v>382</v>
      </c>
    </row>
    <row r="264" spans="1:7" s="1" customFormat="1" ht="13.5">
      <c r="A264" s="180">
        <v>44835</v>
      </c>
      <c r="B264" s="1" t="s">
        <v>153</v>
      </c>
      <c r="C264" s="144"/>
      <c r="D264" s="144">
        <v>6736846</v>
      </c>
      <c r="E264" s="1" t="s">
        <v>524</v>
      </c>
      <c r="G264" s="1" t="s">
        <v>382</v>
      </c>
    </row>
    <row r="265" spans="1:7" s="1" customFormat="1" ht="13.5">
      <c r="A265" s="180">
        <v>44835</v>
      </c>
      <c r="B265" s="1" t="s">
        <v>2</v>
      </c>
      <c r="C265" s="144"/>
      <c r="D265" s="144">
        <v>673685</v>
      </c>
      <c r="E265" s="1" t="s">
        <v>524</v>
      </c>
      <c r="G265" s="1" t="s">
        <v>382</v>
      </c>
    </row>
    <row r="266" spans="1:7" s="1" customFormat="1" ht="13.5">
      <c r="A266" s="180">
        <v>44835</v>
      </c>
      <c r="B266" s="1" t="s">
        <v>153</v>
      </c>
      <c r="C266" s="144"/>
      <c r="D266" s="144">
        <v>3624900</v>
      </c>
      <c r="E266" s="1" t="s">
        <v>120</v>
      </c>
      <c r="G266" s="1" t="s">
        <v>382</v>
      </c>
    </row>
    <row r="267" spans="1:7" s="1" customFormat="1" ht="13.5">
      <c r="A267" s="180">
        <v>44835</v>
      </c>
      <c r="B267" s="1" t="s">
        <v>2</v>
      </c>
      <c r="C267" s="144"/>
      <c r="D267" s="144">
        <v>362490</v>
      </c>
      <c r="E267" s="1" t="s">
        <v>120</v>
      </c>
      <c r="G267" s="1" t="s">
        <v>382</v>
      </c>
    </row>
    <row r="268" spans="1:7" s="1" customFormat="1" ht="13.5">
      <c r="A268" s="180">
        <v>44835</v>
      </c>
      <c r="B268" s="1" t="s">
        <v>83</v>
      </c>
      <c r="C268" s="144"/>
      <c r="D268" s="144">
        <v>4583100</v>
      </c>
      <c r="E268" s="1" t="s">
        <v>409</v>
      </c>
      <c r="G268" s="1" t="s">
        <v>382</v>
      </c>
    </row>
    <row r="269" spans="1:7" s="1" customFormat="1" ht="13.5">
      <c r="A269" s="180">
        <v>44835</v>
      </c>
      <c r="B269" s="1" t="s">
        <v>2</v>
      </c>
      <c r="C269" s="144"/>
      <c r="D269" s="144">
        <v>458310</v>
      </c>
      <c r="E269" s="1" t="s">
        <v>409</v>
      </c>
      <c r="G269" s="1" t="s">
        <v>382</v>
      </c>
    </row>
    <row r="270" spans="1:7" s="1" customFormat="1" ht="13.5">
      <c r="A270" s="180">
        <v>44835</v>
      </c>
      <c r="B270" s="1" t="s">
        <v>153</v>
      </c>
      <c r="C270" s="144"/>
      <c r="D270" s="144">
        <v>2499900</v>
      </c>
      <c r="E270" s="1" t="s">
        <v>409</v>
      </c>
      <c r="G270" s="1" t="s">
        <v>382</v>
      </c>
    </row>
    <row r="271" spans="1:7" s="1" customFormat="1" ht="13.5">
      <c r="A271" s="180">
        <v>44835</v>
      </c>
      <c r="B271" s="1" t="s">
        <v>2</v>
      </c>
      <c r="C271" s="144"/>
      <c r="D271" s="144">
        <v>249990</v>
      </c>
      <c r="E271" s="1" t="s">
        <v>409</v>
      </c>
      <c r="G271" s="1" t="s">
        <v>382</v>
      </c>
    </row>
    <row r="272" spans="1:7" s="1" customFormat="1" ht="13.5">
      <c r="A272" s="180">
        <v>44835</v>
      </c>
      <c r="B272" s="1" t="s">
        <v>153</v>
      </c>
      <c r="C272" s="144"/>
      <c r="D272" s="144">
        <v>60123200</v>
      </c>
      <c r="E272" s="1" t="s">
        <v>120</v>
      </c>
      <c r="G272" s="1" t="s">
        <v>382</v>
      </c>
    </row>
    <row r="273" spans="1:8" s="1" customFormat="1" ht="13.5">
      <c r="A273" s="180">
        <v>44835</v>
      </c>
      <c r="B273" s="1" t="s">
        <v>2</v>
      </c>
      <c r="C273" s="144"/>
      <c r="D273" s="144">
        <v>6012320</v>
      </c>
      <c r="E273" s="1" t="s">
        <v>120</v>
      </c>
      <c r="G273" s="1" t="s">
        <v>382</v>
      </c>
    </row>
    <row r="274" spans="1:8" s="1" customFormat="1" ht="13.5">
      <c r="A274" s="180">
        <v>44835</v>
      </c>
      <c r="B274" s="1" t="s">
        <v>83</v>
      </c>
      <c r="C274" s="144"/>
      <c r="D274" s="144">
        <v>223082500</v>
      </c>
      <c r="E274" s="1" t="s">
        <v>138</v>
      </c>
      <c r="G274" s="1" t="s">
        <v>382</v>
      </c>
    </row>
    <row r="275" spans="1:8" s="1" customFormat="1" ht="13.5">
      <c r="A275" s="180">
        <v>44835</v>
      </c>
      <c r="B275" s="1" t="s">
        <v>2</v>
      </c>
      <c r="C275" s="144"/>
      <c r="D275" s="144">
        <v>22308250</v>
      </c>
      <c r="E275" s="1" t="s">
        <v>138</v>
      </c>
      <c r="G275" s="1" t="s">
        <v>382</v>
      </c>
    </row>
    <row r="276" spans="1:8" s="1" customFormat="1" ht="13.5">
      <c r="A276" s="188">
        <v>44835</v>
      </c>
      <c r="B276" s="135" t="s">
        <v>153</v>
      </c>
      <c r="C276" s="270"/>
      <c r="D276" s="270">
        <v>131066800</v>
      </c>
      <c r="E276" s="135" t="s">
        <v>138</v>
      </c>
      <c r="F276" s="135"/>
      <c r="G276" s="135" t="s">
        <v>382</v>
      </c>
    </row>
    <row r="277" spans="1:8" s="1" customFormat="1" ht="13.5">
      <c r="A277" s="188">
        <v>44835</v>
      </c>
      <c r="B277" s="135" t="s">
        <v>2</v>
      </c>
      <c r="C277" s="270"/>
      <c r="D277" s="270">
        <v>13106680</v>
      </c>
      <c r="E277" s="135" t="s">
        <v>138</v>
      </c>
      <c r="F277" s="135"/>
      <c r="G277" s="135" t="s">
        <v>382</v>
      </c>
    </row>
    <row r="278" spans="1:8" s="1" customFormat="1" ht="13.5">
      <c r="A278" s="184">
        <v>44835</v>
      </c>
      <c r="B278" s="26" t="s">
        <v>546</v>
      </c>
      <c r="C278" s="271">
        <f>SUM(D82:D277)</f>
        <v>2178888262</v>
      </c>
      <c r="D278" s="271"/>
      <c r="E278" s="26"/>
      <c r="F278" s="26"/>
      <c r="G278" s="26" t="s">
        <v>382</v>
      </c>
    </row>
    <row r="279" spans="1:8" s="1" customFormat="1" ht="13.5">
      <c r="A279" s="180">
        <v>44854</v>
      </c>
      <c r="B279" s="1" t="s">
        <v>549</v>
      </c>
      <c r="C279" s="144"/>
      <c r="D279" s="144">
        <v>78250</v>
      </c>
      <c r="E279" s="1" t="s">
        <v>116</v>
      </c>
      <c r="F279" s="1" t="s">
        <v>143</v>
      </c>
      <c r="G279" s="1" t="s">
        <v>384</v>
      </c>
      <c r="H279" s="1" t="s">
        <v>551</v>
      </c>
    </row>
    <row r="280" spans="1:8" s="1" customFormat="1" ht="13.5">
      <c r="A280" s="180">
        <v>44854</v>
      </c>
      <c r="B280" s="1" t="s">
        <v>550</v>
      </c>
      <c r="C280" s="144"/>
      <c r="D280" s="144">
        <v>7825</v>
      </c>
      <c r="E280" s="1" t="s">
        <v>116</v>
      </c>
      <c r="F280" s="1" t="s">
        <v>143</v>
      </c>
      <c r="G280" s="1" t="s">
        <v>384</v>
      </c>
    </row>
    <row r="281" spans="1:8" s="1" customFormat="1" ht="13.5">
      <c r="A281" s="180">
        <v>44854</v>
      </c>
      <c r="B281" s="1" t="s">
        <v>546</v>
      </c>
      <c r="C281" s="144">
        <v>86075</v>
      </c>
      <c r="D281" s="144"/>
      <c r="E281" s="1" t="s">
        <v>116</v>
      </c>
      <c r="F281" s="1" t="s">
        <v>143</v>
      </c>
      <c r="G281" s="1" t="s">
        <v>384</v>
      </c>
    </row>
    <row r="282" spans="1:8" s="1" customFormat="1" ht="13.5">
      <c r="A282" s="180">
        <v>44854</v>
      </c>
      <c r="B282" s="1" t="s">
        <v>84</v>
      </c>
      <c r="C282" s="144"/>
      <c r="D282" s="144">
        <v>3470</v>
      </c>
      <c r="E282" s="1" t="s">
        <v>116</v>
      </c>
      <c r="F282" s="1" t="s">
        <v>144</v>
      </c>
      <c r="G282" s="1" t="s">
        <v>384</v>
      </c>
    </row>
    <row r="283" spans="1:8" s="1" customFormat="1" ht="13.5">
      <c r="A283" s="180">
        <v>44854</v>
      </c>
      <c r="B283" s="1" t="s">
        <v>546</v>
      </c>
      <c r="C283" s="144">
        <v>3470</v>
      </c>
      <c r="D283" s="144"/>
      <c r="E283" s="1" t="s">
        <v>116</v>
      </c>
      <c r="F283" s="1" t="s">
        <v>144</v>
      </c>
      <c r="G283" s="1" t="s">
        <v>384</v>
      </c>
    </row>
    <row r="284" spans="1:8" s="1" customFormat="1" ht="13.5">
      <c r="A284" s="180">
        <v>44854</v>
      </c>
      <c r="B284" s="1" t="s">
        <v>84</v>
      </c>
      <c r="C284" s="144"/>
      <c r="D284" s="144">
        <v>161290</v>
      </c>
      <c r="E284" s="1" t="s">
        <v>455</v>
      </c>
      <c r="F284" s="1" t="s">
        <v>143</v>
      </c>
      <c r="G284" s="1" t="s">
        <v>384</v>
      </c>
    </row>
    <row r="285" spans="1:8" s="1" customFormat="1" ht="13.5">
      <c r="A285" s="180">
        <v>44854</v>
      </c>
      <c r="B285" s="1" t="s">
        <v>550</v>
      </c>
      <c r="C285" s="144"/>
      <c r="D285" s="144">
        <v>16129</v>
      </c>
      <c r="E285" s="1" t="s">
        <v>455</v>
      </c>
      <c r="F285" s="1" t="s">
        <v>143</v>
      </c>
      <c r="G285" s="1" t="s">
        <v>384</v>
      </c>
    </row>
    <row r="286" spans="1:8" s="1" customFormat="1" ht="13.5">
      <c r="A286" s="180">
        <v>44854</v>
      </c>
      <c r="B286" s="1" t="s">
        <v>546</v>
      </c>
      <c r="C286" s="144">
        <v>177419</v>
      </c>
      <c r="D286" s="144"/>
      <c r="E286" s="1" t="s">
        <v>455</v>
      </c>
      <c r="F286" s="1" t="s">
        <v>143</v>
      </c>
      <c r="G286" s="1" t="s">
        <v>384</v>
      </c>
    </row>
    <row r="287" spans="1:8" s="1" customFormat="1" ht="13.5">
      <c r="A287" s="180">
        <v>44854</v>
      </c>
      <c r="B287" s="1" t="s">
        <v>84</v>
      </c>
      <c r="C287" s="144"/>
      <c r="D287" s="144">
        <v>7150</v>
      </c>
      <c r="E287" s="1" t="s">
        <v>455</v>
      </c>
      <c r="F287" s="1" t="s">
        <v>144</v>
      </c>
      <c r="G287" s="1" t="s">
        <v>513</v>
      </c>
    </row>
    <row r="288" spans="1:8" s="1" customFormat="1" ht="13.5">
      <c r="A288" s="180">
        <v>44854</v>
      </c>
      <c r="B288" s="1" t="s">
        <v>546</v>
      </c>
      <c r="C288" s="144">
        <v>7150</v>
      </c>
      <c r="D288" s="144"/>
      <c r="E288" s="1" t="s">
        <v>455</v>
      </c>
      <c r="F288" s="1" t="s">
        <v>144</v>
      </c>
      <c r="G288" s="1" t="s">
        <v>513</v>
      </c>
    </row>
    <row r="289" spans="1:8" s="1" customFormat="1" ht="13.5">
      <c r="A289" s="180">
        <v>44854</v>
      </c>
      <c r="B289" s="1" t="s">
        <v>84</v>
      </c>
      <c r="C289" s="144"/>
      <c r="D289" s="144">
        <v>98920</v>
      </c>
      <c r="E289" s="1" t="s">
        <v>139</v>
      </c>
      <c r="F289" s="1" t="s">
        <v>143</v>
      </c>
      <c r="G289" s="1" t="s">
        <v>513</v>
      </c>
    </row>
    <row r="290" spans="1:8" s="1" customFormat="1" ht="13.5">
      <c r="A290" s="180">
        <v>44854</v>
      </c>
      <c r="B290" s="1" t="s">
        <v>550</v>
      </c>
      <c r="C290" s="144"/>
      <c r="D290" s="144">
        <v>9892</v>
      </c>
      <c r="E290" s="1" t="s">
        <v>139</v>
      </c>
      <c r="F290" s="1" t="s">
        <v>143</v>
      </c>
      <c r="G290" s="1" t="s">
        <v>513</v>
      </c>
    </row>
    <row r="291" spans="1:8" s="1" customFormat="1" ht="13.5">
      <c r="A291" s="180">
        <v>44854</v>
      </c>
      <c r="B291" s="1" t="s">
        <v>546</v>
      </c>
      <c r="C291" s="144">
        <v>108812</v>
      </c>
      <c r="D291" s="144"/>
      <c r="E291" s="1" t="s">
        <v>139</v>
      </c>
      <c r="F291" s="1" t="s">
        <v>143</v>
      </c>
      <c r="G291" s="1" t="s">
        <v>513</v>
      </c>
    </row>
    <row r="292" spans="1:8" s="1" customFormat="1" ht="13.5">
      <c r="A292" s="180">
        <v>44854</v>
      </c>
      <c r="B292" s="1" t="s">
        <v>84</v>
      </c>
      <c r="C292" s="144"/>
      <c r="D292" s="144">
        <v>4390</v>
      </c>
      <c r="E292" s="1" t="s">
        <v>139</v>
      </c>
      <c r="F292" s="1" t="s">
        <v>144</v>
      </c>
      <c r="G292" s="1" t="s">
        <v>513</v>
      </c>
    </row>
    <row r="293" spans="1:8" s="1" customFormat="1" ht="13.5">
      <c r="A293" s="180">
        <v>44854</v>
      </c>
      <c r="B293" s="1" t="s">
        <v>546</v>
      </c>
      <c r="C293" s="144">
        <v>4390</v>
      </c>
      <c r="D293" s="144"/>
      <c r="E293" s="1" t="s">
        <v>139</v>
      </c>
      <c r="F293" s="1" t="s">
        <v>144</v>
      </c>
      <c r="G293" s="1" t="s">
        <v>513</v>
      </c>
    </row>
    <row r="294" spans="1:8" s="1" customFormat="1" ht="13.5">
      <c r="A294" s="180">
        <v>44854</v>
      </c>
      <c r="B294" s="1" t="s">
        <v>84</v>
      </c>
      <c r="C294" s="144"/>
      <c r="D294" s="144">
        <v>104870</v>
      </c>
      <c r="E294" s="1" t="s">
        <v>139</v>
      </c>
      <c r="F294" s="1" t="s">
        <v>227</v>
      </c>
      <c r="G294" s="1" t="s">
        <v>513</v>
      </c>
    </row>
    <row r="295" spans="1:8" s="1" customFormat="1" ht="13.5">
      <c r="A295" s="180">
        <v>44854</v>
      </c>
      <c r="B295" s="1" t="s">
        <v>550</v>
      </c>
      <c r="C295" s="144"/>
      <c r="D295" s="144">
        <v>10487</v>
      </c>
      <c r="E295" s="1" t="s">
        <v>139</v>
      </c>
      <c r="F295" s="1" t="s">
        <v>227</v>
      </c>
      <c r="G295" s="1" t="s">
        <v>513</v>
      </c>
    </row>
    <row r="296" spans="1:8" s="1" customFormat="1" ht="13.5">
      <c r="A296" s="180">
        <v>44854</v>
      </c>
      <c r="B296" s="1" t="s">
        <v>546</v>
      </c>
      <c r="C296" s="144">
        <v>115357</v>
      </c>
      <c r="D296" s="144"/>
      <c r="E296" s="1" t="s">
        <v>139</v>
      </c>
      <c r="F296" s="1" t="s">
        <v>227</v>
      </c>
      <c r="G296" s="1" t="s">
        <v>513</v>
      </c>
    </row>
    <row r="297" spans="1:8" ht="15" customHeight="1">
      <c r="A297" s="180">
        <v>44854</v>
      </c>
      <c r="B297" s="1" t="s">
        <v>84</v>
      </c>
      <c r="C297" s="144"/>
      <c r="D297" s="144">
        <v>4650</v>
      </c>
      <c r="E297" s="1" t="s">
        <v>139</v>
      </c>
      <c r="F297" s="1" t="s">
        <v>228</v>
      </c>
      <c r="G297" s="1" t="s">
        <v>513</v>
      </c>
      <c r="H297" s="155" t="s">
        <v>534</v>
      </c>
    </row>
    <row r="298" spans="1:8" ht="15" customHeight="1">
      <c r="A298" s="180">
        <v>44854</v>
      </c>
      <c r="B298" s="1" t="s">
        <v>546</v>
      </c>
      <c r="C298" s="144">
        <v>4650</v>
      </c>
      <c r="D298" s="144"/>
      <c r="E298" s="1" t="s">
        <v>139</v>
      </c>
      <c r="F298" s="1" t="s">
        <v>228</v>
      </c>
      <c r="G298" s="1" t="s">
        <v>513</v>
      </c>
    </row>
    <row r="299" spans="1:8" ht="15" customHeight="1">
      <c r="A299" s="180">
        <v>44854</v>
      </c>
      <c r="B299" s="1" t="s">
        <v>84</v>
      </c>
      <c r="C299" s="144"/>
      <c r="D299" s="144">
        <v>77850</v>
      </c>
      <c r="E299" s="1" t="s">
        <v>459</v>
      </c>
      <c r="F299" s="1" t="s">
        <v>143</v>
      </c>
      <c r="G299" s="1" t="s">
        <v>513</v>
      </c>
    </row>
    <row r="300" spans="1:8" ht="15" customHeight="1">
      <c r="A300" s="180">
        <v>44854</v>
      </c>
      <c r="B300" s="1" t="s">
        <v>550</v>
      </c>
      <c r="C300" s="144"/>
      <c r="D300" s="144">
        <v>7785</v>
      </c>
      <c r="E300" s="1" t="s">
        <v>459</v>
      </c>
      <c r="F300" s="1" t="s">
        <v>143</v>
      </c>
      <c r="G300" s="1" t="s">
        <v>513</v>
      </c>
    </row>
    <row r="301" spans="1:8" ht="15" customHeight="1">
      <c r="A301" s="180">
        <v>44854</v>
      </c>
      <c r="B301" s="1" t="s">
        <v>546</v>
      </c>
      <c r="C301" s="144">
        <v>85635</v>
      </c>
      <c r="D301" s="144"/>
      <c r="E301" s="1" t="s">
        <v>459</v>
      </c>
      <c r="F301" s="1" t="s">
        <v>143</v>
      </c>
      <c r="G301" s="1" t="s">
        <v>513</v>
      </c>
    </row>
    <row r="302" spans="1:8" ht="15" customHeight="1">
      <c r="A302" s="180">
        <v>44854</v>
      </c>
      <c r="B302" s="1" t="s">
        <v>84</v>
      </c>
      <c r="C302" s="144"/>
      <c r="D302" s="144">
        <v>3450</v>
      </c>
      <c r="E302" s="1" t="s">
        <v>459</v>
      </c>
      <c r="F302" s="1" t="s">
        <v>144</v>
      </c>
      <c r="G302" s="1" t="s">
        <v>513</v>
      </c>
    </row>
    <row r="303" spans="1:8" ht="15" customHeight="1">
      <c r="A303" s="180">
        <v>44854</v>
      </c>
      <c r="B303" s="1" t="s">
        <v>546</v>
      </c>
      <c r="C303" s="144">
        <v>3450</v>
      </c>
      <c r="D303" s="144"/>
      <c r="E303" s="1" t="s">
        <v>459</v>
      </c>
      <c r="F303" s="1" t="s">
        <v>144</v>
      </c>
      <c r="G303" s="1" t="s">
        <v>513</v>
      </c>
    </row>
    <row r="304" spans="1:8" ht="15" customHeight="1">
      <c r="A304" s="180">
        <v>44854</v>
      </c>
      <c r="B304" s="1" t="s">
        <v>84</v>
      </c>
      <c r="C304" s="144"/>
      <c r="D304" s="144">
        <v>42340</v>
      </c>
      <c r="E304" s="1" t="s">
        <v>342</v>
      </c>
      <c r="F304" s="1" t="s">
        <v>143</v>
      </c>
      <c r="G304" s="1" t="s">
        <v>513</v>
      </c>
    </row>
    <row r="305" spans="1:7" ht="15" customHeight="1">
      <c r="A305" s="180">
        <v>44854</v>
      </c>
      <c r="B305" s="1" t="s">
        <v>550</v>
      </c>
      <c r="C305" s="144"/>
      <c r="D305" s="144">
        <v>4234</v>
      </c>
      <c r="E305" s="1" t="s">
        <v>342</v>
      </c>
      <c r="F305" s="1" t="s">
        <v>143</v>
      </c>
      <c r="G305" s="1" t="s">
        <v>513</v>
      </c>
    </row>
    <row r="306" spans="1:7" ht="15" customHeight="1">
      <c r="A306" s="180">
        <v>44854</v>
      </c>
      <c r="B306" s="1" t="s">
        <v>546</v>
      </c>
      <c r="C306" s="144">
        <v>46574</v>
      </c>
      <c r="D306" s="144"/>
      <c r="E306" s="1" t="s">
        <v>342</v>
      </c>
      <c r="F306" s="1" t="s">
        <v>143</v>
      </c>
      <c r="G306" s="1" t="s">
        <v>513</v>
      </c>
    </row>
    <row r="307" spans="1:7" ht="15" customHeight="1">
      <c r="A307" s="180">
        <v>44854</v>
      </c>
      <c r="B307" s="1" t="s">
        <v>84</v>
      </c>
      <c r="C307" s="144"/>
      <c r="D307" s="144">
        <v>1880</v>
      </c>
      <c r="E307" s="1" t="s">
        <v>342</v>
      </c>
      <c r="F307" s="1" t="s">
        <v>144</v>
      </c>
      <c r="G307" s="1" t="s">
        <v>513</v>
      </c>
    </row>
    <row r="308" spans="1:7" ht="15" customHeight="1">
      <c r="A308" s="180">
        <v>44854</v>
      </c>
      <c r="B308" s="1" t="s">
        <v>546</v>
      </c>
      <c r="C308" s="144">
        <v>1880</v>
      </c>
      <c r="D308" s="144"/>
      <c r="E308" s="1" t="s">
        <v>342</v>
      </c>
      <c r="F308" s="1" t="s">
        <v>144</v>
      </c>
      <c r="G308" s="1" t="s">
        <v>513</v>
      </c>
    </row>
    <row r="309" spans="1:7" ht="15" customHeight="1">
      <c r="A309" s="180">
        <v>44854</v>
      </c>
      <c r="B309" s="1" t="s">
        <v>84</v>
      </c>
      <c r="C309" s="144"/>
      <c r="D309" s="144">
        <v>918280</v>
      </c>
      <c r="E309" s="1" t="s">
        <v>342</v>
      </c>
      <c r="F309" s="1" t="s">
        <v>227</v>
      </c>
      <c r="G309" s="1" t="s">
        <v>513</v>
      </c>
    </row>
    <row r="310" spans="1:7" ht="15" customHeight="1">
      <c r="A310" s="180">
        <v>44854</v>
      </c>
      <c r="B310" s="1" t="s">
        <v>550</v>
      </c>
      <c r="C310" s="144"/>
      <c r="D310" s="144">
        <v>91828</v>
      </c>
      <c r="E310" s="1" t="s">
        <v>342</v>
      </c>
      <c r="F310" s="1" t="s">
        <v>227</v>
      </c>
      <c r="G310" s="1" t="s">
        <v>513</v>
      </c>
    </row>
    <row r="311" spans="1:7" ht="15" customHeight="1">
      <c r="A311" s="180">
        <v>44854</v>
      </c>
      <c r="B311" s="1" t="s">
        <v>546</v>
      </c>
      <c r="C311" s="144">
        <v>1010108</v>
      </c>
      <c r="D311" s="144"/>
      <c r="E311" s="1" t="s">
        <v>342</v>
      </c>
      <c r="F311" s="1" t="s">
        <v>227</v>
      </c>
      <c r="G311" s="1" t="s">
        <v>513</v>
      </c>
    </row>
    <row r="312" spans="1:7" ht="15" customHeight="1">
      <c r="A312" s="180">
        <v>44854</v>
      </c>
      <c r="B312" s="1" t="s">
        <v>84</v>
      </c>
      <c r="C312" s="144"/>
      <c r="D312" s="144">
        <v>40780</v>
      </c>
      <c r="E312" s="1" t="s">
        <v>342</v>
      </c>
      <c r="F312" s="1" t="s">
        <v>228</v>
      </c>
      <c r="G312" s="1" t="s">
        <v>513</v>
      </c>
    </row>
    <row r="313" spans="1:7" ht="15" customHeight="1">
      <c r="A313" s="180">
        <v>44854</v>
      </c>
      <c r="B313" s="1" t="s">
        <v>546</v>
      </c>
      <c r="C313" s="144">
        <v>40780</v>
      </c>
      <c r="D313" s="144"/>
      <c r="E313" s="1" t="s">
        <v>342</v>
      </c>
      <c r="F313" s="1" t="s">
        <v>228</v>
      </c>
      <c r="G313" s="1" t="s">
        <v>513</v>
      </c>
    </row>
    <row r="314" spans="1:7" ht="15" customHeight="1">
      <c r="A314" s="180">
        <v>44854</v>
      </c>
      <c r="B314" s="1" t="s">
        <v>84</v>
      </c>
      <c r="C314" s="144"/>
      <c r="D314" s="144">
        <v>22820</v>
      </c>
      <c r="E314" s="1" t="s">
        <v>313</v>
      </c>
      <c r="F314" s="1" t="s">
        <v>143</v>
      </c>
      <c r="G314" s="1" t="s">
        <v>513</v>
      </c>
    </row>
    <row r="315" spans="1:7" ht="15" customHeight="1">
      <c r="A315" s="180">
        <v>44854</v>
      </c>
      <c r="B315" s="1" t="s">
        <v>550</v>
      </c>
      <c r="C315" s="144"/>
      <c r="D315" s="144">
        <v>2282</v>
      </c>
      <c r="E315" s="1" t="s">
        <v>313</v>
      </c>
      <c r="F315" s="1" t="s">
        <v>143</v>
      </c>
      <c r="G315" s="1" t="s">
        <v>513</v>
      </c>
    </row>
    <row r="316" spans="1:7" ht="15" customHeight="1">
      <c r="A316" s="180">
        <v>44854</v>
      </c>
      <c r="B316" s="1" t="s">
        <v>546</v>
      </c>
      <c r="C316" s="144">
        <v>25102</v>
      </c>
      <c r="D316" s="144"/>
      <c r="E316" s="1" t="s">
        <v>313</v>
      </c>
      <c r="F316" s="1" t="s">
        <v>143</v>
      </c>
      <c r="G316" s="1" t="s">
        <v>513</v>
      </c>
    </row>
    <row r="317" spans="1:7" ht="15" customHeight="1">
      <c r="A317" s="180">
        <v>44854</v>
      </c>
      <c r="B317" s="1" t="s">
        <v>84</v>
      </c>
      <c r="C317" s="144"/>
      <c r="D317" s="144">
        <v>1010</v>
      </c>
      <c r="E317" s="1" t="s">
        <v>313</v>
      </c>
      <c r="F317" s="1" t="s">
        <v>144</v>
      </c>
      <c r="G317" s="1" t="s">
        <v>513</v>
      </c>
    </row>
    <row r="318" spans="1:7" ht="15" customHeight="1">
      <c r="A318" s="180">
        <v>44854</v>
      </c>
      <c r="B318" s="1" t="s">
        <v>546</v>
      </c>
      <c r="C318" s="144">
        <v>1010</v>
      </c>
      <c r="D318" s="144"/>
      <c r="E318" s="1" t="s">
        <v>313</v>
      </c>
      <c r="F318" s="1" t="s">
        <v>144</v>
      </c>
      <c r="G318" s="1" t="s">
        <v>513</v>
      </c>
    </row>
    <row r="319" spans="1:7" ht="15" customHeight="1">
      <c r="A319" s="180">
        <v>44854</v>
      </c>
      <c r="B319" s="1" t="s">
        <v>84</v>
      </c>
      <c r="C319" s="144"/>
      <c r="D319" s="144">
        <v>69910</v>
      </c>
      <c r="E319" s="1" t="s">
        <v>455</v>
      </c>
      <c r="F319" s="1" t="s">
        <v>143</v>
      </c>
      <c r="G319" s="1" t="s">
        <v>513</v>
      </c>
    </row>
    <row r="320" spans="1:7" ht="15" customHeight="1">
      <c r="A320" s="180">
        <v>44854</v>
      </c>
      <c r="B320" s="1" t="s">
        <v>550</v>
      </c>
      <c r="C320" s="144"/>
      <c r="D320" s="144">
        <v>6991</v>
      </c>
      <c r="E320" s="1" t="s">
        <v>455</v>
      </c>
      <c r="F320" s="1" t="s">
        <v>143</v>
      </c>
      <c r="G320" s="1" t="s">
        <v>513</v>
      </c>
    </row>
    <row r="321" spans="1:7" ht="15" customHeight="1">
      <c r="A321" s="180">
        <v>44854</v>
      </c>
      <c r="B321" s="1" t="s">
        <v>546</v>
      </c>
      <c r="C321" s="144">
        <v>76901</v>
      </c>
      <c r="D321" s="144"/>
      <c r="E321" s="1" t="s">
        <v>455</v>
      </c>
      <c r="F321" s="1" t="s">
        <v>143</v>
      </c>
      <c r="G321" s="1" t="s">
        <v>513</v>
      </c>
    </row>
    <row r="322" spans="1:7" ht="15" customHeight="1">
      <c r="A322" s="180">
        <v>44854</v>
      </c>
      <c r="B322" s="1" t="s">
        <v>84</v>
      </c>
      <c r="C322" s="144"/>
      <c r="D322" s="144">
        <v>3100</v>
      </c>
      <c r="E322" s="1" t="s">
        <v>455</v>
      </c>
      <c r="F322" s="1" t="s">
        <v>144</v>
      </c>
      <c r="G322" s="1" t="s">
        <v>513</v>
      </c>
    </row>
    <row r="323" spans="1:7" ht="15" customHeight="1">
      <c r="A323" s="180">
        <v>44854</v>
      </c>
      <c r="B323" s="1" t="s">
        <v>546</v>
      </c>
      <c r="C323" s="144">
        <v>3100</v>
      </c>
      <c r="D323" s="144"/>
      <c r="E323" s="1" t="s">
        <v>455</v>
      </c>
      <c r="F323" s="1" t="s">
        <v>144</v>
      </c>
      <c r="G323" s="1" t="s">
        <v>513</v>
      </c>
    </row>
    <row r="324" spans="1:7" ht="15" customHeight="1">
      <c r="A324" s="180">
        <v>44854</v>
      </c>
      <c r="B324" s="1" t="s">
        <v>84</v>
      </c>
      <c r="C324" s="144"/>
      <c r="D324" s="144">
        <v>102860</v>
      </c>
      <c r="E324" s="1" t="s">
        <v>245</v>
      </c>
      <c r="F324" s="1" t="s">
        <v>143</v>
      </c>
      <c r="G324" s="1" t="s">
        <v>513</v>
      </c>
    </row>
    <row r="325" spans="1:7" ht="15" customHeight="1">
      <c r="A325" s="180">
        <v>44854</v>
      </c>
      <c r="B325" s="1" t="s">
        <v>550</v>
      </c>
      <c r="C325" s="144"/>
      <c r="D325" s="144">
        <v>10286</v>
      </c>
      <c r="E325" s="1" t="s">
        <v>245</v>
      </c>
      <c r="F325" s="1" t="s">
        <v>143</v>
      </c>
      <c r="G325" s="1" t="s">
        <v>513</v>
      </c>
    </row>
    <row r="326" spans="1:7" ht="15" customHeight="1">
      <c r="A326" s="180">
        <v>44854</v>
      </c>
      <c r="B326" s="1" t="s">
        <v>546</v>
      </c>
      <c r="C326" s="144">
        <v>113146</v>
      </c>
      <c r="D326" s="144"/>
      <c r="E326" s="1" t="s">
        <v>245</v>
      </c>
      <c r="F326" s="1" t="s">
        <v>143</v>
      </c>
      <c r="G326" s="1" t="s">
        <v>513</v>
      </c>
    </row>
    <row r="327" spans="1:7" ht="15" customHeight="1">
      <c r="A327" s="180">
        <v>44854</v>
      </c>
      <c r="B327" s="1" t="s">
        <v>84</v>
      </c>
      <c r="C327" s="144"/>
      <c r="D327" s="144">
        <v>4560</v>
      </c>
      <c r="E327" s="1" t="s">
        <v>245</v>
      </c>
      <c r="F327" s="1" t="s">
        <v>144</v>
      </c>
      <c r="G327" s="1" t="s">
        <v>513</v>
      </c>
    </row>
    <row r="328" spans="1:7" ht="15" customHeight="1">
      <c r="A328" s="180">
        <v>44854</v>
      </c>
      <c r="B328" s="1" t="s">
        <v>546</v>
      </c>
      <c r="C328" s="144">
        <v>4560</v>
      </c>
      <c r="D328" s="144"/>
      <c r="E328" s="1" t="s">
        <v>245</v>
      </c>
      <c r="F328" s="1" t="s">
        <v>144</v>
      </c>
      <c r="G328" s="1" t="s">
        <v>513</v>
      </c>
    </row>
    <row r="329" spans="1:7" ht="15" customHeight="1">
      <c r="A329" s="180">
        <v>44854</v>
      </c>
      <c r="B329" s="1" t="s">
        <v>84</v>
      </c>
      <c r="C329" s="144"/>
      <c r="D329" s="144">
        <v>6220</v>
      </c>
      <c r="E329" s="1" t="s">
        <v>309</v>
      </c>
      <c r="F329" s="1" t="s">
        <v>143</v>
      </c>
      <c r="G329" s="1" t="s">
        <v>513</v>
      </c>
    </row>
    <row r="330" spans="1:7" ht="15" customHeight="1">
      <c r="A330" s="180">
        <v>44854</v>
      </c>
      <c r="B330" s="1" t="s">
        <v>550</v>
      </c>
      <c r="C330" s="144"/>
      <c r="D330" s="144">
        <v>622</v>
      </c>
      <c r="E330" s="1" t="s">
        <v>309</v>
      </c>
      <c r="F330" s="1" t="s">
        <v>143</v>
      </c>
      <c r="G330" s="1" t="s">
        <v>513</v>
      </c>
    </row>
    <row r="331" spans="1:7" ht="15" customHeight="1">
      <c r="A331" s="180">
        <v>44854</v>
      </c>
      <c r="B331" s="1" t="s">
        <v>546</v>
      </c>
      <c r="C331" s="144">
        <v>6842</v>
      </c>
      <c r="D331" s="144"/>
      <c r="E331" s="1" t="s">
        <v>309</v>
      </c>
      <c r="F331" s="1" t="s">
        <v>143</v>
      </c>
      <c r="G331" s="1" t="s">
        <v>513</v>
      </c>
    </row>
    <row r="332" spans="1:7" ht="15" customHeight="1">
      <c r="A332" s="180">
        <v>44854</v>
      </c>
      <c r="B332" s="1" t="s">
        <v>84</v>
      </c>
      <c r="C332" s="144"/>
      <c r="D332" s="144">
        <v>270</v>
      </c>
      <c r="E332" s="1" t="s">
        <v>309</v>
      </c>
      <c r="F332" s="1" t="s">
        <v>144</v>
      </c>
      <c r="G332" s="1" t="s">
        <v>513</v>
      </c>
    </row>
    <row r="333" spans="1:7" ht="15" customHeight="1">
      <c r="A333" s="180">
        <v>44854</v>
      </c>
      <c r="B333" s="1" t="s">
        <v>546</v>
      </c>
      <c r="C333" s="144">
        <v>270</v>
      </c>
      <c r="D333" s="144"/>
      <c r="E333" s="1" t="s">
        <v>309</v>
      </c>
      <c r="F333" s="1" t="s">
        <v>144</v>
      </c>
      <c r="G333" s="1" t="s">
        <v>513</v>
      </c>
    </row>
    <row r="334" spans="1:7" ht="15" customHeight="1">
      <c r="A334" s="180">
        <v>44854</v>
      </c>
      <c r="B334" s="1" t="s">
        <v>84</v>
      </c>
      <c r="C334" s="144"/>
      <c r="D334" s="144">
        <v>1855000</v>
      </c>
      <c r="E334" s="1" t="s">
        <v>309</v>
      </c>
      <c r="F334" s="1" t="s">
        <v>145</v>
      </c>
      <c r="G334" s="1" t="s">
        <v>513</v>
      </c>
    </row>
    <row r="335" spans="1:7" ht="15" customHeight="1">
      <c r="A335" s="180">
        <v>44854</v>
      </c>
      <c r="B335" s="1" t="s">
        <v>550</v>
      </c>
      <c r="C335" s="144"/>
      <c r="D335" s="144">
        <v>185500</v>
      </c>
      <c r="E335" s="1" t="s">
        <v>309</v>
      </c>
      <c r="F335" s="1" t="s">
        <v>145</v>
      </c>
      <c r="G335" s="1" t="s">
        <v>513</v>
      </c>
    </row>
    <row r="336" spans="1:7" ht="15" customHeight="1">
      <c r="A336" s="180">
        <v>44854</v>
      </c>
      <c r="B336" s="1" t="s">
        <v>546</v>
      </c>
      <c r="C336" s="144">
        <v>2040500</v>
      </c>
      <c r="D336" s="144"/>
      <c r="E336" s="1" t="s">
        <v>309</v>
      </c>
      <c r="F336" s="1" t="s">
        <v>145</v>
      </c>
      <c r="G336" s="1" t="s">
        <v>513</v>
      </c>
    </row>
    <row r="337" spans="1:7" ht="15" customHeight="1">
      <c r="A337" s="180">
        <v>44854</v>
      </c>
      <c r="B337" s="1" t="s">
        <v>84</v>
      </c>
      <c r="C337" s="144"/>
      <c r="D337" s="144">
        <v>7710</v>
      </c>
      <c r="E337" s="1" t="s">
        <v>124</v>
      </c>
      <c r="F337" s="1" t="s">
        <v>143</v>
      </c>
      <c r="G337" s="1" t="s">
        <v>513</v>
      </c>
    </row>
    <row r="338" spans="1:7" ht="15" customHeight="1">
      <c r="A338" s="180">
        <v>44854</v>
      </c>
      <c r="B338" s="1" t="s">
        <v>550</v>
      </c>
      <c r="C338" s="144"/>
      <c r="D338" s="144">
        <v>771</v>
      </c>
      <c r="E338" s="1" t="s">
        <v>124</v>
      </c>
      <c r="F338" s="1" t="s">
        <v>143</v>
      </c>
      <c r="G338" s="1" t="s">
        <v>513</v>
      </c>
    </row>
    <row r="339" spans="1:7" ht="15" customHeight="1">
      <c r="A339" s="180">
        <v>44854</v>
      </c>
      <c r="B339" s="1" t="s">
        <v>546</v>
      </c>
      <c r="C339" s="144">
        <v>8481</v>
      </c>
      <c r="D339" s="144"/>
      <c r="E339" s="1" t="s">
        <v>124</v>
      </c>
      <c r="F339" s="1" t="s">
        <v>143</v>
      </c>
      <c r="G339" s="1" t="s">
        <v>513</v>
      </c>
    </row>
    <row r="340" spans="1:7" ht="15" customHeight="1">
      <c r="A340" s="180">
        <v>44854</v>
      </c>
      <c r="B340" s="1" t="s">
        <v>84</v>
      </c>
      <c r="C340" s="144"/>
      <c r="D340" s="144">
        <v>340</v>
      </c>
      <c r="E340" s="1" t="s">
        <v>124</v>
      </c>
      <c r="F340" s="1" t="s">
        <v>144</v>
      </c>
      <c r="G340" s="1" t="s">
        <v>513</v>
      </c>
    </row>
    <row r="341" spans="1:7" ht="15" customHeight="1">
      <c r="A341" s="180">
        <v>44854</v>
      </c>
      <c r="B341" s="1" t="s">
        <v>546</v>
      </c>
      <c r="C341" s="144">
        <v>340</v>
      </c>
      <c r="D341" s="144"/>
      <c r="E341" s="1" t="s">
        <v>124</v>
      </c>
      <c r="F341" s="1" t="s">
        <v>144</v>
      </c>
      <c r="G341" s="1" t="s">
        <v>513</v>
      </c>
    </row>
    <row r="342" spans="1:7" ht="15" customHeight="1">
      <c r="A342" s="180">
        <v>44854</v>
      </c>
      <c r="B342" s="1" t="s">
        <v>84</v>
      </c>
      <c r="C342" s="144"/>
      <c r="D342" s="144">
        <v>6990</v>
      </c>
      <c r="E342" s="1" t="s">
        <v>385</v>
      </c>
      <c r="F342" s="1" t="s">
        <v>143</v>
      </c>
      <c r="G342" s="1" t="s">
        <v>513</v>
      </c>
    </row>
    <row r="343" spans="1:7" ht="15" customHeight="1">
      <c r="A343" s="180">
        <v>44854</v>
      </c>
      <c r="B343" s="1" t="s">
        <v>550</v>
      </c>
      <c r="C343" s="144"/>
      <c r="D343" s="144">
        <v>699</v>
      </c>
      <c r="E343" s="1" t="s">
        <v>385</v>
      </c>
      <c r="F343" s="1" t="s">
        <v>143</v>
      </c>
      <c r="G343" s="1" t="s">
        <v>513</v>
      </c>
    </row>
    <row r="344" spans="1:7" ht="15" customHeight="1">
      <c r="A344" s="180">
        <v>44854</v>
      </c>
      <c r="B344" s="1" t="s">
        <v>546</v>
      </c>
      <c r="C344" s="144">
        <v>7689</v>
      </c>
      <c r="D344" s="144"/>
      <c r="E344" s="1" t="s">
        <v>385</v>
      </c>
      <c r="F344" s="1" t="s">
        <v>143</v>
      </c>
      <c r="G344" s="1" t="s">
        <v>513</v>
      </c>
    </row>
    <row r="345" spans="1:7" ht="15" customHeight="1">
      <c r="A345" s="180">
        <v>44854</v>
      </c>
      <c r="B345" s="1" t="s">
        <v>84</v>
      </c>
      <c r="C345" s="144"/>
      <c r="D345" s="144">
        <v>310</v>
      </c>
      <c r="E345" s="1" t="s">
        <v>385</v>
      </c>
      <c r="F345" s="1" t="s">
        <v>144</v>
      </c>
      <c r="G345" s="1" t="s">
        <v>513</v>
      </c>
    </row>
    <row r="346" spans="1:7" ht="15" customHeight="1">
      <c r="A346" s="180">
        <v>44854</v>
      </c>
      <c r="B346" s="1" t="s">
        <v>546</v>
      </c>
      <c r="C346" s="144">
        <v>310</v>
      </c>
      <c r="D346" s="144"/>
      <c r="E346" s="1" t="s">
        <v>385</v>
      </c>
      <c r="F346" s="1" t="s">
        <v>144</v>
      </c>
      <c r="G346" s="1" t="s">
        <v>513</v>
      </c>
    </row>
    <row r="347" spans="1:7" ht="15" customHeight="1">
      <c r="A347" s="180">
        <v>44854</v>
      </c>
      <c r="B347" s="1" t="s">
        <v>84</v>
      </c>
      <c r="C347" s="144"/>
      <c r="D347" s="144">
        <v>2610</v>
      </c>
      <c r="E347" s="1" t="s">
        <v>331</v>
      </c>
      <c r="F347" s="1" t="s">
        <v>143</v>
      </c>
      <c r="G347" s="1" t="s">
        <v>513</v>
      </c>
    </row>
    <row r="348" spans="1:7" ht="15" customHeight="1">
      <c r="A348" s="180">
        <v>44854</v>
      </c>
      <c r="B348" s="1" t="s">
        <v>550</v>
      </c>
      <c r="C348" s="144"/>
      <c r="D348" s="144">
        <v>261</v>
      </c>
      <c r="E348" s="1" t="s">
        <v>331</v>
      </c>
      <c r="F348" s="1" t="s">
        <v>143</v>
      </c>
      <c r="G348" s="1" t="s">
        <v>513</v>
      </c>
    </row>
    <row r="349" spans="1:7" ht="15" customHeight="1">
      <c r="A349" s="180">
        <v>44854</v>
      </c>
      <c r="B349" s="1" t="s">
        <v>546</v>
      </c>
      <c r="C349" s="144">
        <v>2871</v>
      </c>
      <c r="D349" s="144"/>
      <c r="E349" s="1" t="s">
        <v>331</v>
      </c>
      <c r="F349" s="1" t="s">
        <v>143</v>
      </c>
      <c r="G349" s="1" t="s">
        <v>513</v>
      </c>
    </row>
    <row r="350" spans="1:7" ht="15" customHeight="1">
      <c r="A350" s="180">
        <v>44854</v>
      </c>
      <c r="B350" s="1" t="s">
        <v>84</v>
      </c>
      <c r="C350" s="144"/>
      <c r="D350" s="144">
        <v>110</v>
      </c>
      <c r="E350" s="1" t="s">
        <v>331</v>
      </c>
      <c r="F350" s="1" t="s">
        <v>144</v>
      </c>
      <c r="G350" s="1" t="s">
        <v>513</v>
      </c>
    </row>
    <row r="351" spans="1:7" ht="15" customHeight="1">
      <c r="A351" s="180">
        <v>44854</v>
      </c>
      <c r="B351" s="1" t="s">
        <v>546</v>
      </c>
      <c r="C351" s="144">
        <v>110</v>
      </c>
      <c r="D351" s="144"/>
      <c r="E351" s="1" t="s">
        <v>331</v>
      </c>
      <c r="F351" s="1" t="s">
        <v>144</v>
      </c>
      <c r="G351" s="1" t="s">
        <v>513</v>
      </c>
    </row>
    <row r="352" spans="1:7" ht="15" customHeight="1">
      <c r="A352" s="180">
        <v>44854</v>
      </c>
      <c r="B352" s="1" t="s">
        <v>84</v>
      </c>
      <c r="C352" s="144"/>
      <c r="D352" s="144">
        <v>85810</v>
      </c>
      <c r="E352" s="1" t="s">
        <v>489</v>
      </c>
      <c r="F352" s="1" t="s">
        <v>143</v>
      </c>
      <c r="G352" s="1" t="s">
        <v>513</v>
      </c>
    </row>
    <row r="353" spans="1:7" ht="15" customHeight="1">
      <c r="A353" s="180">
        <v>44854</v>
      </c>
      <c r="B353" s="1" t="s">
        <v>550</v>
      </c>
      <c r="C353" s="144"/>
      <c r="D353" s="144">
        <v>8581</v>
      </c>
      <c r="E353" s="1" t="s">
        <v>489</v>
      </c>
      <c r="F353" s="1" t="s">
        <v>143</v>
      </c>
      <c r="G353" s="1" t="s">
        <v>513</v>
      </c>
    </row>
    <row r="354" spans="1:7" ht="15" customHeight="1">
      <c r="A354" s="180">
        <v>44854</v>
      </c>
      <c r="B354" s="1" t="s">
        <v>546</v>
      </c>
      <c r="C354" s="144">
        <v>94391</v>
      </c>
      <c r="D354" s="144"/>
      <c r="E354" s="1" t="s">
        <v>489</v>
      </c>
      <c r="F354" s="1" t="s">
        <v>143</v>
      </c>
      <c r="G354" s="1" t="s">
        <v>513</v>
      </c>
    </row>
    <row r="355" spans="1:7" ht="15" customHeight="1">
      <c r="A355" s="180">
        <v>44854</v>
      </c>
      <c r="B355" s="1" t="s">
        <v>84</v>
      </c>
      <c r="C355" s="144"/>
      <c r="D355" s="144">
        <v>3810</v>
      </c>
      <c r="E355" s="1" t="s">
        <v>489</v>
      </c>
      <c r="F355" s="1" t="s">
        <v>144</v>
      </c>
      <c r="G355" s="1" t="s">
        <v>513</v>
      </c>
    </row>
    <row r="356" spans="1:7" ht="15" customHeight="1">
      <c r="A356" s="180">
        <v>44854</v>
      </c>
      <c r="B356" s="1" t="s">
        <v>546</v>
      </c>
      <c r="C356" s="144">
        <v>3810</v>
      </c>
      <c r="D356" s="144"/>
      <c r="E356" s="1" t="s">
        <v>489</v>
      </c>
      <c r="F356" s="1" t="s">
        <v>144</v>
      </c>
      <c r="G356" s="1" t="s">
        <v>513</v>
      </c>
    </row>
    <row r="357" spans="1:7" ht="15" customHeight="1">
      <c r="A357" s="180">
        <v>44854</v>
      </c>
      <c r="B357" s="1" t="s">
        <v>84</v>
      </c>
      <c r="C357" s="144"/>
      <c r="D357" s="144">
        <v>156460</v>
      </c>
      <c r="E357" s="1" t="s">
        <v>489</v>
      </c>
      <c r="F357" s="1" t="s">
        <v>227</v>
      </c>
      <c r="G357" s="1" t="s">
        <v>513</v>
      </c>
    </row>
    <row r="358" spans="1:7" ht="15" customHeight="1">
      <c r="A358" s="180">
        <v>44854</v>
      </c>
      <c r="B358" s="1" t="s">
        <v>550</v>
      </c>
      <c r="C358" s="144"/>
      <c r="D358" s="144">
        <v>15646</v>
      </c>
      <c r="E358" s="1" t="s">
        <v>489</v>
      </c>
      <c r="F358" s="1" t="s">
        <v>227</v>
      </c>
      <c r="G358" s="1" t="s">
        <v>513</v>
      </c>
    </row>
    <row r="359" spans="1:7" ht="15" customHeight="1">
      <c r="A359" s="180">
        <v>44854</v>
      </c>
      <c r="B359" s="1" t="s">
        <v>546</v>
      </c>
      <c r="C359" s="144">
        <v>172106</v>
      </c>
      <c r="D359" s="144"/>
      <c r="E359" s="1" t="s">
        <v>489</v>
      </c>
      <c r="F359" s="1" t="s">
        <v>227</v>
      </c>
      <c r="G359" s="1" t="s">
        <v>513</v>
      </c>
    </row>
    <row r="360" spans="1:7" ht="15" customHeight="1">
      <c r="A360" s="180">
        <v>44854</v>
      </c>
      <c r="B360" s="1" t="s">
        <v>84</v>
      </c>
      <c r="C360" s="144"/>
      <c r="D360" s="144">
        <v>6940</v>
      </c>
      <c r="E360" s="1" t="s">
        <v>489</v>
      </c>
      <c r="F360" s="1" t="s">
        <v>228</v>
      </c>
      <c r="G360" s="1" t="s">
        <v>513</v>
      </c>
    </row>
    <row r="361" spans="1:7" ht="15" customHeight="1">
      <c r="A361" s="180">
        <v>44854</v>
      </c>
      <c r="B361" s="1" t="s">
        <v>546</v>
      </c>
      <c r="C361" s="144">
        <v>6940</v>
      </c>
      <c r="D361" s="144"/>
      <c r="E361" s="1" t="s">
        <v>489</v>
      </c>
      <c r="F361" s="1" t="s">
        <v>228</v>
      </c>
      <c r="G361" s="1" t="s">
        <v>513</v>
      </c>
    </row>
    <row r="362" spans="1:7" ht="15" customHeight="1">
      <c r="A362" s="180">
        <v>44854</v>
      </c>
      <c r="B362" s="1" t="s">
        <v>84</v>
      </c>
      <c r="C362" s="144"/>
      <c r="D362" s="144">
        <v>26000</v>
      </c>
      <c r="E362" s="1" t="s">
        <v>512</v>
      </c>
      <c r="F362" s="1" t="s">
        <v>143</v>
      </c>
      <c r="G362" s="1" t="s">
        <v>513</v>
      </c>
    </row>
    <row r="363" spans="1:7" ht="15" customHeight="1">
      <c r="A363" s="180">
        <v>44854</v>
      </c>
      <c r="B363" s="1" t="s">
        <v>550</v>
      </c>
      <c r="C363" s="144"/>
      <c r="D363" s="144">
        <v>2600</v>
      </c>
      <c r="E363" s="1" t="s">
        <v>512</v>
      </c>
      <c r="F363" s="1" t="s">
        <v>143</v>
      </c>
      <c r="G363" s="1" t="s">
        <v>513</v>
      </c>
    </row>
    <row r="364" spans="1:7" ht="15" customHeight="1">
      <c r="A364" s="180">
        <v>44854</v>
      </c>
      <c r="B364" s="1" t="s">
        <v>546</v>
      </c>
      <c r="C364" s="144">
        <v>28600</v>
      </c>
      <c r="D364" s="144"/>
      <c r="E364" s="1" t="s">
        <v>512</v>
      </c>
      <c r="F364" s="1" t="s">
        <v>143</v>
      </c>
      <c r="G364" s="1" t="s">
        <v>513</v>
      </c>
    </row>
    <row r="365" spans="1:7" ht="15" customHeight="1">
      <c r="A365" s="180">
        <v>44854</v>
      </c>
      <c r="B365" s="1" t="s">
        <v>84</v>
      </c>
      <c r="C365" s="144"/>
      <c r="D365" s="144">
        <v>1150</v>
      </c>
      <c r="E365" s="1" t="s">
        <v>512</v>
      </c>
      <c r="F365" s="1" t="s">
        <v>144</v>
      </c>
      <c r="G365" s="1" t="s">
        <v>513</v>
      </c>
    </row>
    <row r="366" spans="1:7" ht="15" customHeight="1">
      <c r="A366" s="180">
        <v>44854</v>
      </c>
      <c r="B366" s="1" t="s">
        <v>546</v>
      </c>
      <c r="C366" s="144">
        <v>1150</v>
      </c>
      <c r="D366" s="144"/>
      <c r="E366" s="1" t="s">
        <v>512</v>
      </c>
      <c r="F366" s="1" t="s">
        <v>144</v>
      </c>
      <c r="G366" s="1" t="s">
        <v>513</v>
      </c>
    </row>
    <row r="367" spans="1:7" ht="15" customHeight="1">
      <c r="A367" s="180">
        <v>44854</v>
      </c>
      <c r="B367" s="1" t="s">
        <v>84</v>
      </c>
      <c r="C367" s="144"/>
      <c r="D367" s="144">
        <v>102080</v>
      </c>
      <c r="E367" s="1" t="s">
        <v>120</v>
      </c>
      <c r="F367" s="1" t="s">
        <v>143</v>
      </c>
      <c r="G367" s="1" t="s">
        <v>513</v>
      </c>
    </row>
    <row r="368" spans="1:7" ht="15" customHeight="1">
      <c r="A368" s="180">
        <v>44854</v>
      </c>
      <c r="B368" s="1" t="s">
        <v>550</v>
      </c>
      <c r="C368" s="144"/>
      <c r="D368" s="144">
        <v>10208</v>
      </c>
      <c r="E368" s="1" t="s">
        <v>120</v>
      </c>
      <c r="F368" s="1" t="s">
        <v>143</v>
      </c>
      <c r="G368" s="1" t="s">
        <v>513</v>
      </c>
    </row>
    <row r="369" spans="1:7" ht="15" customHeight="1">
      <c r="A369" s="180">
        <v>44854</v>
      </c>
      <c r="B369" s="1" t="s">
        <v>546</v>
      </c>
      <c r="C369" s="144">
        <v>112288</v>
      </c>
      <c r="D369" s="144"/>
      <c r="E369" s="1" t="s">
        <v>120</v>
      </c>
      <c r="F369" s="1" t="s">
        <v>143</v>
      </c>
      <c r="G369" s="1" t="s">
        <v>513</v>
      </c>
    </row>
    <row r="370" spans="1:7" ht="15" customHeight="1">
      <c r="A370" s="180">
        <v>44854</v>
      </c>
      <c r="B370" s="1" t="s">
        <v>84</v>
      </c>
      <c r="C370" s="144"/>
      <c r="D370" s="144">
        <v>4530</v>
      </c>
      <c r="E370" s="1" t="s">
        <v>120</v>
      </c>
      <c r="F370" s="1" t="s">
        <v>144</v>
      </c>
      <c r="G370" s="1" t="s">
        <v>513</v>
      </c>
    </row>
    <row r="371" spans="1:7" ht="15" customHeight="1">
      <c r="A371" s="180">
        <v>44854</v>
      </c>
      <c r="B371" s="1" t="s">
        <v>546</v>
      </c>
      <c r="C371" s="144">
        <v>4530</v>
      </c>
      <c r="D371" s="144"/>
      <c r="E371" s="1" t="s">
        <v>120</v>
      </c>
      <c r="F371" s="1" t="s">
        <v>144</v>
      </c>
      <c r="G371" s="1" t="s">
        <v>513</v>
      </c>
    </row>
    <row r="372" spans="1:7" ht="15" customHeight="1">
      <c r="A372" s="180">
        <v>44854</v>
      </c>
      <c r="B372" s="1" t="s">
        <v>84</v>
      </c>
      <c r="C372" s="144"/>
      <c r="D372" s="144">
        <v>122900</v>
      </c>
      <c r="E372" s="1" t="s">
        <v>120</v>
      </c>
      <c r="F372" s="1" t="s">
        <v>143</v>
      </c>
      <c r="G372" s="1" t="s">
        <v>513</v>
      </c>
    </row>
    <row r="373" spans="1:7" ht="15" customHeight="1">
      <c r="A373" s="180">
        <v>44854</v>
      </c>
      <c r="B373" s="1" t="s">
        <v>550</v>
      </c>
      <c r="C373" s="144"/>
      <c r="D373" s="144">
        <v>12290</v>
      </c>
      <c r="E373" s="1" t="s">
        <v>120</v>
      </c>
      <c r="F373" s="1" t="s">
        <v>143</v>
      </c>
      <c r="G373" s="1" t="s">
        <v>513</v>
      </c>
    </row>
    <row r="374" spans="1:7" ht="15" customHeight="1">
      <c r="A374" s="180">
        <v>44854</v>
      </c>
      <c r="B374" s="1" t="s">
        <v>546</v>
      </c>
      <c r="C374" s="144">
        <v>135190</v>
      </c>
      <c r="D374" s="144"/>
      <c r="E374" s="1" t="s">
        <v>120</v>
      </c>
      <c r="F374" s="1" t="s">
        <v>143</v>
      </c>
      <c r="G374" s="1" t="s">
        <v>513</v>
      </c>
    </row>
    <row r="375" spans="1:7" ht="15" customHeight="1">
      <c r="A375" s="180">
        <v>44854</v>
      </c>
      <c r="B375" s="1" t="s">
        <v>84</v>
      </c>
      <c r="C375" s="144"/>
      <c r="D375" s="144">
        <v>5450</v>
      </c>
      <c r="E375" s="1" t="s">
        <v>120</v>
      </c>
      <c r="F375" s="1" t="s">
        <v>144</v>
      </c>
      <c r="G375" s="1" t="s">
        <v>513</v>
      </c>
    </row>
    <row r="376" spans="1:7" ht="15" customHeight="1">
      <c r="A376" s="180">
        <v>44854</v>
      </c>
      <c r="B376" s="1" t="s">
        <v>546</v>
      </c>
      <c r="C376" s="144">
        <v>5450</v>
      </c>
      <c r="D376" s="144"/>
      <c r="E376" s="1" t="s">
        <v>120</v>
      </c>
      <c r="F376" s="1" t="s">
        <v>144</v>
      </c>
      <c r="G376" s="1" t="s">
        <v>513</v>
      </c>
    </row>
    <row r="377" spans="1:7" ht="15" customHeight="1">
      <c r="A377" s="180">
        <v>44854</v>
      </c>
      <c r="B377" s="1" t="s">
        <v>84</v>
      </c>
      <c r="C377" s="144"/>
      <c r="D377" s="144">
        <v>682610</v>
      </c>
      <c r="E377" s="1" t="s">
        <v>120</v>
      </c>
      <c r="F377" s="1" t="s">
        <v>227</v>
      </c>
      <c r="G377" s="1" t="s">
        <v>513</v>
      </c>
    </row>
    <row r="378" spans="1:7" ht="15" customHeight="1">
      <c r="A378" s="180">
        <v>44854</v>
      </c>
      <c r="B378" s="1" t="s">
        <v>550</v>
      </c>
      <c r="C378" s="144"/>
      <c r="D378" s="144">
        <v>68261</v>
      </c>
      <c r="E378" s="1" t="s">
        <v>120</v>
      </c>
      <c r="F378" s="1" t="s">
        <v>227</v>
      </c>
      <c r="G378" s="1" t="s">
        <v>513</v>
      </c>
    </row>
    <row r="379" spans="1:7" ht="15" customHeight="1">
      <c r="A379" s="180">
        <v>44854</v>
      </c>
      <c r="B379" s="1" t="s">
        <v>546</v>
      </c>
      <c r="C379" s="144">
        <v>750871</v>
      </c>
      <c r="D379" s="144"/>
      <c r="E379" s="1" t="s">
        <v>120</v>
      </c>
      <c r="F379" s="1" t="s">
        <v>227</v>
      </c>
      <c r="G379" s="1" t="s">
        <v>513</v>
      </c>
    </row>
    <row r="380" spans="1:7" ht="15" customHeight="1">
      <c r="A380" s="180">
        <v>44854</v>
      </c>
      <c r="B380" s="1" t="s">
        <v>84</v>
      </c>
      <c r="C380" s="144"/>
      <c r="D380" s="144">
        <v>30310</v>
      </c>
      <c r="E380" s="1" t="s">
        <v>120</v>
      </c>
      <c r="F380" s="1" t="s">
        <v>228</v>
      </c>
      <c r="G380" s="1" t="s">
        <v>513</v>
      </c>
    </row>
    <row r="381" spans="1:7" ht="15" customHeight="1">
      <c r="A381" s="180">
        <v>44854</v>
      </c>
      <c r="B381" s="1" t="s">
        <v>546</v>
      </c>
      <c r="C381" s="144">
        <v>30310</v>
      </c>
      <c r="D381" s="144"/>
      <c r="E381" s="1" t="s">
        <v>120</v>
      </c>
      <c r="F381" s="1" t="s">
        <v>228</v>
      </c>
      <c r="G381" s="1" t="s">
        <v>513</v>
      </c>
    </row>
    <row r="382" spans="1:7" ht="15" customHeight="1">
      <c r="A382" s="180">
        <v>44854</v>
      </c>
      <c r="B382" s="1" t="s">
        <v>84</v>
      </c>
      <c r="C382" s="144"/>
      <c r="D382" s="144">
        <v>7740</v>
      </c>
      <c r="E382" s="1" t="s">
        <v>120</v>
      </c>
      <c r="F382" s="1" t="s">
        <v>143</v>
      </c>
      <c r="G382" s="1" t="s">
        <v>513</v>
      </c>
    </row>
    <row r="383" spans="1:7" ht="15" customHeight="1">
      <c r="A383" s="180">
        <v>44854</v>
      </c>
      <c r="B383" s="1" t="s">
        <v>550</v>
      </c>
      <c r="C383" s="144"/>
      <c r="D383" s="144">
        <v>774</v>
      </c>
      <c r="E383" s="1" t="s">
        <v>120</v>
      </c>
      <c r="F383" s="1" t="s">
        <v>143</v>
      </c>
      <c r="G383" s="1" t="s">
        <v>513</v>
      </c>
    </row>
    <row r="384" spans="1:7" ht="15" customHeight="1">
      <c r="A384" s="180">
        <v>44854</v>
      </c>
      <c r="B384" s="1" t="s">
        <v>546</v>
      </c>
      <c r="C384" s="144">
        <v>8514</v>
      </c>
      <c r="D384" s="144"/>
      <c r="E384" s="1" t="s">
        <v>120</v>
      </c>
      <c r="F384" s="1" t="s">
        <v>143</v>
      </c>
      <c r="G384" s="1" t="s">
        <v>513</v>
      </c>
    </row>
    <row r="385" spans="1:7" ht="15" customHeight="1">
      <c r="A385" s="180">
        <v>44854</v>
      </c>
      <c r="B385" s="1" t="s">
        <v>84</v>
      </c>
      <c r="C385" s="144"/>
      <c r="D385" s="144">
        <v>340</v>
      </c>
      <c r="E385" s="1" t="s">
        <v>120</v>
      </c>
      <c r="F385" s="1" t="s">
        <v>144</v>
      </c>
      <c r="G385" s="1" t="s">
        <v>513</v>
      </c>
    </row>
    <row r="386" spans="1:7" ht="15" customHeight="1">
      <c r="A386" s="180">
        <v>44854</v>
      </c>
      <c r="B386" s="1" t="s">
        <v>546</v>
      </c>
      <c r="C386" s="144">
        <v>340</v>
      </c>
      <c r="D386" s="144"/>
      <c r="E386" s="1" t="s">
        <v>120</v>
      </c>
      <c r="F386" s="1" t="s">
        <v>144</v>
      </c>
      <c r="G386" s="1" t="s">
        <v>513</v>
      </c>
    </row>
    <row r="387" spans="1:7" ht="15" customHeight="1">
      <c r="A387" s="180">
        <v>44854</v>
      </c>
      <c r="B387" s="1" t="s">
        <v>84</v>
      </c>
      <c r="C387" s="144"/>
      <c r="D387" s="144">
        <v>112180</v>
      </c>
      <c r="E387" s="1" t="s">
        <v>456</v>
      </c>
      <c r="F387" s="1" t="s">
        <v>143</v>
      </c>
      <c r="G387" s="1" t="s">
        <v>513</v>
      </c>
    </row>
    <row r="388" spans="1:7" ht="15" customHeight="1">
      <c r="A388" s="180">
        <v>44854</v>
      </c>
      <c r="B388" s="1" t="s">
        <v>550</v>
      </c>
      <c r="C388" s="144"/>
      <c r="D388" s="144">
        <v>11218</v>
      </c>
      <c r="E388" s="1" t="s">
        <v>456</v>
      </c>
      <c r="F388" s="1" t="s">
        <v>143</v>
      </c>
      <c r="G388" s="1" t="s">
        <v>513</v>
      </c>
    </row>
    <row r="389" spans="1:7" ht="15" customHeight="1">
      <c r="A389" s="180">
        <v>44854</v>
      </c>
      <c r="B389" s="1" t="s">
        <v>546</v>
      </c>
      <c r="C389" s="144">
        <v>123398</v>
      </c>
      <c r="D389" s="144"/>
      <c r="E389" s="1" t="s">
        <v>456</v>
      </c>
      <c r="F389" s="1" t="s">
        <v>143</v>
      </c>
      <c r="G389" s="1" t="s">
        <v>513</v>
      </c>
    </row>
    <row r="390" spans="1:7" ht="15" customHeight="1">
      <c r="A390" s="180">
        <v>44854</v>
      </c>
      <c r="B390" s="1" t="s">
        <v>84</v>
      </c>
      <c r="C390" s="144"/>
      <c r="D390" s="144">
        <v>4980</v>
      </c>
      <c r="E390" s="1" t="s">
        <v>456</v>
      </c>
      <c r="F390" s="1" t="s">
        <v>144</v>
      </c>
      <c r="G390" s="1" t="s">
        <v>513</v>
      </c>
    </row>
    <row r="391" spans="1:7" ht="15" customHeight="1">
      <c r="A391" s="180">
        <v>44854</v>
      </c>
      <c r="B391" s="1" t="s">
        <v>546</v>
      </c>
      <c r="C391" s="144">
        <v>4980</v>
      </c>
      <c r="D391" s="144"/>
      <c r="E391" s="1" t="s">
        <v>456</v>
      </c>
      <c r="F391" s="1" t="s">
        <v>144</v>
      </c>
      <c r="G391" s="1" t="s">
        <v>513</v>
      </c>
    </row>
    <row r="392" spans="1:7" ht="15" customHeight="1">
      <c r="A392" s="180">
        <v>44854</v>
      </c>
      <c r="B392" s="1" t="s">
        <v>84</v>
      </c>
      <c r="C392" s="144"/>
      <c r="D392" s="144">
        <v>161610</v>
      </c>
      <c r="E392" s="1" t="s">
        <v>456</v>
      </c>
      <c r="F392" s="1" t="s">
        <v>227</v>
      </c>
      <c r="G392" s="1" t="s">
        <v>513</v>
      </c>
    </row>
    <row r="393" spans="1:7" ht="15" customHeight="1">
      <c r="A393" s="180">
        <v>44854</v>
      </c>
      <c r="B393" s="1" t="s">
        <v>550</v>
      </c>
      <c r="C393" s="144"/>
      <c r="D393" s="144">
        <v>16161</v>
      </c>
      <c r="E393" s="1" t="s">
        <v>456</v>
      </c>
      <c r="F393" s="1" t="s">
        <v>227</v>
      </c>
      <c r="G393" s="1" t="s">
        <v>513</v>
      </c>
    </row>
    <row r="394" spans="1:7" ht="15" customHeight="1">
      <c r="A394" s="180">
        <v>44854</v>
      </c>
      <c r="B394" s="1" t="s">
        <v>546</v>
      </c>
      <c r="C394" s="144">
        <v>177771</v>
      </c>
      <c r="D394" s="144"/>
      <c r="E394" s="1" t="s">
        <v>456</v>
      </c>
      <c r="F394" s="1" t="s">
        <v>227</v>
      </c>
      <c r="G394" s="1" t="s">
        <v>513</v>
      </c>
    </row>
    <row r="395" spans="1:7" ht="15" customHeight="1">
      <c r="A395" s="180">
        <v>44854</v>
      </c>
      <c r="B395" s="1" t="s">
        <v>84</v>
      </c>
      <c r="C395" s="144"/>
      <c r="D395" s="144">
        <v>7170</v>
      </c>
      <c r="E395" s="1" t="s">
        <v>456</v>
      </c>
      <c r="F395" s="1" t="s">
        <v>228</v>
      </c>
      <c r="G395" s="1" t="s">
        <v>513</v>
      </c>
    </row>
    <row r="396" spans="1:7" ht="15" customHeight="1">
      <c r="A396" s="180">
        <v>44854</v>
      </c>
      <c r="B396" s="1" t="s">
        <v>546</v>
      </c>
      <c r="C396" s="144">
        <v>7170</v>
      </c>
      <c r="D396" s="144"/>
      <c r="E396" s="1" t="s">
        <v>456</v>
      </c>
      <c r="F396" s="1" t="s">
        <v>228</v>
      </c>
      <c r="G396" s="1" t="s">
        <v>513</v>
      </c>
    </row>
    <row r="397" spans="1:7" ht="15" customHeight="1">
      <c r="A397" s="180">
        <v>44854</v>
      </c>
      <c r="B397" s="1" t="s">
        <v>84</v>
      </c>
      <c r="C397" s="144"/>
      <c r="D397" s="144">
        <v>171530</v>
      </c>
      <c r="E397" s="1" t="s">
        <v>483</v>
      </c>
      <c r="F397" s="1" t="s">
        <v>143</v>
      </c>
      <c r="G397" s="1" t="s">
        <v>513</v>
      </c>
    </row>
    <row r="398" spans="1:7" ht="15" customHeight="1">
      <c r="A398" s="180">
        <v>44854</v>
      </c>
      <c r="B398" s="1" t="s">
        <v>550</v>
      </c>
      <c r="C398" s="144"/>
      <c r="D398" s="144">
        <v>17153</v>
      </c>
      <c r="E398" s="1" t="s">
        <v>483</v>
      </c>
      <c r="F398" s="1" t="s">
        <v>143</v>
      </c>
      <c r="G398" s="1" t="s">
        <v>513</v>
      </c>
    </row>
    <row r="399" spans="1:7" ht="15" customHeight="1">
      <c r="A399" s="180">
        <v>44854</v>
      </c>
      <c r="B399" s="1" t="s">
        <v>546</v>
      </c>
      <c r="C399" s="144">
        <v>188683</v>
      </c>
      <c r="D399" s="144"/>
      <c r="E399" s="1" t="s">
        <v>483</v>
      </c>
      <c r="F399" s="1" t="s">
        <v>143</v>
      </c>
      <c r="G399" s="1" t="s">
        <v>513</v>
      </c>
    </row>
    <row r="400" spans="1:7" ht="15" customHeight="1">
      <c r="A400" s="180">
        <v>44854</v>
      </c>
      <c r="B400" s="1" t="s">
        <v>84</v>
      </c>
      <c r="C400" s="144"/>
      <c r="D400" s="144">
        <v>7610</v>
      </c>
      <c r="E400" s="1" t="s">
        <v>483</v>
      </c>
      <c r="F400" s="1" t="s">
        <v>144</v>
      </c>
      <c r="G400" s="1" t="s">
        <v>513</v>
      </c>
    </row>
    <row r="401" spans="1:7" ht="15" customHeight="1">
      <c r="A401" s="180">
        <v>44854</v>
      </c>
      <c r="B401" s="1" t="s">
        <v>546</v>
      </c>
      <c r="C401" s="144">
        <v>7610</v>
      </c>
      <c r="D401" s="144"/>
      <c r="E401" s="1" t="s">
        <v>483</v>
      </c>
      <c r="F401" s="1" t="s">
        <v>144</v>
      </c>
      <c r="G401" s="1" t="s">
        <v>513</v>
      </c>
    </row>
    <row r="402" spans="1:7" ht="15" customHeight="1">
      <c r="A402" s="180">
        <v>44854</v>
      </c>
      <c r="B402" s="1" t="s">
        <v>84</v>
      </c>
      <c r="C402" s="144"/>
      <c r="D402" s="144">
        <v>37880</v>
      </c>
      <c r="E402" s="1" t="s">
        <v>483</v>
      </c>
      <c r="F402" s="1" t="s">
        <v>143</v>
      </c>
      <c r="G402" s="1" t="s">
        <v>513</v>
      </c>
    </row>
    <row r="403" spans="1:7" ht="15" customHeight="1">
      <c r="A403" s="180">
        <v>44854</v>
      </c>
      <c r="B403" s="1" t="s">
        <v>550</v>
      </c>
      <c r="C403" s="144"/>
      <c r="D403" s="144">
        <v>3788</v>
      </c>
      <c r="E403" s="1" t="s">
        <v>483</v>
      </c>
      <c r="F403" s="1" t="s">
        <v>143</v>
      </c>
      <c r="G403" s="1" t="s">
        <v>513</v>
      </c>
    </row>
    <row r="404" spans="1:7" ht="15" customHeight="1">
      <c r="A404" s="180">
        <v>44854</v>
      </c>
      <c r="B404" s="1" t="s">
        <v>546</v>
      </c>
      <c r="C404" s="144">
        <v>41668</v>
      </c>
      <c r="D404" s="144"/>
      <c r="E404" s="1" t="s">
        <v>483</v>
      </c>
      <c r="F404" s="1" t="s">
        <v>143</v>
      </c>
      <c r="G404" s="1" t="s">
        <v>513</v>
      </c>
    </row>
    <row r="405" spans="1:7" ht="15" customHeight="1">
      <c r="A405" s="180">
        <v>44854</v>
      </c>
      <c r="B405" s="1" t="s">
        <v>84</v>
      </c>
      <c r="C405" s="144"/>
      <c r="D405" s="144">
        <v>1680</v>
      </c>
      <c r="E405" s="1" t="s">
        <v>483</v>
      </c>
      <c r="F405" s="1" t="s">
        <v>144</v>
      </c>
      <c r="G405" s="1" t="s">
        <v>513</v>
      </c>
    </row>
    <row r="406" spans="1:7" ht="15" customHeight="1">
      <c r="A406" s="180">
        <v>44854</v>
      </c>
      <c r="B406" s="1" t="s">
        <v>546</v>
      </c>
      <c r="C406" s="144">
        <v>1680</v>
      </c>
      <c r="D406" s="144"/>
      <c r="E406" s="1" t="s">
        <v>483</v>
      </c>
      <c r="F406" s="1" t="s">
        <v>144</v>
      </c>
      <c r="G406" s="1" t="s">
        <v>513</v>
      </c>
    </row>
    <row r="407" spans="1:7" ht="15" customHeight="1">
      <c r="A407" s="180">
        <v>44854</v>
      </c>
      <c r="B407" s="1" t="s">
        <v>84</v>
      </c>
      <c r="C407" s="144"/>
      <c r="D407" s="144">
        <v>44620</v>
      </c>
      <c r="E407" s="1" t="s">
        <v>339</v>
      </c>
      <c r="F407" s="1" t="s">
        <v>143</v>
      </c>
      <c r="G407" s="1" t="s">
        <v>513</v>
      </c>
    </row>
    <row r="408" spans="1:7" ht="15" customHeight="1">
      <c r="A408" s="180">
        <v>44854</v>
      </c>
      <c r="B408" s="1" t="s">
        <v>550</v>
      </c>
      <c r="C408" s="144"/>
      <c r="D408" s="144">
        <v>4462</v>
      </c>
      <c r="E408" s="1" t="s">
        <v>339</v>
      </c>
      <c r="F408" s="1" t="s">
        <v>143</v>
      </c>
      <c r="G408" s="1" t="s">
        <v>513</v>
      </c>
    </row>
    <row r="409" spans="1:7" ht="15" customHeight="1">
      <c r="A409" s="180">
        <v>44854</v>
      </c>
      <c r="B409" s="1" t="s">
        <v>546</v>
      </c>
      <c r="C409" s="144">
        <v>49082</v>
      </c>
      <c r="D409" s="144"/>
      <c r="E409" s="1" t="s">
        <v>339</v>
      </c>
      <c r="F409" s="1" t="s">
        <v>143</v>
      </c>
      <c r="G409" s="1" t="s">
        <v>513</v>
      </c>
    </row>
    <row r="410" spans="1:7" ht="15" customHeight="1">
      <c r="A410" s="180">
        <v>44854</v>
      </c>
      <c r="B410" s="1" t="s">
        <v>84</v>
      </c>
      <c r="C410" s="144"/>
      <c r="D410" s="144">
        <v>1980</v>
      </c>
      <c r="E410" s="1" t="s">
        <v>339</v>
      </c>
      <c r="F410" s="1" t="s">
        <v>144</v>
      </c>
      <c r="G410" s="1" t="s">
        <v>513</v>
      </c>
    </row>
    <row r="411" spans="1:7" ht="15" customHeight="1">
      <c r="A411" s="180">
        <v>44854</v>
      </c>
      <c r="B411" s="1" t="s">
        <v>546</v>
      </c>
      <c r="C411" s="144">
        <v>1980</v>
      </c>
      <c r="D411" s="144"/>
      <c r="E411" s="1" t="s">
        <v>339</v>
      </c>
      <c r="F411" s="1" t="s">
        <v>144</v>
      </c>
      <c r="G411" s="1" t="s">
        <v>513</v>
      </c>
    </row>
    <row r="412" spans="1:7" ht="15" customHeight="1">
      <c r="A412" s="180">
        <v>44854</v>
      </c>
      <c r="B412" s="1" t="s">
        <v>84</v>
      </c>
      <c r="C412" s="144"/>
      <c r="D412" s="144">
        <v>945000</v>
      </c>
      <c r="E412" s="1" t="s">
        <v>339</v>
      </c>
      <c r="F412" s="1" t="s">
        <v>145</v>
      </c>
      <c r="G412" s="1" t="s">
        <v>513</v>
      </c>
    </row>
    <row r="413" spans="1:7" ht="15" customHeight="1">
      <c r="A413" s="180">
        <v>44854</v>
      </c>
      <c r="B413" s="1" t="s">
        <v>550</v>
      </c>
      <c r="C413" s="144"/>
      <c r="D413" s="144">
        <v>94500</v>
      </c>
      <c r="E413" s="1" t="s">
        <v>339</v>
      </c>
      <c r="F413" s="1" t="s">
        <v>145</v>
      </c>
      <c r="G413" s="1" t="s">
        <v>513</v>
      </c>
    </row>
    <row r="414" spans="1:7" ht="15" customHeight="1">
      <c r="A414" s="180">
        <v>44854</v>
      </c>
      <c r="B414" s="1" t="s">
        <v>546</v>
      </c>
      <c r="C414" s="144">
        <v>1039500</v>
      </c>
      <c r="D414" s="144"/>
      <c r="E414" s="1" t="s">
        <v>339</v>
      </c>
      <c r="F414" s="1" t="s">
        <v>145</v>
      </c>
      <c r="G414" s="1" t="s">
        <v>513</v>
      </c>
    </row>
    <row r="415" spans="1:7" ht="15" customHeight="1">
      <c r="A415" s="180">
        <v>44854</v>
      </c>
      <c r="B415" s="1" t="s">
        <v>84</v>
      </c>
      <c r="C415" s="144"/>
      <c r="D415" s="144">
        <v>79250</v>
      </c>
      <c r="E415" s="1" t="s">
        <v>117</v>
      </c>
      <c r="F415" s="1" t="s">
        <v>143</v>
      </c>
      <c r="G415" s="1" t="s">
        <v>513</v>
      </c>
    </row>
    <row r="416" spans="1:7" ht="15" customHeight="1">
      <c r="A416" s="180">
        <v>44854</v>
      </c>
      <c r="B416" s="1" t="s">
        <v>550</v>
      </c>
      <c r="C416" s="144"/>
      <c r="D416" s="144">
        <v>7925</v>
      </c>
      <c r="E416" s="1" t="s">
        <v>117</v>
      </c>
      <c r="F416" s="1" t="s">
        <v>143</v>
      </c>
      <c r="G416" s="1" t="s">
        <v>513</v>
      </c>
    </row>
    <row r="417" spans="1:7" ht="15" customHeight="1">
      <c r="A417" s="180">
        <v>44854</v>
      </c>
      <c r="B417" s="1" t="s">
        <v>546</v>
      </c>
      <c r="C417" s="144">
        <v>87175</v>
      </c>
      <c r="D417" s="144"/>
      <c r="E417" s="1" t="s">
        <v>117</v>
      </c>
      <c r="F417" s="1" t="s">
        <v>143</v>
      </c>
      <c r="G417" s="1" t="s">
        <v>513</v>
      </c>
    </row>
    <row r="418" spans="1:7" ht="15" customHeight="1">
      <c r="A418" s="180">
        <v>44854</v>
      </c>
      <c r="B418" s="1" t="s">
        <v>84</v>
      </c>
      <c r="C418" s="144"/>
      <c r="D418" s="144">
        <v>3510</v>
      </c>
      <c r="E418" s="1" t="s">
        <v>117</v>
      </c>
      <c r="F418" s="1" t="s">
        <v>144</v>
      </c>
      <c r="G418" s="1" t="s">
        <v>513</v>
      </c>
    </row>
    <row r="419" spans="1:7" ht="15" customHeight="1">
      <c r="A419" s="180">
        <v>44854</v>
      </c>
      <c r="B419" s="1" t="s">
        <v>546</v>
      </c>
      <c r="C419" s="144">
        <v>3510</v>
      </c>
      <c r="D419" s="144"/>
      <c r="E419" s="1" t="s">
        <v>117</v>
      </c>
      <c r="F419" s="1" t="s">
        <v>144</v>
      </c>
      <c r="G419" s="1" t="s">
        <v>513</v>
      </c>
    </row>
    <row r="420" spans="1:7" ht="15" customHeight="1">
      <c r="A420" s="180">
        <v>44854</v>
      </c>
      <c r="B420" s="1" t="s">
        <v>84</v>
      </c>
      <c r="C420" s="144"/>
      <c r="D420" s="144">
        <v>169360</v>
      </c>
      <c r="E420" s="1" t="s">
        <v>139</v>
      </c>
      <c r="F420" s="1" t="s">
        <v>143</v>
      </c>
      <c r="G420" s="1" t="s">
        <v>513</v>
      </c>
    </row>
    <row r="421" spans="1:7" ht="15" customHeight="1">
      <c r="A421" s="180">
        <v>44854</v>
      </c>
      <c r="B421" s="1" t="s">
        <v>550</v>
      </c>
      <c r="C421" s="144"/>
      <c r="D421" s="144">
        <v>16936</v>
      </c>
      <c r="E421" s="1" t="s">
        <v>139</v>
      </c>
      <c r="F421" s="1" t="s">
        <v>143</v>
      </c>
      <c r="G421" s="1" t="s">
        <v>513</v>
      </c>
    </row>
    <row r="422" spans="1:7" ht="15" customHeight="1">
      <c r="A422" s="180">
        <v>44854</v>
      </c>
      <c r="B422" s="1" t="s">
        <v>546</v>
      </c>
      <c r="C422" s="144">
        <v>186296</v>
      </c>
      <c r="D422" s="144"/>
      <c r="E422" s="1" t="s">
        <v>139</v>
      </c>
      <c r="F422" s="1" t="s">
        <v>143</v>
      </c>
      <c r="G422" s="1" t="s">
        <v>513</v>
      </c>
    </row>
    <row r="423" spans="1:7" ht="15" customHeight="1">
      <c r="A423" s="180">
        <v>44854</v>
      </c>
      <c r="B423" s="1" t="s">
        <v>84</v>
      </c>
      <c r="C423" s="144"/>
      <c r="D423" s="144">
        <v>7520</v>
      </c>
      <c r="E423" s="1" t="s">
        <v>139</v>
      </c>
      <c r="F423" s="1" t="s">
        <v>144</v>
      </c>
      <c r="G423" s="1" t="s">
        <v>513</v>
      </c>
    </row>
    <row r="424" spans="1:7" ht="15" customHeight="1">
      <c r="A424" s="180">
        <v>44854</v>
      </c>
      <c r="B424" s="1" t="s">
        <v>546</v>
      </c>
      <c r="C424" s="144">
        <v>7520</v>
      </c>
      <c r="D424" s="144"/>
      <c r="E424" s="1" t="s">
        <v>139</v>
      </c>
      <c r="F424" s="1" t="s">
        <v>144</v>
      </c>
      <c r="G424" s="1" t="s">
        <v>513</v>
      </c>
    </row>
    <row r="425" spans="1:7" ht="15" customHeight="1">
      <c r="A425" s="180">
        <v>44854</v>
      </c>
      <c r="B425" s="1" t="s">
        <v>84</v>
      </c>
      <c r="C425" s="144"/>
      <c r="D425" s="144">
        <v>2144350</v>
      </c>
      <c r="E425" s="1" t="s">
        <v>139</v>
      </c>
      <c r="F425" s="1" t="s">
        <v>227</v>
      </c>
      <c r="G425" s="1" t="s">
        <v>513</v>
      </c>
    </row>
    <row r="426" spans="1:7" ht="15" customHeight="1">
      <c r="A426" s="180">
        <v>44854</v>
      </c>
      <c r="B426" s="1" t="s">
        <v>550</v>
      </c>
      <c r="C426" s="144"/>
      <c r="D426" s="144">
        <v>214435</v>
      </c>
      <c r="E426" s="1" t="s">
        <v>139</v>
      </c>
      <c r="F426" s="1" t="s">
        <v>227</v>
      </c>
      <c r="G426" s="1" t="s">
        <v>513</v>
      </c>
    </row>
    <row r="427" spans="1:7" ht="15" customHeight="1">
      <c r="A427" s="180">
        <v>44854</v>
      </c>
      <c r="B427" s="1" t="s">
        <v>546</v>
      </c>
      <c r="C427" s="144">
        <v>2358785</v>
      </c>
      <c r="D427" s="144"/>
      <c r="E427" s="1" t="s">
        <v>139</v>
      </c>
      <c r="F427" s="1" t="s">
        <v>227</v>
      </c>
      <c r="G427" s="1" t="s">
        <v>513</v>
      </c>
    </row>
    <row r="428" spans="1:7" ht="15" customHeight="1">
      <c r="A428" s="180">
        <v>44854</v>
      </c>
      <c r="B428" s="1" t="s">
        <v>84</v>
      </c>
      <c r="C428" s="144"/>
      <c r="D428" s="144">
        <v>95230</v>
      </c>
      <c r="E428" s="1" t="s">
        <v>139</v>
      </c>
      <c r="F428" s="1" t="s">
        <v>228</v>
      </c>
      <c r="G428" s="1" t="s">
        <v>513</v>
      </c>
    </row>
    <row r="429" spans="1:7" ht="15" customHeight="1">
      <c r="A429" s="180">
        <v>44854</v>
      </c>
      <c r="B429" s="1" t="s">
        <v>546</v>
      </c>
      <c r="C429" s="144">
        <v>95230</v>
      </c>
      <c r="D429" s="144"/>
      <c r="E429" s="1" t="s">
        <v>139</v>
      </c>
      <c r="F429" s="1" t="s">
        <v>228</v>
      </c>
      <c r="G429" s="1" t="s">
        <v>513</v>
      </c>
    </row>
    <row r="430" spans="1:7" ht="15" customHeight="1">
      <c r="A430" s="180">
        <v>44854</v>
      </c>
      <c r="B430" s="1" t="s">
        <v>84</v>
      </c>
      <c r="C430" s="144"/>
      <c r="D430" s="144">
        <v>19250</v>
      </c>
      <c r="E430" s="1" t="s">
        <v>132</v>
      </c>
      <c r="F430" s="1" t="s">
        <v>143</v>
      </c>
      <c r="G430" s="1" t="s">
        <v>513</v>
      </c>
    </row>
    <row r="431" spans="1:7" ht="15" customHeight="1">
      <c r="A431" s="180">
        <v>44854</v>
      </c>
      <c r="B431" s="1" t="s">
        <v>550</v>
      </c>
      <c r="C431" s="144"/>
      <c r="D431" s="144">
        <v>1925</v>
      </c>
      <c r="E431" s="1" t="s">
        <v>132</v>
      </c>
      <c r="F431" s="1" t="s">
        <v>143</v>
      </c>
      <c r="G431" s="1" t="s">
        <v>513</v>
      </c>
    </row>
    <row r="432" spans="1:7" ht="15" customHeight="1">
      <c r="A432" s="180">
        <v>44854</v>
      </c>
      <c r="B432" s="1" t="s">
        <v>546</v>
      </c>
      <c r="C432" s="144">
        <v>21175</v>
      </c>
      <c r="D432" s="144"/>
      <c r="E432" s="1" t="s">
        <v>132</v>
      </c>
      <c r="F432" s="1" t="s">
        <v>143</v>
      </c>
      <c r="G432" s="1" t="s">
        <v>513</v>
      </c>
    </row>
    <row r="433" spans="1:7" ht="15" customHeight="1">
      <c r="A433" s="180">
        <v>44854</v>
      </c>
      <c r="B433" s="1" t="s">
        <v>84</v>
      </c>
      <c r="C433" s="144"/>
      <c r="D433" s="144">
        <v>850</v>
      </c>
      <c r="E433" s="1" t="s">
        <v>132</v>
      </c>
      <c r="F433" s="1" t="s">
        <v>144</v>
      </c>
      <c r="G433" s="1" t="s">
        <v>513</v>
      </c>
    </row>
    <row r="434" spans="1:7" ht="15" customHeight="1">
      <c r="A434" s="180">
        <v>44854</v>
      </c>
      <c r="B434" s="1" t="s">
        <v>546</v>
      </c>
      <c r="C434" s="144">
        <v>850</v>
      </c>
      <c r="D434" s="144"/>
      <c r="E434" s="1" t="s">
        <v>132</v>
      </c>
      <c r="F434" s="1" t="s">
        <v>144</v>
      </c>
      <c r="G434" s="1" t="s">
        <v>513</v>
      </c>
    </row>
    <row r="435" spans="1:7" ht="15" customHeight="1">
      <c r="A435" s="180">
        <v>44854</v>
      </c>
      <c r="B435" s="1" t="s">
        <v>84</v>
      </c>
      <c r="C435" s="144"/>
      <c r="D435" s="144">
        <v>155350</v>
      </c>
      <c r="E435" s="1" t="s">
        <v>313</v>
      </c>
      <c r="F435" s="1" t="s">
        <v>143</v>
      </c>
      <c r="G435" s="1" t="s">
        <v>513</v>
      </c>
    </row>
    <row r="436" spans="1:7" ht="15" customHeight="1">
      <c r="A436" s="180">
        <v>44854</v>
      </c>
      <c r="B436" s="1" t="s">
        <v>550</v>
      </c>
      <c r="C436" s="144"/>
      <c r="D436" s="144">
        <v>15535</v>
      </c>
      <c r="E436" s="1" t="s">
        <v>313</v>
      </c>
      <c r="F436" s="1" t="s">
        <v>143</v>
      </c>
      <c r="G436" s="1" t="s">
        <v>513</v>
      </c>
    </row>
    <row r="437" spans="1:7" ht="15" customHeight="1">
      <c r="A437" s="180">
        <v>44854</v>
      </c>
      <c r="B437" s="1" t="s">
        <v>546</v>
      </c>
      <c r="C437" s="144">
        <v>170885</v>
      </c>
      <c r="D437" s="144"/>
      <c r="E437" s="1" t="s">
        <v>313</v>
      </c>
      <c r="F437" s="1" t="s">
        <v>143</v>
      </c>
      <c r="G437" s="1" t="s">
        <v>513</v>
      </c>
    </row>
    <row r="438" spans="1:7" ht="15" customHeight="1">
      <c r="A438" s="180">
        <v>44854</v>
      </c>
      <c r="B438" s="1" t="s">
        <v>84</v>
      </c>
      <c r="C438" s="144"/>
      <c r="D438" s="144">
        <v>6880</v>
      </c>
      <c r="E438" s="1" t="s">
        <v>313</v>
      </c>
      <c r="F438" s="1" t="s">
        <v>144</v>
      </c>
      <c r="G438" s="1" t="s">
        <v>513</v>
      </c>
    </row>
    <row r="439" spans="1:7" ht="15" customHeight="1">
      <c r="A439" s="180">
        <v>44854</v>
      </c>
      <c r="B439" s="1" t="s">
        <v>546</v>
      </c>
      <c r="C439" s="144">
        <v>6880</v>
      </c>
      <c r="D439" s="144"/>
      <c r="E439" s="1" t="s">
        <v>313</v>
      </c>
      <c r="F439" s="1" t="s">
        <v>144</v>
      </c>
      <c r="G439" s="1" t="s">
        <v>513</v>
      </c>
    </row>
    <row r="440" spans="1:7" ht="15" customHeight="1">
      <c r="A440" s="180">
        <v>44854</v>
      </c>
      <c r="B440" s="1" t="s">
        <v>84</v>
      </c>
      <c r="C440" s="144"/>
      <c r="D440" s="144">
        <v>321530</v>
      </c>
      <c r="E440" s="1" t="s">
        <v>385</v>
      </c>
      <c r="F440" s="1" t="s">
        <v>143</v>
      </c>
      <c r="G440" s="1" t="s">
        <v>513</v>
      </c>
    </row>
    <row r="441" spans="1:7" ht="15" customHeight="1">
      <c r="A441" s="180">
        <v>44854</v>
      </c>
      <c r="B441" s="1" t="s">
        <v>550</v>
      </c>
      <c r="C441" s="144"/>
      <c r="D441" s="144">
        <v>32153</v>
      </c>
      <c r="E441" s="1" t="s">
        <v>385</v>
      </c>
      <c r="F441" s="1" t="s">
        <v>143</v>
      </c>
      <c r="G441" s="1" t="s">
        <v>513</v>
      </c>
    </row>
    <row r="442" spans="1:7" ht="15" customHeight="1">
      <c r="A442" s="180">
        <v>44854</v>
      </c>
      <c r="B442" s="1" t="s">
        <v>546</v>
      </c>
      <c r="C442" s="144">
        <v>353683</v>
      </c>
      <c r="D442" s="144"/>
      <c r="E442" s="1" t="s">
        <v>385</v>
      </c>
      <c r="F442" s="1" t="s">
        <v>143</v>
      </c>
      <c r="G442" s="1" t="s">
        <v>513</v>
      </c>
    </row>
    <row r="443" spans="1:7" ht="15" customHeight="1">
      <c r="A443" s="180">
        <v>44854</v>
      </c>
      <c r="B443" s="1" t="s">
        <v>84</v>
      </c>
      <c r="C443" s="144"/>
      <c r="D443" s="144">
        <v>14270</v>
      </c>
      <c r="E443" s="1" t="s">
        <v>385</v>
      </c>
      <c r="F443" s="1" t="s">
        <v>144</v>
      </c>
      <c r="G443" s="1" t="s">
        <v>513</v>
      </c>
    </row>
    <row r="444" spans="1:7" ht="15" customHeight="1">
      <c r="A444" s="180">
        <v>44854</v>
      </c>
      <c r="B444" s="1" t="s">
        <v>546</v>
      </c>
      <c r="C444" s="144">
        <v>14270</v>
      </c>
      <c r="D444" s="144"/>
      <c r="E444" s="1" t="s">
        <v>385</v>
      </c>
      <c r="F444" s="1" t="s">
        <v>144</v>
      </c>
      <c r="G444" s="1" t="s">
        <v>513</v>
      </c>
    </row>
    <row r="445" spans="1:7" ht="15" customHeight="1">
      <c r="A445" s="180">
        <v>44854</v>
      </c>
      <c r="B445" s="1" t="s">
        <v>84</v>
      </c>
      <c r="C445" s="144"/>
      <c r="D445" s="144">
        <v>24260</v>
      </c>
      <c r="E445" s="1" t="s">
        <v>123</v>
      </c>
      <c r="F445" s="1" t="s">
        <v>143</v>
      </c>
      <c r="G445" s="1" t="s">
        <v>513</v>
      </c>
    </row>
    <row r="446" spans="1:7" ht="15" customHeight="1">
      <c r="A446" s="180">
        <v>44854</v>
      </c>
      <c r="B446" s="1" t="s">
        <v>550</v>
      </c>
      <c r="C446" s="144"/>
      <c r="D446" s="144">
        <v>2426</v>
      </c>
      <c r="E446" s="1" t="s">
        <v>123</v>
      </c>
      <c r="F446" s="1" t="s">
        <v>143</v>
      </c>
      <c r="G446" s="1" t="s">
        <v>513</v>
      </c>
    </row>
    <row r="447" spans="1:7" ht="15" customHeight="1">
      <c r="A447" s="180">
        <v>44854</v>
      </c>
      <c r="B447" s="1" t="s">
        <v>546</v>
      </c>
      <c r="C447" s="144">
        <v>26686</v>
      </c>
      <c r="D447" s="144"/>
      <c r="E447" s="1" t="s">
        <v>123</v>
      </c>
      <c r="F447" s="1" t="s">
        <v>143</v>
      </c>
      <c r="G447" s="1" t="s">
        <v>513</v>
      </c>
    </row>
    <row r="448" spans="1:7" ht="15" customHeight="1">
      <c r="A448" s="180">
        <v>44854</v>
      </c>
      <c r="B448" s="1" t="s">
        <v>84</v>
      </c>
      <c r="C448" s="144"/>
      <c r="D448" s="144">
        <v>1070</v>
      </c>
      <c r="E448" s="1" t="s">
        <v>123</v>
      </c>
      <c r="F448" s="1" t="s">
        <v>144</v>
      </c>
      <c r="G448" s="1" t="s">
        <v>513</v>
      </c>
    </row>
    <row r="449" spans="1:7" ht="15" customHeight="1">
      <c r="A449" s="180">
        <v>44854</v>
      </c>
      <c r="B449" s="1" t="s">
        <v>546</v>
      </c>
      <c r="C449" s="144">
        <v>1070</v>
      </c>
      <c r="D449" s="144"/>
      <c r="E449" s="1" t="s">
        <v>123</v>
      </c>
      <c r="F449" s="1" t="s">
        <v>144</v>
      </c>
      <c r="G449" s="1" t="s">
        <v>513</v>
      </c>
    </row>
    <row r="450" spans="1:7" ht="15" customHeight="1">
      <c r="A450" s="180">
        <v>44854</v>
      </c>
      <c r="B450" s="1" t="s">
        <v>84</v>
      </c>
      <c r="C450" s="144"/>
      <c r="D450" s="144">
        <v>105000</v>
      </c>
      <c r="E450" s="1" t="s">
        <v>123</v>
      </c>
      <c r="F450" s="1" t="s">
        <v>145</v>
      </c>
      <c r="G450" s="1" t="s">
        <v>513</v>
      </c>
    </row>
    <row r="451" spans="1:7" ht="15" customHeight="1">
      <c r="A451" s="180">
        <v>44854</v>
      </c>
      <c r="B451" s="1" t="s">
        <v>550</v>
      </c>
      <c r="C451" s="144"/>
      <c r="D451" s="144">
        <v>10500</v>
      </c>
      <c r="E451" s="1" t="s">
        <v>123</v>
      </c>
      <c r="F451" s="1" t="s">
        <v>145</v>
      </c>
      <c r="G451" s="1" t="s">
        <v>513</v>
      </c>
    </row>
    <row r="452" spans="1:7" ht="15" customHeight="1">
      <c r="A452" s="180">
        <v>44854</v>
      </c>
      <c r="B452" s="1" t="s">
        <v>546</v>
      </c>
      <c r="C452" s="144">
        <v>115500</v>
      </c>
      <c r="D452" s="144"/>
      <c r="E452" s="1" t="s">
        <v>123</v>
      </c>
      <c r="F452" s="1" t="s">
        <v>145</v>
      </c>
      <c r="G452" s="1" t="s">
        <v>513</v>
      </c>
    </row>
    <row r="453" spans="1:7" ht="15" customHeight="1">
      <c r="A453" s="180">
        <v>44854</v>
      </c>
      <c r="B453" s="1" t="s">
        <v>84</v>
      </c>
      <c r="C453" s="144"/>
      <c r="D453" s="144">
        <v>95150</v>
      </c>
      <c r="E453" s="1" t="s">
        <v>397</v>
      </c>
      <c r="F453" s="1" t="s">
        <v>143</v>
      </c>
      <c r="G453" s="1" t="s">
        <v>513</v>
      </c>
    </row>
    <row r="454" spans="1:7" ht="15" customHeight="1">
      <c r="A454" s="180">
        <v>44854</v>
      </c>
      <c r="B454" s="1" t="s">
        <v>550</v>
      </c>
      <c r="C454" s="144"/>
      <c r="D454" s="144">
        <v>9515</v>
      </c>
      <c r="E454" s="1" t="s">
        <v>397</v>
      </c>
      <c r="F454" s="1" t="s">
        <v>143</v>
      </c>
      <c r="G454" s="1" t="s">
        <v>513</v>
      </c>
    </row>
    <row r="455" spans="1:7" ht="15" customHeight="1">
      <c r="A455" s="180">
        <v>44854</v>
      </c>
      <c r="B455" s="1" t="s">
        <v>546</v>
      </c>
      <c r="C455" s="144">
        <v>104665</v>
      </c>
      <c r="D455" s="144"/>
      <c r="E455" s="1" t="s">
        <v>397</v>
      </c>
      <c r="F455" s="1" t="s">
        <v>143</v>
      </c>
      <c r="G455" s="1" t="s">
        <v>513</v>
      </c>
    </row>
    <row r="456" spans="1:7" ht="15" customHeight="1">
      <c r="A456" s="180">
        <v>44854</v>
      </c>
      <c r="B456" s="1" t="s">
        <v>84</v>
      </c>
      <c r="C456" s="144"/>
      <c r="D456" s="144">
        <v>4220</v>
      </c>
      <c r="E456" s="1" t="s">
        <v>397</v>
      </c>
      <c r="F456" s="1" t="s">
        <v>144</v>
      </c>
      <c r="G456" s="1" t="s">
        <v>513</v>
      </c>
    </row>
    <row r="457" spans="1:7" ht="15" customHeight="1">
      <c r="A457" s="180">
        <v>44854</v>
      </c>
      <c r="B457" s="1" t="s">
        <v>546</v>
      </c>
      <c r="C457" s="144">
        <v>4220</v>
      </c>
      <c r="D457" s="144"/>
      <c r="E457" s="1" t="s">
        <v>397</v>
      </c>
      <c r="F457" s="1" t="s">
        <v>144</v>
      </c>
      <c r="G457" s="1" t="s">
        <v>513</v>
      </c>
    </row>
    <row r="458" spans="1:7" ht="15" customHeight="1">
      <c r="A458" s="180">
        <v>44854</v>
      </c>
      <c r="B458" s="1" t="s">
        <v>84</v>
      </c>
      <c r="C458" s="144"/>
      <c r="D458" s="144">
        <v>279150</v>
      </c>
      <c r="E458" s="1" t="s">
        <v>310</v>
      </c>
      <c r="F458" s="1" t="s">
        <v>227</v>
      </c>
      <c r="G458" s="1" t="s">
        <v>513</v>
      </c>
    </row>
    <row r="459" spans="1:7" ht="15" customHeight="1">
      <c r="A459" s="180">
        <v>44854</v>
      </c>
      <c r="B459" s="1" t="s">
        <v>550</v>
      </c>
      <c r="C459" s="144"/>
      <c r="D459" s="144">
        <v>27915</v>
      </c>
      <c r="E459" s="1" t="s">
        <v>310</v>
      </c>
      <c r="F459" s="1" t="s">
        <v>227</v>
      </c>
      <c r="G459" s="1" t="s">
        <v>513</v>
      </c>
    </row>
    <row r="460" spans="1:7" ht="15" customHeight="1">
      <c r="A460" s="180">
        <v>44854</v>
      </c>
      <c r="B460" s="1" t="s">
        <v>546</v>
      </c>
      <c r="C460" s="144">
        <v>307065</v>
      </c>
      <c r="D460" s="144"/>
      <c r="E460" s="1" t="s">
        <v>310</v>
      </c>
      <c r="F460" s="1" t="s">
        <v>227</v>
      </c>
      <c r="G460" s="1" t="s">
        <v>513</v>
      </c>
    </row>
    <row r="461" spans="1:7" ht="15" customHeight="1">
      <c r="A461" s="180">
        <v>44854</v>
      </c>
      <c r="B461" s="1" t="s">
        <v>84</v>
      </c>
      <c r="C461" s="144"/>
      <c r="D461" s="144">
        <v>12390</v>
      </c>
      <c r="E461" s="1" t="s">
        <v>310</v>
      </c>
      <c r="F461" s="1" t="s">
        <v>228</v>
      </c>
      <c r="G461" s="1" t="s">
        <v>513</v>
      </c>
    </row>
    <row r="462" spans="1:7" ht="15" customHeight="1">
      <c r="A462" s="180">
        <v>44854</v>
      </c>
      <c r="B462" s="1" t="s">
        <v>546</v>
      </c>
      <c r="C462" s="144">
        <v>12390</v>
      </c>
      <c r="D462" s="144"/>
      <c r="E462" s="1" t="s">
        <v>310</v>
      </c>
      <c r="F462" s="1" t="s">
        <v>228</v>
      </c>
      <c r="G462" s="1" t="s">
        <v>513</v>
      </c>
    </row>
    <row r="463" spans="1:7" ht="15" customHeight="1">
      <c r="A463" s="180">
        <v>44854</v>
      </c>
      <c r="B463" s="1" t="s">
        <v>84</v>
      </c>
      <c r="C463" s="144"/>
      <c r="D463" s="144">
        <v>130410</v>
      </c>
      <c r="E463" s="1" t="s">
        <v>313</v>
      </c>
      <c r="F463" s="1" t="s">
        <v>143</v>
      </c>
      <c r="G463" s="1" t="s">
        <v>513</v>
      </c>
    </row>
    <row r="464" spans="1:7" ht="15" customHeight="1">
      <c r="A464" s="180">
        <v>44854</v>
      </c>
      <c r="B464" s="1" t="s">
        <v>550</v>
      </c>
      <c r="C464" s="144"/>
      <c r="D464" s="144">
        <v>13041</v>
      </c>
      <c r="E464" s="1" t="s">
        <v>313</v>
      </c>
      <c r="F464" s="1" t="s">
        <v>143</v>
      </c>
      <c r="G464" s="1" t="s">
        <v>513</v>
      </c>
    </row>
    <row r="465" spans="1:7" ht="15" customHeight="1">
      <c r="A465" s="180">
        <v>44854</v>
      </c>
      <c r="B465" s="1" t="s">
        <v>546</v>
      </c>
      <c r="C465" s="144">
        <v>143451</v>
      </c>
      <c r="D465" s="144"/>
      <c r="E465" s="1" t="s">
        <v>313</v>
      </c>
      <c r="F465" s="1" t="s">
        <v>143</v>
      </c>
      <c r="G465" s="1" t="s">
        <v>513</v>
      </c>
    </row>
    <row r="466" spans="1:7" ht="15" customHeight="1">
      <c r="A466" s="180">
        <v>44854</v>
      </c>
      <c r="B466" s="1" t="s">
        <v>84</v>
      </c>
      <c r="C466" s="144"/>
      <c r="D466" s="144">
        <v>5790</v>
      </c>
      <c r="E466" s="1" t="s">
        <v>313</v>
      </c>
      <c r="F466" s="1" t="s">
        <v>144</v>
      </c>
      <c r="G466" s="1" t="s">
        <v>513</v>
      </c>
    </row>
    <row r="467" spans="1:7" ht="15" customHeight="1">
      <c r="A467" s="180">
        <v>44854</v>
      </c>
      <c r="B467" s="1" t="s">
        <v>546</v>
      </c>
      <c r="C467" s="144">
        <v>5790</v>
      </c>
      <c r="D467" s="144"/>
      <c r="E467" s="1" t="s">
        <v>313</v>
      </c>
      <c r="F467" s="1" t="s">
        <v>144</v>
      </c>
      <c r="G467" s="1" t="s">
        <v>513</v>
      </c>
    </row>
    <row r="468" spans="1:7" ht="15" customHeight="1">
      <c r="A468" s="180">
        <v>44854</v>
      </c>
      <c r="B468" s="1" t="s">
        <v>84</v>
      </c>
      <c r="C468" s="144"/>
      <c r="D468" s="144">
        <v>245280</v>
      </c>
      <c r="E468" s="1" t="s">
        <v>129</v>
      </c>
      <c r="F468" s="1" t="s">
        <v>143</v>
      </c>
      <c r="G468" s="1" t="s">
        <v>513</v>
      </c>
    </row>
    <row r="469" spans="1:7" ht="15" customHeight="1">
      <c r="A469" s="180">
        <v>44854</v>
      </c>
      <c r="B469" s="1" t="s">
        <v>550</v>
      </c>
      <c r="C469" s="144"/>
      <c r="D469" s="144">
        <v>24528</v>
      </c>
      <c r="E469" s="1" t="s">
        <v>129</v>
      </c>
      <c r="F469" s="1" t="s">
        <v>143</v>
      </c>
      <c r="G469" s="1" t="s">
        <v>513</v>
      </c>
    </row>
    <row r="470" spans="1:7" ht="15" customHeight="1">
      <c r="A470" s="180">
        <v>44854</v>
      </c>
      <c r="B470" s="1" t="s">
        <v>546</v>
      </c>
      <c r="C470" s="144">
        <v>269808</v>
      </c>
      <c r="D470" s="144"/>
      <c r="E470" s="1" t="s">
        <v>129</v>
      </c>
      <c r="F470" s="1" t="s">
        <v>143</v>
      </c>
      <c r="G470" s="1" t="s">
        <v>513</v>
      </c>
    </row>
    <row r="471" spans="1:7" ht="15" customHeight="1">
      <c r="A471" s="180">
        <v>44854</v>
      </c>
      <c r="B471" s="1" t="s">
        <v>84</v>
      </c>
      <c r="C471" s="144"/>
      <c r="D471" s="144">
        <v>10890</v>
      </c>
      <c r="E471" s="1" t="s">
        <v>129</v>
      </c>
      <c r="F471" s="1" t="s">
        <v>144</v>
      </c>
      <c r="G471" s="1" t="s">
        <v>513</v>
      </c>
    </row>
    <row r="472" spans="1:7" ht="15" customHeight="1">
      <c r="A472" s="180">
        <v>44854</v>
      </c>
      <c r="B472" s="1" t="s">
        <v>546</v>
      </c>
      <c r="C472" s="144">
        <v>10890</v>
      </c>
      <c r="D472" s="144"/>
      <c r="E472" s="1" t="s">
        <v>129</v>
      </c>
      <c r="F472" s="1" t="s">
        <v>144</v>
      </c>
      <c r="G472" s="1" t="s">
        <v>513</v>
      </c>
    </row>
    <row r="473" spans="1:7" ht="15" customHeight="1">
      <c r="A473" s="180">
        <v>44854</v>
      </c>
      <c r="B473" s="1" t="s">
        <v>84</v>
      </c>
      <c r="C473" s="144"/>
      <c r="D473" s="144">
        <v>66280</v>
      </c>
      <c r="E473" s="1" t="s">
        <v>129</v>
      </c>
      <c r="F473" s="1" t="s">
        <v>227</v>
      </c>
      <c r="G473" s="1" t="s">
        <v>513</v>
      </c>
    </row>
    <row r="474" spans="1:7" ht="15" customHeight="1">
      <c r="A474" s="180">
        <v>44854</v>
      </c>
      <c r="B474" s="1" t="s">
        <v>550</v>
      </c>
      <c r="C474" s="144"/>
      <c r="D474" s="144">
        <v>6628</v>
      </c>
      <c r="E474" s="1" t="s">
        <v>129</v>
      </c>
      <c r="F474" s="1" t="s">
        <v>227</v>
      </c>
      <c r="G474" s="1" t="s">
        <v>513</v>
      </c>
    </row>
    <row r="475" spans="1:7" ht="15" customHeight="1">
      <c r="A475" s="180">
        <v>44854</v>
      </c>
      <c r="B475" s="1" t="s">
        <v>546</v>
      </c>
      <c r="C475" s="144">
        <v>72908</v>
      </c>
      <c r="D475" s="144"/>
      <c r="E475" s="1" t="s">
        <v>129</v>
      </c>
      <c r="F475" s="1" t="s">
        <v>227</v>
      </c>
      <c r="G475" s="1" t="s">
        <v>513</v>
      </c>
    </row>
    <row r="476" spans="1:7" ht="15" customHeight="1">
      <c r="A476" s="180">
        <v>44854</v>
      </c>
      <c r="B476" s="1" t="s">
        <v>84</v>
      </c>
      <c r="C476" s="144"/>
      <c r="D476" s="144">
        <v>2940</v>
      </c>
      <c r="E476" s="1" t="s">
        <v>129</v>
      </c>
      <c r="F476" s="1" t="s">
        <v>228</v>
      </c>
      <c r="G476" s="1" t="s">
        <v>513</v>
      </c>
    </row>
    <row r="477" spans="1:7" ht="15" customHeight="1">
      <c r="A477" s="180">
        <v>44854</v>
      </c>
      <c r="B477" s="1" t="s">
        <v>546</v>
      </c>
      <c r="C477" s="144">
        <v>2940</v>
      </c>
      <c r="D477" s="144"/>
      <c r="E477" s="1" t="s">
        <v>129</v>
      </c>
      <c r="F477" s="1" t="s">
        <v>228</v>
      </c>
      <c r="G477" s="1" t="s">
        <v>513</v>
      </c>
    </row>
    <row r="478" spans="1:7" ht="15" customHeight="1">
      <c r="A478" s="180">
        <v>44854</v>
      </c>
      <c r="B478" s="1" t="s">
        <v>84</v>
      </c>
      <c r="C478" s="144"/>
      <c r="D478" s="144">
        <v>409690</v>
      </c>
      <c r="E478" s="1" t="s">
        <v>342</v>
      </c>
      <c r="F478" s="1" t="s">
        <v>143</v>
      </c>
      <c r="G478" s="1" t="s">
        <v>513</v>
      </c>
    </row>
    <row r="479" spans="1:7" ht="15" customHeight="1">
      <c r="A479" s="180">
        <v>44854</v>
      </c>
      <c r="B479" s="1" t="s">
        <v>550</v>
      </c>
      <c r="C479" s="144"/>
      <c r="D479" s="144">
        <v>40969</v>
      </c>
      <c r="E479" s="1" t="s">
        <v>342</v>
      </c>
      <c r="F479" s="1" t="s">
        <v>143</v>
      </c>
      <c r="G479" s="1" t="s">
        <v>513</v>
      </c>
    </row>
    <row r="480" spans="1:7" ht="15" customHeight="1">
      <c r="A480" s="180">
        <v>44854</v>
      </c>
      <c r="B480" s="1" t="s">
        <v>546</v>
      </c>
      <c r="C480" s="144">
        <v>450659</v>
      </c>
      <c r="D480" s="144"/>
      <c r="E480" s="1" t="s">
        <v>342</v>
      </c>
      <c r="F480" s="1" t="s">
        <v>143</v>
      </c>
      <c r="G480" s="1" t="s">
        <v>513</v>
      </c>
    </row>
    <row r="481" spans="1:7" ht="15" customHeight="1">
      <c r="A481" s="180">
        <v>44854</v>
      </c>
      <c r="B481" s="1" t="s">
        <v>84</v>
      </c>
      <c r="C481" s="144"/>
      <c r="D481" s="144">
        <v>18194</v>
      </c>
      <c r="E481" s="1" t="s">
        <v>342</v>
      </c>
      <c r="F481" s="1" t="s">
        <v>144</v>
      </c>
      <c r="G481" s="1" t="s">
        <v>513</v>
      </c>
    </row>
    <row r="482" spans="1:7" ht="15" customHeight="1">
      <c r="A482" s="180">
        <v>44854</v>
      </c>
      <c r="B482" s="1" t="s">
        <v>546</v>
      </c>
      <c r="C482" s="144">
        <v>18194</v>
      </c>
      <c r="D482" s="144"/>
      <c r="E482" s="1" t="s">
        <v>342</v>
      </c>
      <c r="F482" s="1" t="s">
        <v>144</v>
      </c>
      <c r="G482" s="1" t="s">
        <v>513</v>
      </c>
    </row>
    <row r="483" spans="1:7" ht="15" customHeight="1">
      <c r="A483" s="180">
        <v>44854</v>
      </c>
      <c r="B483" s="1" t="s">
        <v>84</v>
      </c>
      <c r="C483" s="144"/>
      <c r="D483" s="144">
        <v>681170</v>
      </c>
      <c r="E483" s="1" t="s">
        <v>342</v>
      </c>
      <c r="F483" s="1" t="s">
        <v>227</v>
      </c>
      <c r="G483" s="1" t="s">
        <v>513</v>
      </c>
    </row>
    <row r="484" spans="1:7" ht="15" customHeight="1">
      <c r="A484" s="180">
        <v>44854</v>
      </c>
      <c r="B484" s="1" t="s">
        <v>550</v>
      </c>
      <c r="C484" s="144"/>
      <c r="D484" s="144">
        <v>68117</v>
      </c>
      <c r="E484" s="1" t="s">
        <v>342</v>
      </c>
      <c r="F484" s="1" t="s">
        <v>227</v>
      </c>
      <c r="G484" s="1" t="s">
        <v>513</v>
      </c>
    </row>
    <row r="485" spans="1:7" ht="15" customHeight="1">
      <c r="A485" s="180">
        <v>44854</v>
      </c>
      <c r="B485" s="1" t="s">
        <v>546</v>
      </c>
      <c r="C485" s="144">
        <v>749287</v>
      </c>
      <c r="D485" s="144"/>
      <c r="E485" s="1" t="s">
        <v>342</v>
      </c>
      <c r="F485" s="1" t="s">
        <v>227</v>
      </c>
      <c r="G485" s="1" t="s">
        <v>513</v>
      </c>
    </row>
    <row r="486" spans="1:7" ht="15" customHeight="1">
      <c r="A486" s="180">
        <v>44854</v>
      </c>
      <c r="B486" s="1" t="s">
        <v>84</v>
      </c>
      <c r="C486" s="144"/>
      <c r="D486" s="144">
        <v>30250</v>
      </c>
      <c r="E486" s="1" t="s">
        <v>342</v>
      </c>
      <c r="F486" s="1" t="s">
        <v>228</v>
      </c>
      <c r="G486" s="1" t="s">
        <v>513</v>
      </c>
    </row>
    <row r="487" spans="1:7" ht="15" customHeight="1">
      <c r="A487" s="180">
        <v>44854</v>
      </c>
      <c r="B487" s="1" t="s">
        <v>546</v>
      </c>
      <c r="C487" s="144">
        <v>30250</v>
      </c>
      <c r="D487" s="144"/>
      <c r="E487" s="1" t="s">
        <v>342</v>
      </c>
      <c r="F487" s="1" t="s">
        <v>228</v>
      </c>
      <c r="G487" s="1" t="s">
        <v>513</v>
      </c>
    </row>
    <row r="488" spans="1:7" ht="15" customHeight="1">
      <c r="A488" s="180">
        <v>44854</v>
      </c>
      <c r="B488" s="1" t="s">
        <v>84</v>
      </c>
      <c r="C488" s="144"/>
      <c r="D488" s="144">
        <v>20730</v>
      </c>
      <c r="E488" s="1" t="s">
        <v>398</v>
      </c>
      <c r="F488" s="1" t="s">
        <v>143</v>
      </c>
      <c r="G488" s="1" t="s">
        <v>513</v>
      </c>
    </row>
    <row r="489" spans="1:7" ht="15" customHeight="1">
      <c r="A489" s="180">
        <v>44854</v>
      </c>
      <c r="B489" s="1" t="s">
        <v>550</v>
      </c>
      <c r="C489" s="144"/>
      <c r="D489" s="144">
        <v>2073</v>
      </c>
      <c r="E489" s="1" t="s">
        <v>398</v>
      </c>
      <c r="F489" s="1" t="s">
        <v>143</v>
      </c>
      <c r="G489" s="1" t="s">
        <v>513</v>
      </c>
    </row>
    <row r="490" spans="1:7" ht="15" customHeight="1">
      <c r="A490" s="180">
        <v>44854</v>
      </c>
      <c r="B490" s="1" t="s">
        <v>546</v>
      </c>
      <c r="C490" s="144">
        <v>22803</v>
      </c>
      <c r="D490" s="144"/>
      <c r="E490" s="1" t="s">
        <v>398</v>
      </c>
      <c r="F490" s="1" t="s">
        <v>143</v>
      </c>
      <c r="G490" s="1" t="s">
        <v>513</v>
      </c>
    </row>
    <row r="491" spans="1:7" ht="15" customHeight="1">
      <c r="A491" s="180">
        <v>44854</v>
      </c>
      <c r="B491" s="1" t="s">
        <v>84</v>
      </c>
      <c r="C491" s="144"/>
      <c r="D491" s="144">
        <v>920</v>
      </c>
      <c r="E491" s="1" t="s">
        <v>398</v>
      </c>
      <c r="F491" s="1" t="s">
        <v>144</v>
      </c>
      <c r="G491" s="1" t="s">
        <v>513</v>
      </c>
    </row>
    <row r="492" spans="1:7" ht="15" customHeight="1">
      <c r="A492" s="180">
        <v>44854</v>
      </c>
      <c r="B492" s="1" t="s">
        <v>546</v>
      </c>
      <c r="C492" s="144">
        <v>920</v>
      </c>
      <c r="D492" s="144"/>
      <c r="E492" s="1" t="s">
        <v>398</v>
      </c>
      <c r="F492" s="1" t="s">
        <v>144</v>
      </c>
      <c r="G492" s="1" t="s">
        <v>513</v>
      </c>
    </row>
    <row r="493" spans="1:7" ht="15" customHeight="1">
      <c r="A493" s="180">
        <v>44854</v>
      </c>
      <c r="B493" s="1" t="s">
        <v>84</v>
      </c>
      <c r="C493" s="144"/>
      <c r="D493" s="144">
        <v>32630</v>
      </c>
      <c r="E493" s="1" t="s">
        <v>135</v>
      </c>
      <c r="F493" s="1" t="s">
        <v>143</v>
      </c>
      <c r="G493" s="1" t="s">
        <v>513</v>
      </c>
    </row>
    <row r="494" spans="1:7" ht="15" customHeight="1">
      <c r="A494" s="180">
        <v>44854</v>
      </c>
      <c r="B494" s="1" t="s">
        <v>550</v>
      </c>
      <c r="C494" s="144"/>
      <c r="D494" s="144">
        <v>3263</v>
      </c>
      <c r="E494" s="1" t="s">
        <v>135</v>
      </c>
      <c r="F494" s="1" t="s">
        <v>143</v>
      </c>
      <c r="G494" s="1" t="s">
        <v>513</v>
      </c>
    </row>
    <row r="495" spans="1:7" ht="15" customHeight="1">
      <c r="A495" s="180">
        <v>44854</v>
      </c>
      <c r="B495" s="1" t="s">
        <v>546</v>
      </c>
      <c r="C495" s="144">
        <v>35893</v>
      </c>
      <c r="D495" s="144"/>
      <c r="E495" s="1" t="s">
        <v>135</v>
      </c>
      <c r="F495" s="1" t="s">
        <v>143</v>
      </c>
      <c r="G495" s="1" t="s">
        <v>513</v>
      </c>
    </row>
    <row r="496" spans="1:7" ht="15" customHeight="1">
      <c r="A496" s="180">
        <v>44854</v>
      </c>
      <c r="B496" s="1" t="s">
        <v>84</v>
      </c>
      <c r="C496" s="144"/>
      <c r="D496" s="144">
        <v>1440</v>
      </c>
      <c r="E496" s="1" t="s">
        <v>135</v>
      </c>
      <c r="F496" s="1" t="s">
        <v>144</v>
      </c>
      <c r="G496" s="1" t="s">
        <v>513</v>
      </c>
    </row>
    <row r="497" spans="1:7" ht="15" customHeight="1">
      <c r="A497" s="180">
        <v>44854</v>
      </c>
      <c r="B497" s="1" t="s">
        <v>546</v>
      </c>
      <c r="C497" s="144">
        <v>1440</v>
      </c>
      <c r="D497" s="144"/>
      <c r="E497" s="1" t="s">
        <v>135</v>
      </c>
      <c r="F497" s="1" t="s">
        <v>144</v>
      </c>
      <c r="G497" s="1" t="s">
        <v>513</v>
      </c>
    </row>
    <row r="498" spans="1:7" ht="15" customHeight="1">
      <c r="A498" s="180">
        <v>44854</v>
      </c>
      <c r="B498" s="1" t="s">
        <v>84</v>
      </c>
      <c r="C498" s="144"/>
      <c r="D498" s="144">
        <v>40270</v>
      </c>
      <c r="E498" s="1" t="s">
        <v>135</v>
      </c>
      <c r="F498" s="1" t="s">
        <v>143</v>
      </c>
      <c r="G498" s="1" t="s">
        <v>513</v>
      </c>
    </row>
    <row r="499" spans="1:7" ht="15" customHeight="1">
      <c r="A499" s="180">
        <v>44854</v>
      </c>
      <c r="B499" s="1" t="s">
        <v>550</v>
      </c>
      <c r="C499" s="144"/>
      <c r="D499" s="144">
        <v>4027</v>
      </c>
      <c r="E499" s="1" t="s">
        <v>135</v>
      </c>
      <c r="F499" s="1" t="s">
        <v>143</v>
      </c>
      <c r="G499" s="1" t="s">
        <v>513</v>
      </c>
    </row>
    <row r="500" spans="1:7" ht="15" customHeight="1">
      <c r="A500" s="180">
        <v>44854</v>
      </c>
      <c r="B500" s="1" t="s">
        <v>546</v>
      </c>
      <c r="C500" s="144">
        <v>44297</v>
      </c>
      <c r="D500" s="144"/>
      <c r="E500" s="1" t="s">
        <v>135</v>
      </c>
      <c r="F500" s="1" t="s">
        <v>143</v>
      </c>
      <c r="G500" s="1" t="s">
        <v>513</v>
      </c>
    </row>
    <row r="501" spans="1:7" ht="15" customHeight="1">
      <c r="A501" s="180">
        <v>44854</v>
      </c>
      <c r="B501" s="1" t="s">
        <v>84</v>
      </c>
      <c r="C501" s="144"/>
      <c r="D501" s="144">
        <v>1780</v>
      </c>
      <c r="E501" s="1" t="s">
        <v>135</v>
      </c>
      <c r="F501" s="1" t="s">
        <v>144</v>
      </c>
      <c r="G501" s="1" t="s">
        <v>513</v>
      </c>
    </row>
    <row r="502" spans="1:7" ht="15" customHeight="1">
      <c r="A502" s="180">
        <v>44854</v>
      </c>
      <c r="B502" s="1" t="s">
        <v>546</v>
      </c>
      <c r="C502" s="144">
        <v>1780</v>
      </c>
      <c r="D502" s="144"/>
      <c r="E502" s="1" t="s">
        <v>135</v>
      </c>
      <c r="F502" s="1" t="s">
        <v>144</v>
      </c>
      <c r="G502" s="1" t="s">
        <v>513</v>
      </c>
    </row>
    <row r="503" spans="1:7" ht="15" customHeight="1">
      <c r="A503" s="180">
        <v>44854</v>
      </c>
      <c r="B503" s="1" t="s">
        <v>84</v>
      </c>
      <c r="C503" s="144"/>
      <c r="D503" s="144">
        <v>316140</v>
      </c>
      <c r="E503" s="1" t="s">
        <v>135</v>
      </c>
      <c r="F503" s="1" t="s">
        <v>143</v>
      </c>
      <c r="G503" s="1" t="s">
        <v>513</v>
      </c>
    </row>
    <row r="504" spans="1:7" ht="15" customHeight="1">
      <c r="A504" s="180">
        <v>44854</v>
      </c>
      <c r="B504" s="1" t="s">
        <v>550</v>
      </c>
      <c r="C504" s="144"/>
      <c r="D504" s="144">
        <v>31614</v>
      </c>
      <c r="E504" s="1" t="s">
        <v>135</v>
      </c>
      <c r="F504" s="1" t="s">
        <v>143</v>
      </c>
      <c r="G504" s="1" t="s">
        <v>513</v>
      </c>
    </row>
    <row r="505" spans="1:7" ht="15" customHeight="1">
      <c r="A505" s="180">
        <v>44854</v>
      </c>
      <c r="B505" s="1" t="s">
        <v>546</v>
      </c>
      <c r="C505" s="144">
        <v>347754</v>
      </c>
      <c r="D505" s="144"/>
      <c r="E505" s="1" t="s">
        <v>135</v>
      </c>
      <c r="F505" s="1" t="s">
        <v>143</v>
      </c>
      <c r="G505" s="1" t="s">
        <v>513</v>
      </c>
    </row>
    <row r="506" spans="1:7" ht="15" customHeight="1">
      <c r="A506" s="180">
        <v>44854</v>
      </c>
      <c r="B506" s="1" t="s">
        <v>84</v>
      </c>
      <c r="C506" s="144"/>
      <c r="D506" s="144">
        <v>14030</v>
      </c>
      <c r="E506" s="1" t="s">
        <v>135</v>
      </c>
      <c r="F506" s="1" t="s">
        <v>144</v>
      </c>
      <c r="G506" s="1" t="s">
        <v>513</v>
      </c>
    </row>
    <row r="507" spans="1:7" ht="15" customHeight="1">
      <c r="A507" s="180">
        <v>44854</v>
      </c>
      <c r="B507" s="1" t="s">
        <v>546</v>
      </c>
      <c r="C507" s="144">
        <v>14030</v>
      </c>
      <c r="D507" s="144"/>
      <c r="E507" s="1" t="s">
        <v>135</v>
      </c>
      <c r="F507" s="1" t="s">
        <v>144</v>
      </c>
      <c r="G507" s="1" t="s">
        <v>513</v>
      </c>
    </row>
    <row r="508" spans="1:7" ht="15" customHeight="1">
      <c r="A508" s="180">
        <v>44854</v>
      </c>
      <c r="B508" s="1" t="s">
        <v>84</v>
      </c>
      <c r="C508" s="144"/>
      <c r="D508" s="144">
        <v>13590</v>
      </c>
      <c r="E508" s="1" t="s">
        <v>385</v>
      </c>
      <c r="F508" s="1" t="s">
        <v>143</v>
      </c>
      <c r="G508" s="1" t="s">
        <v>513</v>
      </c>
    </row>
    <row r="509" spans="1:7" ht="15" customHeight="1">
      <c r="A509" s="180">
        <v>44854</v>
      </c>
      <c r="B509" s="1" t="s">
        <v>550</v>
      </c>
      <c r="C509" s="144"/>
      <c r="D509" s="144">
        <v>1359</v>
      </c>
      <c r="E509" s="1" t="s">
        <v>385</v>
      </c>
      <c r="F509" s="1" t="s">
        <v>143</v>
      </c>
      <c r="G509" s="1" t="s">
        <v>513</v>
      </c>
    </row>
    <row r="510" spans="1:7" ht="15" customHeight="1">
      <c r="A510" s="180">
        <v>44854</v>
      </c>
      <c r="B510" s="1" t="s">
        <v>546</v>
      </c>
      <c r="C510" s="144">
        <v>14949</v>
      </c>
      <c r="D510" s="144"/>
      <c r="E510" s="1" t="s">
        <v>385</v>
      </c>
      <c r="F510" s="1" t="s">
        <v>143</v>
      </c>
      <c r="G510" s="1" t="s">
        <v>513</v>
      </c>
    </row>
    <row r="511" spans="1:7" ht="15" customHeight="1">
      <c r="A511" s="180">
        <v>44854</v>
      </c>
      <c r="B511" s="1" t="s">
        <v>84</v>
      </c>
      <c r="C511" s="144"/>
      <c r="D511" s="144">
        <v>600</v>
      </c>
      <c r="E511" s="1" t="s">
        <v>385</v>
      </c>
      <c r="F511" s="1" t="s">
        <v>144</v>
      </c>
      <c r="G511" s="1" t="s">
        <v>513</v>
      </c>
    </row>
    <row r="512" spans="1:7" ht="15" customHeight="1">
      <c r="A512" s="180">
        <v>44854</v>
      </c>
      <c r="B512" s="1" t="s">
        <v>546</v>
      </c>
      <c r="C512" s="144">
        <v>600</v>
      </c>
      <c r="D512" s="144"/>
      <c r="E512" s="1" t="s">
        <v>385</v>
      </c>
      <c r="F512" s="1" t="s">
        <v>144</v>
      </c>
      <c r="G512" s="1" t="s">
        <v>513</v>
      </c>
    </row>
    <row r="513" spans="1:7" ht="15" customHeight="1">
      <c r="A513" s="180">
        <v>44854</v>
      </c>
      <c r="B513" s="1" t="s">
        <v>84</v>
      </c>
      <c r="C513" s="144"/>
      <c r="D513" s="144">
        <v>69140</v>
      </c>
      <c r="E513" s="1" t="s">
        <v>456</v>
      </c>
      <c r="F513" s="1" t="s">
        <v>143</v>
      </c>
      <c r="G513" s="1" t="s">
        <v>513</v>
      </c>
    </row>
    <row r="514" spans="1:7" ht="15" customHeight="1">
      <c r="A514" s="180">
        <v>44854</v>
      </c>
      <c r="B514" s="1" t="s">
        <v>550</v>
      </c>
      <c r="C514" s="144"/>
      <c r="D514" s="144">
        <v>6914</v>
      </c>
      <c r="E514" s="1" t="s">
        <v>456</v>
      </c>
      <c r="F514" s="1" t="s">
        <v>143</v>
      </c>
      <c r="G514" s="1" t="s">
        <v>513</v>
      </c>
    </row>
    <row r="515" spans="1:7" ht="15" customHeight="1">
      <c r="A515" s="180">
        <v>44854</v>
      </c>
      <c r="B515" s="1" t="s">
        <v>546</v>
      </c>
      <c r="C515" s="144">
        <v>76054</v>
      </c>
      <c r="D515" s="144"/>
      <c r="E515" s="1" t="s">
        <v>456</v>
      </c>
      <c r="F515" s="1" t="s">
        <v>143</v>
      </c>
      <c r="G515" s="1" t="s">
        <v>513</v>
      </c>
    </row>
    <row r="516" spans="1:7" ht="15" customHeight="1">
      <c r="A516" s="180">
        <v>44854</v>
      </c>
      <c r="B516" s="1" t="s">
        <v>84</v>
      </c>
      <c r="C516" s="144"/>
      <c r="D516" s="144">
        <v>3070</v>
      </c>
      <c r="E516" s="1" t="s">
        <v>456</v>
      </c>
      <c r="F516" s="1" t="s">
        <v>144</v>
      </c>
      <c r="G516" s="1" t="s">
        <v>513</v>
      </c>
    </row>
    <row r="517" spans="1:7" ht="15" customHeight="1">
      <c r="A517" s="180">
        <v>44854</v>
      </c>
      <c r="B517" s="1" t="s">
        <v>546</v>
      </c>
      <c r="C517" s="144">
        <v>3070</v>
      </c>
      <c r="D517" s="144"/>
      <c r="E517" s="1" t="s">
        <v>456</v>
      </c>
      <c r="F517" s="1" t="s">
        <v>144</v>
      </c>
      <c r="G517" s="1" t="s">
        <v>513</v>
      </c>
    </row>
    <row r="518" spans="1:7" ht="15" customHeight="1">
      <c r="A518" s="180">
        <v>44854</v>
      </c>
      <c r="B518" s="1" t="s">
        <v>84</v>
      </c>
      <c r="C518" s="144"/>
      <c r="D518" s="144">
        <v>34000</v>
      </c>
      <c r="E518" s="1" t="s">
        <v>456</v>
      </c>
      <c r="F518" s="1" t="s">
        <v>143</v>
      </c>
      <c r="G518" s="1" t="s">
        <v>513</v>
      </c>
    </row>
    <row r="519" spans="1:7" ht="15" customHeight="1">
      <c r="A519" s="180">
        <v>44854</v>
      </c>
      <c r="B519" s="1" t="s">
        <v>550</v>
      </c>
      <c r="C519" s="144"/>
      <c r="D519" s="144">
        <v>3400</v>
      </c>
      <c r="E519" s="1" t="s">
        <v>456</v>
      </c>
      <c r="F519" s="1" t="s">
        <v>143</v>
      </c>
      <c r="G519" s="1" t="s">
        <v>513</v>
      </c>
    </row>
    <row r="520" spans="1:7" ht="15" customHeight="1">
      <c r="A520" s="180">
        <v>44854</v>
      </c>
      <c r="B520" s="1" t="s">
        <v>546</v>
      </c>
      <c r="C520" s="144">
        <v>37400</v>
      </c>
      <c r="D520" s="144"/>
      <c r="E520" s="1" t="s">
        <v>456</v>
      </c>
      <c r="F520" s="1" t="s">
        <v>143</v>
      </c>
      <c r="G520" s="1" t="s">
        <v>513</v>
      </c>
    </row>
    <row r="521" spans="1:7" ht="15" customHeight="1">
      <c r="A521" s="180">
        <v>44854</v>
      </c>
      <c r="B521" s="1" t="s">
        <v>84</v>
      </c>
      <c r="C521" s="144"/>
      <c r="D521" s="144">
        <v>1510</v>
      </c>
      <c r="E521" s="1" t="s">
        <v>456</v>
      </c>
      <c r="F521" s="1" t="s">
        <v>144</v>
      </c>
      <c r="G521" s="1" t="s">
        <v>513</v>
      </c>
    </row>
    <row r="522" spans="1:7" ht="15" customHeight="1">
      <c r="A522" s="180">
        <v>44854</v>
      </c>
      <c r="B522" s="1" t="s">
        <v>546</v>
      </c>
      <c r="C522" s="144">
        <v>1510</v>
      </c>
      <c r="D522" s="144"/>
      <c r="E522" s="1" t="s">
        <v>456</v>
      </c>
      <c r="F522" s="1" t="s">
        <v>144</v>
      </c>
      <c r="G522" s="1" t="s">
        <v>513</v>
      </c>
    </row>
    <row r="523" spans="1:7" ht="15" customHeight="1">
      <c r="A523" s="180">
        <v>44854</v>
      </c>
      <c r="B523" s="1" t="s">
        <v>84</v>
      </c>
      <c r="C523" s="144"/>
      <c r="D523" s="144">
        <v>926420</v>
      </c>
      <c r="E523" s="1" t="s">
        <v>456</v>
      </c>
      <c r="F523" s="1" t="s">
        <v>143</v>
      </c>
      <c r="G523" s="1" t="s">
        <v>513</v>
      </c>
    </row>
    <row r="524" spans="1:7" ht="15" customHeight="1">
      <c r="A524" s="180">
        <v>44854</v>
      </c>
      <c r="B524" s="1" t="s">
        <v>550</v>
      </c>
      <c r="C524" s="144"/>
      <c r="D524" s="144">
        <v>92642</v>
      </c>
      <c r="E524" s="1" t="s">
        <v>456</v>
      </c>
      <c r="F524" s="1" t="s">
        <v>143</v>
      </c>
      <c r="G524" s="1" t="s">
        <v>513</v>
      </c>
    </row>
    <row r="525" spans="1:7" ht="15" customHeight="1">
      <c r="A525" s="180">
        <v>44854</v>
      </c>
      <c r="B525" s="1" t="s">
        <v>546</v>
      </c>
      <c r="C525" s="144">
        <v>1019062</v>
      </c>
      <c r="D525" s="144"/>
      <c r="E525" s="1" t="s">
        <v>456</v>
      </c>
      <c r="F525" s="1" t="s">
        <v>143</v>
      </c>
      <c r="G525" s="1" t="s">
        <v>513</v>
      </c>
    </row>
    <row r="526" spans="1:7" ht="15" customHeight="1">
      <c r="A526" s="180">
        <v>44854</v>
      </c>
      <c r="B526" s="1" t="s">
        <v>84</v>
      </c>
      <c r="C526" s="144"/>
      <c r="D526" s="144">
        <v>41130</v>
      </c>
      <c r="E526" s="1" t="s">
        <v>456</v>
      </c>
      <c r="F526" s="1" t="s">
        <v>144</v>
      </c>
      <c r="G526" s="1" t="s">
        <v>513</v>
      </c>
    </row>
    <row r="527" spans="1:7" ht="15" customHeight="1">
      <c r="A527" s="180">
        <v>44854</v>
      </c>
      <c r="B527" s="1" t="s">
        <v>546</v>
      </c>
      <c r="C527" s="144">
        <v>41130</v>
      </c>
      <c r="D527" s="144"/>
      <c r="E527" s="1" t="s">
        <v>456</v>
      </c>
      <c r="F527" s="1" t="s">
        <v>144</v>
      </c>
      <c r="G527" s="1" t="s">
        <v>513</v>
      </c>
    </row>
    <row r="528" spans="1:7" ht="15" customHeight="1">
      <c r="A528" s="180">
        <v>44854</v>
      </c>
      <c r="B528" s="1" t="s">
        <v>84</v>
      </c>
      <c r="C528" s="144"/>
      <c r="D528" s="144">
        <v>2015830</v>
      </c>
      <c r="E528" s="1" t="s">
        <v>456</v>
      </c>
      <c r="F528" s="1" t="s">
        <v>227</v>
      </c>
      <c r="G528" s="1" t="s">
        <v>513</v>
      </c>
    </row>
    <row r="529" spans="1:7" ht="15" customHeight="1">
      <c r="A529" s="180">
        <v>44854</v>
      </c>
      <c r="B529" s="1" t="s">
        <v>550</v>
      </c>
      <c r="C529" s="144"/>
      <c r="D529" s="144">
        <v>201583</v>
      </c>
      <c r="E529" s="1" t="s">
        <v>456</v>
      </c>
      <c r="F529" s="1" t="s">
        <v>227</v>
      </c>
      <c r="G529" s="1" t="s">
        <v>513</v>
      </c>
    </row>
    <row r="530" spans="1:7" ht="15" customHeight="1">
      <c r="A530" s="180">
        <v>44854</v>
      </c>
      <c r="B530" s="1" t="s">
        <v>546</v>
      </c>
      <c r="C530" s="144">
        <v>2217413</v>
      </c>
      <c r="D530" s="144"/>
      <c r="E530" s="1" t="s">
        <v>456</v>
      </c>
      <c r="F530" s="1" t="s">
        <v>227</v>
      </c>
      <c r="G530" s="1" t="s">
        <v>513</v>
      </c>
    </row>
    <row r="531" spans="1:7" ht="15" customHeight="1">
      <c r="A531" s="180">
        <v>44854</v>
      </c>
      <c r="B531" s="1" t="s">
        <v>84</v>
      </c>
      <c r="C531" s="144"/>
      <c r="D531" s="144">
        <v>89510</v>
      </c>
      <c r="E531" s="1" t="s">
        <v>456</v>
      </c>
      <c r="F531" s="1" t="s">
        <v>228</v>
      </c>
      <c r="G531" s="1" t="s">
        <v>513</v>
      </c>
    </row>
    <row r="532" spans="1:7" ht="15" customHeight="1">
      <c r="A532" s="180">
        <v>44854</v>
      </c>
      <c r="B532" s="1" t="s">
        <v>546</v>
      </c>
      <c r="C532" s="144">
        <v>89510</v>
      </c>
      <c r="D532" s="144"/>
      <c r="E532" s="1" t="s">
        <v>456</v>
      </c>
      <c r="F532" s="1" t="s">
        <v>228</v>
      </c>
      <c r="G532" s="1" t="s">
        <v>513</v>
      </c>
    </row>
    <row r="533" spans="1:7" ht="15" customHeight="1">
      <c r="A533" s="180">
        <v>44854</v>
      </c>
      <c r="B533" s="1" t="s">
        <v>84</v>
      </c>
      <c r="C533" s="144"/>
      <c r="D533" s="144">
        <v>11170</v>
      </c>
      <c r="E533" s="1" t="s">
        <v>246</v>
      </c>
      <c r="F533" s="1" t="s">
        <v>143</v>
      </c>
      <c r="G533" s="1" t="s">
        <v>513</v>
      </c>
    </row>
    <row r="534" spans="1:7" ht="15" customHeight="1">
      <c r="A534" s="180">
        <v>44854</v>
      </c>
      <c r="B534" s="1" t="s">
        <v>550</v>
      </c>
      <c r="C534" s="144"/>
      <c r="D534" s="144">
        <v>1117</v>
      </c>
      <c r="E534" s="1" t="s">
        <v>246</v>
      </c>
      <c r="F534" s="1" t="s">
        <v>143</v>
      </c>
      <c r="G534" s="1" t="s">
        <v>513</v>
      </c>
    </row>
    <row r="535" spans="1:7" ht="15" customHeight="1">
      <c r="A535" s="180">
        <v>44854</v>
      </c>
      <c r="B535" s="1" t="s">
        <v>546</v>
      </c>
      <c r="C535" s="144">
        <v>12287</v>
      </c>
      <c r="D535" s="144"/>
      <c r="E535" s="1" t="s">
        <v>246</v>
      </c>
      <c r="F535" s="1" t="s">
        <v>143</v>
      </c>
      <c r="G535" s="1" t="s">
        <v>513</v>
      </c>
    </row>
    <row r="536" spans="1:7" ht="15" customHeight="1">
      <c r="A536" s="180">
        <v>44854</v>
      </c>
      <c r="B536" s="1" t="s">
        <v>84</v>
      </c>
      <c r="C536" s="144"/>
      <c r="D536" s="144">
        <v>490</v>
      </c>
      <c r="E536" s="1" t="s">
        <v>246</v>
      </c>
      <c r="F536" s="1" t="s">
        <v>144</v>
      </c>
      <c r="G536" s="1" t="s">
        <v>513</v>
      </c>
    </row>
    <row r="537" spans="1:7" ht="15" customHeight="1">
      <c r="A537" s="180">
        <v>44854</v>
      </c>
      <c r="B537" s="1" t="s">
        <v>546</v>
      </c>
      <c r="C537" s="144">
        <v>490</v>
      </c>
      <c r="D537" s="144"/>
      <c r="E537" s="1" t="s">
        <v>246</v>
      </c>
      <c r="F537" s="1" t="s">
        <v>144</v>
      </c>
      <c r="G537" s="1" t="s">
        <v>513</v>
      </c>
    </row>
    <row r="538" spans="1:7" ht="15" customHeight="1">
      <c r="A538" s="180">
        <v>44854</v>
      </c>
      <c r="B538" s="1" t="s">
        <v>84</v>
      </c>
      <c r="C538" s="144"/>
      <c r="D538" s="144">
        <v>29800</v>
      </c>
      <c r="E538" s="1" t="s">
        <v>246</v>
      </c>
      <c r="F538" s="1" t="s">
        <v>143</v>
      </c>
      <c r="G538" s="1" t="s">
        <v>513</v>
      </c>
    </row>
    <row r="539" spans="1:7" ht="15" customHeight="1">
      <c r="A539" s="180">
        <v>44854</v>
      </c>
      <c r="B539" s="1" t="s">
        <v>550</v>
      </c>
      <c r="C539" s="144"/>
      <c r="D539" s="144">
        <v>2980</v>
      </c>
      <c r="E539" s="1" t="s">
        <v>246</v>
      </c>
      <c r="F539" s="1" t="s">
        <v>143</v>
      </c>
      <c r="G539" s="1" t="s">
        <v>513</v>
      </c>
    </row>
    <row r="540" spans="1:7" ht="15" customHeight="1">
      <c r="A540" s="180">
        <v>44854</v>
      </c>
      <c r="B540" s="1" t="s">
        <v>546</v>
      </c>
      <c r="C540" s="144">
        <v>32780</v>
      </c>
      <c r="D540" s="144"/>
      <c r="E540" s="1" t="s">
        <v>246</v>
      </c>
      <c r="F540" s="1" t="s">
        <v>143</v>
      </c>
      <c r="G540" s="1" t="s">
        <v>513</v>
      </c>
    </row>
    <row r="541" spans="1:7" ht="15" customHeight="1">
      <c r="A541" s="180">
        <v>44854</v>
      </c>
      <c r="B541" s="1" t="s">
        <v>84</v>
      </c>
      <c r="C541" s="144"/>
      <c r="D541" s="144">
        <v>1320</v>
      </c>
      <c r="E541" s="1" t="s">
        <v>246</v>
      </c>
      <c r="F541" s="1" t="s">
        <v>144</v>
      </c>
      <c r="G541" s="1" t="s">
        <v>513</v>
      </c>
    </row>
    <row r="542" spans="1:7" ht="15" customHeight="1">
      <c r="A542" s="180">
        <v>44854</v>
      </c>
      <c r="B542" s="1" t="s">
        <v>546</v>
      </c>
      <c r="C542" s="144">
        <v>1320</v>
      </c>
      <c r="D542" s="144"/>
      <c r="E542" s="1" t="s">
        <v>246</v>
      </c>
      <c r="F542" s="1" t="s">
        <v>144</v>
      </c>
      <c r="G542" s="1" t="s">
        <v>513</v>
      </c>
    </row>
    <row r="543" spans="1:7" ht="15" customHeight="1">
      <c r="A543" s="180">
        <v>44854</v>
      </c>
      <c r="B543" s="1" t="s">
        <v>84</v>
      </c>
      <c r="C543" s="144"/>
      <c r="D543" s="144">
        <v>51540</v>
      </c>
      <c r="E543" s="1" t="s">
        <v>397</v>
      </c>
      <c r="F543" s="1" t="s">
        <v>143</v>
      </c>
      <c r="G543" s="1" t="s">
        <v>513</v>
      </c>
    </row>
    <row r="544" spans="1:7" ht="15" customHeight="1">
      <c r="A544" s="180">
        <v>44854</v>
      </c>
      <c r="B544" s="1" t="s">
        <v>550</v>
      </c>
      <c r="C544" s="144"/>
      <c r="D544" s="144">
        <v>5154</v>
      </c>
      <c r="E544" s="1" t="s">
        <v>397</v>
      </c>
      <c r="F544" s="1" t="s">
        <v>143</v>
      </c>
      <c r="G544" s="1" t="s">
        <v>513</v>
      </c>
    </row>
    <row r="545" spans="1:7" ht="15" customHeight="1">
      <c r="A545" s="180">
        <v>44854</v>
      </c>
      <c r="B545" s="1" t="s">
        <v>546</v>
      </c>
      <c r="C545" s="144">
        <v>56694</v>
      </c>
      <c r="D545" s="144"/>
      <c r="E545" s="1" t="s">
        <v>397</v>
      </c>
      <c r="F545" s="1" t="s">
        <v>143</v>
      </c>
      <c r="G545" s="1" t="s">
        <v>513</v>
      </c>
    </row>
    <row r="546" spans="1:7" ht="15" customHeight="1">
      <c r="A546" s="180">
        <v>44854</v>
      </c>
      <c r="B546" s="1" t="s">
        <v>84</v>
      </c>
      <c r="C546" s="144"/>
      <c r="D546" s="144">
        <v>2280</v>
      </c>
      <c r="E546" s="1" t="s">
        <v>397</v>
      </c>
      <c r="F546" s="1" t="s">
        <v>144</v>
      </c>
      <c r="G546" s="1" t="s">
        <v>513</v>
      </c>
    </row>
    <row r="547" spans="1:7" ht="15" customHeight="1">
      <c r="A547" s="180">
        <v>44854</v>
      </c>
      <c r="B547" s="1" t="s">
        <v>546</v>
      </c>
      <c r="C547" s="144">
        <v>2280</v>
      </c>
      <c r="D547" s="144"/>
      <c r="E547" s="1" t="s">
        <v>397</v>
      </c>
      <c r="F547" s="1" t="s">
        <v>144</v>
      </c>
      <c r="G547" s="1" t="s">
        <v>513</v>
      </c>
    </row>
    <row r="548" spans="1:7" ht="15" customHeight="1">
      <c r="A548" s="180">
        <v>44854</v>
      </c>
      <c r="B548" s="1" t="s">
        <v>84</v>
      </c>
      <c r="C548" s="144"/>
      <c r="D548" s="144">
        <v>24330</v>
      </c>
      <c r="E548" s="1" t="s">
        <v>520</v>
      </c>
      <c r="F548" s="1" t="s">
        <v>143</v>
      </c>
      <c r="G548" s="1" t="s">
        <v>513</v>
      </c>
    </row>
    <row r="549" spans="1:7" ht="15" customHeight="1">
      <c r="A549" s="180">
        <v>44854</v>
      </c>
      <c r="B549" s="1" t="s">
        <v>550</v>
      </c>
      <c r="C549" s="144"/>
      <c r="D549" s="144">
        <v>2433</v>
      </c>
      <c r="E549" s="1" t="s">
        <v>520</v>
      </c>
      <c r="F549" s="1" t="s">
        <v>143</v>
      </c>
      <c r="G549" s="1" t="s">
        <v>513</v>
      </c>
    </row>
    <row r="550" spans="1:7" ht="15" customHeight="1">
      <c r="A550" s="180">
        <v>44854</v>
      </c>
      <c r="B550" s="1" t="s">
        <v>546</v>
      </c>
      <c r="C550" s="144">
        <v>26763</v>
      </c>
      <c r="D550" s="144"/>
      <c r="E550" s="1" t="s">
        <v>520</v>
      </c>
      <c r="F550" s="1" t="s">
        <v>143</v>
      </c>
      <c r="G550" s="1" t="s">
        <v>513</v>
      </c>
    </row>
    <row r="551" spans="1:7" ht="15" customHeight="1">
      <c r="A551" s="180">
        <v>44854</v>
      </c>
      <c r="B551" s="1" t="s">
        <v>84</v>
      </c>
      <c r="C551" s="144"/>
      <c r="D551" s="144">
        <v>1080</v>
      </c>
      <c r="E551" s="1" t="s">
        <v>520</v>
      </c>
      <c r="F551" s="1" t="s">
        <v>144</v>
      </c>
      <c r="G551" s="1" t="s">
        <v>513</v>
      </c>
    </row>
    <row r="552" spans="1:7" ht="15" customHeight="1">
      <c r="A552" s="180">
        <v>44854</v>
      </c>
      <c r="B552" s="1" t="s">
        <v>546</v>
      </c>
      <c r="C552" s="144">
        <v>1080</v>
      </c>
      <c r="D552" s="144"/>
      <c r="E552" s="1" t="s">
        <v>520</v>
      </c>
      <c r="F552" s="1" t="s">
        <v>144</v>
      </c>
      <c r="G552" s="1" t="s">
        <v>513</v>
      </c>
    </row>
    <row r="553" spans="1:7" ht="15" customHeight="1">
      <c r="A553" s="180">
        <v>44854</v>
      </c>
      <c r="B553" s="1" t="s">
        <v>84</v>
      </c>
      <c r="C553" s="144"/>
      <c r="D553" s="144">
        <v>100140</v>
      </c>
      <c r="E553" s="1" t="s">
        <v>520</v>
      </c>
      <c r="F553" s="1" t="s">
        <v>227</v>
      </c>
      <c r="G553" s="1" t="s">
        <v>513</v>
      </c>
    </row>
    <row r="554" spans="1:7" ht="15" customHeight="1">
      <c r="A554" s="180">
        <v>44854</v>
      </c>
      <c r="B554" s="1" t="s">
        <v>550</v>
      </c>
      <c r="C554" s="144"/>
      <c r="D554" s="144">
        <v>10014</v>
      </c>
      <c r="E554" s="1" t="s">
        <v>520</v>
      </c>
      <c r="F554" s="1" t="s">
        <v>227</v>
      </c>
      <c r="G554" s="1" t="s">
        <v>513</v>
      </c>
    </row>
    <row r="555" spans="1:7" ht="15" customHeight="1">
      <c r="A555" s="180">
        <v>44854</v>
      </c>
      <c r="B555" s="1" t="s">
        <v>546</v>
      </c>
      <c r="C555" s="144">
        <v>110154</v>
      </c>
      <c r="D555" s="144"/>
      <c r="E555" s="1" t="s">
        <v>520</v>
      </c>
      <c r="F555" s="1" t="s">
        <v>227</v>
      </c>
      <c r="G555" s="1" t="s">
        <v>513</v>
      </c>
    </row>
    <row r="556" spans="1:7" ht="15" customHeight="1">
      <c r="A556" s="180">
        <v>44854</v>
      </c>
      <c r="B556" s="1" t="s">
        <v>84</v>
      </c>
      <c r="C556" s="144"/>
      <c r="D556" s="144">
        <v>4440</v>
      </c>
      <c r="E556" s="1" t="s">
        <v>520</v>
      </c>
      <c r="F556" s="1" t="s">
        <v>228</v>
      </c>
      <c r="G556" s="1" t="s">
        <v>513</v>
      </c>
    </row>
    <row r="557" spans="1:7" ht="15" customHeight="1">
      <c r="A557" s="180">
        <v>44854</v>
      </c>
      <c r="B557" s="1" t="s">
        <v>546</v>
      </c>
      <c r="C557" s="144">
        <v>4440</v>
      </c>
      <c r="D557" s="144"/>
      <c r="E557" s="1" t="s">
        <v>520</v>
      </c>
      <c r="F557" s="1" t="s">
        <v>228</v>
      </c>
      <c r="G557" s="1" t="s">
        <v>513</v>
      </c>
    </row>
    <row r="558" spans="1:7" ht="15" customHeight="1">
      <c r="A558" s="180">
        <v>44854</v>
      </c>
      <c r="B558" s="1" t="s">
        <v>84</v>
      </c>
      <c r="C558" s="144"/>
      <c r="D558" s="144">
        <v>14170</v>
      </c>
      <c r="E558" s="1" t="s">
        <v>120</v>
      </c>
      <c r="F558" s="1" t="s">
        <v>143</v>
      </c>
      <c r="G558" s="1" t="s">
        <v>513</v>
      </c>
    </row>
    <row r="559" spans="1:7" ht="15" customHeight="1">
      <c r="A559" s="180">
        <v>44854</v>
      </c>
      <c r="B559" s="1" t="s">
        <v>550</v>
      </c>
      <c r="C559" s="144"/>
      <c r="D559" s="144">
        <v>1417</v>
      </c>
      <c r="E559" s="1" t="s">
        <v>120</v>
      </c>
      <c r="F559" s="1" t="s">
        <v>143</v>
      </c>
      <c r="G559" s="1" t="s">
        <v>513</v>
      </c>
    </row>
    <row r="560" spans="1:7" ht="15" customHeight="1">
      <c r="A560" s="180">
        <v>44854</v>
      </c>
      <c r="B560" s="1" t="s">
        <v>546</v>
      </c>
      <c r="C560" s="144">
        <v>15587</v>
      </c>
      <c r="D560" s="144"/>
      <c r="E560" s="1" t="s">
        <v>120</v>
      </c>
      <c r="F560" s="1" t="s">
        <v>143</v>
      </c>
      <c r="G560" s="1" t="s">
        <v>513</v>
      </c>
    </row>
    <row r="561" spans="1:7" ht="15" customHeight="1">
      <c r="A561" s="180">
        <v>44854</v>
      </c>
      <c r="B561" s="1" t="s">
        <v>84</v>
      </c>
      <c r="C561" s="144"/>
      <c r="D561" s="144">
        <v>620</v>
      </c>
      <c r="E561" s="1" t="s">
        <v>120</v>
      </c>
      <c r="F561" s="1" t="s">
        <v>144</v>
      </c>
      <c r="G561" s="1" t="s">
        <v>513</v>
      </c>
    </row>
    <row r="562" spans="1:7" ht="15" customHeight="1">
      <c r="A562" s="180">
        <v>44854</v>
      </c>
      <c r="B562" s="1" t="s">
        <v>546</v>
      </c>
      <c r="C562" s="144">
        <v>620</v>
      </c>
      <c r="D562" s="144"/>
      <c r="E562" s="1" t="s">
        <v>120</v>
      </c>
      <c r="F562" s="1" t="s">
        <v>144</v>
      </c>
      <c r="G562" s="1" t="s">
        <v>513</v>
      </c>
    </row>
    <row r="563" spans="1:7" ht="15" customHeight="1">
      <c r="A563" s="180">
        <v>44854</v>
      </c>
      <c r="B563" s="1" t="s">
        <v>84</v>
      </c>
      <c r="C563" s="144"/>
      <c r="D563" s="144">
        <v>252970</v>
      </c>
      <c r="E563" s="1" t="s">
        <v>120</v>
      </c>
      <c r="F563" s="1" t="s">
        <v>143</v>
      </c>
      <c r="G563" s="1" t="s">
        <v>513</v>
      </c>
    </row>
    <row r="564" spans="1:7" ht="15" customHeight="1">
      <c r="A564" s="180">
        <v>44854</v>
      </c>
      <c r="B564" s="1" t="s">
        <v>550</v>
      </c>
      <c r="C564" s="144"/>
      <c r="D564" s="144">
        <v>25297</v>
      </c>
      <c r="E564" s="1" t="s">
        <v>120</v>
      </c>
      <c r="F564" s="1" t="s">
        <v>143</v>
      </c>
      <c r="G564" s="1" t="s">
        <v>513</v>
      </c>
    </row>
    <row r="565" spans="1:7" ht="15" customHeight="1">
      <c r="A565" s="180">
        <v>44854</v>
      </c>
      <c r="B565" s="1" t="s">
        <v>546</v>
      </c>
      <c r="C565" s="144">
        <v>278267</v>
      </c>
      <c r="D565" s="144"/>
      <c r="E565" s="1" t="s">
        <v>120</v>
      </c>
      <c r="F565" s="1" t="s">
        <v>143</v>
      </c>
      <c r="G565" s="1" t="s">
        <v>513</v>
      </c>
    </row>
    <row r="566" spans="1:7" ht="15" customHeight="1">
      <c r="A566" s="180">
        <v>44854</v>
      </c>
      <c r="B566" s="1" t="s">
        <v>84</v>
      </c>
      <c r="C566" s="144"/>
      <c r="D566" s="144">
        <v>11220</v>
      </c>
      <c r="E566" s="1" t="s">
        <v>120</v>
      </c>
      <c r="F566" s="1" t="s">
        <v>144</v>
      </c>
      <c r="G566" s="1" t="s">
        <v>513</v>
      </c>
    </row>
    <row r="567" spans="1:7" ht="15" customHeight="1">
      <c r="A567" s="180">
        <v>44854</v>
      </c>
      <c r="B567" s="1" t="s">
        <v>546</v>
      </c>
      <c r="C567" s="144">
        <v>11220</v>
      </c>
      <c r="D567" s="144"/>
      <c r="E567" s="1" t="s">
        <v>120</v>
      </c>
      <c r="F567" s="1" t="s">
        <v>144</v>
      </c>
      <c r="G567" s="1" t="s">
        <v>513</v>
      </c>
    </row>
    <row r="568" spans="1:7" ht="15" customHeight="1">
      <c r="A568" s="180">
        <v>44854</v>
      </c>
      <c r="B568" s="1" t="s">
        <v>84</v>
      </c>
      <c r="C568" s="144"/>
      <c r="D568" s="144">
        <v>4565820</v>
      </c>
      <c r="E568" s="1" t="s">
        <v>120</v>
      </c>
      <c r="F568" s="1" t="s">
        <v>227</v>
      </c>
      <c r="G568" s="1" t="s">
        <v>513</v>
      </c>
    </row>
    <row r="569" spans="1:7" ht="15" customHeight="1">
      <c r="A569" s="180">
        <v>44854</v>
      </c>
      <c r="B569" s="1" t="s">
        <v>550</v>
      </c>
      <c r="C569" s="144"/>
      <c r="D569" s="144">
        <v>456582</v>
      </c>
      <c r="E569" s="1" t="s">
        <v>120</v>
      </c>
      <c r="F569" s="1" t="s">
        <v>227</v>
      </c>
      <c r="G569" s="1" t="s">
        <v>513</v>
      </c>
    </row>
    <row r="570" spans="1:7" ht="15" customHeight="1">
      <c r="A570" s="180">
        <v>44854</v>
      </c>
      <c r="B570" s="1" t="s">
        <v>546</v>
      </c>
      <c r="C570" s="144">
        <v>5022402</v>
      </c>
      <c r="D570" s="144"/>
      <c r="E570" s="1" t="s">
        <v>120</v>
      </c>
      <c r="F570" s="1" t="s">
        <v>227</v>
      </c>
      <c r="G570" s="1" t="s">
        <v>513</v>
      </c>
    </row>
    <row r="571" spans="1:7" ht="15" customHeight="1">
      <c r="A571" s="180">
        <v>44854</v>
      </c>
      <c r="B571" s="1" t="s">
        <v>84</v>
      </c>
      <c r="C571" s="144"/>
      <c r="D571" s="144">
        <v>202760</v>
      </c>
      <c r="E571" s="1" t="s">
        <v>120</v>
      </c>
      <c r="F571" s="1" t="s">
        <v>228</v>
      </c>
      <c r="G571" s="1" t="s">
        <v>513</v>
      </c>
    </row>
    <row r="572" spans="1:7" ht="15" customHeight="1">
      <c r="A572" s="180">
        <v>44854</v>
      </c>
      <c r="B572" s="1" t="s">
        <v>546</v>
      </c>
      <c r="C572" s="144">
        <v>202760</v>
      </c>
      <c r="D572" s="144"/>
      <c r="E572" s="1" t="s">
        <v>120</v>
      </c>
      <c r="F572" s="1" t="s">
        <v>228</v>
      </c>
      <c r="G572" s="1" t="s">
        <v>513</v>
      </c>
    </row>
    <row r="573" spans="1:7" ht="15" customHeight="1">
      <c r="A573" s="180">
        <v>44854</v>
      </c>
      <c r="B573" s="1" t="s">
        <v>84</v>
      </c>
      <c r="C573" s="144"/>
      <c r="D573" s="144">
        <v>41120</v>
      </c>
      <c r="E573" s="1" t="s">
        <v>142</v>
      </c>
      <c r="F573" s="1" t="s">
        <v>143</v>
      </c>
      <c r="G573" s="1" t="s">
        <v>513</v>
      </c>
    </row>
    <row r="574" spans="1:7" ht="15" customHeight="1">
      <c r="A574" s="180">
        <v>44854</v>
      </c>
      <c r="B574" s="1" t="s">
        <v>550</v>
      </c>
      <c r="C574" s="144"/>
      <c r="D574" s="144">
        <v>4112</v>
      </c>
      <c r="E574" s="1" t="s">
        <v>142</v>
      </c>
      <c r="F574" s="1" t="s">
        <v>143</v>
      </c>
      <c r="G574" s="1" t="s">
        <v>513</v>
      </c>
    </row>
    <row r="575" spans="1:7" ht="15" customHeight="1">
      <c r="A575" s="180">
        <v>44854</v>
      </c>
      <c r="B575" s="1" t="s">
        <v>546</v>
      </c>
      <c r="C575" s="144">
        <v>45232</v>
      </c>
      <c r="D575" s="144"/>
      <c r="E575" s="1" t="s">
        <v>142</v>
      </c>
      <c r="F575" s="1" t="s">
        <v>143</v>
      </c>
      <c r="G575" s="1" t="s">
        <v>513</v>
      </c>
    </row>
    <row r="576" spans="1:7" ht="15" customHeight="1">
      <c r="A576" s="180">
        <v>44854</v>
      </c>
      <c r="B576" s="1" t="s">
        <v>84</v>
      </c>
      <c r="C576" s="144"/>
      <c r="D576" s="144">
        <v>1810</v>
      </c>
      <c r="E576" s="1" t="s">
        <v>142</v>
      </c>
      <c r="F576" s="1" t="s">
        <v>144</v>
      </c>
      <c r="G576" s="1" t="s">
        <v>513</v>
      </c>
    </row>
    <row r="577" spans="1:7" ht="15" customHeight="1">
      <c r="A577" s="180">
        <v>44854</v>
      </c>
      <c r="B577" s="1" t="s">
        <v>546</v>
      </c>
      <c r="C577" s="144">
        <v>1810</v>
      </c>
      <c r="D577" s="144"/>
      <c r="E577" s="1" t="s">
        <v>142</v>
      </c>
      <c r="F577" s="1" t="s">
        <v>144</v>
      </c>
      <c r="G577" s="1" t="s">
        <v>513</v>
      </c>
    </row>
    <row r="578" spans="1:7" ht="15" customHeight="1">
      <c r="A578" s="180">
        <v>44854</v>
      </c>
      <c r="B578" s="1" t="s">
        <v>84</v>
      </c>
      <c r="C578" s="144"/>
      <c r="D578" s="144">
        <v>736500</v>
      </c>
      <c r="E578" s="1" t="s">
        <v>142</v>
      </c>
      <c r="F578" s="1" t="s">
        <v>143</v>
      </c>
      <c r="G578" s="1" t="s">
        <v>513</v>
      </c>
    </row>
    <row r="579" spans="1:7" ht="15" customHeight="1">
      <c r="A579" s="180">
        <v>44854</v>
      </c>
      <c r="B579" s="1" t="s">
        <v>550</v>
      </c>
      <c r="C579" s="144"/>
      <c r="D579" s="144">
        <v>73650</v>
      </c>
      <c r="E579" s="1" t="s">
        <v>142</v>
      </c>
      <c r="F579" s="1" t="s">
        <v>143</v>
      </c>
      <c r="G579" s="1" t="s">
        <v>513</v>
      </c>
    </row>
    <row r="580" spans="1:7" ht="15" customHeight="1">
      <c r="A580" s="180">
        <v>44854</v>
      </c>
      <c r="B580" s="1" t="s">
        <v>546</v>
      </c>
      <c r="C580" s="144">
        <v>810150</v>
      </c>
      <c r="D580" s="144"/>
      <c r="E580" s="1" t="s">
        <v>142</v>
      </c>
      <c r="F580" s="1" t="s">
        <v>143</v>
      </c>
      <c r="G580" s="1" t="s">
        <v>513</v>
      </c>
    </row>
    <row r="581" spans="1:7" ht="15" customHeight="1">
      <c r="A581" s="180">
        <v>44854</v>
      </c>
      <c r="B581" s="1" t="s">
        <v>84</v>
      </c>
      <c r="C581" s="144"/>
      <c r="D581" s="144">
        <v>32680</v>
      </c>
      <c r="E581" s="1" t="s">
        <v>142</v>
      </c>
      <c r="F581" s="1" t="s">
        <v>144</v>
      </c>
      <c r="G581" s="1" t="s">
        <v>513</v>
      </c>
    </row>
    <row r="582" spans="1:7" ht="15" customHeight="1">
      <c r="A582" s="180">
        <v>44854</v>
      </c>
      <c r="B582" s="1" t="s">
        <v>546</v>
      </c>
      <c r="C582" s="144">
        <v>32680</v>
      </c>
      <c r="D582" s="144"/>
      <c r="E582" s="1" t="s">
        <v>142</v>
      </c>
      <c r="F582" s="1" t="s">
        <v>144</v>
      </c>
      <c r="G582" s="1" t="s">
        <v>513</v>
      </c>
    </row>
    <row r="583" spans="1:7" ht="15" customHeight="1">
      <c r="A583" s="180">
        <v>44854</v>
      </c>
      <c r="B583" s="1" t="s">
        <v>84</v>
      </c>
      <c r="C583" s="144"/>
      <c r="D583" s="144">
        <v>8954530</v>
      </c>
      <c r="E583" s="1" t="s">
        <v>142</v>
      </c>
      <c r="F583" s="1" t="s">
        <v>227</v>
      </c>
      <c r="G583" s="1" t="s">
        <v>513</v>
      </c>
    </row>
    <row r="584" spans="1:7" ht="15" customHeight="1">
      <c r="A584" s="180">
        <v>44854</v>
      </c>
      <c r="B584" s="1" t="s">
        <v>550</v>
      </c>
      <c r="C584" s="144"/>
      <c r="D584" s="144">
        <v>895453</v>
      </c>
      <c r="E584" s="1" t="s">
        <v>142</v>
      </c>
      <c r="F584" s="1" t="s">
        <v>227</v>
      </c>
      <c r="G584" s="1" t="s">
        <v>513</v>
      </c>
    </row>
    <row r="585" spans="1:7" ht="15" customHeight="1">
      <c r="A585" s="180">
        <v>44854</v>
      </c>
      <c r="B585" s="1" t="s">
        <v>546</v>
      </c>
      <c r="C585" s="144">
        <v>9849983</v>
      </c>
      <c r="D585" s="144"/>
      <c r="E585" s="1" t="s">
        <v>142</v>
      </c>
      <c r="F585" s="1" t="s">
        <v>227</v>
      </c>
      <c r="G585" s="1" t="s">
        <v>513</v>
      </c>
    </row>
    <row r="586" spans="1:7" ht="15" customHeight="1">
      <c r="A586" s="180">
        <v>44854</v>
      </c>
      <c r="B586" s="1" t="s">
        <v>84</v>
      </c>
      <c r="C586" s="144"/>
      <c r="D586" s="144">
        <v>397660</v>
      </c>
      <c r="E586" s="1" t="s">
        <v>142</v>
      </c>
      <c r="F586" s="1" t="s">
        <v>228</v>
      </c>
      <c r="G586" s="1" t="s">
        <v>513</v>
      </c>
    </row>
    <row r="587" spans="1:7" ht="15" customHeight="1">
      <c r="A587" s="180">
        <v>44854</v>
      </c>
      <c r="B587" s="1" t="s">
        <v>546</v>
      </c>
      <c r="C587" s="144">
        <v>397660</v>
      </c>
      <c r="D587" s="144"/>
      <c r="E587" s="1" t="s">
        <v>142</v>
      </c>
      <c r="F587" s="1" t="s">
        <v>228</v>
      </c>
      <c r="G587" s="1" t="s">
        <v>513</v>
      </c>
    </row>
    <row r="588" spans="1:7" ht="15" customHeight="1">
      <c r="A588" s="180">
        <v>44835</v>
      </c>
      <c r="B588" s="1" t="s">
        <v>84</v>
      </c>
      <c r="C588" s="144"/>
      <c r="D588" s="144">
        <v>270000</v>
      </c>
      <c r="E588" s="1" t="s">
        <v>326</v>
      </c>
      <c r="F588" s="1" t="s">
        <v>316</v>
      </c>
      <c r="G588" s="1" t="s">
        <v>513</v>
      </c>
    </row>
    <row r="589" spans="1:7" ht="15" customHeight="1">
      <c r="A589" s="180">
        <v>44835</v>
      </c>
      <c r="B589" s="1" t="s">
        <v>550</v>
      </c>
      <c r="C589" s="144"/>
      <c r="D589" s="144">
        <v>27000</v>
      </c>
      <c r="E589" s="1" t="s">
        <v>326</v>
      </c>
      <c r="F589" s="1" t="s">
        <v>316</v>
      </c>
      <c r="G589" s="1" t="s">
        <v>513</v>
      </c>
    </row>
    <row r="590" spans="1:7" ht="15" customHeight="1">
      <c r="A590" s="180">
        <v>44835</v>
      </c>
      <c r="B590" s="1" t="s">
        <v>546</v>
      </c>
      <c r="C590" s="144">
        <v>297000</v>
      </c>
      <c r="D590" s="144"/>
      <c r="E590" s="1" t="s">
        <v>326</v>
      </c>
      <c r="F590" s="1" t="s">
        <v>316</v>
      </c>
      <c r="G590" s="1" t="s">
        <v>513</v>
      </c>
    </row>
    <row r="591" spans="1:7" ht="15" customHeight="1">
      <c r="A591" s="180">
        <v>44835</v>
      </c>
      <c r="B591" s="1" t="s">
        <v>84</v>
      </c>
      <c r="C591" s="144"/>
      <c r="D591" s="144">
        <v>800000</v>
      </c>
      <c r="E591" s="1" t="s">
        <v>323</v>
      </c>
      <c r="G591" s="1" t="s">
        <v>513</v>
      </c>
    </row>
    <row r="592" spans="1:7" ht="15" customHeight="1">
      <c r="A592" s="180">
        <v>44835</v>
      </c>
      <c r="B592" s="1" t="s">
        <v>550</v>
      </c>
      <c r="C592" s="144"/>
      <c r="D592" s="144">
        <v>80000</v>
      </c>
      <c r="E592" s="1" t="s">
        <v>323</v>
      </c>
      <c r="G592" s="1" t="s">
        <v>513</v>
      </c>
    </row>
    <row r="593" spans="1:8" ht="15" customHeight="1">
      <c r="A593" s="180">
        <v>44835</v>
      </c>
      <c r="B593" s="1" t="s">
        <v>546</v>
      </c>
      <c r="C593" s="144">
        <v>880000</v>
      </c>
      <c r="D593" s="144"/>
      <c r="E593" s="1" t="s">
        <v>323</v>
      </c>
      <c r="G593" s="1" t="s">
        <v>513</v>
      </c>
    </row>
    <row r="594" spans="1:8" ht="15" customHeight="1">
      <c r="A594" s="180">
        <v>44854</v>
      </c>
      <c r="B594" s="1" t="s">
        <v>84</v>
      </c>
      <c r="C594" s="144"/>
      <c r="D594" s="144">
        <v>1650000</v>
      </c>
      <c r="E594" s="1" t="s">
        <v>324</v>
      </c>
      <c r="F594" s="1" t="s">
        <v>223</v>
      </c>
      <c r="G594" s="1" t="s">
        <v>513</v>
      </c>
    </row>
    <row r="595" spans="1:8" ht="15" customHeight="1">
      <c r="A595" s="188">
        <v>44854</v>
      </c>
      <c r="B595" s="135" t="s">
        <v>550</v>
      </c>
      <c r="C595" s="270"/>
      <c r="D595" s="270">
        <v>165000</v>
      </c>
      <c r="E595" s="135" t="s">
        <v>324</v>
      </c>
      <c r="F595" s="135" t="s">
        <v>223</v>
      </c>
      <c r="G595" s="135" t="s">
        <v>513</v>
      </c>
    </row>
    <row r="596" spans="1:8" ht="15" customHeight="1">
      <c r="A596" s="184">
        <v>44854</v>
      </c>
      <c r="B596" s="26" t="s">
        <v>546</v>
      </c>
      <c r="C596" s="271">
        <v>1815000</v>
      </c>
      <c r="D596" s="271"/>
      <c r="E596" s="26" t="s">
        <v>324</v>
      </c>
      <c r="F596" s="26" t="s">
        <v>223</v>
      </c>
      <c r="G596" s="26" t="s">
        <v>513</v>
      </c>
    </row>
    <row r="597" spans="1:8" ht="15" customHeight="1">
      <c r="A597" s="180">
        <v>44838</v>
      </c>
      <c r="B597" s="1" t="s">
        <v>147</v>
      </c>
      <c r="C597" s="144">
        <v>5633837</v>
      </c>
      <c r="D597" s="144"/>
      <c r="E597" s="1" t="s">
        <v>379</v>
      </c>
      <c r="F597" s="1" t="s">
        <v>294</v>
      </c>
      <c r="G597" s="138" t="s">
        <v>165</v>
      </c>
      <c r="H597" s="155" t="s">
        <v>556</v>
      </c>
    </row>
    <row r="598" spans="1:8" ht="15" customHeight="1">
      <c r="A598" s="180">
        <v>44838</v>
      </c>
      <c r="B598" s="1" t="s">
        <v>546</v>
      </c>
      <c r="C598" s="144"/>
      <c r="D598" s="144">
        <v>5633837</v>
      </c>
      <c r="E598" s="1" t="s">
        <v>379</v>
      </c>
      <c r="F598" s="1" t="s">
        <v>294</v>
      </c>
      <c r="G598" s="138"/>
    </row>
    <row r="599" spans="1:8" ht="15" customHeight="1">
      <c r="A599" s="180">
        <v>44838</v>
      </c>
      <c r="B599" s="1" t="s">
        <v>146</v>
      </c>
      <c r="C599" s="144">
        <v>99168850</v>
      </c>
      <c r="D599" s="144"/>
      <c r="E599" s="1" t="s">
        <v>379</v>
      </c>
      <c r="F599" s="1" t="s">
        <v>251</v>
      </c>
      <c r="G599" s="138" t="s">
        <v>165</v>
      </c>
    </row>
    <row r="600" spans="1:8" ht="15" customHeight="1">
      <c r="A600" s="180">
        <v>44838</v>
      </c>
      <c r="B600" s="1" t="s">
        <v>546</v>
      </c>
      <c r="C600" s="144"/>
      <c r="D600" s="144">
        <v>99168850</v>
      </c>
      <c r="E600" s="1" t="s">
        <v>379</v>
      </c>
      <c r="F600" s="1" t="s">
        <v>251</v>
      </c>
      <c r="G600" s="138"/>
    </row>
    <row r="601" spans="1:8" ht="15" customHeight="1">
      <c r="A601" s="180">
        <v>44838</v>
      </c>
      <c r="B601" s="1" t="s">
        <v>146</v>
      </c>
      <c r="C601" s="144">
        <v>7686580</v>
      </c>
      <c r="D601" s="144"/>
      <c r="E601" s="1" t="s">
        <v>379</v>
      </c>
      <c r="F601" s="1" t="s">
        <v>251</v>
      </c>
      <c r="G601" s="138" t="s">
        <v>165</v>
      </c>
    </row>
    <row r="602" spans="1:8" ht="15" customHeight="1">
      <c r="A602" s="180">
        <v>44838</v>
      </c>
      <c r="B602" s="1" t="s">
        <v>546</v>
      </c>
      <c r="C602" s="144"/>
      <c r="D602" s="144">
        <v>7686580</v>
      </c>
      <c r="E602" s="1" t="s">
        <v>379</v>
      </c>
      <c r="F602" s="1" t="s">
        <v>251</v>
      </c>
      <c r="G602" s="138"/>
    </row>
    <row r="603" spans="1:8" ht="15" customHeight="1">
      <c r="A603" s="180">
        <v>44839</v>
      </c>
      <c r="B603" s="1" t="s">
        <v>146</v>
      </c>
      <c r="C603" s="144">
        <v>14302849</v>
      </c>
      <c r="D603" s="144"/>
      <c r="E603" s="1" t="s">
        <v>376</v>
      </c>
      <c r="F603" s="1" t="s">
        <v>251</v>
      </c>
      <c r="G603" s="138" t="s">
        <v>165</v>
      </c>
    </row>
    <row r="604" spans="1:8" ht="15" customHeight="1">
      <c r="A604" s="180">
        <v>44839</v>
      </c>
      <c r="B604" s="1" t="s">
        <v>546</v>
      </c>
      <c r="C604" s="144"/>
      <c r="D604" s="144">
        <v>14302849</v>
      </c>
      <c r="E604" s="1" t="s">
        <v>376</v>
      </c>
      <c r="F604" s="1" t="s">
        <v>251</v>
      </c>
      <c r="G604" s="138"/>
    </row>
    <row r="605" spans="1:8" ht="15" customHeight="1">
      <c r="A605" s="180">
        <v>44839</v>
      </c>
      <c r="B605" s="1" t="s">
        <v>146</v>
      </c>
      <c r="C605" s="144">
        <v>28477350</v>
      </c>
      <c r="D605" s="144"/>
      <c r="E605" s="1" t="s">
        <v>325</v>
      </c>
      <c r="F605" s="1" t="s">
        <v>251</v>
      </c>
      <c r="G605" s="138" t="s">
        <v>165</v>
      </c>
    </row>
    <row r="606" spans="1:8" ht="15" customHeight="1">
      <c r="A606" s="180">
        <v>44839</v>
      </c>
      <c r="B606" s="1" t="s">
        <v>546</v>
      </c>
      <c r="C606" s="144"/>
      <c r="D606" s="144">
        <v>28477350</v>
      </c>
      <c r="E606" s="1" t="s">
        <v>325</v>
      </c>
      <c r="F606" s="1" t="s">
        <v>251</v>
      </c>
      <c r="G606" s="138"/>
    </row>
    <row r="607" spans="1:8" ht="15" customHeight="1">
      <c r="A607" s="180">
        <v>44839</v>
      </c>
      <c r="B607" s="1" t="s">
        <v>146</v>
      </c>
      <c r="C607" s="144">
        <v>29946719</v>
      </c>
      <c r="D607" s="144"/>
      <c r="E607" s="1" t="s">
        <v>489</v>
      </c>
      <c r="F607" s="1" t="s">
        <v>251</v>
      </c>
      <c r="G607" s="138" t="s">
        <v>165</v>
      </c>
    </row>
    <row r="608" spans="1:8" ht="15" customHeight="1">
      <c r="A608" s="180">
        <v>44839</v>
      </c>
      <c r="B608" s="1" t="s">
        <v>546</v>
      </c>
      <c r="C608" s="144"/>
      <c r="D608" s="144">
        <v>29946719</v>
      </c>
      <c r="E608" s="1" t="s">
        <v>489</v>
      </c>
      <c r="F608" s="1" t="s">
        <v>251</v>
      </c>
      <c r="G608" s="138"/>
    </row>
    <row r="609" spans="1:7" ht="15" customHeight="1">
      <c r="A609" s="180">
        <v>44839</v>
      </c>
      <c r="B609" s="1" t="s">
        <v>146</v>
      </c>
      <c r="C609" s="144">
        <v>16334571</v>
      </c>
      <c r="D609" s="144"/>
      <c r="E609" s="1" t="s">
        <v>489</v>
      </c>
      <c r="F609" s="1" t="s">
        <v>251</v>
      </c>
      <c r="G609" s="138" t="s">
        <v>165</v>
      </c>
    </row>
    <row r="610" spans="1:7" ht="15" customHeight="1">
      <c r="A610" s="180">
        <v>44839</v>
      </c>
      <c r="B610" s="1" t="s">
        <v>546</v>
      </c>
      <c r="C610" s="144"/>
      <c r="D610" s="144">
        <v>16334571</v>
      </c>
      <c r="E610" s="1" t="s">
        <v>489</v>
      </c>
      <c r="F610" s="1" t="s">
        <v>251</v>
      </c>
      <c r="G610" s="138"/>
    </row>
    <row r="611" spans="1:7" ht="15" customHeight="1">
      <c r="A611" s="180">
        <v>44840</v>
      </c>
      <c r="B611" s="1" t="s">
        <v>146</v>
      </c>
      <c r="C611" s="144">
        <v>77063470</v>
      </c>
      <c r="D611" s="144"/>
      <c r="E611" s="1" t="s">
        <v>346</v>
      </c>
      <c r="F611" s="1" t="s">
        <v>251</v>
      </c>
      <c r="G611" s="138" t="s">
        <v>165</v>
      </c>
    </row>
    <row r="612" spans="1:7" ht="15" customHeight="1">
      <c r="A612" s="180">
        <v>44840</v>
      </c>
      <c r="B612" s="1" t="s">
        <v>546</v>
      </c>
      <c r="C612" s="144"/>
      <c r="D612" s="144">
        <v>77063470</v>
      </c>
      <c r="E612" s="1" t="s">
        <v>346</v>
      </c>
      <c r="F612" s="1" t="s">
        <v>251</v>
      </c>
      <c r="G612" s="138"/>
    </row>
    <row r="613" spans="1:7" ht="15" customHeight="1">
      <c r="A613" s="180">
        <v>44840</v>
      </c>
      <c r="B613" s="1" t="s">
        <v>146</v>
      </c>
      <c r="C613" s="144">
        <v>1961520</v>
      </c>
      <c r="D613" s="144"/>
      <c r="E613" s="1" t="s">
        <v>315</v>
      </c>
      <c r="F613" s="1" t="s">
        <v>251</v>
      </c>
      <c r="G613" s="138" t="s">
        <v>165</v>
      </c>
    </row>
    <row r="614" spans="1:7" ht="15" customHeight="1">
      <c r="A614" s="180">
        <v>44840</v>
      </c>
      <c r="B614" s="1" t="s">
        <v>546</v>
      </c>
      <c r="C614" s="144"/>
      <c r="D614" s="144">
        <v>1961520</v>
      </c>
      <c r="E614" s="1" t="s">
        <v>315</v>
      </c>
      <c r="F614" s="1" t="s">
        <v>251</v>
      </c>
      <c r="G614" s="138"/>
    </row>
    <row r="615" spans="1:7" ht="15" customHeight="1">
      <c r="A615" s="180">
        <v>44840</v>
      </c>
      <c r="B615" s="1" t="s">
        <v>146</v>
      </c>
      <c r="C615" s="144">
        <v>5725610</v>
      </c>
      <c r="D615" s="144"/>
      <c r="E615" s="1" t="s">
        <v>320</v>
      </c>
      <c r="F615" s="1" t="s">
        <v>251</v>
      </c>
      <c r="G615" s="138" t="s">
        <v>165</v>
      </c>
    </row>
    <row r="616" spans="1:7" ht="15" customHeight="1">
      <c r="A616" s="180">
        <v>44840</v>
      </c>
      <c r="B616" s="1" t="s">
        <v>546</v>
      </c>
      <c r="C616" s="144"/>
      <c r="D616" s="144">
        <v>5725610</v>
      </c>
      <c r="E616" s="1" t="s">
        <v>320</v>
      </c>
      <c r="F616" s="1" t="s">
        <v>251</v>
      </c>
      <c r="G616" s="138"/>
    </row>
    <row r="617" spans="1:7" ht="15" customHeight="1">
      <c r="A617" s="180">
        <v>44840</v>
      </c>
      <c r="B617" s="1" t="s">
        <v>146</v>
      </c>
      <c r="C617" s="144">
        <v>13160180</v>
      </c>
      <c r="D617" s="144"/>
      <c r="E617" s="1" t="s">
        <v>320</v>
      </c>
      <c r="F617" s="1" t="s">
        <v>251</v>
      </c>
      <c r="G617" s="138" t="s">
        <v>165</v>
      </c>
    </row>
    <row r="618" spans="1:7" ht="15" customHeight="1">
      <c r="A618" s="180">
        <v>44840</v>
      </c>
      <c r="B618" s="1" t="s">
        <v>546</v>
      </c>
      <c r="C618" s="144"/>
      <c r="D618" s="144">
        <v>13160180</v>
      </c>
      <c r="E618" s="1" t="s">
        <v>320</v>
      </c>
      <c r="F618" s="1" t="s">
        <v>251</v>
      </c>
      <c r="G618" s="138"/>
    </row>
    <row r="619" spans="1:7" ht="15" customHeight="1">
      <c r="A619" s="180">
        <v>44840</v>
      </c>
      <c r="B619" s="1" t="s">
        <v>146</v>
      </c>
      <c r="C619" s="144">
        <v>14806990</v>
      </c>
      <c r="D619" s="144"/>
      <c r="E619" s="1" t="s">
        <v>320</v>
      </c>
      <c r="F619" s="1" t="s">
        <v>251</v>
      </c>
      <c r="G619" s="1" t="s">
        <v>165</v>
      </c>
    </row>
    <row r="620" spans="1:7" ht="15" customHeight="1">
      <c r="A620" s="180">
        <v>44840</v>
      </c>
      <c r="B620" s="1" t="s">
        <v>546</v>
      </c>
      <c r="C620" s="144"/>
      <c r="D620" s="144">
        <v>14806990</v>
      </c>
      <c r="E620" s="1" t="s">
        <v>320</v>
      </c>
      <c r="F620" s="1" t="s">
        <v>251</v>
      </c>
      <c r="G620" s="138"/>
    </row>
    <row r="621" spans="1:7" ht="15" customHeight="1">
      <c r="A621" s="180">
        <v>44840</v>
      </c>
      <c r="B621" s="1" t="s">
        <v>146</v>
      </c>
      <c r="C621" s="144">
        <v>14374800</v>
      </c>
      <c r="D621" s="144"/>
      <c r="E621" s="1" t="s">
        <v>320</v>
      </c>
      <c r="F621" s="1" t="s">
        <v>251</v>
      </c>
      <c r="G621" s="138" t="s">
        <v>165</v>
      </c>
    </row>
    <row r="622" spans="1:7" ht="15" customHeight="1">
      <c r="A622" s="180">
        <v>44840</v>
      </c>
      <c r="B622" s="1" t="s">
        <v>546</v>
      </c>
      <c r="C622" s="144"/>
      <c r="D622" s="144">
        <v>14374800</v>
      </c>
      <c r="E622" s="1" t="s">
        <v>320</v>
      </c>
      <c r="F622" s="1" t="s">
        <v>251</v>
      </c>
      <c r="G622" s="138"/>
    </row>
    <row r="623" spans="1:7" ht="15" customHeight="1">
      <c r="A623" s="180">
        <v>44841</v>
      </c>
      <c r="B623" s="1" t="s">
        <v>146</v>
      </c>
      <c r="C623" s="144">
        <v>7791300</v>
      </c>
      <c r="D623" s="144"/>
      <c r="E623" s="1" t="s">
        <v>416</v>
      </c>
      <c r="F623" s="1" t="s">
        <v>251</v>
      </c>
      <c r="G623" s="138" t="s">
        <v>165</v>
      </c>
    </row>
    <row r="624" spans="1:7" ht="15" customHeight="1">
      <c r="A624" s="180">
        <v>44841</v>
      </c>
      <c r="B624" s="1" t="s">
        <v>546</v>
      </c>
      <c r="C624" s="144"/>
      <c r="D624" s="144">
        <v>7791300</v>
      </c>
      <c r="E624" s="1" t="s">
        <v>416</v>
      </c>
      <c r="F624" s="1" t="s">
        <v>251</v>
      </c>
      <c r="G624" s="138"/>
    </row>
    <row r="625" spans="1:7" ht="15" customHeight="1">
      <c r="A625" s="180">
        <v>44841</v>
      </c>
      <c r="B625" s="1" t="s">
        <v>146</v>
      </c>
      <c r="C625" s="144">
        <v>16761030</v>
      </c>
      <c r="D625" s="144"/>
      <c r="E625" s="1" t="s">
        <v>339</v>
      </c>
      <c r="F625" s="1" t="s">
        <v>251</v>
      </c>
      <c r="G625" s="138" t="s">
        <v>165</v>
      </c>
    </row>
    <row r="626" spans="1:7" ht="15" customHeight="1">
      <c r="A626" s="180">
        <v>44841</v>
      </c>
      <c r="B626" s="1" t="s">
        <v>546</v>
      </c>
      <c r="C626" s="144"/>
      <c r="D626" s="144">
        <v>16761030</v>
      </c>
      <c r="E626" s="1" t="s">
        <v>339</v>
      </c>
      <c r="F626" s="1" t="s">
        <v>251</v>
      </c>
      <c r="G626" s="1"/>
    </row>
    <row r="627" spans="1:7" ht="15" customHeight="1">
      <c r="A627" s="180">
        <v>44841</v>
      </c>
      <c r="B627" s="1" t="s">
        <v>146</v>
      </c>
      <c r="C627" s="144">
        <v>9142320</v>
      </c>
      <c r="D627" s="144"/>
      <c r="E627" s="1" t="s">
        <v>339</v>
      </c>
      <c r="F627" s="1" t="s">
        <v>251</v>
      </c>
      <c r="G627" s="138" t="s">
        <v>165</v>
      </c>
    </row>
    <row r="628" spans="1:7" ht="15" customHeight="1">
      <c r="A628" s="180">
        <v>44841</v>
      </c>
      <c r="B628" s="1" t="s">
        <v>546</v>
      </c>
      <c r="C628" s="144"/>
      <c r="D628" s="144">
        <v>9142320</v>
      </c>
      <c r="E628" s="1" t="s">
        <v>339</v>
      </c>
      <c r="F628" s="1" t="s">
        <v>251</v>
      </c>
      <c r="G628" s="138"/>
    </row>
    <row r="629" spans="1:7" ht="15" customHeight="1">
      <c r="A629" s="180">
        <v>44841</v>
      </c>
      <c r="B629" s="1" t="s">
        <v>146</v>
      </c>
      <c r="C629" s="144">
        <v>204677330</v>
      </c>
      <c r="D629" s="144"/>
      <c r="E629" s="1" t="s">
        <v>321</v>
      </c>
      <c r="F629" s="1" t="s">
        <v>251</v>
      </c>
      <c r="G629" s="138" t="s">
        <v>165</v>
      </c>
    </row>
    <row r="630" spans="1:7" ht="15" customHeight="1">
      <c r="A630" s="180">
        <v>44841</v>
      </c>
      <c r="B630" s="1" t="s">
        <v>546</v>
      </c>
      <c r="C630" s="144"/>
      <c r="D630" s="144">
        <v>204677330</v>
      </c>
      <c r="E630" s="1" t="s">
        <v>321</v>
      </c>
      <c r="F630" s="1" t="s">
        <v>251</v>
      </c>
      <c r="G630" s="138"/>
    </row>
    <row r="631" spans="1:7" ht="15" customHeight="1">
      <c r="A631" s="180">
        <v>44841</v>
      </c>
      <c r="B631" s="1" t="s">
        <v>146</v>
      </c>
      <c r="C631" s="144">
        <v>126287700</v>
      </c>
      <c r="D631" s="144"/>
      <c r="E631" s="1" t="s">
        <v>321</v>
      </c>
      <c r="F631" s="1" t="s">
        <v>251</v>
      </c>
      <c r="G631" s="138" t="s">
        <v>165</v>
      </c>
    </row>
    <row r="632" spans="1:7" ht="15" customHeight="1">
      <c r="A632" s="180">
        <v>44841</v>
      </c>
      <c r="B632" s="1" t="s">
        <v>546</v>
      </c>
      <c r="C632" s="144"/>
      <c r="D632" s="144">
        <v>126287700</v>
      </c>
      <c r="E632" s="1" t="s">
        <v>321</v>
      </c>
      <c r="F632" s="1" t="s">
        <v>251</v>
      </c>
      <c r="G632" s="138"/>
    </row>
    <row r="633" spans="1:7" ht="15" customHeight="1">
      <c r="A633" s="180">
        <v>44841</v>
      </c>
      <c r="B633" s="1" t="s">
        <v>146</v>
      </c>
      <c r="C633" s="144">
        <v>11973500</v>
      </c>
      <c r="D633" s="144"/>
      <c r="E633" s="1" t="s">
        <v>321</v>
      </c>
      <c r="F633" s="1" t="s">
        <v>251</v>
      </c>
      <c r="G633" s="1" t="s">
        <v>165</v>
      </c>
    </row>
    <row r="634" spans="1:7" ht="15" customHeight="1">
      <c r="A634" s="180">
        <v>44841</v>
      </c>
      <c r="B634" s="1" t="s">
        <v>546</v>
      </c>
      <c r="C634" s="144"/>
      <c r="D634" s="144">
        <v>11973500</v>
      </c>
      <c r="E634" s="1" t="s">
        <v>321</v>
      </c>
      <c r="F634" s="1" t="s">
        <v>251</v>
      </c>
      <c r="G634" s="138"/>
    </row>
    <row r="635" spans="1:7" ht="15" customHeight="1">
      <c r="A635" s="180">
        <v>44841</v>
      </c>
      <c r="B635" s="1" t="s">
        <v>146</v>
      </c>
      <c r="C635" s="144">
        <v>7387600</v>
      </c>
      <c r="D635" s="144"/>
      <c r="E635" s="1" t="s">
        <v>321</v>
      </c>
      <c r="F635" s="1" t="s">
        <v>251</v>
      </c>
      <c r="G635" s="138" t="s">
        <v>165</v>
      </c>
    </row>
    <row r="636" spans="1:7" ht="15" customHeight="1">
      <c r="A636" s="180">
        <v>44841</v>
      </c>
      <c r="B636" s="1" t="s">
        <v>546</v>
      </c>
      <c r="C636" s="144"/>
      <c r="D636" s="144">
        <v>7387600</v>
      </c>
      <c r="E636" s="1" t="s">
        <v>321</v>
      </c>
      <c r="F636" s="1" t="s">
        <v>251</v>
      </c>
      <c r="G636" s="138"/>
    </row>
    <row r="637" spans="1:7" ht="15" customHeight="1">
      <c r="A637" s="180">
        <v>44841</v>
      </c>
      <c r="B637" s="1" t="s">
        <v>146</v>
      </c>
      <c r="C637" s="144">
        <v>135010700</v>
      </c>
      <c r="D637" s="144"/>
      <c r="E637" s="1" t="s">
        <v>345</v>
      </c>
      <c r="F637" s="1" t="s">
        <v>251</v>
      </c>
      <c r="G637" s="138" t="s">
        <v>165</v>
      </c>
    </row>
    <row r="638" spans="1:7" ht="15" customHeight="1">
      <c r="A638" s="180">
        <v>44841</v>
      </c>
      <c r="B638" s="1" t="s">
        <v>546</v>
      </c>
      <c r="C638" s="144"/>
      <c r="D638" s="144">
        <v>135010700</v>
      </c>
      <c r="E638" s="1" t="s">
        <v>345</v>
      </c>
      <c r="F638" s="1" t="s">
        <v>251</v>
      </c>
      <c r="G638" s="138"/>
    </row>
    <row r="639" spans="1:7" ht="15" customHeight="1">
      <c r="A639" s="180">
        <v>44841</v>
      </c>
      <c r="B639" s="1" t="s">
        <v>146</v>
      </c>
      <c r="C639" s="144">
        <v>23425600</v>
      </c>
      <c r="D639" s="144"/>
      <c r="E639" s="1" t="s">
        <v>361</v>
      </c>
      <c r="F639" s="1" t="s">
        <v>251</v>
      </c>
      <c r="G639" s="138" t="s">
        <v>165</v>
      </c>
    </row>
    <row r="640" spans="1:7" ht="15" customHeight="1">
      <c r="A640" s="180">
        <v>44841</v>
      </c>
      <c r="B640" s="1" t="s">
        <v>546</v>
      </c>
      <c r="C640" s="144"/>
      <c r="D640" s="144">
        <v>23425600</v>
      </c>
      <c r="E640" s="1" t="s">
        <v>361</v>
      </c>
      <c r="F640" s="1" t="s">
        <v>251</v>
      </c>
      <c r="G640" s="1"/>
    </row>
    <row r="641" spans="1:7" ht="15" customHeight="1">
      <c r="A641" s="180">
        <v>44841</v>
      </c>
      <c r="B641" s="1" t="s">
        <v>146</v>
      </c>
      <c r="C641" s="144">
        <v>100293380</v>
      </c>
      <c r="D641" s="144"/>
      <c r="E641" s="1" t="s">
        <v>308</v>
      </c>
      <c r="F641" s="1" t="s">
        <v>251</v>
      </c>
      <c r="G641" s="138" t="s">
        <v>165</v>
      </c>
    </row>
    <row r="642" spans="1:7" ht="15" customHeight="1">
      <c r="A642" s="180">
        <v>44841</v>
      </c>
      <c r="B642" s="1" t="s">
        <v>546</v>
      </c>
      <c r="C642" s="144"/>
      <c r="D642" s="144">
        <v>100293380</v>
      </c>
      <c r="E642" s="1" t="s">
        <v>308</v>
      </c>
      <c r="F642" s="1" t="s">
        <v>251</v>
      </c>
      <c r="G642" s="138"/>
    </row>
    <row r="643" spans="1:7" ht="15" customHeight="1">
      <c r="A643" s="180">
        <v>44844</v>
      </c>
      <c r="B643" s="1" t="s">
        <v>146</v>
      </c>
      <c r="C643" s="144">
        <v>20000000</v>
      </c>
      <c r="D643" s="144"/>
      <c r="E643" s="1" t="s">
        <v>232</v>
      </c>
      <c r="F643" s="1" t="s">
        <v>251</v>
      </c>
      <c r="G643" s="138" t="s">
        <v>165</v>
      </c>
    </row>
    <row r="644" spans="1:7" ht="15" customHeight="1">
      <c r="A644" s="180">
        <v>44844</v>
      </c>
      <c r="B644" s="1" t="s">
        <v>546</v>
      </c>
      <c r="C644" s="144"/>
      <c r="D644" s="144">
        <v>20000000</v>
      </c>
      <c r="E644" s="1" t="s">
        <v>232</v>
      </c>
      <c r="F644" s="1" t="s">
        <v>251</v>
      </c>
      <c r="G644" s="138"/>
    </row>
    <row r="645" spans="1:7" ht="15" customHeight="1">
      <c r="A645" s="180">
        <v>44844</v>
      </c>
      <c r="B645" s="1" t="s">
        <v>146</v>
      </c>
      <c r="C645" s="144">
        <v>2293480</v>
      </c>
      <c r="D645" s="144"/>
      <c r="E645" s="1" t="s">
        <v>232</v>
      </c>
      <c r="F645" s="1" t="s">
        <v>251</v>
      </c>
      <c r="G645" s="138" t="s">
        <v>165</v>
      </c>
    </row>
    <row r="646" spans="1:7" ht="15" customHeight="1">
      <c r="A646" s="180">
        <v>44844</v>
      </c>
      <c r="B646" s="1" t="s">
        <v>546</v>
      </c>
      <c r="C646" s="144"/>
      <c r="D646" s="144">
        <v>2293480</v>
      </c>
      <c r="E646" s="1" t="s">
        <v>232</v>
      </c>
      <c r="F646" s="1" t="s">
        <v>251</v>
      </c>
      <c r="G646" s="138"/>
    </row>
    <row r="647" spans="1:7" ht="15" customHeight="1">
      <c r="A647" s="180">
        <v>44844</v>
      </c>
      <c r="B647" s="1" t="s">
        <v>146</v>
      </c>
      <c r="C647" s="144">
        <v>11422840</v>
      </c>
      <c r="D647" s="144"/>
      <c r="E647" s="1" t="s">
        <v>491</v>
      </c>
      <c r="F647" s="1" t="s">
        <v>251</v>
      </c>
      <c r="G647" s="138" t="s">
        <v>165</v>
      </c>
    </row>
    <row r="648" spans="1:7" ht="15" customHeight="1">
      <c r="A648" s="180">
        <v>44844</v>
      </c>
      <c r="B648" s="1" t="s">
        <v>546</v>
      </c>
      <c r="C648" s="144"/>
      <c r="D648" s="144">
        <v>11422840</v>
      </c>
      <c r="E648" s="1" t="s">
        <v>491</v>
      </c>
      <c r="F648" s="1" t="s">
        <v>251</v>
      </c>
      <c r="G648" s="138"/>
    </row>
    <row r="649" spans="1:7" ht="15" customHeight="1">
      <c r="A649" s="180">
        <v>44845</v>
      </c>
      <c r="B649" s="1" t="s">
        <v>146</v>
      </c>
      <c r="C649" s="144">
        <v>67501060</v>
      </c>
      <c r="D649" s="144"/>
      <c r="E649" s="1" t="s">
        <v>354</v>
      </c>
      <c r="F649" s="1" t="s">
        <v>251</v>
      </c>
      <c r="G649" s="138" t="s">
        <v>165</v>
      </c>
    </row>
    <row r="650" spans="1:7" ht="15" customHeight="1">
      <c r="A650" s="180">
        <v>44845</v>
      </c>
      <c r="B650" s="1" t="s">
        <v>546</v>
      </c>
      <c r="C650" s="144"/>
      <c r="D650" s="144">
        <v>67501060</v>
      </c>
      <c r="E650" s="1" t="s">
        <v>354</v>
      </c>
      <c r="F650" s="1" t="s">
        <v>251</v>
      </c>
      <c r="G650" s="138"/>
    </row>
    <row r="651" spans="1:7" ht="15" customHeight="1">
      <c r="A651" s="180">
        <v>44845</v>
      </c>
      <c r="B651" s="1" t="s">
        <v>146</v>
      </c>
      <c r="C651" s="144">
        <v>101180310</v>
      </c>
      <c r="D651" s="144"/>
      <c r="E651" s="1" t="s">
        <v>401</v>
      </c>
      <c r="F651" s="1" t="s">
        <v>251</v>
      </c>
      <c r="G651" s="1" t="s">
        <v>165</v>
      </c>
    </row>
    <row r="652" spans="1:7" ht="15" customHeight="1">
      <c r="A652" s="180">
        <v>44845</v>
      </c>
      <c r="B652" s="1" t="s">
        <v>546</v>
      </c>
      <c r="C652" s="144"/>
      <c r="D652" s="144">
        <v>101180310</v>
      </c>
      <c r="E652" s="1" t="s">
        <v>401</v>
      </c>
      <c r="F652" s="1" t="s">
        <v>251</v>
      </c>
      <c r="G652" s="138"/>
    </row>
    <row r="653" spans="1:7" ht="15" customHeight="1">
      <c r="A653" s="180">
        <v>44845</v>
      </c>
      <c r="B653" s="1" t="s">
        <v>146</v>
      </c>
      <c r="C653" s="144">
        <v>7550070</v>
      </c>
      <c r="D653" s="144"/>
      <c r="E653" s="1" t="s">
        <v>460</v>
      </c>
      <c r="F653" s="1" t="s">
        <v>251</v>
      </c>
      <c r="G653" s="138" t="s">
        <v>165</v>
      </c>
    </row>
    <row r="654" spans="1:7" ht="15" customHeight="1">
      <c r="A654" s="180">
        <v>44845</v>
      </c>
      <c r="B654" s="1" t="s">
        <v>546</v>
      </c>
      <c r="C654" s="144"/>
      <c r="D654" s="144">
        <v>7550070</v>
      </c>
      <c r="E654" s="1" t="s">
        <v>460</v>
      </c>
      <c r="F654" s="1" t="s">
        <v>251</v>
      </c>
      <c r="G654" s="138"/>
    </row>
    <row r="655" spans="1:7" ht="15" customHeight="1">
      <c r="A655" s="180">
        <v>44845</v>
      </c>
      <c r="B655" s="1" t="s">
        <v>146</v>
      </c>
      <c r="C655" s="144">
        <v>69005640</v>
      </c>
      <c r="D655" s="144"/>
      <c r="E655" s="1" t="s">
        <v>359</v>
      </c>
      <c r="F655" s="1" t="s">
        <v>251</v>
      </c>
      <c r="G655" s="138" t="s">
        <v>165</v>
      </c>
    </row>
    <row r="656" spans="1:7" ht="15" customHeight="1">
      <c r="A656" s="180">
        <v>44845</v>
      </c>
      <c r="B656" s="1" t="s">
        <v>546</v>
      </c>
      <c r="C656" s="144"/>
      <c r="D656" s="144">
        <v>69005640</v>
      </c>
      <c r="E656" s="1" t="s">
        <v>359</v>
      </c>
      <c r="F656" s="1" t="s">
        <v>251</v>
      </c>
      <c r="G656" s="138"/>
    </row>
    <row r="657" spans="1:7" ht="15" customHeight="1">
      <c r="A657" s="180">
        <v>44845</v>
      </c>
      <c r="B657" s="1" t="s">
        <v>146</v>
      </c>
      <c r="C657" s="144">
        <v>15464460</v>
      </c>
      <c r="D657" s="144"/>
      <c r="E657" s="1" t="s">
        <v>353</v>
      </c>
      <c r="F657" s="1" t="s">
        <v>251</v>
      </c>
      <c r="G657" s="138" t="s">
        <v>165</v>
      </c>
    </row>
    <row r="658" spans="1:7" ht="15" customHeight="1">
      <c r="A658" s="180">
        <v>44845</v>
      </c>
      <c r="B658" s="1" t="s">
        <v>546</v>
      </c>
      <c r="C658" s="144"/>
      <c r="D658" s="144">
        <v>15464460</v>
      </c>
      <c r="E658" s="1" t="s">
        <v>353</v>
      </c>
      <c r="F658" s="1" t="s">
        <v>251</v>
      </c>
      <c r="G658" s="138"/>
    </row>
    <row r="659" spans="1:7" ht="15" customHeight="1">
      <c r="A659" s="180">
        <v>44845</v>
      </c>
      <c r="B659" s="1" t="s">
        <v>146</v>
      </c>
      <c r="C659" s="144">
        <v>105040760</v>
      </c>
      <c r="D659" s="144"/>
      <c r="E659" s="1" t="s">
        <v>332</v>
      </c>
      <c r="F659" s="1" t="s">
        <v>251</v>
      </c>
      <c r="G659" s="138" t="s">
        <v>165</v>
      </c>
    </row>
    <row r="660" spans="1:7" ht="15" customHeight="1">
      <c r="A660" s="180">
        <v>44845</v>
      </c>
      <c r="B660" s="1" t="s">
        <v>546</v>
      </c>
      <c r="C660" s="144"/>
      <c r="D660" s="144">
        <v>105040760</v>
      </c>
      <c r="E660" s="1" t="s">
        <v>332</v>
      </c>
      <c r="F660" s="1" t="s">
        <v>251</v>
      </c>
      <c r="G660" s="138"/>
    </row>
    <row r="661" spans="1:7" ht="15" customHeight="1">
      <c r="A661" s="180">
        <v>44845</v>
      </c>
      <c r="B661" s="1" t="s">
        <v>146</v>
      </c>
      <c r="C661" s="144">
        <v>8779100</v>
      </c>
      <c r="D661" s="144"/>
      <c r="E661" s="1" t="s">
        <v>320</v>
      </c>
      <c r="F661" s="1" t="s">
        <v>251</v>
      </c>
      <c r="G661" s="138" t="s">
        <v>165</v>
      </c>
    </row>
    <row r="662" spans="1:7" ht="15" customHeight="1">
      <c r="A662" s="180">
        <v>44845</v>
      </c>
      <c r="B662" s="1" t="s">
        <v>546</v>
      </c>
      <c r="C662" s="144"/>
      <c r="D662" s="144">
        <v>8779100</v>
      </c>
      <c r="E662" s="1" t="s">
        <v>320</v>
      </c>
      <c r="F662" s="1" t="s">
        <v>251</v>
      </c>
      <c r="G662" s="138"/>
    </row>
    <row r="663" spans="1:7" ht="15" customHeight="1">
      <c r="A663" s="180">
        <v>44845</v>
      </c>
      <c r="B663" s="1" t="s">
        <v>146</v>
      </c>
      <c r="C663" s="144">
        <v>18870500</v>
      </c>
      <c r="D663" s="144"/>
      <c r="E663" s="1" t="s">
        <v>312</v>
      </c>
      <c r="F663" s="1" t="s">
        <v>251</v>
      </c>
      <c r="G663" s="138" t="s">
        <v>165</v>
      </c>
    </row>
    <row r="664" spans="1:7" ht="15" customHeight="1">
      <c r="A664" s="180">
        <v>44845</v>
      </c>
      <c r="B664" s="1" t="s">
        <v>546</v>
      </c>
      <c r="C664" s="144"/>
      <c r="D664" s="144">
        <v>18870500</v>
      </c>
      <c r="E664" s="1" t="s">
        <v>312</v>
      </c>
      <c r="F664" s="1" t="s">
        <v>251</v>
      </c>
      <c r="G664" s="138"/>
    </row>
    <row r="665" spans="1:7" ht="15" customHeight="1">
      <c r="A665" s="180">
        <v>44845</v>
      </c>
      <c r="B665" s="1" t="s">
        <v>146</v>
      </c>
      <c r="C665" s="144">
        <v>35831791</v>
      </c>
      <c r="D665" s="144"/>
      <c r="E665" s="1" t="s">
        <v>346</v>
      </c>
      <c r="F665" s="1" t="s">
        <v>251</v>
      </c>
      <c r="G665" s="138" t="s">
        <v>165</v>
      </c>
    </row>
    <row r="666" spans="1:7" ht="15" customHeight="1">
      <c r="A666" s="180">
        <v>44845</v>
      </c>
      <c r="B666" s="1" t="s">
        <v>546</v>
      </c>
      <c r="C666" s="144"/>
      <c r="D666" s="144">
        <v>35831791</v>
      </c>
      <c r="E666" s="1" t="s">
        <v>346</v>
      </c>
      <c r="F666" s="1" t="s">
        <v>251</v>
      </c>
      <c r="G666" s="138"/>
    </row>
    <row r="667" spans="1:7" ht="15" customHeight="1">
      <c r="A667" s="180">
        <v>44845</v>
      </c>
      <c r="B667" s="1" t="s">
        <v>146</v>
      </c>
      <c r="C667" s="144">
        <v>2354550</v>
      </c>
      <c r="D667" s="144"/>
      <c r="E667" s="1" t="s">
        <v>515</v>
      </c>
      <c r="F667" s="1" t="s">
        <v>251</v>
      </c>
      <c r="G667" s="138" t="s">
        <v>165</v>
      </c>
    </row>
    <row r="668" spans="1:7" ht="15" customHeight="1">
      <c r="A668" s="180">
        <v>44845</v>
      </c>
      <c r="B668" s="1" t="s">
        <v>546</v>
      </c>
      <c r="C668" s="144"/>
      <c r="D668" s="144">
        <v>2354550</v>
      </c>
      <c r="E668" s="1" t="s">
        <v>515</v>
      </c>
      <c r="F668" s="1" t="s">
        <v>251</v>
      </c>
      <c r="G668" s="138"/>
    </row>
    <row r="669" spans="1:7" ht="15" customHeight="1">
      <c r="A669" s="180">
        <v>44845</v>
      </c>
      <c r="B669" s="1" t="s">
        <v>146</v>
      </c>
      <c r="C669" s="144">
        <v>4262720</v>
      </c>
      <c r="D669" s="144"/>
      <c r="E669" s="1" t="s">
        <v>515</v>
      </c>
      <c r="F669" s="1" t="s">
        <v>251</v>
      </c>
      <c r="G669" s="138" t="s">
        <v>165</v>
      </c>
    </row>
    <row r="670" spans="1:7" ht="15" customHeight="1">
      <c r="A670" s="180">
        <v>44845</v>
      </c>
      <c r="B670" s="1" t="s">
        <v>546</v>
      </c>
      <c r="C670" s="144"/>
      <c r="D670" s="144">
        <v>4262720</v>
      </c>
      <c r="E670" s="1" t="s">
        <v>515</v>
      </c>
      <c r="F670" s="1" t="s">
        <v>251</v>
      </c>
      <c r="G670" s="138"/>
    </row>
    <row r="671" spans="1:7" ht="15" customHeight="1">
      <c r="A671" s="180">
        <v>44845</v>
      </c>
      <c r="B671" s="1" t="s">
        <v>146</v>
      </c>
      <c r="C671" s="144">
        <v>3325080</v>
      </c>
      <c r="D671" s="144"/>
      <c r="E671" s="1" t="s">
        <v>318</v>
      </c>
      <c r="F671" s="1" t="s">
        <v>251</v>
      </c>
      <c r="G671" s="138" t="s">
        <v>165</v>
      </c>
    </row>
    <row r="672" spans="1:7" ht="15" customHeight="1">
      <c r="A672" s="180">
        <v>44845</v>
      </c>
      <c r="B672" s="1" t="s">
        <v>546</v>
      </c>
      <c r="C672" s="144"/>
      <c r="D672" s="144">
        <v>3325080</v>
      </c>
      <c r="E672" s="1" t="s">
        <v>318</v>
      </c>
      <c r="F672" s="1" t="s">
        <v>251</v>
      </c>
      <c r="G672" s="138"/>
    </row>
    <row r="673" spans="1:7" ht="15" customHeight="1">
      <c r="A673" s="180">
        <v>44845</v>
      </c>
      <c r="B673" s="1" t="s">
        <v>146</v>
      </c>
      <c r="C673" s="144">
        <v>2007840</v>
      </c>
      <c r="D673" s="144"/>
      <c r="E673" s="1" t="s">
        <v>360</v>
      </c>
      <c r="F673" s="1" t="s">
        <v>251</v>
      </c>
      <c r="G673" s="138" t="s">
        <v>165</v>
      </c>
    </row>
    <row r="674" spans="1:7" ht="15" customHeight="1">
      <c r="A674" s="180">
        <v>44845</v>
      </c>
      <c r="B674" s="1" t="s">
        <v>546</v>
      </c>
      <c r="C674" s="144"/>
      <c r="D674" s="144">
        <v>2007840</v>
      </c>
      <c r="E674" s="1" t="s">
        <v>360</v>
      </c>
      <c r="F674" s="1" t="s">
        <v>251</v>
      </c>
      <c r="G674" s="138"/>
    </row>
    <row r="675" spans="1:7" ht="15" customHeight="1">
      <c r="A675" s="180">
        <v>44845</v>
      </c>
      <c r="B675" s="1" t="s">
        <v>146</v>
      </c>
      <c r="C675" s="144">
        <v>5187380</v>
      </c>
      <c r="D675" s="144"/>
      <c r="E675" s="1" t="s">
        <v>311</v>
      </c>
      <c r="F675" s="1" t="s">
        <v>251</v>
      </c>
      <c r="G675" s="138" t="s">
        <v>165</v>
      </c>
    </row>
    <row r="676" spans="1:7" ht="15" customHeight="1">
      <c r="A676" s="180">
        <v>44845</v>
      </c>
      <c r="B676" s="1" t="s">
        <v>546</v>
      </c>
      <c r="C676" s="144"/>
      <c r="D676" s="144">
        <v>5187380</v>
      </c>
      <c r="E676" s="1" t="s">
        <v>311</v>
      </c>
      <c r="F676" s="1" t="s">
        <v>251</v>
      </c>
      <c r="G676" s="138"/>
    </row>
    <row r="677" spans="1:7" ht="15" customHeight="1">
      <c r="A677" s="180">
        <v>44845</v>
      </c>
      <c r="B677" s="1" t="s">
        <v>146</v>
      </c>
      <c r="C677" s="144">
        <v>27624850</v>
      </c>
      <c r="D677" s="144"/>
      <c r="E677" s="1" t="s">
        <v>344</v>
      </c>
      <c r="F677" s="1" t="s">
        <v>251</v>
      </c>
      <c r="G677" s="138" t="s">
        <v>165</v>
      </c>
    </row>
    <row r="678" spans="1:7" ht="15" customHeight="1">
      <c r="A678" s="180">
        <v>44845</v>
      </c>
      <c r="B678" s="1" t="s">
        <v>546</v>
      </c>
      <c r="C678" s="144"/>
      <c r="D678" s="144">
        <v>27624850</v>
      </c>
      <c r="E678" s="1" t="s">
        <v>344</v>
      </c>
      <c r="F678" s="1" t="s">
        <v>251</v>
      </c>
      <c r="G678" s="138"/>
    </row>
    <row r="679" spans="1:7" ht="15" customHeight="1">
      <c r="A679" s="180">
        <v>44845</v>
      </c>
      <c r="B679" s="1" t="s">
        <v>146</v>
      </c>
      <c r="C679" s="144">
        <v>17327796</v>
      </c>
      <c r="D679" s="144"/>
      <c r="E679" s="1" t="s">
        <v>516</v>
      </c>
      <c r="F679" s="1" t="s">
        <v>251</v>
      </c>
      <c r="G679" s="138" t="s">
        <v>165</v>
      </c>
    </row>
    <row r="680" spans="1:7" ht="15" customHeight="1">
      <c r="A680" s="180">
        <v>44845</v>
      </c>
      <c r="B680" s="1" t="s">
        <v>546</v>
      </c>
      <c r="C680" s="144"/>
      <c r="D680" s="144">
        <v>17327796</v>
      </c>
      <c r="E680" s="1" t="s">
        <v>516</v>
      </c>
      <c r="F680" s="1" t="s">
        <v>251</v>
      </c>
      <c r="G680" s="138"/>
    </row>
    <row r="681" spans="1:7" ht="15" customHeight="1">
      <c r="A681" s="180">
        <v>44845</v>
      </c>
      <c r="B681" s="1" t="s">
        <v>146</v>
      </c>
      <c r="C681" s="144">
        <v>25663550</v>
      </c>
      <c r="D681" s="144"/>
      <c r="E681" s="1" t="s">
        <v>318</v>
      </c>
      <c r="F681" s="1" t="s">
        <v>251</v>
      </c>
      <c r="G681" s="138" t="s">
        <v>165</v>
      </c>
    </row>
    <row r="682" spans="1:7" ht="15" customHeight="1">
      <c r="A682" s="180">
        <v>44845</v>
      </c>
      <c r="B682" s="1" t="s">
        <v>546</v>
      </c>
      <c r="C682" s="144"/>
      <c r="D682" s="144">
        <v>25663550</v>
      </c>
      <c r="E682" s="1" t="s">
        <v>318</v>
      </c>
      <c r="F682" s="1" t="s">
        <v>251</v>
      </c>
      <c r="G682" s="138"/>
    </row>
    <row r="683" spans="1:7" ht="15" customHeight="1">
      <c r="A683" s="180">
        <v>44845</v>
      </c>
      <c r="B683" s="1" t="s">
        <v>146</v>
      </c>
      <c r="C683" s="144">
        <v>9304240</v>
      </c>
      <c r="D683" s="144"/>
      <c r="E683" s="1" t="s">
        <v>398</v>
      </c>
      <c r="F683" s="1" t="s">
        <v>251</v>
      </c>
      <c r="G683" s="1" t="s">
        <v>165</v>
      </c>
    </row>
    <row r="684" spans="1:7" ht="15" customHeight="1">
      <c r="A684" s="180">
        <v>44845</v>
      </c>
      <c r="B684" s="1" t="s">
        <v>546</v>
      </c>
      <c r="C684" s="144"/>
      <c r="D684" s="144">
        <v>9304240</v>
      </c>
      <c r="E684" s="1" t="s">
        <v>398</v>
      </c>
      <c r="F684" s="1" t="s">
        <v>251</v>
      </c>
      <c r="G684" s="138"/>
    </row>
    <row r="685" spans="1:7" ht="15" customHeight="1">
      <c r="A685" s="180">
        <v>44845</v>
      </c>
      <c r="B685" s="1" t="s">
        <v>146</v>
      </c>
      <c r="C685" s="144">
        <v>12344090</v>
      </c>
      <c r="D685" s="144"/>
      <c r="E685" s="1" t="s">
        <v>128</v>
      </c>
      <c r="F685" s="1" t="s">
        <v>251</v>
      </c>
      <c r="G685" s="138" t="s">
        <v>165</v>
      </c>
    </row>
    <row r="686" spans="1:7" ht="15" customHeight="1">
      <c r="A686" s="180">
        <v>44845</v>
      </c>
      <c r="B686" s="1" t="s">
        <v>546</v>
      </c>
      <c r="C686" s="144"/>
      <c r="D686" s="144">
        <v>12344090</v>
      </c>
      <c r="E686" s="1" t="s">
        <v>128</v>
      </c>
      <c r="F686" s="1" t="s">
        <v>251</v>
      </c>
      <c r="G686" s="1"/>
    </row>
    <row r="687" spans="1:7" ht="15" customHeight="1">
      <c r="A687" s="180">
        <v>44845</v>
      </c>
      <c r="B687" s="1" t="s">
        <v>146</v>
      </c>
      <c r="C687" s="144">
        <v>2983750</v>
      </c>
      <c r="D687" s="144"/>
      <c r="E687" s="1" t="s">
        <v>319</v>
      </c>
      <c r="F687" s="1" t="s">
        <v>251</v>
      </c>
      <c r="G687" s="138" t="s">
        <v>165</v>
      </c>
    </row>
    <row r="688" spans="1:7" ht="15" customHeight="1">
      <c r="A688" s="180">
        <v>44845</v>
      </c>
      <c r="B688" s="1" t="s">
        <v>546</v>
      </c>
      <c r="C688" s="144"/>
      <c r="D688" s="144">
        <v>2983750</v>
      </c>
      <c r="E688" s="1" t="s">
        <v>319</v>
      </c>
      <c r="F688" s="1" t="s">
        <v>251</v>
      </c>
      <c r="G688" s="138"/>
    </row>
    <row r="689" spans="1:7" ht="15" customHeight="1">
      <c r="A689" s="180">
        <v>44845</v>
      </c>
      <c r="B689" s="1" t="s">
        <v>146</v>
      </c>
      <c r="C689" s="144">
        <v>1442980</v>
      </c>
      <c r="D689" s="144"/>
      <c r="E689" s="1" t="s">
        <v>331</v>
      </c>
      <c r="F689" s="1" t="s">
        <v>251</v>
      </c>
      <c r="G689" s="138" t="s">
        <v>165</v>
      </c>
    </row>
    <row r="690" spans="1:7" ht="15" customHeight="1">
      <c r="A690" s="180">
        <v>44845</v>
      </c>
      <c r="B690" s="1" t="s">
        <v>546</v>
      </c>
      <c r="C690" s="144"/>
      <c r="D690" s="144">
        <v>1442980</v>
      </c>
      <c r="E690" s="1" t="s">
        <v>331</v>
      </c>
      <c r="F690" s="1" t="s">
        <v>251</v>
      </c>
      <c r="G690" s="138"/>
    </row>
    <row r="691" spans="1:7" ht="15" customHeight="1">
      <c r="A691" s="180">
        <v>44845</v>
      </c>
      <c r="B691" s="1" t="s">
        <v>146</v>
      </c>
      <c r="C691" s="144">
        <v>787050</v>
      </c>
      <c r="D691" s="144"/>
      <c r="E691" s="1" t="s">
        <v>331</v>
      </c>
      <c r="F691" s="1" t="s">
        <v>251</v>
      </c>
      <c r="G691" s="138" t="s">
        <v>165</v>
      </c>
    </row>
    <row r="692" spans="1:7" ht="15" customHeight="1">
      <c r="A692" s="180">
        <v>44845</v>
      </c>
      <c r="B692" s="1" t="s">
        <v>546</v>
      </c>
      <c r="C692" s="144"/>
      <c r="D692" s="144">
        <v>787050</v>
      </c>
      <c r="E692" s="1" t="s">
        <v>331</v>
      </c>
      <c r="F692" s="1" t="s">
        <v>251</v>
      </c>
      <c r="G692" s="138"/>
    </row>
    <row r="693" spans="1:7" ht="15" customHeight="1">
      <c r="A693" s="180">
        <v>44845</v>
      </c>
      <c r="B693" s="1" t="s">
        <v>146</v>
      </c>
      <c r="C693" s="144">
        <v>8903400</v>
      </c>
      <c r="D693" s="144"/>
      <c r="E693" s="1" t="s">
        <v>358</v>
      </c>
      <c r="F693" s="1" t="s">
        <v>251</v>
      </c>
      <c r="G693" s="138" t="s">
        <v>165</v>
      </c>
    </row>
    <row r="694" spans="1:7" ht="15" customHeight="1">
      <c r="A694" s="180">
        <v>44845</v>
      </c>
      <c r="B694" s="1" t="s">
        <v>546</v>
      </c>
      <c r="C694" s="144"/>
      <c r="D694" s="144">
        <v>8903400</v>
      </c>
      <c r="E694" s="1" t="s">
        <v>358</v>
      </c>
      <c r="F694" s="1" t="s">
        <v>251</v>
      </c>
      <c r="G694" s="138"/>
    </row>
    <row r="695" spans="1:7" ht="15" customHeight="1">
      <c r="A695" s="180">
        <v>44848</v>
      </c>
      <c r="B695" s="1" t="s">
        <v>146</v>
      </c>
      <c r="C695" s="144">
        <v>24946680</v>
      </c>
      <c r="D695" s="144"/>
      <c r="E695" s="1" t="s">
        <v>317</v>
      </c>
      <c r="F695" s="1" t="s">
        <v>251</v>
      </c>
      <c r="G695" s="138" t="s">
        <v>165</v>
      </c>
    </row>
    <row r="696" spans="1:7" ht="15" customHeight="1">
      <c r="A696" s="180">
        <v>44848</v>
      </c>
      <c r="B696" s="1" t="s">
        <v>546</v>
      </c>
      <c r="C696" s="144"/>
      <c r="D696" s="144">
        <v>24946680</v>
      </c>
      <c r="E696" s="1" t="s">
        <v>317</v>
      </c>
      <c r="F696" s="1" t="s">
        <v>251</v>
      </c>
      <c r="G696" s="138"/>
    </row>
    <row r="697" spans="1:7" ht="15" customHeight="1">
      <c r="A697" s="180">
        <v>44851</v>
      </c>
      <c r="B697" s="1" t="s">
        <v>146</v>
      </c>
      <c r="C697" s="144">
        <v>91624720</v>
      </c>
      <c r="D697" s="144"/>
      <c r="E697" s="1" t="s">
        <v>317</v>
      </c>
      <c r="F697" s="1" t="s">
        <v>251</v>
      </c>
      <c r="G697" s="1" t="s">
        <v>165</v>
      </c>
    </row>
    <row r="698" spans="1:7" ht="15" customHeight="1">
      <c r="A698" s="180">
        <v>44851</v>
      </c>
      <c r="B698" s="1" t="s">
        <v>546</v>
      </c>
      <c r="C698" s="144"/>
      <c r="D698" s="144">
        <v>91624720</v>
      </c>
      <c r="E698" s="1" t="s">
        <v>317</v>
      </c>
      <c r="F698" s="1" t="s">
        <v>251</v>
      </c>
      <c r="G698" s="1"/>
    </row>
    <row r="699" spans="1:7" ht="15" customHeight="1">
      <c r="A699" s="180">
        <v>44851</v>
      </c>
      <c r="B699" s="1" t="s">
        <v>146</v>
      </c>
      <c r="C699" s="144">
        <v>389564230</v>
      </c>
      <c r="D699" s="144"/>
      <c r="E699" s="1" t="s">
        <v>343</v>
      </c>
      <c r="F699" s="1" t="s">
        <v>251</v>
      </c>
      <c r="G699" s="138" t="s">
        <v>165</v>
      </c>
    </row>
    <row r="700" spans="1:7" ht="15" customHeight="1">
      <c r="A700" s="180">
        <v>44851</v>
      </c>
      <c r="B700" s="1" t="s">
        <v>546</v>
      </c>
      <c r="C700" s="144"/>
      <c r="D700" s="144">
        <v>389564230</v>
      </c>
      <c r="E700" s="1" t="s">
        <v>343</v>
      </c>
      <c r="F700" s="1" t="s">
        <v>251</v>
      </c>
      <c r="G700" s="138"/>
    </row>
    <row r="701" spans="1:7" ht="15" customHeight="1">
      <c r="A701" s="180">
        <v>44852</v>
      </c>
      <c r="B701" s="1" t="s">
        <v>146</v>
      </c>
      <c r="C701" s="144">
        <v>167094</v>
      </c>
      <c r="D701" s="144"/>
      <c r="E701" s="1" t="s">
        <v>552</v>
      </c>
      <c r="F701" s="1" t="s">
        <v>251</v>
      </c>
      <c r="G701" s="138" t="s">
        <v>165</v>
      </c>
    </row>
    <row r="702" spans="1:7" ht="15" customHeight="1">
      <c r="A702" s="180">
        <v>44852</v>
      </c>
      <c r="B702" s="1" t="s">
        <v>546</v>
      </c>
      <c r="C702" s="144"/>
      <c r="D702" s="144">
        <v>167094</v>
      </c>
      <c r="E702" s="1" t="s">
        <v>552</v>
      </c>
      <c r="F702" s="1" t="s">
        <v>251</v>
      </c>
      <c r="G702" s="138"/>
    </row>
    <row r="703" spans="1:7" ht="15" customHeight="1">
      <c r="A703" s="180">
        <v>44855</v>
      </c>
      <c r="B703" s="1" t="s">
        <v>146</v>
      </c>
      <c r="C703" s="144">
        <v>109767075</v>
      </c>
      <c r="D703" s="144"/>
      <c r="E703" s="1" t="s">
        <v>357</v>
      </c>
      <c r="F703" s="1" t="s">
        <v>251</v>
      </c>
      <c r="G703" s="138" t="s">
        <v>165</v>
      </c>
    </row>
    <row r="704" spans="1:7" ht="15" customHeight="1">
      <c r="A704" s="180">
        <v>44855</v>
      </c>
      <c r="B704" s="1" t="s">
        <v>546</v>
      </c>
      <c r="C704" s="144"/>
      <c r="D704" s="144">
        <v>109767075</v>
      </c>
      <c r="E704" s="1" t="s">
        <v>357</v>
      </c>
      <c r="F704" s="1" t="s">
        <v>251</v>
      </c>
      <c r="G704" s="138"/>
    </row>
    <row r="705" spans="1:7" ht="15" customHeight="1">
      <c r="A705" s="180">
        <v>44851</v>
      </c>
      <c r="B705" s="1" t="s">
        <v>146</v>
      </c>
      <c r="C705" s="144">
        <v>880000</v>
      </c>
      <c r="D705" s="144"/>
      <c r="E705" s="1" t="s">
        <v>484</v>
      </c>
      <c r="F705" s="1" t="s">
        <v>251</v>
      </c>
      <c r="G705" s="138" t="s">
        <v>165</v>
      </c>
    </row>
    <row r="706" spans="1:7" ht="15" customHeight="1">
      <c r="A706" s="180">
        <v>44851</v>
      </c>
      <c r="B706" s="1" t="s">
        <v>546</v>
      </c>
      <c r="C706" s="144"/>
      <c r="D706" s="144">
        <v>880000</v>
      </c>
      <c r="E706" s="1" t="s">
        <v>484</v>
      </c>
      <c r="F706" s="1" t="s">
        <v>251</v>
      </c>
      <c r="G706" s="1"/>
    </row>
    <row r="707" spans="1:7" ht="15" customHeight="1">
      <c r="A707" s="180">
        <v>44841</v>
      </c>
      <c r="B707" s="1" t="s">
        <v>146</v>
      </c>
      <c r="C707" s="144">
        <v>297000</v>
      </c>
      <c r="D707" s="144"/>
      <c r="E707" s="1" t="s">
        <v>517</v>
      </c>
      <c r="F707" s="1" t="s">
        <v>251</v>
      </c>
      <c r="G707" s="138" t="s">
        <v>165</v>
      </c>
    </row>
    <row r="708" spans="1:7" ht="15" customHeight="1">
      <c r="A708" s="180">
        <v>44841</v>
      </c>
      <c r="B708" s="1" t="s">
        <v>546</v>
      </c>
      <c r="C708" s="144"/>
      <c r="D708" s="144">
        <v>297000</v>
      </c>
      <c r="E708" s="1" t="s">
        <v>517</v>
      </c>
      <c r="F708" s="1" t="s">
        <v>251</v>
      </c>
      <c r="G708" s="138"/>
    </row>
    <row r="709" spans="1:7" ht="15" customHeight="1">
      <c r="A709" s="180">
        <v>44840</v>
      </c>
      <c r="B709" s="1" t="s">
        <v>146</v>
      </c>
      <c r="C709" s="144">
        <v>3947428</v>
      </c>
      <c r="D709" s="144"/>
      <c r="E709" s="1" t="s">
        <v>357</v>
      </c>
      <c r="F709" s="1" t="s">
        <v>251</v>
      </c>
      <c r="G709" s="138" t="s">
        <v>165</v>
      </c>
    </row>
    <row r="710" spans="1:7" ht="15" customHeight="1">
      <c r="A710" s="180">
        <v>44840</v>
      </c>
      <c r="B710" s="1" t="s">
        <v>546</v>
      </c>
      <c r="C710" s="144"/>
      <c r="D710" s="144">
        <v>3947428</v>
      </c>
      <c r="E710" s="1" t="s">
        <v>357</v>
      </c>
      <c r="F710" s="1" t="s">
        <v>251</v>
      </c>
      <c r="G710" s="138"/>
    </row>
    <row r="711" spans="1:7" ht="15" customHeight="1">
      <c r="A711" s="180">
        <v>44853</v>
      </c>
      <c r="B711" s="1" t="s">
        <v>146</v>
      </c>
      <c r="C711" s="144">
        <v>2000000</v>
      </c>
      <c r="D711" s="144"/>
      <c r="E711" s="1" t="s">
        <v>553</v>
      </c>
      <c r="F711" s="1" t="s">
        <v>251</v>
      </c>
      <c r="G711" s="138" t="s">
        <v>165</v>
      </c>
    </row>
    <row r="712" spans="1:7" ht="15" customHeight="1">
      <c r="A712" s="180">
        <v>44853</v>
      </c>
      <c r="B712" s="1" t="s">
        <v>546</v>
      </c>
      <c r="C712" s="144"/>
      <c r="D712" s="144">
        <v>2000000</v>
      </c>
      <c r="E712" s="1" t="s">
        <v>553</v>
      </c>
      <c r="F712" s="1" t="s">
        <v>251</v>
      </c>
      <c r="G712" s="138"/>
    </row>
    <row r="713" spans="1:7" ht="15" customHeight="1">
      <c r="A713" s="180">
        <v>44852</v>
      </c>
      <c r="B713" s="1" t="s">
        <v>146</v>
      </c>
      <c r="C713" s="144">
        <v>608</v>
      </c>
      <c r="D713" s="144"/>
      <c r="E713" s="1" t="s">
        <v>554</v>
      </c>
      <c r="F713" s="1" t="s">
        <v>251</v>
      </c>
      <c r="G713" s="138" t="s">
        <v>165</v>
      </c>
    </row>
    <row r="714" spans="1:7" ht="15" customHeight="1">
      <c r="A714" s="180">
        <v>44852</v>
      </c>
      <c r="B714" s="1" t="s">
        <v>555</v>
      </c>
      <c r="C714" s="144"/>
      <c r="D714" s="144">
        <v>608</v>
      </c>
      <c r="E714" s="1" t="s">
        <v>554</v>
      </c>
      <c r="F714" s="1" t="s">
        <v>251</v>
      </c>
      <c r="G714" s="1"/>
    </row>
    <row r="715" spans="1:7" ht="15" customHeight="1">
      <c r="A715" s="188">
        <v>44840</v>
      </c>
      <c r="B715" s="135" t="s">
        <v>146</v>
      </c>
      <c r="C715" s="270">
        <v>4965290</v>
      </c>
      <c r="D715" s="270"/>
      <c r="E715" s="135" t="s">
        <v>500</v>
      </c>
      <c r="F715" s="135" t="s">
        <v>251</v>
      </c>
      <c r="G715" s="138" t="s">
        <v>165</v>
      </c>
    </row>
    <row r="716" spans="1:7" ht="15" customHeight="1">
      <c r="A716" s="184">
        <v>44840</v>
      </c>
      <c r="B716" s="26" t="s">
        <v>546</v>
      </c>
      <c r="C716" s="271"/>
      <c r="D716" s="271">
        <v>4965290</v>
      </c>
      <c r="E716" s="26" t="s">
        <v>500</v>
      </c>
      <c r="F716" s="26" t="s">
        <v>251</v>
      </c>
      <c r="G716" s="26"/>
    </row>
    <row r="717" spans="1:7" ht="15" customHeight="1">
      <c r="A717" s="180">
        <v>44854</v>
      </c>
      <c r="B717" s="1" t="s">
        <v>147</v>
      </c>
      <c r="C717" s="144">
        <v>7999</v>
      </c>
      <c r="D717" s="144"/>
      <c r="E717" s="1" t="s">
        <v>379</v>
      </c>
      <c r="F717" s="1" t="s">
        <v>387</v>
      </c>
      <c r="G717" s="1" t="s">
        <v>165</v>
      </c>
    </row>
    <row r="718" spans="1:7" ht="15" customHeight="1">
      <c r="A718" s="180">
        <v>44854</v>
      </c>
      <c r="B718" s="1" t="s">
        <v>546</v>
      </c>
      <c r="C718" s="144"/>
      <c r="D718" s="144">
        <v>7999</v>
      </c>
      <c r="E718" s="1" t="s">
        <v>379</v>
      </c>
      <c r="F718" s="1" t="s">
        <v>252</v>
      </c>
      <c r="G718" s="1"/>
    </row>
    <row r="719" spans="1:7" ht="15" customHeight="1">
      <c r="A719" s="180">
        <v>44855</v>
      </c>
      <c r="B719" s="1" t="s">
        <v>146</v>
      </c>
      <c r="C719" s="144">
        <v>21175</v>
      </c>
      <c r="D719" s="144"/>
      <c r="E719" s="1" t="s">
        <v>315</v>
      </c>
      <c r="F719" s="1" t="s">
        <v>252</v>
      </c>
      <c r="G719" s="1" t="s">
        <v>165</v>
      </c>
    </row>
    <row r="720" spans="1:7" ht="15" customHeight="1">
      <c r="A720" s="180">
        <v>44855</v>
      </c>
      <c r="B720" s="1" t="s">
        <v>58</v>
      </c>
      <c r="C720" s="144"/>
      <c r="D720" s="144">
        <v>21175</v>
      </c>
      <c r="E720" s="1" t="s">
        <v>315</v>
      </c>
      <c r="F720" s="1" t="s">
        <v>252</v>
      </c>
      <c r="G720" s="1"/>
    </row>
    <row r="721" spans="1:7" ht="15" customHeight="1">
      <c r="A721" s="180">
        <v>44855</v>
      </c>
      <c r="B721" s="1" t="s">
        <v>146</v>
      </c>
      <c r="C721" s="144">
        <v>850</v>
      </c>
      <c r="D721" s="144"/>
      <c r="E721" s="1" t="s">
        <v>315</v>
      </c>
      <c r="F721" s="1" t="s">
        <v>252</v>
      </c>
      <c r="G721" s="1" t="s">
        <v>165</v>
      </c>
    </row>
    <row r="722" spans="1:7" ht="15" customHeight="1">
      <c r="A722" s="180">
        <v>44855</v>
      </c>
      <c r="B722" s="1" t="s">
        <v>58</v>
      </c>
      <c r="C722" s="144"/>
      <c r="D722" s="144">
        <v>850</v>
      </c>
      <c r="E722" s="1" t="s">
        <v>315</v>
      </c>
      <c r="F722" s="1" t="s">
        <v>252</v>
      </c>
      <c r="G722" s="1"/>
    </row>
    <row r="723" spans="1:7" ht="15" customHeight="1">
      <c r="A723" s="180">
        <v>44855</v>
      </c>
      <c r="B723" s="1" t="s">
        <v>146</v>
      </c>
      <c r="C723" s="144">
        <v>368632</v>
      </c>
      <c r="D723" s="144"/>
      <c r="E723" s="1" t="s">
        <v>379</v>
      </c>
      <c r="F723" s="1" t="s">
        <v>252</v>
      </c>
      <c r="G723" s="1" t="s">
        <v>165</v>
      </c>
    </row>
    <row r="724" spans="1:7" ht="15" customHeight="1">
      <c r="A724" s="180">
        <v>44855</v>
      </c>
      <c r="B724" s="1" t="s">
        <v>58</v>
      </c>
      <c r="C724" s="144"/>
      <c r="D724" s="144">
        <v>368632</v>
      </c>
      <c r="E724" s="1" t="s">
        <v>379</v>
      </c>
      <c r="F724" s="1" t="s">
        <v>252</v>
      </c>
      <c r="G724" s="1"/>
    </row>
    <row r="725" spans="1:7" ht="15" customHeight="1">
      <c r="A725" s="180">
        <v>44855</v>
      </c>
      <c r="B725" s="1" t="s">
        <v>146</v>
      </c>
      <c r="C725" s="144">
        <v>14870</v>
      </c>
      <c r="D725" s="144"/>
      <c r="E725" s="1" t="s">
        <v>379</v>
      </c>
      <c r="F725" s="1" t="s">
        <v>252</v>
      </c>
      <c r="G725" s="1" t="s">
        <v>165</v>
      </c>
    </row>
    <row r="726" spans="1:7" ht="15" customHeight="1">
      <c r="A726" s="180">
        <v>44855</v>
      </c>
      <c r="B726" s="1" t="s">
        <v>58</v>
      </c>
      <c r="C726" s="144"/>
      <c r="D726" s="144">
        <v>14870</v>
      </c>
      <c r="E726" s="1" t="s">
        <v>379</v>
      </c>
      <c r="F726" s="1" t="s">
        <v>252</v>
      </c>
      <c r="G726" s="1"/>
    </row>
    <row r="727" spans="1:7" ht="15" customHeight="1">
      <c r="A727" s="180">
        <v>44858</v>
      </c>
      <c r="B727" s="1" t="s">
        <v>146</v>
      </c>
      <c r="C727" s="144">
        <v>3100</v>
      </c>
      <c r="D727" s="144"/>
      <c r="E727" s="1" t="s">
        <v>346</v>
      </c>
      <c r="F727" s="1" t="s">
        <v>252</v>
      </c>
      <c r="G727" s="1" t="s">
        <v>165</v>
      </c>
    </row>
    <row r="728" spans="1:7" ht="15" customHeight="1">
      <c r="A728" s="180">
        <v>44858</v>
      </c>
      <c r="B728" s="1" t="s">
        <v>58</v>
      </c>
      <c r="C728" s="144"/>
      <c r="D728" s="144">
        <v>3100</v>
      </c>
      <c r="E728" s="1" t="s">
        <v>346</v>
      </c>
      <c r="F728" s="1" t="s">
        <v>252</v>
      </c>
      <c r="G728" s="1"/>
    </row>
    <row r="729" spans="1:7" ht="15" customHeight="1">
      <c r="A729" s="180">
        <v>44858</v>
      </c>
      <c r="B729" s="1" t="s">
        <v>146</v>
      </c>
      <c r="C729" s="144">
        <v>177419</v>
      </c>
      <c r="D729" s="144"/>
      <c r="E729" s="1" t="s">
        <v>346</v>
      </c>
      <c r="F729" s="1" t="s">
        <v>252</v>
      </c>
      <c r="G729" s="1" t="s">
        <v>165</v>
      </c>
    </row>
    <row r="730" spans="1:7" ht="15" customHeight="1">
      <c r="A730" s="180">
        <v>44858</v>
      </c>
      <c r="B730" s="1" t="s">
        <v>58</v>
      </c>
      <c r="C730" s="144"/>
      <c r="D730" s="144">
        <v>177419</v>
      </c>
      <c r="E730" s="1" t="s">
        <v>346</v>
      </c>
      <c r="F730" s="1" t="s">
        <v>252</v>
      </c>
      <c r="G730" s="1"/>
    </row>
    <row r="731" spans="1:7" ht="15" customHeight="1">
      <c r="A731" s="180">
        <v>44858</v>
      </c>
      <c r="B731" s="1" t="s">
        <v>146</v>
      </c>
      <c r="C731" s="144">
        <v>7150</v>
      </c>
      <c r="D731" s="144"/>
      <c r="E731" s="1" t="s">
        <v>346</v>
      </c>
      <c r="F731" s="1" t="s">
        <v>252</v>
      </c>
      <c r="G731" s="1" t="s">
        <v>165</v>
      </c>
    </row>
    <row r="732" spans="1:7" ht="15" customHeight="1">
      <c r="A732" s="180">
        <v>44858</v>
      </c>
      <c r="B732" s="1" t="s">
        <v>58</v>
      </c>
      <c r="C732" s="144"/>
      <c r="D732" s="144">
        <v>7150</v>
      </c>
      <c r="E732" s="1" t="s">
        <v>346</v>
      </c>
      <c r="F732" s="1" t="s">
        <v>252</v>
      </c>
      <c r="G732" s="1"/>
    </row>
    <row r="733" spans="1:7" ht="15" customHeight="1">
      <c r="A733" s="180">
        <v>44858</v>
      </c>
      <c r="B733" s="1" t="s">
        <v>146</v>
      </c>
      <c r="C733" s="144">
        <v>76901</v>
      </c>
      <c r="D733" s="144"/>
      <c r="E733" s="1" t="s">
        <v>346</v>
      </c>
      <c r="F733" s="1" t="s">
        <v>252</v>
      </c>
      <c r="G733" s="1" t="s">
        <v>165</v>
      </c>
    </row>
    <row r="734" spans="1:7" ht="15" customHeight="1">
      <c r="A734" s="180">
        <v>44858</v>
      </c>
      <c r="B734" s="1" t="s">
        <v>58</v>
      </c>
      <c r="C734" s="144"/>
      <c r="D734" s="144">
        <v>76901</v>
      </c>
      <c r="E734" s="1" t="s">
        <v>346</v>
      </c>
      <c r="F734" s="1" t="s">
        <v>252</v>
      </c>
      <c r="G734" s="1"/>
    </row>
    <row r="735" spans="1:7" ht="15" customHeight="1">
      <c r="A735" s="180">
        <v>44858</v>
      </c>
      <c r="B735" s="1" t="s">
        <v>146</v>
      </c>
      <c r="C735" s="144">
        <v>13830</v>
      </c>
      <c r="D735" s="144"/>
      <c r="E735" s="1" t="s">
        <v>325</v>
      </c>
      <c r="F735" s="1" t="s">
        <v>252</v>
      </c>
      <c r="G735" s="1" t="s">
        <v>165</v>
      </c>
    </row>
    <row r="736" spans="1:7" ht="15" customHeight="1">
      <c r="A736" s="180">
        <v>44858</v>
      </c>
      <c r="B736" s="1" t="s">
        <v>58</v>
      </c>
      <c r="C736" s="144"/>
      <c r="D736" s="144">
        <v>13830</v>
      </c>
      <c r="E736" s="1" t="s">
        <v>325</v>
      </c>
      <c r="F736" s="1" t="s">
        <v>252</v>
      </c>
      <c r="G736" s="1"/>
    </row>
    <row r="737" spans="1:7" ht="15" customHeight="1">
      <c r="A737" s="180">
        <v>44858</v>
      </c>
      <c r="B737" s="1" t="s">
        <v>146</v>
      </c>
      <c r="C737" s="144">
        <v>342716</v>
      </c>
      <c r="D737" s="144"/>
      <c r="E737" s="1" t="s">
        <v>325</v>
      </c>
      <c r="F737" s="1" t="s">
        <v>252</v>
      </c>
      <c r="G737" s="1" t="s">
        <v>165</v>
      </c>
    </row>
    <row r="738" spans="1:7" ht="15" customHeight="1">
      <c r="A738" s="180">
        <v>44858</v>
      </c>
      <c r="B738" s="1" t="s">
        <v>58</v>
      </c>
      <c r="C738" s="144"/>
      <c r="D738" s="144">
        <v>342716</v>
      </c>
      <c r="E738" s="1" t="s">
        <v>325</v>
      </c>
      <c r="F738" s="1" t="s">
        <v>252</v>
      </c>
      <c r="G738" s="1"/>
    </row>
    <row r="739" spans="1:7" ht="15" customHeight="1">
      <c r="A739" s="180">
        <v>44858</v>
      </c>
      <c r="B739" s="1" t="s">
        <v>146</v>
      </c>
      <c r="C739" s="144">
        <v>123398</v>
      </c>
      <c r="D739" s="144"/>
      <c r="E739" s="1" t="s">
        <v>321</v>
      </c>
      <c r="F739" s="1" t="s">
        <v>252</v>
      </c>
      <c r="G739" s="1" t="s">
        <v>165</v>
      </c>
    </row>
    <row r="740" spans="1:7" ht="15" customHeight="1">
      <c r="A740" s="180">
        <v>44858</v>
      </c>
      <c r="B740" s="1" t="s">
        <v>58</v>
      </c>
      <c r="C740" s="144"/>
      <c r="D740" s="144">
        <v>123398</v>
      </c>
      <c r="E740" s="1" t="s">
        <v>321</v>
      </c>
      <c r="F740" s="1" t="s">
        <v>252</v>
      </c>
      <c r="G740" s="1"/>
    </row>
    <row r="741" spans="1:7" ht="15" customHeight="1">
      <c r="A741" s="180">
        <v>44858</v>
      </c>
      <c r="B741" s="1" t="s">
        <v>146</v>
      </c>
      <c r="C741" s="144">
        <v>4980</v>
      </c>
      <c r="D741" s="144"/>
      <c r="E741" s="1" t="s">
        <v>321</v>
      </c>
      <c r="F741" s="1" t="s">
        <v>252</v>
      </c>
      <c r="G741" s="1" t="s">
        <v>165</v>
      </c>
    </row>
    <row r="742" spans="1:7" ht="15" customHeight="1">
      <c r="A742" s="180">
        <v>44858</v>
      </c>
      <c r="B742" s="1" t="s">
        <v>58</v>
      </c>
      <c r="C742" s="144"/>
      <c r="D742" s="144">
        <v>4980</v>
      </c>
      <c r="E742" s="1" t="s">
        <v>321</v>
      </c>
      <c r="F742" s="1" t="s">
        <v>252</v>
      </c>
      <c r="G742" s="1"/>
    </row>
    <row r="743" spans="1:7" ht="15" customHeight="1">
      <c r="A743" s="180">
        <v>44858</v>
      </c>
      <c r="B743" s="1" t="s">
        <v>146</v>
      </c>
      <c r="C743" s="144">
        <v>177771</v>
      </c>
      <c r="D743" s="144"/>
      <c r="E743" s="1" t="s">
        <v>321</v>
      </c>
      <c r="F743" s="1" t="s">
        <v>252</v>
      </c>
      <c r="G743" s="1" t="s">
        <v>165</v>
      </c>
    </row>
    <row r="744" spans="1:7" ht="15" customHeight="1">
      <c r="A744" s="180">
        <v>44858</v>
      </c>
      <c r="B744" s="1" t="s">
        <v>58</v>
      </c>
      <c r="C744" s="144"/>
      <c r="D744" s="144">
        <v>177771</v>
      </c>
      <c r="E744" s="1" t="s">
        <v>321</v>
      </c>
      <c r="F744" s="1" t="s">
        <v>252</v>
      </c>
      <c r="G744" s="1"/>
    </row>
    <row r="745" spans="1:7" ht="15" customHeight="1">
      <c r="A745" s="180">
        <v>44858</v>
      </c>
      <c r="B745" s="1" t="s">
        <v>146</v>
      </c>
      <c r="C745" s="144">
        <v>7170</v>
      </c>
      <c r="D745" s="144"/>
      <c r="E745" s="1" t="s">
        <v>321</v>
      </c>
      <c r="F745" s="1" t="s">
        <v>252</v>
      </c>
      <c r="G745" s="1" t="s">
        <v>165</v>
      </c>
    </row>
    <row r="746" spans="1:7" ht="15" customHeight="1">
      <c r="A746" s="180">
        <v>44858</v>
      </c>
      <c r="B746" s="1" t="s">
        <v>58</v>
      </c>
      <c r="C746" s="144"/>
      <c r="D746" s="144">
        <v>7170</v>
      </c>
      <c r="E746" s="1" t="s">
        <v>321</v>
      </c>
      <c r="F746" s="1" t="s">
        <v>252</v>
      </c>
      <c r="G746" s="1"/>
    </row>
    <row r="747" spans="1:7" ht="15" customHeight="1">
      <c r="A747" s="180">
        <v>44858</v>
      </c>
      <c r="B747" s="1" t="s">
        <v>146</v>
      </c>
      <c r="C747" s="144">
        <v>76054</v>
      </c>
      <c r="D747" s="144"/>
      <c r="E747" s="1" t="s">
        <v>321</v>
      </c>
      <c r="F747" s="1" t="s">
        <v>252</v>
      </c>
      <c r="G747" s="1" t="s">
        <v>165</v>
      </c>
    </row>
    <row r="748" spans="1:7" ht="15" customHeight="1">
      <c r="A748" s="180">
        <v>44858</v>
      </c>
      <c r="B748" s="1" t="s">
        <v>58</v>
      </c>
      <c r="C748" s="144"/>
      <c r="D748" s="144">
        <v>76054</v>
      </c>
      <c r="E748" s="1" t="s">
        <v>321</v>
      </c>
      <c r="F748" s="1" t="s">
        <v>252</v>
      </c>
      <c r="G748" s="1"/>
    </row>
    <row r="749" spans="1:7" ht="15" customHeight="1">
      <c r="A749" s="180">
        <v>44858</v>
      </c>
      <c r="B749" s="1" t="s">
        <v>146</v>
      </c>
      <c r="C749" s="144">
        <v>3070</v>
      </c>
      <c r="D749" s="144"/>
      <c r="E749" s="1" t="s">
        <v>321</v>
      </c>
      <c r="F749" s="1" t="s">
        <v>252</v>
      </c>
      <c r="G749" s="1" t="s">
        <v>165</v>
      </c>
    </row>
    <row r="750" spans="1:7" ht="15" customHeight="1">
      <c r="A750" s="180">
        <v>44858</v>
      </c>
      <c r="B750" s="1" t="s">
        <v>58</v>
      </c>
      <c r="C750" s="144"/>
      <c r="D750" s="144">
        <v>3070</v>
      </c>
      <c r="E750" s="1" t="s">
        <v>321</v>
      </c>
      <c r="F750" s="1" t="s">
        <v>252</v>
      </c>
      <c r="G750" s="1"/>
    </row>
    <row r="751" spans="1:7" ht="15" customHeight="1">
      <c r="A751" s="180">
        <v>44858</v>
      </c>
      <c r="B751" s="1" t="s">
        <v>146</v>
      </c>
      <c r="C751" s="144">
        <v>37400</v>
      </c>
      <c r="D751" s="144"/>
      <c r="E751" s="1" t="s">
        <v>321</v>
      </c>
      <c r="F751" s="1" t="s">
        <v>252</v>
      </c>
      <c r="G751" s="1" t="s">
        <v>165</v>
      </c>
    </row>
    <row r="752" spans="1:7" ht="15" customHeight="1">
      <c r="A752" s="180">
        <v>44858</v>
      </c>
      <c r="B752" s="1" t="s">
        <v>58</v>
      </c>
      <c r="C752" s="144"/>
      <c r="D752" s="144">
        <v>37400</v>
      </c>
      <c r="E752" s="1" t="s">
        <v>321</v>
      </c>
      <c r="F752" s="1" t="s">
        <v>252</v>
      </c>
      <c r="G752" s="1"/>
    </row>
    <row r="753" spans="1:7" ht="15" customHeight="1">
      <c r="A753" s="180">
        <v>44858</v>
      </c>
      <c r="B753" s="1" t="s">
        <v>146</v>
      </c>
      <c r="C753" s="144">
        <v>1510</v>
      </c>
      <c r="D753" s="144"/>
      <c r="E753" s="1" t="s">
        <v>321</v>
      </c>
      <c r="F753" s="1" t="s">
        <v>252</v>
      </c>
      <c r="G753" s="1" t="s">
        <v>165</v>
      </c>
    </row>
    <row r="754" spans="1:7" ht="15" customHeight="1">
      <c r="A754" s="180">
        <v>44858</v>
      </c>
      <c r="B754" s="1" t="s">
        <v>58</v>
      </c>
      <c r="C754" s="144"/>
      <c r="D754" s="144">
        <v>1510</v>
      </c>
      <c r="E754" s="1" t="s">
        <v>321</v>
      </c>
      <c r="F754" s="1" t="s">
        <v>252</v>
      </c>
      <c r="G754" s="1"/>
    </row>
    <row r="755" spans="1:7" ht="15" customHeight="1">
      <c r="A755" s="180">
        <v>44858</v>
      </c>
      <c r="B755" s="1" t="s">
        <v>146</v>
      </c>
      <c r="C755" s="144">
        <v>1019062</v>
      </c>
      <c r="D755" s="144"/>
      <c r="E755" s="1" t="s">
        <v>321</v>
      </c>
      <c r="F755" s="1" t="s">
        <v>252</v>
      </c>
      <c r="G755" s="1" t="s">
        <v>165</v>
      </c>
    </row>
    <row r="756" spans="1:7" ht="15" customHeight="1">
      <c r="A756" s="180">
        <v>44858</v>
      </c>
      <c r="B756" s="1" t="s">
        <v>58</v>
      </c>
      <c r="C756" s="144"/>
      <c r="D756" s="144">
        <v>1019062</v>
      </c>
      <c r="E756" s="1" t="s">
        <v>321</v>
      </c>
      <c r="F756" s="1" t="s">
        <v>252</v>
      </c>
      <c r="G756" s="1"/>
    </row>
    <row r="757" spans="1:7" ht="15" customHeight="1">
      <c r="A757" s="180">
        <v>44858</v>
      </c>
      <c r="B757" s="1" t="s">
        <v>146</v>
      </c>
      <c r="C757" s="144">
        <v>41130</v>
      </c>
      <c r="D757" s="144"/>
      <c r="E757" s="1" t="s">
        <v>321</v>
      </c>
      <c r="F757" s="1" t="s">
        <v>252</v>
      </c>
      <c r="G757" s="1" t="s">
        <v>165</v>
      </c>
    </row>
    <row r="758" spans="1:7" ht="15" customHeight="1">
      <c r="A758" s="180">
        <v>44858</v>
      </c>
      <c r="B758" s="1" t="s">
        <v>58</v>
      </c>
      <c r="C758" s="144"/>
      <c r="D758" s="144">
        <v>41130</v>
      </c>
      <c r="E758" s="1" t="s">
        <v>321</v>
      </c>
      <c r="F758" s="1" t="s">
        <v>252</v>
      </c>
      <c r="G758" s="1"/>
    </row>
    <row r="759" spans="1:7" ht="15" customHeight="1">
      <c r="A759" s="180">
        <v>44858</v>
      </c>
      <c r="B759" s="1" t="s">
        <v>146</v>
      </c>
      <c r="C759" s="144">
        <v>2217413</v>
      </c>
      <c r="D759" s="144"/>
      <c r="E759" s="1" t="s">
        <v>321</v>
      </c>
      <c r="F759" s="1" t="s">
        <v>252</v>
      </c>
      <c r="G759" s="1" t="s">
        <v>165</v>
      </c>
    </row>
    <row r="760" spans="1:7" ht="15" customHeight="1">
      <c r="A760" s="180">
        <v>44858</v>
      </c>
      <c r="B760" s="1" t="s">
        <v>58</v>
      </c>
      <c r="C760" s="144"/>
      <c r="D760" s="144">
        <v>2217413</v>
      </c>
      <c r="E760" s="1" t="s">
        <v>321</v>
      </c>
      <c r="F760" s="1" t="s">
        <v>252</v>
      </c>
      <c r="G760" s="1"/>
    </row>
    <row r="761" spans="1:7" ht="15" customHeight="1">
      <c r="A761" s="180">
        <v>44858</v>
      </c>
      <c r="B761" s="1" t="s">
        <v>146</v>
      </c>
      <c r="C761" s="144">
        <v>89510</v>
      </c>
      <c r="D761" s="144"/>
      <c r="E761" s="1" t="s">
        <v>321</v>
      </c>
      <c r="F761" s="1" t="s">
        <v>252</v>
      </c>
      <c r="G761" s="1" t="s">
        <v>165</v>
      </c>
    </row>
    <row r="762" spans="1:7" ht="15" customHeight="1">
      <c r="A762" s="180">
        <v>44858</v>
      </c>
      <c r="B762" s="1" t="s">
        <v>58</v>
      </c>
      <c r="C762" s="144"/>
      <c r="D762" s="144">
        <v>89510</v>
      </c>
      <c r="E762" s="1" t="s">
        <v>321</v>
      </c>
      <c r="F762" s="1" t="s">
        <v>252</v>
      </c>
      <c r="G762" s="1"/>
    </row>
    <row r="763" spans="1:7" ht="15" customHeight="1">
      <c r="A763" s="180">
        <v>44859</v>
      </c>
      <c r="B763" s="1" t="s">
        <v>146</v>
      </c>
      <c r="C763" s="144">
        <v>143256</v>
      </c>
      <c r="D763" s="144"/>
      <c r="E763" s="1" t="s">
        <v>353</v>
      </c>
      <c r="F763" s="1" t="s">
        <v>252</v>
      </c>
      <c r="G763" s="1" t="s">
        <v>165</v>
      </c>
    </row>
    <row r="764" spans="1:7" ht="15" customHeight="1">
      <c r="A764" s="180">
        <v>44859</v>
      </c>
      <c r="B764" s="1" t="s">
        <v>58</v>
      </c>
      <c r="C764" s="144"/>
      <c r="D764" s="144">
        <v>143256</v>
      </c>
      <c r="E764" s="1" t="s">
        <v>353</v>
      </c>
      <c r="F764" s="1" t="s">
        <v>252</v>
      </c>
      <c r="G764" s="1"/>
    </row>
    <row r="765" spans="1:7" ht="15" customHeight="1">
      <c r="A765" s="180">
        <v>44859</v>
      </c>
      <c r="B765" s="1" t="s">
        <v>146</v>
      </c>
      <c r="C765" s="144">
        <v>1010</v>
      </c>
      <c r="D765" s="144"/>
      <c r="E765" s="1" t="s">
        <v>320</v>
      </c>
      <c r="F765" s="1" t="s">
        <v>252</v>
      </c>
      <c r="G765" s="1" t="s">
        <v>165</v>
      </c>
    </row>
    <row r="766" spans="1:7" ht="15" customHeight="1">
      <c r="A766" s="180">
        <v>44859</v>
      </c>
      <c r="B766" s="1" t="s">
        <v>58</v>
      </c>
      <c r="C766" s="144"/>
      <c r="D766" s="144">
        <v>1010</v>
      </c>
      <c r="E766" s="1" t="s">
        <v>320</v>
      </c>
      <c r="F766" s="1" t="s">
        <v>252</v>
      </c>
      <c r="G766" s="1"/>
    </row>
    <row r="767" spans="1:7" ht="15" customHeight="1">
      <c r="A767" s="180">
        <v>44859</v>
      </c>
      <c r="B767" s="1" t="s">
        <v>146</v>
      </c>
      <c r="C767" s="144">
        <v>25102</v>
      </c>
      <c r="D767" s="144"/>
      <c r="E767" s="1" t="s">
        <v>320</v>
      </c>
      <c r="F767" s="1" t="s">
        <v>252</v>
      </c>
      <c r="G767" s="1" t="s">
        <v>165</v>
      </c>
    </row>
    <row r="768" spans="1:7" ht="15" customHeight="1">
      <c r="A768" s="180">
        <v>44859</v>
      </c>
      <c r="B768" s="1" t="s">
        <v>58</v>
      </c>
      <c r="C768" s="144"/>
      <c r="D768" s="144">
        <v>25102</v>
      </c>
      <c r="E768" s="1" t="s">
        <v>320</v>
      </c>
      <c r="F768" s="1" t="s">
        <v>252</v>
      </c>
      <c r="G768" s="1"/>
    </row>
    <row r="769" spans="1:7" ht="15" customHeight="1">
      <c r="A769" s="180">
        <v>44859</v>
      </c>
      <c r="B769" s="1" t="s">
        <v>146</v>
      </c>
      <c r="C769" s="144">
        <v>22803</v>
      </c>
      <c r="D769" s="144"/>
      <c r="E769" s="1" t="s">
        <v>398</v>
      </c>
      <c r="F769" s="1" t="s">
        <v>252</v>
      </c>
      <c r="G769" s="1" t="s">
        <v>165</v>
      </c>
    </row>
    <row r="770" spans="1:7" ht="15" customHeight="1">
      <c r="A770" s="180">
        <v>44859</v>
      </c>
      <c r="B770" s="1" t="s">
        <v>58</v>
      </c>
      <c r="C770" s="144"/>
      <c r="D770" s="144">
        <v>22803</v>
      </c>
      <c r="E770" s="1" t="s">
        <v>398</v>
      </c>
      <c r="F770" s="1" t="s">
        <v>252</v>
      </c>
      <c r="G770" s="1"/>
    </row>
    <row r="771" spans="1:7" ht="15" customHeight="1">
      <c r="A771" s="180">
        <v>44859</v>
      </c>
      <c r="B771" s="1" t="s">
        <v>146</v>
      </c>
      <c r="C771" s="144">
        <v>920</v>
      </c>
      <c r="D771" s="144"/>
      <c r="E771" s="1" t="s">
        <v>398</v>
      </c>
      <c r="F771" s="1" t="s">
        <v>252</v>
      </c>
      <c r="G771" s="1" t="s">
        <v>165</v>
      </c>
    </row>
    <row r="772" spans="1:7" ht="15" customHeight="1">
      <c r="A772" s="180">
        <v>44859</v>
      </c>
      <c r="B772" s="1" t="s">
        <v>58</v>
      </c>
      <c r="C772" s="144"/>
      <c r="D772" s="144">
        <v>920</v>
      </c>
      <c r="E772" s="1" t="s">
        <v>398</v>
      </c>
      <c r="F772" s="1" t="s">
        <v>252</v>
      </c>
      <c r="G772" s="1"/>
    </row>
    <row r="773" spans="1:7" ht="15" customHeight="1">
      <c r="A773" s="180">
        <v>44859</v>
      </c>
      <c r="B773" s="1" t="s">
        <v>146</v>
      </c>
      <c r="C773" s="144">
        <v>89540</v>
      </c>
      <c r="D773" s="144"/>
      <c r="E773" s="1" t="s">
        <v>362</v>
      </c>
      <c r="F773" s="1" t="s">
        <v>252</v>
      </c>
      <c r="G773" s="1" t="s">
        <v>165</v>
      </c>
    </row>
    <row r="774" spans="1:7" ht="15" customHeight="1">
      <c r="A774" s="180">
        <v>44859</v>
      </c>
      <c r="B774" s="1" t="s">
        <v>58</v>
      </c>
      <c r="C774" s="144"/>
      <c r="D774" s="144">
        <v>89540</v>
      </c>
      <c r="E774" s="1" t="s">
        <v>362</v>
      </c>
      <c r="F774" s="1" t="s">
        <v>252</v>
      </c>
      <c r="G774" s="1"/>
    </row>
    <row r="775" spans="1:7" ht="15" customHeight="1">
      <c r="A775" s="180">
        <v>44859</v>
      </c>
      <c r="B775" s="1" t="s">
        <v>146</v>
      </c>
      <c r="C775" s="144">
        <v>2970125</v>
      </c>
      <c r="D775" s="144"/>
      <c r="E775" s="1" t="s">
        <v>345</v>
      </c>
      <c r="F775" s="1" t="s">
        <v>252</v>
      </c>
      <c r="G775" s="1" t="s">
        <v>165</v>
      </c>
    </row>
    <row r="776" spans="1:7" ht="15" customHeight="1">
      <c r="A776" s="180">
        <v>44859</v>
      </c>
      <c r="B776" s="1" t="s">
        <v>58</v>
      </c>
      <c r="C776" s="144"/>
      <c r="D776" s="144">
        <v>2970125</v>
      </c>
      <c r="E776" s="1" t="s">
        <v>345</v>
      </c>
      <c r="F776" s="1" t="s">
        <v>252</v>
      </c>
      <c r="G776" s="1"/>
    </row>
    <row r="777" spans="1:7" ht="15" customHeight="1">
      <c r="A777" s="180">
        <v>44860</v>
      </c>
      <c r="B777" s="1" t="s">
        <v>146</v>
      </c>
      <c r="C777" s="144">
        <v>445194</v>
      </c>
      <c r="D777" s="144"/>
      <c r="E777" s="1" t="s">
        <v>354</v>
      </c>
      <c r="F777" s="1" t="s">
        <v>252</v>
      </c>
      <c r="G777" s="1" t="s">
        <v>165</v>
      </c>
    </row>
    <row r="778" spans="1:7" ht="15" customHeight="1">
      <c r="A778" s="180">
        <v>44860</v>
      </c>
      <c r="B778" s="1" t="s">
        <v>58</v>
      </c>
      <c r="C778" s="144"/>
      <c r="D778" s="144">
        <v>445194</v>
      </c>
      <c r="E778" s="1" t="s">
        <v>354</v>
      </c>
      <c r="F778" s="1" t="s">
        <v>252</v>
      </c>
      <c r="G778" s="1"/>
    </row>
    <row r="779" spans="1:7" ht="15" customHeight="1">
      <c r="A779" s="180">
        <v>44860</v>
      </c>
      <c r="B779" s="1" t="s">
        <v>146</v>
      </c>
      <c r="C779" s="144">
        <v>5790</v>
      </c>
      <c r="D779" s="144"/>
      <c r="E779" s="1" t="s">
        <v>320</v>
      </c>
      <c r="F779" s="1" t="s">
        <v>252</v>
      </c>
      <c r="G779" s="1" t="s">
        <v>165</v>
      </c>
    </row>
    <row r="780" spans="1:7" ht="15" customHeight="1">
      <c r="A780" s="180">
        <v>44860</v>
      </c>
      <c r="B780" s="1" t="s">
        <v>58</v>
      </c>
      <c r="C780" s="144"/>
      <c r="D780" s="144">
        <v>5790</v>
      </c>
      <c r="E780" s="1" t="s">
        <v>320</v>
      </c>
      <c r="F780" s="1" t="s">
        <v>252</v>
      </c>
      <c r="G780" s="1"/>
    </row>
    <row r="781" spans="1:7" ht="15" customHeight="1">
      <c r="A781" s="180">
        <v>44860</v>
      </c>
      <c r="B781" s="1" t="s">
        <v>146</v>
      </c>
      <c r="C781" s="144">
        <v>6880</v>
      </c>
      <c r="D781" s="144"/>
      <c r="E781" s="1" t="s">
        <v>320</v>
      </c>
      <c r="F781" s="1" t="s">
        <v>252</v>
      </c>
      <c r="G781" s="1" t="s">
        <v>165</v>
      </c>
    </row>
    <row r="782" spans="1:7" ht="15" customHeight="1">
      <c r="A782" s="180">
        <v>44860</v>
      </c>
      <c r="B782" s="1" t="s">
        <v>58</v>
      </c>
      <c r="C782" s="144"/>
      <c r="D782" s="144">
        <v>6880</v>
      </c>
      <c r="E782" s="1" t="s">
        <v>320</v>
      </c>
      <c r="F782" s="1" t="s">
        <v>252</v>
      </c>
      <c r="G782" s="1"/>
    </row>
    <row r="783" spans="1:7" ht="15" customHeight="1">
      <c r="A783" s="180">
        <v>44860</v>
      </c>
      <c r="B783" s="1" t="s">
        <v>146</v>
      </c>
      <c r="C783" s="144">
        <v>143451</v>
      </c>
      <c r="D783" s="144"/>
      <c r="E783" s="1" t="s">
        <v>320</v>
      </c>
      <c r="F783" s="1" t="s">
        <v>252</v>
      </c>
      <c r="G783" s="1" t="s">
        <v>165</v>
      </c>
    </row>
    <row r="784" spans="1:7" ht="15" customHeight="1">
      <c r="A784" s="180">
        <v>44860</v>
      </c>
      <c r="B784" s="1" t="s">
        <v>58</v>
      </c>
      <c r="C784" s="144"/>
      <c r="D784" s="144">
        <v>143451</v>
      </c>
      <c r="E784" s="1" t="s">
        <v>320</v>
      </c>
      <c r="F784" s="1" t="s">
        <v>252</v>
      </c>
      <c r="G784" s="1"/>
    </row>
    <row r="785" spans="1:7" ht="15" customHeight="1">
      <c r="A785" s="180">
        <v>44860</v>
      </c>
      <c r="B785" s="1" t="s">
        <v>146</v>
      </c>
      <c r="C785" s="144">
        <v>170885</v>
      </c>
      <c r="D785" s="144"/>
      <c r="E785" s="1" t="s">
        <v>320</v>
      </c>
      <c r="F785" s="1" t="s">
        <v>252</v>
      </c>
      <c r="G785" s="1" t="s">
        <v>165</v>
      </c>
    </row>
    <row r="786" spans="1:7" ht="15" customHeight="1">
      <c r="A786" s="180">
        <v>44860</v>
      </c>
      <c r="B786" s="1" t="s">
        <v>58</v>
      </c>
      <c r="C786" s="144"/>
      <c r="D786" s="144">
        <v>170885</v>
      </c>
      <c r="E786" s="1" t="s">
        <v>320</v>
      </c>
      <c r="F786" s="1" t="s">
        <v>252</v>
      </c>
      <c r="G786" s="1"/>
    </row>
    <row r="787" spans="1:7" ht="15" customHeight="1">
      <c r="A787" s="180">
        <v>44861</v>
      </c>
      <c r="B787" s="1" t="s">
        <v>146</v>
      </c>
      <c r="C787" s="144">
        <v>266497</v>
      </c>
      <c r="D787" s="144"/>
      <c r="E787" s="1" t="s">
        <v>489</v>
      </c>
      <c r="F787" s="1" t="s">
        <v>252</v>
      </c>
      <c r="G787" s="1" t="s">
        <v>165</v>
      </c>
    </row>
    <row r="788" spans="1:7" ht="15" customHeight="1">
      <c r="A788" s="180">
        <v>44861</v>
      </c>
      <c r="B788" s="1" t="s">
        <v>58</v>
      </c>
      <c r="C788" s="144"/>
      <c r="D788" s="144">
        <v>266497</v>
      </c>
      <c r="E788" s="1" t="s">
        <v>489</v>
      </c>
      <c r="F788" s="1" t="s">
        <v>252</v>
      </c>
      <c r="G788" s="1"/>
    </row>
    <row r="789" spans="1:7" ht="15" customHeight="1">
      <c r="A789" s="180">
        <v>44861</v>
      </c>
      <c r="B789" s="1" t="s">
        <v>146</v>
      </c>
      <c r="C789" s="144">
        <v>10750</v>
      </c>
      <c r="D789" s="144"/>
      <c r="E789" s="1" t="s">
        <v>489</v>
      </c>
      <c r="F789" s="1" t="s">
        <v>252</v>
      </c>
      <c r="G789" s="1" t="s">
        <v>165</v>
      </c>
    </row>
    <row r="790" spans="1:7" ht="15" customHeight="1">
      <c r="A790" s="180">
        <v>44861</v>
      </c>
      <c r="B790" s="1" t="s">
        <v>58</v>
      </c>
      <c r="C790" s="144"/>
      <c r="D790" s="144">
        <v>10750</v>
      </c>
      <c r="E790" s="1" t="s">
        <v>489</v>
      </c>
      <c r="F790" s="1" t="s">
        <v>252</v>
      </c>
      <c r="G790" s="1"/>
    </row>
    <row r="791" spans="1:7" ht="15" customHeight="1">
      <c r="A791" s="180">
        <v>44862</v>
      </c>
      <c r="B791" s="1" t="s">
        <v>146</v>
      </c>
      <c r="C791" s="144">
        <v>161359</v>
      </c>
      <c r="D791" s="144"/>
      <c r="E791" s="1" t="s">
        <v>401</v>
      </c>
      <c r="F791" s="1" t="s">
        <v>252</v>
      </c>
      <c r="G791" s="1" t="s">
        <v>165</v>
      </c>
    </row>
    <row r="792" spans="1:7" ht="15" customHeight="1">
      <c r="A792" s="180">
        <v>44862</v>
      </c>
      <c r="B792" s="1" t="s">
        <v>58</v>
      </c>
      <c r="C792" s="144"/>
      <c r="D792" s="144">
        <v>161359</v>
      </c>
      <c r="E792" s="1" t="s">
        <v>401</v>
      </c>
      <c r="F792" s="1" t="s">
        <v>252</v>
      </c>
      <c r="G792" s="1"/>
    </row>
    <row r="793" spans="1:7" ht="15" customHeight="1">
      <c r="A793" s="180">
        <v>44862</v>
      </c>
      <c r="B793" s="1" t="s">
        <v>146</v>
      </c>
      <c r="C793" s="144">
        <v>6500</v>
      </c>
      <c r="D793" s="144"/>
      <c r="E793" s="1" t="s">
        <v>401</v>
      </c>
      <c r="F793" s="1" t="s">
        <v>252</v>
      </c>
      <c r="G793" s="1" t="s">
        <v>165</v>
      </c>
    </row>
    <row r="794" spans="1:7" ht="15" customHeight="1">
      <c r="A794" s="180">
        <v>44862</v>
      </c>
      <c r="B794" s="1" t="s">
        <v>58</v>
      </c>
      <c r="C794" s="144"/>
      <c r="D794" s="144">
        <v>6500</v>
      </c>
      <c r="E794" s="1" t="s">
        <v>401</v>
      </c>
      <c r="F794" s="1" t="s">
        <v>252</v>
      </c>
      <c r="G794" s="1"/>
    </row>
    <row r="795" spans="1:7" ht="15" customHeight="1">
      <c r="A795" s="180">
        <v>44865</v>
      </c>
      <c r="B795" s="1" t="s">
        <v>146</v>
      </c>
      <c r="C795" s="144">
        <v>90685</v>
      </c>
      <c r="D795" s="144"/>
      <c r="E795" s="1" t="s">
        <v>344</v>
      </c>
      <c r="F795" s="1" t="s">
        <v>252</v>
      </c>
      <c r="G795" s="1" t="s">
        <v>165</v>
      </c>
    </row>
    <row r="796" spans="1:7" ht="15" customHeight="1">
      <c r="A796" s="180">
        <v>44865</v>
      </c>
      <c r="B796" s="1" t="s">
        <v>58</v>
      </c>
      <c r="C796" s="144"/>
      <c r="D796" s="144">
        <v>90685</v>
      </c>
      <c r="E796" s="1" t="s">
        <v>344</v>
      </c>
      <c r="F796" s="1" t="s">
        <v>252</v>
      </c>
      <c r="G796" s="1"/>
    </row>
    <row r="797" spans="1:7" ht="15" customHeight="1">
      <c r="A797" s="180">
        <v>44865</v>
      </c>
      <c r="B797" s="1" t="s">
        <v>146</v>
      </c>
      <c r="C797" s="144">
        <v>239641</v>
      </c>
      <c r="D797" s="144"/>
      <c r="E797" s="1" t="s">
        <v>332</v>
      </c>
      <c r="F797" s="1" t="s">
        <v>252</v>
      </c>
      <c r="G797" s="1" t="s">
        <v>165</v>
      </c>
    </row>
    <row r="798" spans="1:7" ht="15" customHeight="1">
      <c r="A798" s="180">
        <v>44865</v>
      </c>
      <c r="B798" s="1" t="s">
        <v>58</v>
      </c>
      <c r="C798" s="144"/>
      <c r="D798" s="144">
        <v>239641</v>
      </c>
      <c r="E798" s="1" t="s">
        <v>332</v>
      </c>
      <c r="F798" s="1" t="s">
        <v>252</v>
      </c>
      <c r="G798" s="1"/>
    </row>
    <row r="799" spans="1:7" ht="15" customHeight="1">
      <c r="A799" s="180">
        <v>44865</v>
      </c>
      <c r="B799" s="1" t="s">
        <v>146</v>
      </c>
      <c r="C799" s="144">
        <v>8481</v>
      </c>
      <c r="D799" s="144"/>
      <c r="E799" s="1" t="s">
        <v>515</v>
      </c>
      <c r="F799" s="1" t="s">
        <v>252</v>
      </c>
      <c r="G799" s="1" t="s">
        <v>165</v>
      </c>
    </row>
    <row r="800" spans="1:7" ht="15" customHeight="1">
      <c r="A800" s="180">
        <v>44865</v>
      </c>
      <c r="B800" s="1" t="s">
        <v>58</v>
      </c>
      <c r="C800" s="144"/>
      <c r="D800" s="144">
        <v>8481</v>
      </c>
      <c r="E800" s="1" t="s">
        <v>515</v>
      </c>
      <c r="F800" s="1" t="s">
        <v>252</v>
      </c>
      <c r="G800" s="1"/>
    </row>
    <row r="801" spans="1:7" ht="15" customHeight="1">
      <c r="A801" s="180">
        <v>44865</v>
      </c>
      <c r="B801" s="1" t="s">
        <v>146</v>
      </c>
      <c r="C801" s="144">
        <v>340</v>
      </c>
      <c r="D801" s="144"/>
      <c r="E801" s="1" t="s">
        <v>515</v>
      </c>
      <c r="F801" s="1" t="s">
        <v>252</v>
      </c>
      <c r="G801" s="1" t="s">
        <v>165</v>
      </c>
    </row>
    <row r="802" spans="1:7" ht="15" customHeight="1">
      <c r="A802" s="180">
        <v>44865</v>
      </c>
      <c r="B802" s="1" t="s">
        <v>58</v>
      </c>
      <c r="C802" s="144"/>
      <c r="D802" s="144">
        <v>340</v>
      </c>
      <c r="E802" s="1" t="s">
        <v>515</v>
      </c>
      <c r="F802" s="1" t="s">
        <v>252</v>
      </c>
      <c r="G802" s="1"/>
    </row>
    <row r="803" spans="1:7" ht="15" customHeight="1">
      <c r="A803" s="180">
        <v>44865</v>
      </c>
      <c r="B803" s="1" t="s">
        <v>146</v>
      </c>
      <c r="C803" s="144">
        <v>1090562</v>
      </c>
      <c r="D803" s="144"/>
      <c r="E803" s="1" t="s">
        <v>339</v>
      </c>
      <c r="F803" s="1" t="s">
        <v>252</v>
      </c>
      <c r="G803" s="1" t="s">
        <v>165</v>
      </c>
    </row>
    <row r="804" spans="1:7" ht="15" customHeight="1">
      <c r="A804" s="180">
        <v>44865</v>
      </c>
      <c r="B804" s="1" t="s">
        <v>58</v>
      </c>
      <c r="C804" s="144"/>
      <c r="D804" s="144">
        <v>1090562</v>
      </c>
      <c r="E804" s="1" t="s">
        <v>339</v>
      </c>
      <c r="F804" s="1" t="s">
        <v>252</v>
      </c>
      <c r="G804" s="1"/>
    </row>
    <row r="805" spans="1:7" ht="15" customHeight="1">
      <c r="A805" s="180">
        <v>44865</v>
      </c>
      <c r="B805" s="1" t="s">
        <v>146</v>
      </c>
      <c r="C805" s="144">
        <v>6578349</v>
      </c>
      <c r="D805" s="144"/>
      <c r="E805" s="1" t="s">
        <v>317</v>
      </c>
      <c r="F805" s="1" t="s">
        <v>252</v>
      </c>
      <c r="G805" s="1" t="s">
        <v>165</v>
      </c>
    </row>
    <row r="806" spans="1:7" ht="15" customHeight="1">
      <c r="A806" s="180">
        <v>44865</v>
      </c>
      <c r="B806" s="1" t="s">
        <v>58</v>
      </c>
      <c r="C806" s="144"/>
      <c r="D806" s="144">
        <v>6578349</v>
      </c>
      <c r="E806" s="1" t="s">
        <v>317</v>
      </c>
      <c r="F806" s="1" t="s">
        <v>252</v>
      </c>
      <c r="G806" s="1"/>
    </row>
    <row r="807" spans="1:7" ht="15" customHeight="1">
      <c r="A807" s="180">
        <v>44865</v>
      </c>
      <c r="B807" s="1" t="s">
        <v>146</v>
      </c>
      <c r="C807" s="144">
        <v>2047612</v>
      </c>
      <c r="D807" s="144"/>
      <c r="E807" s="1" t="s">
        <v>311</v>
      </c>
      <c r="F807" s="1" t="s">
        <v>252</v>
      </c>
      <c r="G807" s="1" t="s">
        <v>165</v>
      </c>
    </row>
    <row r="808" spans="1:7" ht="15" customHeight="1">
      <c r="A808" s="180">
        <v>44865</v>
      </c>
      <c r="B808" s="1" t="s">
        <v>58</v>
      </c>
      <c r="C808" s="144"/>
      <c r="D808" s="144">
        <v>2047612</v>
      </c>
      <c r="E808" s="1" t="s">
        <v>311</v>
      </c>
      <c r="F808" s="1" t="s">
        <v>252</v>
      </c>
      <c r="G808" s="1"/>
    </row>
    <row r="809" spans="1:7" ht="15" customHeight="1">
      <c r="A809" s="180">
        <v>44865</v>
      </c>
      <c r="B809" s="1" t="s">
        <v>146</v>
      </c>
      <c r="C809" s="144">
        <v>142437</v>
      </c>
      <c r="D809" s="144"/>
      <c r="E809" s="1" t="s">
        <v>516</v>
      </c>
      <c r="F809" s="1" t="s">
        <v>252</v>
      </c>
      <c r="G809" s="1" t="s">
        <v>165</v>
      </c>
    </row>
    <row r="810" spans="1:7" ht="15" customHeight="1">
      <c r="A810" s="180">
        <v>44865</v>
      </c>
      <c r="B810" s="1" t="s">
        <v>58</v>
      </c>
      <c r="C810" s="144"/>
      <c r="D810" s="144">
        <v>142437</v>
      </c>
      <c r="E810" s="1" t="s">
        <v>516</v>
      </c>
      <c r="F810" s="1" t="s">
        <v>252</v>
      </c>
      <c r="G810" s="1"/>
    </row>
    <row r="811" spans="1:7" ht="15" customHeight="1">
      <c r="A811" s="180">
        <v>44865</v>
      </c>
      <c r="B811" s="1" t="s">
        <v>146</v>
      </c>
      <c r="C811" s="144">
        <v>113146</v>
      </c>
      <c r="D811" s="144"/>
      <c r="E811" s="1" t="s">
        <v>312</v>
      </c>
      <c r="F811" s="1" t="s">
        <v>252</v>
      </c>
      <c r="G811" s="1" t="s">
        <v>165</v>
      </c>
    </row>
    <row r="812" spans="1:7" ht="15" customHeight="1">
      <c r="A812" s="180">
        <v>44865</v>
      </c>
      <c r="B812" s="1" t="s">
        <v>58</v>
      </c>
      <c r="C812" s="144"/>
      <c r="D812" s="144">
        <v>113146</v>
      </c>
      <c r="E812" s="1" t="s">
        <v>312</v>
      </c>
      <c r="F812" s="1" t="s">
        <v>252</v>
      </c>
      <c r="G812" s="1"/>
    </row>
    <row r="813" spans="1:7" ht="15" customHeight="1">
      <c r="A813" s="180">
        <v>44865</v>
      </c>
      <c r="B813" s="1" t="s">
        <v>146</v>
      </c>
      <c r="C813" s="144">
        <v>4560</v>
      </c>
      <c r="D813" s="144"/>
      <c r="E813" s="1" t="s">
        <v>312</v>
      </c>
      <c r="F813" s="1" t="s">
        <v>252</v>
      </c>
      <c r="G813" s="1" t="s">
        <v>165</v>
      </c>
    </row>
    <row r="814" spans="1:7" ht="15" customHeight="1">
      <c r="A814" s="180">
        <v>44865</v>
      </c>
      <c r="B814" s="1" t="s">
        <v>58</v>
      </c>
      <c r="C814" s="144"/>
      <c r="D814" s="144">
        <v>4560</v>
      </c>
      <c r="E814" s="1" t="s">
        <v>312</v>
      </c>
      <c r="F814" s="1" t="s">
        <v>252</v>
      </c>
      <c r="G814" s="1"/>
    </row>
    <row r="815" spans="1:7" ht="15" customHeight="1">
      <c r="A815" s="180">
        <v>44865</v>
      </c>
      <c r="B815" s="1" t="s">
        <v>146</v>
      </c>
      <c r="C815" s="144">
        <v>1320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80">
        <v>44865</v>
      </c>
      <c r="B816" s="1" t="s">
        <v>58</v>
      </c>
      <c r="C816" s="144"/>
      <c r="D816" s="144">
        <v>1320</v>
      </c>
      <c r="E816" s="1" t="s">
        <v>318</v>
      </c>
      <c r="F816" s="1" t="s">
        <v>252</v>
      </c>
      <c r="G816" s="1"/>
    </row>
    <row r="817" spans="1:7" ht="15" customHeight="1">
      <c r="A817" s="180">
        <v>44865</v>
      </c>
      <c r="B817" s="1" t="s">
        <v>146</v>
      </c>
      <c r="C817" s="144">
        <v>32780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80">
        <v>44865</v>
      </c>
      <c r="B818" s="1" t="s">
        <v>58</v>
      </c>
      <c r="C818" s="144"/>
      <c r="D818" s="144">
        <v>32780</v>
      </c>
      <c r="E818" s="1" t="s">
        <v>318</v>
      </c>
      <c r="F818" s="1" t="s">
        <v>252</v>
      </c>
      <c r="G818" s="1"/>
    </row>
    <row r="819" spans="1:7" ht="15" customHeight="1">
      <c r="A819" s="180">
        <v>44865</v>
      </c>
      <c r="B819" s="1" t="s">
        <v>146</v>
      </c>
      <c r="C819" s="144">
        <v>12287</v>
      </c>
      <c r="D819" s="144"/>
      <c r="E819" s="1" t="s">
        <v>318</v>
      </c>
      <c r="F819" s="1" t="s">
        <v>252</v>
      </c>
      <c r="G819" s="1" t="s">
        <v>165</v>
      </c>
    </row>
    <row r="820" spans="1:7" ht="15" customHeight="1">
      <c r="A820" s="180">
        <v>44865</v>
      </c>
      <c r="B820" s="1" t="s">
        <v>58</v>
      </c>
      <c r="C820" s="144"/>
      <c r="D820" s="144">
        <v>12287</v>
      </c>
      <c r="E820" s="1" t="s">
        <v>318</v>
      </c>
      <c r="F820" s="1" t="s">
        <v>252</v>
      </c>
      <c r="G820" s="1"/>
    </row>
    <row r="821" spans="1:7" ht="15" customHeight="1">
      <c r="A821" s="180">
        <v>44865</v>
      </c>
      <c r="B821" s="1" t="s">
        <v>146</v>
      </c>
      <c r="C821" s="144">
        <v>490</v>
      </c>
      <c r="D821" s="144"/>
      <c r="E821" s="1" t="s">
        <v>318</v>
      </c>
      <c r="F821" s="1" t="s">
        <v>252</v>
      </c>
      <c r="G821" s="1" t="s">
        <v>165</v>
      </c>
    </row>
    <row r="822" spans="1:7" ht="15" customHeight="1">
      <c r="A822" s="180">
        <v>44865</v>
      </c>
      <c r="B822" s="1" t="s">
        <v>58</v>
      </c>
      <c r="C822" s="144"/>
      <c r="D822" s="144">
        <v>490</v>
      </c>
      <c r="E822" s="1" t="s">
        <v>318</v>
      </c>
      <c r="F822" s="1" t="s">
        <v>252</v>
      </c>
      <c r="G822" s="1"/>
    </row>
    <row r="823" spans="1:7" ht="15" customHeight="1">
      <c r="A823" s="180">
        <v>44865</v>
      </c>
      <c r="B823" s="1" t="s">
        <v>146</v>
      </c>
      <c r="C823" s="144">
        <v>319455</v>
      </c>
      <c r="D823" s="144"/>
      <c r="E823" s="1" t="s">
        <v>308</v>
      </c>
      <c r="F823" s="1" t="s">
        <v>252</v>
      </c>
      <c r="G823" s="1" t="s">
        <v>165</v>
      </c>
    </row>
    <row r="824" spans="1:7" ht="15" customHeight="1">
      <c r="A824" s="180">
        <v>44865</v>
      </c>
      <c r="B824" s="1" t="s">
        <v>58</v>
      </c>
      <c r="C824" s="144"/>
      <c r="D824" s="144">
        <v>319455</v>
      </c>
      <c r="E824" s="1" t="s">
        <v>308</v>
      </c>
      <c r="F824" s="1" t="s">
        <v>252</v>
      </c>
      <c r="G824" s="1"/>
    </row>
    <row r="825" spans="1:7" ht="15" customHeight="1">
      <c r="A825" s="180">
        <v>44865</v>
      </c>
      <c r="B825" s="1" t="s">
        <v>146</v>
      </c>
      <c r="C825" s="144">
        <v>11137515</v>
      </c>
      <c r="D825" s="144"/>
      <c r="E825" s="1" t="s">
        <v>343</v>
      </c>
      <c r="F825" s="1" t="s">
        <v>252</v>
      </c>
      <c r="G825" s="1" t="s">
        <v>165</v>
      </c>
    </row>
    <row r="826" spans="1:7" ht="15" customHeight="1">
      <c r="A826" s="180">
        <v>44865</v>
      </c>
      <c r="B826" s="1" t="s">
        <v>58</v>
      </c>
      <c r="C826" s="144"/>
      <c r="D826" s="144">
        <v>11137515</v>
      </c>
      <c r="E826" s="1" t="s">
        <v>343</v>
      </c>
      <c r="F826" s="1" t="s">
        <v>252</v>
      </c>
      <c r="G826" s="1"/>
    </row>
    <row r="827" spans="1:7" ht="15" customHeight="1">
      <c r="A827" s="180">
        <v>44865</v>
      </c>
      <c r="B827" s="1" t="s">
        <v>146</v>
      </c>
      <c r="C827" s="144">
        <v>2871</v>
      </c>
      <c r="D827" s="144"/>
      <c r="E827" s="1" t="s">
        <v>331</v>
      </c>
      <c r="F827" s="1" t="s">
        <v>252</v>
      </c>
      <c r="G827" s="1" t="s">
        <v>165</v>
      </c>
    </row>
    <row r="828" spans="1:7" ht="15" customHeight="1">
      <c r="A828" s="180">
        <v>44865</v>
      </c>
      <c r="B828" s="1" t="s">
        <v>58</v>
      </c>
      <c r="C828" s="144"/>
      <c r="D828" s="144">
        <v>2871</v>
      </c>
      <c r="E828" s="1" t="s">
        <v>331</v>
      </c>
      <c r="F828" s="1" t="s">
        <v>252</v>
      </c>
      <c r="G828" s="1"/>
    </row>
    <row r="829" spans="1:7" ht="15" customHeight="1">
      <c r="A829" s="180">
        <v>44865</v>
      </c>
      <c r="B829" s="1" t="s">
        <v>146</v>
      </c>
      <c r="C829" s="144">
        <v>110</v>
      </c>
      <c r="D829" s="144"/>
      <c r="E829" s="1" t="s">
        <v>331</v>
      </c>
      <c r="F829" s="1" t="s">
        <v>252</v>
      </c>
      <c r="G829" s="1" t="s">
        <v>165</v>
      </c>
    </row>
    <row r="830" spans="1:7" ht="15" customHeight="1">
      <c r="A830" s="180">
        <v>44865</v>
      </c>
      <c r="B830" s="1" t="s">
        <v>58</v>
      </c>
      <c r="C830" s="144"/>
      <c r="D830" s="144">
        <v>110</v>
      </c>
      <c r="E830" s="1" t="s">
        <v>331</v>
      </c>
      <c r="F830" s="1" t="s">
        <v>252</v>
      </c>
      <c r="G830" s="1"/>
    </row>
    <row r="831" spans="1:7" ht="15" customHeight="1">
      <c r="A831" s="180">
        <v>44862</v>
      </c>
      <c r="B831" s="1" t="s">
        <v>146</v>
      </c>
      <c r="C831" s="144">
        <v>1815000</v>
      </c>
      <c r="D831" s="144"/>
      <c r="E831" s="1" t="s">
        <v>352</v>
      </c>
      <c r="F831" s="1" t="s">
        <v>252</v>
      </c>
      <c r="G831" s="1" t="s">
        <v>165</v>
      </c>
    </row>
    <row r="832" spans="1:7" ht="15" customHeight="1">
      <c r="A832" s="180">
        <v>44862</v>
      </c>
      <c r="B832" s="1" t="s">
        <v>58</v>
      </c>
      <c r="C832" s="144"/>
      <c r="D832" s="144">
        <v>1815000</v>
      </c>
      <c r="E832" s="1" t="s">
        <v>352</v>
      </c>
      <c r="F832" s="1" t="s">
        <v>252</v>
      </c>
      <c r="G832" s="1"/>
    </row>
    <row r="833" spans="1:8" ht="15" customHeight="1">
      <c r="A833" s="180">
        <v>44858</v>
      </c>
      <c r="B833" s="1" t="s">
        <v>146</v>
      </c>
      <c r="C833" s="144">
        <v>28600</v>
      </c>
      <c r="D833" s="144"/>
      <c r="E833" s="1" t="s">
        <v>500</v>
      </c>
      <c r="F833" s="1" t="s">
        <v>252</v>
      </c>
      <c r="G833" s="1" t="s">
        <v>165</v>
      </c>
    </row>
    <row r="834" spans="1:8" ht="15" customHeight="1">
      <c r="A834" s="180">
        <v>44858</v>
      </c>
      <c r="B834" s="1" t="s">
        <v>58</v>
      </c>
      <c r="C834" s="144"/>
      <c r="D834" s="144">
        <v>28600</v>
      </c>
      <c r="E834" s="1" t="s">
        <v>500</v>
      </c>
      <c r="F834" s="1" t="s">
        <v>252</v>
      </c>
      <c r="G834" s="1"/>
    </row>
    <row r="835" spans="1:8" ht="15" customHeight="1">
      <c r="A835" s="180">
        <v>44858</v>
      </c>
      <c r="B835" s="1" t="s">
        <v>146</v>
      </c>
      <c r="C835" s="144">
        <v>1150</v>
      </c>
      <c r="D835" s="144"/>
      <c r="E835" s="1" t="s">
        <v>500</v>
      </c>
      <c r="F835" s="1" t="s">
        <v>252</v>
      </c>
      <c r="G835" s="1" t="s">
        <v>165</v>
      </c>
    </row>
    <row r="836" spans="1:8" ht="15" customHeight="1">
      <c r="A836" s="184">
        <v>44858</v>
      </c>
      <c r="B836" s="26" t="s">
        <v>58</v>
      </c>
      <c r="C836" s="271"/>
      <c r="D836" s="271">
        <v>1150</v>
      </c>
      <c r="E836" s="26" t="s">
        <v>500</v>
      </c>
      <c r="F836" s="26" t="s">
        <v>252</v>
      </c>
      <c r="G836" s="26"/>
    </row>
    <row r="837" spans="1:8" ht="15" customHeight="1">
      <c r="A837" s="180">
        <v>44855</v>
      </c>
      <c r="B837" s="1" t="s">
        <v>146</v>
      </c>
      <c r="C837" s="144">
        <v>71836</v>
      </c>
      <c r="D837" s="144"/>
      <c r="E837" s="1" t="s">
        <v>558</v>
      </c>
      <c r="F837" s="1" t="s">
        <v>252</v>
      </c>
      <c r="G837" s="1" t="s">
        <v>165</v>
      </c>
    </row>
    <row r="838" spans="1:8" ht="15" customHeight="1">
      <c r="A838" s="184">
        <v>44855</v>
      </c>
      <c r="B838" s="26" t="s">
        <v>555</v>
      </c>
      <c r="C838" s="271"/>
      <c r="D838" s="271">
        <v>71836</v>
      </c>
      <c r="E838" s="26" t="s">
        <v>232</v>
      </c>
      <c r="F838" s="26" t="s">
        <v>252</v>
      </c>
      <c r="G838" s="26"/>
      <c r="H838" s="155" t="s">
        <v>557</v>
      </c>
    </row>
    <row r="839" spans="1:8" ht="15" customHeight="1">
      <c r="A839" s="235">
        <v>44838</v>
      </c>
      <c r="B839" s="258" t="s">
        <v>368</v>
      </c>
      <c r="C839" s="295">
        <v>4400</v>
      </c>
      <c r="D839" s="295"/>
      <c r="E839" s="142" t="s">
        <v>168</v>
      </c>
      <c r="F839" s="142" t="s">
        <v>560</v>
      </c>
      <c r="G839" s="259"/>
    </row>
    <row r="840" spans="1:8" ht="15" customHeight="1">
      <c r="A840" s="224">
        <v>44838</v>
      </c>
      <c r="B840" s="260" t="s">
        <v>147</v>
      </c>
      <c r="C840" s="296"/>
      <c r="D840" s="296">
        <f>SUM(C839:C839)</f>
        <v>4400</v>
      </c>
      <c r="E840" s="225" t="s">
        <v>166</v>
      </c>
      <c r="F840" s="225" t="s">
        <v>559</v>
      </c>
      <c r="G840" s="261" t="s">
        <v>164</v>
      </c>
    </row>
    <row r="841" spans="1:8" ht="15" customHeight="1">
      <c r="A841" s="235">
        <v>44838</v>
      </c>
      <c r="B841" s="258" t="s">
        <v>368</v>
      </c>
      <c r="C841" s="295">
        <v>4400</v>
      </c>
      <c r="D841" s="295"/>
      <c r="E841" s="142" t="s">
        <v>168</v>
      </c>
      <c r="F841" s="142" t="s">
        <v>562</v>
      </c>
      <c r="G841" s="259"/>
    </row>
    <row r="842" spans="1:8" ht="15" customHeight="1">
      <c r="A842" s="224">
        <v>44838</v>
      </c>
      <c r="B842" s="260" t="s">
        <v>147</v>
      </c>
      <c r="C842" s="296"/>
      <c r="D842" s="296">
        <f>SUM(C841:C841)</f>
        <v>4400</v>
      </c>
      <c r="E842" s="225" t="s">
        <v>166</v>
      </c>
      <c r="F842" s="225" t="s">
        <v>561</v>
      </c>
      <c r="G842" s="261" t="s">
        <v>164</v>
      </c>
    </row>
    <row r="843" spans="1:8" ht="15" customHeight="1">
      <c r="A843" s="235">
        <v>44838</v>
      </c>
      <c r="B843" s="142" t="s">
        <v>147</v>
      </c>
      <c r="C843" s="295">
        <f>D846+D847-C845-C844</f>
        <v>1898907</v>
      </c>
      <c r="D843" s="295"/>
      <c r="E843" s="142" t="s">
        <v>168</v>
      </c>
      <c r="F843" s="142" t="s">
        <v>564</v>
      </c>
      <c r="G843" s="142" t="s">
        <v>307</v>
      </c>
    </row>
    <row r="844" spans="1:8" ht="15" customHeight="1">
      <c r="A844" s="235">
        <v>44838</v>
      </c>
      <c r="B844" s="142" t="s">
        <v>408</v>
      </c>
      <c r="C844" s="295">
        <v>314230</v>
      </c>
      <c r="D844" s="295"/>
      <c r="E844" s="142" t="s">
        <v>166</v>
      </c>
      <c r="F844" s="142" t="s">
        <v>563</v>
      </c>
      <c r="G844" s="142"/>
    </row>
    <row r="845" spans="1:8" ht="15" customHeight="1">
      <c r="A845" s="235">
        <v>44838</v>
      </c>
      <c r="B845" s="142" t="s">
        <v>408</v>
      </c>
      <c r="C845" s="295">
        <v>31420</v>
      </c>
      <c r="D845" s="295"/>
      <c r="E845" s="142" t="s">
        <v>166</v>
      </c>
      <c r="F845" s="142" t="s">
        <v>563</v>
      </c>
      <c r="G845" s="142"/>
    </row>
    <row r="846" spans="1:8" ht="15" customHeight="1">
      <c r="A846" s="235">
        <v>44838</v>
      </c>
      <c r="B846" s="142" t="s">
        <v>167</v>
      </c>
      <c r="C846" s="295"/>
      <c r="D846" s="295">
        <v>1591885</v>
      </c>
      <c r="E846" s="142" t="s">
        <v>166</v>
      </c>
      <c r="F846" s="142" t="s">
        <v>563</v>
      </c>
      <c r="G846" s="142"/>
    </row>
    <row r="847" spans="1:8" ht="15" customHeight="1">
      <c r="A847" s="224">
        <v>44838</v>
      </c>
      <c r="B847" s="225" t="s">
        <v>29</v>
      </c>
      <c r="C847" s="296"/>
      <c r="D847" s="296">
        <f>2244557-D846</f>
        <v>652672</v>
      </c>
      <c r="E847" s="225" t="s">
        <v>166</v>
      </c>
      <c r="F847" s="225" t="s">
        <v>563</v>
      </c>
      <c r="G847" s="225"/>
    </row>
    <row r="848" spans="1:8" ht="15" customHeight="1">
      <c r="A848" s="235">
        <v>44838</v>
      </c>
      <c r="B848" s="142" t="s">
        <v>147</v>
      </c>
      <c r="C848" s="295">
        <f>D851+D852-C850-C849</f>
        <v>1262687</v>
      </c>
      <c r="D848" s="295"/>
      <c r="E848" s="142" t="s">
        <v>168</v>
      </c>
      <c r="F848" s="142" t="s">
        <v>566</v>
      </c>
      <c r="G848" s="142" t="s">
        <v>307</v>
      </c>
    </row>
    <row r="849" spans="1:8" ht="15" customHeight="1">
      <c r="A849" s="235">
        <v>44838</v>
      </c>
      <c r="B849" s="142" t="s">
        <v>408</v>
      </c>
      <c r="C849" s="295">
        <v>208950</v>
      </c>
      <c r="D849" s="295"/>
      <c r="E849" s="142" t="s">
        <v>166</v>
      </c>
      <c r="F849" s="142" t="s">
        <v>565</v>
      </c>
      <c r="G849" s="142"/>
    </row>
    <row r="850" spans="1:8" ht="15" customHeight="1">
      <c r="A850" s="235">
        <v>44838</v>
      </c>
      <c r="B850" s="142" t="s">
        <v>408</v>
      </c>
      <c r="C850" s="295">
        <v>20890</v>
      </c>
      <c r="D850" s="295"/>
      <c r="E850" s="142" t="s">
        <v>166</v>
      </c>
      <c r="F850" s="142" t="s">
        <v>565</v>
      </c>
      <c r="G850" s="142"/>
    </row>
    <row r="851" spans="1:8" ht="15" customHeight="1">
      <c r="A851" s="235">
        <v>44838</v>
      </c>
      <c r="B851" s="142" t="s">
        <v>167</v>
      </c>
      <c r="C851" s="295"/>
      <c r="D851" s="295">
        <v>1058530</v>
      </c>
      <c r="E851" s="142" t="s">
        <v>166</v>
      </c>
      <c r="F851" s="142" t="s">
        <v>565</v>
      </c>
      <c r="G851" s="142"/>
    </row>
    <row r="852" spans="1:8" ht="15" customHeight="1">
      <c r="A852" s="224">
        <v>44838</v>
      </c>
      <c r="B852" s="225" t="s">
        <v>29</v>
      </c>
      <c r="C852" s="296"/>
      <c r="D852" s="296">
        <f>1492527-D851</f>
        <v>433997</v>
      </c>
      <c r="E852" s="225" t="s">
        <v>166</v>
      </c>
      <c r="F852" s="225" t="s">
        <v>565</v>
      </c>
      <c r="G852" s="225"/>
    </row>
    <row r="853" spans="1:8" ht="15" customHeight="1">
      <c r="A853" s="235">
        <v>44838</v>
      </c>
      <c r="B853" s="142" t="s">
        <v>300</v>
      </c>
      <c r="C853" s="295">
        <v>159188500</v>
      </c>
      <c r="D853" s="295"/>
      <c r="E853" s="142" t="s">
        <v>567</v>
      </c>
      <c r="F853" s="142" t="s">
        <v>568</v>
      </c>
      <c r="G853" s="142"/>
    </row>
    <row r="854" spans="1:8" ht="15" customHeight="1">
      <c r="A854" s="224">
        <v>44838</v>
      </c>
      <c r="B854" s="225" t="s">
        <v>11</v>
      </c>
      <c r="C854" s="296"/>
      <c r="D854" s="296">
        <v>159188500</v>
      </c>
      <c r="E854" s="225" t="s">
        <v>567</v>
      </c>
      <c r="F854" s="225" t="s">
        <v>563</v>
      </c>
      <c r="G854" s="225"/>
    </row>
    <row r="855" spans="1:8" ht="15" customHeight="1">
      <c r="A855" s="235">
        <v>44838</v>
      </c>
      <c r="B855" s="142" t="s">
        <v>300</v>
      </c>
      <c r="C855" s="295">
        <v>105853000</v>
      </c>
      <c r="D855" s="295"/>
      <c r="E855" s="142" t="s">
        <v>548</v>
      </c>
      <c r="F855" s="142" t="s">
        <v>569</v>
      </c>
      <c r="G855" s="142"/>
    </row>
    <row r="856" spans="1:8" ht="15" customHeight="1">
      <c r="A856" s="224">
        <v>44838</v>
      </c>
      <c r="B856" s="225" t="s">
        <v>11</v>
      </c>
      <c r="C856" s="296"/>
      <c r="D856" s="296">
        <f>C855</f>
        <v>105853000</v>
      </c>
      <c r="E856" s="225" t="s">
        <v>548</v>
      </c>
      <c r="F856" s="225" t="s">
        <v>565</v>
      </c>
      <c r="G856" s="225"/>
    </row>
    <row r="857" spans="1:8" ht="15" customHeight="1">
      <c r="A857" s="235">
        <v>44846</v>
      </c>
      <c r="B857" s="142" t="s">
        <v>146</v>
      </c>
      <c r="C857" s="310">
        <v>142681184</v>
      </c>
      <c r="D857" s="310"/>
      <c r="E857" s="142"/>
      <c r="F857" s="142" t="s">
        <v>535</v>
      </c>
      <c r="G857" s="142" t="s">
        <v>164</v>
      </c>
      <c r="H857" s="142"/>
    </row>
    <row r="858" spans="1:8" ht="15" customHeight="1">
      <c r="A858" s="224">
        <v>44846</v>
      </c>
      <c r="B858" s="225" t="s">
        <v>146</v>
      </c>
      <c r="C858" s="315"/>
      <c r="D858" s="315">
        <f>C857</f>
        <v>142681184</v>
      </c>
      <c r="E858" s="225"/>
      <c r="F858" s="225" t="s">
        <v>535</v>
      </c>
      <c r="G858" s="225" t="s">
        <v>165</v>
      </c>
    </row>
    <row r="859" spans="1:8" ht="15" customHeight="1">
      <c r="A859" s="182">
        <v>44846</v>
      </c>
      <c r="B859" s="137" t="s">
        <v>151</v>
      </c>
      <c r="C859" s="223">
        <v>30884884</v>
      </c>
      <c r="D859" s="223"/>
      <c r="E859" s="138" t="s">
        <v>463</v>
      </c>
      <c r="F859" s="138" t="s">
        <v>465</v>
      </c>
      <c r="G859" s="139"/>
    </row>
    <row r="860" spans="1:8" ht="15" customHeight="1">
      <c r="A860" s="182">
        <v>44846</v>
      </c>
      <c r="B860" s="137" t="s">
        <v>182</v>
      </c>
      <c r="C860" s="223">
        <v>104373500</v>
      </c>
      <c r="D860" s="223"/>
      <c r="E860" s="138" t="s">
        <v>462</v>
      </c>
      <c r="F860" s="138" t="s">
        <v>464</v>
      </c>
      <c r="G860" s="139"/>
    </row>
    <row r="861" spans="1:8" ht="15" customHeight="1">
      <c r="A861" s="182">
        <v>44846</v>
      </c>
      <c r="B861" s="137" t="s">
        <v>182</v>
      </c>
      <c r="C861" s="223">
        <v>1100000</v>
      </c>
      <c r="D861" s="223"/>
      <c r="E861" s="138" t="s">
        <v>462</v>
      </c>
      <c r="F861" s="138" t="s">
        <v>521</v>
      </c>
      <c r="G861" s="139"/>
    </row>
    <row r="862" spans="1:8" ht="15" customHeight="1">
      <c r="A862" s="182">
        <v>44846</v>
      </c>
      <c r="B862" s="137" t="s">
        <v>182</v>
      </c>
      <c r="C862" s="223">
        <v>6322800</v>
      </c>
      <c r="D862" s="223"/>
      <c r="E862" s="138" t="s">
        <v>462</v>
      </c>
      <c r="F862" s="138" t="s">
        <v>526</v>
      </c>
      <c r="G862" s="139"/>
    </row>
    <row r="863" spans="1:8" ht="15" customHeight="1">
      <c r="A863" s="183">
        <v>44846</v>
      </c>
      <c r="B863" s="136" t="s">
        <v>147</v>
      </c>
      <c r="C863" s="221"/>
      <c r="D863" s="221">
        <f>SUM(C859:C862)</f>
        <v>142681184</v>
      </c>
      <c r="E863" s="133"/>
      <c r="F863" s="133"/>
      <c r="G863" s="134" t="s">
        <v>164</v>
      </c>
    </row>
    <row r="864" spans="1:8" ht="15" customHeight="1">
      <c r="A864" s="235">
        <v>44851</v>
      </c>
      <c r="B864" s="258" t="s">
        <v>147</v>
      </c>
      <c r="C864" s="295">
        <v>361898730</v>
      </c>
      <c r="D864" s="295"/>
      <c r="E864" s="142"/>
      <c r="F864" s="142" t="s">
        <v>413</v>
      </c>
      <c r="G864" s="259" t="s">
        <v>164</v>
      </c>
    </row>
    <row r="865" spans="1:7" ht="15" customHeight="1">
      <c r="A865" s="224">
        <v>44851</v>
      </c>
      <c r="B865" s="260" t="s">
        <v>146</v>
      </c>
      <c r="C865" s="296"/>
      <c r="D865" s="296">
        <f>C864</f>
        <v>361898730</v>
      </c>
      <c r="E865" s="225"/>
      <c r="F865" s="225" t="str">
        <f>F864</f>
        <v>자금이체</v>
      </c>
      <c r="G865" s="261" t="s">
        <v>165</v>
      </c>
    </row>
    <row r="866" spans="1:7" ht="15" customHeight="1">
      <c r="A866" s="235">
        <v>44851</v>
      </c>
      <c r="B866" s="258" t="s">
        <v>151</v>
      </c>
      <c r="C866" s="295">
        <v>361898730</v>
      </c>
      <c r="D866" s="295"/>
      <c r="E866" s="142" t="s">
        <v>373</v>
      </c>
      <c r="F866" s="142" t="s">
        <v>571</v>
      </c>
      <c r="G866" s="259"/>
    </row>
    <row r="867" spans="1:7" ht="15" customHeight="1">
      <c r="A867" s="224">
        <v>44851</v>
      </c>
      <c r="B867" s="260" t="s">
        <v>147</v>
      </c>
      <c r="C867" s="296"/>
      <c r="D867" s="296">
        <f>C866</f>
        <v>361898730</v>
      </c>
      <c r="E867" s="225" t="s">
        <v>407</v>
      </c>
      <c r="F867" s="225" t="s">
        <v>570</v>
      </c>
      <c r="G867" s="261" t="s">
        <v>164</v>
      </c>
    </row>
    <row r="868" spans="1:7" ht="15" customHeight="1">
      <c r="A868" s="235">
        <v>44855</v>
      </c>
      <c r="B868" s="258" t="s">
        <v>572</v>
      </c>
      <c r="C868" s="295">
        <v>1100000</v>
      </c>
      <c r="D868" s="295"/>
      <c r="E868" s="142" t="s">
        <v>575</v>
      </c>
      <c r="F868" s="142" t="s">
        <v>583</v>
      </c>
      <c r="G868" s="259"/>
    </row>
    <row r="869" spans="1:7" ht="15" customHeight="1">
      <c r="A869" s="235">
        <v>44855</v>
      </c>
      <c r="B869" s="258" t="s">
        <v>1</v>
      </c>
      <c r="C869" s="295">
        <v>1100000</v>
      </c>
      <c r="D869" s="295"/>
      <c r="E869" s="142" t="s">
        <v>576</v>
      </c>
      <c r="F869" s="142" t="s">
        <v>584</v>
      </c>
      <c r="G869" s="259"/>
    </row>
    <row r="870" spans="1:7" ht="15" customHeight="1">
      <c r="A870" s="235">
        <v>44855</v>
      </c>
      <c r="B870" s="258" t="s">
        <v>1</v>
      </c>
      <c r="C870" s="295">
        <v>13750000</v>
      </c>
      <c r="D870" s="295"/>
      <c r="E870" s="142" t="s">
        <v>577</v>
      </c>
      <c r="F870" s="142" t="s">
        <v>585</v>
      </c>
      <c r="G870" s="259"/>
    </row>
    <row r="871" spans="1:7" ht="15" customHeight="1">
      <c r="A871" s="235">
        <v>44855</v>
      </c>
      <c r="B871" s="258" t="s">
        <v>1</v>
      </c>
      <c r="C871" s="295">
        <v>19250000</v>
      </c>
      <c r="D871" s="295"/>
      <c r="E871" s="142" t="s">
        <v>579</v>
      </c>
      <c r="F871" s="142" t="s">
        <v>586</v>
      </c>
      <c r="G871" s="259"/>
    </row>
    <row r="872" spans="1:7" ht="15" customHeight="1">
      <c r="A872" s="235">
        <v>44855</v>
      </c>
      <c r="B872" s="258" t="s">
        <v>573</v>
      </c>
      <c r="C872" s="295">
        <v>359000</v>
      </c>
      <c r="D872" s="295"/>
      <c r="E872" s="142" t="s">
        <v>580</v>
      </c>
      <c r="F872" s="142" t="s">
        <v>587</v>
      </c>
      <c r="G872" s="259"/>
    </row>
    <row r="873" spans="1:7" ht="15" customHeight="1">
      <c r="A873" s="235">
        <v>44855</v>
      </c>
      <c r="B873" s="258" t="s">
        <v>97</v>
      </c>
      <c r="C873" s="295">
        <v>50000</v>
      </c>
      <c r="D873" s="295"/>
      <c r="E873" s="142" t="s">
        <v>578</v>
      </c>
      <c r="F873" s="142" t="s">
        <v>589</v>
      </c>
      <c r="G873" s="259"/>
    </row>
    <row r="874" spans="1:7" ht="15" customHeight="1">
      <c r="A874" s="235">
        <v>44855</v>
      </c>
      <c r="B874" s="258" t="s">
        <v>97</v>
      </c>
      <c r="C874" s="295">
        <v>2000</v>
      </c>
      <c r="D874" s="295"/>
      <c r="E874" s="142" t="s">
        <v>581</v>
      </c>
      <c r="F874" s="142" t="s">
        <v>588</v>
      </c>
      <c r="G874" s="259"/>
    </row>
    <row r="875" spans="1:7" ht="15" customHeight="1">
      <c r="A875" s="235">
        <v>44855</v>
      </c>
      <c r="B875" s="258" t="s">
        <v>97</v>
      </c>
      <c r="C875" s="295">
        <v>30250</v>
      </c>
      <c r="D875" s="295"/>
      <c r="E875" s="142" t="s">
        <v>582</v>
      </c>
      <c r="F875" s="142" t="s">
        <v>590</v>
      </c>
      <c r="G875" s="259"/>
    </row>
    <row r="876" spans="1:7" ht="15" customHeight="1">
      <c r="A876" s="224">
        <v>44855</v>
      </c>
      <c r="B876" s="260" t="s">
        <v>574</v>
      </c>
      <c r="C876" s="296"/>
      <c r="D876" s="296">
        <f>SUM(C868:C875)</f>
        <v>35641250</v>
      </c>
      <c r="E876" s="225"/>
      <c r="F876" s="225"/>
      <c r="G876" s="261" t="s">
        <v>164</v>
      </c>
    </row>
    <row r="877" spans="1:7" ht="15" customHeight="1">
      <c r="A877" s="235">
        <v>44859</v>
      </c>
      <c r="B877" s="258" t="s">
        <v>147</v>
      </c>
      <c r="C877" s="295">
        <v>479923250</v>
      </c>
      <c r="D877" s="295"/>
      <c r="E877" s="142"/>
      <c r="F877" s="142" t="s">
        <v>413</v>
      </c>
      <c r="G877" s="259" t="s">
        <v>164</v>
      </c>
    </row>
    <row r="878" spans="1:7" ht="15" customHeight="1">
      <c r="A878" s="224">
        <v>44859</v>
      </c>
      <c r="B878" s="260" t="s">
        <v>146</v>
      </c>
      <c r="C878" s="296"/>
      <c r="D878" s="296">
        <f>C877</f>
        <v>479923250</v>
      </c>
      <c r="E878" s="225"/>
      <c r="F878" s="225" t="str">
        <f>F877</f>
        <v>자금이체</v>
      </c>
      <c r="G878" s="261" t="s">
        <v>165</v>
      </c>
    </row>
    <row r="879" spans="1:7" ht="15" customHeight="1">
      <c r="A879" s="281">
        <v>44859</v>
      </c>
      <c r="B879" s="282" t="s">
        <v>276</v>
      </c>
      <c r="C879" s="305">
        <v>479923256</v>
      </c>
      <c r="D879" s="305"/>
      <c r="E879" s="283"/>
      <c r="F879" s="283" t="s">
        <v>592</v>
      </c>
      <c r="G879" s="284"/>
    </row>
    <row r="880" spans="1:7" ht="15" customHeight="1">
      <c r="A880" s="235">
        <v>44859</v>
      </c>
      <c r="B880" s="258" t="s">
        <v>30</v>
      </c>
      <c r="C880" s="295"/>
      <c r="D880" s="295">
        <f>C879-D881</f>
        <v>6</v>
      </c>
      <c r="E880" s="142"/>
      <c r="F880" s="142" t="s">
        <v>591</v>
      </c>
      <c r="G880" s="259"/>
    </row>
    <row r="881" spans="1:7" ht="15" customHeight="1">
      <c r="A881" s="224">
        <v>44859</v>
      </c>
      <c r="B881" s="260" t="s">
        <v>147</v>
      </c>
      <c r="C881" s="296"/>
      <c r="D881" s="296">
        <v>479923250</v>
      </c>
      <c r="E881" s="225"/>
      <c r="F881" s="225" t="s">
        <v>591</v>
      </c>
      <c r="G881" s="261" t="s">
        <v>164</v>
      </c>
    </row>
    <row r="882" spans="1:7" ht="15" customHeight="1">
      <c r="A882" s="235">
        <v>44865</v>
      </c>
      <c r="B882" s="258" t="s">
        <v>147</v>
      </c>
      <c r="C882" s="295">
        <v>206827650</v>
      </c>
      <c r="D882" s="295"/>
      <c r="E882" s="142"/>
      <c r="F882" s="142" t="s">
        <v>413</v>
      </c>
      <c r="G882" s="259" t="s">
        <v>164</v>
      </c>
    </row>
    <row r="883" spans="1:7" ht="15" customHeight="1">
      <c r="A883" s="224">
        <v>44865</v>
      </c>
      <c r="B883" s="260" t="s">
        <v>146</v>
      </c>
      <c r="C883" s="296"/>
      <c r="D883" s="296">
        <f>C882</f>
        <v>206827650</v>
      </c>
      <c r="E883" s="225"/>
      <c r="F883" s="225" t="str">
        <f>F882</f>
        <v>자금이체</v>
      </c>
      <c r="G883" s="261" t="s">
        <v>165</v>
      </c>
    </row>
    <row r="884" spans="1:7" ht="15" customHeight="1">
      <c r="A884" s="235">
        <v>44865</v>
      </c>
      <c r="B884" s="258" t="s">
        <v>593</v>
      </c>
      <c r="C884" s="295">
        <v>200384020</v>
      </c>
      <c r="D884" s="295"/>
      <c r="E884" s="142" t="s">
        <v>595</v>
      </c>
      <c r="F884" s="142" t="s">
        <v>597</v>
      </c>
      <c r="G884" s="259"/>
    </row>
    <row r="885" spans="1:7" ht="15" customHeight="1">
      <c r="A885" s="235">
        <v>44865</v>
      </c>
      <c r="B885" s="258" t="s">
        <v>594</v>
      </c>
      <c r="C885" s="295">
        <f>D886-C884</f>
        <v>6443630</v>
      </c>
      <c r="D885" s="295"/>
      <c r="E885" s="142" t="s">
        <v>523</v>
      </c>
      <c r="F885" s="142" t="s">
        <v>596</v>
      </c>
      <c r="G885" s="259"/>
    </row>
    <row r="886" spans="1:7" ht="15" customHeight="1">
      <c r="A886" s="224">
        <v>44865</v>
      </c>
      <c r="B886" s="260" t="s">
        <v>574</v>
      </c>
      <c r="C886" s="296"/>
      <c r="D886" s="296">
        <v>206827650</v>
      </c>
      <c r="E886" s="225" t="s">
        <v>523</v>
      </c>
      <c r="F886" s="225" t="s">
        <v>596</v>
      </c>
      <c r="G886" s="261" t="s">
        <v>164</v>
      </c>
    </row>
    <row r="887" spans="1:7" ht="15" customHeight="1">
      <c r="A887" s="235">
        <v>44865</v>
      </c>
      <c r="B887" s="258" t="s">
        <v>182</v>
      </c>
      <c r="C887" s="295">
        <v>500000</v>
      </c>
      <c r="D887" s="295"/>
      <c r="E887" s="142" t="s">
        <v>471</v>
      </c>
      <c r="F887" s="142" t="s">
        <v>599</v>
      </c>
      <c r="G887" s="259"/>
    </row>
    <row r="888" spans="1:7" ht="15" customHeight="1">
      <c r="A888" s="235">
        <v>44865</v>
      </c>
      <c r="B888" s="258" t="s">
        <v>146</v>
      </c>
      <c r="C888" s="295"/>
      <c r="D888" s="295">
        <f>C887</f>
        <v>500000</v>
      </c>
      <c r="E888" s="142" t="s">
        <v>470</v>
      </c>
      <c r="F888" s="142" t="s">
        <v>598</v>
      </c>
      <c r="G888" s="259" t="s">
        <v>164</v>
      </c>
    </row>
    <row r="889" spans="1:7" ht="15" customHeight="1">
      <c r="A889" s="235">
        <v>44865</v>
      </c>
      <c r="B889" s="258" t="s">
        <v>182</v>
      </c>
      <c r="C889" s="295">
        <v>300000</v>
      </c>
      <c r="D889" s="295"/>
      <c r="E889" s="142" t="s">
        <v>473</v>
      </c>
      <c r="F889" s="142" t="s">
        <v>598</v>
      </c>
      <c r="G889" s="259"/>
    </row>
    <row r="890" spans="1:7" ht="15" customHeight="1">
      <c r="A890" s="235">
        <v>44865</v>
      </c>
      <c r="B890" s="258" t="s">
        <v>146</v>
      </c>
      <c r="C890" s="295"/>
      <c r="D890" s="295">
        <f>C889</f>
        <v>300000</v>
      </c>
      <c r="E890" s="142" t="s">
        <v>472</v>
      </c>
      <c r="F890" s="142" t="s">
        <v>598</v>
      </c>
      <c r="G890" s="259" t="s">
        <v>164</v>
      </c>
    </row>
    <row r="891" spans="1:7" ht="15" customHeight="1">
      <c r="A891" s="235">
        <v>44865</v>
      </c>
      <c r="B891" s="258" t="s">
        <v>182</v>
      </c>
      <c r="C891" s="295">
        <v>300000</v>
      </c>
      <c r="D891" s="295"/>
      <c r="E891" s="142" t="s">
        <v>475</v>
      </c>
      <c r="F891" s="142" t="s">
        <v>598</v>
      </c>
      <c r="G891" s="259"/>
    </row>
    <row r="892" spans="1:7" ht="15" customHeight="1">
      <c r="A892" s="235">
        <v>44865</v>
      </c>
      <c r="B892" s="258" t="s">
        <v>146</v>
      </c>
      <c r="C892" s="295"/>
      <c r="D892" s="295">
        <f>C891</f>
        <v>300000</v>
      </c>
      <c r="E892" s="142" t="s">
        <v>474</v>
      </c>
      <c r="F892" s="142" t="s">
        <v>598</v>
      </c>
      <c r="G892" s="259" t="s">
        <v>164</v>
      </c>
    </row>
    <row r="893" spans="1:7" ht="15" customHeight="1">
      <c r="A893" s="235">
        <v>44865</v>
      </c>
      <c r="B893" s="258" t="s">
        <v>182</v>
      </c>
      <c r="C893" s="295">
        <v>300000</v>
      </c>
      <c r="D893" s="295"/>
      <c r="E893" s="142" t="s">
        <v>477</v>
      </c>
      <c r="F893" s="142" t="s">
        <v>598</v>
      </c>
      <c r="G893" s="259"/>
    </row>
    <row r="894" spans="1:7" ht="15" customHeight="1">
      <c r="A894" s="224">
        <v>44865</v>
      </c>
      <c r="B894" s="260" t="s">
        <v>146</v>
      </c>
      <c r="C894" s="296"/>
      <c r="D894" s="296">
        <f>C893</f>
        <v>300000</v>
      </c>
      <c r="E894" s="225" t="s">
        <v>476</v>
      </c>
      <c r="F894" s="225" t="s">
        <v>598</v>
      </c>
      <c r="G894" s="261" t="s">
        <v>164</v>
      </c>
    </row>
    <row r="895" spans="1:7" ht="15" customHeight="1">
      <c r="A895" s="235">
        <v>44865</v>
      </c>
      <c r="B895" s="258" t="s">
        <v>466</v>
      </c>
      <c r="C895" s="295">
        <v>18333333</v>
      </c>
      <c r="D895" s="295"/>
      <c r="E895" s="142" t="s">
        <v>493</v>
      </c>
      <c r="F895" s="142" t="s">
        <v>485</v>
      </c>
      <c r="G895" s="259"/>
    </row>
    <row r="896" spans="1:7" ht="15" customHeight="1">
      <c r="A896" s="224">
        <v>44865</v>
      </c>
      <c r="B896" s="260" t="s">
        <v>147</v>
      </c>
      <c r="C896" s="296"/>
      <c r="D896" s="296">
        <f>SUM(C895:C895)</f>
        <v>18333333</v>
      </c>
      <c r="E896" s="225"/>
      <c r="F896" s="225"/>
      <c r="G896" s="261" t="s">
        <v>164</v>
      </c>
    </row>
    <row r="897" spans="1:8" ht="15" customHeight="1">
      <c r="A897" s="308">
        <v>44865</v>
      </c>
      <c r="B897" s="285" t="s">
        <v>167</v>
      </c>
      <c r="C897" s="304">
        <v>8673</v>
      </c>
      <c r="D897" s="304"/>
      <c r="E897" s="280" t="s">
        <v>168</v>
      </c>
      <c r="F897" s="280" t="s">
        <v>207</v>
      </c>
      <c r="G897" s="146" t="s">
        <v>328</v>
      </c>
      <c r="H897" s="155" t="s">
        <v>600</v>
      </c>
    </row>
    <row r="898" spans="1:8" ht="15" customHeight="1">
      <c r="A898" s="186">
        <v>44865</v>
      </c>
      <c r="B898" s="254" t="s">
        <v>98</v>
      </c>
      <c r="C898" s="300"/>
      <c r="D898" s="300">
        <f>C897</f>
        <v>8673</v>
      </c>
      <c r="E898" s="245" t="s">
        <v>166</v>
      </c>
      <c r="F898" s="245" t="s">
        <v>236</v>
      </c>
      <c r="G898" s="150" t="s">
        <v>307</v>
      </c>
    </row>
    <row r="899" spans="1:8" ht="15" customHeight="1">
      <c r="A899" s="185">
        <v>44865</v>
      </c>
      <c r="B899" s="307" t="s">
        <v>167</v>
      </c>
      <c r="C899" s="299">
        <v>157150</v>
      </c>
      <c r="D899" s="299"/>
      <c r="E899" s="255" t="s">
        <v>168</v>
      </c>
      <c r="F899" s="255" t="s">
        <v>207</v>
      </c>
      <c r="G899" s="154" t="s">
        <v>211</v>
      </c>
    </row>
    <row r="900" spans="1:8" ht="15" customHeight="1">
      <c r="A900" s="186">
        <v>44865</v>
      </c>
      <c r="B900" s="254" t="s">
        <v>98</v>
      </c>
      <c r="C900" s="300"/>
      <c r="D900" s="300">
        <f>C899</f>
        <v>157150</v>
      </c>
      <c r="E900" s="245" t="s">
        <v>166</v>
      </c>
      <c r="F900" s="245" t="s">
        <v>236</v>
      </c>
      <c r="G900" s="150" t="s">
        <v>165</v>
      </c>
    </row>
    <row r="901" spans="1:8" ht="15" customHeight="1">
      <c r="A901" s="185">
        <v>44865</v>
      </c>
      <c r="B901" s="257" t="s">
        <v>167</v>
      </c>
      <c r="C901" s="299">
        <v>0</v>
      </c>
      <c r="D901" s="299"/>
      <c r="E901" s="255" t="s">
        <v>168</v>
      </c>
      <c r="F901" s="255" t="s">
        <v>207</v>
      </c>
      <c r="G901" s="154" t="s">
        <v>394</v>
      </c>
    </row>
    <row r="902" spans="1:8" ht="15" customHeight="1">
      <c r="A902" s="186">
        <v>44865</v>
      </c>
      <c r="B902" s="254" t="s">
        <v>98</v>
      </c>
      <c r="C902" s="300"/>
      <c r="D902" s="300">
        <f>C901</f>
        <v>0</v>
      </c>
      <c r="E902" s="245" t="s">
        <v>166</v>
      </c>
      <c r="F902" s="245" t="s">
        <v>236</v>
      </c>
      <c r="G902" s="150" t="s">
        <v>393</v>
      </c>
    </row>
    <row r="903" spans="1:8" ht="15" customHeight="1">
      <c r="A903" s="253">
        <v>44865</v>
      </c>
      <c r="B903" s="257" t="s">
        <v>167</v>
      </c>
      <c r="C903" s="299">
        <v>0</v>
      </c>
      <c r="D903" s="299"/>
      <c r="E903" s="255" t="s">
        <v>168</v>
      </c>
      <c r="F903" s="255" t="s">
        <v>207</v>
      </c>
      <c r="G903" s="256" t="s">
        <v>405</v>
      </c>
    </row>
    <row r="904" spans="1:8" ht="15" customHeight="1">
      <c r="A904" s="244">
        <v>44865</v>
      </c>
      <c r="B904" s="254" t="s">
        <v>98</v>
      </c>
      <c r="C904" s="300"/>
      <c r="D904" s="300">
        <f>C903</f>
        <v>0</v>
      </c>
      <c r="E904" s="245" t="s">
        <v>166</v>
      </c>
      <c r="F904" s="245" t="s">
        <v>236</v>
      </c>
      <c r="G904" s="245" t="s">
        <v>274</v>
      </c>
    </row>
    <row r="905" spans="1:8" ht="15" customHeight="1">
      <c r="A905" s="185">
        <v>44865</v>
      </c>
      <c r="B905" s="257" t="s">
        <v>167</v>
      </c>
      <c r="C905" s="299">
        <v>0</v>
      </c>
      <c r="D905" s="299"/>
      <c r="E905" s="255" t="s">
        <v>334</v>
      </c>
      <c r="F905" s="255" t="s">
        <v>207</v>
      </c>
      <c r="G905" s="154" t="s">
        <v>335</v>
      </c>
    </row>
    <row r="906" spans="1:8" ht="15" customHeight="1">
      <c r="A906" s="244">
        <v>44865</v>
      </c>
      <c r="B906" s="254" t="s">
        <v>98</v>
      </c>
      <c r="C906" s="300"/>
      <c r="D906" s="300">
        <f>C905</f>
        <v>0</v>
      </c>
      <c r="E906" s="245" t="s">
        <v>348</v>
      </c>
      <c r="F906" s="245" t="s">
        <v>207</v>
      </c>
      <c r="G906" s="150" t="s">
        <v>349</v>
      </c>
    </row>
    <row r="907" spans="1:8" ht="15" customHeight="1">
      <c r="A907" s="262">
        <v>44865</v>
      </c>
      <c r="B907" s="257" t="s">
        <v>167</v>
      </c>
      <c r="C907" s="299">
        <v>4587381</v>
      </c>
      <c r="D907" s="299"/>
      <c r="E907" s="255" t="s">
        <v>149</v>
      </c>
      <c r="F907" s="255" t="s">
        <v>207</v>
      </c>
      <c r="G907" s="256" t="s">
        <v>271</v>
      </c>
    </row>
    <row r="908" spans="1:8" ht="15" customHeight="1">
      <c r="A908" s="244">
        <v>44865</v>
      </c>
      <c r="B908" s="254" t="s">
        <v>98</v>
      </c>
      <c r="C908" s="300"/>
      <c r="D908" s="300">
        <f>C907</f>
        <v>4587381</v>
      </c>
      <c r="E908" s="245" t="s">
        <v>233</v>
      </c>
      <c r="F908" s="245" t="s">
        <v>236</v>
      </c>
      <c r="G908" s="245" t="s">
        <v>270</v>
      </c>
    </row>
    <row r="909" spans="1:8" ht="15" customHeight="1">
      <c r="A909" s="262">
        <v>44865</v>
      </c>
      <c r="B909" s="257" t="s">
        <v>167</v>
      </c>
      <c r="C909" s="299">
        <v>40157972</v>
      </c>
      <c r="D909" s="299"/>
      <c r="E909" s="255" t="s">
        <v>168</v>
      </c>
      <c r="F909" s="255" t="s">
        <v>207</v>
      </c>
      <c r="G909" s="256" t="s">
        <v>273</v>
      </c>
    </row>
    <row r="910" spans="1:8" ht="15" customHeight="1">
      <c r="A910" s="244">
        <v>44865</v>
      </c>
      <c r="B910" s="254" t="s">
        <v>98</v>
      </c>
      <c r="C910" s="300"/>
      <c r="D910" s="300">
        <f>C909</f>
        <v>40157972</v>
      </c>
      <c r="E910" s="245" t="s">
        <v>166</v>
      </c>
      <c r="F910" s="245" t="s">
        <v>236</v>
      </c>
      <c r="G910" s="245" t="s">
        <v>272</v>
      </c>
    </row>
    <row r="911" spans="1:8" ht="15" customHeight="1">
      <c r="A911" s="243">
        <v>44865</v>
      </c>
      <c r="B911" s="257" t="s">
        <v>31</v>
      </c>
      <c r="C911" s="299">
        <v>447079452</v>
      </c>
      <c r="D911" s="299"/>
      <c r="E911" s="255" t="s">
        <v>430</v>
      </c>
      <c r="F911" s="255" t="s">
        <v>606</v>
      </c>
      <c r="G911" s="264"/>
    </row>
    <row r="912" spans="1:8" ht="15" customHeight="1">
      <c r="A912" s="244">
        <v>44865</v>
      </c>
      <c r="B912" s="254" t="s">
        <v>208</v>
      </c>
      <c r="C912" s="300"/>
      <c r="D912" s="300">
        <f>C911</f>
        <v>447079452</v>
      </c>
      <c r="E912" s="245" t="s">
        <v>430</v>
      </c>
      <c r="F912" s="245" t="s">
        <v>605</v>
      </c>
      <c r="G912" s="263"/>
    </row>
    <row r="913" spans="1:7" ht="15" customHeight="1">
      <c r="A913" s="262">
        <v>44865</v>
      </c>
      <c r="B913" s="257" t="s">
        <v>31</v>
      </c>
      <c r="C913" s="299">
        <v>95123287</v>
      </c>
      <c r="D913" s="299"/>
      <c r="E913" s="255" t="s">
        <v>431</v>
      </c>
      <c r="F913" s="255" t="s">
        <v>605</v>
      </c>
      <c r="G913" s="264"/>
    </row>
    <row r="914" spans="1:7" ht="15" customHeight="1">
      <c r="A914" s="244">
        <v>44865</v>
      </c>
      <c r="B914" s="254" t="s">
        <v>208</v>
      </c>
      <c r="C914" s="300"/>
      <c r="D914" s="300">
        <f>C913</f>
        <v>95123287</v>
      </c>
      <c r="E914" s="245" t="s">
        <v>431</v>
      </c>
      <c r="F914" s="245" t="s">
        <v>605</v>
      </c>
      <c r="G914" s="263"/>
    </row>
    <row r="915" spans="1:7" ht="15" customHeight="1">
      <c r="A915" s="262">
        <v>44865</v>
      </c>
      <c r="B915" s="257" t="s">
        <v>31</v>
      </c>
      <c r="C915" s="299">
        <v>71342465</v>
      </c>
      <c r="D915" s="299"/>
      <c r="E915" s="255" t="s">
        <v>432</v>
      </c>
      <c r="F915" s="255" t="s">
        <v>605</v>
      </c>
      <c r="G915" s="264"/>
    </row>
    <row r="916" spans="1:7" ht="15" customHeight="1">
      <c r="A916" s="244">
        <v>44865</v>
      </c>
      <c r="B916" s="254" t="s">
        <v>208</v>
      </c>
      <c r="C916" s="300"/>
      <c r="D916" s="300">
        <f>C915</f>
        <v>71342465</v>
      </c>
      <c r="E916" s="245" t="s">
        <v>432</v>
      </c>
      <c r="F916" s="245" t="s">
        <v>605</v>
      </c>
      <c r="G916" s="263"/>
    </row>
    <row r="917" spans="1:7" ht="15" customHeight="1">
      <c r="A917" s="262">
        <v>44865</v>
      </c>
      <c r="B917" s="257" t="s">
        <v>31</v>
      </c>
      <c r="C917" s="299">
        <v>18260273</v>
      </c>
      <c r="D917" s="299"/>
      <c r="E917" s="255" t="s">
        <v>496</v>
      </c>
      <c r="F917" s="255" t="s">
        <v>605</v>
      </c>
      <c r="G917" s="264"/>
    </row>
    <row r="918" spans="1:7" ht="15" customHeight="1">
      <c r="A918" s="244">
        <v>44865</v>
      </c>
      <c r="B918" s="254" t="s">
        <v>208</v>
      </c>
      <c r="C918" s="300"/>
      <c r="D918" s="300">
        <f>C917</f>
        <v>18260273</v>
      </c>
      <c r="E918" s="245" t="s">
        <v>495</v>
      </c>
      <c r="F918" s="245" t="s">
        <v>605</v>
      </c>
      <c r="G918" s="263"/>
    </row>
    <row r="919" spans="1:7" ht="15" customHeight="1">
      <c r="A919" s="262">
        <v>44865</v>
      </c>
      <c r="B919" s="257" t="s">
        <v>31</v>
      </c>
      <c r="C919" s="299">
        <v>18260273</v>
      </c>
      <c r="D919" s="299"/>
      <c r="E919" s="255" t="s">
        <v>433</v>
      </c>
      <c r="F919" s="255" t="s">
        <v>605</v>
      </c>
      <c r="G919" s="264"/>
    </row>
    <row r="920" spans="1:7" ht="15" customHeight="1">
      <c r="A920" s="244">
        <v>44865</v>
      </c>
      <c r="B920" s="254" t="s">
        <v>208</v>
      </c>
      <c r="C920" s="300"/>
      <c r="D920" s="300">
        <f>C919</f>
        <v>18260273</v>
      </c>
      <c r="E920" s="245" t="s">
        <v>433</v>
      </c>
      <c r="F920" s="245" t="s">
        <v>605</v>
      </c>
      <c r="G920" s="263"/>
    </row>
    <row r="921" spans="1:7" ht="15" customHeight="1">
      <c r="A921" s="187">
        <v>44865</v>
      </c>
      <c r="B921" s="153" t="s">
        <v>91</v>
      </c>
      <c r="C921" s="298">
        <v>2259400</v>
      </c>
      <c r="D921" s="298"/>
      <c r="E921" s="152" t="s">
        <v>487</v>
      </c>
      <c r="F921" s="152" t="s">
        <v>607</v>
      </c>
      <c r="G921" s="154"/>
    </row>
    <row r="922" spans="1:7" ht="15" customHeight="1">
      <c r="A922" s="186">
        <v>44865</v>
      </c>
      <c r="B922" s="151" t="s">
        <v>64</v>
      </c>
      <c r="C922" s="297"/>
      <c r="D922" s="297">
        <f>C921</f>
        <v>2259400</v>
      </c>
      <c r="E922" s="150" t="s">
        <v>486</v>
      </c>
      <c r="F922" s="150" t="str">
        <f>F921</f>
        <v>보험료(22년 10월)</v>
      </c>
      <c r="G922" s="150"/>
    </row>
    <row r="923" spans="1:7" ht="15" customHeight="1">
      <c r="A923" s="262">
        <v>44865</v>
      </c>
      <c r="B923" s="257" t="s">
        <v>27</v>
      </c>
      <c r="C923" s="299">
        <v>16666667</v>
      </c>
      <c r="D923" s="299"/>
      <c r="E923" s="255" t="s">
        <v>412</v>
      </c>
      <c r="F923" s="255" t="s">
        <v>608</v>
      </c>
      <c r="G923" s="256"/>
    </row>
    <row r="924" spans="1:7" ht="15" customHeight="1">
      <c r="A924" s="244">
        <v>44865</v>
      </c>
      <c r="B924" s="254" t="s">
        <v>175</v>
      </c>
      <c r="C924" s="300"/>
      <c r="D924" s="300">
        <f>C923</f>
        <v>16666667</v>
      </c>
      <c r="E924" s="245" t="s">
        <v>411</v>
      </c>
      <c r="F924" s="245" t="str">
        <f>F923</f>
        <v>자산관리수수료(22년 10월)</v>
      </c>
      <c r="G924" s="245"/>
    </row>
    <row r="925" spans="1:7" ht="15" customHeight="1">
      <c r="A925" s="262">
        <v>44865</v>
      </c>
      <c r="B925" s="257" t="s">
        <v>461</v>
      </c>
      <c r="C925" s="299">
        <v>2083333</v>
      </c>
      <c r="D925" s="299"/>
      <c r="E925" s="152" t="s">
        <v>168</v>
      </c>
      <c r="F925" s="152" t="s">
        <v>609</v>
      </c>
      <c r="G925" s="154"/>
    </row>
    <row r="926" spans="1:7" ht="15" customHeight="1">
      <c r="A926" s="244">
        <v>44865</v>
      </c>
      <c r="B926" s="254" t="s">
        <v>209</v>
      </c>
      <c r="C926" s="300"/>
      <c r="D926" s="300">
        <f>C925</f>
        <v>2083333</v>
      </c>
      <c r="E926" s="150" t="s">
        <v>166</v>
      </c>
      <c r="F926" s="150" t="str">
        <f>F925</f>
        <v>자산보관수수료(22년 10월)_현금</v>
      </c>
      <c r="G926" s="150"/>
    </row>
    <row r="927" spans="1:7" ht="15" customHeight="1">
      <c r="A927" s="262">
        <v>44865</v>
      </c>
      <c r="B927" s="257" t="s">
        <v>461</v>
      </c>
      <c r="C927" s="299">
        <v>166666</v>
      </c>
      <c r="D927" s="299"/>
      <c r="E927" s="152" t="s">
        <v>449</v>
      </c>
      <c r="F927" s="152" t="s">
        <v>610</v>
      </c>
      <c r="G927" s="154"/>
    </row>
    <row r="928" spans="1:7" ht="15" customHeight="1">
      <c r="A928" s="244">
        <v>44865</v>
      </c>
      <c r="B928" s="254" t="s">
        <v>209</v>
      </c>
      <c r="C928" s="300"/>
      <c r="D928" s="300">
        <f>C927</f>
        <v>166666</v>
      </c>
      <c r="E928" s="150" t="s">
        <v>448</v>
      </c>
      <c r="F928" s="150" t="str">
        <f>F927</f>
        <v>자산보관수수료(22년 10월)_부동산</v>
      </c>
      <c r="G928" s="150"/>
    </row>
    <row r="929" spans="1:7" ht="15" customHeight="1">
      <c r="A929" s="187">
        <v>44865</v>
      </c>
      <c r="B929" s="153" t="s">
        <v>42</v>
      </c>
      <c r="C929" s="298">
        <v>2916666</v>
      </c>
      <c r="D929" s="298"/>
      <c r="E929" s="152" t="s">
        <v>212</v>
      </c>
      <c r="F929" s="152" t="s">
        <v>611</v>
      </c>
      <c r="G929" s="154"/>
    </row>
    <row r="930" spans="1:7" ht="15" customHeight="1">
      <c r="A930" s="186">
        <v>44865</v>
      </c>
      <c r="B930" s="151" t="s">
        <v>210</v>
      </c>
      <c r="C930" s="297"/>
      <c r="D930" s="297">
        <f>C929</f>
        <v>2916666</v>
      </c>
      <c r="E930" s="150" t="s">
        <v>237</v>
      </c>
      <c r="F930" s="150" t="str">
        <f>F929</f>
        <v>사무관리수수료(22년 10월)</v>
      </c>
      <c r="G930" s="150"/>
    </row>
    <row r="931" spans="1:7" ht="15" customHeight="1">
      <c r="A931" s="187">
        <v>44865</v>
      </c>
      <c r="B931" s="153" t="s">
        <v>43</v>
      </c>
      <c r="C931" s="298">
        <v>1666666</v>
      </c>
      <c r="D931" s="298"/>
      <c r="E931" s="152" t="s">
        <v>152</v>
      </c>
      <c r="F931" s="152" t="s">
        <v>612</v>
      </c>
      <c r="G931" s="154"/>
    </row>
    <row r="932" spans="1:7" ht="15" customHeight="1">
      <c r="A932" s="186">
        <v>44865</v>
      </c>
      <c r="B932" s="151" t="s">
        <v>178</v>
      </c>
      <c r="C932" s="297"/>
      <c r="D932" s="297">
        <f>C931</f>
        <v>1666666</v>
      </c>
      <c r="E932" s="150" t="s">
        <v>234</v>
      </c>
      <c r="F932" s="150" t="str">
        <f>F931</f>
        <v>외부감사용역역수수료(22년 10월)</v>
      </c>
      <c r="G932" s="150"/>
    </row>
    <row r="933" spans="1:7" ht="15" customHeight="1">
      <c r="A933" s="187">
        <v>44865</v>
      </c>
      <c r="B933" s="240" t="s">
        <v>43</v>
      </c>
      <c r="C933" s="301">
        <v>666666</v>
      </c>
      <c r="D933" s="301"/>
      <c r="E933" s="147" t="s">
        <v>152</v>
      </c>
      <c r="F933" s="147" t="s">
        <v>613</v>
      </c>
      <c r="G933" s="146"/>
    </row>
    <row r="934" spans="1:7" ht="15" customHeight="1">
      <c r="A934" s="186">
        <v>44865</v>
      </c>
      <c r="B934" s="151" t="s">
        <v>179</v>
      </c>
      <c r="C934" s="297"/>
      <c r="D934" s="297">
        <f>C933</f>
        <v>666666</v>
      </c>
      <c r="E934" s="150" t="s">
        <v>234</v>
      </c>
      <c r="F934" s="150" t="str">
        <f>F933</f>
        <v>세무용역수수료(22년 10월)</v>
      </c>
      <c r="G934" s="150"/>
    </row>
    <row r="935" spans="1:7" ht="15" customHeight="1">
      <c r="A935" s="187">
        <v>44865</v>
      </c>
      <c r="B935" s="240" t="s">
        <v>43</v>
      </c>
      <c r="C935" s="298">
        <v>166666</v>
      </c>
      <c r="D935" s="298"/>
      <c r="E935" s="147" t="s">
        <v>253</v>
      </c>
      <c r="F935" s="147" t="s">
        <v>614</v>
      </c>
      <c r="G935" s="146"/>
    </row>
    <row r="936" spans="1:7" ht="15" customHeight="1">
      <c r="A936" s="186">
        <v>44865</v>
      </c>
      <c r="B936" s="151" t="s">
        <v>213</v>
      </c>
      <c r="C936" s="297"/>
      <c r="D936" s="297">
        <f>C935</f>
        <v>166666</v>
      </c>
      <c r="E936" s="150" t="s">
        <v>253</v>
      </c>
      <c r="F936" s="150" t="str">
        <f>F935</f>
        <v>재무제표용역수수료(22년 10월)</v>
      </c>
      <c r="G936" s="150"/>
    </row>
    <row r="937" spans="1:7" ht="15" customHeight="1">
      <c r="A937" s="262">
        <v>44865</v>
      </c>
      <c r="B937" s="272" t="s">
        <v>90</v>
      </c>
      <c r="C937" s="302">
        <v>433537905</v>
      </c>
      <c r="D937" s="302"/>
      <c r="E937" s="273" t="s">
        <v>216</v>
      </c>
      <c r="F937" s="273" t="s">
        <v>615</v>
      </c>
      <c r="G937" s="273"/>
    </row>
    <row r="938" spans="1:7" ht="15" customHeight="1">
      <c r="A938" s="244">
        <v>44865</v>
      </c>
      <c r="B938" s="254" t="s">
        <v>174</v>
      </c>
      <c r="C938" s="300"/>
      <c r="D938" s="300">
        <f>C937</f>
        <v>433537905</v>
      </c>
      <c r="E938" s="245" t="s">
        <v>235</v>
      </c>
      <c r="F938" s="245" t="str">
        <f>F937</f>
        <v>감가상각비(22년 10월)</v>
      </c>
      <c r="G938" s="245"/>
    </row>
    <row r="939" spans="1:7" ht="15" customHeight="1">
      <c r="A939" s="187">
        <v>44865</v>
      </c>
      <c r="B939" s="149" t="s">
        <v>96</v>
      </c>
      <c r="C939" s="303">
        <v>16698670</v>
      </c>
      <c r="D939" s="303"/>
      <c r="E939" s="148" t="s">
        <v>216</v>
      </c>
      <c r="F939" s="148" t="s">
        <v>616</v>
      </c>
      <c r="G939" s="148"/>
    </row>
    <row r="940" spans="1:7" ht="15" customHeight="1">
      <c r="A940" s="186">
        <v>44865</v>
      </c>
      <c r="B940" s="151" t="s">
        <v>180</v>
      </c>
      <c r="C940" s="297"/>
      <c r="D940" s="297">
        <f>C939</f>
        <v>16698670</v>
      </c>
      <c r="E940" s="150" t="s">
        <v>235</v>
      </c>
      <c r="F940" s="150" t="str">
        <f>F939</f>
        <v>세금과공과 교통유발부담금(22년 10월)</v>
      </c>
      <c r="G940" s="150"/>
    </row>
    <row r="941" spans="1:7" ht="15" customHeight="1">
      <c r="A941" s="187">
        <v>44865</v>
      </c>
      <c r="B941" s="149" t="s">
        <v>96</v>
      </c>
      <c r="C941" s="303">
        <v>32572830</v>
      </c>
      <c r="D941" s="303"/>
      <c r="E941" s="148" t="s">
        <v>216</v>
      </c>
      <c r="F941" s="148" t="s">
        <v>617</v>
      </c>
      <c r="G941" s="148"/>
    </row>
    <row r="942" spans="1:7" ht="15" customHeight="1">
      <c r="A942" s="186">
        <v>44865</v>
      </c>
      <c r="B942" s="151" t="s">
        <v>64</v>
      </c>
      <c r="C942" s="297"/>
      <c r="D942" s="297">
        <f>C941</f>
        <v>32572830</v>
      </c>
      <c r="E942" s="150" t="s">
        <v>235</v>
      </c>
      <c r="F942" s="150" t="str">
        <f>F941</f>
        <v>세금과공과 재산세/건물분(22년 10월)</v>
      </c>
      <c r="G942" s="150"/>
    </row>
    <row r="943" spans="1:7" ht="15" customHeight="1">
      <c r="A943" s="262">
        <v>44865</v>
      </c>
      <c r="B943" s="272" t="s">
        <v>96</v>
      </c>
      <c r="C943" s="302">
        <v>20406930</v>
      </c>
      <c r="D943" s="302"/>
      <c r="E943" s="273" t="s">
        <v>216</v>
      </c>
      <c r="F943" s="273" t="s">
        <v>618</v>
      </c>
      <c r="G943" s="273"/>
    </row>
    <row r="944" spans="1:7" ht="15" customHeight="1">
      <c r="A944" s="244">
        <v>44865</v>
      </c>
      <c r="B944" s="254" t="s">
        <v>64</v>
      </c>
      <c r="C944" s="300"/>
      <c r="D944" s="300">
        <f>C943</f>
        <v>20406930</v>
      </c>
      <c r="E944" s="245" t="s">
        <v>235</v>
      </c>
      <c r="F944" s="245" t="str">
        <f>F943</f>
        <v>세금과공과 재산세/토지분(22년 10월)</v>
      </c>
      <c r="G944" s="245"/>
    </row>
    <row r="945" spans="1:8" ht="15" customHeight="1">
      <c r="A945" s="262">
        <v>44865</v>
      </c>
      <c r="B945" s="285" t="s">
        <v>95</v>
      </c>
      <c r="C945" s="304">
        <v>14387611</v>
      </c>
      <c r="D945" s="304"/>
      <c r="E945" s="280" t="s">
        <v>235</v>
      </c>
      <c r="F945" s="280" t="s">
        <v>268</v>
      </c>
      <c r="G945" s="280"/>
    </row>
    <row r="946" spans="1:8" ht="15" customHeight="1">
      <c r="A946" s="244">
        <v>44865</v>
      </c>
      <c r="B946" s="254" t="s">
        <v>64</v>
      </c>
      <c r="C946" s="300"/>
      <c r="D946" s="300">
        <f>C945</f>
        <v>14387611</v>
      </c>
      <c r="E946" s="245" t="s">
        <v>235</v>
      </c>
      <c r="F946" s="245" t="str">
        <f>F945</f>
        <v>임대대행수수료 비용으로 계상</v>
      </c>
      <c r="G946" s="245"/>
    </row>
    <row r="947" spans="1:8" ht="15" customHeight="1">
      <c r="A947" s="262">
        <v>44865</v>
      </c>
      <c r="B947" s="272" t="s">
        <v>64</v>
      </c>
      <c r="C947" s="299">
        <v>13041115</v>
      </c>
      <c r="D947" s="299"/>
      <c r="E947" s="273" t="s">
        <v>235</v>
      </c>
      <c r="F947" s="273" t="s">
        <v>269</v>
      </c>
      <c r="G947" s="273"/>
    </row>
    <row r="948" spans="1:8" ht="15" customHeight="1">
      <c r="A948" s="244">
        <v>44865</v>
      </c>
      <c r="B948" s="254" t="s">
        <v>265</v>
      </c>
      <c r="C948" s="300"/>
      <c r="D948" s="300">
        <f>C947</f>
        <v>13041115</v>
      </c>
      <c r="E948" s="245" t="s">
        <v>235</v>
      </c>
      <c r="F948" s="245" t="s">
        <v>275</v>
      </c>
      <c r="G948" s="245"/>
    </row>
    <row r="949" spans="1:8" ht="15" customHeight="1">
      <c r="A949" s="243">
        <v>44865</v>
      </c>
      <c r="B949" s="280" t="s">
        <v>206</v>
      </c>
      <c r="C949" s="304">
        <v>1459604</v>
      </c>
      <c r="D949" s="304"/>
      <c r="E949" s="280" t="s">
        <v>235</v>
      </c>
      <c r="F949" s="280" t="s">
        <v>620</v>
      </c>
      <c r="G949" s="274"/>
    </row>
    <row r="950" spans="1:8" ht="15" customHeight="1">
      <c r="A950" s="244">
        <v>44865</v>
      </c>
      <c r="B950" s="245" t="s">
        <v>2</v>
      </c>
      <c r="C950" s="300"/>
      <c r="D950" s="300">
        <f>C949</f>
        <v>1459604</v>
      </c>
      <c r="E950" s="245" t="s">
        <v>235</v>
      </c>
      <c r="F950" s="245" t="s">
        <v>619</v>
      </c>
      <c r="G950" s="275"/>
    </row>
    <row r="951" spans="1:8" ht="15" customHeight="1">
      <c r="A951" s="243">
        <v>44865</v>
      </c>
      <c r="B951" s="285" t="s">
        <v>151</v>
      </c>
      <c r="C951" s="304"/>
      <c r="D951" s="304">
        <v>500000</v>
      </c>
      <c r="E951" s="280" t="s">
        <v>471</v>
      </c>
      <c r="F951" s="280" t="s">
        <v>622</v>
      </c>
      <c r="G951" s="274"/>
    </row>
    <row r="952" spans="1:8" ht="15" customHeight="1">
      <c r="A952" s="243">
        <v>44865</v>
      </c>
      <c r="B952" s="285" t="s">
        <v>182</v>
      </c>
      <c r="C952" s="304"/>
      <c r="D952" s="304">
        <v>300000</v>
      </c>
      <c r="E952" s="280" t="s">
        <v>473</v>
      </c>
      <c r="F952" s="280" t="s">
        <v>621</v>
      </c>
      <c r="G952" s="274"/>
    </row>
    <row r="953" spans="1:8" ht="15" customHeight="1">
      <c r="A953" s="243">
        <v>44865</v>
      </c>
      <c r="B953" s="285" t="s">
        <v>182</v>
      </c>
      <c r="C953" s="304"/>
      <c r="D953" s="304">
        <v>300000</v>
      </c>
      <c r="E953" s="280" t="s">
        <v>475</v>
      </c>
      <c r="F953" s="280" t="s">
        <v>621</v>
      </c>
      <c r="G953" s="274"/>
    </row>
    <row r="954" spans="1:8" ht="15" customHeight="1">
      <c r="A954" s="243">
        <v>44865</v>
      </c>
      <c r="B954" s="285" t="s">
        <v>182</v>
      </c>
      <c r="C954" s="304"/>
      <c r="D954" s="304">
        <v>300000</v>
      </c>
      <c r="E954" s="280" t="s">
        <v>477</v>
      </c>
      <c r="F954" s="280" t="s">
        <v>621</v>
      </c>
      <c r="G954" s="274"/>
    </row>
    <row r="955" spans="1:8" ht="15" customHeight="1">
      <c r="A955" s="244">
        <v>44865</v>
      </c>
      <c r="B955" s="254" t="s">
        <v>469</v>
      </c>
      <c r="C955" s="300">
        <f>SUM(D951:D954)</f>
        <v>1400000</v>
      </c>
      <c r="D955" s="300"/>
      <c r="E955" s="245"/>
      <c r="F955" s="245" t="s">
        <v>621</v>
      </c>
      <c r="G955" s="275"/>
    </row>
    <row r="956" spans="1:8" ht="15" customHeight="1">
      <c r="A956" s="265">
        <v>44889</v>
      </c>
      <c r="B956" s="266" t="s">
        <v>85</v>
      </c>
      <c r="C956" s="311">
        <v>28160820</v>
      </c>
      <c r="D956" s="288"/>
      <c r="E956" s="267" t="s">
        <v>415</v>
      </c>
      <c r="F956" s="267" t="s">
        <v>627</v>
      </c>
      <c r="G956" s="267" t="s">
        <v>85</v>
      </c>
      <c r="H956" s="155" t="s">
        <v>625</v>
      </c>
    </row>
    <row r="957" spans="1:8" ht="15" customHeight="1">
      <c r="A957" s="265">
        <v>44889</v>
      </c>
      <c r="B957" s="268" t="s">
        <v>86</v>
      </c>
      <c r="C957" s="223">
        <f>94885000+1000000</f>
        <v>95885000</v>
      </c>
      <c r="D957" s="289"/>
      <c r="E957" s="138" t="s">
        <v>457</v>
      </c>
      <c r="F957" s="267" t="s">
        <v>626</v>
      </c>
      <c r="G957" s="138" t="s">
        <v>35</v>
      </c>
    </row>
    <row r="958" spans="1:8" ht="15" customHeight="1">
      <c r="A958" s="265">
        <v>44889</v>
      </c>
      <c r="B958" s="268" t="s">
        <v>480</v>
      </c>
      <c r="C958" s="223">
        <v>0</v>
      </c>
      <c r="D958" s="289"/>
      <c r="E958" s="138" t="s">
        <v>457</v>
      </c>
      <c r="F958" s="267" t="s">
        <v>626</v>
      </c>
      <c r="G958" s="138" t="s">
        <v>536</v>
      </c>
    </row>
    <row r="959" spans="1:8" ht="15" customHeight="1">
      <c r="A959" s="265">
        <v>44889</v>
      </c>
      <c r="B959" s="268" t="s">
        <v>623</v>
      </c>
      <c r="C959" s="223">
        <v>0</v>
      </c>
      <c r="D959" s="289"/>
      <c r="E959" s="138"/>
      <c r="F959" s="267" t="s">
        <v>626</v>
      </c>
      <c r="G959" s="138"/>
    </row>
    <row r="960" spans="1:8" ht="15" customHeight="1">
      <c r="A960" s="265">
        <v>44889</v>
      </c>
      <c r="B960" s="266" t="s">
        <v>150</v>
      </c>
      <c r="C960" s="311">
        <v>12404580</v>
      </c>
      <c r="D960" s="288"/>
      <c r="E960" s="267" t="s">
        <v>457</v>
      </c>
      <c r="F960" s="267" t="s">
        <v>626</v>
      </c>
      <c r="G960" s="267"/>
    </row>
    <row r="961" spans="1:8" ht="15" customHeight="1">
      <c r="A961" s="183">
        <v>44889</v>
      </c>
      <c r="B961" s="269" t="s">
        <v>151</v>
      </c>
      <c r="C961" s="221"/>
      <c r="D961" s="290">
        <f>SUM(C956:C960)</f>
        <v>136450400</v>
      </c>
      <c r="E961" s="133" t="s">
        <v>415</v>
      </c>
      <c r="F961" s="133" t="s">
        <v>626</v>
      </c>
      <c r="G961" s="133"/>
    </row>
    <row r="962" spans="1:8" ht="15" customHeight="1">
      <c r="A962" s="235">
        <v>44893</v>
      </c>
      <c r="B962" s="258" t="s">
        <v>503</v>
      </c>
      <c r="C962" s="295">
        <v>16666667</v>
      </c>
      <c r="D962" s="295"/>
      <c r="E962" s="142" t="s">
        <v>533</v>
      </c>
      <c r="F962" s="138" t="s">
        <v>27</v>
      </c>
      <c r="G962" s="259"/>
    </row>
    <row r="963" spans="1:8" ht="15" customHeight="1">
      <c r="A963" s="235">
        <v>44893</v>
      </c>
      <c r="B963" s="258" t="s">
        <v>150</v>
      </c>
      <c r="C963" s="295">
        <v>1666666</v>
      </c>
      <c r="D963" s="295"/>
      <c r="E963" s="142" t="s">
        <v>532</v>
      </c>
      <c r="F963" s="138" t="s">
        <v>92</v>
      </c>
      <c r="G963" s="259"/>
    </row>
    <row r="964" spans="1:8" ht="15" customHeight="1">
      <c r="A964" s="224">
        <v>44893</v>
      </c>
      <c r="B964" s="260" t="s">
        <v>368</v>
      </c>
      <c r="C964" s="296"/>
      <c r="D964" s="296">
        <f>SUM(C962:C963)</f>
        <v>18333333</v>
      </c>
      <c r="E964" s="225" t="s">
        <v>532</v>
      </c>
      <c r="F964" s="133" t="s">
        <v>92</v>
      </c>
      <c r="G964" s="261"/>
    </row>
    <row r="965" spans="1:8" ht="15" customHeight="1">
      <c r="A965" s="226">
        <v>44895</v>
      </c>
      <c r="B965" s="227" t="s">
        <v>219</v>
      </c>
      <c r="C965" s="312">
        <v>298415428</v>
      </c>
      <c r="D965" s="291"/>
      <c r="E965" s="228" t="s">
        <v>306</v>
      </c>
      <c r="F965" s="228" t="s">
        <v>670</v>
      </c>
      <c r="G965" s="228"/>
    </row>
    <row r="966" spans="1:8" ht="15" customHeight="1">
      <c r="A966" s="229">
        <v>44895</v>
      </c>
      <c r="B966" s="230" t="s">
        <v>150</v>
      </c>
      <c r="C966" s="313">
        <v>29841304</v>
      </c>
      <c r="D966" s="292"/>
      <c r="E966" s="231" t="s">
        <v>305</v>
      </c>
      <c r="F966" s="231" t="s">
        <v>670</v>
      </c>
      <c r="G966" s="231"/>
    </row>
    <row r="967" spans="1:8" ht="15" customHeight="1">
      <c r="A967" s="229">
        <v>44895</v>
      </c>
      <c r="B967" s="230" t="s">
        <v>219</v>
      </c>
      <c r="C967" s="313">
        <v>10487317</v>
      </c>
      <c r="D967" s="292"/>
      <c r="E967" s="231" t="s">
        <v>305</v>
      </c>
      <c r="F967" s="231" t="s">
        <v>671</v>
      </c>
      <c r="G967" s="231"/>
    </row>
    <row r="968" spans="1:8" ht="15" customHeight="1">
      <c r="A968" s="229">
        <v>44895</v>
      </c>
      <c r="B968" s="230" t="s">
        <v>87</v>
      </c>
      <c r="C968" s="313">
        <v>13944640</v>
      </c>
      <c r="D968" s="292"/>
      <c r="E968" s="231" t="s">
        <v>305</v>
      </c>
      <c r="F968" s="231" t="s">
        <v>672</v>
      </c>
      <c r="G968" s="231"/>
    </row>
    <row r="969" spans="1:8" ht="15" customHeight="1">
      <c r="A969" s="238">
        <v>44895</v>
      </c>
      <c r="B969" s="239" t="s">
        <v>30</v>
      </c>
      <c r="C969" s="293"/>
      <c r="D969" s="293">
        <v>2309</v>
      </c>
      <c r="E969" s="241" t="s">
        <v>305</v>
      </c>
      <c r="F969" s="241" t="s">
        <v>673</v>
      </c>
      <c r="G969" s="241"/>
    </row>
    <row r="970" spans="1:8" ht="15" customHeight="1">
      <c r="A970" s="232">
        <v>44895</v>
      </c>
      <c r="B970" s="233" t="s">
        <v>151</v>
      </c>
      <c r="C970" s="314"/>
      <c r="D970" s="294">
        <f>SUM(C965:C968)-D969</f>
        <v>352686380</v>
      </c>
      <c r="E970" s="234" t="s">
        <v>305</v>
      </c>
      <c r="F970" s="234" t="s">
        <v>670</v>
      </c>
      <c r="G970" s="234"/>
    </row>
    <row r="971" spans="1:8" ht="15" customHeight="1">
      <c r="A971" s="180">
        <v>44866</v>
      </c>
      <c r="B971" s="1" t="s">
        <v>153</v>
      </c>
      <c r="C971" s="144"/>
      <c r="D971" s="144">
        <v>1748400</v>
      </c>
      <c r="E971" s="1" t="s">
        <v>115</v>
      </c>
      <c r="G971" s="1" t="s">
        <v>382</v>
      </c>
      <c r="H971" s="155" t="s">
        <v>629</v>
      </c>
    </row>
    <row r="972" spans="1:8" ht="15" customHeight="1">
      <c r="A972" s="180">
        <v>44866</v>
      </c>
      <c r="B972" s="1" t="s">
        <v>2</v>
      </c>
      <c r="C972" s="144"/>
      <c r="D972" s="144">
        <v>174840</v>
      </c>
      <c r="E972" s="1" t="s">
        <v>115</v>
      </c>
      <c r="G972" s="1" t="s">
        <v>382</v>
      </c>
    </row>
    <row r="973" spans="1:8" ht="15" customHeight="1">
      <c r="A973" s="180">
        <v>44866</v>
      </c>
      <c r="B973" s="1" t="s">
        <v>153</v>
      </c>
      <c r="C973" s="144"/>
      <c r="D973" s="144">
        <v>77000</v>
      </c>
      <c r="E973" s="1" t="s">
        <v>115</v>
      </c>
      <c r="G973" s="1" t="s">
        <v>382</v>
      </c>
    </row>
    <row r="974" spans="1:8" ht="15" customHeight="1">
      <c r="A974" s="180">
        <v>44866</v>
      </c>
      <c r="B974" s="1" t="s">
        <v>2</v>
      </c>
      <c r="C974" s="144"/>
      <c r="D974" s="144">
        <v>7700</v>
      </c>
      <c r="E974" s="1" t="s">
        <v>115</v>
      </c>
      <c r="G974" s="1" t="s">
        <v>382</v>
      </c>
    </row>
    <row r="975" spans="1:8" ht="15" customHeight="1">
      <c r="A975" s="180">
        <v>44866</v>
      </c>
      <c r="B975" s="1" t="s">
        <v>83</v>
      </c>
      <c r="C975" s="144"/>
      <c r="D975" s="144">
        <v>7094200</v>
      </c>
      <c r="E975" s="1" t="s">
        <v>116</v>
      </c>
      <c r="G975" s="1" t="s">
        <v>382</v>
      </c>
    </row>
    <row r="976" spans="1:8" ht="15" customHeight="1">
      <c r="A976" s="180">
        <v>44866</v>
      </c>
      <c r="B976" s="1" t="s">
        <v>2</v>
      </c>
      <c r="C976" s="144"/>
      <c r="D976" s="144">
        <v>709420</v>
      </c>
      <c r="E976" s="1" t="s">
        <v>116</v>
      </c>
      <c r="G976" s="1" t="s">
        <v>382</v>
      </c>
    </row>
    <row r="977" spans="1:7" ht="15" customHeight="1">
      <c r="A977" s="180">
        <v>44866</v>
      </c>
      <c r="B977" s="1" t="s">
        <v>153</v>
      </c>
      <c r="C977" s="144"/>
      <c r="D977" s="144">
        <v>4298100</v>
      </c>
      <c r="E977" s="1" t="s">
        <v>116</v>
      </c>
      <c r="G977" s="1" t="s">
        <v>382</v>
      </c>
    </row>
    <row r="978" spans="1:7" ht="15" customHeight="1">
      <c r="A978" s="180">
        <v>44866</v>
      </c>
      <c r="B978" s="1" t="s">
        <v>2</v>
      </c>
      <c r="C978" s="144"/>
      <c r="D978" s="144">
        <v>429810</v>
      </c>
      <c r="E978" s="1" t="s">
        <v>116</v>
      </c>
      <c r="G978" s="1" t="s">
        <v>382</v>
      </c>
    </row>
    <row r="979" spans="1:7" ht="15" customHeight="1">
      <c r="A979" s="180">
        <v>44866</v>
      </c>
      <c r="B979" s="1" t="s">
        <v>83</v>
      </c>
      <c r="C979" s="144"/>
      <c r="D979" s="144">
        <v>39075400</v>
      </c>
      <c r="E979" s="1" t="s">
        <v>296</v>
      </c>
      <c r="G979" s="1" t="s">
        <v>382</v>
      </c>
    </row>
    <row r="980" spans="1:7" ht="15" customHeight="1">
      <c r="A980" s="180">
        <v>44866</v>
      </c>
      <c r="B980" s="1" t="s">
        <v>2</v>
      </c>
      <c r="C980" s="144"/>
      <c r="D980" s="144">
        <v>3907540</v>
      </c>
      <c r="E980" s="1" t="s">
        <v>296</v>
      </c>
      <c r="G980" s="1" t="s">
        <v>382</v>
      </c>
    </row>
    <row r="981" spans="1:7" ht="15" customHeight="1">
      <c r="A981" s="180">
        <v>44866</v>
      </c>
      <c r="B981" s="1" t="s">
        <v>153</v>
      </c>
      <c r="C981" s="144"/>
      <c r="D981" s="144">
        <v>23657000</v>
      </c>
      <c r="E981" s="1" t="s">
        <v>296</v>
      </c>
      <c r="G981" s="1" t="s">
        <v>382</v>
      </c>
    </row>
    <row r="982" spans="1:7" ht="15" customHeight="1">
      <c r="A982" s="180">
        <v>44866</v>
      </c>
      <c r="B982" s="1" t="s">
        <v>2</v>
      </c>
      <c r="C982" s="144"/>
      <c r="D982" s="144">
        <v>2365700</v>
      </c>
      <c r="E982" s="1" t="s">
        <v>296</v>
      </c>
      <c r="G982" s="1" t="s">
        <v>382</v>
      </c>
    </row>
    <row r="983" spans="1:7" ht="15" customHeight="1">
      <c r="A983" s="180">
        <v>44866</v>
      </c>
      <c r="B983" s="1" t="s">
        <v>83</v>
      </c>
      <c r="C983" s="144"/>
      <c r="D983" s="144">
        <v>17467300</v>
      </c>
      <c r="E983" s="1" t="s">
        <v>481</v>
      </c>
      <c r="G983" s="1" t="s">
        <v>382</v>
      </c>
    </row>
    <row r="984" spans="1:7" ht="15" customHeight="1">
      <c r="A984" s="180">
        <v>44866</v>
      </c>
      <c r="B984" s="1" t="s">
        <v>2</v>
      </c>
      <c r="C984" s="144"/>
      <c r="D984" s="144">
        <v>1746730</v>
      </c>
      <c r="E984" s="1" t="s">
        <v>481</v>
      </c>
      <c r="G984" s="1" t="s">
        <v>382</v>
      </c>
    </row>
    <row r="985" spans="1:7" ht="15" customHeight="1">
      <c r="A985" s="180">
        <v>44866</v>
      </c>
      <c r="B985" s="1" t="s">
        <v>153</v>
      </c>
      <c r="C985" s="144"/>
      <c r="D985" s="144">
        <v>10206000</v>
      </c>
      <c r="E985" s="1" t="s">
        <v>481</v>
      </c>
      <c r="G985" s="1" t="s">
        <v>382</v>
      </c>
    </row>
    <row r="986" spans="1:7" ht="15" customHeight="1">
      <c r="A986" s="180">
        <v>44866</v>
      </c>
      <c r="B986" s="1" t="s">
        <v>2</v>
      </c>
      <c r="C986" s="144"/>
      <c r="D986" s="144">
        <v>1020600</v>
      </c>
      <c r="E986" s="1" t="s">
        <v>481</v>
      </c>
      <c r="G986" s="1" t="s">
        <v>382</v>
      </c>
    </row>
    <row r="987" spans="1:7" ht="15" customHeight="1">
      <c r="A987" s="180">
        <v>44866</v>
      </c>
      <c r="B987" s="1" t="s">
        <v>83</v>
      </c>
      <c r="C987" s="144"/>
      <c r="D987" s="144">
        <v>16245330</v>
      </c>
      <c r="E987" s="1" t="s">
        <v>481</v>
      </c>
      <c r="G987" s="1" t="s">
        <v>382</v>
      </c>
    </row>
    <row r="988" spans="1:7" ht="15" customHeight="1">
      <c r="A988" s="180">
        <v>44866</v>
      </c>
      <c r="B988" s="1" t="s">
        <v>2</v>
      </c>
      <c r="C988" s="144"/>
      <c r="D988" s="144">
        <v>1624533</v>
      </c>
      <c r="E988" s="1" t="s">
        <v>481</v>
      </c>
      <c r="G988" s="1" t="s">
        <v>382</v>
      </c>
    </row>
    <row r="989" spans="1:7" ht="15" customHeight="1">
      <c r="A989" s="180">
        <v>44866</v>
      </c>
      <c r="B989" s="1" t="s">
        <v>153</v>
      </c>
      <c r="C989" s="144"/>
      <c r="D989" s="144">
        <v>9491990</v>
      </c>
      <c r="E989" s="1" t="s">
        <v>481</v>
      </c>
      <c r="G989" s="1" t="s">
        <v>382</v>
      </c>
    </row>
    <row r="990" spans="1:7" ht="15" customHeight="1">
      <c r="A990" s="180">
        <v>44866</v>
      </c>
      <c r="B990" s="1" t="s">
        <v>2</v>
      </c>
      <c r="C990" s="144"/>
      <c r="D990" s="144">
        <v>949199</v>
      </c>
      <c r="E990" s="1" t="s">
        <v>481</v>
      </c>
      <c r="G990" s="1" t="s">
        <v>382</v>
      </c>
    </row>
    <row r="991" spans="1:7" ht="15" customHeight="1">
      <c r="A991" s="180">
        <v>44866</v>
      </c>
      <c r="B991" s="1" t="s">
        <v>83</v>
      </c>
      <c r="C991" s="144"/>
      <c r="D991" s="144">
        <v>43209000</v>
      </c>
      <c r="E991" s="1" t="s">
        <v>455</v>
      </c>
      <c r="G991" s="1" t="s">
        <v>382</v>
      </c>
    </row>
    <row r="992" spans="1:7" ht="15" customHeight="1">
      <c r="A992" s="180">
        <v>44866</v>
      </c>
      <c r="B992" s="1" t="s">
        <v>2</v>
      </c>
      <c r="C992" s="144"/>
      <c r="D992" s="144">
        <v>4320900</v>
      </c>
      <c r="E992" s="1" t="s">
        <v>455</v>
      </c>
      <c r="G992" s="1" t="s">
        <v>382</v>
      </c>
    </row>
    <row r="993" spans="1:7" ht="15" customHeight="1">
      <c r="A993" s="180">
        <v>44866</v>
      </c>
      <c r="B993" s="1" t="s">
        <v>153</v>
      </c>
      <c r="C993" s="144"/>
      <c r="D993" s="144">
        <v>26848700</v>
      </c>
      <c r="E993" s="1" t="s">
        <v>455</v>
      </c>
      <c r="G993" s="1" t="s">
        <v>382</v>
      </c>
    </row>
    <row r="994" spans="1:7" ht="15" customHeight="1">
      <c r="A994" s="180">
        <v>44866</v>
      </c>
      <c r="B994" s="1" t="s">
        <v>2</v>
      </c>
      <c r="C994" s="144"/>
      <c r="D994" s="144">
        <v>2684870</v>
      </c>
      <c r="E994" s="1" t="s">
        <v>455</v>
      </c>
      <c r="G994" s="1" t="s">
        <v>382</v>
      </c>
    </row>
    <row r="995" spans="1:7" ht="15" customHeight="1">
      <c r="A995" s="180">
        <v>44866</v>
      </c>
      <c r="B995" s="1" t="s">
        <v>83</v>
      </c>
      <c r="C995" s="144"/>
      <c r="D995" s="144">
        <v>36158650</v>
      </c>
      <c r="E995" s="1" t="s">
        <v>342</v>
      </c>
      <c r="G995" s="1" t="s">
        <v>382</v>
      </c>
    </row>
    <row r="996" spans="1:7" ht="15" customHeight="1">
      <c r="A996" s="180">
        <v>44866</v>
      </c>
      <c r="B996" s="1" t="s">
        <v>2</v>
      </c>
      <c r="C996" s="144"/>
      <c r="D996" s="144">
        <v>3615865</v>
      </c>
      <c r="E996" s="1" t="s">
        <v>342</v>
      </c>
      <c r="G996" s="1" t="s">
        <v>382</v>
      </c>
    </row>
    <row r="997" spans="1:7" ht="15" customHeight="1">
      <c r="A997" s="180">
        <v>44866</v>
      </c>
      <c r="B997" s="1" t="s">
        <v>153</v>
      </c>
      <c r="C997" s="144"/>
      <c r="D997" s="144">
        <v>19722900</v>
      </c>
      <c r="E997" s="1" t="s">
        <v>342</v>
      </c>
      <c r="G997" s="1" t="s">
        <v>382</v>
      </c>
    </row>
    <row r="998" spans="1:7" ht="15" customHeight="1">
      <c r="A998" s="180">
        <v>44866</v>
      </c>
      <c r="B998" s="1" t="s">
        <v>2</v>
      </c>
      <c r="C998" s="144"/>
      <c r="D998" s="144">
        <v>1972290</v>
      </c>
      <c r="E998" s="1" t="s">
        <v>342</v>
      </c>
      <c r="G998" s="1" t="s">
        <v>382</v>
      </c>
    </row>
    <row r="999" spans="1:7" ht="15" customHeight="1">
      <c r="A999" s="180">
        <v>44866</v>
      </c>
      <c r="B999" s="1" t="s">
        <v>83</v>
      </c>
      <c r="C999" s="144"/>
      <c r="D999" s="144">
        <v>4877000</v>
      </c>
      <c r="E999" s="1" t="s">
        <v>313</v>
      </c>
      <c r="G999" s="1" t="s">
        <v>382</v>
      </c>
    </row>
    <row r="1000" spans="1:7" ht="15" customHeight="1">
      <c r="A1000" s="180">
        <v>44866</v>
      </c>
      <c r="B1000" s="1" t="s">
        <v>2</v>
      </c>
      <c r="C1000" s="144"/>
      <c r="D1000" s="144">
        <v>487700</v>
      </c>
      <c r="E1000" s="1" t="s">
        <v>313</v>
      </c>
      <c r="G1000" s="1" t="s">
        <v>382</v>
      </c>
    </row>
    <row r="1001" spans="1:7" ht="15" customHeight="1">
      <c r="A1001" s="180">
        <v>44866</v>
      </c>
      <c r="B1001" s="1" t="s">
        <v>153</v>
      </c>
      <c r="C1001" s="144"/>
      <c r="D1001" s="144">
        <v>3104000</v>
      </c>
      <c r="E1001" s="1" t="s">
        <v>313</v>
      </c>
      <c r="G1001" s="1" t="s">
        <v>382</v>
      </c>
    </row>
    <row r="1002" spans="1:7" ht="15" customHeight="1">
      <c r="A1002" s="180">
        <v>44866</v>
      </c>
      <c r="B1002" s="1" t="s">
        <v>2</v>
      </c>
      <c r="C1002" s="144"/>
      <c r="D1002" s="144">
        <v>310400</v>
      </c>
      <c r="E1002" s="1" t="s">
        <v>313</v>
      </c>
      <c r="G1002" s="1" t="s">
        <v>382</v>
      </c>
    </row>
    <row r="1003" spans="1:7" ht="15" customHeight="1">
      <c r="A1003" s="180">
        <v>44866</v>
      </c>
      <c r="B1003" s="1" t="s">
        <v>83</v>
      </c>
      <c r="C1003" s="144"/>
      <c r="D1003" s="144">
        <v>20446000</v>
      </c>
      <c r="E1003" s="1" t="s">
        <v>455</v>
      </c>
      <c r="G1003" s="1" t="s">
        <v>382</v>
      </c>
    </row>
    <row r="1004" spans="1:7" ht="15" customHeight="1">
      <c r="A1004" s="180">
        <v>44866</v>
      </c>
      <c r="B1004" s="1" t="s">
        <v>2</v>
      </c>
      <c r="C1004" s="144"/>
      <c r="D1004" s="144">
        <v>2044600</v>
      </c>
      <c r="E1004" s="1" t="s">
        <v>455</v>
      </c>
      <c r="G1004" s="1" t="s">
        <v>382</v>
      </c>
    </row>
    <row r="1005" spans="1:7" ht="15" customHeight="1">
      <c r="A1005" s="180">
        <v>44866</v>
      </c>
      <c r="B1005" s="1" t="s">
        <v>153</v>
      </c>
      <c r="C1005" s="144"/>
      <c r="D1005" s="144">
        <v>12398000</v>
      </c>
      <c r="E1005" s="1" t="s">
        <v>455</v>
      </c>
      <c r="G1005" s="1" t="s">
        <v>382</v>
      </c>
    </row>
    <row r="1006" spans="1:7" ht="15" customHeight="1">
      <c r="A1006" s="180">
        <v>44866</v>
      </c>
      <c r="B1006" s="1" t="s">
        <v>2</v>
      </c>
      <c r="C1006" s="144"/>
      <c r="D1006" s="144">
        <v>1239800</v>
      </c>
      <c r="E1006" s="1" t="s">
        <v>455</v>
      </c>
      <c r="G1006" s="1" t="s">
        <v>382</v>
      </c>
    </row>
    <row r="1007" spans="1:7" ht="15" customHeight="1">
      <c r="A1007" s="180">
        <v>44866</v>
      </c>
      <c r="B1007" s="1" t="s">
        <v>83</v>
      </c>
      <c r="C1007" s="144"/>
      <c r="D1007" s="144">
        <v>10945600</v>
      </c>
      <c r="E1007" s="1" t="s">
        <v>240</v>
      </c>
      <c r="G1007" s="1" t="s">
        <v>382</v>
      </c>
    </row>
    <row r="1008" spans="1:7" ht="15" customHeight="1">
      <c r="A1008" s="180">
        <v>44866</v>
      </c>
      <c r="B1008" s="1" t="s">
        <v>2</v>
      </c>
      <c r="C1008" s="144"/>
      <c r="D1008" s="144">
        <v>1094560</v>
      </c>
      <c r="E1008" s="1" t="s">
        <v>240</v>
      </c>
      <c r="G1008" s="1" t="s">
        <v>382</v>
      </c>
    </row>
    <row r="1009" spans="1:7" ht="15" customHeight="1">
      <c r="A1009" s="180">
        <v>44866</v>
      </c>
      <c r="B1009" s="1" t="s">
        <v>153</v>
      </c>
      <c r="C1009" s="144"/>
      <c r="D1009" s="144">
        <v>6209400</v>
      </c>
      <c r="E1009" s="1" t="s">
        <v>240</v>
      </c>
      <c r="G1009" s="1" t="s">
        <v>382</v>
      </c>
    </row>
    <row r="1010" spans="1:7" ht="15" customHeight="1">
      <c r="A1010" s="180">
        <v>44866</v>
      </c>
      <c r="B1010" s="1" t="s">
        <v>2</v>
      </c>
      <c r="C1010" s="144"/>
      <c r="D1010" s="144">
        <v>620940</v>
      </c>
      <c r="E1010" s="1" t="s">
        <v>240</v>
      </c>
      <c r="G1010" s="1" t="s">
        <v>382</v>
      </c>
    </row>
    <row r="1011" spans="1:7" ht="15" customHeight="1">
      <c r="A1011" s="180">
        <v>44866</v>
      </c>
      <c r="B1011" s="1" t="s">
        <v>83</v>
      </c>
      <c r="C1011" s="144"/>
      <c r="D1011" s="144">
        <v>4900000</v>
      </c>
      <c r="E1011" s="1" t="s">
        <v>249</v>
      </c>
      <c r="G1011" s="1" t="s">
        <v>382</v>
      </c>
    </row>
    <row r="1012" spans="1:7" ht="15" customHeight="1">
      <c r="A1012" s="180">
        <v>44866</v>
      </c>
      <c r="B1012" s="1" t="s">
        <v>2</v>
      </c>
      <c r="C1012" s="144"/>
      <c r="D1012" s="144">
        <v>490000</v>
      </c>
      <c r="E1012" s="1" t="s">
        <v>249</v>
      </c>
      <c r="G1012" s="1" t="s">
        <v>382</v>
      </c>
    </row>
    <row r="1013" spans="1:7" ht="15" customHeight="1">
      <c r="A1013" s="180">
        <v>44866</v>
      </c>
      <c r="B1013" s="1" t="s">
        <v>153</v>
      </c>
      <c r="C1013" s="144"/>
      <c r="D1013" s="144">
        <v>2712500</v>
      </c>
      <c r="E1013" s="1" t="s">
        <v>249</v>
      </c>
      <c r="G1013" s="1" t="s">
        <v>382</v>
      </c>
    </row>
    <row r="1014" spans="1:7" ht="15" customHeight="1">
      <c r="A1014" s="180">
        <v>44866</v>
      </c>
      <c r="B1014" s="1" t="s">
        <v>2</v>
      </c>
      <c r="C1014" s="144"/>
      <c r="D1014" s="144">
        <v>271250</v>
      </c>
      <c r="E1014" s="1" t="s">
        <v>249</v>
      </c>
      <c r="G1014" s="1" t="s">
        <v>382</v>
      </c>
    </row>
    <row r="1015" spans="1:7" ht="15" customHeight="1">
      <c r="A1015" s="180">
        <v>44866</v>
      </c>
      <c r="B1015" s="1" t="s">
        <v>83</v>
      </c>
      <c r="C1015" s="144"/>
      <c r="D1015" s="144">
        <v>3008900</v>
      </c>
      <c r="E1015" s="1" t="s">
        <v>482</v>
      </c>
      <c r="G1015" s="1" t="s">
        <v>382</v>
      </c>
    </row>
    <row r="1016" spans="1:7" ht="15" customHeight="1">
      <c r="A1016" s="180">
        <v>44866</v>
      </c>
      <c r="B1016" s="1" t="s">
        <v>2</v>
      </c>
      <c r="C1016" s="144"/>
      <c r="D1016" s="144">
        <v>300890</v>
      </c>
      <c r="E1016" s="1" t="s">
        <v>482</v>
      </c>
      <c r="G1016" s="1" t="s">
        <v>382</v>
      </c>
    </row>
    <row r="1017" spans="1:7" ht="15" customHeight="1">
      <c r="A1017" s="180">
        <v>44866</v>
      </c>
      <c r="B1017" s="1" t="s">
        <v>153</v>
      </c>
      <c r="C1017" s="144"/>
      <c r="D1017" s="144">
        <v>1706900</v>
      </c>
      <c r="E1017" s="1" t="s">
        <v>482</v>
      </c>
      <c r="G1017" s="1" t="s">
        <v>382</v>
      </c>
    </row>
    <row r="1018" spans="1:7" ht="15" customHeight="1">
      <c r="A1018" s="180">
        <v>44866</v>
      </c>
      <c r="B1018" s="1" t="s">
        <v>2</v>
      </c>
      <c r="C1018" s="144"/>
      <c r="D1018" s="144">
        <v>170690</v>
      </c>
      <c r="E1018" s="1" t="s">
        <v>482</v>
      </c>
      <c r="G1018" s="1" t="s">
        <v>382</v>
      </c>
    </row>
    <row r="1019" spans="1:7" ht="15" customHeight="1">
      <c r="A1019" s="180">
        <v>44866</v>
      </c>
      <c r="B1019" s="1" t="s">
        <v>83</v>
      </c>
      <c r="C1019" s="144"/>
      <c r="D1019" s="144">
        <v>3412890</v>
      </c>
      <c r="E1019" s="1" t="s">
        <v>378</v>
      </c>
      <c r="G1019" s="1" t="s">
        <v>382</v>
      </c>
    </row>
    <row r="1020" spans="1:7" ht="15" customHeight="1">
      <c r="A1020" s="180">
        <v>44866</v>
      </c>
      <c r="B1020" s="1" t="s">
        <v>2</v>
      </c>
      <c r="C1020" s="144"/>
      <c r="D1020" s="144">
        <v>341289</v>
      </c>
      <c r="E1020" s="1" t="s">
        <v>378</v>
      </c>
      <c r="G1020" s="1" t="s">
        <v>382</v>
      </c>
    </row>
    <row r="1021" spans="1:7" ht="15" customHeight="1">
      <c r="A1021" s="180">
        <v>44866</v>
      </c>
      <c r="B1021" s="1" t="s">
        <v>153</v>
      </c>
      <c r="C1021" s="144"/>
      <c r="D1021" s="144">
        <v>1861470</v>
      </c>
      <c r="E1021" s="1" t="s">
        <v>378</v>
      </c>
      <c r="G1021" s="1" t="s">
        <v>382</v>
      </c>
    </row>
    <row r="1022" spans="1:7" ht="15" customHeight="1">
      <c r="A1022" s="180">
        <v>44866</v>
      </c>
      <c r="B1022" s="1" t="s">
        <v>2</v>
      </c>
      <c r="C1022" s="144"/>
      <c r="D1022" s="144">
        <v>186147</v>
      </c>
      <c r="E1022" s="1" t="s">
        <v>378</v>
      </c>
      <c r="G1022" s="1" t="s">
        <v>382</v>
      </c>
    </row>
    <row r="1023" spans="1:7" ht="15" customHeight="1">
      <c r="A1023" s="180">
        <v>44866</v>
      </c>
      <c r="B1023" s="1" t="s">
        <v>83</v>
      </c>
      <c r="C1023" s="144"/>
      <c r="D1023" s="144">
        <v>3875200</v>
      </c>
      <c r="E1023" s="1" t="s">
        <v>124</v>
      </c>
      <c r="G1023" s="1" t="s">
        <v>382</v>
      </c>
    </row>
    <row r="1024" spans="1:7" ht="15" customHeight="1">
      <c r="A1024" s="180">
        <v>44866</v>
      </c>
      <c r="B1024" s="1" t="s">
        <v>2</v>
      </c>
      <c r="C1024" s="144"/>
      <c r="D1024" s="144">
        <v>387520</v>
      </c>
      <c r="E1024" s="1" t="s">
        <v>124</v>
      </c>
      <c r="G1024" s="1" t="s">
        <v>382</v>
      </c>
    </row>
    <row r="1025" spans="1:7" ht="15" customHeight="1">
      <c r="A1025" s="180">
        <v>44866</v>
      </c>
      <c r="B1025" s="1" t="s">
        <v>153</v>
      </c>
      <c r="C1025" s="144"/>
      <c r="D1025" s="144">
        <v>2140500</v>
      </c>
      <c r="E1025" s="1" t="s">
        <v>124</v>
      </c>
      <c r="G1025" s="1" t="s">
        <v>382</v>
      </c>
    </row>
    <row r="1026" spans="1:7" ht="15" customHeight="1">
      <c r="A1026" s="180">
        <v>44866</v>
      </c>
      <c r="B1026" s="1" t="s">
        <v>2</v>
      </c>
      <c r="C1026" s="144"/>
      <c r="D1026" s="144">
        <v>214050</v>
      </c>
      <c r="E1026" s="1" t="s">
        <v>124</v>
      </c>
      <c r="G1026" s="1" t="s">
        <v>382</v>
      </c>
    </row>
    <row r="1027" spans="1:7" ht="15" customHeight="1">
      <c r="A1027" s="180">
        <v>44866</v>
      </c>
      <c r="B1027" s="1" t="s">
        <v>83</v>
      </c>
      <c r="C1027" s="144"/>
      <c r="D1027" s="144">
        <v>1311800</v>
      </c>
      <c r="E1027" s="1" t="s">
        <v>331</v>
      </c>
      <c r="G1027" s="1" t="s">
        <v>382</v>
      </c>
    </row>
    <row r="1028" spans="1:7" ht="15" customHeight="1">
      <c r="A1028" s="180">
        <v>44866</v>
      </c>
      <c r="B1028" s="1" t="s">
        <v>2</v>
      </c>
      <c r="C1028" s="144"/>
      <c r="D1028" s="144">
        <v>131180</v>
      </c>
      <c r="E1028" s="1" t="s">
        <v>331</v>
      </c>
      <c r="G1028" s="1" t="s">
        <v>382</v>
      </c>
    </row>
    <row r="1029" spans="1:7" ht="15" customHeight="1">
      <c r="A1029" s="180">
        <v>44866</v>
      </c>
      <c r="B1029" s="1" t="s">
        <v>153</v>
      </c>
      <c r="C1029" s="144"/>
      <c r="D1029" s="144">
        <v>715500</v>
      </c>
      <c r="E1029" s="1" t="s">
        <v>331</v>
      </c>
      <c r="G1029" s="1" t="s">
        <v>382</v>
      </c>
    </row>
    <row r="1030" spans="1:7" ht="15" customHeight="1">
      <c r="A1030" s="180">
        <v>44866</v>
      </c>
      <c r="B1030" s="1" t="s">
        <v>2</v>
      </c>
      <c r="C1030" s="144"/>
      <c r="D1030" s="144">
        <v>71550</v>
      </c>
      <c r="E1030" s="1" t="s">
        <v>331</v>
      </c>
      <c r="G1030" s="1" t="s">
        <v>382</v>
      </c>
    </row>
    <row r="1031" spans="1:7" ht="15" customHeight="1">
      <c r="A1031" s="180">
        <v>44866</v>
      </c>
      <c r="B1031" s="1" t="s">
        <v>83</v>
      </c>
      <c r="C1031" s="144"/>
      <c r="D1031" s="144">
        <v>13438000</v>
      </c>
      <c r="E1031" s="1" t="s">
        <v>137</v>
      </c>
      <c r="G1031" s="1" t="s">
        <v>382</v>
      </c>
    </row>
    <row r="1032" spans="1:7" ht="15" customHeight="1">
      <c r="A1032" s="180">
        <v>44866</v>
      </c>
      <c r="B1032" s="1" t="s">
        <v>2</v>
      </c>
      <c r="C1032" s="144"/>
      <c r="D1032" s="144">
        <v>1343800</v>
      </c>
      <c r="E1032" s="1" t="s">
        <v>137</v>
      </c>
      <c r="G1032" s="1" t="s">
        <v>382</v>
      </c>
    </row>
    <row r="1033" spans="1:7" ht="15" customHeight="1">
      <c r="A1033" s="180">
        <v>44866</v>
      </c>
      <c r="B1033" s="1" t="s">
        <v>153</v>
      </c>
      <c r="C1033" s="144"/>
      <c r="D1033" s="144">
        <v>7858000</v>
      </c>
      <c r="E1033" s="1" t="s">
        <v>137</v>
      </c>
      <c r="G1033" s="1" t="s">
        <v>382</v>
      </c>
    </row>
    <row r="1034" spans="1:7" ht="15" customHeight="1">
      <c r="A1034" s="180">
        <v>44866</v>
      </c>
      <c r="B1034" s="1" t="s">
        <v>2</v>
      </c>
      <c r="C1034" s="144"/>
      <c r="D1034" s="144">
        <v>785800</v>
      </c>
      <c r="E1034" s="1" t="s">
        <v>137</v>
      </c>
      <c r="G1034" s="1" t="s">
        <v>382</v>
      </c>
    </row>
    <row r="1035" spans="1:7" ht="15" customHeight="1">
      <c r="A1035" s="180">
        <v>44866</v>
      </c>
      <c r="B1035" s="1" t="s">
        <v>83</v>
      </c>
      <c r="C1035" s="144"/>
      <c r="D1035" s="144">
        <v>900000</v>
      </c>
      <c r="E1035" s="1" t="s">
        <v>481</v>
      </c>
      <c r="G1035" s="1" t="s">
        <v>382</v>
      </c>
    </row>
    <row r="1036" spans="1:7" ht="15" customHeight="1">
      <c r="A1036" s="180">
        <v>44866</v>
      </c>
      <c r="B1036" s="1" t="s">
        <v>2</v>
      </c>
      <c r="C1036" s="144"/>
      <c r="D1036" s="144">
        <v>90000</v>
      </c>
      <c r="E1036" s="1" t="s">
        <v>481</v>
      </c>
      <c r="G1036" s="1" t="s">
        <v>382</v>
      </c>
    </row>
    <row r="1037" spans="1:7" ht="15" customHeight="1">
      <c r="A1037" s="180">
        <v>44866</v>
      </c>
      <c r="B1037" s="1" t="s">
        <v>83</v>
      </c>
      <c r="C1037" s="144"/>
      <c r="D1037" s="144">
        <v>5379000</v>
      </c>
      <c r="E1037" s="1" t="s">
        <v>125</v>
      </c>
      <c r="G1037" s="1" t="s">
        <v>382</v>
      </c>
    </row>
    <row r="1038" spans="1:7" ht="15" customHeight="1">
      <c r="A1038" s="180">
        <v>44866</v>
      </c>
      <c r="B1038" s="1" t="s">
        <v>2</v>
      </c>
      <c r="C1038" s="144"/>
      <c r="D1038" s="144">
        <v>537900</v>
      </c>
      <c r="E1038" s="1" t="s">
        <v>125</v>
      </c>
      <c r="G1038" s="1" t="s">
        <v>382</v>
      </c>
    </row>
    <row r="1039" spans="1:7" ht="15" customHeight="1">
      <c r="A1039" s="180">
        <v>44866</v>
      </c>
      <c r="B1039" s="1" t="s">
        <v>153</v>
      </c>
      <c r="C1039" s="144"/>
      <c r="D1039" s="144">
        <v>2715000</v>
      </c>
      <c r="E1039" s="1" t="s">
        <v>125</v>
      </c>
      <c r="G1039" s="1" t="s">
        <v>382</v>
      </c>
    </row>
    <row r="1040" spans="1:7" ht="15" customHeight="1">
      <c r="A1040" s="180">
        <v>44866</v>
      </c>
      <c r="B1040" s="1" t="s">
        <v>2</v>
      </c>
      <c r="C1040" s="144"/>
      <c r="D1040" s="144">
        <v>271500</v>
      </c>
      <c r="E1040" s="1" t="s">
        <v>125</v>
      </c>
      <c r="G1040" s="1" t="s">
        <v>382</v>
      </c>
    </row>
    <row r="1041" spans="1:7" ht="15" customHeight="1">
      <c r="A1041" s="180">
        <v>44866</v>
      </c>
      <c r="B1041" s="1" t="s">
        <v>153</v>
      </c>
      <c r="C1041" s="144"/>
      <c r="D1041" s="144">
        <v>6975800</v>
      </c>
      <c r="E1041" s="1" t="s">
        <v>126</v>
      </c>
      <c r="G1041" s="1" t="s">
        <v>382</v>
      </c>
    </row>
    <row r="1042" spans="1:7" ht="15" customHeight="1">
      <c r="A1042" s="180">
        <v>44866</v>
      </c>
      <c r="B1042" s="1" t="s">
        <v>2</v>
      </c>
      <c r="C1042" s="144"/>
      <c r="D1042" s="144">
        <v>697580</v>
      </c>
      <c r="E1042" s="1" t="s">
        <v>126</v>
      </c>
      <c r="G1042" s="1" t="s">
        <v>382</v>
      </c>
    </row>
    <row r="1043" spans="1:7" ht="15" customHeight="1">
      <c r="A1043" s="180">
        <v>44866</v>
      </c>
      <c r="B1043" s="1" t="s">
        <v>83</v>
      </c>
      <c r="C1043" s="144"/>
      <c r="D1043" s="144">
        <v>7471900</v>
      </c>
      <c r="E1043" s="1" t="s">
        <v>128</v>
      </c>
      <c r="G1043" s="1" t="s">
        <v>382</v>
      </c>
    </row>
    <row r="1044" spans="1:7" ht="15" customHeight="1">
      <c r="A1044" s="180">
        <v>44866</v>
      </c>
      <c r="B1044" s="1" t="s">
        <v>2</v>
      </c>
      <c r="C1044" s="144"/>
      <c r="D1044" s="144">
        <v>747190</v>
      </c>
      <c r="E1044" s="1" t="s">
        <v>128</v>
      </c>
      <c r="G1044" s="1" t="s">
        <v>382</v>
      </c>
    </row>
    <row r="1045" spans="1:7" ht="15" customHeight="1">
      <c r="A1045" s="180">
        <v>44866</v>
      </c>
      <c r="B1045" s="1" t="s">
        <v>153</v>
      </c>
      <c r="C1045" s="144"/>
      <c r="D1045" s="144">
        <v>3750000</v>
      </c>
      <c r="E1045" s="1" t="s">
        <v>128</v>
      </c>
      <c r="G1045" s="1" t="s">
        <v>382</v>
      </c>
    </row>
    <row r="1046" spans="1:7" ht="15" customHeight="1">
      <c r="A1046" s="180">
        <v>44866</v>
      </c>
      <c r="B1046" s="1" t="s">
        <v>2</v>
      </c>
      <c r="C1046" s="144"/>
      <c r="D1046" s="144">
        <v>375000</v>
      </c>
      <c r="E1046" s="1" t="s">
        <v>128</v>
      </c>
      <c r="G1046" s="1" t="s">
        <v>382</v>
      </c>
    </row>
    <row r="1047" spans="1:7" ht="15" customHeight="1">
      <c r="A1047" s="180">
        <v>44866</v>
      </c>
      <c r="B1047" s="1" t="s">
        <v>83</v>
      </c>
      <c r="C1047" s="144"/>
      <c r="D1047" s="144">
        <v>5238000</v>
      </c>
      <c r="E1047" s="1" t="s">
        <v>374</v>
      </c>
      <c r="G1047" s="1" t="s">
        <v>382</v>
      </c>
    </row>
    <row r="1048" spans="1:7" ht="15" customHeight="1">
      <c r="A1048" s="180">
        <v>44866</v>
      </c>
      <c r="B1048" s="1" t="s">
        <v>2</v>
      </c>
      <c r="C1048" s="144"/>
      <c r="D1048" s="144">
        <v>523800</v>
      </c>
      <c r="E1048" s="1" t="s">
        <v>374</v>
      </c>
      <c r="G1048" s="1" t="s">
        <v>382</v>
      </c>
    </row>
    <row r="1049" spans="1:7" ht="15" customHeight="1">
      <c r="A1049" s="180">
        <v>44866</v>
      </c>
      <c r="B1049" s="1" t="s">
        <v>153</v>
      </c>
      <c r="C1049" s="144"/>
      <c r="D1049" s="144">
        <v>1625700</v>
      </c>
      <c r="E1049" s="1" t="s">
        <v>374</v>
      </c>
      <c r="G1049" s="1" t="s">
        <v>382</v>
      </c>
    </row>
    <row r="1050" spans="1:7" ht="15" customHeight="1">
      <c r="A1050" s="180">
        <v>44866</v>
      </c>
      <c r="B1050" s="1" t="s">
        <v>2</v>
      </c>
      <c r="C1050" s="144"/>
      <c r="D1050" s="144">
        <v>162570</v>
      </c>
      <c r="E1050" s="1" t="s">
        <v>374</v>
      </c>
      <c r="G1050" s="1" t="s">
        <v>382</v>
      </c>
    </row>
    <row r="1051" spans="1:7" ht="15" customHeight="1">
      <c r="A1051" s="180">
        <v>44866</v>
      </c>
      <c r="B1051" s="1" t="s">
        <v>83</v>
      </c>
      <c r="C1051" s="144"/>
      <c r="D1051" s="144">
        <v>7482100</v>
      </c>
      <c r="E1051" s="1" t="s">
        <v>383</v>
      </c>
      <c r="G1051" s="1" t="s">
        <v>382</v>
      </c>
    </row>
    <row r="1052" spans="1:7" ht="15" customHeight="1">
      <c r="A1052" s="180">
        <v>44866</v>
      </c>
      <c r="B1052" s="1" t="s">
        <v>2</v>
      </c>
      <c r="C1052" s="144"/>
      <c r="D1052" s="144">
        <v>748210</v>
      </c>
      <c r="E1052" s="1" t="s">
        <v>383</v>
      </c>
      <c r="G1052" s="1" t="s">
        <v>382</v>
      </c>
    </row>
    <row r="1053" spans="1:7" ht="15" customHeight="1">
      <c r="A1053" s="180">
        <v>44866</v>
      </c>
      <c r="B1053" s="1" t="s">
        <v>153</v>
      </c>
      <c r="C1053" s="144"/>
      <c r="D1053" s="144">
        <v>2902300</v>
      </c>
      <c r="E1053" s="1" t="s">
        <v>383</v>
      </c>
      <c r="G1053" s="1" t="s">
        <v>382</v>
      </c>
    </row>
    <row r="1054" spans="1:7" ht="15" customHeight="1">
      <c r="A1054" s="180">
        <v>44866</v>
      </c>
      <c r="B1054" s="1" t="s">
        <v>2</v>
      </c>
      <c r="C1054" s="144"/>
      <c r="D1054" s="144">
        <v>290230</v>
      </c>
      <c r="E1054" s="1" t="s">
        <v>383</v>
      </c>
      <c r="G1054" s="1" t="s">
        <v>382</v>
      </c>
    </row>
    <row r="1055" spans="1:7" ht="15" customHeight="1">
      <c r="A1055" s="180">
        <v>44866</v>
      </c>
      <c r="B1055" s="1" t="s">
        <v>83</v>
      </c>
      <c r="C1055" s="144"/>
      <c r="D1055" s="144">
        <v>8300000</v>
      </c>
      <c r="E1055" s="1" t="s">
        <v>500</v>
      </c>
      <c r="G1055" s="1" t="s">
        <v>382</v>
      </c>
    </row>
    <row r="1056" spans="1:7" ht="15" customHeight="1">
      <c r="A1056" s="180">
        <v>44866</v>
      </c>
      <c r="B1056" s="1" t="s">
        <v>2</v>
      </c>
      <c r="C1056" s="144"/>
      <c r="D1056" s="144">
        <v>830000</v>
      </c>
      <c r="E1056" s="1" t="s">
        <v>500</v>
      </c>
      <c r="G1056" s="1" t="s">
        <v>382</v>
      </c>
    </row>
    <row r="1057" spans="1:7" ht="15" customHeight="1">
      <c r="A1057" s="180">
        <v>44866</v>
      </c>
      <c r="B1057" s="1" t="s">
        <v>153</v>
      </c>
      <c r="C1057" s="144"/>
      <c r="D1057" s="144">
        <v>4513900</v>
      </c>
      <c r="E1057" s="1" t="s">
        <v>500</v>
      </c>
      <c r="G1057" s="1" t="s">
        <v>382</v>
      </c>
    </row>
    <row r="1058" spans="1:7" ht="15" customHeight="1">
      <c r="A1058" s="180">
        <v>44866</v>
      </c>
      <c r="B1058" s="1" t="s">
        <v>2</v>
      </c>
      <c r="C1058" s="144"/>
      <c r="D1058" s="144">
        <v>451390</v>
      </c>
      <c r="E1058" s="1" t="s">
        <v>500</v>
      </c>
      <c r="G1058" s="1" t="s">
        <v>382</v>
      </c>
    </row>
    <row r="1059" spans="1:7" ht="15" customHeight="1">
      <c r="A1059" s="180">
        <v>44866</v>
      </c>
      <c r="B1059" s="1" t="s">
        <v>83</v>
      </c>
      <c r="C1059" s="144"/>
      <c r="D1059" s="144">
        <v>27224290</v>
      </c>
      <c r="E1059" s="1" t="s">
        <v>489</v>
      </c>
      <c r="G1059" s="1" t="s">
        <v>382</v>
      </c>
    </row>
    <row r="1060" spans="1:7" ht="15" customHeight="1">
      <c r="A1060" s="180">
        <v>44866</v>
      </c>
      <c r="B1060" s="1" t="s">
        <v>2</v>
      </c>
      <c r="C1060" s="144"/>
      <c r="D1060" s="144">
        <v>2722429</v>
      </c>
      <c r="E1060" s="1" t="s">
        <v>489</v>
      </c>
      <c r="G1060" s="1" t="s">
        <v>382</v>
      </c>
    </row>
    <row r="1061" spans="1:7" ht="15" customHeight="1">
      <c r="A1061" s="180">
        <v>44866</v>
      </c>
      <c r="B1061" s="1" t="s">
        <v>153</v>
      </c>
      <c r="C1061" s="144"/>
      <c r="D1061" s="144">
        <v>14849610</v>
      </c>
      <c r="E1061" s="1" t="s">
        <v>489</v>
      </c>
      <c r="G1061" s="1" t="s">
        <v>382</v>
      </c>
    </row>
    <row r="1062" spans="1:7" ht="15" customHeight="1">
      <c r="A1062" s="180">
        <v>44866</v>
      </c>
      <c r="B1062" s="1" t="s">
        <v>2</v>
      </c>
      <c r="C1062" s="144"/>
      <c r="D1062" s="144">
        <v>1484961</v>
      </c>
      <c r="E1062" s="1" t="s">
        <v>489</v>
      </c>
      <c r="G1062" s="1" t="s">
        <v>382</v>
      </c>
    </row>
    <row r="1063" spans="1:7" ht="15" customHeight="1">
      <c r="A1063" s="180">
        <v>44866</v>
      </c>
      <c r="B1063" s="1" t="s">
        <v>153</v>
      </c>
      <c r="C1063" s="144"/>
      <c r="D1063" s="144">
        <v>19547100</v>
      </c>
      <c r="E1063" s="1" t="s">
        <v>120</v>
      </c>
      <c r="G1063" s="1" t="s">
        <v>382</v>
      </c>
    </row>
    <row r="1064" spans="1:7" ht="15" customHeight="1">
      <c r="A1064" s="180">
        <v>44866</v>
      </c>
      <c r="B1064" s="1" t="s">
        <v>2</v>
      </c>
      <c r="C1064" s="144"/>
      <c r="D1064" s="144">
        <v>1954710</v>
      </c>
      <c r="E1064" s="1" t="s">
        <v>120</v>
      </c>
      <c r="G1064" s="1" t="s">
        <v>382</v>
      </c>
    </row>
    <row r="1065" spans="1:7" ht="15" customHeight="1">
      <c r="A1065" s="180">
        <v>44866</v>
      </c>
      <c r="B1065" s="1" t="s">
        <v>153</v>
      </c>
      <c r="C1065" s="144"/>
      <c r="D1065" s="144">
        <v>21317500</v>
      </c>
      <c r="E1065" s="1" t="s">
        <v>120</v>
      </c>
      <c r="G1065" s="1" t="s">
        <v>382</v>
      </c>
    </row>
    <row r="1066" spans="1:7" ht="15" customHeight="1">
      <c r="A1066" s="180">
        <v>44866</v>
      </c>
      <c r="B1066" s="1" t="s">
        <v>2</v>
      </c>
      <c r="C1066" s="144"/>
      <c r="D1066" s="144">
        <v>2131750</v>
      </c>
      <c r="E1066" s="1" t="s">
        <v>120</v>
      </c>
      <c r="G1066" s="1" t="s">
        <v>382</v>
      </c>
    </row>
    <row r="1067" spans="1:7" ht="15" customHeight="1">
      <c r="A1067" s="180">
        <v>44866</v>
      </c>
      <c r="B1067" s="1" t="s">
        <v>153</v>
      </c>
      <c r="C1067" s="144"/>
      <c r="D1067" s="144">
        <v>1361300</v>
      </c>
      <c r="E1067" s="1" t="s">
        <v>120</v>
      </c>
      <c r="G1067" s="1" t="s">
        <v>382</v>
      </c>
    </row>
    <row r="1068" spans="1:7" ht="15" customHeight="1">
      <c r="A1068" s="180">
        <v>44866</v>
      </c>
      <c r="B1068" s="1" t="s">
        <v>2</v>
      </c>
      <c r="C1068" s="144"/>
      <c r="D1068" s="144">
        <v>136130</v>
      </c>
      <c r="E1068" s="1" t="s">
        <v>120</v>
      </c>
      <c r="G1068" s="1" t="s">
        <v>382</v>
      </c>
    </row>
    <row r="1069" spans="1:7" ht="15" customHeight="1">
      <c r="A1069" s="180">
        <v>44866</v>
      </c>
      <c r="B1069" s="1" t="s">
        <v>83</v>
      </c>
      <c r="C1069" s="144"/>
      <c r="D1069" s="144">
        <v>186070300</v>
      </c>
      <c r="E1069" s="1" t="s">
        <v>456</v>
      </c>
      <c r="G1069" s="1" t="s">
        <v>382</v>
      </c>
    </row>
    <row r="1070" spans="1:7" ht="15" customHeight="1">
      <c r="A1070" s="180">
        <v>44866</v>
      </c>
      <c r="B1070" s="1" t="s">
        <v>2</v>
      </c>
      <c r="C1070" s="144"/>
      <c r="D1070" s="144">
        <v>18607030</v>
      </c>
      <c r="E1070" s="1" t="s">
        <v>456</v>
      </c>
      <c r="G1070" s="1" t="s">
        <v>382</v>
      </c>
    </row>
    <row r="1071" spans="1:7" ht="15" customHeight="1">
      <c r="A1071" s="180">
        <v>44866</v>
      </c>
      <c r="B1071" s="1" t="s">
        <v>153</v>
      </c>
      <c r="C1071" s="144"/>
      <c r="D1071" s="144">
        <v>114807000</v>
      </c>
      <c r="E1071" s="1" t="s">
        <v>456</v>
      </c>
      <c r="G1071" s="1" t="s">
        <v>382</v>
      </c>
    </row>
    <row r="1072" spans="1:7" ht="15" customHeight="1">
      <c r="A1072" s="180">
        <v>44866</v>
      </c>
      <c r="B1072" s="1" t="s">
        <v>2</v>
      </c>
      <c r="C1072" s="144"/>
      <c r="D1072" s="144">
        <v>11480700</v>
      </c>
      <c r="E1072" s="1" t="s">
        <v>456</v>
      </c>
      <c r="G1072" s="1" t="s">
        <v>382</v>
      </c>
    </row>
    <row r="1073" spans="1:7" ht="15" customHeight="1">
      <c r="A1073" s="180">
        <v>44866</v>
      </c>
      <c r="B1073" s="1" t="s">
        <v>83</v>
      </c>
      <c r="C1073" s="144"/>
      <c r="D1073" s="144">
        <v>49944000</v>
      </c>
      <c r="E1073" s="1" t="s">
        <v>483</v>
      </c>
      <c r="G1073" s="1" t="s">
        <v>382</v>
      </c>
    </row>
    <row r="1074" spans="1:7" ht="15" customHeight="1">
      <c r="A1074" s="180">
        <v>44866</v>
      </c>
      <c r="B1074" s="1" t="s">
        <v>2</v>
      </c>
      <c r="C1074" s="144"/>
      <c r="D1074" s="144">
        <v>4994400</v>
      </c>
      <c r="E1074" s="1" t="s">
        <v>483</v>
      </c>
      <c r="G1074" s="1" t="s">
        <v>382</v>
      </c>
    </row>
    <row r="1075" spans="1:7" ht="15" customHeight="1">
      <c r="A1075" s="180">
        <v>44866</v>
      </c>
      <c r="B1075" s="1" t="s">
        <v>153</v>
      </c>
      <c r="C1075" s="144"/>
      <c r="D1075" s="144">
        <v>23982800</v>
      </c>
      <c r="E1075" s="1" t="s">
        <v>483</v>
      </c>
      <c r="G1075" s="1" t="s">
        <v>382</v>
      </c>
    </row>
    <row r="1076" spans="1:7" ht="15" customHeight="1">
      <c r="A1076" s="180">
        <v>44866</v>
      </c>
      <c r="B1076" s="1" t="s">
        <v>2</v>
      </c>
      <c r="C1076" s="144"/>
      <c r="D1076" s="144">
        <v>2398280</v>
      </c>
      <c r="E1076" s="1" t="s">
        <v>483</v>
      </c>
      <c r="G1076" s="1" t="s">
        <v>382</v>
      </c>
    </row>
    <row r="1077" spans="1:7" ht="15" customHeight="1">
      <c r="A1077" s="180">
        <v>44866</v>
      </c>
      <c r="B1077" s="1" t="s">
        <v>83</v>
      </c>
      <c r="C1077" s="144"/>
      <c r="D1077" s="144">
        <v>14026000</v>
      </c>
      <c r="E1077" s="1" t="s">
        <v>483</v>
      </c>
      <c r="G1077" s="1" t="s">
        <v>382</v>
      </c>
    </row>
    <row r="1078" spans="1:7" ht="15" customHeight="1">
      <c r="A1078" s="180">
        <v>44866</v>
      </c>
      <c r="B1078" s="1" t="s">
        <v>2</v>
      </c>
      <c r="C1078" s="144"/>
      <c r="D1078" s="144">
        <v>1402600</v>
      </c>
      <c r="E1078" s="1" t="s">
        <v>483</v>
      </c>
      <c r="G1078" s="1" t="s">
        <v>382</v>
      </c>
    </row>
    <row r="1079" spans="1:7" ht="15" customHeight="1">
      <c r="A1079" s="180">
        <v>44866</v>
      </c>
      <c r="B1079" s="1" t="s">
        <v>153</v>
      </c>
      <c r="C1079" s="144"/>
      <c r="D1079" s="144">
        <v>7538800</v>
      </c>
      <c r="E1079" s="1" t="s">
        <v>483</v>
      </c>
      <c r="G1079" s="1" t="s">
        <v>382</v>
      </c>
    </row>
    <row r="1080" spans="1:7" ht="15" customHeight="1">
      <c r="A1080" s="180">
        <v>44866</v>
      </c>
      <c r="B1080" s="1" t="s">
        <v>2</v>
      </c>
      <c r="C1080" s="144"/>
      <c r="D1080" s="144">
        <v>753880</v>
      </c>
      <c r="E1080" s="1" t="s">
        <v>483</v>
      </c>
      <c r="G1080" s="1" t="s">
        <v>382</v>
      </c>
    </row>
    <row r="1081" spans="1:7" ht="15" customHeight="1">
      <c r="A1081" s="180">
        <v>44866</v>
      </c>
      <c r="B1081" s="1" t="s">
        <v>83</v>
      </c>
      <c r="C1081" s="144"/>
      <c r="D1081" s="144">
        <v>15542000</v>
      </c>
      <c r="E1081" s="1" t="s">
        <v>339</v>
      </c>
      <c r="G1081" s="1" t="s">
        <v>382</v>
      </c>
    </row>
    <row r="1082" spans="1:7" ht="15" customHeight="1">
      <c r="A1082" s="180">
        <v>44866</v>
      </c>
      <c r="B1082" s="1" t="s">
        <v>2</v>
      </c>
      <c r="C1082" s="144"/>
      <c r="D1082" s="144">
        <v>1554200</v>
      </c>
      <c r="E1082" s="1" t="s">
        <v>339</v>
      </c>
      <c r="G1082" s="1" t="s">
        <v>382</v>
      </c>
    </row>
    <row r="1083" spans="1:7" ht="15" customHeight="1">
      <c r="A1083" s="180">
        <v>44866</v>
      </c>
      <c r="B1083" s="1" t="s">
        <v>153</v>
      </c>
      <c r="C1083" s="144"/>
      <c r="D1083" s="144">
        <v>8477400</v>
      </c>
      <c r="E1083" s="1" t="s">
        <v>339</v>
      </c>
      <c r="G1083" s="1" t="s">
        <v>382</v>
      </c>
    </row>
    <row r="1084" spans="1:7" ht="15" customHeight="1">
      <c r="A1084" s="180">
        <v>44866</v>
      </c>
      <c r="B1084" s="1" t="s">
        <v>2</v>
      </c>
      <c r="C1084" s="144"/>
      <c r="D1084" s="144">
        <v>847740</v>
      </c>
      <c r="E1084" s="1" t="s">
        <v>339</v>
      </c>
      <c r="G1084" s="1" t="s">
        <v>382</v>
      </c>
    </row>
    <row r="1085" spans="1:7" ht="15" customHeight="1">
      <c r="A1085" s="180">
        <v>44866</v>
      </c>
      <c r="B1085" s="1" t="s">
        <v>83</v>
      </c>
      <c r="C1085" s="144"/>
      <c r="D1085" s="144">
        <v>40743500</v>
      </c>
      <c r="E1085" s="1" t="s">
        <v>117</v>
      </c>
      <c r="G1085" s="1" t="s">
        <v>382</v>
      </c>
    </row>
    <row r="1086" spans="1:7" ht="15" customHeight="1">
      <c r="A1086" s="180">
        <v>44866</v>
      </c>
      <c r="B1086" s="1" t="s">
        <v>2</v>
      </c>
      <c r="C1086" s="144"/>
      <c r="D1086" s="144">
        <v>4074350</v>
      </c>
      <c r="E1086" s="1" t="s">
        <v>117</v>
      </c>
      <c r="G1086" s="1" t="s">
        <v>382</v>
      </c>
    </row>
    <row r="1087" spans="1:7" ht="15" customHeight="1">
      <c r="A1087" s="180">
        <v>44866</v>
      </c>
      <c r="B1087" s="1" t="s">
        <v>153</v>
      </c>
      <c r="C1087" s="144"/>
      <c r="D1087" s="144">
        <v>25113500</v>
      </c>
      <c r="E1087" s="1" t="s">
        <v>117</v>
      </c>
      <c r="G1087" s="1" t="s">
        <v>382</v>
      </c>
    </row>
    <row r="1088" spans="1:7" ht="15" customHeight="1">
      <c r="A1088" s="180">
        <v>44866</v>
      </c>
      <c r="B1088" s="1" t="s">
        <v>2</v>
      </c>
      <c r="C1088" s="144"/>
      <c r="D1088" s="144">
        <v>2511350</v>
      </c>
      <c r="E1088" s="1" t="s">
        <v>117</v>
      </c>
      <c r="G1088" s="1" t="s">
        <v>382</v>
      </c>
    </row>
    <row r="1089" spans="1:7" ht="15" customHeight="1">
      <c r="A1089" s="180">
        <v>44866</v>
      </c>
      <c r="B1089" s="1" t="s">
        <v>83</v>
      </c>
      <c r="C1089" s="144"/>
      <c r="D1089" s="144">
        <v>43190570</v>
      </c>
      <c r="E1089" s="1" t="s">
        <v>481</v>
      </c>
      <c r="G1089" s="1" t="s">
        <v>382</v>
      </c>
    </row>
    <row r="1090" spans="1:7" ht="15" customHeight="1">
      <c r="A1090" s="180">
        <v>44866</v>
      </c>
      <c r="B1090" s="1" t="s">
        <v>2</v>
      </c>
      <c r="C1090" s="144"/>
      <c r="D1090" s="144">
        <v>4319057</v>
      </c>
      <c r="E1090" s="1" t="s">
        <v>481</v>
      </c>
      <c r="G1090" s="1" t="s">
        <v>382</v>
      </c>
    </row>
    <row r="1091" spans="1:7" ht="15" customHeight="1">
      <c r="A1091" s="180">
        <v>44866</v>
      </c>
      <c r="B1091" s="1" t="s">
        <v>153</v>
      </c>
      <c r="C1091" s="144"/>
      <c r="D1091" s="144">
        <v>25235810</v>
      </c>
      <c r="E1091" s="1" t="s">
        <v>481</v>
      </c>
      <c r="G1091" s="1" t="s">
        <v>382</v>
      </c>
    </row>
    <row r="1092" spans="1:7" ht="15" customHeight="1">
      <c r="A1092" s="180">
        <v>44866</v>
      </c>
      <c r="B1092" s="1" t="s">
        <v>2</v>
      </c>
      <c r="C1092" s="144"/>
      <c r="D1092" s="144">
        <v>2523581</v>
      </c>
      <c r="E1092" s="1" t="s">
        <v>481</v>
      </c>
      <c r="G1092" s="1" t="s">
        <v>382</v>
      </c>
    </row>
    <row r="1093" spans="1:7" ht="15" customHeight="1">
      <c r="A1093" s="180">
        <v>44866</v>
      </c>
      <c r="B1093" s="1" t="s">
        <v>83</v>
      </c>
      <c r="C1093" s="144"/>
      <c r="D1093" s="144">
        <v>3065666</v>
      </c>
      <c r="E1093" s="1" t="s">
        <v>132</v>
      </c>
      <c r="G1093" s="1" t="s">
        <v>382</v>
      </c>
    </row>
    <row r="1094" spans="1:7" ht="15" customHeight="1">
      <c r="A1094" s="180">
        <v>44866</v>
      </c>
      <c r="B1094" s="1" t="s">
        <v>2</v>
      </c>
      <c r="C1094" s="144"/>
      <c r="D1094" s="144">
        <v>306566</v>
      </c>
      <c r="E1094" s="1" t="s">
        <v>132</v>
      </c>
      <c r="G1094" s="1" t="s">
        <v>382</v>
      </c>
    </row>
    <row r="1095" spans="1:7" ht="15" customHeight="1">
      <c r="A1095" s="180">
        <v>44866</v>
      </c>
      <c r="B1095" s="1" t="s">
        <v>153</v>
      </c>
      <c r="C1095" s="144"/>
      <c r="D1095" s="144">
        <v>1818867</v>
      </c>
      <c r="E1095" s="1" t="s">
        <v>132</v>
      </c>
      <c r="G1095" s="1" t="s">
        <v>382</v>
      </c>
    </row>
    <row r="1096" spans="1:7" ht="15" customHeight="1">
      <c r="A1096" s="180">
        <v>44866</v>
      </c>
      <c r="B1096" s="1" t="s">
        <v>2</v>
      </c>
      <c r="C1096" s="144"/>
      <c r="D1096" s="144">
        <v>181887</v>
      </c>
      <c r="E1096" s="1" t="s">
        <v>132</v>
      </c>
      <c r="G1096" s="1" t="s">
        <v>382</v>
      </c>
    </row>
    <row r="1097" spans="1:7" ht="15" customHeight="1">
      <c r="A1097" s="180">
        <v>44866</v>
      </c>
      <c r="B1097" s="1" t="s">
        <v>153</v>
      </c>
      <c r="C1097" s="144"/>
      <c r="D1097" s="144">
        <v>31818900</v>
      </c>
      <c r="E1097" s="1" t="s">
        <v>378</v>
      </c>
      <c r="G1097" s="1" t="s">
        <v>382</v>
      </c>
    </row>
    <row r="1098" spans="1:7" ht="15" customHeight="1">
      <c r="A1098" s="180">
        <v>44866</v>
      </c>
      <c r="B1098" s="1" t="s">
        <v>2</v>
      </c>
      <c r="C1098" s="144"/>
      <c r="D1098" s="144">
        <v>3181890</v>
      </c>
      <c r="E1098" s="1" t="s">
        <v>378</v>
      </c>
      <c r="G1098" s="1" t="s">
        <v>382</v>
      </c>
    </row>
    <row r="1099" spans="1:7" ht="15" customHeight="1">
      <c r="A1099" s="180">
        <v>44866</v>
      </c>
      <c r="B1099" s="1" t="s">
        <v>83</v>
      </c>
      <c r="C1099" s="144"/>
      <c r="D1099" s="144">
        <v>8505700</v>
      </c>
      <c r="E1099" s="1" t="s">
        <v>313</v>
      </c>
      <c r="G1099" s="1" t="s">
        <v>382</v>
      </c>
    </row>
    <row r="1100" spans="1:7" ht="15" customHeight="1">
      <c r="A1100" s="180">
        <v>44866</v>
      </c>
      <c r="B1100" s="1" t="s">
        <v>2</v>
      </c>
      <c r="C1100" s="144"/>
      <c r="D1100" s="144">
        <v>850570</v>
      </c>
      <c r="E1100" s="1" t="s">
        <v>313</v>
      </c>
      <c r="G1100" s="1" t="s">
        <v>382</v>
      </c>
    </row>
    <row r="1101" spans="1:7" ht="15" customHeight="1">
      <c r="A1101" s="180">
        <v>44866</v>
      </c>
      <c r="B1101" s="1" t="s">
        <v>153</v>
      </c>
      <c r="C1101" s="144"/>
      <c r="D1101" s="144">
        <v>4955200</v>
      </c>
      <c r="E1101" s="1" t="s">
        <v>313</v>
      </c>
      <c r="G1101" s="1" t="s">
        <v>382</v>
      </c>
    </row>
    <row r="1102" spans="1:7" ht="15" customHeight="1">
      <c r="A1102" s="180">
        <v>44866</v>
      </c>
      <c r="B1102" s="1" t="s">
        <v>2</v>
      </c>
      <c r="C1102" s="144"/>
      <c r="D1102" s="144">
        <v>495520</v>
      </c>
      <c r="E1102" s="1" t="s">
        <v>313</v>
      </c>
      <c r="G1102" s="1" t="s">
        <v>382</v>
      </c>
    </row>
    <row r="1103" spans="1:7" ht="15" customHeight="1">
      <c r="A1103" s="180">
        <v>44866</v>
      </c>
      <c r="B1103" s="1" t="s">
        <v>83</v>
      </c>
      <c r="C1103" s="144"/>
      <c r="D1103" s="144">
        <v>7741300</v>
      </c>
      <c r="E1103" s="1" t="s">
        <v>313</v>
      </c>
      <c r="G1103" s="1" t="s">
        <v>382</v>
      </c>
    </row>
    <row r="1104" spans="1:7" ht="15" customHeight="1">
      <c r="A1104" s="180">
        <v>44866</v>
      </c>
      <c r="B1104" s="1" t="s">
        <v>2</v>
      </c>
      <c r="C1104" s="144"/>
      <c r="D1104" s="144">
        <v>774130</v>
      </c>
      <c r="E1104" s="1" t="s">
        <v>313</v>
      </c>
      <c r="G1104" s="1" t="s">
        <v>382</v>
      </c>
    </row>
    <row r="1105" spans="1:7" ht="15" customHeight="1">
      <c r="A1105" s="180">
        <v>44866</v>
      </c>
      <c r="B1105" s="1" t="s">
        <v>153</v>
      </c>
      <c r="C1105" s="144"/>
      <c r="D1105" s="144">
        <v>4222500</v>
      </c>
      <c r="E1105" s="1" t="s">
        <v>313</v>
      </c>
      <c r="G1105" s="1" t="s">
        <v>382</v>
      </c>
    </row>
    <row r="1106" spans="1:7" ht="15" customHeight="1">
      <c r="A1106" s="180">
        <v>44866</v>
      </c>
      <c r="B1106" s="1" t="s">
        <v>2</v>
      </c>
      <c r="C1106" s="144"/>
      <c r="D1106" s="144">
        <v>422250</v>
      </c>
      <c r="E1106" s="1" t="s">
        <v>313</v>
      </c>
      <c r="G1106" s="1" t="s">
        <v>382</v>
      </c>
    </row>
    <row r="1107" spans="1:7" ht="15" customHeight="1">
      <c r="A1107" s="180">
        <v>44866</v>
      </c>
      <c r="B1107" s="1" t="s">
        <v>83</v>
      </c>
      <c r="C1107" s="144"/>
      <c r="D1107" s="144">
        <v>8279200</v>
      </c>
      <c r="E1107" s="1" t="s">
        <v>313</v>
      </c>
      <c r="G1107" s="1" t="s">
        <v>382</v>
      </c>
    </row>
    <row r="1108" spans="1:7" ht="15" customHeight="1">
      <c r="A1108" s="180">
        <v>44866</v>
      </c>
      <c r="B1108" s="1" t="s">
        <v>2</v>
      </c>
      <c r="C1108" s="144"/>
      <c r="D1108" s="144">
        <v>827920</v>
      </c>
      <c r="E1108" s="1" t="s">
        <v>313</v>
      </c>
      <c r="G1108" s="1" t="s">
        <v>382</v>
      </c>
    </row>
    <row r="1109" spans="1:7" ht="15" customHeight="1">
      <c r="A1109" s="180">
        <v>44866</v>
      </c>
      <c r="B1109" s="1" t="s">
        <v>153</v>
      </c>
      <c r="C1109" s="144"/>
      <c r="D1109" s="144">
        <v>4788800</v>
      </c>
      <c r="E1109" s="1" t="s">
        <v>313</v>
      </c>
      <c r="G1109" s="1" t="s">
        <v>382</v>
      </c>
    </row>
    <row r="1110" spans="1:7" ht="15" customHeight="1">
      <c r="A1110" s="180">
        <v>44866</v>
      </c>
      <c r="B1110" s="1" t="s">
        <v>2</v>
      </c>
      <c r="C1110" s="144"/>
      <c r="D1110" s="144">
        <v>478880</v>
      </c>
      <c r="E1110" s="1" t="s">
        <v>313</v>
      </c>
      <c r="G1110" s="1" t="s">
        <v>382</v>
      </c>
    </row>
    <row r="1111" spans="1:7" ht="15" customHeight="1">
      <c r="A1111" s="180">
        <v>44866</v>
      </c>
      <c r="B1111" s="1" t="s">
        <v>83</v>
      </c>
      <c r="C1111" s="144"/>
      <c r="D1111" s="144">
        <v>8955600</v>
      </c>
      <c r="E1111" s="1" t="s">
        <v>123</v>
      </c>
      <c r="G1111" s="1" t="s">
        <v>382</v>
      </c>
    </row>
    <row r="1112" spans="1:7" ht="15" customHeight="1">
      <c r="A1112" s="180">
        <v>44866</v>
      </c>
      <c r="B1112" s="1" t="s">
        <v>2</v>
      </c>
      <c r="C1112" s="144"/>
      <c r="D1112" s="144">
        <v>895560</v>
      </c>
      <c r="E1112" s="1" t="s">
        <v>123</v>
      </c>
      <c r="G1112" s="1" t="s">
        <v>382</v>
      </c>
    </row>
    <row r="1113" spans="1:7" ht="15" customHeight="1">
      <c r="A1113" s="180">
        <v>44866</v>
      </c>
      <c r="B1113" s="1" t="s">
        <v>153</v>
      </c>
      <c r="C1113" s="144"/>
      <c r="D1113" s="144">
        <v>5103000</v>
      </c>
      <c r="E1113" s="1" t="s">
        <v>123</v>
      </c>
      <c r="G1113" s="1" t="s">
        <v>382</v>
      </c>
    </row>
    <row r="1114" spans="1:7" ht="15" customHeight="1">
      <c r="A1114" s="180">
        <v>44866</v>
      </c>
      <c r="B1114" s="1" t="s">
        <v>2</v>
      </c>
      <c r="C1114" s="144"/>
      <c r="D1114" s="144">
        <v>510300</v>
      </c>
      <c r="E1114" s="1" t="s">
        <v>123</v>
      </c>
      <c r="G1114" s="1" t="s">
        <v>382</v>
      </c>
    </row>
    <row r="1115" spans="1:7" ht="15" customHeight="1">
      <c r="A1115" s="180">
        <v>44866</v>
      </c>
      <c r="B1115" s="1" t="s">
        <v>83</v>
      </c>
      <c r="C1115" s="144"/>
      <c r="D1115" s="144">
        <v>58990100</v>
      </c>
      <c r="E1115" s="1" t="s">
        <v>397</v>
      </c>
      <c r="G1115" s="1" t="s">
        <v>382</v>
      </c>
    </row>
    <row r="1116" spans="1:7" ht="15" customHeight="1">
      <c r="A1116" s="180">
        <v>44866</v>
      </c>
      <c r="B1116" s="1" t="s">
        <v>2</v>
      </c>
      <c r="C1116" s="144"/>
      <c r="D1116" s="144">
        <v>5899010</v>
      </c>
      <c r="E1116" s="1" t="s">
        <v>397</v>
      </c>
      <c r="G1116" s="1" t="s">
        <v>382</v>
      </c>
    </row>
    <row r="1117" spans="1:7" ht="15" customHeight="1">
      <c r="A1117" s="180">
        <v>44866</v>
      </c>
      <c r="B1117" s="1" t="s">
        <v>153</v>
      </c>
      <c r="C1117" s="144"/>
      <c r="D1117" s="144">
        <v>32992000</v>
      </c>
      <c r="E1117" s="1" t="s">
        <v>397</v>
      </c>
      <c r="G1117" s="1" t="s">
        <v>382</v>
      </c>
    </row>
    <row r="1118" spans="1:7" ht="15" customHeight="1">
      <c r="A1118" s="180">
        <v>44866</v>
      </c>
      <c r="B1118" s="1" t="s">
        <v>2</v>
      </c>
      <c r="C1118" s="144"/>
      <c r="D1118" s="144">
        <v>3299200</v>
      </c>
      <c r="E1118" s="1" t="s">
        <v>397</v>
      </c>
      <c r="G1118" s="1" t="s">
        <v>382</v>
      </c>
    </row>
    <row r="1119" spans="1:7" ht="15" customHeight="1">
      <c r="A1119" s="180">
        <v>44866</v>
      </c>
      <c r="B1119" s="1" t="s">
        <v>83</v>
      </c>
      <c r="C1119" s="144"/>
      <c r="D1119" s="144">
        <v>57611900</v>
      </c>
      <c r="E1119" s="1" t="s">
        <v>310</v>
      </c>
      <c r="G1119" s="1" t="s">
        <v>382</v>
      </c>
    </row>
    <row r="1120" spans="1:7" ht="15" customHeight="1">
      <c r="A1120" s="180">
        <v>44866</v>
      </c>
      <c r="B1120" s="1" t="s">
        <v>2</v>
      </c>
      <c r="C1120" s="144"/>
      <c r="D1120" s="144">
        <v>5761190</v>
      </c>
      <c r="E1120" s="1" t="s">
        <v>310</v>
      </c>
      <c r="G1120" s="1" t="s">
        <v>382</v>
      </c>
    </row>
    <row r="1121" spans="1:7" ht="15" customHeight="1">
      <c r="A1121" s="180">
        <v>44866</v>
      </c>
      <c r="B1121" s="1" t="s">
        <v>153</v>
      </c>
      <c r="C1121" s="144"/>
      <c r="D1121" s="144">
        <v>32376900</v>
      </c>
      <c r="E1121" s="1" t="s">
        <v>310</v>
      </c>
      <c r="G1121" s="1" t="s">
        <v>382</v>
      </c>
    </row>
    <row r="1122" spans="1:7" ht="15" customHeight="1">
      <c r="A1122" s="180">
        <v>44866</v>
      </c>
      <c r="B1122" s="1" t="s">
        <v>2</v>
      </c>
      <c r="C1122" s="144"/>
      <c r="D1122" s="144">
        <v>3237690</v>
      </c>
      <c r="E1122" s="1" t="s">
        <v>310</v>
      </c>
      <c r="G1122" s="1" t="s">
        <v>382</v>
      </c>
    </row>
    <row r="1123" spans="1:7" ht="15" customHeight="1">
      <c r="A1123" s="180">
        <v>44866</v>
      </c>
      <c r="B1123" s="1" t="s">
        <v>153</v>
      </c>
      <c r="C1123" s="144"/>
      <c r="D1123" s="144">
        <v>1187000</v>
      </c>
      <c r="E1123" s="1" t="s">
        <v>310</v>
      </c>
      <c r="G1123" s="1" t="s">
        <v>382</v>
      </c>
    </row>
    <row r="1124" spans="1:7" ht="15" customHeight="1">
      <c r="A1124" s="180">
        <v>44866</v>
      </c>
      <c r="B1124" s="1" t="s">
        <v>2</v>
      </c>
      <c r="C1124" s="144"/>
      <c r="D1124" s="144">
        <v>118700</v>
      </c>
      <c r="E1124" s="1" t="s">
        <v>310</v>
      </c>
      <c r="G1124" s="1" t="s">
        <v>382</v>
      </c>
    </row>
    <row r="1125" spans="1:7" ht="15" customHeight="1">
      <c r="A1125" s="180">
        <v>44866</v>
      </c>
      <c r="B1125" s="1" t="s">
        <v>153</v>
      </c>
      <c r="C1125" s="144"/>
      <c r="D1125" s="144">
        <v>5205100</v>
      </c>
      <c r="E1125" s="1" t="s">
        <v>313</v>
      </c>
      <c r="G1125" s="1" t="s">
        <v>382</v>
      </c>
    </row>
    <row r="1126" spans="1:7" ht="15" customHeight="1">
      <c r="A1126" s="180">
        <v>44866</v>
      </c>
      <c r="B1126" s="1" t="s">
        <v>2</v>
      </c>
      <c r="C1126" s="144"/>
      <c r="D1126" s="144">
        <v>520510</v>
      </c>
      <c r="E1126" s="1" t="s">
        <v>313</v>
      </c>
      <c r="G1126" s="1" t="s">
        <v>382</v>
      </c>
    </row>
    <row r="1127" spans="1:7" ht="15" customHeight="1">
      <c r="A1127" s="180">
        <v>44866</v>
      </c>
      <c r="B1127" s="1" t="s">
        <v>83</v>
      </c>
      <c r="C1127" s="144"/>
      <c r="D1127" s="144">
        <v>16751400</v>
      </c>
      <c r="E1127" s="1" t="s">
        <v>129</v>
      </c>
      <c r="G1127" s="1" t="s">
        <v>382</v>
      </c>
    </row>
    <row r="1128" spans="1:7" ht="15" customHeight="1">
      <c r="A1128" s="180">
        <v>44866</v>
      </c>
      <c r="B1128" s="1" t="s">
        <v>2</v>
      </c>
      <c r="C1128" s="144"/>
      <c r="D1128" s="144">
        <v>1675140</v>
      </c>
      <c r="E1128" s="1" t="s">
        <v>129</v>
      </c>
      <c r="G1128" s="1" t="s">
        <v>382</v>
      </c>
    </row>
    <row r="1129" spans="1:7" ht="15" customHeight="1">
      <c r="A1129" s="180">
        <v>44866</v>
      </c>
      <c r="B1129" s="1" t="s">
        <v>153</v>
      </c>
      <c r="C1129" s="144"/>
      <c r="D1129" s="144">
        <v>9137100</v>
      </c>
      <c r="E1129" s="1" t="s">
        <v>129</v>
      </c>
      <c r="G1129" s="1" t="s">
        <v>382</v>
      </c>
    </row>
    <row r="1130" spans="1:7" ht="15" customHeight="1">
      <c r="A1130" s="180">
        <v>44866</v>
      </c>
      <c r="B1130" s="1" t="s">
        <v>2</v>
      </c>
      <c r="C1130" s="144"/>
      <c r="D1130" s="144">
        <v>913710</v>
      </c>
      <c r="E1130" s="1" t="s">
        <v>129</v>
      </c>
      <c r="G1130" s="1" t="s">
        <v>382</v>
      </c>
    </row>
    <row r="1131" spans="1:7" ht="15" customHeight="1">
      <c r="A1131" s="180">
        <v>44866</v>
      </c>
      <c r="B1131" s="1" t="s">
        <v>83</v>
      </c>
      <c r="C1131" s="144"/>
      <c r="D1131" s="144">
        <v>43209200</v>
      </c>
      <c r="E1131" s="1" t="s">
        <v>342</v>
      </c>
      <c r="G1131" s="1" t="s">
        <v>382</v>
      </c>
    </row>
    <row r="1132" spans="1:7" ht="15" customHeight="1">
      <c r="A1132" s="180">
        <v>44866</v>
      </c>
      <c r="B1132" s="1" t="s">
        <v>2</v>
      </c>
      <c r="C1132" s="144"/>
      <c r="D1132" s="144">
        <v>4320920</v>
      </c>
      <c r="E1132" s="1" t="s">
        <v>342</v>
      </c>
      <c r="G1132" s="1" t="s">
        <v>382</v>
      </c>
    </row>
    <row r="1133" spans="1:7" ht="15" customHeight="1">
      <c r="A1133" s="180">
        <v>44866</v>
      </c>
      <c r="B1133" s="1" t="s">
        <v>153</v>
      </c>
      <c r="C1133" s="144"/>
      <c r="D1133" s="144">
        <v>23568700</v>
      </c>
      <c r="E1133" s="1" t="s">
        <v>342</v>
      </c>
      <c r="G1133" s="1" t="s">
        <v>382</v>
      </c>
    </row>
    <row r="1134" spans="1:7" ht="15" customHeight="1">
      <c r="A1134" s="180">
        <v>44866</v>
      </c>
      <c r="B1134" s="1" t="s">
        <v>2</v>
      </c>
      <c r="C1134" s="144"/>
      <c r="D1134" s="144">
        <v>2356870</v>
      </c>
      <c r="E1134" s="1" t="s">
        <v>342</v>
      </c>
      <c r="G1134" s="1" t="s">
        <v>382</v>
      </c>
    </row>
    <row r="1135" spans="1:7" ht="15" customHeight="1">
      <c r="A1135" s="180">
        <v>44866</v>
      </c>
      <c r="B1135" s="1" t="s">
        <v>83</v>
      </c>
      <c r="C1135" s="144"/>
      <c r="D1135" s="144">
        <v>7055580</v>
      </c>
      <c r="E1135" s="1" t="s">
        <v>375</v>
      </c>
      <c r="G1135" s="1" t="s">
        <v>382</v>
      </c>
    </row>
    <row r="1136" spans="1:7" ht="15" customHeight="1">
      <c r="A1136" s="180">
        <v>44866</v>
      </c>
      <c r="B1136" s="1" t="s">
        <v>2</v>
      </c>
      <c r="C1136" s="144"/>
      <c r="D1136" s="144">
        <v>705558</v>
      </c>
      <c r="E1136" s="1" t="s">
        <v>375</v>
      </c>
      <c r="G1136" s="1" t="s">
        <v>382</v>
      </c>
    </row>
    <row r="1137" spans="1:7" ht="15" customHeight="1">
      <c r="A1137" s="180">
        <v>44866</v>
      </c>
      <c r="B1137" s="1" t="s">
        <v>153</v>
      </c>
      <c r="C1137" s="144"/>
      <c r="D1137" s="144">
        <v>5947010</v>
      </c>
      <c r="E1137" s="1" t="s">
        <v>375</v>
      </c>
      <c r="G1137" s="1" t="s">
        <v>382</v>
      </c>
    </row>
    <row r="1138" spans="1:7" ht="15" customHeight="1">
      <c r="A1138" s="180">
        <v>44866</v>
      </c>
      <c r="B1138" s="1" t="s">
        <v>2</v>
      </c>
      <c r="C1138" s="144"/>
      <c r="D1138" s="144">
        <v>594701</v>
      </c>
      <c r="E1138" s="1" t="s">
        <v>375</v>
      </c>
      <c r="G1138" s="1" t="s">
        <v>382</v>
      </c>
    </row>
    <row r="1139" spans="1:7" ht="15" customHeight="1">
      <c r="A1139" s="180">
        <v>44866</v>
      </c>
      <c r="B1139" s="1" t="s">
        <v>83</v>
      </c>
      <c r="C1139" s="144"/>
      <c r="D1139" s="144">
        <v>5358000</v>
      </c>
      <c r="E1139" s="1" t="s">
        <v>404</v>
      </c>
      <c r="G1139" s="1" t="s">
        <v>382</v>
      </c>
    </row>
    <row r="1140" spans="1:7" ht="15" customHeight="1">
      <c r="A1140" s="180">
        <v>44866</v>
      </c>
      <c r="B1140" s="1" t="s">
        <v>2</v>
      </c>
      <c r="C1140" s="144"/>
      <c r="D1140" s="144">
        <v>535800</v>
      </c>
      <c r="E1140" s="1" t="s">
        <v>404</v>
      </c>
      <c r="G1140" s="1" t="s">
        <v>382</v>
      </c>
    </row>
    <row r="1141" spans="1:7" ht="15" customHeight="1">
      <c r="A1141" s="180">
        <v>44866</v>
      </c>
      <c r="B1141" s="1" t="s">
        <v>153</v>
      </c>
      <c r="C1141" s="144"/>
      <c r="D1141" s="144">
        <v>3100400</v>
      </c>
      <c r="E1141" s="1" t="s">
        <v>404</v>
      </c>
      <c r="G1141" s="1" t="s">
        <v>382</v>
      </c>
    </row>
    <row r="1142" spans="1:7" ht="15" customHeight="1">
      <c r="A1142" s="180">
        <v>44866</v>
      </c>
      <c r="B1142" s="1" t="s">
        <v>2</v>
      </c>
      <c r="C1142" s="144"/>
      <c r="D1142" s="144">
        <v>310040</v>
      </c>
      <c r="E1142" s="1" t="s">
        <v>404</v>
      </c>
      <c r="G1142" s="1" t="s">
        <v>382</v>
      </c>
    </row>
    <row r="1143" spans="1:7" ht="15" customHeight="1">
      <c r="A1143" s="180">
        <v>44866</v>
      </c>
      <c r="B1143" s="1" t="s">
        <v>153</v>
      </c>
      <c r="C1143" s="144"/>
      <c r="D1143" s="144">
        <v>61364600</v>
      </c>
      <c r="E1143" s="1" t="s">
        <v>135</v>
      </c>
      <c r="G1143" s="1" t="s">
        <v>382</v>
      </c>
    </row>
    <row r="1144" spans="1:7" ht="15" customHeight="1">
      <c r="A1144" s="180">
        <v>44866</v>
      </c>
      <c r="B1144" s="1" t="s">
        <v>2</v>
      </c>
      <c r="C1144" s="144"/>
      <c r="D1144" s="144">
        <v>6136460</v>
      </c>
      <c r="E1144" s="1" t="s">
        <v>135</v>
      </c>
      <c r="G1144" s="1" t="s">
        <v>382</v>
      </c>
    </row>
    <row r="1145" spans="1:7" ht="15" customHeight="1">
      <c r="A1145" s="180">
        <v>44866</v>
      </c>
      <c r="B1145" s="1" t="s">
        <v>153</v>
      </c>
      <c r="C1145" s="144"/>
      <c r="D1145" s="144">
        <v>2466300</v>
      </c>
      <c r="E1145" s="1" t="s">
        <v>378</v>
      </c>
      <c r="G1145" s="1" t="s">
        <v>382</v>
      </c>
    </row>
    <row r="1146" spans="1:7" ht="15" customHeight="1">
      <c r="A1146" s="180">
        <v>44866</v>
      </c>
      <c r="B1146" s="1" t="s">
        <v>2</v>
      </c>
      <c r="C1146" s="144"/>
      <c r="D1146" s="144">
        <v>246630</v>
      </c>
      <c r="E1146" s="1" t="s">
        <v>378</v>
      </c>
      <c r="G1146" s="1" t="s">
        <v>382</v>
      </c>
    </row>
    <row r="1147" spans="1:7" ht="15" customHeight="1">
      <c r="A1147" s="180">
        <v>44866</v>
      </c>
      <c r="B1147" s="1" t="s">
        <v>83</v>
      </c>
      <c r="C1147" s="144"/>
      <c r="D1147" s="144">
        <v>10885000</v>
      </c>
      <c r="E1147" s="1" t="s">
        <v>456</v>
      </c>
      <c r="G1147" s="1" t="s">
        <v>382</v>
      </c>
    </row>
    <row r="1148" spans="1:7" ht="15" customHeight="1">
      <c r="A1148" s="180">
        <v>44866</v>
      </c>
      <c r="B1148" s="1" t="s">
        <v>2</v>
      </c>
      <c r="C1148" s="144"/>
      <c r="D1148" s="144">
        <v>1088500</v>
      </c>
      <c r="E1148" s="1" t="s">
        <v>456</v>
      </c>
      <c r="G1148" s="1" t="s">
        <v>382</v>
      </c>
    </row>
    <row r="1149" spans="1:7" ht="15" customHeight="1">
      <c r="A1149" s="180">
        <v>44866</v>
      </c>
      <c r="B1149" s="1" t="s">
        <v>153</v>
      </c>
      <c r="C1149" s="144"/>
      <c r="D1149" s="144">
        <v>6716000</v>
      </c>
      <c r="E1149" s="1" t="s">
        <v>456</v>
      </c>
      <c r="G1149" s="1" t="s">
        <v>382</v>
      </c>
    </row>
    <row r="1150" spans="1:7" ht="15" customHeight="1">
      <c r="A1150" s="180">
        <v>44866</v>
      </c>
      <c r="B1150" s="1" t="s">
        <v>2</v>
      </c>
      <c r="C1150" s="144"/>
      <c r="D1150" s="144">
        <v>671600</v>
      </c>
      <c r="E1150" s="1" t="s">
        <v>456</v>
      </c>
      <c r="G1150" s="1" t="s">
        <v>382</v>
      </c>
    </row>
    <row r="1151" spans="1:7" ht="15" customHeight="1">
      <c r="A1151" s="180">
        <v>44866</v>
      </c>
      <c r="B1151" s="1" t="s">
        <v>83</v>
      </c>
      <c r="C1151" s="144"/>
      <c r="D1151" s="144">
        <v>14688600</v>
      </c>
      <c r="E1151" s="1" t="s">
        <v>246</v>
      </c>
      <c r="G1151" s="1" t="s">
        <v>382</v>
      </c>
    </row>
    <row r="1152" spans="1:7" ht="15" customHeight="1">
      <c r="A1152" s="180">
        <v>44866</v>
      </c>
      <c r="B1152" s="1" t="s">
        <v>2</v>
      </c>
      <c r="C1152" s="144"/>
      <c r="D1152" s="144">
        <v>1468860</v>
      </c>
      <c r="E1152" s="1" t="s">
        <v>246</v>
      </c>
      <c r="G1152" s="1" t="s">
        <v>382</v>
      </c>
    </row>
    <row r="1153" spans="1:7" ht="15" customHeight="1">
      <c r="A1153" s="180">
        <v>44866</v>
      </c>
      <c r="B1153" s="1" t="s">
        <v>153</v>
      </c>
      <c r="C1153" s="144"/>
      <c r="D1153" s="144">
        <v>8641900</v>
      </c>
      <c r="E1153" s="1" t="s">
        <v>246</v>
      </c>
      <c r="G1153" s="1" t="s">
        <v>382</v>
      </c>
    </row>
    <row r="1154" spans="1:7" ht="15" customHeight="1">
      <c r="A1154" s="180">
        <v>44866</v>
      </c>
      <c r="B1154" s="1" t="s">
        <v>2</v>
      </c>
      <c r="C1154" s="144"/>
      <c r="D1154" s="144">
        <v>864190</v>
      </c>
      <c r="E1154" s="1" t="s">
        <v>246</v>
      </c>
      <c r="G1154" s="1" t="s">
        <v>382</v>
      </c>
    </row>
    <row r="1155" spans="1:7" ht="15" customHeight="1">
      <c r="A1155" s="180">
        <v>44866</v>
      </c>
      <c r="B1155" s="1" t="s">
        <v>153</v>
      </c>
      <c r="C1155" s="144"/>
      <c r="D1155" s="144">
        <v>3022800</v>
      </c>
      <c r="E1155" s="1" t="s">
        <v>246</v>
      </c>
      <c r="G1155" s="1" t="s">
        <v>382</v>
      </c>
    </row>
    <row r="1156" spans="1:7" ht="15" customHeight="1">
      <c r="A1156" s="180">
        <v>44866</v>
      </c>
      <c r="B1156" s="1" t="s">
        <v>2</v>
      </c>
      <c r="C1156" s="144"/>
      <c r="D1156" s="144">
        <v>302280</v>
      </c>
      <c r="E1156" s="1" t="s">
        <v>246</v>
      </c>
      <c r="G1156" s="1" t="s">
        <v>382</v>
      </c>
    </row>
    <row r="1157" spans="1:7" ht="15" customHeight="1">
      <c r="A1157" s="180">
        <v>44866</v>
      </c>
      <c r="B1157" s="1" t="s">
        <v>83</v>
      </c>
      <c r="C1157" s="144"/>
      <c r="D1157" s="144">
        <v>11645272</v>
      </c>
      <c r="E1157" s="1" t="s">
        <v>524</v>
      </c>
      <c r="G1157" s="1" t="s">
        <v>382</v>
      </c>
    </row>
    <row r="1158" spans="1:7" ht="15" customHeight="1">
      <c r="A1158" s="180">
        <v>44866</v>
      </c>
      <c r="B1158" s="1" t="s">
        <v>2</v>
      </c>
      <c r="C1158" s="144"/>
      <c r="D1158" s="144">
        <v>1164527</v>
      </c>
      <c r="E1158" s="1" t="s">
        <v>524</v>
      </c>
      <c r="G1158" s="1" t="s">
        <v>382</v>
      </c>
    </row>
    <row r="1159" spans="1:7" ht="15" customHeight="1">
      <c r="A1159" s="180">
        <v>44866</v>
      </c>
      <c r="B1159" s="1" t="s">
        <v>153</v>
      </c>
      <c r="C1159" s="144"/>
      <c r="D1159" s="144">
        <v>6736846</v>
      </c>
      <c r="E1159" s="1" t="s">
        <v>524</v>
      </c>
      <c r="G1159" s="1" t="s">
        <v>382</v>
      </c>
    </row>
    <row r="1160" spans="1:7" ht="15" customHeight="1">
      <c r="A1160" s="180">
        <v>44866</v>
      </c>
      <c r="B1160" s="1" t="s">
        <v>2</v>
      </c>
      <c r="C1160" s="144"/>
      <c r="D1160" s="144">
        <v>673685</v>
      </c>
      <c r="E1160" s="1" t="s">
        <v>524</v>
      </c>
      <c r="G1160" s="1" t="s">
        <v>382</v>
      </c>
    </row>
    <row r="1161" spans="1:7" ht="15" customHeight="1">
      <c r="A1161" s="180">
        <v>44866</v>
      </c>
      <c r="B1161" s="1" t="s">
        <v>153</v>
      </c>
      <c r="C1161" s="144"/>
      <c r="D1161" s="144">
        <v>3624900</v>
      </c>
      <c r="E1161" s="1" t="s">
        <v>120</v>
      </c>
      <c r="G1161" s="1" t="s">
        <v>382</v>
      </c>
    </row>
    <row r="1162" spans="1:7" ht="15" customHeight="1">
      <c r="A1162" s="180">
        <v>44866</v>
      </c>
      <c r="B1162" s="1" t="s">
        <v>2</v>
      </c>
      <c r="C1162" s="144"/>
      <c r="D1162" s="144">
        <v>362490</v>
      </c>
      <c r="E1162" s="1" t="s">
        <v>120</v>
      </c>
      <c r="G1162" s="1" t="s">
        <v>382</v>
      </c>
    </row>
    <row r="1163" spans="1:7" ht="15" customHeight="1">
      <c r="A1163" s="180">
        <v>44866</v>
      </c>
      <c r="B1163" s="1" t="s">
        <v>153</v>
      </c>
      <c r="C1163" s="144"/>
      <c r="D1163" s="144">
        <v>2499900</v>
      </c>
      <c r="E1163" s="1" t="s">
        <v>409</v>
      </c>
      <c r="G1163" s="1" t="s">
        <v>382</v>
      </c>
    </row>
    <row r="1164" spans="1:7" ht="15" customHeight="1">
      <c r="A1164" s="180">
        <v>44866</v>
      </c>
      <c r="B1164" s="1" t="s">
        <v>2</v>
      </c>
      <c r="C1164" s="144"/>
      <c r="D1164" s="144">
        <v>249990</v>
      </c>
      <c r="E1164" s="1" t="s">
        <v>409</v>
      </c>
      <c r="G1164" s="1" t="s">
        <v>382</v>
      </c>
    </row>
    <row r="1165" spans="1:7" ht="15" customHeight="1">
      <c r="A1165" s="180">
        <v>44866</v>
      </c>
      <c r="B1165" s="1" t="s">
        <v>153</v>
      </c>
      <c r="C1165" s="144"/>
      <c r="D1165" s="144">
        <v>60123200</v>
      </c>
      <c r="E1165" s="1" t="s">
        <v>120</v>
      </c>
      <c r="G1165" s="1" t="s">
        <v>382</v>
      </c>
    </row>
    <row r="1166" spans="1:7" ht="15" customHeight="1">
      <c r="A1166" s="180">
        <v>44866</v>
      </c>
      <c r="B1166" s="1" t="s">
        <v>2</v>
      </c>
      <c r="C1166" s="144"/>
      <c r="D1166" s="144">
        <v>6012320</v>
      </c>
      <c r="E1166" s="1" t="s">
        <v>120</v>
      </c>
      <c r="G1166" s="1" t="s">
        <v>382</v>
      </c>
    </row>
    <row r="1167" spans="1:7" ht="15" customHeight="1">
      <c r="A1167" s="180">
        <v>44866</v>
      </c>
      <c r="B1167" s="1" t="s">
        <v>83</v>
      </c>
      <c r="C1167" s="144"/>
      <c r="D1167" s="144">
        <v>223082500</v>
      </c>
      <c r="E1167" s="1" t="s">
        <v>138</v>
      </c>
      <c r="G1167" s="1" t="s">
        <v>382</v>
      </c>
    </row>
    <row r="1168" spans="1:7" ht="15" customHeight="1">
      <c r="A1168" s="180">
        <v>44866</v>
      </c>
      <c r="B1168" s="1" t="s">
        <v>2</v>
      </c>
      <c r="C1168" s="144"/>
      <c r="D1168" s="144">
        <v>22308250</v>
      </c>
      <c r="E1168" s="1" t="s">
        <v>138</v>
      </c>
      <c r="G1168" s="1" t="s">
        <v>382</v>
      </c>
    </row>
    <row r="1169" spans="1:8" ht="15" customHeight="1">
      <c r="A1169" s="180">
        <v>44866</v>
      </c>
      <c r="B1169" s="1" t="s">
        <v>153</v>
      </c>
      <c r="C1169" s="144"/>
      <c r="D1169" s="144">
        <v>131066800</v>
      </c>
      <c r="E1169" s="1" t="s">
        <v>138</v>
      </c>
      <c r="G1169" s="1" t="s">
        <v>382</v>
      </c>
    </row>
    <row r="1170" spans="1:8" ht="15" customHeight="1">
      <c r="A1170" s="180">
        <v>44866</v>
      </c>
      <c r="B1170" s="1" t="s">
        <v>2</v>
      </c>
      <c r="C1170" s="144"/>
      <c r="D1170" s="144">
        <v>13106680</v>
      </c>
      <c r="E1170" s="1" t="s">
        <v>138</v>
      </c>
      <c r="G1170" s="1" t="s">
        <v>382</v>
      </c>
    </row>
    <row r="1171" spans="1:8" ht="15" customHeight="1">
      <c r="A1171" s="184">
        <v>44866</v>
      </c>
      <c r="B1171" s="26" t="s">
        <v>628</v>
      </c>
      <c r="C1171" s="271">
        <f>SUM(D971:D1170)</f>
        <v>2194232206</v>
      </c>
      <c r="D1171" s="271"/>
      <c r="E1171" s="26"/>
      <c r="F1171" s="26"/>
      <c r="G1171" s="26" t="s">
        <v>382</v>
      </c>
    </row>
    <row r="1172" spans="1:8" ht="15" customHeight="1">
      <c r="A1172" s="180">
        <v>44886</v>
      </c>
      <c r="B1172" s="1" t="s">
        <v>161</v>
      </c>
      <c r="C1172" s="144"/>
      <c r="D1172" s="144">
        <v>64110</v>
      </c>
      <c r="E1172" s="1" t="s">
        <v>116</v>
      </c>
      <c r="F1172" s="1" t="s">
        <v>143</v>
      </c>
      <c r="G1172" s="1" t="s">
        <v>384</v>
      </c>
      <c r="H1172" s="155" t="s">
        <v>631</v>
      </c>
    </row>
    <row r="1173" spans="1:8" ht="15" customHeight="1">
      <c r="A1173" s="180">
        <v>44886</v>
      </c>
      <c r="B1173" s="1" t="s">
        <v>84</v>
      </c>
      <c r="C1173" s="144"/>
      <c r="D1173" s="144">
        <v>2960</v>
      </c>
      <c r="E1173" s="1" t="s">
        <v>116</v>
      </c>
      <c r="F1173" s="1" t="s">
        <v>144</v>
      </c>
      <c r="G1173" s="1" t="s">
        <v>513</v>
      </c>
    </row>
    <row r="1174" spans="1:8" ht="15" customHeight="1">
      <c r="A1174" s="180">
        <v>44886</v>
      </c>
      <c r="B1174" s="1" t="s">
        <v>84</v>
      </c>
      <c r="C1174" s="144"/>
      <c r="D1174" s="144">
        <v>195510</v>
      </c>
      <c r="E1174" s="1" t="s">
        <v>455</v>
      </c>
      <c r="F1174" s="1" t="s">
        <v>143</v>
      </c>
      <c r="G1174" s="1" t="s">
        <v>513</v>
      </c>
    </row>
    <row r="1175" spans="1:8" ht="15" customHeight="1">
      <c r="A1175" s="180">
        <v>44886</v>
      </c>
      <c r="B1175" s="1" t="s">
        <v>84</v>
      </c>
      <c r="C1175" s="144"/>
      <c r="D1175" s="144">
        <v>9040</v>
      </c>
      <c r="E1175" s="1" t="s">
        <v>455</v>
      </c>
      <c r="F1175" s="1" t="s">
        <v>144</v>
      </c>
      <c r="G1175" s="1" t="s">
        <v>513</v>
      </c>
    </row>
    <row r="1176" spans="1:8" ht="15" customHeight="1">
      <c r="A1176" s="180">
        <v>44886</v>
      </c>
      <c r="B1176" s="1" t="s">
        <v>84</v>
      </c>
      <c r="C1176" s="144"/>
      <c r="D1176" s="144">
        <v>110760</v>
      </c>
      <c r="E1176" s="1" t="s">
        <v>139</v>
      </c>
      <c r="F1176" s="1" t="s">
        <v>143</v>
      </c>
      <c r="G1176" s="1" t="s">
        <v>513</v>
      </c>
    </row>
    <row r="1177" spans="1:8" ht="15" customHeight="1">
      <c r="A1177" s="180">
        <v>44886</v>
      </c>
      <c r="B1177" s="1" t="s">
        <v>84</v>
      </c>
      <c r="C1177" s="144"/>
      <c r="D1177" s="144">
        <v>5120</v>
      </c>
      <c r="E1177" s="1" t="s">
        <v>139</v>
      </c>
      <c r="F1177" s="1" t="s">
        <v>144</v>
      </c>
      <c r="G1177" s="1" t="s">
        <v>513</v>
      </c>
    </row>
    <row r="1178" spans="1:8" ht="15" customHeight="1">
      <c r="A1178" s="180">
        <v>44886</v>
      </c>
      <c r="B1178" s="1" t="s">
        <v>84</v>
      </c>
      <c r="C1178" s="144"/>
      <c r="D1178" s="144">
        <v>112090</v>
      </c>
      <c r="E1178" s="1" t="s">
        <v>139</v>
      </c>
      <c r="F1178" s="1" t="s">
        <v>227</v>
      </c>
      <c r="G1178" s="1" t="s">
        <v>513</v>
      </c>
    </row>
    <row r="1179" spans="1:8" ht="15" customHeight="1">
      <c r="A1179" s="180">
        <v>44886</v>
      </c>
      <c r="B1179" s="1" t="s">
        <v>84</v>
      </c>
      <c r="C1179" s="144"/>
      <c r="D1179" s="144">
        <v>5180</v>
      </c>
      <c r="E1179" s="1" t="s">
        <v>139</v>
      </c>
      <c r="F1179" s="1" t="s">
        <v>228</v>
      </c>
      <c r="G1179" s="1" t="s">
        <v>513</v>
      </c>
    </row>
    <row r="1180" spans="1:8" ht="15" customHeight="1">
      <c r="A1180" s="180">
        <v>44886</v>
      </c>
      <c r="B1180" s="1" t="s">
        <v>84</v>
      </c>
      <c r="C1180" s="144"/>
      <c r="D1180" s="144">
        <v>87170</v>
      </c>
      <c r="E1180" s="1" t="s">
        <v>459</v>
      </c>
      <c r="F1180" s="1" t="s">
        <v>143</v>
      </c>
      <c r="G1180" s="1" t="s">
        <v>513</v>
      </c>
    </row>
    <row r="1181" spans="1:8" ht="15" customHeight="1">
      <c r="A1181" s="180">
        <v>44886</v>
      </c>
      <c r="B1181" s="1" t="s">
        <v>84</v>
      </c>
      <c r="C1181" s="144"/>
      <c r="D1181" s="144">
        <v>4030</v>
      </c>
      <c r="E1181" s="1" t="s">
        <v>459</v>
      </c>
      <c r="F1181" s="1" t="s">
        <v>144</v>
      </c>
      <c r="G1181" s="1" t="s">
        <v>513</v>
      </c>
    </row>
    <row r="1182" spans="1:8" ht="15" customHeight="1">
      <c r="A1182" s="180">
        <v>44886</v>
      </c>
      <c r="B1182" s="1" t="s">
        <v>84</v>
      </c>
      <c r="C1182" s="144"/>
      <c r="D1182" s="144">
        <v>52240</v>
      </c>
      <c r="E1182" s="1" t="s">
        <v>342</v>
      </c>
      <c r="F1182" s="1" t="s">
        <v>143</v>
      </c>
      <c r="G1182" s="1" t="s">
        <v>513</v>
      </c>
    </row>
    <row r="1183" spans="1:8" ht="15" customHeight="1">
      <c r="A1183" s="180">
        <v>44886</v>
      </c>
      <c r="B1183" s="1" t="s">
        <v>84</v>
      </c>
      <c r="C1183" s="144"/>
      <c r="D1183" s="144">
        <v>2410</v>
      </c>
      <c r="E1183" s="1" t="s">
        <v>342</v>
      </c>
      <c r="F1183" s="1" t="s">
        <v>144</v>
      </c>
      <c r="G1183" s="1" t="s">
        <v>513</v>
      </c>
    </row>
    <row r="1184" spans="1:8" ht="15" customHeight="1">
      <c r="A1184" s="180">
        <v>44886</v>
      </c>
      <c r="B1184" s="1" t="s">
        <v>84</v>
      </c>
      <c r="C1184" s="144"/>
      <c r="D1184" s="144">
        <v>809620</v>
      </c>
      <c r="E1184" s="1" t="s">
        <v>342</v>
      </c>
      <c r="F1184" s="1" t="s">
        <v>227</v>
      </c>
      <c r="G1184" s="1" t="s">
        <v>513</v>
      </c>
    </row>
    <row r="1185" spans="1:7" ht="15" customHeight="1">
      <c r="A1185" s="180">
        <v>44886</v>
      </c>
      <c r="B1185" s="1" t="s">
        <v>84</v>
      </c>
      <c r="C1185" s="144"/>
      <c r="D1185" s="144">
        <v>37470</v>
      </c>
      <c r="E1185" s="1" t="s">
        <v>342</v>
      </c>
      <c r="F1185" s="1" t="s">
        <v>228</v>
      </c>
      <c r="G1185" s="1" t="s">
        <v>513</v>
      </c>
    </row>
    <row r="1186" spans="1:7" ht="15" customHeight="1">
      <c r="A1186" s="180">
        <v>44886</v>
      </c>
      <c r="B1186" s="1" t="s">
        <v>84</v>
      </c>
      <c r="C1186" s="144"/>
      <c r="D1186" s="144">
        <v>30900</v>
      </c>
      <c r="E1186" s="1" t="s">
        <v>313</v>
      </c>
      <c r="F1186" s="1" t="s">
        <v>143</v>
      </c>
      <c r="G1186" s="1" t="s">
        <v>513</v>
      </c>
    </row>
    <row r="1187" spans="1:7" ht="15" customHeight="1">
      <c r="A1187" s="180">
        <v>44886</v>
      </c>
      <c r="B1187" s="1" t="s">
        <v>84</v>
      </c>
      <c r="C1187" s="144"/>
      <c r="D1187" s="144">
        <v>1430</v>
      </c>
      <c r="E1187" s="1" t="s">
        <v>313</v>
      </c>
      <c r="F1187" s="1" t="s">
        <v>144</v>
      </c>
      <c r="G1187" s="1" t="s">
        <v>513</v>
      </c>
    </row>
    <row r="1188" spans="1:7" ht="15" customHeight="1">
      <c r="A1188" s="180">
        <v>44886</v>
      </c>
      <c r="B1188" s="1" t="s">
        <v>84</v>
      </c>
      <c r="C1188" s="144"/>
      <c r="D1188" s="144">
        <v>94690</v>
      </c>
      <c r="E1188" s="1" t="s">
        <v>455</v>
      </c>
      <c r="F1188" s="1" t="s">
        <v>143</v>
      </c>
      <c r="G1188" s="1" t="s">
        <v>513</v>
      </c>
    </row>
    <row r="1189" spans="1:7" ht="15" customHeight="1">
      <c r="A1189" s="180">
        <v>44886</v>
      </c>
      <c r="B1189" s="1" t="s">
        <v>84</v>
      </c>
      <c r="C1189" s="144"/>
      <c r="D1189" s="144">
        <v>4380</v>
      </c>
      <c r="E1189" s="1" t="s">
        <v>455</v>
      </c>
      <c r="F1189" s="1" t="s">
        <v>144</v>
      </c>
      <c r="G1189" s="1" t="s">
        <v>513</v>
      </c>
    </row>
    <row r="1190" spans="1:7" ht="15" customHeight="1">
      <c r="A1190" s="180">
        <v>44886</v>
      </c>
      <c r="B1190" s="1" t="s">
        <v>84</v>
      </c>
      <c r="C1190" s="144"/>
      <c r="D1190" s="144">
        <v>119860</v>
      </c>
      <c r="E1190" s="1" t="s">
        <v>245</v>
      </c>
      <c r="F1190" s="1" t="s">
        <v>143</v>
      </c>
      <c r="G1190" s="1" t="s">
        <v>513</v>
      </c>
    </row>
    <row r="1191" spans="1:7" ht="15" customHeight="1">
      <c r="A1191" s="180">
        <v>44886</v>
      </c>
      <c r="B1191" s="1" t="s">
        <v>84</v>
      </c>
      <c r="C1191" s="144"/>
      <c r="D1191" s="144">
        <v>5540</v>
      </c>
      <c r="E1191" s="1" t="s">
        <v>245</v>
      </c>
      <c r="F1191" s="1" t="s">
        <v>144</v>
      </c>
      <c r="G1191" s="1" t="s">
        <v>513</v>
      </c>
    </row>
    <row r="1192" spans="1:7" ht="15" customHeight="1">
      <c r="A1192" s="180">
        <v>44886</v>
      </c>
      <c r="B1192" s="1" t="s">
        <v>84</v>
      </c>
      <c r="C1192" s="144"/>
      <c r="D1192" s="144">
        <v>6700</v>
      </c>
      <c r="E1192" s="1" t="s">
        <v>309</v>
      </c>
      <c r="F1192" s="1" t="s">
        <v>143</v>
      </c>
      <c r="G1192" s="1" t="s">
        <v>513</v>
      </c>
    </row>
    <row r="1193" spans="1:7" ht="15" customHeight="1">
      <c r="A1193" s="180">
        <v>44886</v>
      </c>
      <c r="B1193" s="1" t="s">
        <v>84</v>
      </c>
      <c r="C1193" s="144"/>
      <c r="D1193" s="144">
        <v>310</v>
      </c>
      <c r="E1193" s="1" t="s">
        <v>309</v>
      </c>
      <c r="F1193" s="1" t="s">
        <v>144</v>
      </c>
      <c r="G1193" s="1" t="s">
        <v>513</v>
      </c>
    </row>
    <row r="1194" spans="1:7" ht="15" customHeight="1">
      <c r="A1194" s="180">
        <v>44886</v>
      </c>
      <c r="B1194" s="1" t="s">
        <v>84</v>
      </c>
      <c r="C1194" s="144"/>
      <c r="D1194" s="144">
        <v>8300</v>
      </c>
      <c r="E1194" s="1" t="s">
        <v>124</v>
      </c>
      <c r="F1194" s="1" t="s">
        <v>143</v>
      </c>
      <c r="G1194" s="1" t="s">
        <v>513</v>
      </c>
    </row>
    <row r="1195" spans="1:7" ht="15" customHeight="1">
      <c r="A1195" s="180">
        <v>44886</v>
      </c>
      <c r="B1195" s="1" t="s">
        <v>84</v>
      </c>
      <c r="C1195" s="144"/>
      <c r="D1195" s="144">
        <v>380</v>
      </c>
      <c r="E1195" s="1" t="s">
        <v>124</v>
      </c>
      <c r="F1195" s="1" t="s">
        <v>144</v>
      </c>
      <c r="G1195" s="1" t="s">
        <v>513</v>
      </c>
    </row>
    <row r="1196" spans="1:7" ht="15" customHeight="1">
      <c r="A1196" s="180">
        <v>44886</v>
      </c>
      <c r="B1196" s="1" t="s">
        <v>84</v>
      </c>
      <c r="C1196" s="144"/>
      <c r="D1196" s="144">
        <v>7520</v>
      </c>
      <c r="E1196" s="1" t="s">
        <v>385</v>
      </c>
      <c r="F1196" s="1" t="s">
        <v>143</v>
      </c>
      <c r="G1196" s="1" t="s">
        <v>513</v>
      </c>
    </row>
    <row r="1197" spans="1:7" ht="15" customHeight="1">
      <c r="A1197" s="180">
        <v>44886</v>
      </c>
      <c r="B1197" s="1" t="s">
        <v>84</v>
      </c>
      <c r="C1197" s="144"/>
      <c r="D1197" s="144">
        <v>340</v>
      </c>
      <c r="E1197" s="1" t="s">
        <v>385</v>
      </c>
      <c r="F1197" s="1" t="s">
        <v>144</v>
      </c>
      <c r="G1197" s="1" t="s">
        <v>513</v>
      </c>
    </row>
    <row r="1198" spans="1:7" ht="15" customHeight="1">
      <c r="A1198" s="180">
        <v>44886</v>
      </c>
      <c r="B1198" s="1" t="s">
        <v>84</v>
      </c>
      <c r="C1198" s="144"/>
      <c r="D1198" s="144">
        <v>2800</v>
      </c>
      <c r="E1198" s="1" t="s">
        <v>331</v>
      </c>
      <c r="F1198" s="1" t="s">
        <v>143</v>
      </c>
      <c r="G1198" s="1" t="s">
        <v>513</v>
      </c>
    </row>
    <row r="1199" spans="1:7" ht="15" customHeight="1">
      <c r="A1199" s="180">
        <v>44886</v>
      </c>
      <c r="B1199" s="1" t="s">
        <v>84</v>
      </c>
      <c r="C1199" s="144"/>
      <c r="D1199" s="144">
        <v>130</v>
      </c>
      <c r="E1199" s="1" t="s">
        <v>331</v>
      </c>
      <c r="F1199" s="1" t="s">
        <v>144</v>
      </c>
      <c r="G1199" s="1" t="s">
        <v>513</v>
      </c>
    </row>
    <row r="1200" spans="1:7" ht="15" customHeight="1">
      <c r="A1200" s="180">
        <v>44886</v>
      </c>
      <c r="B1200" s="1" t="s">
        <v>84</v>
      </c>
      <c r="C1200" s="144"/>
      <c r="D1200" s="144">
        <v>99750</v>
      </c>
      <c r="E1200" s="1" t="s">
        <v>489</v>
      </c>
      <c r="F1200" s="1" t="s">
        <v>143</v>
      </c>
      <c r="G1200" s="1" t="s">
        <v>513</v>
      </c>
    </row>
    <row r="1201" spans="1:7" ht="15" customHeight="1">
      <c r="A1201" s="180">
        <v>44886</v>
      </c>
      <c r="B1201" s="1" t="s">
        <v>84</v>
      </c>
      <c r="C1201" s="144"/>
      <c r="D1201" s="144">
        <v>4610</v>
      </c>
      <c r="E1201" s="1" t="s">
        <v>489</v>
      </c>
      <c r="F1201" s="1" t="s">
        <v>144</v>
      </c>
      <c r="G1201" s="1" t="s">
        <v>513</v>
      </c>
    </row>
    <row r="1202" spans="1:7" ht="15" customHeight="1">
      <c r="A1202" s="180">
        <v>44886</v>
      </c>
      <c r="B1202" s="1" t="s">
        <v>84</v>
      </c>
      <c r="C1202" s="144"/>
      <c r="D1202" s="144">
        <v>100390</v>
      </c>
      <c r="E1202" s="1" t="s">
        <v>489</v>
      </c>
      <c r="F1202" s="1" t="s">
        <v>227</v>
      </c>
      <c r="G1202" s="1" t="s">
        <v>513</v>
      </c>
    </row>
    <row r="1203" spans="1:7" ht="15" customHeight="1">
      <c r="A1203" s="180">
        <v>44886</v>
      </c>
      <c r="B1203" s="1" t="s">
        <v>84</v>
      </c>
      <c r="C1203" s="144"/>
      <c r="D1203" s="144">
        <v>4640</v>
      </c>
      <c r="E1203" s="1" t="s">
        <v>489</v>
      </c>
      <c r="F1203" s="1" t="s">
        <v>228</v>
      </c>
      <c r="G1203" s="1" t="s">
        <v>513</v>
      </c>
    </row>
    <row r="1204" spans="1:7" ht="15" customHeight="1">
      <c r="A1204" s="180">
        <v>44886</v>
      </c>
      <c r="B1204" s="1" t="s">
        <v>84</v>
      </c>
      <c r="C1204" s="144"/>
      <c r="D1204" s="144">
        <v>30220</v>
      </c>
      <c r="E1204" s="1" t="s">
        <v>512</v>
      </c>
      <c r="F1204" s="1" t="s">
        <v>143</v>
      </c>
      <c r="G1204" s="1" t="s">
        <v>513</v>
      </c>
    </row>
    <row r="1205" spans="1:7" ht="15" customHeight="1">
      <c r="A1205" s="180">
        <v>44886</v>
      </c>
      <c r="B1205" s="1" t="s">
        <v>84</v>
      </c>
      <c r="C1205" s="144"/>
      <c r="D1205" s="144">
        <v>1390</v>
      </c>
      <c r="E1205" s="1" t="s">
        <v>512</v>
      </c>
      <c r="F1205" s="1" t="s">
        <v>144</v>
      </c>
      <c r="G1205" s="1" t="s">
        <v>513</v>
      </c>
    </row>
    <row r="1206" spans="1:7" ht="15" customHeight="1">
      <c r="A1206" s="180">
        <v>44886</v>
      </c>
      <c r="B1206" s="1" t="s">
        <v>84</v>
      </c>
      <c r="C1206" s="144"/>
      <c r="D1206" s="144">
        <v>15370</v>
      </c>
      <c r="E1206" s="1" t="s">
        <v>120</v>
      </c>
      <c r="F1206" s="1" t="s">
        <v>143</v>
      </c>
      <c r="G1206" s="1" t="s">
        <v>513</v>
      </c>
    </row>
    <row r="1207" spans="1:7" ht="15" customHeight="1">
      <c r="A1207" s="180">
        <v>44886</v>
      </c>
      <c r="B1207" s="1" t="s">
        <v>84</v>
      </c>
      <c r="C1207" s="144"/>
      <c r="D1207" s="144">
        <v>710</v>
      </c>
      <c r="E1207" s="1" t="s">
        <v>120</v>
      </c>
      <c r="F1207" s="1" t="s">
        <v>144</v>
      </c>
      <c r="G1207" s="1" t="s">
        <v>513</v>
      </c>
    </row>
    <row r="1208" spans="1:7" ht="15" customHeight="1">
      <c r="A1208" s="180">
        <v>44886</v>
      </c>
      <c r="B1208" s="1" t="s">
        <v>84</v>
      </c>
      <c r="C1208" s="144"/>
      <c r="D1208" s="144">
        <v>87510</v>
      </c>
      <c r="E1208" s="1" t="s">
        <v>120</v>
      </c>
      <c r="F1208" s="1" t="s">
        <v>143</v>
      </c>
      <c r="G1208" s="1" t="s">
        <v>513</v>
      </c>
    </row>
    <row r="1209" spans="1:7" ht="15" customHeight="1">
      <c r="A1209" s="180">
        <v>44886</v>
      </c>
      <c r="B1209" s="1" t="s">
        <v>84</v>
      </c>
      <c r="C1209" s="144"/>
      <c r="D1209" s="144">
        <v>4050</v>
      </c>
      <c r="E1209" s="1" t="s">
        <v>120</v>
      </c>
      <c r="F1209" s="1" t="s">
        <v>144</v>
      </c>
      <c r="G1209" s="1" t="s">
        <v>513</v>
      </c>
    </row>
    <row r="1210" spans="1:7" ht="15" customHeight="1">
      <c r="A1210" s="180">
        <v>44886</v>
      </c>
      <c r="B1210" s="1" t="s">
        <v>84</v>
      </c>
      <c r="C1210" s="144"/>
      <c r="D1210" s="144">
        <v>548270</v>
      </c>
      <c r="E1210" s="1" t="s">
        <v>120</v>
      </c>
      <c r="F1210" s="1" t="s">
        <v>227</v>
      </c>
      <c r="G1210" s="1" t="s">
        <v>513</v>
      </c>
    </row>
    <row r="1211" spans="1:7" ht="15" customHeight="1">
      <c r="A1211" s="180">
        <v>44886</v>
      </c>
      <c r="B1211" s="1" t="s">
        <v>84</v>
      </c>
      <c r="C1211" s="144"/>
      <c r="D1211" s="144">
        <v>25380</v>
      </c>
      <c r="E1211" s="1" t="s">
        <v>120</v>
      </c>
      <c r="F1211" s="1" t="s">
        <v>228</v>
      </c>
      <c r="G1211" s="1" t="s">
        <v>513</v>
      </c>
    </row>
    <row r="1212" spans="1:7" ht="15" customHeight="1">
      <c r="A1212" s="180">
        <v>44886</v>
      </c>
      <c r="B1212" s="1" t="s">
        <v>84</v>
      </c>
      <c r="C1212" s="144"/>
      <c r="D1212" s="144">
        <v>5510</v>
      </c>
      <c r="E1212" s="1" t="s">
        <v>120</v>
      </c>
      <c r="F1212" s="1" t="s">
        <v>143</v>
      </c>
      <c r="G1212" s="1" t="s">
        <v>513</v>
      </c>
    </row>
    <row r="1213" spans="1:7" ht="15" customHeight="1">
      <c r="A1213" s="180">
        <v>44886</v>
      </c>
      <c r="B1213" s="1" t="s">
        <v>84</v>
      </c>
      <c r="C1213" s="144"/>
      <c r="D1213" s="144">
        <v>250</v>
      </c>
      <c r="E1213" s="1" t="s">
        <v>120</v>
      </c>
      <c r="F1213" s="1" t="s">
        <v>144</v>
      </c>
      <c r="G1213" s="1" t="s">
        <v>513</v>
      </c>
    </row>
    <row r="1214" spans="1:7" ht="15" customHeight="1">
      <c r="A1214" s="180">
        <v>44886</v>
      </c>
      <c r="B1214" s="1" t="s">
        <v>84</v>
      </c>
      <c r="C1214" s="144"/>
      <c r="D1214" s="144">
        <v>112560</v>
      </c>
      <c r="E1214" s="1" t="s">
        <v>456</v>
      </c>
      <c r="F1214" s="1" t="s">
        <v>143</v>
      </c>
      <c r="G1214" s="1" t="s">
        <v>513</v>
      </c>
    </row>
    <row r="1215" spans="1:7" ht="15" customHeight="1">
      <c r="A1215" s="180">
        <v>44886</v>
      </c>
      <c r="B1215" s="1" t="s">
        <v>84</v>
      </c>
      <c r="C1215" s="144"/>
      <c r="D1215" s="144">
        <v>5210</v>
      </c>
      <c r="E1215" s="1" t="s">
        <v>456</v>
      </c>
      <c r="F1215" s="1" t="s">
        <v>144</v>
      </c>
      <c r="G1215" s="1" t="s">
        <v>513</v>
      </c>
    </row>
    <row r="1216" spans="1:7" ht="15" customHeight="1">
      <c r="A1216" s="180">
        <v>44886</v>
      </c>
      <c r="B1216" s="1" t="s">
        <v>84</v>
      </c>
      <c r="C1216" s="144"/>
      <c r="D1216" s="144">
        <v>32010</v>
      </c>
      <c r="E1216" s="1" t="s">
        <v>456</v>
      </c>
      <c r="F1216" s="1" t="s">
        <v>227</v>
      </c>
      <c r="G1216" s="1" t="s">
        <v>513</v>
      </c>
    </row>
    <row r="1217" spans="1:7" ht="15" customHeight="1">
      <c r="A1217" s="180">
        <v>44886</v>
      </c>
      <c r="B1217" s="1" t="s">
        <v>84</v>
      </c>
      <c r="C1217" s="144"/>
      <c r="D1217" s="144">
        <v>1480</v>
      </c>
      <c r="E1217" s="1" t="s">
        <v>456</v>
      </c>
      <c r="F1217" s="1" t="s">
        <v>228</v>
      </c>
      <c r="G1217" s="1" t="s">
        <v>513</v>
      </c>
    </row>
    <row r="1218" spans="1:7" ht="15" customHeight="1">
      <c r="A1218" s="180">
        <v>44886</v>
      </c>
      <c r="B1218" s="1" t="s">
        <v>84</v>
      </c>
      <c r="C1218" s="144"/>
      <c r="D1218" s="144">
        <v>180940</v>
      </c>
      <c r="E1218" s="1" t="s">
        <v>483</v>
      </c>
      <c r="F1218" s="1" t="s">
        <v>143</v>
      </c>
      <c r="G1218" s="1" t="s">
        <v>513</v>
      </c>
    </row>
    <row r="1219" spans="1:7" ht="15" customHeight="1">
      <c r="A1219" s="180">
        <v>44886</v>
      </c>
      <c r="B1219" s="1" t="s">
        <v>84</v>
      </c>
      <c r="C1219" s="144"/>
      <c r="D1219" s="144">
        <v>8370</v>
      </c>
      <c r="E1219" s="1" t="s">
        <v>483</v>
      </c>
      <c r="F1219" s="1" t="s">
        <v>144</v>
      </c>
      <c r="G1219" s="1" t="s">
        <v>513</v>
      </c>
    </row>
    <row r="1220" spans="1:7" ht="15" customHeight="1">
      <c r="A1220" s="180">
        <v>44886</v>
      </c>
      <c r="B1220" s="1" t="s">
        <v>84</v>
      </c>
      <c r="C1220" s="144"/>
      <c r="D1220" s="144">
        <v>44460</v>
      </c>
      <c r="E1220" s="1" t="s">
        <v>483</v>
      </c>
      <c r="F1220" s="1" t="s">
        <v>143</v>
      </c>
      <c r="G1220" s="1" t="s">
        <v>513</v>
      </c>
    </row>
    <row r="1221" spans="1:7" ht="15" customHeight="1">
      <c r="A1221" s="180">
        <v>44886</v>
      </c>
      <c r="B1221" s="1" t="s">
        <v>84</v>
      </c>
      <c r="C1221" s="144"/>
      <c r="D1221" s="144">
        <v>2050</v>
      </c>
      <c r="E1221" s="1" t="s">
        <v>483</v>
      </c>
      <c r="F1221" s="1" t="s">
        <v>144</v>
      </c>
      <c r="G1221" s="1" t="s">
        <v>513</v>
      </c>
    </row>
    <row r="1222" spans="1:7" ht="15" customHeight="1">
      <c r="A1222" s="180">
        <v>44886</v>
      </c>
      <c r="B1222" s="1" t="s">
        <v>84</v>
      </c>
      <c r="C1222" s="144"/>
      <c r="D1222" s="144">
        <v>52380</v>
      </c>
      <c r="E1222" s="1" t="s">
        <v>339</v>
      </c>
      <c r="F1222" s="1" t="s">
        <v>143</v>
      </c>
      <c r="G1222" s="1" t="s">
        <v>513</v>
      </c>
    </row>
    <row r="1223" spans="1:7" ht="15" customHeight="1">
      <c r="A1223" s="180">
        <v>44886</v>
      </c>
      <c r="B1223" s="1" t="s">
        <v>84</v>
      </c>
      <c r="C1223" s="144"/>
      <c r="D1223" s="144">
        <v>2420</v>
      </c>
      <c r="E1223" s="1" t="s">
        <v>339</v>
      </c>
      <c r="F1223" s="1" t="s">
        <v>144</v>
      </c>
      <c r="G1223" s="1" t="s">
        <v>513</v>
      </c>
    </row>
    <row r="1224" spans="1:7" ht="15" customHeight="1">
      <c r="A1224" s="180">
        <v>44886</v>
      </c>
      <c r="B1224" s="1" t="s">
        <v>84</v>
      </c>
      <c r="C1224" s="144"/>
      <c r="D1224" s="144">
        <v>280000</v>
      </c>
      <c r="E1224" s="1" t="s">
        <v>339</v>
      </c>
      <c r="F1224" s="1" t="s">
        <v>145</v>
      </c>
      <c r="G1224" s="1" t="s">
        <v>513</v>
      </c>
    </row>
    <row r="1225" spans="1:7" ht="15" customHeight="1">
      <c r="A1225" s="180">
        <v>44886</v>
      </c>
      <c r="B1225" s="1" t="s">
        <v>84</v>
      </c>
      <c r="C1225" s="144"/>
      <c r="D1225" s="144">
        <v>186040</v>
      </c>
      <c r="E1225" s="1" t="s">
        <v>117</v>
      </c>
      <c r="F1225" s="1" t="s">
        <v>143</v>
      </c>
      <c r="G1225" s="1" t="s">
        <v>513</v>
      </c>
    </row>
    <row r="1226" spans="1:7" ht="15" customHeight="1">
      <c r="A1226" s="180">
        <v>44886</v>
      </c>
      <c r="B1226" s="1" t="s">
        <v>84</v>
      </c>
      <c r="C1226" s="144"/>
      <c r="D1226" s="144">
        <v>8610</v>
      </c>
      <c r="E1226" s="1" t="s">
        <v>117</v>
      </c>
      <c r="F1226" s="1" t="s">
        <v>144</v>
      </c>
      <c r="G1226" s="1" t="s">
        <v>513</v>
      </c>
    </row>
    <row r="1227" spans="1:7" ht="15" customHeight="1">
      <c r="A1227" s="180">
        <v>44886</v>
      </c>
      <c r="B1227" s="1" t="s">
        <v>84</v>
      </c>
      <c r="C1227" s="144"/>
      <c r="D1227" s="144">
        <v>220440</v>
      </c>
      <c r="E1227" s="1" t="s">
        <v>139</v>
      </c>
      <c r="F1227" s="1" t="s">
        <v>143</v>
      </c>
      <c r="G1227" s="1" t="s">
        <v>513</v>
      </c>
    </row>
    <row r="1228" spans="1:7" ht="15" customHeight="1">
      <c r="A1228" s="180">
        <v>44886</v>
      </c>
      <c r="B1228" s="1" t="s">
        <v>84</v>
      </c>
      <c r="C1228" s="144"/>
      <c r="D1228" s="144">
        <v>10200</v>
      </c>
      <c r="E1228" s="1" t="s">
        <v>139</v>
      </c>
      <c r="F1228" s="1" t="s">
        <v>144</v>
      </c>
      <c r="G1228" s="1" t="s">
        <v>513</v>
      </c>
    </row>
    <row r="1229" spans="1:7" ht="15" customHeight="1">
      <c r="A1229" s="180">
        <v>44886</v>
      </c>
      <c r="B1229" s="1" t="s">
        <v>84</v>
      </c>
      <c r="C1229" s="144"/>
      <c r="D1229" s="144">
        <v>2051570</v>
      </c>
      <c r="E1229" s="1" t="s">
        <v>139</v>
      </c>
      <c r="F1229" s="1" t="s">
        <v>227</v>
      </c>
      <c r="G1229" s="1" t="s">
        <v>513</v>
      </c>
    </row>
    <row r="1230" spans="1:7" ht="15" customHeight="1">
      <c r="A1230" s="180">
        <v>44886</v>
      </c>
      <c r="B1230" s="1" t="s">
        <v>84</v>
      </c>
      <c r="C1230" s="144"/>
      <c r="D1230" s="144">
        <v>94970</v>
      </c>
      <c r="E1230" s="1" t="s">
        <v>139</v>
      </c>
      <c r="F1230" s="1" t="s">
        <v>228</v>
      </c>
      <c r="G1230" s="1" t="s">
        <v>513</v>
      </c>
    </row>
    <row r="1231" spans="1:7" ht="15" customHeight="1">
      <c r="A1231" s="180">
        <v>44886</v>
      </c>
      <c r="B1231" s="1" t="s">
        <v>84</v>
      </c>
      <c r="C1231" s="144"/>
      <c r="D1231" s="144">
        <v>19720</v>
      </c>
      <c r="E1231" s="1" t="s">
        <v>132</v>
      </c>
      <c r="F1231" s="1" t="s">
        <v>143</v>
      </c>
      <c r="G1231" s="1" t="s">
        <v>513</v>
      </c>
    </row>
    <row r="1232" spans="1:7" ht="15" customHeight="1">
      <c r="A1232" s="180">
        <v>44886</v>
      </c>
      <c r="B1232" s="1" t="s">
        <v>84</v>
      </c>
      <c r="C1232" s="144"/>
      <c r="D1232" s="144">
        <v>910</v>
      </c>
      <c r="E1232" s="1" t="s">
        <v>132</v>
      </c>
      <c r="F1232" s="1" t="s">
        <v>144</v>
      </c>
      <c r="G1232" s="1" t="s">
        <v>513</v>
      </c>
    </row>
    <row r="1233" spans="1:7" ht="15" customHeight="1">
      <c r="A1233" s="180">
        <v>44886</v>
      </c>
      <c r="B1233" s="1" t="s">
        <v>84</v>
      </c>
      <c r="C1233" s="144"/>
      <c r="D1233" s="144">
        <v>159190</v>
      </c>
      <c r="E1233" s="1" t="s">
        <v>313</v>
      </c>
      <c r="F1233" s="1" t="s">
        <v>143</v>
      </c>
      <c r="G1233" s="1" t="s">
        <v>513</v>
      </c>
    </row>
    <row r="1234" spans="1:7" ht="15" customHeight="1">
      <c r="A1234" s="180">
        <v>44886</v>
      </c>
      <c r="B1234" s="1" t="s">
        <v>84</v>
      </c>
      <c r="C1234" s="144"/>
      <c r="D1234" s="144">
        <v>7350</v>
      </c>
      <c r="E1234" s="1" t="s">
        <v>313</v>
      </c>
      <c r="F1234" s="1" t="s">
        <v>144</v>
      </c>
      <c r="G1234" s="1" t="s">
        <v>513</v>
      </c>
    </row>
    <row r="1235" spans="1:7" ht="15" customHeight="1">
      <c r="A1235" s="180">
        <v>44886</v>
      </c>
      <c r="B1235" s="1" t="s">
        <v>84</v>
      </c>
      <c r="C1235" s="144"/>
      <c r="D1235" s="144">
        <v>395760</v>
      </c>
      <c r="E1235" s="1" t="s">
        <v>385</v>
      </c>
      <c r="F1235" s="1" t="s">
        <v>143</v>
      </c>
      <c r="G1235" s="1" t="s">
        <v>513</v>
      </c>
    </row>
    <row r="1236" spans="1:7" ht="15" customHeight="1">
      <c r="A1236" s="180">
        <v>44886</v>
      </c>
      <c r="B1236" s="1" t="s">
        <v>84</v>
      </c>
      <c r="C1236" s="144"/>
      <c r="D1236" s="144">
        <v>18320</v>
      </c>
      <c r="E1236" s="1" t="s">
        <v>385</v>
      </c>
      <c r="F1236" s="1" t="s">
        <v>144</v>
      </c>
      <c r="G1236" s="1" t="s">
        <v>513</v>
      </c>
    </row>
    <row r="1237" spans="1:7" ht="15" customHeight="1">
      <c r="A1237" s="180">
        <v>44886</v>
      </c>
      <c r="B1237" s="1" t="s">
        <v>84</v>
      </c>
      <c r="C1237" s="144"/>
      <c r="D1237" s="144">
        <v>34950</v>
      </c>
      <c r="E1237" s="1" t="s">
        <v>123</v>
      </c>
      <c r="F1237" s="1" t="s">
        <v>143</v>
      </c>
      <c r="G1237" s="1" t="s">
        <v>513</v>
      </c>
    </row>
    <row r="1238" spans="1:7" ht="15" customHeight="1">
      <c r="A1238" s="180">
        <v>44886</v>
      </c>
      <c r="B1238" s="1" t="s">
        <v>84</v>
      </c>
      <c r="C1238" s="144"/>
      <c r="D1238" s="144">
        <v>1610</v>
      </c>
      <c r="E1238" s="1" t="s">
        <v>123</v>
      </c>
      <c r="F1238" s="1" t="s">
        <v>144</v>
      </c>
      <c r="G1238" s="1" t="s">
        <v>513</v>
      </c>
    </row>
    <row r="1239" spans="1:7" ht="15" customHeight="1">
      <c r="A1239" s="180">
        <v>44886</v>
      </c>
      <c r="B1239" s="1" t="s">
        <v>84</v>
      </c>
      <c r="C1239" s="144"/>
      <c r="D1239" s="144">
        <v>137070</v>
      </c>
      <c r="E1239" s="1" t="s">
        <v>397</v>
      </c>
      <c r="F1239" s="1" t="s">
        <v>143</v>
      </c>
      <c r="G1239" s="1" t="s">
        <v>513</v>
      </c>
    </row>
    <row r="1240" spans="1:7" ht="15" customHeight="1">
      <c r="A1240" s="180">
        <v>44886</v>
      </c>
      <c r="B1240" s="1" t="s">
        <v>84</v>
      </c>
      <c r="C1240" s="144"/>
      <c r="D1240" s="144">
        <v>6340</v>
      </c>
      <c r="E1240" s="1" t="s">
        <v>397</v>
      </c>
      <c r="F1240" s="1" t="s">
        <v>144</v>
      </c>
      <c r="G1240" s="1" t="s">
        <v>513</v>
      </c>
    </row>
    <row r="1241" spans="1:7" ht="15" customHeight="1">
      <c r="A1241" s="180">
        <v>44886</v>
      </c>
      <c r="B1241" s="1" t="s">
        <v>84</v>
      </c>
      <c r="C1241" s="144"/>
      <c r="D1241" s="144">
        <v>340340</v>
      </c>
      <c r="E1241" s="1" t="s">
        <v>310</v>
      </c>
      <c r="F1241" s="1" t="s">
        <v>227</v>
      </c>
      <c r="G1241" s="1" t="s">
        <v>513</v>
      </c>
    </row>
    <row r="1242" spans="1:7" ht="15" customHeight="1">
      <c r="A1242" s="180">
        <v>44886</v>
      </c>
      <c r="B1242" s="1" t="s">
        <v>84</v>
      </c>
      <c r="C1242" s="144"/>
      <c r="D1242" s="144">
        <v>15750</v>
      </c>
      <c r="E1242" s="1" t="s">
        <v>310</v>
      </c>
      <c r="F1242" s="1" t="s">
        <v>228</v>
      </c>
      <c r="G1242" s="1" t="s">
        <v>513</v>
      </c>
    </row>
    <row r="1243" spans="1:7" ht="15" customHeight="1">
      <c r="A1243" s="180">
        <v>44886</v>
      </c>
      <c r="B1243" s="1" t="s">
        <v>84</v>
      </c>
      <c r="C1243" s="144"/>
      <c r="D1243" s="144">
        <v>162330</v>
      </c>
      <c r="E1243" s="1" t="s">
        <v>313</v>
      </c>
      <c r="F1243" s="1" t="s">
        <v>143</v>
      </c>
      <c r="G1243" s="1" t="s">
        <v>513</v>
      </c>
    </row>
    <row r="1244" spans="1:7" ht="15" customHeight="1">
      <c r="A1244" s="180">
        <v>44886</v>
      </c>
      <c r="B1244" s="1" t="s">
        <v>84</v>
      </c>
      <c r="C1244" s="144"/>
      <c r="D1244" s="144">
        <v>7510</v>
      </c>
      <c r="E1244" s="1" t="s">
        <v>313</v>
      </c>
      <c r="F1244" s="1" t="s">
        <v>144</v>
      </c>
      <c r="G1244" s="1" t="s">
        <v>513</v>
      </c>
    </row>
    <row r="1245" spans="1:7" ht="15" customHeight="1">
      <c r="A1245" s="180">
        <v>44886</v>
      </c>
      <c r="B1245" s="1" t="s">
        <v>84</v>
      </c>
      <c r="C1245" s="144"/>
      <c r="D1245" s="144">
        <v>305310</v>
      </c>
      <c r="E1245" s="1" t="s">
        <v>129</v>
      </c>
      <c r="F1245" s="1" t="s">
        <v>143</v>
      </c>
      <c r="G1245" s="1" t="s">
        <v>513</v>
      </c>
    </row>
    <row r="1246" spans="1:7" ht="15" customHeight="1">
      <c r="A1246" s="180">
        <v>44886</v>
      </c>
      <c r="B1246" s="1" t="s">
        <v>84</v>
      </c>
      <c r="C1246" s="144"/>
      <c r="D1246" s="144">
        <v>14130</v>
      </c>
      <c r="E1246" s="1" t="s">
        <v>129</v>
      </c>
      <c r="F1246" s="1" t="s">
        <v>144</v>
      </c>
      <c r="G1246" s="1" t="s">
        <v>513</v>
      </c>
    </row>
    <row r="1247" spans="1:7" ht="15" customHeight="1">
      <c r="A1247" s="180">
        <v>44886</v>
      </c>
      <c r="B1247" s="1" t="s">
        <v>84</v>
      </c>
      <c r="C1247" s="144"/>
      <c r="D1247" s="144">
        <v>37260</v>
      </c>
      <c r="E1247" s="1" t="s">
        <v>129</v>
      </c>
      <c r="F1247" s="1" t="s">
        <v>227</v>
      </c>
      <c r="G1247" s="1" t="s">
        <v>513</v>
      </c>
    </row>
    <row r="1248" spans="1:7" ht="15" customHeight="1">
      <c r="A1248" s="180">
        <v>44886</v>
      </c>
      <c r="B1248" s="1" t="s">
        <v>84</v>
      </c>
      <c r="C1248" s="144"/>
      <c r="D1248" s="144">
        <v>1720</v>
      </c>
      <c r="E1248" s="1" t="s">
        <v>129</v>
      </c>
      <c r="F1248" s="1" t="s">
        <v>228</v>
      </c>
      <c r="G1248" s="1" t="s">
        <v>513</v>
      </c>
    </row>
    <row r="1249" spans="1:7" ht="15" customHeight="1">
      <c r="A1249" s="180">
        <v>44886</v>
      </c>
      <c r="B1249" s="1" t="s">
        <v>84</v>
      </c>
      <c r="C1249" s="144"/>
      <c r="D1249" s="144">
        <v>393450</v>
      </c>
      <c r="E1249" s="1" t="s">
        <v>342</v>
      </c>
      <c r="F1249" s="1" t="s">
        <v>143</v>
      </c>
      <c r="G1249" s="1" t="s">
        <v>513</v>
      </c>
    </row>
    <row r="1250" spans="1:7" ht="15" customHeight="1">
      <c r="A1250" s="180">
        <v>44886</v>
      </c>
      <c r="B1250" s="1" t="s">
        <v>84</v>
      </c>
      <c r="C1250" s="144"/>
      <c r="D1250" s="144">
        <v>18213</v>
      </c>
      <c r="E1250" s="1" t="s">
        <v>342</v>
      </c>
      <c r="F1250" s="1" t="s">
        <v>144</v>
      </c>
      <c r="G1250" s="1" t="s">
        <v>513</v>
      </c>
    </row>
    <row r="1251" spans="1:7" ht="15" customHeight="1">
      <c r="A1251" s="180">
        <v>44886</v>
      </c>
      <c r="B1251" s="1" t="s">
        <v>84</v>
      </c>
      <c r="C1251" s="144"/>
      <c r="D1251" s="144">
        <v>605760</v>
      </c>
      <c r="E1251" s="1" t="s">
        <v>342</v>
      </c>
      <c r="F1251" s="1" t="s">
        <v>227</v>
      </c>
      <c r="G1251" s="1" t="s">
        <v>513</v>
      </c>
    </row>
    <row r="1252" spans="1:7" ht="15" customHeight="1">
      <c r="A1252" s="180">
        <v>44886</v>
      </c>
      <c r="B1252" s="1" t="s">
        <v>84</v>
      </c>
      <c r="C1252" s="144"/>
      <c r="D1252" s="144">
        <v>28042</v>
      </c>
      <c r="E1252" s="1" t="s">
        <v>342</v>
      </c>
      <c r="F1252" s="1" t="s">
        <v>228</v>
      </c>
      <c r="G1252" s="1" t="s">
        <v>513</v>
      </c>
    </row>
    <row r="1253" spans="1:7" ht="15" customHeight="1">
      <c r="A1253" s="180">
        <v>44886</v>
      </c>
      <c r="B1253" s="1" t="s">
        <v>84</v>
      </c>
      <c r="C1253" s="144"/>
      <c r="D1253" s="144">
        <v>19590</v>
      </c>
      <c r="E1253" s="1" t="s">
        <v>398</v>
      </c>
      <c r="F1253" s="1" t="s">
        <v>143</v>
      </c>
      <c r="G1253" s="1" t="s">
        <v>513</v>
      </c>
    </row>
    <row r="1254" spans="1:7" ht="15" customHeight="1">
      <c r="A1254" s="180">
        <v>44886</v>
      </c>
      <c r="B1254" s="1" t="s">
        <v>84</v>
      </c>
      <c r="C1254" s="144"/>
      <c r="D1254" s="144">
        <v>900</v>
      </c>
      <c r="E1254" s="1" t="s">
        <v>398</v>
      </c>
      <c r="F1254" s="1" t="s">
        <v>144</v>
      </c>
      <c r="G1254" s="1" t="s">
        <v>513</v>
      </c>
    </row>
    <row r="1255" spans="1:7" ht="15" customHeight="1">
      <c r="A1255" s="180">
        <v>44886</v>
      </c>
      <c r="B1255" s="1" t="s">
        <v>84</v>
      </c>
      <c r="C1255" s="144"/>
      <c r="D1255" s="144">
        <v>30840</v>
      </c>
      <c r="E1255" s="1" t="s">
        <v>135</v>
      </c>
      <c r="F1255" s="1" t="s">
        <v>143</v>
      </c>
      <c r="G1255" s="1" t="s">
        <v>513</v>
      </c>
    </row>
    <row r="1256" spans="1:7" ht="15" customHeight="1">
      <c r="A1256" s="180">
        <v>44886</v>
      </c>
      <c r="B1256" s="1" t="s">
        <v>84</v>
      </c>
      <c r="C1256" s="144"/>
      <c r="D1256" s="144">
        <v>1420</v>
      </c>
      <c r="E1256" s="1" t="s">
        <v>135</v>
      </c>
      <c r="F1256" s="1" t="s">
        <v>144</v>
      </c>
      <c r="G1256" s="1" t="s">
        <v>513</v>
      </c>
    </row>
    <row r="1257" spans="1:7" ht="15" customHeight="1">
      <c r="A1257" s="180">
        <v>44886</v>
      </c>
      <c r="B1257" s="1" t="s">
        <v>84</v>
      </c>
      <c r="C1257" s="144"/>
      <c r="D1257" s="144">
        <v>38060</v>
      </c>
      <c r="E1257" s="1" t="s">
        <v>135</v>
      </c>
      <c r="F1257" s="1" t="s">
        <v>143</v>
      </c>
      <c r="G1257" s="1" t="s">
        <v>513</v>
      </c>
    </row>
    <row r="1258" spans="1:7" ht="15" customHeight="1">
      <c r="A1258" s="180">
        <v>44886</v>
      </c>
      <c r="B1258" s="1" t="s">
        <v>84</v>
      </c>
      <c r="C1258" s="144"/>
      <c r="D1258" s="144">
        <v>1760</v>
      </c>
      <c r="E1258" s="1" t="s">
        <v>135</v>
      </c>
      <c r="F1258" s="1" t="s">
        <v>144</v>
      </c>
      <c r="G1258" s="1" t="s">
        <v>513</v>
      </c>
    </row>
    <row r="1259" spans="1:7" ht="15" customHeight="1">
      <c r="A1259" s="180">
        <v>44886</v>
      </c>
      <c r="B1259" s="1" t="s">
        <v>84</v>
      </c>
      <c r="C1259" s="144"/>
      <c r="D1259" s="144">
        <v>341750</v>
      </c>
      <c r="E1259" s="1" t="s">
        <v>135</v>
      </c>
      <c r="F1259" s="1" t="s">
        <v>143</v>
      </c>
      <c r="G1259" s="1" t="s">
        <v>513</v>
      </c>
    </row>
    <row r="1260" spans="1:7" ht="15" customHeight="1">
      <c r="A1260" s="180">
        <v>44886</v>
      </c>
      <c r="B1260" s="1" t="s">
        <v>84</v>
      </c>
      <c r="C1260" s="144"/>
      <c r="D1260" s="144">
        <v>15810</v>
      </c>
      <c r="E1260" s="1" t="s">
        <v>135</v>
      </c>
      <c r="F1260" s="1" t="s">
        <v>144</v>
      </c>
      <c r="G1260" s="1" t="s">
        <v>513</v>
      </c>
    </row>
    <row r="1261" spans="1:7" ht="15" customHeight="1">
      <c r="A1261" s="180">
        <v>44886</v>
      </c>
      <c r="B1261" s="1" t="s">
        <v>84</v>
      </c>
      <c r="C1261" s="144"/>
      <c r="D1261" s="144">
        <v>15430</v>
      </c>
      <c r="E1261" s="1" t="s">
        <v>385</v>
      </c>
      <c r="F1261" s="1" t="s">
        <v>143</v>
      </c>
      <c r="G1261" s="1" t="s">
        <v>513</v>
      </c>
    </row>
    <row r="1262" spans="1:7" ht="15" customHeight="1">
      <c r="A1262" s="180">
        <v>44886</v>
      </c>
      <c r="B1262" s="1" t="s">
        <v>84</v>
      </c>
      <c r="C1262" s="144"/>
      <c r="D1262" s="144">
        <v>710</v>
      </c>
      <c r="E1262" s="1" t="s">
        <v>385</v>
      </c>
      <c r="F1262" s="1" t="s">
        <v>144</v>
      </c>
      <c r="G1262" s="1" t="s">
        <v>513</v>
      </c>
    </row>
    <row r="1263" spans="1:7" ht="15" customHeight="1">
      <c r="A1263" s="180">
        <v>44886</v>
      </c>
      <c r="B1263" s="1" t="s">
        <v>84</v>
      </c>
      <c r="C1263" s="144"/>
      <c r="D1263" s="144">
        <v>78510</v>
      </c>
      <c r="E1263" s="1" t="s">
        <v>456</v>
      </c>
      <c r="F1263" s="1" t="s">
        <v>143</v>
      </c>
      <c r="G1263" s="1" t="s">
        <v>513</v>
      </c>
    </row>
    <row r="1264" spans="1:7" ht="15" customHeight="1">
      <c r="A1264" s="180">
        <v>44886</v>
      </c>
      <c r="B1264" s="1" t="s">
        <v>84</v>
      </c>
      <c r="C1264" s="144"/>
      <c r="D1264" s="144">
        <v>3634</v>
      </c>
      <c r="E1264" s="1" t="s">
        <v>456</v>
      </c>
      <c r="F1264" s="1" t="s">
        <v>144</v>
      </c>
      <c r="G1264" s="1" t="s">
        <v>513</v>
      </c>
    </row>
    <row r="1265" spans="1:7" ht="15" customHeight="1">
      <c r="A1265" s="180">
        <v>44886</v>
      </c>
      <c r="B1265" s="1" t="s">
        <v>84</v>
      </c>
      <c r="C1265" s="144"/>
      <c r="D1265" s="144">
        <v>38610</v>
      </c>
      <c r="E1265" s="1" t="s">
        <v>456</v>
      </c>
      <c r="F1265" s="1" t="s">
        <v>143</v>
      </c>
      <c r="G1265" s="1" t="s">
        <v>513</v>
      </c>
    </row>
    <row r="1266" spans="1:7" ht="15" customHeight="1">
      <c r="A1266" s="180">
        <v>44886</v>
      </c>
      <c r="B1266" s="1" t="s">
        <v>84</v>
      </c>
      <c r="C1266" s="144"/>
      <c r="D1266" s="144">
        <v>1780</v>
      </c>
      <c r="E1266" s="1" t="s">
        <v>456</v>
      </c>
      <c r="F1266" s="1" t="s">
        <v>144</v>
      </c>
      <c r="G1266" s="1" t="s">
        <v>513</v>
      </c>
    </row>
    <row r="1267" spans="1:7" ht="15" customHeight="1">
      <c r="A1267" s="180">
        <v>44886</v>
      </c>
      <c r="B1267" s="1" t="s">
        <v>84</v>
      </c>
      <c r="C1267" s="144"/>
      <c r="D1267" s="144">
        <v>960780</v>
      </c>
      <c r="E1267" s="1" t="s">
        <v>456</v>
      </c>
      <c r="F1267" s="1" t="s">
        <v>143</v>
      </c>
      <c r="G1267" s="1" t="s">
        <v>513</v>
      </c>
    </row>
    <row r="1268" spans="1:7" ht="15" customHeight="1">
      <c r="A1268" s="180">
        <v>44886</v>
      </c>
      <c r="B1268" s="1" t="s">
        <v>84</v>
      </c>
      <c r="C1268" s="144"/>
      <c r="D1268" s="144">
        <v>44470</v>
      </c>
      <c r="E1268" s="1" t="s">
        <v>456</v>
      </c>
      <c r="F1268" s="1" t="s">
        <v>144</v>
      </c>
      <c r="G1268" s="1" t="s">
        <v>513</v>
      </c>
    </row>
    <row r="1269" spans="1:7" ht="15" customHeight="1">
      <c r="A1269" s="180">
        <v>44886</v>
      </c>
      <c r="B1269" s="1" t="s">
        <v>84</v>
      </c>
      <c r="C1269" s="144"/>
      <c r="D1269" s="144">
        <v>1607450</v>
      </c>
      <c r="E1269" s="1" t="s">
        <v>456</v>
      </c>
      <c r="F1269" s="1" t="s">
        <v>227</v>
      </c>
      <c r="G1269" s="1" t="s">
        <v>513</v>
      </c>
    </row>
    <row r="1270" spans="1:7" ht="15" customHeight="1">
      <c r="A1270" s="180">
        <v>44886</v>
      </c>
      <c r="B1270" s="1" t="s">
        <v>84</v>
      </c>
      <c r="C1270" s="144"/>
      <c r="D1270" s="144">
        <v>74400</v>
      </c>
      <c r="E1270" s="1" t="s">
        <v>456</v>
      </c>
      <c r="F1270" s="1" t="s">
        <v>228</v>
      </c>
      <c r="G1270" s="1" t="s">
        <v>513</v>
      </c>
    </row>
    <row r="1271" spans="1:7" ht="15" customHeight="1">
      <c r="A1271" s="180">
        <v>44886</v>
      </c>
      <c r="B1271" s="1" t="s">
        <v>84</v>
      </c>
      <c r="C1271" s="144"/>
      <c r="D1271" s="144">
        <v>15400</v>
      </c>
      <c r="E1271" s="1" t="s">
        <v>246</v>
      </c>
      <c r="F1271" s="1" t="s">
        <v>143</v>
      </c>
      <c r="G1271" s="1" t="s">
        <v>513</v>
      </c>
    </row>
    <row r="1272" spans="1:7" ht="15" customHeight="1">
      <c r="A1272" s="180">
        <v>44886</v>
      </c>
      <c r="B1272" s="1" t="s">
        <v>84</v>
      </c>
      <c r="C1272" s="144"/>
      <c r="D1272" s="144">
        <v>710</v>
      </c>
      <c r="E1272" s="1" t="s">
        <v>246</v>
      </c>
      <c r="F1272" s="1" t="s">
        <v>144</v>
      </c>
      <c r="G1272" s="1" t="s">
        <v>513</v>
      </c>
    </row>
    <row r="1273" spans="1:7" ht="15" customHeight="1">
      <c r="A1273" s="180">
        <v>44886</v>
      </c>
      <c r="B1273" s="1" t="s">
        <v>84</v>
      </c>
      <c r="C1273" s="144"/>
      <c r="D1273" s="144">
        <v>41080</v>
      </c>
      <c r="E1273" s="1" t="s">
        <v>246</v>
      </c>
      <c r="F1273" s="1" t="s">
        <v>143</v>
      </c>
      <c r="G1273" s="1" t="s">
        <v>513</v>
      </c>
    </row>
    <row r="1274" spans="1:7" ht="15" customHeight="1">
      <c r="A1274" s="180">
        <v>44886</v>
      </c>
      <c r="B1274" s="1" t="s">
        <v>84</v>
      </c>
      <c r="C1274" s="144"/>
      <c r="D1274" s="144">
        <v>1900</v>
      </c>
      <c r="E1274" s="1" t="s">
        <v>246</v>
      </c>
      <c r="F1274" s="1" t="s">
        <v>144</v>
      </c>
      <c r="G1274" s="1" t="s">
        <v>513</v>
      </c>
    </row>
    <row r="1275" spans="1:7" ht="15" customHeight="1">
      <c r="A1275" s="180">
        <v>44886</v>
      </c>
      <c r="B1275" s="1" t="s">
        <v>84</v>
      </c>
      <c r="C1275" s="144"/>
      <c r="D1275" s="144">
        <v>62800</v>
      </c>
      <c r="E1275" s="1" t="s">
        <v>397</v>
      </c>
      <c r="F1275" s="1" t="s">
        <v>143</v>
      </c>
      <c r="G1275" s="1" t="s">
        <v>513</v>
      </c>
    </row>
    <row r="1276" spans="1:7" ht="15" customHeight="1">
      <c r="A1276" s="180">
        <v>44886</v>
      </c>
      <c r="B1276" s="1" t="s">
        <v>84</v>
      </c>
      <c r="C1276" s="144"/>
      <c r="D1276" s="144">
        <v>2900</v>
      </c>
      <c r="E1276" s="1" t="s">
        <v>397</v>
      </c>
      <c r="F1276" s="1" t="s">
        <v>144</v>
      </c>
      <c r="G1276" s="1" t="s">
        <v>513</v>
      </c>
    </row>
    <row r="1277" spans="1:7" ht="15" customHeight="1">
      <c r="A1277" s="180">
        <v>44886</v>
      </c>
      <c r="B1277" s="1" t="s">
        <v>84</v>
      </c>
      <c r="C1277" s="144"/>
      <c r="D1277" s="144">
        <v>27930</v>
      </c>
      <c r="E1277" s="1" t="s">
        <v>630</v>
      </c>
      <c r="F1277" s="1" t="s">
        <v>143</v>
      </c>
      <c r="G1277" s="1" t="s">
        <v>513</v>
      </c>
    </row>
    <row r="1278" spans="1:7" ht="15" customHeight="1">
      <c r="A1278" s="180">
        <v>44886</v>
      </c>
      <c r="B1278" s="1" t="s">
        <v>84</v>
      </c>
      <c r="C1278" s="144"/>
      <c r="D1278" s="144">
        <v>1290</v>
      </c>
      <c r="E1278" s="1" t="s">
        <v>630</v>
      </c>
      <c r="F1278" s="1" t="s">
        <v>144</v>
      </c>
      <c r="G1278" s="1" t="s">
        <v>513</v>
      </c>
    </row>
    <row r="1279" spans="1:7" ht="15" customHeight="1">
      <c r="A1279" s="180">
        <v>44886</v>
      </c>
      <c r="B1279" s="1" t="s">
        <v>84</v>
      </c>
      <c r="C1279" s="144"/>
      <c r="D1279" s="144">
        <v>100590</v>
      </c>
      <c r="E1279" s="1" t="s">
        <v>630</v>
      </c>
      <c r="F1279" s="1" t="s">
        <v>227</v>
      </c>
      <c r="G1279" s="1" t="s">
        <v>513</v>
      </c>
    </row>
    <row r="1280" spans="1:7" ht="15" customHeight="1">
      <c r="A1280" s="180">
        <v>44886</v>
      </c>
      <c r="B1280" s="1" t="s">
        <v>84</v>
      </c>
      <c r="C1280" s="144"/>
      <c r="D1280" s="144">
        <v>4650</v>
      </c>
      <c r="E1280" s="1" t="s">
        <v>630</v>
      </c>
      <c r="F1280" s="1" t="s">
        <v>228</v>
      </c>
      <c r="G1280" s="1" t="s">
        <v>513</v>
      </c>
    </row>
    <row r="1281" spans="1:7" ht="15" customHeight="1">
      <c r="A1281" s="180">
        <v>44886</v>
      </c>
      <c r="B1281" s="1" t="s">
        <v>84</v>
      </c>
      <c r="C1281" s="144"/>
      <c r="D1281" s="144">
        <v>16270</v>
      </c>
      <c r="E1281" s="1" t="s">
        <v>120</v>
      </c>
      <c r="F1281" s="1" t="s">
        <v>143</v>
      </c>
      <c r="G1281" s="1" t="s">
        <v>513</v>
      </c>
    </row>
    <row r="1282" spans="1:7" ht="15" customHeight="1">
      <c r="A1282" s="180">
        <v>44886</v>
      </c>
      <c r="B1282" s="1" t="s">
        <v>84</v>
      </c>
      <c r="C1282" s="144"/>
      <c r="D1282" s="144">
        <v>750</v>
      </c>
      <c r="E1282" s="1" t="s">
        <v>120</v>
      </c>
      <c r="F1282" s="1" t="s">
        <v>144</v>
      </c>
      <c r="G1282" s="1" t="s">
        <v>513</v>
      </c>
    </row>
    <row r="1283" spans="1:7" ht="15" customHeight="1">
      <c r="A1283" s="180">
        <v>44886</v>
      </c>
      <c r="B1283" s="1" t="s">
        <v>84</v>
      </c>
      <c r="C1283" s="144"/>
      <c r="D1283" s="144">
        <v>310900</v>
      </c>
      <c r="E1283" s="1" t="s">
        <v>120</v>
      </c>
      <c r="F1283" s="1" t="s">
        <v>143</v>
      </c>
      <c r="G1283" s="1" t="s">
        <v>513</v>
      </c>
    </row>
    <row r="1284" spans="1:7" ht="15" customHeight="1">
      <c r="A1284" s="180">
        <v>44886</v>
      </c>
      <c r="B1284" s="1" t="s">
        <v>84</v>
      </c>
      <c r="C1284" s="144"/>
      <c r="D1284" s="144">
        <v>14380</v>
      </c>
      <c r="E1284" s="1" t="s">
        <v>120</v>
      </c>
      <c r="F1284" s="1" t="s">
        <v>144</v>
      </c>
      <c r="G1284" s="1" t="s">
        <v>513</v>
      </c>
    </row>
    <row r="1285" spans="1:7" ht="15" customHeight="1">
      <c r="A1285" s="180">
        <v>44886</v>
      </c>
      <c r="B1285" s="1" t="s">
        <v>84</v>
      </c>
      <c r="C1285" s="144"/>
      <c r="D1285" s="144">
        <v>4402500</v>
      </c>
      <c r="E1285" s="1" t="s">
        <v>120</v>
      </c>
      <c r="F1285" s="1" t="s">
        <v>227</v>
      </c>
      <c r="G1285" s="1" t="s">
        <v>513</v>
      </c>
    </row>
    <row r="1286" spans="1:7" ht="15" customHeight="1">
      <c r="A1286" s="180">
        <v>44886</v>
      </c>
      <c r="B1286" s="1" t="s">
        <v>84</v>
      </c>
      <c r="C1286" s="144"/>
      <c r="D1286" s="144">
        <v>203800</v>
      </c>
      <c r="E1286" s="1" t="s">
        <v>120</v>
      </c>
      <c r="F1286" s="1" t="s">
        <v>228</v>
      </c>
      <c r="G1286" s="1" t="s">
        <v>513</v>
      </c>
    </row>
    <row r="1287" spans="1:7" ht="15" customHeight="1">
      <c r="A1287" s="180">
        <v>44886</v>
      </c>
      <c r="B1287" s="1" t="s">
        <v>84</v>
      </c>
      <c r="C1287" s="144"/>
      <c r="D1287" s="144">
        <v>42560</v>
      </c>
      <c r="E1287" s="1" t="s">
        <v>142</v>
      </c>
      <c r="F1287" s="1" t="s">
        <v>143</v>
      </c>
      <c r="G1287" s="1" t="s">
        <v>513</v>
      </c>
    </row>
    <row r="1288" spans="1:7" ht="15" customHeight="1">
      <c r="A1288" s="180">
        <v>44886</v>
      </c>
      <c r="B1288" s="1" t="s">
        <v>84</v>
      </c>
      <c r="C1288" s="144"/>
      <c r="D1288" s="144">
        <v>1960</v>
      </c>
      <c r="E1288" s="1" t="s">
        <v>142</v>
      </c>
      <c r="F1288" s="1" t="s">
        <v>144</v>
      </c>
      <c r="G1288" s="1" t="s">
        <v>513</v>
      </c>
    </row>
    <row r="1289" spans="1:7" ht="15" customHeight="1">
      <c r="A1289" s="180">
        <v>44886</v>
      </c>
      <c r="B1289" s="1" t="s">
        <v>84</v>
      </c>
      <c r="C1289" s="144"/>
      <c r="D1289" s="144">
        <v>821610</v>
      </c>
      <c r="E1289" s="1" t="s">
        <v>142</v>
      </c>
      <c r="F1289" s="1" t="s">
        <v>143</v>
      </c>
      <c r="G1289" s="1" t="s">
        <v>513</v>
      </c>
    </row>
    <row r="1290" spans="1:7" ht="15" customHeight="1">
      <c r="A1290" s="180">
        <v>44886</v>
      </c>
      <c r="B1290" s="1" t="s">
        <v>84</v>
      </c>
      <c r="C1290" s="144"/>
      <c r="D1290" s="144">
        <v>38010</v>
      </c>
      <c r="E1290" s="1" t="s">
        <v>142</v>
      </c>
      <c r="F1290" s="1" t="s">
        <v>144</v>
      </c>
      <c r="G1290" s="1" t="s">
        <v>513</v>
      </c>
    </row>
    <row r="1291" spans="1:7" ht="15" customHeight="1">
      <c r="A1291" s="180">
        <v>44886</v>
      </c>
      <c r="B1291" s="1" t="s">
        <v>84</v>
      </c>
      <c r="C1291" s="144"/>
      <c r="D1291" s="144">
        <v>8634220</v>
      </c>
      <c r="E1291" s="1" t="s">
        <v>142</v>
      </c>
      <c r="F1291" s="1" t="s">
        <v>227</v>
      </c>
      <c r="G1291" s="1" t="s">
        <v>513</v>
      </c>
    </row>
    <row r="1292" spans="1:7" ht="15" customHeight="1">
      <c r="A1292" s="180">
        <v>44886</v>
      </c>
      <c r="B1292" s="1" t="s">
        <v>84</v>
      </c>
      <c r="C1292" s="144"/>
      <c r="D1292" s="144">
        <v>399700</v>
      </c>
      <c r="E1292" s="1" t="s">
        <v>142</v>
      </c>
      <c r="F1292" s="1" t="s">
        <v>228</v>
      </c>
      <c r="G1292" s="1" t="s">
        <v>513</v>
      </c>
    </row>
    <row r="1293" spans="1:7" ht="15" customHeight="1">
      <c r="A1293" s="180">
        <v>44866</v>
      </c>
      <c r="B1293" s="1" t="s">
        <v>84</v>
      </c>
      <c r="C1293" s="144"/>
      <c r="D1293" s="144">
        <v>270000</v>
      </c>
      <c r="E1293" s="1" t="s">
        <v>326</v>
      </c>
      <c r="F1293" s="1" t="s">
        <v>316</v>
      </c>
      <c r="G1293" s="1" t="s">
        <v>513</v>
      </c>
    </row>
    <row r="1294" spans="1:7" ht="15" customHeight="1">
      <c r="A1294" s="180">
        <v>44866</v>
      </c>
      <c r="B1294" s="1" t="s">
        <v>84</v>
      </c>
      <c r="C1294" s="144"/>
      <c r="D1294" s="144">
        <v>800000</v>
      </c>
      <c r="E1294" s="1" t="s">
        <v>323</v>
      </c>
      <c r="F1294" s="1" t="s">
        <v>316</v>
      </c>
      <c r="G1294" s="1" t="s">
        <v>513</v>
      </c>
    </row>
    <row r="1295" spans="1:7" ht="15" customHeight="1">
      <c r="A1295" s="180">
        <v>44866</v>
      </c>
      <c r="B1295" s="1" t="s">
        <v>84</v>
      </c>
      <c r="C1295" s="144"/>
      <c r="D1295" s="144">
        <v>1650000</v>
      </c>
      <c r="E1295" s="1" t="s">
        <v>324</v>
      </c>
      <c r="F1295" s="1" t="s">
        <v>223</v>
      </c>
      <c r="G1295" s="1" t="s">
        <v>513</v>
      </c>
    </row>
    <row r="1296" spans="1:7" ht="15" customHeight="1">
      <c r="A1296" s="180">
        <v>44886</v>
      </c>
      <c r="B1296" s="1" t="s">
        <v>276</v>
      </c>
      <c r="C1296" s="144"/>
      <c r="D1296" s="144">
        <v>6411</v>
      </c>
      <c r="E1296" s="1" t="s">
        <v>116</v>
      </c>
      <c r="F1296" s="1" t="s">
        <v>143</v>
      </c>
      <c r="G1296" s="1" t="s">
        <v>384</v>
      </c>
    </row>
    <row r="1297" spans="1:7" ht="15" customHeight="1">
      <c r="A1297" s="180">
        <v>44886</v>
      </c>
      <c r="B1297" s="1" t="s">
        <v>276</v>
      </c>
      <c r="C1297" s="144"/>
      <c r="D1297" s="144">
        <v>19551</v>
      </c>
      <c r="E1297" s="1" t="s">
        <v>455</v>
      </c>
      <c r="F1297" s="1" t="s">
        <v>143</v>
      </c>
      <c r="G1297" s="1" t="s">
        <v>513</v>
      </c>
    </row>
    <row r="1298" spans="1:7" ht="15" customHeight="1">
      <c r="A1298" s="180">
        <v>44886</v>
      </c>
      <c r="B1298" s="1" t="s">
        <v>276</v>
      </c>
      <c r="C1298" s="144"/>
      <c r="D1298" s="144">
        <v>11076</v>
      </c>
      <c r="E1298" s="1" t="s">
        <v>139</v>
      </c>
      <c r="F1298" s="1" t="s">
        <v>143</v>
      </c>
      <c r="G1298" s="1" t="s">
        <v>513</v>
      </c>
    </row>
    <row r="1299" spans="1:7" ht="15" customHeight="1">
      <c r="A1299" s="180">
        <v>44886</v>
      </c>
      <c r="B1299" s="1" t="s">
        <v>276</v>
      </c>
      <c r="C1299" s="144"/>
      <c r="D1299" s="144">
        <v>11209</v>
      </c>
      <c r="E1299" s="1" t="s">
        <v>139</v>
      </c>
      <c r="F1299" s="1" t="s">
        <v>227</v>
      </c>
      <c r="G1299" s="1" t="s">
        <v>513</v>
      </c>
    </row>
    <row r="1300" spans="1:7" ht="15" customHeight="1">
      <c r="A1300" s="180">
        <v>44886</v>
      </c>
      <c r="B1300" s="1" t="s">
        <v>276</v>
      </c>
      <c r="C1300" s="144"/>
      <c r="D1300" s="144">
        <v>8717</v>
      </c>
      <c r="E1300" s="1" t="s">
        <v>459</v>
      </c>
      <c r="F1300" s="1" t="s">
        <v>143</v>
      </c>
      <c r="G1300" s="1" t="s">
        <v>513</v>
      </c>
    </row>
    <row r="1301" spans="1:7" ht="15" customHeight="1">
      <c r="A1301" s="180">
        <v>44886</v>
      </c>
      <c r="B1301" s="1" t="s">
        <v>276</v>
      </c>
      <c r="C1301" s="144"/>
      <c r="D1301" s="144">
        <v>5224</v>
      </c>
      <c r="E1301" s="1" t="s">
        <v>342</v>
      </c>
      <c r="F1301" s="1" t="s">
        <v>143</v>
      </c>
      <c r="G1301" s="1" t="s">
        <v>513</v>
      </c>
    </row>
    <row r="1302" spans="1:7" ht="15" customHeight="1">
      <c r="A1302" s="180">
        <v>44886</v>
      </c>
      <c r="B1302" s="1" t="s">
        <v>276</v>
      </c>
      <c r="C1302" s="144"/>
      <c r="D1302" s="144">
        <v>80962</v>
      </c>
      <c r="E1302" s="1" t="s">
        <v>342</v>
      </c>
      <c r="F1302" s="1" t="s">
        <v>227</v>
      </c>
      <c r="G1302" s="1" t="s">
        <v>513</v>
      </c>
    </row>
    <row r="1303" spans="1:7" ht="15" customHeight="1">
      <c r="A1303" s="180">
        <v>44886</v>
      </c>
      <c r="B1303" s="1" t="s">
        <v>276</v>
      </c>
      <c r="C1303" s="144"/>
      <c r="D1303" s="144">
        <v>3090</v>
      </c>
      <c r="E1303" s="1" t="s">
        <v>313</v>
      </c>
      <c r="F1303" s="1" t="s">
        <v>143</v>
      </c>
      <c r="G1303" s="1" t="s">
        <v>513</v>
      </c>
    </row>
    <row r="1304" spans="1:7" ht="15" customHeight="1">
      <c r="A1304" s="180">
        <v>44886</v>
      </c>
      <c r="B1304" s="1" t="s">
        <v>276</v>
      </c>
      <c r="C1304" s="144"/>
      <c r="D1304" s="144">
        <v>9469</v>
      </c>
      <c r="E1304" s="1" t="s">
        <v>455</v>
      </c>
      <c r="F1304" s="1" t="s">
        <v>143</v>
      </c>
      <c r="G1304" s="1" t="s">
        <v>513</v>
      </c>
    </row>
    <row r="1305" spans="1:7" ht="15" customHeight="1">
      <c r="A1305" s="180">
        <v>44886</v>
      </c>
      <c r="B1305" s="1" t="s">
        <v>276</v>
      </c>
      <c r="C1305" s="144"/>
      <c r="D1305" s="144">
        <v>11986</v>
      </c>
      <c r="E1305" s="1" t="s">
        <v>245</v>
      </c>
      <c r="F1305" s="1" t="s">
        <v>143</v>
      </c>
      <c r="G1305" s="1" t="s">
        <v>513</v>
      </c>
    </row>
    <row r="1306" spans="1:7" ht="15" customHeight="1">
      <c r="A1306" s="180">
        <v>44886</v>
      </c>
      <c r="B1306" s="1" t="s">
        <v>276</v>
      </c>
      <c r="C1306" s="144"/>
      <c r="D1306" s="144">
        <v>670</v>
      </c>
      <c r="E1306" s="1" t="s">
        <v>309</v>
      </c>
      <c r="F1306" s="1" t="s">
        <v>143</v>
      </c>
      <c r="G1306" s="1" t="s">
        <v>513</v>
      </c>
    </row>
    <row r="1307" spans="1:7" ht="15" customHeight="1">
      <c r="A1307" s="180">
        <v>44886</v>
      </c>
      <c r="B1307" s="1" t="s">
        <v>276</v>
      </c>
      <c r="C1307" s="144"/>
      <c r="D1307" s="144">
        <v>830</v>
      </c>
      <c r="E1307" s="1" t="s">
        <v>124</v>
      </c>
      <c r="F1307" s="1" t="s">
        <v>143</v>
      </c>
      <c r="G1307" s="1" t="s">
        <v>513</v>
      </c>
    </row>
    <row r="1308" spans="1:7" ht="15" customHeight="1">
      <c r="A1308" s="180">
        <v>44886</v>
      </c>
      <c r="B1308" s="1" t="s">
        <v>276</v>
      </c>
      <c r="C1308" s="144"/>
      <c r="D1308" s="144">
        <v>752</v>
      </c>
      <c r="E1308" s="1" t="s">
        <v>385</v>
      </c>
      <c r="F1308" s="1" t="s">
        <v>143</v>
      </c>
      <c r="G1308" s="1" t="s">
        <v>513</v>
      </c>
    </row>
    <row r="1309" spans="1:7" ht="15" customHeight="1">
      <c r="A1309" s="180">
        <v>44886</v>
      </c>
      <c r="B1309" s="1" t="s">
        <v>276</v>
      </c>
      <c r="C1309" s="144"/>
      <c r="D1309" s="144">
        <v>280</v>
      </c>
      <c r="E1309" s="1" t="s">
        <v>331</v>
      </c>
      <c r="F1309" s="1" t="s">
        <v>143</v>
      </c>
      <c r="G1309" s="1" t="s">
        <v>513</v>
      </c>
    </row>
    <row r="1310" spans="1:7" ht="15" customHeight="1">
      <c r="A1310" s="180">
        <v>44886</v>
      </c>
      <c r="B1310" s="1" t="s">
        <v>276</v>
      </c>
      <c r="C1310" s="144"/>
      <c r="D1310" s="144">
        <v>9975</v>
      </c>
      <c r="E1310" s="1" t="s">
        <v>489</v>
      </c>
      <c r="F1310" s="1" t="s">
        <v>143</v>
      </c>
      <c r="G1310" s="1" t="s">
        <v>513</v>
      </c>
    </row>
    <row r="1311" spans="1:7" ht="15" customHeight="1">
      <c r="A1311" s="180">
        <v>44886</v>
      </c>
      <c r="B1311" s="1" t="s">
        <v>276</v>
      </c>
      <c r="C1311" s="144"/>
      <c r="D1311" s="144">
        <v>10039</v>
      </c>
      <c r="E1311" s="1" t="s">
        <v>489</v>
      </c>
      <c r="F1311" s="1" t="s">
        <v>227</v>
      </c>
      <c r="G1311" s="1" t="s">
        <v>513</v>
      </c>
    </row>
    <row r="1312" spans="1:7" ht="15" customHeight="1">
      <c r="A1312" s="180">
        <v>44886</v>
      </c>
      <c r="B1312" s="1" t="s">
        <v>276</v>
      </c>
      <c r="C1312" s="144"/>
      <c r="D1312" s="144">
        <v>3022</v>
      </c>
      <c r="E1312" s="1" t="s">
        <v>512</v>
      </c>
      <c r="F1312" s="1" t="s">
        <v>143</v>
      </c>
      <c r="G1312" s="1" t="s">
        <v>513</v>
      </c>
    </row>
    <row r="1313" spans="1:7" ht="15" customHeight="1">
      <c r="A1313" s="180">
        <v>44886</v>
      </c>
      <c r="B1313" s="1" t="s">
        <v>276</v>
      </c>
      <c r="C1313" s="144"/>
      <c r="D1313" s="144">
        <v>1537</v>
      </c>
      <c r="E1313" s="1" t="s">
        <v>120</v>
      </c>
      <c r="F1313" s="1" t="s">
        <v>143</v>
      </c>
      <c r="G1313" s="1" t="s">
        <v>513</v>
      </c>
    </row>
    <row r="1314" spans="1:7" ht="15" customHeight="1">
      <c r="A1314" s="180">
        <v>44886</v>
      </c>
      <c r="B1314" s="1" t="s">
        <v>276</v>
      </c>
      <c r="C1314" s="144"/>
      <c r="D1314" s="144">
        <v>8751</v>
      </c>
      <c r="E1314" s="1" t="s">
        <v>120</v>
      </c>
      <c r="F1314" s="1" t="s">
        <v>143</v>
      </c>
      <c r="G1314" s="1" t="s">
        <v>513</v>
      </c>
    </row>
    <row r="1315" spans="1:7" ht="15" customHeight="1">
      <c r="A1315" s="180">
        <v>44886</v>
      </c>
      <c r="B1315" s="1" t="s">
        <v>276</v>
      </c>
      <c r="C1315" s="144"/>
      <c r="D1315" s="144">
        <v>54827</v>
      </c>
      <c r="E1315" s="1" t="s">
        <v>120</v>
      </c>
      <c r="F1315" s="1" t="s">
        <v>227</v>
      </c>
      <c r="G1315" s="1" t="s">
        <v>513</v>
      </c>
    </row>
    <row r="1316" spans="1:7" ht="15" customHeight="1">
      <c r="A1316" s="180">
        <v>44886</v>
      </c>
      <c r="B1316" s="1" t="s">
        <v>276</v>
      </c>
      <c r="C1316" s="144"/>
      <c r="D1316" s="144">
        <v>551</v>
      </c>
      <c r="E1316" s="1" t="s">
        <v>120</v>
      </c>
      <c r="F1316" s="1" t="s">
        <v>143</v>
      </c>
      <c r="G1316" s="1" t="s">
        <v>513</v>
      </c>
    </row>
    <row r="1317" spans="1:7" ht="15" customHeight="1">
      <c r="A1317" s="180">
        <v>44886</v>
      </c>
      <c r="B1317" s="1" t="s">
        <v>276</v>
      </c>
      <c r="C1317" s="144"/>
      <c r="D1317" s="144">
        <v>11256</v>
      </c>
      <c r="E1317" s="1" t="s">
        <v>456</v>
      </c>
      <c r="F1317" s="1" t="s">
        <v>143</v>
      </c>
      <c r="G1317" s="1" t="s">
        <v>513</v>
      </c>
    </row>
    <row r="1318" spans="1:7" ht="15" customHeight="1">
      <c r="A1318" s="180">
        <v>44886</v>
      </c>
      <c r="B1318" s="1" t="s">
        <v>276</v>
      </c>
      <c r="C1318" s="144"/>
      <c r="D1318" s="144">
        <v>3201</v>
      </c>
      <c r="E1318" s="1" t="s">
        <v>456</v>
      </c>
      <c r="F1318" s="1" t="s">
        <v>227</v>
      </c>
      <c r="G1318" s="1" t="s">
        <v>513</v>
      </c>
    </row>
    <row r="1319" spans="1:7" ht="15" customHeight="1">
      <c r="A1319" s="180">
        <v>44886</v>
      </c>
      <c r="B1319" s="1" t="s">
        <v>276</v>
      </c>
      <c r="C1319" s="144"/>
      <c r="D1319" s="144">
        <v>18094</v>
      </c>
      <c r="E1319" s="1" t="s">
        <v>483</v>
      </c>
      <c r="F1319" s="1" t="s">
        <v>143</v>
      </c>
      <c r="G1319" s="1" t="s">
        <v>513</v>
      </c>
    </row>
    <row r="1320" spans="1:7" ht="15" customHeight="1">
      <c r="A1320" s="180">
        <v>44886</v>
      </c>
      <c r="B1320" s="1" t="s">
        <v>276</v>
      </c>
      <c r="C1320" s="144"/>
      <c r="D1320" s="144">
        <v>4446</v>
      </c>
      <c r="E1320" s="1" t="s">
        <v>483</v>
      </c>
      <c r="F1320" s="1" t="s">
        <v>143</v>
      </c>
      <c r="G1320" s="1" t="s">
        <v>513</v>
      </c>
    </row>
    <row r="1321" spans="1:7" ht="15" customHeight="1">
      <c r="A1321" s="180">
        <v>44886</v>
      </c>
      <c r="B1321" s="1" t="s">
        <v>276</v>
      </c>
      <c r="C1321" s="144"/>
      <c r="D1321" s="144">
        <v>5238</v>
      </c>
      <c r="E1321" s="1" t="s">
        <v>339</v>
      </c>
      <c r="F1321" s="1" t="s">
        <v>143</v>
      </c>
      <c r="G1321" s="1" t="s">
        <v>513</v>
      </c>
    </row>
    <row r="1322" spans="1:7" ht="15" customHeight="1">
      <c r="A1322" s="180">
        <v>44886</v>
      </c>
      <c r="B1322" s="1" t="s">
        <v>276</v>
      </c>
      <c r="C1322" s="144"/>
      <c r="D1322" s="144">
        <v>28000</v>
      </c>
      <c r="E1322" s="1" t="s">
        <v>339</v>
      </c>
      <c r="F1322" s="1" t="s">
        <v>145</v>
      </c>
      <c r="G1322" s="1" t="s">
        <v>513</v>
      </c>
    </row>
    <row r="1323" spans="1:7" ht="15" customHeight="1">
      <c r="A1323" s="180">
        <v>44886</v>
      </c>
      <c r="B1323" s="1" t="s">
        <v>276</v>
      </c>
      <c r="C1323" s="144"/>
      <c r="D1323" s="144">
        <v>18604</v>
      </c>
      <c r="E1323" s="1" t="s">
        <v>117</v>
      </c>
      <c r="F1323" s="1" t="s">
        <v>143</v>
      </c>
      <c r="G1323" s="1" t="s">
        <v>513</v>
      </c>
    </row>
    <row r="1324" spans="1:7" ht="15" customHeight="1">
      <c r="A1324" s="180">
        <v>44886</v>
      </c>
      <c r="B1324" s="1" t="s">
        <v>276</v>
      </c>
      <c r="C1324" s="144"/>
      <c r="D1324" s="144">
        <v>22044</v>
      </c>
      <c r="E1324" s="1" t="s">
        <v>139</v>
      </c>
      <c r="F1324" s="1" t="s">
        <v>143</v>
      </c>
      <c r="G1324" s="1" t="s">
        <v>513</v>
      </c>
    </row>
    <row r="1325" spans="1:7" ht="15" customHeight="1">
      <c r="A1325" s="180">
        <v>44886</v>
      </c>
      <c r="B1325" s="1" t="s">
        <v>276</v>
      </c>
      <c r="C1325" s="144"/>
      <c r="D1325" s="144">
        <v>205157</v>
      </c>
      <c r="E1325" s="1" t="s">
        <v>139</v>
      </c>
      <c r="F1325" s="1" t="s">
        <v>227</v>
      </c>
      <c r="G1325" s="1" t="s">
        <v>513</v>
      </c>
    </row>
    <row r="1326" spans="1:7" ht="15" customHeight="1">
      <c r="A1326" s="180">
        <v>44886</v>
      </c>
      <c r="B1326" s="1" t="s">
        <v>276</v>
      </c>
      <c r="C1326" s="144"/>
      <c r="D1326" s="144">
        <v>1972</v>
      </c>
      <c r="E1326" s="1" t="s">
        <v>132</v>
      </c>
      <c r="F1326" s="1" t="s">
        <v>143</v>
      </c>
      <c r="G1326" s="1" t="s">
        <v>513</v>
      </c>
    </row>
    <row r="1327" spans="1:7" ht="15" customHeight="1">
      <c r="A1327" s="180">
        <v>44886</v>
      </c>
      <c r="B1327" s="1" t="s">
        <v>276</v>
      </c>
      <c r="C1327" s="144"/>
      <c r="D1327" s="144">
        <v>15919</v>
      </c>
      <c r="E1327" s="1" t="s">
        <v>313</v>
      </c>
      <c r="F1327" s="1" t="s">
        <v>143</v>
      </c>
      <c r="G1327" s="1" t="s">
        <v>513</v>
      </c>
    </row>
    <row r="1328" spans="1:7" ht="15" customHeight="1">
      <c r="A1328" s="180">
        <v>44886</v>
      </c>
      <c r="B1328" s="1" t="s">
        <v>276</v>
      </c>
      <c r="C1328" s="144"/>
      <c r="D1328" s="144">
        <v>39576</v>
      </c>
      <c r="E1328" s="1" t="s">
        <v>385</v>
      </c>
      <c r="F1328" s="1" t="s">
        <v>143</v>
      </c>
      <c r="G1328" s="1" t="s">
        <v>513</v>
      </c>
    </row>
    <row r="1329" spans="1:7" ht="15" customHeight="1">
      <c r="A1329" s="180">
        <v>44886</v>
      </c>
      <c r="B1329" s="1" t="s">
        <v>276</v>
      </c>
      <c r="C1329" s="144"/>
      <c r="D1329" s="144">
        <v>3495</v>
      </c>
      <c r="E1329" s="1" t="s">
        <v>123</v>
      </c>
      <c r="F1329" s="1" t="s">
        <v>143</v>
      </c>
      <c r="G1329" s="1" t="s">
        <v>513</v>
      </c>
    </row>
    <row r="1330" spans="1:7" ht="15" customHeight="1">
      <c r="A1330" s="180">
        <v>44886</v>
      </c>
      <c r="B1330" s="1" t="s">
        <v>276</v>
      </c>
      <c r="C1330" s="144"/>
      <c r="D1330" s="144">
        <v>13707</v>
      </c>
      <c r="E1330" s="1" t="s">
        <v>397</v>
      </c>
      <c r="F1330" s="1" t="s">
        <v>143</v>
      </c>
      <c r="G1330" s="1" t="s">
        <v>513</v>
      </c>
    </row>
    <row r="1331" spans="1:7" ht="15" customHeight="1">
      <c r="A1331" s="180">
        <v>44886</v>
      </c>
      <c r="B1331" s="1" t="s">
        <v>276</v>
      </c>
      <c r="C1331" s="144"/>
      <c r="D1331" s="144">
        <v>34034</v>
      </c>
      <c r="E1331" s="1" t="s">
        <v>310</v>
      </c>
      <c r="F1331" s="1" t="s">
        <v>227</v>
      </c>
      <c r="G1331" s="1" t="s">
        <v>513</v>
      </c>
    </row>
    <row r="1332" spans="1:7" ht="15" customHeight="1">
      <c r="A1332" s="180">
        <v>44886</v>
      </c>
      <c r="B1332" s="1" t="s">
        <v>276</v>
      </c>
      <c r="C1332" s="144"/>
      <c r="D1332" s="144">
        <v>16233</v>
      </c>
      <c r="E1332" s="1" t="s">
        <v>313</v>
      </c>
      <c r="F1332" s="1" t="s">
        <v>143</v>
      </c>
      <c r="G1332" s="1" t="s">
        <v>513</v>
      </c>
    </row>
    <row r="1333" spans="1:7" ht="15" customHeight="1">
      <c r="A1333" s="180">
        <v>44886</v>
      </c>
      <c r="B1333" s="1" t="s">
        <v>276</v>
      </c>
      <c r="C1333" s="144"/>
      <c r="D1333" s="144">
        <v>30531</v>
      </c>
      <c r="E1333" s="1" t="s">
        <v>129</v>
      </c>
      <c r="F1333" s="1" t="s">
        <v>143</v>
      </c>
      <c r="G1333" s="1" t="s">
        <v>513</v>
      </c>
    </row>
    <row r="1334" spans="1:7" ht="15" customHeight="1">
      <c r="A1334" s="180">
        <v>44886</v>
      </c>
      <c r="B1334" s="1" t="s">
        <v>276</v>
      </c>
      <c r="C1334" s="144"/>
      <c r="D1334" s="144">
        <v>3726</v>
      </c>
      <c r="E1334" s="1" t="s">
        <v>129</v>
      </c>
      <c r="F1334" s="1" t="s">
        <v>227</v>
      </c>
      <c r="G1334" s="1" t="s">
        <v>513</v>
      </c>
    </row>
    <row r="1335" spans="1:7" ht="15" customHeight="1">
      <c r="A1335" s="180">
        <v>44886</v>
      </c>
      <c r="B1335" s="1" t="s">
        <v>276</v>
      </c>
      <c r="C1335" s="144"/>
      <c r="D1335" s="144">
        <v>39345</v>
      </c>
      <c r="E1335" s="1" t="s">
        <v>342</v>
      </c>
      <c r="F1335" s="1" t="s">
        <v>143</v>
      </c>
      <c r="G1335" s="1" t="s">
        <v>513</v>
      </c>
    </row>
    <row r="1336" spans="1:7" ht="15" customHeight="1">
      <c r="A1336" s="180">
        <v>44886</v>
      </c>
      <c r="B1336" s="1" t="s">
        <v>276</v>
      </c>
      <c r="C1336" s="144"/>
      <c r="D1336" s="144">
        <v>60576</v>
      </c>
      <c r="E1336" s="1" t="s">
        <v>342</v>
      </c>
      <c r="F1336" s="1" t="s">
        <v>227</v>
      </c>
      <c r="G1336" s="1" t="s">
        <v>513</v>
      </c>
    </row>
    <row r="1337" spans="1:7" ht="15" customHeight="1">
      <c r="A1337" s="180">
        <v>44886</v>
      </c>
      <c r="B1337" s="1" t="s">
        <v>276</v>
      </c>
      <c r="C1337" s="144"/>
      <c r="D1337" s="144">
        <v>1959</v>
      </c>
      <c r="E1337" s="1" t="s">
        <v>398</v>
      </c>
      <c r="F1337" s="1" t="s">
        <v>143</v>
      </c>
      <c r="G1337" s="1" t="s">
        <v>513</v>
      </c>
    </row>
    <row r="1338" spans="1:7" ht="15" customHeight="1">
      <c r="A1338" s="180">
        <v>44886</v>
      </c>
      <c r="B1338" s="1" t="s">
        <v>276</v>
      </c>
      <c r="C1338" s="144"/>
      <c r="D1338" s="144">
        <v>3084</v>
      </c>
      <c r="E1338" s="1" t="s">
        <v>135</v>
      </c>
      <c r="F1338" s="1" t="s">
        <v>143</v>
      </c>
      <c r="G1338" s="1" t="s">
        <v>513</v>
      </c>
    </row>
    <row r="1339" spans="1:7" ht="15" customHeight="1">
      <c r="A1339" s="180">
        <v>44886</v>
      </c>
      <c r="B1339" s="1" t="s">
        <v>276</v>
      </c>
      <c r="C1339" s="144"/>
      <c r="D1339" s="144">
        <v>3806</v>
      </c>
      <c r="E1339" s="1" t="s">
        <v>135</v>
      </c>
      <c r="F1339" s="1" t="s">
        <v>143</v>
      </c>
      <c r="G1339" s="1" t="s">
        <v>513</v>
      </c>
    </row>
    <row r="1340" spans="1:7" ht="15" customHeight="1">
      <c r="A1340" s="180">
        <v>44886</v>
      </c>
      <c r="B1340" s="1" t="s">
        <v>276</v>
      </c>
      <c r="C1340" s="144"/>
      <c r="D1340" s="144">
        <v>34175</v>
      </c>
      <c r="E1340" s="1" t="s">
        <v>135</v>
      </c>
      <c r="F1340" s="1" t="s">
        <v>143</v>
      </c>
      <c r="G1340" s="1" t="s">
        <v>513</v>
      </c>
    </row>
    <row r="1341" spans="1:7" ht="15" customHeight="1">
      <c r="A1341" s="180">
        <v>44886</v>
      </c>
      <c r="B1341" s="1" t="s">
        <v>276</v>
      </c>
      <c r="C1341" s="144"/>
      <c r="D1341" s="144">
        <v>1543</v>
      </c>
      <c r="E1341" s="1" t="s">
        <v>385</v>
      </c>
      <c r="F1341" s="1" t="s">
        <v>143</v>
      </c>
      <c r="G1341" s="1" t="s">
        <v>513</v>
      </c>
    </row>
    <row r="1342" spans="1:7" ht="15" customHeight="1">
      <c r="A1342" s="180">
        <v>44886</v>
      </c>
      <c r="B1342" s="1" t="s">
        <v>276</v>
      </c>
      <c r="C1342" s="144"/>
      <c r="D1342" s="144">
        <v>7851</v>
      </c>
      <c r="E1342" s="1" t="s">
        <v>456</v>
      </c>
      <c r="F1342" s="1" t="s">
        <v>143</v>
      </c>
      <c r="G1342" s="1" t="s">
        <v>513</v>
      </c>
    </row>
    <row r="1343" spans="1:7" ht="15" customHeight="1">
      <c r="A1343" s="180">
        <v>44886</v>
      </c>
      <c r="B1343" s="1" t="s">
        <v>276</v>
      </c>
      <c r="C1343" s="144"/>
      <c r="D1343" s="144">
        <v>3861</v>
      </c>
      <c r="E1343" s="1" t="s">
        <v>456</v>
      </c>
      <c r="F1343" s="1" t="s">
        <v>143</v>
      </c>
      <c r="G1343" s="1" t="s">
        <v>513</v>
      </c>
    </row>
    <row r="1344" spans="1:7" ht="15" customHeight="1">
      <c r="A1344" s="180">
        <v>44886</v>
      </c>
      <c r="B1344" s="1" t="s">
        <v>276</v>
      </c>
      <c r="C1344" s="144"/>
      <c r="D1344" s="144">
        <v>96078</v>
      </c>
      <c r="E1344" s="1" t="s">
        <v>456</v>
      </c>
      <c r="F1344" s="1" t="s">
        <v>143</v>
      </c>
      <c r="G1344" s="1" t="s">
        <v>513</v>
      </c>
    </row>
    <row r="1345" spans="1:7" ht="15" customHeight="1">
      <c r="A1345" s="180">
        <v>44886</v>
      </c>
      <c r="B1345" s="1" t="s">
        <v>276</v>
      </c>
      <c r="C1345" s="144"/>
      <c r="D1345" s="144">
        <v>160745</v>
      </c>
      <c r="E1345" s="1" t="s">
        <v>456</v>
      </c>
      <c r="F1345" s="1" t="s">
        <v>227</v>
      </c>
      <c r="G1345" s="1" t="s">
        <v>513</v>
      </c>
    </row>
    <row r="1346" spans="1:7" ht="15" customHeight="1">
      <c r="A1346" s="180">
        <v>44886</v>
      </c>
      <c r="B1346" s="1" t="s">
        <v>276</v>
      </c>
      <c r="C1346" s="144"/>
      <c r="D1346" s="144">
        <v>1540</v>
      </c>
      <c r="E1346" s="1" t="s">
        <v>246</v>
      </c>
      <c r="F1346" s="1" t="s">
        <v>143</v>
      </c>
      <c r="G1346" s="1" t="s">
        <v>513</v>
      </c>
    </row>
    <row r="1347" spans="1:7" ht="15" customHeight="1">
      <c r="A1347" s="180">
        <v>44886</v>
      </c>
      <c r="B1347" s="1" t="s">
        <v>276</v>
      </c>
      <c r="C1347" s="144"/>
      <c r="D1347" s="144">
        <v>4108</v>
      </c>
      <c r="E1347" s="1" t="s">
        <v>246</v>
      </c>
      <c r="F1347" s="1" t="s">
        <v>143</v>
      </c>
      <c r="G1347" s="1" t="s">
        <v>513</v>
      </c>
    </row>
    <row r="1348" spans="1:7" ht="15" customHeight="1">
      <c r="A1348" s="180">
        <v>44886</v>
      </c>
      <c r="B1348" s="1" t="s">
        <v>276</v>
      </c>
      <c r="C1348" s="144"/>
      <c r="D1348" s="144">
        <v>6280</v>
      </c>
      <c r="E1348" s="1" t="s">
        <v>397</v>
      </c>
      <c r="F1348" s="1" t="s">
        <v>143</v>
      </c>
      <c r="G1348" s="1" t="s">
        <v>513</v>
      </c>
    </row>
    <row r="1349" spans="1:7" ht="15" customHeight="1">
      <c r="A1349" s="180">
        <v>44886</v>
      </c>
      <c r="B1349" s="1" t="s">
        <v>276</v>
      </c>
      <c r="C1349" s="144"/>
      <c r="D1349" s="144">
        <v>2793</v>
      </c>
      <c r="E1349" s="1" t="s">
        <v>630</v>
      </c>
      <c r="F1349" s="1" t="s">
        <v>143</v>
      </c>
      <c r="G1349" s="1" t="s">
        <v>513</v>
      </c>
    </row>
    <row r="1350" spans="1:7" ht="15" customHeight="1">
      <c r="A1350" s="180">
        <v>44886</v>
      </c>
      <c r="B1350" s="1" t="s">
        <v>276</v>
      </c>
      <c r="C1350" s="144"/>
      <c r="D1350" s="144">
        <v>10059</v>
      </c>
      <c r="E1350" s="1" t="s">
        <v>630</v>
      </c>
      <c r="F1350" s="1" t="s">
        <v>227</v>
      </c>
      <c r="G1350" s="1" t="s">
        <v>513</v>
      </c>
    </row>
    <row r="1351" spans="1:7" ht="15" customHeight="1">
      <c r="A1351" s="180">
        <v>44886</v>
      </c>
      <c r="B1351" s="1" t="s">
        <v>276</v>
      </c>
      <c r="C1351" s="144"/>
      <c r="D1351" s="144">
        <v>1627</v>
      </c>
      <c r="E1351" s="1" t="s">
        <v>120</v>
      </c>
      <c r="F1351" s="1" t="s">
        <v>143</v>
      </c>
      <c r="G1351" s="1" t="s">
        <v>513</v>
      </c>
    </row>
    <row r="1352" spans="1:7" ht="15" customHeight="1">
      <c r="A1352" s="180">
        <v>44886</v>
      </c>
      <c r="B1352" s="1" t="s">
        <v>276</v>
      </c>
      <c r="C1352" s="144"/>
      <c r="D1352" s="144">
        <v>31090</v>
      </c>
      <c r="E1352" s="1" t="s">
        <v>120</v>
      </c>
      <c r="F1352" s="1" t="s">
        <v>143</v>
      </c>
      <c r="G1352" s="1" t="s">
        <v>513</v>
      </c>
    </row>
    <row r="1353" spans="1:7" ht="15" customHeight="1">
      <c r="A1353" s="180">
        <v>44886</v>
      </c>
      <c r="B1353" s="1" t="s">
        <v>276</v>
      </c>
      <c r="C1353" s="144"/>
      <c r="D1353" s="144">
        <v>440250</v>
      </c>
      <c r="E1353" s="1" t="s">
        <v>120</v>
      </c>
      <c r="F1353" s="1" t="s">
        <v>227</v>
      </c>
      <c r="G1353" s="1" t="s">
        <v>513</v>
      </c>
    </row>
    <row r="1354" spans="1:7" ht="15" customHeight="1">
      <c r="A1354" s="180">
        <v>44886</v>
      </c>
      <c r="B1354" s="1" t="s">
        <v>276</v>
      </c>
      <c r="C1354" s="144"/>
      <c r="D1354" s="144">
        <v>4256</v>
      </c>
      <c r="E1354" s="1" t="s">
        <v>142</v>
      </c>
      <c r="F1354" s="1" t="s">
        <v>143</v>
      </c>
      <c r="G1354" s="1" t="s">
        <v>513</v>
      </c>
    </row>
    <row r="1355" spans="1:7" ht="15" customHeight="1">
      <c r="A1355" s="180">
        <v>44886</v>
      </c>
      <c r="B1355" s="1" t="s">
        <v>276</v>
      </c>
      <c r="C1355" s="144"/>
      <c r="D1355" s="144">
        <v>82161</v>
      </c>
      <c r="E1355" s="1" t="s">
        <v>142</v>
      </c>
      <c r="F1355" s="1" t="s">
        <v>143</v>
      </c>
      <c r="G1355" s="1" t="s">
        <v>513</v>
      </c>
    </row>
    <row r="1356" spans="1:7" ht="15" customHeight="1">
      <c r="A1356" s="180">
        <v>44886</v>
      </c>
      <c r="B1356" s="1" t="s">
        <v>276</v>
      </c>
      <c r="C1356" s="144"/>
      <c r="D1356" s="144">
        <v>863422</v>
      </c>
      <c r="E1356" s="1" t="s">
        <v>142</v>
      </c>
      <c r="F1356" s="1" t="s">
        <v>227</v>
      </c>
      <c r="G1356" s="1" t="s">
        <v>513</v>
      </c>
    </row>
    <row r="1357" spans="1:7" ht="15" customHeight="1">
      <c r="A1357" s="180">
        <v>44866</v>
      </c>
      <c r="B1357" s="1" t="s">
        <v>276</v>
      </c>
      <c r="C1357" s="144"/>
      <c r="D1357" s="144">
        <v>27000</v>
      </c>
      <c r="E1357" s="1" t="s">
        <v>326</v>
      </c>
      <c r="F1357" s="1" t="s">
        <v>316</v>
      </c>
      <c r="G1357" s="1" t="s">
        <v>513</v>
      </c>
    </row>
    <row r="1358" spans="1:7" ht="15" customHeight="1">
      <c r="A1358" s="180">
        <v>44866</v>
      </c>
      <c r="B1358" s="1" t="s">
        <v>276</v>
      </c>
      <c r="C1358" s="144"/>
      <c r="D1358" s="144">
        <v>80000</v>
      </c>
      <c r="E1358" s="1" t="s">
        <v>323</v>
      </c>
      <c r="F1358" s="1" t="s">
        <v>316</v>
      </c>
      <c r="G1358" s="1" t="s">
        <v>513</v>
      </c>
    </row>
    <row r="1359" spans="1:7" ht="15" customHeight="1">
      <c r="A1359" s="180">
        <v>44866</v>
      </c>
      <c r="B1359" s="1" t="s">
        <v>276</v>
      </c>
      <c r="C1359" s="144"/>
      <c r="D1359" s="144">
        <v>165000</v>
      </c>
      <c r="E1359" s="1" t="s">
        <v>324</v>
      </c>
      <c r="F1359" s="1" t="s">
        <v>223</v>
      </c>
      <c r="G1359" s="1" t="s">
        <v>513</v>
      </c>
    </row>
    <row r="1360" spans="1:7" ht="15" customHeight="1">
      <c r="A1360" s="180">
        <v>44886</v>
      </c>
      <c r="B1360" s="1" t="s">
        <v>248</v>
      </c>
      <c r="C1360" s="144">
        <v>70521</v>
      </c>
      <c r="D1360" s="144"/>
      <c r="E1360" s="1" t="s">
        <v>116</v>
      </c>
      <c r="F1360" s="1" t="s">
        <v>143</v>
      </c>
      <c r="G1360" s="1" t="s">
        <v>384</v>
      </c>
    </row>
    <row r="1361" spans="1:7" ht="15" customHeight="1">
      <c r="A1361" s="180">
        <v>44886</v>
      </c>
      <c r="B1361" s="1" t="s">
        <v>248</v>
      </c>
      <c r="C1361" s="144">
        <v>2960</v>
      </c>
      <c r="D1361" s="144"/>
      <c r="E1361" s="1" t="s">
        <v>116</v>
      </c>
      <c r="F1361" s="1" t="s">
        <v>144</v>
      </c>
      <c r="G1361" s="1" t="s">
        <v>513</v>
      </c>
    </row>
    <row r="1362" spans="1:7" ht="15" customHeight="1">
      <c r="A1362" s="180">
        <v>44886</v>
      </c>
      <c r="B1362" s="1" t="s">
        <v>248</v>
      </c>
      <c r="C1362" s="144">
        <v>215061</v>
      </c>
      <c r="D1362" s="144"/>
      <c r="E1362" s="1" t="s">
        <v>455</v>
      </c>
      <c r="F1362" s="1" t="s">
        <v>143</v>
      </c>
      <c r="G1362" s="1" t="s">
        <v>513</v>
      </c>
    </row>
    <row r="1363" spans="1:7" ht="15" customHeight="1">
      <c r="A1363" s="180">
        <v>44886</v>
      </c>
      <c r="B1363" s="1" t="s">
        <v>248</v>
      </c>
      <c r="C1363" s="144">
        <v>9040</v>
      </c>
      <c r="D1363" s="144"/>
      <c r="E1363" s="1" t="s">
        <v>455</v>
      </c>
      <c r="F1363" s="1" t="s">
        <v>144</v>
      </c>
      <c r="G1363" s="1" t="s">
        <v>513</v>
      </c>
    </row>
    <row r="1364" spans="1:7" ht="15" customHeight="1">
      <c r="A1364" s="180">
        <v>44886</v>
      </c>
      <c r="B1364" s="1" t="s">
        <v>248</v>
      </c>
      <c r="C1364" s="144">
        <v>121836</v>
      </c>
      <c r="D1364" s="144"/>
      <c r="E1364" s="1" t="s">
        <v>139</v>
      </c>
      <c r="F1364" s="1" t="s">
        <v>143</v>
      </c>
      <c r="G1364" s="1" t="s">
        <v>513</v>
      </c>
    </row>
    <row r="1365" spans="1:7" ht="15" customHeight="1">
      <c r="A1365" s="180">
        <v>44886</v>
      </c>
      <c r="B1365" s="1" t="s">
        <v>248</v>
      </c>
      <c r="C1365" s="144">
        <v>5120</v>
      </c>
      <c r="D1365" s="144"/>
      <c r="E1365" s="1" t="s">
        <v>139</v>
      </c>
      <c r="F1365" s="1" t="s">
        <v>144</v>
      </c>
      <c r="G1365" s="1" t="s">
        <v>513</v>
      </c>
    </row>
    <row r="1366" spans="1:7" ht="15" customHeight="1">
      <c r="A1366" s="180">
        <v>44886</v>
      </c>
      <c r="B1366" s="1" t="s">
        <v>248</v>
      </c>
      <c r="C1366" s="144">
        <v>123299</v>
      </c>
      <c r="D1366" s="144"/>
      <c r="E1366" s="1" t="s">
        <v>139</v>
      </c>
      <c r="F1366" s="1" t="s">
        <v>227</v>
      </c>
      <c r="G1366" s="1" t="s">
        <v>513</v>
      </c>
    </row>
    <row r="1367" spans="1:7" ht="15" customHeight="1">
      <c r="A1367" s="180">
        <v>44886</v>
      </c>
      <c r="B1367" s="1" t="s">
        <v>248</v>
      </c>
      <c r="C1367" s="144">
        <v>5180</v>
      </c>
      <c r="D1367" s="144"/>
      <c r="E1367" s="1" t="s">
        <v>139</v>
      </c>
      <c r="F1367" s="1" t="s">
        <v>228</v>
      </c>
      <c r="G1367" s="1" t="s">
        <v>513</v>
      </c>
    </row>
    <row r="1368" spans="1:7" ht="15" customHeight="1">
      <c r="A1368" s="180">
        <v>44886</v>
      </c>
      <c r="B1368" s="1" t="s">
        <v>248</v>
      </c>
      <c r="C1368" s="144">
        <v>95887</v>
      </c>
      <c r="D1368" s="144"/>
      <c r="E1368" s="1" t="s">
        <v>459</v>
      </c>
      <c r="F1368" s="1" t="s">
        <v>143</v>
      </c>
      <c r="G1368" s="1" t="s">
        <v>513</v>
      </c>
    </row>
    <row r="1369" spans="1:7" ht="15" customHeight="1">
      <c r="A1369" s="180">
        <v>44886</v>
      </c>
      <c r="B1369" s="1" t="s">
        <v>248</v>
      </c>
      <c r="C1369" s="144">
        <v>4030</v>
      </c>
      <c r="D1369" s="144"/>
      <c r="E1369" s="1" t="s">
        <v>459</v>
      </c>
      <c r="F1369" s="1" t="s">
        <v>144</v>
      </c>
      <c r="G1369" s="1" t="s">
        <v>513</v>
      </c>
    </row>
    <row r="1370" spans="1:7" ht="15" customHeight="1">
      <c r="A1370" s="180">
        <v>44886</v>
      </c>
      <c r="B1370" s="1" t="s">
        <v>248</v>
      </c>
      <c r="C1370" s="144">
        <v>57464</v>
      </c>
      <c r="D1370" s="144"/>
      <c r="E1370" s="1" t="s">
        <v>342</v>
      </c>
      <c r="F1370" s="1" t="s">
        <v>143</v>
      </c>
      <c r="G1370" s="1" t="s">
        <v>513</v>
      </c>
    </row>
    <row r="1371" spans="1:7" ht="15" customHeight="1">
      <c r="A1371" s="180">
        <v>44886</v>
      </c>
      <c r="B1371" s="1" t="s">
        <v>248</v>
      </c>
      <c r="C1371" s="144">
        <v>2410</v>
      </c>
      <c r="D1371" s="144"/>
      <c r="E1371" s="1" t="s">
        <v>342</v>
      </c>
      <c r="F1371" s="1" t="s">
        <v>144</v>
      </c>
      <c r="G1371" s="1" t="s">
        <v>513</v>
      </c>
    </row>
    <row r="1372" spans="1:7" ht="15" customHeight="1">
      <c r="A1372" s="180">
        <v>44886</v>
      </c>
      <c r="B1372" s="1" t="s">
        <v>248</v>
      </c>
      <c r="C1372" s="144">
        <v>890582</v>
      </c>
      <c r="D1372" s="144"/>
      <c r="E1372" s="1" t="s">
        <v>342</v>
      </c>
      <c r="F1372" s="1" t="s">
        <v>227</v>
      </c>
      <c r="G1372" s="1" t="s">
        <v>513</v>
      </c>
    </row>
    <row r="1373" spans="1:7" ht="15" customHeight="1">
      <c r="A1373" s="180">
        <v>44886</v>
      </c>
      <c r="B1373" s="1" t="s">
        <v>248</v>
      </c>
      <c r="C1373" s="144">
        <v>37470</v>
      </c>
      <c r="D1373" s="144"/>
      <c r="E1373" s="1" t="s">
        <v>342</v>
      </c>
      <c r="F1373" s="1" t="s">
        <v>228</v>
      </c>
      <c r="G1373" s="1" t="s">
        <v>513</v>
      </c>
    </row>
    <row r="1374" spans="1:7" ht="15" customHeight="1">
      <c r="A1374" s="180">
        <v>44886</v>
      </c>
      <c r="B1374" s="1" t="s">
        <v>248</v>
      </c>
      <c r="C1374" s="144">
        <v>33990</v>
      </c>
      <c r="D1374" s="144"/>
      <c r="E1374" s="1" t="s">
        <v>313</v>
      </c>
      <c r="F1374" s="1" t="s">
        <v>143</v>
      </c>
      <c r="G1374" s="1" t="s">
        <v>513</v>
      </c>
    </row>
    <row r="1375" spans="1:7" ht="15" customHeight="1">
      <c r="A1375" s="180">
        <v>44886</v>
      </c>
      <c r="B1375" s="1" t="s">
        <v>248</v>
      </c>
      <c r="C1375" s="144">
        <v>1430</v>
      </c>
      <c r="D1375" s="144"/>
      <c r="E1375" s="1" t="s">
        <v>313</v>
      </c>
      <c r="F1375" s="1" t="s">
        <v>144</v>
      </c>
      <c r="G1375" s="1" t="s">
        <v>513</v>
      </c>
    </row>
    <row r="1376" spans="1:7" ht="15" customHeight="1">
      <c r="A1376" s="180">
        <v>44886</v>
      </c>
      <c r="B1376" s="1" t="s">
        <v>248</v>
      </c>
      <c r="C1376" s="144">
        <v>104159</v>
      </c>
      <c r="D1376" s="144"/>
      <c r="E1376" s="1" t="s">
        <v>455</v>
      </c>
      <c r="F1376" s="1" t="s">
        <v>143</v>
      </c>
      <c r="G1376" s="1" t="s">
        <v>513</v>
      </c>
    </row>
    <row r="1377" spans="1:7" ht="15" customHeight="1">
      <c r="A1377" s="180">
        <v>44886</v>
      </c>
      <c r="B1377" s="1" t="s">
        <v>248</v>
      </c>
      <c r="C1377" s="144">
        <v>4380</v>
      </c>
      <c r="D1377" s="144"/>
      <c r="E1377" s="1" t="s">
        <v>455</v>
      </c>
      <c r="F1377" s="1" t="s">
        <v>144</v>
      </c>
      <c r="G1377" s="1" t="s">
        <v>513</v>
      </c>
    </row>
    <row r="1378" spans="1:7" ht="15" customHeight="1">
      <c r="A1378" s="180">
        <v>44886</v>
      </c>
      <c r="B1378" s="1" t="s">
        <v>248</v>
      </c>
      <c r="C1378" s="144">
        <v>131846</v>
      </c>
      <c r="D1378" s="144"/>
      <c r="E1378" s="1" t="s">
        <v>245</v>
      </c>
      <c r="F1378" s="1" t="s">
        <v>143</v>
      </c>
      <c r="G1378" s="1" t="s">
        <v>513</v>
      </c>
    </row>
    <row r="1379" spans="1:7" ht="15" customHeight="1">
      <c r="A1379" s="180">
        <v>44886</v>
      </c>
      <c r="B1379" s="1" t="s">
        <v>248</v>
      </c>
      <c r="C1379" s="144">
        <v>5540</v>
      </c>
      <c r="D1379" s="144"/>
      <c r="E1379" s="1" t="s">
        <v>245</v>
      </c>
      <c r="F1379" s="1" t="s">
        <v>144</v>
      </c>
      <c r="G1379" s="1" t="s">
        <v>513</v>
      </c>
    </row>
    <row r="1380" spans="1:7" ht="15" customHeight="1">
      <c r="A1380" s="180">
        <v>44886</v>
      </c>
      <c r="B1380" s="1" t="s">
        <v>248</v>
      </c>
      <c r="C1380" s="144">
        <v>7370</v>
      </c>
      <c r="D1380" s="144"/>
      <c r="E1380" s="1" t="s">
        <v>309</v>
      </c>
      <c r="F1380" s="1" t="s">
        <v>143</v>
      </c>
      <c r="G1380" s="1" t="s">
        <v>513</v>
      </c>
    </row>
    <row r="1381" spans="1:7" ht="15" customHeight="1">
      <c r="A1381" s="180">
        <v>44886</v>
      </c>
      <c r="B1381" s="1" t="s">
        <v>248</v>
      </c>
      <c r="C1381" s="144">
        <v>310</v>
      </c>
      <c r="D1381" s="144"/>
      <c r="E1381" s="1" t="s">
        <v>309</v>
      </c>
      <c r="F1381" s="1" t="s">
        <v>144</v>
      </c>
      <c r="G1381" s="1" t="s">
        <v>513</v>
      </c>
    </row>
    <row r="1382" spans="1:7" ht="15" customHeight="1">
      <c r="A1382" s="180">
        <v>44886</v>
      </c>
      <c r="B1382" s="1" t="s">
        <v>248</v>
      </c>
      <c r="C1382" s="144">
        <v>9130</v>
      </c>
      <c r="D1382" s="144"/>
      <c r="E1382" s="1" t="s">
        <v>124</v>
      </c>
      <c r="F1382" s="1" t="s">
        <v>143</v>
      </c>
      <c r="G1382" s="1" t="s">
        <v>513</v>
      </c>
    </row>
    <row r="1383" spans="1:7" ht="15" customHeight="1">
      <c r="A1383" s="180">
        <v>44886</v>
      </c>
      <c r="B1383" s="1" t="s">
        <v>248</v>
      </c>
      <c r="C1383" s="144">
        <v>380</v>
      </c>
      <c r="D1383" s="144"/>
      <c r="E1383" s="1" t="s">
        <v>124</v>
      </c>
      <c r="F1383" s="1" t="s">
        <v>144</v>
      </c>
      <c r="G1383" s="1" t="s">
        <v>513</v>
      </c>
    </row>
    <row r="1384" spans="1:7" ht="15" customHeight="1">
      <c r="A1384" s="180">
        <v>44886</v>
      </c>
      <c r="B1384" s="1" t="s">
        <v>248</v>
      </c>
      <c r="C1384" s="144">
        <v>8272</v>
      </c>
      <c r="D1384" s="144"/>
      <c r="E1384" s="1" t="s">
        <v>385</v>
      </c>
      <c r="F1384" s="1" t="s">
        <v>143</v>
      </c>
      <c r="G1384" s="1" t="s">
        <v>513</v>
      </c>
    </row>
    <row r="1385" spans="1:7" ht="15" customHeight="1">
      <c r="A1385" s="180">
        <v>44886</v>
      </c>
      <c r="B1385" s="1" t="s">
        <v>248</v>
      </c>
      <c r="C1385" s="144">
        <v>340</v>
      </c>
      <c r="D1385" s="144"/>
      <c r="E1385" s="1" t="s">
        <v>385</v>
      </c>
      <c r="F1385" s="1" t="s">
        <v>144</v>
      </c>
      <c r="G1385" s="1" t="s">
        <v>513</v>
      </c>
    </row>
    <row r="1386" spans="1:7" ht="15" customHeight="1">
      <c r="A1386" s="180">
        <v>44886</v>
      </c>
      <c r="B1386" s="1" t="s">
        <v>248</v>
      </c>
      <c r="C1386" s="144">
        <v>3080</v>
      </c>
      <c r="D1386" s="144"/>
      <c r="E1386" s="1" t="s">
        <v>331</v>
      </c>
      <c r="F1386" s="1" t="s">
        <v>143</v>
      </c>
      <c r="G1386" s="1" t="s">
        <v>513</v>
      </c>
    </row>
    <row r="1387" spans="1:7" ht="15" customHeight="1">
      <c r="A1387" s="180">
        <v>44886</v>
      </c>
      <c r="B1387" s="1" t="s">
        <v>248</v>
      </c>
      <c r="C1387" s="144">
        <v>130</v>
      </c>
      <c r="D1387" s="144"/>
      <c r="E1387" s="1" t="s">
        <v>331</v>
      </c>
      <c r="F1387" s="1" t="s">
        <v>144</v>
      </c>
      <c r="G1387" s="1" t="s">
        <v>513</v>
      </c>
    </row>
    <row r="1388" spans="1:7" ht="15" customHeight="1">
      <c r="A1388" s="180">
        <v>44886</v>
      </c>
      <c r="B1388" s="1" t="s">
        <v>248</v>
      </c>
      <c r="C1388" s="144">
        <v>109725</v>
      </c>
      <c r="D1388" s="144"/>
      <c r="E1388" s="1" t="s">
        <v>489</v>
      </c>
      <c r="F1388" s="1" t="s">
        <v>143</v>
      </c>
      <c r="G1388" s="1" t="s">
        <v>513</v>
      </c>
    </row>
    <row r="1389" spans="1:7" ht="15" customHeight="1">
      <c r="A1389" s="180">
        <v>44886</v>
      </c>
      <c r="B1389" s="1" t="s">
        <v>248</v>
      </c>
      <c r="C1389" s="144">
        <v>4610</v>
      </c>
      <c r="D1389" s="144"/>
      <c r="E1389" s="1" t="s">
        <v>489</v>
      </c>
      <c r="F1389" s="1" t="s">
        <v>144</v>
      </c>
      <c r="G1389" s="1" t="s">
        <v>513</v>
      </c>
    </row>
    <row r="1390" spans="1:7" ht="15" customHeight="1">
      <c r="A1390" s="180">
        <v>44886</v>
      </c>
      <c r="B1390" s="1" t="s">
        <v>248</v>
      </c>
      <c r="C1390" s="144">
        <v>110429</v>
      </c>
      <c r="D1390" s="144"/>
      <c r="E1390" s="1" t="s">
        <v>489</v>
      </c>
      <c r="F1390" s="1" t="s">
        <v>227</v>
      </c>
      <c r="G1390" s="1" t="s">
        <v>513</v>
      </c>
    </row>
    <row r="1391" spans="1:7" ht="15" customHeight="1">
      <c r="A1391" s="180">
        <v>44886</v>
      </c>
      <c r="B1391" s="1" t="s">
        <v>248</v>
      </c>
      <c r="C1391" s="144">
        <v>4640</v>
      </c>
      <c r="D1391" s="144"/>
      <c r="E1391" s="1" t="s">
        <v>489</v>
      </c>
      <c r="F1391" s="1" t="s">
        <v>228</v>
      </c>
      <c r="G1391" s="1" t="s">
        <v>513</v>
      </c>
    </row>
    <row r="1392" spans="1:7" ht="15" customHeight="1">
      <c r="A1392" s="180">
        <v>44886</v>
      </c>
      <c r="B1392" s="1" t="s">
        <v>248</v>
      </c>
      <c r="C1392" s="144">
        <v>33242</v>
      </c>
      <c r="D1392" s="144"/>
      <c r="E1392" s="1" t="s">
        <v>512</v>
      </c>
      <c r="F1392" s="1" t="s">
        <v>143</v>
      </c>
      <c r="G1392" s="1" t="s">
        <v>513</v>
      </c>
    </row>
    <row r="1393" spans="1:7" ht="15" customHeight="1">
      <c r="A1393" s="180">
        <v>44886</v>
      </c>
      <c r="B1393" s="1" t="s">
        <v>248</v>
      </c>
      <c r="C1393" s="144">
        <v>1390</v>
      </c>
      <c r="D1393" s="144"/>
      <c r="E1393" s="1" t="s">
        <v>512</v>
      </c>
      <c r="F1393" s="1" t="s">
        <v>144</v>
      </c>
      <c r="G1393" s="1" t="s">
        <v>513</v>
      </c>
    </row>
    <row r="1394" spans="1:7" ht="15" customHeight="1">
      <c r="A1394" s="180">
        <v>44886</v>
      </c>
      <c r="B1394" s="1" t="s">
        <v>248</v>
      </c>
      <c r="C1394" s="144">
        <v>16907</v>
      </c>
      <c r="D1394" s="144"/>
      <c r="E1394" s="1" t="s">
        <v>120</v>
      </c>
      <c r="F1394" s="1" t="s">
        <v>143</v>
      </c>
      <c r="G1394" s="1" t="s">
        <v>513</v>
      </c>
    </row>
    <row r="1395" spans="1:7" ht="15" customHeight="1">
      <c r="A1395" s="180">
        <v>44886</v>
      </c>
      <c r="B1395" s="1" t="s">
        <v>248</v>
      </c>
      <c r="C1395" s="144">
        <v>710</v>
      </c>
      <c r="D1395" s="144"/>
      <c r="E1395" s="1" t="s">
        <v>120</v>
      </c>
      <c r="F1395" s="1" t="s">
        <v>144</v>
      </c>
      <c r="G1395" s="1" t="s">
        <v>513</v>
      </c>
    </row>
    <row r="1396" spans="1:7" ht="15" customHeight="1">
      <c r="A1396" s="180">
        <v>44886</v>
      </c>
      <c r="B1396" s="1" t="s">
        <v>248</v>
      </c>
      <c r="C1396" s="144">
        <v>96261</v>
      </c>
      <c r="D1396" s="144"/>
      <c r="E1396" s="1" t="s">
        <v>120</v>
      </c>
      <c r="F1396" s="1" t="s">
        <v>143</v>
      </c>
      <c r="G1396" s="1" t="s">
        <v>513</v>
      </c>
    </row>
    <row r="1397" spans="1:7" ht="15" customHeight="1">
      <c r="A1397" s="180">
        <v>44886</v>
      </c>
      <c r="B1397" s="1" t="s">
        <v>248</v>
      </c>
      <c r="C1397" s="144">
        <v>4050</v>
      </c>
      <c r="D1397" s="144"/>
      <c r="E1397" s="1" t="s">
        <v>120</v>
      </c>
      <c r="F1397" s="1" t="s">
        <v>144</v>
      </c>
      <c r="G1397" s="1" t="s">
        <v>513</v>
      </c>
    </row>
    <row r="1398" spans="1:7" ht="15" customHeight="1">
      <c r="A1398" s="180">
        <v>44886</v>
      </c>
      <c r="B1398" s="1" t="s">
        <v>248</v>
      </c>
      <c r="C1398" s="144">
        <v>603097</v>
      </c>
      <c r="D1398" s="144"/>
      <c r="E1398" s="1" t="s">
        <v>120</v>
      </c>
      <c r="F1398" s="1" t="s">
        <v>227</v>
      </c>
      <c r="G1398" s="1" t="s">
        <v>513</v>
      </c>
    </row>
    <row r="1399" spans="1:7" ht="15" customHeight="1">
      <c r="A1399" s="180">
        <v>44886</v>
      </c>
      <c r="B1399" s="1" t="s">
        <v>248</v>
      </c>
      <c r="C1399" s="144">
        <v>25380</v>
      </c>
      <c r="D1399" s="144"/>
      <c r="E1399" s="1" t="s">
        <v>120</v>
      </c>
      <c r="F1399" s="1" t="s">
        <v>228</v>
      </c>
      <c r="G1399" s="1" t="s">
        <v>513</v>
      </c>
    </row>
    <row r="1400" spans="1:7" ht="15" customHeight="1">
      <c r="A1400" s="180">
        <v>44886</v>
      </c>
      <c r="B1400" s="1" t="s">
        <v>248</v>
      </c>
      <c r="C1400" s="144">
        <v>6061</v>
      </c>
      <c r="D1400" s="144"/>
      <c r="E1400" s="1" t="s">
        <v>120</v>
      </c>
      <c r="F1400" s="1" t="s">
        <v>143</v>
      </c>
      <c r="G1400" s="1" t="s">
        <v>513</v>
      </c>
    </row>
    <row r="1401" spans="1:7" ht="15" customHeight="1">
      <c r="A1401" s="180">
        <v>44886</v>
      </c>
      <c r="B1401" s="1" t="s">
        <v>248</v>
      </c>
      <c r="C1401" s="144">
        <v>250</v>
      </c>
      <c r="D1401" s="144"/>
      <c r="E1401" s="1" t="s">
        <v>120</v>
      </c>
      <c r="F1401" s="1" t="s">
        <v>144</v>
      </c>
      <c r="G1401" s="1" t="s">
        <v>513</v>
      </c>
    </row>
    <row r="1402" spans="1:7" ht="15" customHeight="1">
      <c r="A1402" s="180">
        <v>44886</v>
      </c>
      <c r="B1402" s="1" t="s">
        <v>248</v>
      </c>
      <c r="C1402" s="144">
        <v>123816</v>
      </c>
      <c r="D1402" s="144"/>
      <c r="E1402" s="1" t="s">
        <v>456</v>
      </c>
      <c r="F1402" s="1" t="s">
        <v>143</v>
      </c>
      <c r="G1402" s="1" t="s">
        <v>513</v>
      </c>
    </row>
    <row r="1403" spans="1:7" ht="15" customHeight="1">
      <c r="A1403" s="180">
        <v>44886</v>
      </c>
      <c r="B1403" s="1" t="s">
        <v>248</v>
      </c>
      <c r="C1403" s="144">
        <v>5210</v>
      </c>
      <c r="D1403" s="144"/>
      <c r="E1403" s="1" t="s">
        <v>456</v>
      </c>
      <c r="F1403" s="1" t="s">
        <v>144</v>
      </c>
      <c r="G1403" s="1" t="s">
        <v>513</v>
      </c>
    </row>
    <row r="1404" spans="1:7" ht="15" customHeight="1">
      <c r="A1404" s="180">
        <v>44886</v>
      </c>
      <c r="B1404" s="1" t="s">
        <v>248</v>
      </c>
      <c r="C1404" s="144">
        <v>35211</v>
      </c>
      <c r="D1404" s="144"/>
      <c r="E1404" s="1" t="s">
        <v>456</v>
      </c>
      <c r="F1404" s="1" t="s">
        <v>227</v>
      </c>
      <c r="G1404" s="1" t="s">
        <v>513</v>
      </c>
    </row>
    <row r="1405" spans="1:7" ht="15" customHeight="1">
      <c r="A1405" s="180">
        <v>44886</v>
      </c>
      <c r="B1405" s="1" t="s">
        <v>248</v>
      </c>
      <c r="C1405" s="144">
        <v>1480</v>
      </c>
      <c r="D1405" s="144"/>
      <c r="E1405" s="1" t="s">
        <v>456</v>
      </c>
      <c r="F1405" s="1" t="s">
        <v>228</v>
      </c>
      <c r="G1405" s="1" t="s">
        <v>513</v>
      </c>
    </row>
    <row r="1406" spans="1:7" ht="15" customHeight="1">
      <c r="A1406" s="180">
        <v>44886</v>
      </c>
      <c r="B1406" s="1" t="s">
        <v>248</v>
      </c>
      <c r="C1406" s="144">
        <v>199034</v>
      </c>
      <c r="D1406" s="144"/>
      <c r="E1406" s="1" t="s">
        <v>483</v>
      </c>
      <c r="F1406" s="1" t="s">
        <v>143</v>
      </c>
      <c r="G1406" s="1" t="s">
        <v>513</v>
      </c>
    </row>
    <row r="1407" spans="1:7" ht="15" customHeight="1">
      <c r="A1407" s="180">
        <v>44886</v>
      </c>
      <c r="B1407" s="1" t="s">
        <v>248</v>
      </c>
      <c r="C1407" s="144">
        <v>8370</v>
      </c>
      <c r="D1407" s="144"/>
      <c r="E1407" s="1" t="s">
        <v>483</v>
      </c>
      <c r="F1407" s="1" t="s">
        <v>144</v>
      </c>
      <c r="G1407" s="1" t="s">
        <v>513</v>
      </c>
    </row>
    <row r="1408" spans="1:7" ht="15" customHeight="1">
      <c r="A1408" s="180">
        <v>44886</v>
      </c>
      <c r="B1408" s="1" t="s">
        <v>248</v>
      </c>
      <c r="C1408" s="144">
        <v>48906</v>
      </c>
      <c r="D1408" s="144"/>
      <c r="E1408" s="1" t="s">
        <v>483</v>
      </c>
      <c r="F1408" s="1" t="s">
        <v>143</v>
      </c>
      <c r="G1408" s="1" t="s">
        <v>513</v>
      </c>
    </row>
    <row r="1409" spans="1:7" ht="15" customHeight="1">
      <c r="A1409" s="180">
        <v>44886</v>
      </c>
      <c r="B1409" s="1" t="s">
        <v>248</v>
      </c>
      <c r="C1409" s="144">
        <v>2050</v>
      </c>
      <c r="D1409" s="144"/>
      <c r="E1409" s="1" t="s">
        <v>483</v>
      </c>
      <c r="F1409" s="1" t="s">
        <v>144</v>
      </c>
      <c r="G1409" s="1" t="s">
        <v>513</v>
      </c>
    </row>
    <row r="1410" spans="1:7" ht="15" customHeight="1">
      <c r="A1410" s="180">
        <v>44886</v>
      </c>
      <c r="B1410" s="1" t="s">
        <v>248</v>
      </c>
      <c r="C1410" s="144">
        <v>57618</v>
      </c>
      <c r="D1410" s="144"/>
      <c r="E1410" s="1" t="s">
        <v>339</v>
      </c>
      <c r="F1410" s="1" t="s">
        <v>143</v>
      </c>
      <c r="G1410" s="1" t="s">
        <v>513</v>
      </c>
    </row>
    <row r="1411" spans="1:7" ht="15" customHeight="1">
      <c r="A1411" s="180">
        <v>44886</v>
      </c>
      <c r="B1411" s="1" t="s">
        <v>248</v>
      </c>
      <c r="C1411" s="144">
        <v>2420</v>
      </c>
      <c r="D1411" s="144"/>
      <c r="E1411" s="1" t="s">
        <v>339</v>
      </c>
      <c r="F1411" s="1" t="s">
        <v>144</v>
      </c>
      <c r="G1411" s="1" t="s">
        <v>513</v>
      </c>
    </row>
    <row r="1412" spans="1:7" ht="15" customHeight="1">
      <c r="A1412" s="180">
        <v>44886</v>
      </c>
      <c r="B1412" s="1" t="s">
        <v>248</v>
      </c>
      <c r="C1412" s="144">
        <v>308000</v>
      </c>
      <c r="D1412" s="144"/>
      <c r="E1412" s="1" t="s">
        <v>339</v>
      </c>
      <c r="F1412" s="1" t="s">
        <v>145</v>
      </c>
      <c r="G1412" s="1" t="s">
        <v>513</v>
      </c>
    </row>
    <row r="1413" spans="1:7" ht="15" customHeight="1">
      <c r="A1413" s="180">
        <v>44886</v>
      </c>
      <c r="B1413" s="1" t="s">
        <v>248</v>
      </c>
      <c r="C1413" s="144">
        <v>204644</v>
      </c>
      <c r="D1413" s="144"/>
      <c r="E1413" s="1" t="s">
        <v>117</v>
      </c>
      <c r="F1413" s="1" t="s">
        <v>143</v>
      </c>
      <c r="G1413" s="1" t="s">
        <v>513</v>
      </c>
    </row>
    <row r="1414" spans="1:7" ht="15" customHeight="1">
      <c r="A1414" s="180">
        <v>44886</v>
      </c>
      <c r="B1414" s="1" t="s">
        <v>248</v>
      </c>
      <c r="C1414" s="144">
        <v>8610</v>
      </c>
      <c r="D1414" s="144"/>
      <c r="E1414" s="1" t="s">
        <v>117</v>
      </c>
      <c r="F1414" s="1" t="s">
        <v>144</v>
      </c>
      <c r="G1414" s="1" t="s">
        <v>513</v>
      </c>
    </row>
    <row r="1415" spans="1:7" ht="15" customHeight="1">
      <c r="A1415" s="180">
        <v>44886</v>
      </c>
      <c r="B1415" s="1" t="s">
        <v>248</v>
      </c>
      <c r="C1415" s="144">
        <v>242484</v>
      </c>
      <c r="D1415" s="144"/>
      <c r="E1415" s="1" t="s">
        <v>139</v>
      </c>
      <c r="F1415" s="1" t="s">
        <v>143</v>
      </c>
      <c r="G1415" s="1" t="s">
        <v>513</v>
      </c>
    </row>
    <row r="1416" spans="1:7" ht="15" customHeight="1">
      <c r="A1416" s="180">
        <v>44886</v>
      </c>
      <c r="B1416" s="1" t="s">
        <v>248</v>
      </c>
      <c r="C1416" s="144">
        <v>10200</v>
      </c>
      <c r="D1416" s="144"/>
      <c r="E1416" s="1" t="s">
        <v>139</v>
      </c>
      <c r="F1416" s="1" t="s">
        <v>144</v>
      </c>
      <c r="G1416" s="1" t="s">
        <v>513</v>
      </c>
    </row>
    <row r="1417" spans="1:7" ht="15" customHeight="1">
      <c r="A1417" s="180">
        <v>44886</v>
      </c>
      <c r="B1417" s="1" t="s">
        <v>248</v>
      </c>
      <c r="C1417" s="144">
        <v>2256727</v>
      </c>
      <c r="D1417" s="144"/>
      <c r="E1417" s="1" t="s">
        <v>139</v>
      </c>
      <c r="F1417" s="1" t="s">
        <v>227</v>
      </c>
      <c r="G1417" s="1" t="s">
        <v>513</v>
      </c>
    </row>
    <row r="1418" spans="1:7" ht="15" customHeight="1">
      <c r="A1418" s="180">
        <v>44886</v>
      </c>
      <c r="B1418" s="1" t="s">
        <v>248</v>
      </c>
      <c r="C1418" s="144">
        <v>94970</v>
      </c>
      <c r="D1418" s="144"/>
      <c r="E1418" s="1" t="s">
        <v>139</v>
      </c>
      <c r="F1418" s="1" t="s">
        <v>228</v>
      </c>
      <c r="G1418" s="1" t="s">
        <v>513</v>
      </c>
    </row>
    <row r="1419" spans="1:7" ht="15" customHeight="1">
      <c r="A1419" s="180">
        <v>44886</v>
      </c>
      <c r="B1419" s="1" t="s">
        <v>248</v>
      </c>
      <c r="C1419" s="144">
        <v>21692</v>
      </c>
      <c r="D1419" s="144"/>
      <c r="E1419" s="1" t="s">
        <v>132</v>
      </c>
      <c r="F1419" s="1" t="s">
        <v>143</v>
      </c>
      <c r="G1419" s="1" t="s">
        <v>513</v>
      </c>
    </row>
    <row r="1420" spans="1:7" ht="15" customHeight="1">
      <c r="A1420" s="180">
        <v>44886</v>
      </c>
      <c r="B1420" s="1" t="s">
        <v>248</v>
      </c>
      <c r="C1420" s="144">
        <v>910</v>
      </c>
      <c r="D1420" s="144"/>
      <c r="E1420" s="1" t="s">
        <v>132</v>
      </c>
      <c r="F1420" s="1" t="s">
        <v>144</v>
      </c>
      <c r="G1420" s="1" t="s">
        <v>513</v>
      </c>
    </row>
    <row r="1421" spans="1:7" ht="15" customHeight="1">
      <c r="A1421" s="180">
        <v>44886</v>
      </c>
      <c r="B1421" s="1" t="s">
        <v>248</v>
      </c>
      <c r="C1421" s="144">
        <v>175109</v>
      </c>
      <c r="D1421" s="144"/>
      <c r="E1421" s="1" t="s">
        <v>313</v>
      </c>
      <c r="F1421" s="1" t="s">
        <v>143</v>
      </c>
      <c r="G1421" s="1" t="s">
        <v>513</v>
      </c>
    </row>
    <row r="1422" spans="1:7" ht="15" customHeight="1">
      <c r="A1422" s="180">
        <v>44886</v>
      </c>
      <c r="B1422" s="1" t="s">
        <v>248</v>
      </c>
      <c r="C1422" s="144">
        <v>7350</v>
      </c>
      <c r="D1422" s="144"/>
      <c r="E1422" s="1" t="s">
        <v>313</v>
      </c>
      <c r="F1422" s="1" t="s">
        <v>144</v>
      </c>
      <c r="G1422" s="1" t="s">
        <v>513</v>
      </c>
    </row>
    <row r="1423" spans="1:7" ht="15" customHeight="1">
      <c r="A1423" s="180">
        <v>44886</v>
      </c>
      <c r="B1423" s="1" t="s">
        <v>248</v>
      </c>
      <c r="C1423" s="144">
        <v>435336</v>
      </c>
      <c r="D1423" s="144"/>
      <c r="E1423" s="1" t="s">
        <v>385</v>
      </c>
      <c r="F1423" s="1" t="s">
        <v>143</v>
      </c>
      <c r="G1423" s="1" t="s">
        <v>513</v>
      </c>
    </row>
    <row r="1424" spans="1:7" ht="15" customHeight="1">
      <c r="A1424" s="180">
        <v>44886</v>
      </c>
      <c r="B1424" s="1" t="s">
        <v>248</v>
      </c>
      <c r="C1424" s="144">
        <v>18320</v>
      </c>
      <c r="D1424" s="144"/>
      <c r="E1424" s="1" t="s">
        <v>385</v>
      </c>
      <c r="F1424" s="1" t="s">
        <v>144</v>
      </c>
      <c r="G1424" s="1" t="s">
        <v>513</v>
      </c>
    </row>
    <row r="1425" spans="1:7" ht="15" customHeight="1">
      <c r="A1425" s="180">
        <v>44886</v>
      </c>
      <c r="B1425" s="1" t="s">
        <v>248</v>
      </c>
      <c r="C1425" s="144">
        <v>38445</v>
      </c>
      <c r="D1425" s="144"/>
      <c r="E1425" s="1" t="s">
        <v>123</v>
      </c>
      <c r="F1425" s="1" t="s">
        <v>143</v>
      </c>
      <c r="G1425" s="1" t="s">
        <v>513</v>
      </c>
    </row>
    <row r="1426" spans="1:7" ht="15" customHeight="1">
      <c r="A1426" s="180">
        <v>44886</v>
      </c>
      <c r="B1426" s="1" t="s">
        <v>248</v>
      </c>
      <c r="C1426" s="144">
        <v>1610</v>
      </c>
      <c r="D1426" s="144"/>
      <c r="E1426" s="1" t="s">
        <v>123</v>
      </c>
      <c r="F1426" s="1" t="s">
        <v>144</v>
      </c>
      <c r="G1426" s="1" t="s">
        <v>513</v>
      </c>
    </row>
    <row r="1427" spans="1:7" ht="15" customHeight="1">
      <c r="A1427" s="180">
        <v>44886</v>
      </c>
      <c r="B1427" s="1" t="s">
        <v>248</v>
      </c>
      <c r="C1427" s="144">
        <v>150777</v>
      </c>
      <c r="D1427" s="144"/>
      <c r="E1427" s="1" t="s">
        <v>397</v>
      </c>
      <c r="F1427" s="1" t="s">
        <v>143</v>
      </c>
      <c r="G1427" s="1" t="s">
        <v>513</v>
      </c>
    </row>
    <row r="1428" spans="1:7" ht="15" customHeight="1">
      <c r="A1428" s="180">
        <v>44886</v>
      </c>
      <c r="B1428" s="1" t="s">
        <v>248</v>
      </c>
      <c r="C1428" s="144">
        <v>6340</v>
      </c>
      <c r="D1428" s="144"/>
      <c r="E1428" s="1" t="s">
        <v>397</v>
      </c>
      <c r="F1428" s="1" t="s">
        <v>144</v>
      </c>
      <c r="G1428" s="1" t="s">
        <v>513</v>
      </c>
    </row>
    <row r="1429" spans="1:7" ht="15" customHeight="1">
      <c r="A1429" s="180">
        <v>44886</v>
      </c>
      <c r="B1429" s="1" t="s">
        <v>248</v>
      </c>
      <c r="C1429" s="144">
        <v>374374</v>
      </c>
      <c r="D1429" s="144"/>
      <c r="E1429" s="1" t="s">
        <v>310</v>
      </c>
      <c r="F1429" s="1" t="s">
        <v>227</v>
      </c>
      <c r="G1429" s="1" t="s">
        <v>513</v>
      </c>
    </row>
    <row r="1430" spans="1:7" ht="15" customHeight="1">
      <c r="A1430" s="180">
        <v>44886</v>
      </c>
      <c r="B1430" s="1" t="s">
        <v>248</v>
      </c>
      <c r="C1430" s="144">
        <v>15750</v>
      </c>
      <c r="D1430" s="144"/>
      <c r="E1430" s="1" t="s">
        <v>310</v>
      </c>
      <c r="F1430" s="1" t="s">
        <v>228</v>
      </c>
      <c r="G1430" s="1" t="s">
        <v>513</v>
      </c>
    </row>
    <row r="1431" spans="1:7" ht="15" customHeight="1">
      <c r="A1431" s="180">
        <v>44886</v>
      </c>
      <c r="B1431" s="1" t="s">
        <v>248</v>
      </c>
      <c r="C1431" s="144">
        <v>178563</v>
      </c>
      <c r="D1431" s="144"/>
      <c r="E1431" s="1" t="s">
        <v>313</v>
      </c>
      <c r="F1431" s="1" t="s">
        <v>143</v>
      </c>
      <c r="G1431" s="1" t="s">
        <v>513</v>
      </c>
    </row>
    <row r="1432" spans="1:7" ht="15" customHeight="1">
      <c r="A1432" s="180">
        <v>44886</v>
      </c>
      <c r="B1432" s="1" t="s">
        <v>248</v>
      </c>
      <c r="C1432" s="144">
        <v>7510</v>
      </c>
      <c r="D1432" s="144"/>
      <c r="E1432" s="1" t="s">
        <v>313</v>
      </c>
      <c r="F1432" s="1" t="s">
        <v>144</v>
      </c>
      <c r="G1432" s="1" t="s">
        <v>513</v>
      </c>
    </row>
    <row r="1433" spans="1:7" ht="15" customHeight="1">
      <c r="A1433" s="180">
        <v>44886</v>
      </c>
      <c r="B1433" s="1" t="s">
        <v>248</v>
      </c>
      <c r="C1433" s="144">
        <v>335841</v>
      </c>
      <c r="D1433" s="144"/>
      <c r="E1433" s="1" t="s">
        <v>129</v>
      </c>
      <c r="F1433" s="1" t="s">
        <v>143</v>
      </c>
      <c r="G1433" s="1" t="s">
        <v>513</v>
      </c>
    </row>
    <row r="1434" spans="1:7" ht="15" customHeight="1">
      <c r="A1434" s="180">
        <v>44886</v>
      </c>
      <c r="B1434" s="1" t="s">
        <v>248</v>
      </c>
      <c r="C1434" s="144">
        <v>14130</v>
      </c>
      <c r="D1434" s="144"/>
      <c r="E1434" s="1" t="s">
        <v>129</v>
      </c>
      <c r="F1434" s="1" t="s">
        <v>144</v>
      </c>
      <c r="G1434" s="1" t="s">
        <v>513</v>
      </c>
    </row>
    <row r="1435" spans="1:7" ht="15" customHeight="1">
      <c r="A1435" s="180">
        <v>44886</v>
      </c>
      <c r="B1435" s="1" t="s">
        <v>248</v>
      </c>
      <c r="C1435" s="144">
        <v>40986</v>
      </c>
      <c r="D1435" s="144"/>
      <c r="E1435" s="1" t="s">
        <v>129</v>
      </c>
      <c r="F1435" s="1" t="s">
        <v>227</v>
      </c>
      <c r="G1435" s="1" t="s">
        <v>513</v>
      </c>
    </row>
    <row r="1436" spans="1:7" ht="15" customHeight="1">
      <c r="A1436" s="180">
        <v>44886</v>
      </c>
      <c r="B1436" s="1" t="s">
        <v>248</v>
      </c>
      <c r="C1436" s="144">
        <v>1720</v>
      </c>
      <c r="D1436" s="144"/>
      <c r="E1436" s="1" t="s">
        <v>129</v>
      </c>
      <c r="F1436" s="1" t="s">
        <v>228</v>
      </c>
      <c r="G1436" s="1" t="s">
        <v>513</v>
      </c>
    </row>
    <row r="1437" spans="1:7" ht="15" customHeight="1">
      <c r="A1437" s="180">
        <v>44886</v>
      </c>
      <c r="B1437" s="1" t="s">
        <v>248</v>
      </c>
      <c r="C1437" s="144">
        <v>432795</v>
      </c>
      <c r="D1437" s="144"/>
      <c r="E1437" s="1" t="s">
        <v>342</v>
      </c>
      <c r="F1437" s="1" t="s">
        <v>143</v>
      </c>
      <c r="G1437" s="1" t="s">
        <v>513</v>
      </c>
    </row>
    <row r="1438" spans="1:7" ht="15" customHeight="1">
      <c r="A1438" s="180">
        <v>44886</v>
      </c>
      <c r="B1438" s="1" t="s">
        <v>248</v>
      </c>
      <c r="C1438" s="144">
        <v>18213</v>
      </c>
      <c r="D1438" s="144"/>
      <c r="E1438" s="1" t="s">
        <v>342</v>
      </c>
      <c r="F1438" s="1" t="s">
        <v>144</v>
      </c>
      <c r="G1438" s="1" t="s">
        <v>513</v>
      </c>
    </row>
    <row r="1439" spans="1:7" ht="15" customHeight="1">
      <c r="A1439" s="180">
        <v>44886</v>
      </c>
      <c r="B1439" s="1" t="s">
        <v>248</v>
      </c>
      <c r="C1439" s="144">
        <v>666336</v>
      </c>
      <c r="D1439" s="144"/>
      <c r="E1439" s="1" t="s">
        <v>342</v>
      </c>
      <c r="F1439" s="1" t="s">
        <v>227</v>
      </c>
      <c r="G1439" s="1" t="s">
        <v>513</v>
      </c>
    </row>
    <row r="1440" spans="1:7" ht="15" customHeight="1">
      <c r="A1440" s="180">
        <v>44886</v>
      </c>
      <c r="B1440" s="1" t="s">
        <v>248</v>
      </c>
      <c r="C1440" s="144">
        <v>28042</v>
      </c>
      <c r="D1440" s="144"/>
      <c r="E1440" s="1" t="s">
        <v>342</v>
      </c>
      <c r="F1440" s="1" t="s">
        <v>228</v>
      </c>
      <c r="G1440" s="1" t="s">
        <v>513</v>
      </c>
    </row>
    <row r="1441" spans="1:7" ht="15" customHeight="1">
      <c r="A1441" s="180">
        <v>44886</v>
      </c>
      <c r="B1441" s="1" t="s">
        <v>248</v>
      </c>
      <c r="C1441" s="144">
        <v>21549</v>
      </c>
      <c r="D1441" s="144"/>
      <c r="E1441" s="1" t="s">
        <v>398</v>
      </c>
      <c r="F1441" s="1" t="s">
        <v>143</v>
      </c>
      <c r="G1441" s="1" t="s">
        <v>513</v>
      </c>
    </row>
    <row r="1442" spans="1:7" ht="15" customHeight="1">
      <c r="A1442" s="180">
        <v>44886</v>
      </c>
      <c r="B1442" s="1" t="s">
        <v>248</v>
      </c>
      <c r="C1442" s="144">
        <v>900</v>
      </c>
      <c r="D1442" s="144"/>
      <c r="E1442" s="1" t="s">
        <v>398</v>
      </c>
      <c r="F1442" s="1" t="s">
        <v>144</v>
      </c>
      <c r="G1442" s="1" t="s">
        <v>513</v>
      </c>
    </row>
    <row r="1443" spans="1:7" ht="15" customHeight="1">
      <c r="A1443" s="180">
        <v>44886</v>
      </c>
      <c r="B1443" s="1" t="s">
        <v>248</v>
      </c>
      <c r="C1443" s="144">
        <v>33924</v>
      </c>
      <c r="D1443" s="144"/>
      <c r="E1443" s="1" t="s">
        <v>135</v>
      </c>
      <c r="F1443" s="1" t="s">
        <v>143</v>
      </c>
      <c r="G1443" s="1" t="s">
        <v>513</v>
      </c>
    </row>
    <row r="1444" spans="1:7" ht="15" customHeight="1">
      <c r="A1444" s="180">
        <v>44886</v>
      </c>
      <c r="B1444" s="1" t="s">
        <v>248</v>
      </c>
      <c r="C1444" s="144">
        <v>1420</v>
      </c>
      <c r="D1444" s="144"/>
      <c r="E1444" s="1" t="s">
        <v>135</v>
      </c>
      <c r="F1444" s="1" t="s">
        <v>144</v>
      </c>
      <c r="G1444" s="1" t="s">
        <v>513</v>
      </c>
    </row>
    <row r="1445" spans="1:7" ht="15" customHeight="1">
      <c r="A1445" s="180">
        <v>44886</v>
      </c>
      <c r="B1445" s="1" t="s">
        <v>248</v>
      </c>
      <c r="C1445" s="144">
        <v>41866</v>
      </c>
      <c r="D1445" s="144"/>
      <c r="E1445" s="1" t="s">
        <v>135</v>
      </c>
      <c r="F1445" s="1" t="s">
        <v>143</v>
      </c>
      <c r="G1445" s="1" t="s">
        <v>513</v>
      </c>
    </row>
    <row r="1446" spans="1:7" ht="15" customHeight="1">
      <c r="A1446" s="180">
        <v>44886</v>
      </c>
      <c r="B1446" s="1" t="s">
        <v>248</v>
      </c>
      <c r="C1446" s="144">
        <v>1760</v>
      </c>
      <c r="D1446" s="144"/>
      <c r="E1446" s="1" t="s">
        <v>135</v>
      </c>
      <c r="F1446" s="1" t="s">
        <v>144</v>
      </c>
      <c r="G1446" s="1" t="s">
        <v>513</v>
      </c>
    </row>
    <row r="1447" spans="1:7" ht="15" customHeight="1">
      <c r="A1447" s="180">
        <v>44886</v>
      </c>
      <c r="B1447" s="1" t="s">
        <v>248</v>
      </c>
      <c r="C1447" s="144">
        <v>375925</v>
      </c>
      <c r="D1447" s="144"/>
      <c r="E1447" s="1" t="s">
        <v>135</v>
      </c>
      <c r="F1447" s="1" t="s">
        <v>143</v>
      </c>
      <c r="G1447" s="1" t="s">
        <v>513</v>
      </c>
    </row>
    <row r="1448" spans="1:7" ht="15" customHeight="1">
      <c r="A1448" s="180">
        <v>44886</v>
      </c>
      <c r="B1448" s="1" t="s">
        <v>248</v>
      </c>
      <c r="C1448" s="144">
        <v>15810</v>
      </c>
      <c r="D1448" s="144"/>
      <c r="E1448" s="1" t="s">
        <v>135</v>
      </c>
      <c r="F1448" s="1" t="s">
        <v>144</v>
      </c>
      <c r="G1448" s="1" t="s">
        <v>513</v>
      </c>
    </row>
    <row r="1449" spans="1:7" ht="15" customHeight="1">
      <c r="A1449" s="180">
        <v>44886</v>
      </c>
      <c r="B1449" s="1" t="s">
        <v>248</v>
      </c>
      <c r="C1449" s="144">
        <v>16973</v>
      </c>
      <c r="D1449" s="144"/>
      <c r="E1449" s="1" t="s">
        <v>385</v>
      </c>
      <c r="F1449" s="1" t="s">
        <v>143</v>
      </c>
      <c r="G1449" s="1" t="s">
        <v>513</v>
      </c>
    </row>
    <row r="1450" spans="1:7" ht="15" customHeight="1">
      <c r="A1450" s="180">
        <v>44886</v>
      </c>
      <c r="B1450" s="1" t="s">
        <v>248</v>
      </c>
      <c r="C1450" s="144">
        <v>710</v>
      </c>
      <c r="D1450" s="144"/>
      <c r="E1450" s="1" t="s">
        <v>385</v>
      </c>
      <c r="F1450" s="1" t="s">
        <v>144</v>
      </c>
      <c r="G1450" s="1" t="s">
        <v>513</v>
      </c>
    </row>
    <row r="1451" spans="1:7" ht="15" customHeight="1">
      <c r="A1451" s="180">
        <v>44886</v>
      </c>
      <c r="B1451" s="1" t="s">
        <v>248</v>
      </c>
      <c r="C1451" s="144">
        <v>86361</v>
      </c>
      <c r="D1451" s="144"/>
      <c r="E1451" s="1" t="s">
        <v>456</v>
      </c>
      <c r="F1451" s="1" t="s">
        <v>143</v>
      </c>
      <c r="G1451" s="1" t="s">
        <v>513</v>
      </c>
    </row>
    <row r="1452" spans="1:7" ht="15" customHeight="1">
      <c r="A1452" s="180">
        <v>44886</v>
      </c>
      <c r="B1452" s="1" t="s">
        <v>248</v>
      </c>
      <c r="C1452" s="144">
        <v>3634</v>
      </c>
      <c r="D1452" s="144"/>
      <c r="E1452" s="1" t="s">
        <v>456</v>
      </c>
      <c r="F1452" s="1" t="s">
        <v>144</v>
      </c>
      <c r="G1452" s="1" t="s">
        <v>513</v>
      </c>
    </row>
    <row r="1453" spans="1:7" ht="15" customHeight="1">
      <c r="A1453" s="180">
        <v>44886</v>
      </c>
      <c r="B1453" s="1" t="s">
        <v>248</v>
      </c>
      <c r="C1453" s="144">
        <v>42471</v>
      </c>
      <c r="D1453" s="144"/>
      <c r="E1453" s="1" t="s">
        <v>456</v>
      </c>
      <c r="F1453" s="1" t="s">
        <v>143</v>
      </c>
      <c r="G1453" s="1" t="s">
        <v>513</v>
      </c>
    </row>
    <row r="1454" spans="1:7" ht="15" customHeight="1">
      <c r="A1454" s="180">
        <v>44886</v>
      </c>
      <c r="B1454" s="1" t="s">
        <v>248</v>
      </c>
      <c r="C1454" s="144">
        <v>1780</v>
      </c>
      <c r="D1454" s="144"/>
      <c r="E1454" s="1" t="s">
        <v>456</v>
      </c>
      <c r="F1454" s="1" t="s">
        <v>144</v>
      </c>
      <c r="G1454" s="1" t="s">
        <v>513</v>
      </c>
    </row>
    <row r="1455" spans="1:7" ht="15" customHeight="1">
      <c r="A1455" s="180">
        <v>44886</v>
      </c>
      <c r="B1455" s="1" t="s">
        <v>248</v>
      </c>
      <c r="C1455" s="144">
        <v>1056858</v>
      </c>
      <c r="D1455" s="144"/>
      <c r="E1455" s="1" t="s">
        <v>456</v>
      </c>
      <c r="F1455" s="1" t="s">
        <v>143</v>
      </c>
      <c r="G1455" s="1" t="s">
        <v>513</v>
      </c>
    </row>
    <row r="1456" spans="1:7" ht="15" customHeight="1">
      <c r="A1456" s="180">
        <v>44886</v>
      </c>
      <c r="B1456" s="1" t="s">
        <v>248</v>
      </c>
      <c r="C1456" s="144">
        <v>44470</v>
      </c>
      <c r="D1456" s="144"/>
      <c r="E1456" s="1" t="s">
        <v>456</v>
      </c>
      <c r="F1456" s="1" t="s">
        <v>144</v>
      </c>
      <c r="G1456" s="1" t="s">
        <v>513</v>
      </c>
    </row>
    <row r="1457" spans="1:7" ht="15" customHeight="1">
      <c r="A1457" s="180">
        <v>44886</v>
      </c>
      <c r="B1457" s="1" t="s">
        <v>248</v>
      </c>
      <c r="C1457" s="144">
        <v>1768195</v>
      </c>
      <c r="D1457" s="144"/>
      <c r="E1457" s="1" t="s">
        <v>456</v>
      </c>
      <c r="F1457" s="1" t="s">
        <v>227</v>
      </c>
      <c r="G1457" s="1" t="s">
        <v>513</v>
      </c>
    </row>
    <row r="1458" spans="1:7" ht="15" customHeight="1">
      <c r="A1458" s="180">
        <v>44886</v>
      </c>
      <c r="B1458" s="1" t="s">
        <v>248</v>
      </c>
      <c r="C1458" s="144">
        <v>74400</v>
      </c>
      <c r="D1458" s="144"/>
      <c r="E1458" s="1" t="s">
        <v>456</v>
      </c>
      <c r="F1458" s="1" t="s">
        <v>228</v>
      </c>
      <c r="G1458" s="1" t="s">
        <v>513</v>
      </c>
    </row>
    <row r="1459" spans="1:7" ht="15" customHeight="1">
      <c r="A1459" s="180">
        <v>44886</v>
      </c>
      <c r="B1459" s="1" t="s">
        <v>248</v>
      </c>
      <c r="C1459" s="144">
        <v>16940</v>
      </c>
      <c r="D1459" s="144"/>
      <c r="E1459" s="1" t="s">
        <v>246</v>
      </c>
      <c r="F1459" s="1" t="s">
        <v>143</v>
      </c>
      <c r="G1459" s="1" t="s">
        <v>513</v>
      </c>
    </row>
    <row r="1460" spans="1:7" ht="15" customHeight="1">
      <c r="A1460" s="180">
        <v>44886</v>
      </c>
      <c r="B1460" s="1" t="s">
        <v>248</v>
      </c>
      <c r="C1460" s="144">
        <v>710</v>
      </c>
      <c r="D1460" s="144"/>
      <c r="E1460" s="1" t="s">
        <v>246</v>
      </c>
      <c r="F1460" s="1" t="s">
        <v>144</v>
      </c>
      <c r="G1460" s="1" t="s">
        <v>513</v>
      </c>
    </row>
    <row r="1461" spans="1:7" ht="15" customHeight="1">
      <c r="A1461" s="180">
        <v>44886</v>
      </c>
      <c r="B1461" s="1" t="s">
        <v>248</v>
      </c>
      <c r="C1461" s="144">
        <v>45188</v>
      </c>
      <c r="D1461" s="144"/>
      <c r="E1461" s="1" t="s">
        <v>246</v>
      </c>
      <c r="F1461" s="1" t="s">
        <v>143</v>
      </c>
      <c r="G1461" s="1" t="s">
        <v>513</v>
      </c>
    </row>
    <row r="1462" spans="1:7" ht="15" customHeight="1">
      <c r="A1462" s="180">
        <v>44886</v>
      </c>
      <c r="B1462" s="1" t="s">
        <v>248</v>
      </c>
      <c r="C1462" s="144">
        <v>1900</v>
      </c>
      <c r="D1462" s="144"/>
      <c r="E1462" s="1" t="s">
        <v>246</v>
      </c>
      <c r="F1462" s="1" t="s">
        <v>144</v>
      </c>
      <c r="G1462" s="1" t="s">
        <v>513</v>
      </c>
    </row>
    <row r="1463" spans="1:7" ht="15" customHeight="1">
      <c r="A1463" s="180">
        <v>44886</v>
      </c>
      <c r="B1463" s="1" t="s">
        <v>248</v>
      </c>
      <c r="C1463" s="144">
        <v>69080</v>
      </c>
      <c r="D1463" s="144"/>
      <c r="E1463" s="1" t="s">
        <v>397</v>
      </c>
      <c r="F1463" s="1" t="s">
        <v>143</v>
      </c>
      <c r="G1463" s="1" t="s">
        <v>513</v>
      </c>
    </row>
    <row r="1464" spans="1:7" ht="15" customHeight="1">
      <c r="A1464" s="180">
        <v>44886</v>
      </c>
      <c r="B1464" s="1" t="s">
        <v>248</v>
      </c>
      <c r="C1464" s="144">
        <v>2900</v>
      </c>
      <c r="D1464" s="144"/>
      <c r="E1464" s="1" t="s">
        <v>397</v>
      </c>
      <c r="F1464" s="1" t="s">
        <v>144</v>
      </c>
      <c r="G1464" s="1" t="s">
        <v>513</v>
      </c>
    </row>
    <row r="1465" spans="1:7" ht="15" customHeight="1">
      <c r="A1465" s="180">
        <v>44886</v>
      </c>
      <c r="B1465" s="1" t="s">
        <v>248</v>
      </c>
      <c r="C1465" s="144">
        <v>30723</v>
      </c>
      <c r="D1465" s="144"/>
      <c r="E1465" s="1" t="s">
        <v>630</v>
      </c>
      <c r="F1465" s="1" t="s">
        <v>143</v>
      </c>
      <c r="G1465" s="1" t="s">
        <v>513</v>
      </c>
    </row>
    <row r="1466" spans="1:7" ht="15" customHeight="1">
      <c r="A1466" s="180">
        <v>44886</v>
      </c>
      <c r="B1466" s="1" t="s">
        <v>248</v>
      </c>
      <c r="C1466" s="144">
        <v>1290</v>
      </c>
      <c r="D1466" s="144"/>
      <c r="E1466" s="1" t="s">
        <v>630</v>
      </c>
      <c r="F1466" s="1" t="s">
        <v>144</v>
      </c>
      <c r="G1466" s="1" t="s">
        <v>513</v>
      </c>
    </row>
    <row r="1467" spans="1:7" ht="15" customHeight="1">
      <c r="A1467" s="180">
        <v>44886</v>
      </c>
      <c r="B1467" s="1" t="s">
        <v>248</v>
      </c>
      <c r="C1467" s="144">
        <v>110649</v>
      </c>
      <c r="D1467" s="144"/>
      <c r="E1467" s="1" t="s">
        <v>630</v>
      </c>
      <c r="F1467" s="1" t="s">
        <v>227</v>
      </c>
      <c r="G1467" s="1" t="s">
        <v>513</v>
      </c>
    </row>
    <row r="1468" spans="1:7" ht="15" customHeight="1">
      <c r="A1468" s="180">
        <v>44886</v>
      </c>
      <c r="B1468" s="1" t="s">
        <v>248</v>
      </c>
      <c r="C1468" s="144">
        <v>4650</v>
      </c>
      <c r="D1468" s="144"/>
      <c r="E1468" s="1" t="s">
        <v>630</v>
      </c>
      <c r="F1468" s="1" t="s">
        <v>228</v>
      </c>
      <c r="G1468" s="1" t="s">
        <v>513</v>
      </c>
    </row>
    <row r="1469" spans="1:7" ht="15" customHeight="1">
      <c r="A1469" s="180">
        <v>44886</v>
      </c>
      <c r="B1469" s="1" t="s">
        <v>248</v>
      </c>
      <c r="C1469" s="144">
        <v>17897</v>
      </c>
      <c r="D1469" s="144"/>
      <c r="E1469" s="1" t="s">
        <v>120</v>
      </c>
      <c r="F1469" s="1" t="s">
        <v>143</v>
      </c>
      <c r="G1469" s="1" t="s">
        <v>513</v>
      </c>
    </row>
    <row r="1470" spans="1:7" ht="15" customHeight="1">
      <c r="A1470" s="180">
        <v>44886</v>
      </c>
      <c r="B1470" s="1" t="s">
        <v>248</v>
      </c>
      <c r="C1470" s="144">
        <v>750</v>
      </c>
      <c r="D1470" s="144"/>
      <c r="E1470" s="1" t="s">
        <v>120</v>
      </c>
      <c r="F1470" s="1" t="s">
        <v>144</v>
      </c>
      <c r="G1470" s="1" t="s">
        <v>513</v>
      </c>
    </row>
    <row r="1471" spans="1:7" ht="15" customHeight="1">
      <c r="A1471" s="180">
        <v>44886</v>
      </c>
      <c r="B1471" s="1" t="s">
        <v>248</v>
      </c>
      <c r="C1471" s="144">
        <v>341990</v>
      </c>
      <c r="D1471" s="144"/>
      <c r="E1471" s="1" t="s">
        <v>120</v>
      </c>
      <c r="F1471" s="1" t="s">
        <v>143</v>
      </c>
      <c r="G1471" s="1" t="s">
        <v>513</v>
      </c>
    </row>
    <row r="1472" spans="1:7" ht="15" customHeight="1">
      <c r="A1472" s="180">
        <v>44886</v>
      </c>
      <c r="B1472" s="1" t="s">
        <v>248</v>
      </c>
      <c r="C1472" s="144">
        <v>14380</v>
      </c>
      <c r="D1472" s="144"/>
      <c r="E1472" s="1" t="s">
        <v>120</v>
      </c>
      <c r="F1472" s="1" t="s">
        <v>144</v>
      </c>
      <c r="G1472" s="1" t="s">
        <v>513</v>
      </c>
    </row>
    <row r="1473" spans="1:8" ht="15" customHeight="1">
      <c r="A1473" s="180">
        <v>44886</v>
      </c>
      <c r="B1473" s="1" t="s">
        <v>248</v>
      </c>
      <c r="C1473" s="144">
        <v>4842750</v>
      </c>
      <c r="D1473" s="144"/>
      <c r="E1473" s="1" t="s">
        <v>120</v>
      </c>
      <c r="F1473" s="1" t="s">
        <v>227</v>
      </c>
      <c r="G1473" s="1" t="s">
        <v>513</v>
      </c>
    </row>
    <row r="1474" spans="1:8" ht="15" customHeight="1">
      <c r="A1474" s="180">
        <v>44886</v>
      </c>
      <c r="B1474" s="1" t="s">
        <v>248</v>
      </c>
      <c r="C1474" s="144">
        <v>203800</v>
      </c>
      <c r="D1474" s="144"/>
      <c r="E1474" s="1" t="s">
        <v>120</v>
      </c>
      <c r="F1474" s="1" t="s">
        <v>228</v>
      </c>
      <c r="G1474" s="1" t="s">
        <v>513</v>
      </c>
    </row>
    <row r="1475" spans="1:8" ht="15" customHeight="1">
      <c r="A1475" s="180">
        <v>44886</v>
      </c>
      <c r="B1475" s="1" t="s">
        <v>248</v>
      </c>
      <c r="C1475" s="144">
        <v>46816</v>
      </c>
      <c r="D1475" s="144"/>
      <c r="E1475" s="1" t="s">
        <v>142</v>
      </c>
      <c r="F1475" s="1" t="s">
        <v>143</v>
      </c>
      <c r="G1475" s="1" t="s">
        <v>513</v>
      </c>
    </row>
    <row r="1476" spans="1:8" ht="15" customHeight="1">
      <c r="A1476" s="180">
        <v>44886</v>
      </c>
      <c r="B1476" s="1" t="s">
        <v>248</v>
      </c>
      <c r="C1476" s="144">
        <v>1960</v>
      </c>
      <c r="D1476" s="144"/>
      <c r="E1476" s="1" t="s">
        <v>142</v>
      </c>
      <c r="F1476" s="1" t="s">
        <v>144</v>
      </c>
      <c r="G1476" s="1" t="s">
        <v>513</v>
      </c>
    </row>
    <row r="1477" spans="1:8" ht="15" customHeight="1">
      <c r="A1477" s="180">
        <v>44886</v>
      </c>
      <c r="B1477" s="1" t="s">
        <v>248</v>
      </c>
      <c r="C1477" s="144">
        <v>903771</v>
      </c>
      <c r="D1477" s="144"/>
      <c r="E1477" s="1" t="s">
        <v>142</v>
      </c>
      <c r="F1477" s="1" t="s">
        <v>143</v>
      </c>
      <c r="G1477" s="1" t="s">
        <v>513</v>
      </c>
    </row>
    <row r="1478" spans="1:8" ht="15" customHeight="1">
      <c r="A1478" s="180">
        <v>44886</v>
      </c>
      <c r="B1478" s="1" t="s">
        <v>248</v>
      </c>
      <c r="C1478" s="144">
        <v>38010</v>
      </c>
      <c r="D1478" s="144"/>
      <c r="E1478" s="1" t="s">
        <v>142</v>
      </c>
      <c r="F1478" s="1" t="s">
        <v>144</v>
      </c>
      <c r="G1478" s="1" t="s">
        <v>513</v>
      </c>
    </row>
    <row r="1479" spans="1:8" ht="15" customHeight="1">
      <c r="A1479" s="180">
        <v>44886</v>
      </c>
      <c r="B1479" s="1" t="s">
        <v>248</v>
      </c>
      <c r="C1479" s="144">
        <v>9497642</v>
      </c>
      <c r="D1479" s="144"/>
      <c r="E1479" s="1" t="s">
        <v>142</v>
      </c>
      <c r="F1479" s="1" t="s">
        <v>227</v>
      </c>
      <c r="G1479" s="1" t="s">
        <v>513</v>
      </c>
    </row>
    <row r="1480" spans="1:8" ht="15" customHeight="1">
      <c r="A1480" s="180">
        <v>44886</v>
      </c>
      <c r="B1480" s="1" t="s">
        <v>248</v>
      </c>
      <c r="C1480" s="144">
        <v>399700</v>
      </c>
      <c r="D1480" s="144"/>
      <c r="E1480" s="1" t="s">
        <v>142</v>
      </c>
      <c r="F1480" s="1" t="s">
        <v>228</v>
      </c>
      <c r="G1480" s="1" t="s">
        <v>513</v>
      </c>
    </row>
    <row r="1481" spans="1:8" ht="15" customHeight="1">
      <c r="A1481" s="180">
        <v>44866</v>
      </c>
      <c r="B1481" s="1" t="s">
        <v>248</v>
      </c>
      <c r="C1481" s="144">
        <v>297000</v>
      </c>
      <c r="D1481" s="144"/>
      <c r="E1481" s="1" t="s">
        <v>326</v>
      </c>
      <c r="F1481" s="1" t="s">
        <v>316</v>
      </c>
      <c r="G1481" s="1" t="s">
        <v>513</v>
      </c>
    </row>
    <row r="1482" spans="1:8" ht="15" customHeight="1">
      <c r="A1482" s="180">
        <v>44866</v>
      </c>
      <c r="B1482" s="1" t="s">
        <v>248</v>
      </c>
      <c r="C1482" s="144">
        <v>880000</v>
      </c>
      <c r="D1482" s="144"/>
      <c r="E1482" s="1" t="s">
        <v>323</v>
      </c>
      <c r="F1482" s="1" t="s">
        <v>316</v>
      </c>
      <c r="G1482" s="1" t="s">
        <v>513</v>
      </c>
    </row>
    <row r="1483" spans="1:8" ht="15" customHeight="1">
      <c r="A1483" s="184">
        <v>44866</v>
      </c>
      <c r="B1483" s="26" t="s">
        <v>248</v>
      </c>
      <c r="C1483" s="271">
        <v>1815000</v>
      </c>
      <c r="D1483" s="271"/>
      <c r="E1483" s="26" t="s">
        <v>324</v>
      </c>
      <c r="F1483" s="26" t="s">
        <v>223</v>
      </c>
      <c r="G1483" s="26" t="s">
        <v>513</v>
      </c>
    </row>
    <row r="1484" spans="1:8" ht="15" customHeight="1">
      <c r="A1484" s="180">
        <v>44868</v>
      </c>
      <c r="B1484" s="1" t="s">
        <v>147</v>
      </c>
      <c r="C1484" s="144">
        <v>14302849</v>
      </c>
      <c r="D1484" s="144"/>
      <c r="E1484" s="1" t="s">
        <v>376</v>
      </c>
      <c r="F1484" s="1" t="s">
        <v>294</v>
      </c>
      <c r="G1484" s="138" t="s">
        <v>165</v>
      </c>
      <c r="H1484" s="155" t="s">
        <v>635</v>
      </c>
    </row>
    <row r="1485" spans="1:8" ht="15" customHeight="1">
      <c r="A1485" s="180">
        <v>44868</v>
      </c>
      <c r="B1485" s="1" t="s">
        <v>248</v>
      </c>
      <c r="C1485" s="144"/>
      <c r="D1485" s="144">
        <v>14302849</v>
      </c>
      <c r="E1485" s="1" t="s">
        <v>376</v>
      </c>
      <c r="F1485" s="1" t="s">
        <v>294</v>
      </c>
      <c r="G1485" s="138"/>
    </row>
    <row r="1486" spans="1:8" ht="15" customHeight="1">
      <c r="A1486" s="180">
        <v>44869</v>
      </c>
      <c r="B1486" s="1" t="s">
        <v>146</v>
      </c>
      <c r="C1486" s="144">
        <v>77063470</v>
      </c>
      <c r="D1486" s="144"/>
      <c r="E1486" s="1" t="s">
        <v>346</v>
      </c>
      <c r="F1486" s="1" t="s">
        <v>251</v>
      </c>
      <c r="G1486" s="138" t="s">
        <v>165</v>
      </c>
    </row>
    <row r="1487" spans="1:8" ht="15" customHeight="1">
      <c r="A1487" s="180">
        <v>44869</v>
      </c>
      <c r="B1487" s="1" t="s">
        <v>248</v>
      </c>
      <c r="C1487" s="144"/>
      <c r="D1487" s="144">
        <v>77063470</v>
      </c>
      <c r="E1487" s="1" t="s">
        <v>346</v>
      </c>
      <c r="F1487" s="1" t="s">
        <v>251</v>
      </c>
      <c r="G1487" s="138"/>
    </row>
    <row r="1488" spans="1:8" ht="15" customHeight="1">
      <c r="A1488" s="180">
        <v>44869</v>
      </c>
      <c r="B1488" s="1" t="s">
        <v>146</v>
      </c>
      <c r="C1488" s="144">
        <v>36128400</v>
      </c>
      <c r="D1488" s="144"/>
      <c r="E1488" s="1" t="s">
        <v>346</v>
      </c>
      <c r="F1488" s="1" t="s">
        <v>251</v>
      </c>
      <c r="G1488" s="138" t="s">
        <v>165</v>
      </c>
    </row>
    <row r="1489" spans="1:7" ht="15" customHeight="1">
      <c r="A1489" s="180">
        <v>44869</v>
      </c>
      <c r="B1489" s="1" t="s">
        <v>248</v>
      </c>
      <c r="C1489" s="144"/>
      <c r="D1489" s="144">
        <v>36128400</v>
      </c>
      <c r="E1489" s="1" t="s">
        <v>346</v>
      </c>
      <c r="F1489" s="1" t="s">
        <v>251</v>
      </c>
      <c r="G1489" s="138"/>
    </row>
    <row r="1490" spans="1:7" ht="15" customHeight="1">
      <c r="A1490" s="180">
        <v>44869</v>
      </c>
      <c r="B1490" s="1" t="s">
        <v>146</v>
      </c>
      <c r="C1490" s="144">
        <v>29946719</v>
      </c>
      <c r="D1490" s="144"/>
      <c r="E1490" s="1" t="s">
        <v>489</v>
      </c>
      <c r="F1490" s="1" t="s">
        <v>251</v>
      </c>
      <c r="G1490" s="138" t="s">
        <v>165</v>
      </c>
    </row>
    <row r="1491" spans="1:7" ht="15" customHeight="1">
      <c r="A1491" s="180">
        <v>44869</v>
      </c>
      <c r="B1491" s="1" t="s">
        <v>248</v>
      </c>
      <c r="C1491" s="144"/>
      <c r="D1491" s="144">
        <v>29946719</v>
      </c>
      <c r="E1491" s="1" t="s">
        <v>489</v>
      </c>
      <c r="F1491" s="1" t="s">
        <v>251</v>
      </c>
      <c r="G1491" s="138"/>
    </row>
    <row r="1492" spans="1:7" ht="15" customHeight="1">
      <c r="A1492" s="180">
        <v>44869</v>
      </c>
      <c r="B1492" s="1" t="s">
        <v>146</v>
      </c>
      <c r="C1492" s="144">
        <v>16334571</v>
      </c>
      <c r="D1492" s="144"/>
      <c r="E1492" s="1" t="s">
        <v>489</v>
      </c>
      <c r="F1492" s="1" t="s">
        <v>251</v>
      </c>
      <c r="G1492" s="138" t="s">
        <v>165</v>
      </c>
    </row>
    <row r="1493" spans="1:7" ht="15" customHeight="1">
      <c r="A1493" s="180">
        <v>44869</v>
      </c>
      <c r="B1493" s="1" t="s">
        <v>248</v>
      </c>
      <c r="C1493" s="144"/>
      <c r="D1493" s="144">
        <v>16334571</v>
      </c>
      <c r="E1493" s="1" t="s">
        <v>489</v>
      </c>
      <c r="F1493" s="1" t="s">
        <v>251</v>
      </c>
      <c r="G1493" s="138"/>
    </row>
    <row r="1494" spans="1:7" ht="15" customHeight="1">
      <c r="A1494" s="180">
        <v>44869</v>
      </c>
      <c r="B1494" s="1" t="s">
        <v>146</v>
      </c>
      <c r="C1494" s="144">
        <v>35000790</v>
      </c>
      <c r="D1494" s="144"/>
      <c r="E1494" s="1" t="s">
        <v>379</v>
      </c>
      <c r="F1494" s="1" t="s">
        <v>251</v>
      </c>
      <c r="G1494" s="138" t="s">
        <v>165</v>
      </c>
    </row>
    <row r="1495" spans="1:7" ht="15" customHeight="1">
      <c r="A1495" s="180">
        <v>44869</v>
      </c>
      <c r="B1495" s="1" t="s">
        <v>248</v>
      </c>
      <c r="C1495" s="144"/>
      <c r="D1495" s="144">
        <v>35000790</v>
      </c>
      <c r="E1495" s="1" t="s">
        <v>379</v>
      </c>
      <c r="F1495" s="1" t="s">
        <v>251</v>
      </c>
      <c r="G1495" s="138"/>
    </row>
    <row r="1496" spans="1:7" ht="15" customHeight="1">
      <c r="A1496" s="180">
        <v>44869</v>
      </c>
      <c r="B1496" s="1" t="s">
        <v>146</v>
      </c>
      <c r="C1496" s="144">
        <v>2712930</v>
      </c>
      <c r="D1496" s="144"/>
      <c r="E1496" s="1" t="s">
        <v>379</v>
      </c>
      <c r="F1496" s="1" t="s">
        <v>251</v>
      </c>
      <c r="G1496" s="138" t="s">
        <v>165</v>
      </c>
    </row>
    <row r="1497" spans="1:7" ht="15" customHeight="1">
      <c r="A1497" s="180">
        <v>44869</v>
      </c>
      <c r="B1497" s="1" t="s">
        <v>248</v>
      </c>
      <c r="C1497" s="144"/>
      <c r="D1497" s="144">
        <v>2712930</v>
      </c>
      <c r="E1497" s="1" t="s">
        <v>379</v>
      </c>
      <c r="F1497" s="1" t="s">
        <v>251</v>
      </c>
      <c r="G1497" s="138"/>
    </row>
    <row r="1498" spans="1:7" ht="15" customHeight="1">
      <c r="A1498" s="180">
        <v>44869</v>
      </c>
      <c r="B1498" s="1" t="s">
        <v>146</v>
      </c>
      <c r="C1498" s="144">
        <v>5725610</v>
      </c>
      <c r="D1498" s="144"/>
      <c r="E1498" s="1" t="s">
        <v>320</v>
      </c>
      <c r="F1498" s="1" t="s">
        <v>251</v>
      </c>
      <c r="G1498" s="138" t="s">
        <v>165</v>
      </c>
    </row>
    <row r="1499" spans="1:7" ht="15" customHeight="1">
      <c r="A1499" s="180">
        <v>44869</v>
      </c>
      <c r="B1499" s="1" t="s">
        <v>248</v>
      </c>
      <c r="C1499" s="144"/>
      <c r="D1499" s="144">
        <v>5725610</v>
      </c>
      <c r="E1499" s="1" t="s">
        <v>320</v>
      </c>
      <c r="F1499" s="1" t="s">
        <v>251</v>
      </c>
      <c r="G1499" s="138"/>
    </row>
    <row r="1500" spans="1:7" ht="15" customHeight="1">
      <c r="A1500" s="180">
        <v>44869</v>
      </c>
      <c r="B1500" s="1" t="s">
        <v>146</v>
      </c>
      <c r="C1500" s="144">
        <v>13160180</v>
      </c>
      <c r="D1500" s="144"/>
      <c r="E1500" s="1" t="s">
        <v>320</v>
      </c>
      <c r="F1500" s="1" t="s">
        <v>251</v>
      </c>
      <c r="G1500" s="138" t="s">
        <v>165</v>
      </c>
    </row>
    <row r="1501" spans="1:7" ht="15" customHeight="1">
      <c r="A1501" s="180">
        <v>44869</v>
      </c>
      <c r="B1501" s="1" t="s">
        <v>248</v>
      </c>
      <c r="C1501" s="144"/>
      <c r="D1501" s="144">
        <v>13160180</v>
      </c>
      <c r="E1501" s="1" t="s">
        <v>320</v>
      </c>
      <c r="F1501" s="1" t="s">
        <v>251</v>
      </c>
      <c r="G1501" s="138"/>
    </row>
    <row r="1502" spans="1:7" ht="15" customHeight="1">
      <c r="A1502" s="180">
        <v>44869</v>
      </c>
      <c r="B1502" s="1" t="s">
        <v>146</v>
      </c>
      <c r="C1502" s="144">
        <v>14806990</v>
      </c>
      <c r="D1502" s="144"/>
      <c r="E1502" s="1" t="s">
        <v>320</v>
      </c>
      <c r="F1502" s="1" t="s">
        <v>251</v>
      </c>
      <c r="G1502" s="138" t="s">
        <v>165</v>
      </c>
    </row>
    <row r="1503" spans="1:7" ht="15" customHeight="1">
      <c r="A1503" s="180">
        <v>44869</v>
      </c>
      <c r="B1503" s="1" t="s">
        <v>248</v>
      </c>
      <c r="C1503" s="144"/>
      <c r="D1503" s="144">
        <v>14806990</v>
      </c>
      <c r="E1503" s="1" t="s">
        <v>320</v>
      </c>
      <c r="F1503" s="1" t="s">
        <v>251</v>
      </c>
      <c r="G1503" s="138"/>
    </row>
    <row r="1504" spans="1:7" ht="15" customHeight="1">
      <c r="A1504" s="180">
        <v>44869</v>
      </c>
      <c r="B1504" s="1" t="s">
        <v>146</v>
      </c>
      <c r="C1504" s="144">
        <v>14374800</v>
      </c>
      <c r="D1504" s="144"/>
      <c r="E1504" s="1" t="s">
        <v>320</v>
      </c>
      <c r="F1504" s="1" t="s">
        <v>251</v>
      </c>
      <c r="G1504" s="138" t="s">
        <v>165</v>
      </c>
    </row>
    <row r="1505" spans="1:7" ht="15" customHeight="1">
      <c r="A1505" s="180">
        <v>44869</v>
      </c>
      <c r="B1505" s="1" t="s">
        <v>248</v>
      </c>
      <c r="C1505" s="144"/>
      <c r="D1505" s="144">
        <v>14374800</v>
      </c>
      <c r="E1505" s="1" t="s">
        <v>320</v>
      </c>
      <c r="F1505" s="1" t="s">
        <v>251</v>
      </c>
      <c r="G1505" s="138"/>
    </row>
    <row r="1506" spans="1:7" ht="15" customHeight="1">
      <c r="A1506" s="180">
        <v>44872</v>
      </c>
      <c r="B1506" s="1" t="s">
        <v>146</v>
      </c>
      <c r="C1506" s="144">
        <v>17096200</v>
      </c>
      <c r="D1506" s="144"/>
      <c r="E1506" s="1" t="s">
        <v>339</v>
      </c>
      <c r="F1506" s="1" t="s">
        <v>251</v>
      </c>
      <c r="G1506" s="138" t="s">
        <v>165</v>
      </c>
    </row>
    <row r="1507" spans="1:7" ht="15" customHeight="1">
      <c r="A1507" s="180">
        <v>44872</v>
      </c>
      <c r="B1507" s="1" t="s">
        <v>248</v>
      </c>
      <c r="C1507" s="144"/>
      <c r="D1507" s="144">
        <v>17096200</v>
      </c>
      <c r="E1507" s="1" t="s">
        <v>339</v>
      </c>
      <c r="F1507" s="1" t="s">
        <v>251</v>
      </c>
      <c r="G1507" s="138"/>
    </row>
    <row r="1508" spans="1:7" ht="15" customHeight="1">
      <c r="A1508" s="180">
        <v>44872</v>
      </c>
      <c r="B1508" s="1" t="s">
        <v>146</v>
      </c>
      <c r="C1508" s="144">
        <v>9325140</v>
      </c>
      <c r="D1508" s="144"/>
      <c r="E1508" s="1" t="s">
        <v>339</v>
      </c>
      <c r="F1508" s="1" t="s">
        <v>251</v>
      </c>
      <c r="G1508" s="138" t="s">
        <v>165</v>
      </c>
    </row>
    <row r="1509" spans="1:7" ht="15" customHeight="1">
      <c r="A1509" s="180">
        <v>44872</v>
      </c>
      <c r="B1509" s="1" t="s">
        <v>248</v>
      </c>
      <c r="C1509" s="144"/>
      <c r="D1509" s="144">
        <v>9325140</v>
      </c>
      <c r="E1509" s="1" t="s">
        <v>339</v>
      </c>
      <c r="F1509" s="1" t="s">
        <v>251</v>
      </c>
      <c r="G1509" s="138"/>
    </row>
    <row r="1510" spans="1:7" ht="15" customHeight="1">
      <c r="A1510" s="180">
        <v>44872</v>
      </c>
      <c r="B1510" s="1" t="s">
        <v>146</v>
      </c>
      <c r="C1510" s="144">
        <v>8779100</v>
      </c>
      <c r="D1510" s="144"/>
      <c r="E1510" s="1" t="s">
        <v>320</v>
      </c>
      <c r="F1510" s="1" t="s">
        <v>251</v>
      </c>
      <c r="G1510" s="138" t="s">
        <v>165</v>
      </c>
    </row>
    <row r="1511" spans="1:7" ht="15" customHeight="1">
      <c r="A1511" s="180">
        <v>44872</v>
      </c>
      <c r="B1511" s="1" t="s">
        <v>248</v>
      </c>
      <c r="C1511" s="144"/>
      <c r="D1511" s="144">
        <v>8779100</v>
      </c>
      <c r="E1511" s="1" t="s">
        <v>320</v>
      </c>
      <c r="F1511" s="1" t="s">
        <v>251</v>
      </c>
      <c r="G1511" s="138"/>
    </row>
    <row r="1512" spans="1:7" ht="15" customHeight="1">
      <c r="A1512" s="180">
        <v>44872</v>
      </c>
      <c r="B1512" s="1" t="s">
        <v>146</v>
      </c>
      <c r="C1512" s="144">
        <v>5372986</v>
      </c>
      <c r="D1512" s="144"/>
      <c r="E1512" s="1" t="s">
        <v>315</v>
      </c>
      <c r="F1512" s="1" t="s">
        <v>251</v>
      </c>
      <c r="G1512" s="138" t="s">
        <v>165</v>
      </c>
    </row>
    <row r="1513" spans="1:7" ht="15" customHeight="1">
      <c r="A1513" s="180">
        <v>44872</v>
      </c>
      <c r="B1513" s="1" t="s">
        <v>248</v>
      </c>
      <c r="C1513" s="144"/>
      <c r="D1513" s="144">
        <v>5372986</v>
      </c>
      <c r="E1513" s="1" t="s">
        <v>315</v>
      </c>
      <c r="F1513" s="1" t="s">
        <v>251</v>
      </c>
      <c r="G1513" s="138"/>
    </row>
    <row r="1514" spans="1:7" ht="15" customHeight="1">
      <c r="A1514" s="180">
        <v>44873</v>
      </c>
      <c r="B1514" s="1" t="s">
        <v>146</v>
      </c>
      <c r="C1514" s="144">
        <v>204677330</v>
      </c>
      <c r="D1514" s="144"/>
      <c r="E1514" s="1" t="s">
        <v>321</v>
      </c>
      <c r="F1514" s="1" t="s">
        <v>251</v>
      </c>
      <c r="G1514" s="138" t="s">
        <v>165</v>
      </c>
    </row>
    <row r="1515" spans="1:7" ht="15" customHeight="1">
      <c r="A1515" s="180">
        <v>44873</v>
      </c>
      <c r="B1515" s="1" t="s">
        <v>248</v>
      </c>
      <c r="C1515" s="144"/>
      <c r="D1515" s="144">
        <v>204677330</v>
      </c>
      <c r="E1515" s="1" t="s">
        <v>321</v>
      </c>
      <c r="F1515" s="1" t="s">
        <v>251</v>
      </c>
      <c r="G1515" s="138"/>
    </row>
    <row r="1516" spans="1:7" ht="15" customHeight="1">
      <c r="A1516" s="180">
        <v>44873</v>
      </c>
      <c r="B1516" s="1" t="s">
        <v>146</v>
      </c>
      <c r="C1516" s="144">
        <v>126287700</v>
      </c>
      <c r="D1516" s="144"/>
      <c r="E1516" s="1" t="s">
        <v>321</v>
      </c>
      <c r="F1516" s="1" t="s">
        <v>251</v>
      </c>
      <c r="G1516" s="138" t="s">
        <v>165</v>
      </c>
    </row>
    <row r="1517" spans="1:7" ht="15" customHeight="1">
      <c r="A1517" s="180">
        <v>44873</v>
      </c>
      <c r="B1517" s="1" t="s">
        <v>248</v>
      </c>
      <c r="C1517" s="144"/>
      <c r="D1517" s="144">
        <v>126287700</v>
      </c>
      <c r="E1517" s="1" t="s">
        <v>321</v>
      </c>
      <c r="F1517" s="1" t="s">
        <v>251</v>
      </c>
      <c r="G1517" s="138"/>
    </row>
    <row r="1518" spans="1:7" ht="15" customHeight="1">
      <c r="A1518" s="180">
        <v>44873</v>
      </c>
      <c r="B1518" s="1" t="s">
        <v>146</v>
      </c>
      <c r="C1518" s="144">
        <v>11973500</v>
      </c>
      <c r="D1518" s="144"/>
      <c r="E1518" s="1" t="s">
        <v>321</v>
      </c>
      <c r="F1518" s="1" t="s">
        <v>251</v>
      </c>
      <c r="G1518" s="138" t="s">
        <v>165</v>
      </c>
    </row>
    <row r="1519" spans="1:7" ht="15" customHeight="1">
      <c r="A1519" s="180">
        <v>44873</v>
      </c>
      <c r="B1519" s="1" t="s">
        <v>248</v>
      </c>
      <c r="C1519" s="144"/>
      <c r="D1519" s="144">
        <v>11973500</v>
      </c>
      <c r="E1519" s="1" t="s">
        <v>321</v>
      </c>
      <c r="F1519" s="1" t="s">
        <v>251</v>
      </c>
      <c r="G1519" s="138"/>
    </row>
    <row r="1520" spans="1:7" ht="15" customHeight="1">
      <c r="A1520" s="180">
        <v>44873</v>
      </c>
      <c r="B1520" s="1" t="s">
        <v>146</v>
      </c>
      <c r="C1520" s="144">
        <v>7387600</v>
      </c>
      <c r="D1520" s="144"/>
      <c r="E1520" s="1" t="s">
        <v>321</v>
      </c>
      <c r="F1520" s="1" t="s">
        <v>251</v>
      </c>
      <c r="G1520" s="138" t="s">
        <v>165</v>
      </c>
    </row>
    <row r="1521" spans="1:7" ht="15" customHeight="1">
      <c r="A1521" s="180">
        <v>44873</v>
      </c>
      <c r="B1521" s="1" t="s">
        <v>248</v>
      </c>
      <c r="C1521" s="144"/>
      <c r="D1521" s="144">
        <v>7387600</v>
      </c>
      <c r="E1521" s="1" t="s">
        <v>321</v>
      </c>
      <c r="F1521" s="1" t="s">
        <v>251</v>
      </c>
      <c r="G1521" s="138"/>
    </row>
    <row r="1522" spans="1:7" ht="15" customHeight="1">
      <c r="A1522" s="180">
        <v>44873</v>
      </c>
      <c r="B1522" s="1" t="s">
        <v>146</v>
      </c>
      <c r="C1522" s="144">
        <v>28477350</v>
      </c>
      <c r="D1522" s="144"/>
      <c r="E1522" s="1" t="s">
        <v>325</v>
      </c>
      <c r="F1522" s="1" t="s">
        <v>251</v>
      </c>
      <c r="G1522" s="138" t="s">
        <v>165</v>
      </c>
    </row>
    <row r="1523" spans="1:7" ht="15" customHeight="1">
      <c r="A1523" s="180">
        <v>44873</v>
      </c>
      <c r="B1523" s="1" t="s">
        <v>248</v>
      </c>
      <c r="C1523" s="144"/>
      <c r="D1523" s="144">
        <v>28477350</v>
      </c>
      <c r="E1523" s="1" t="s">
        <v>325</v>
      </c>
      <c r="F1523" s="1" t="s">
        <v>251</v>
      </c>
      <c r="G1523" s="138"/>
    </row>
    <row r="1524" spans="1:7" ht="15" customHeight="1">
      <c r="A1524" s="180">
        <v>44873</v>
      </c>
      <c r="B1524" s="1" t="s">
        <v>146</v>
      </c>
      <c r="C1524" s="144">
        <v>23425600</v>
      </c>
      <c r="D1524" s="144"/>
      <c r="E1524" s="1" t="s">
        <v>361</v>
      </c>
      <c r="F1524" s="1" t="s">
        <v>251</v>
      </c>
      <c r="G1524" s="138" t="s">
        <v>165</v>
      </c>
    </row>
    <row r="1525" spans="1:7" ht="15" customHeight="1">
      <c r="A1525" s="180">
        <v>44873</v>
      </c>
      <c r="B1525" s="1" t="s">
        <v>248</v>
      </c>
      <c r="C1525" s="144"/>
      <c r="D1525" s="144">
        <v>23425600</v>
      </c>
      <c r="E1525" s="1" t="s">
        <v>361</v>
      </c>
      <c r="F1525" s="1" t="s">
        <v>251</v>
      </c>
      <c r="G1525" s="138"/>
    </row>
    <row r="1526" spans="1:7" ht="15" customHeight="1">
      <c r="A1526" s="180">
        <v>44874</v>
      </c>
      <c r="B1526" s="1" t="s">
        <v>146</v>
      </c>
      <c r="C1526" s="144">
        <v>2749890</v>
      </c>
      <c r="D1526" s="144"/>
      <c r="E1526" s="1" t="s">
        <v>416</v>
      </c>
      <c r="F1526" s="1" t="s">
        <v>251</v>
      </c>
      <c r="G1526" s="138" t="s">
        <v>165</v>
      </c>
    </row>
    <row r="1527" spans="1:7" ht="15" customHeight="1">
      <c r="A1527" s="180">
        <v>44874</v>
      </c>
      <c r="B1527" s="1" t="s">
        <v>248</v>
      </c>
      <c r="C1527" s="144"/>
      <c r="D1527" s="144">
        <v>2749890</v>
      </c>
      <c r="E1527" s="1" t="s">
        <v>416</v>
      </c>
      <c r="F1527" s="1" t="s">
        <v>251</v>
      </c>
      <c r="G1527" s="138"/>
    </row>
    <row r="1528" spans="1:7" ht="15" customHeight="1">
      <c r="A1528" s="180">
        <v>44875</v>
      </c>
      <c r="B1528" s="1" t="s">
        <v>146</v>
      </c>
      <c r="C1528" s="144">
        <v>12531530</v>
      </c>
      <c r="D1528" s="144"/>
      <c r="E1528" s="1" t="s">
        <v>362</v>
      </c>
      <c r="F1528" s="1" t="s">
        <v>251</v>
      </c>
      <c r="G1528" s="1" t="s">
        <v>165</v>
      </c>
    </row>
    <row r="1529" spans="1:7" ht="15" customHeight="1">
      <c r="A1529" s="180">
        <v>44875</v>
      </c>
      <c r="B1529" s="1" t="s">
        <v>248</v>
      </c>
      <c r="C1529" s="144"/>
      <c r="D1529" s="144">
        <v>12531530</v>
      </c>
      <c r="E1529" s="1" t="s">
        <v>362</v>
      </c>
      <c r="F1529" s="1" t="s">
        <v>251</v>
      </c>
      <c r="G1529" s="1"/>
    </row>
    <row r="1530" spans="1:7" ht="15" customHeight="1">
      <c r="A1530" s="180">
        <v>44875</v>
      </c>
      <c r="B1530" s="1" t="s">
        <v>146</v>
      </c>
      <c r="C1530" s="144">
        <v>67501060</v>
      </c>
      <c r="D1530" s="144"/>
      <c r="E1530" s="1" t="s">
        <v>354</v>
      </c>
      <c r="F1530" s="1" t="s">
        <v>251</v>
      </c>
      <c r="G1530" s="138" t="s">
        <v>165</v>
      </c>
    </row>
    <row r="1531" spans="1:7" ht="15" customHeight="1">
      <c r="A1531" s="180">
        <v>44875</v>
      </c>
      <c r="B1531" s="1" t="s">
        <v>248</v>
      </c>
      <c r="C1531" s="144"/>
      <c r="D1531" s="144">
        <v>67501060</v>
      </c>
      <c r="E1531" s="1" t="s">
        <v>354</v>
      </c>
      <c r="F1531" s="1" t="s">
        <v>251</v>
      </c>
      <c r="G1531" s="138"/>
    </row>
    <row r="1532" spans="1:7" ht="15" customHeight="1">
      <c r="A1532" s="180">
        <v>44875</v>
      </c>
      <c r="B1532" s="1" t="s">
        <v>146</v>
      </c>
      <c r="C1532" s="144">
        <v>101180310</v>
      </c>
      <c r="D1532" s="144"/>
      <c r="E1532" s="1" t="s">
        <v>401</v>
      </c>
      <c r="F1532" s="1" t="s">
        <v>251</v>
      </c>
      <c r="G1532" s="138" t="s">
        <v>165</v>
      </c>
    </row>
    <row r="1533" spans="1:7" ht="15" customHeight="1">
      <c r="A1533" s="180">
        <v>44875</v>
      </c>
      <c r="B1533" s="1" t="s">
        <v>248</v>
      </c>
      <c r="C1533" s="144"/>
      <c r="D1533" s="144">
        <v>101180310</v>
      </c>
      <c r="E1533" s="1" t="s">
        <v>401</v>
      </c>
      <c r="F1533" s="1" t="s">
        <v>251</v>
      </c>
      <c r="G1533" s="138"/>
    </row>
    <row r="1534" spans="1:7" ht="15" customHeight="1">
      <c r="A1534" s="180">
        <v>44875</v>
      </c>
      <c r="B1534" s="1" t="s">
        <v>146</v>
      </c>
      <c r="C1534" s="144">
        <v>69005640</v>
      </c>
      <c r="D1534" s="144"/>
      <c r="E1534" s="1" t="s">
        <v>359</v>
      </c>
      <c r="F1534" s="1" t="s">
        <v>251</v>
      </c>
      <c r="G1534" s="138" t="s">
        <v>165</v>
      </c>
    </row>
    <row r="1535" spans="1:7" ht="15" customHeight="1">
      <c r="A1535" s="180">
        <v>44875</v>
      </c>
      <c r="B1535" s="1" t="s">
        <v>248</v>
      </c>
      <c r="C1535" s="144"/>
      <c r="D1535" s="144">
        <v>69005640</v>
      </c>
      <c r="E1535" s="1" t="s">
        <v>359</v>
      </c>
      <c r="F1535" s="1" t="s">
        <v>251</v>
      </c>
      <c r="G1535" s="138"/>
    </row>
    <row r="1536" spans="1:7" ht="15" customHeight="1">
      <c r="A1536" s="180">
        <v>44875</v>
      </c>
      <c r="B1536" s="1" t="s">
        <v>146</v>
      </c>
      <c r="C1536" s="144">
        <v>15464460</v>
      </c>
      <c r="D1536" s="144"/>
      <c r="E1536" s="1" t="s">
        <v>353</v>
      </c>
      <c r="F1536" s="1" t="s">
        <v>251</v>
      </c>
      <c r="G1536" s="138" t="s">
        <v>165</v>
      </c>
    </row>
    <row r="1537" spans="1:7" ht="15" customHeight="1">
      <c r="A1537" s="180">
        <v>44875</v>
      </c>
      <c r="B1537" s="1" t="s">
        <v>248</v>
      </c>
      <c r="C1537" s="144"/>
      <c r="D1537" s="144">
        <v>15464460</v>
      </c>
      <c r="E1537" s="1" t="s">
        <v>353</v>
      </c>
      <c r="F1537" s="1" t="s">
        <v>251</v>
      </c>
      <c r="G1537" s="138"/>
    </row>
    <row r="1538" spans="1:7" ht="15" customHeight="1">
      <c r="A1538" s="180">
        <v>44875</v>
      </c>
      <c r="B1538" s="1" t="s">
        <v>146</v>
      </c>
      <c r="C1538" s="144">
        <v>8903400</v>
      </c>
      <c r="D1538" s="144"/>
      <c r="E1538" s="1" t="s">
        <v>358</v>
      </c>
      <c r="F1538" s="1" t="s">
        <v>251</v>
      </c>
      <c r="G1538" s="138" t="s">
        <v>165</v>
      </c>
    </row>
    <row r="1539" spans="1:7" ht="15" customHeight="1">
      <c r="A1539" s="180">
        <v>44875</v>
      </c>
      <c r="B1539" s="1" t="s">
        <v>248</v>
      </c>
      <c r="C1539" s="144"/>
      <c r="D1539" s="144">
        <v>8903400</v>
      </c>
      <c r="E1539" s="1" t="s">
        <v>358</v>
      </c>
      <c r="F1539" s="1" t="s">
        <v>251</v>
      </c>
      <c r="G1539" s="138"/>
    </row>
    <row r="1540" spans="1:7" ht="15" customHeight="1">
      <c r="A1540" s="180">
        <v>44875</v>
      </c>
      <c r="B1540" s="1" t="s">
        <v>146</v>
      </c>
      <c r="C1540" s="144">
        <v>105040760</v>
      </c>
      <c r="D1540" s="144"/>
      <c r="E1540" s="1" t="s">
        <v>332</v>
      </c>
      <c r="F1540" s="1" t="s">
        <v>251</v>
      </c>
      <c r="G1540" s="138" t="s">
        <v>165</v>
      </c>
    </row>
    <row r="1541" spans="1:7" ht="15" customHeight="1">
      <c r="A1541" s="180">
        <v>44875</v>
      </c>
      <c r="B1541" s="1" t="s">
        <v>248</v>
      </c>
      <c r="C1541" s="144"/>
      <c r="D1541" s="144">
        <v>105040760</v>
      </c>
      <c r="E1541" s="1" t="s">
        <v>332</v>
      </c>
      <c r="F1541" s="1" t="s">
        <v>251</v>
      </c>
      <c r="G1541" s="138"/>
    </row>
    <row r="1542" spans="1:7" ht="15" customHeight="1">
      <c r="A1542" s="180">
        <v>44875</v>
      </c>
      <c r="B1542" s="1" t="s">
        <v>146</v>
      </c>
      <c r="C1542" s="144">
        <v>3325080</v>
      </c>
      <c r="D1542" s="144"/>
      <c r="E1542" s="1" t="s">
        <v>318</v>
      </c>
      <c r="F1542" s="1" t="s">
        <v>251</v>
      </c>
      <c r="G1542" s="1" t="s">
        <v>165</v>
      </c>
    </row>
    <row r="1543" spans="1:7" ht="15" customHeight="1">
      <c r="A1543" s="180">
        <v>44875</v>
      </c>
      <c r="B1543" s="1" t="s">
        <v>248</v>
      </c>
      <c r="C1543" s="144"/>
      <c r="D1543" s="144">
        <v>3325080</v>
      </c>
      <c r="E1543" s="1" t="s">
        <v>318</v>
      </c>
      <c r="F1543" s="1" t="s">
        <v>251</v>
      </c>
      <c r="G1543" s="1"/>
    </row>
    <row r="1544" spans="1:7" ht="15" customHeight="1">
      <c r="A1544" s="180">
        <v>44875</v>
      </c>
      <c r="B1544" s="1" t="s">
        <v>146</v>
      </c>
      <c r="C1544" s="144">
        <v>72442700</v>
      </c>
      <c r="D1544" s="144"/>
      <c r="E1544" s="1" t="s">
        <v>344</v>
      </c>
      <c r="F1544" s="1" t="s">
        <v>251</v>
      </c>
      <c r="G1544" s="138" t="s">
        <v>165</v>
      </c>
    </row>
    <row r="1545" spans="1:7" ht="15" customHeight="1">
      <c r="A1545" s="180">
        <v>44875</v>
      </c>
      <c r="B1545" s="1" t="s">
        <v>248</v>
      </c>
      <c r="C1545" s="144"/>
      <c r="D1545" s="144">
        <v>72442700</v>
      </c>
      <c r="E1545" s="1" t="s">
        <v>344</v>
      </c>
      <c r="F1545" s="1" t="s">
        <v>251</v>
      </c>
      <c r="G1545" s="138"/>
    </row>
    <row r="1546" spans="1:7" ht="15" customHeight="1">
      <c r="A1546" s="180">
        <v>44875</v>
      </c>
      <c r="B1546" s="1" t="s">
        <v>146</v>
      </c>
      <c r="C1546" s="144">
        <v>18870500</v>
      </c>
      <c r="D1546" s="144"/>
      <c r="E1546" s="1" t="s">
        <v>312</v>
      </c>
      <c r="F1546" s="1" t="s">
        <v>251</v>
      </c>
      <c r="G1546" s="138" t="s">
        <v>165</v>
      </c>
    </row>
    <row r="1547" spans="1:7" ht="15" customHeight="1">
      <c r="A1547" s="180">
        <v>44875</v>
      </c>
      <c r="B1547" s="1" t="s">
        <v>248</v>
      </c>
      <c r="C1547" s="144"/>
      <c r="D1547" s="144">
        <v>18870500</v>
      </c>
      <c r="E1547" s="1" t="s">
        <v>312</v>
      </c>
      <c r="F1547" s="1" t="s">
        <v>251</v>
      </c>
      <c r="G1547" s="138"/>
    </row>
    <row r="1548" spans="1:7" ht="15" customHeight="1">
      <c r="A1548" s="180">
        <v>44875</v>
      </c>
      <c r="B1548" s="1" t="s">
        <v>146</v>
      </c>
      <c r="C1548" s="144">
        <v>11422840</v>
      </c>
      <c r="D1548" s="144"/>
      <c r="E1548" s="1" t="s">
        <v>632</v>
      </c>
      <c r="F1548" s="1" t="s">
        <v>251</v>
      </c>
      <c r="G1548" s="138" t="s">
        <v>165</v>
      </c>
    </row>
    <row r="1549" spans="1:7" ht="15" customHeight="1">
      <c r="A1549" s="180">
        <v>44875</v>
      </c>
      <c r="B1549" s="1" t="s">
        <v>248</v>
      </c>
      <c r="C1549" s="144"/>
      <c r="D1549" s="144">
        <v>11422840</v>
      </c>
      <c r="E1549" s="1" t="s">
        <v>632</v>
      </c>
      <c r="F1549" s="1" t="s">
        <v>251</v>
      </c>
      <c r="G1549" s="138"/>
    </row>
    <row r="1550" spans="1:7" ht="15" customHeight="1">
      <c r="A1550" s="180">
        <v>44875</v>
      </c>
      <c r="B1550" s="1" t="s">
        <v>146</v>
      </c>
      <c r="C1550" s="144">
        <v>7550070</v>
      </c>
      <c r="D1550" s="144"/>
      <c r="E1550" s="1" t="s">
        <v>460</v>
      </c>
      <c r="F1550" s="1" t="s">
        <v>251</v>
      </c>
      <c r="G1550" s="138" t="s">
        <v>165</v>
      </c>
    </row>
    <row r="1551" spans="1:7" ht="15" customHeight="1">
      <c r="A1551" s="180">
        <v>44875</v>
      </c>
      <c r="B1551" s="1" t="s">
        <v>248</v>
      </c>
      <c r="C1551" s="144"/>
      <c r="D1551" s="144">
        <v>7550070</v>
      </c>
      <c r="E1551" s="1" t="s">
        <v>460</v>
      </c>
      <c r="F1551" s="1" t="s">
        <v>251</v>
      </c>
      <c r="G1551" s="138"/>
    </row>
    <row r="1552" spans="1:7" ht="15" customHeight="1">
      <c r="A1552" s="180">
        <v>44875</v>
      </c>
      <c r="B1552" s="1" t="s">
        <v>146</v>
      </c>
      <c r="C1552" s="144">
        <v>1442980</v>
      </c>
      <c r="D1552" s="144"/>
      <c r="E1552" s="1" t="s">
        <v>331</v>
      </c>
      <c r="F1552" s="1" t="s">
        <v>251</v>
      </c>
      <c r="G1552" s="138" t="s">
        <v>165</v>
      </c>
    </row>
    <row r="1553" spans="1:7" ht="15" customHeight="1">
      <c r="A1553" s="180">
        <v>44875</v>
      </c>
      <c r="B1553" s="1" t="s">
        <v>248</v>
      </c>
      <c r="C1553" s="144"/>
      <c r="D1553" s="144">
        <v>1442980</v>
      </c>
      <c r="E1553" s="1" t="s">
        <v>331</v>
      </c>
      <c r="F1553" s="1" t="s">
        <v>251</v>
      </c>
      <c r="G1553" s="138"/>
    </row>
    <row r="1554" spans="1:7" ht="15" customHeight="1">
      <c r="A1554" s="180">
        <v>44875</v>
      </c>
      <c r="B1554" s="1" t="s">
        <v>146</v>
      </c>
      <c r="C1554" s="144">
        <v>787050</v>
      </c>
      <c r="D1554" s="144"/>
      <c r="E1554" s="1" t="s">
        <v>331</v>
      </c>
      <c r="F1554" s="1" t="s">
        <v>251</v>
      </c>
      <c r="G1554" s="138" t="s">
        <v>165</v>
      </c>
    </row>
    <row r="1555" spans="1:7" ht="15" customHeight="1">
      <c r="A1555" s="180">
        <v>44875</v>
      </c>
      <c r="B1555" s="1" t="s">
        <v>248</v>
      </c>
      <c r="C1555" s="144"/>
      <c r="D1555" s="144">
        <v>787050</v>
      </c>
      <c r="E1555" s="1" t="s">
        <v>331</v>
      </c>
      <c r="F1555" s="1" t="s">
        <v>251</v>
      </c>
      <c r="G1555" s="138"/>
    </row>
    <row r="1556" spans="1:7" ht="15" customHeight="1">
      <c r="A1556" s="180">
        <v>44875</v>
      </c>
      <c r="B1556" s="1" t="s">
        <v>146</v>
      </c>
      <c r="C1556" s="144">
        <v>2354550</v>
      </c>
      <c r="D1556" s="144"/>
      <c r="E1556" s="1" t="s">
        <v>515</v>
      </c>
      <c r="F1556" s="1" t="s">
        <v>251</v>
      </c>
      <c r="G1556" s="1" t="s">
        <v>165</v>
      </c>
    </row>
    <row r="1557" spans="1:7" ht="15" customHeight="1">
      <c r="A1557" s="180">
        <v>44875</v>
      </c>
      <c r="B1557" s="1" t="s">
        <v>248</v>
      </c>
      <c r="C1557" s="144"/>
      <c r="D1557" s="144">
        <v>2354550</v>
      </c>
      <c r="E1557" s="1" t="s">
        <v>515</v>
      </c>
      <c r="F1557" s="1" t="s">
        <v>251</v>
      </c>
      <c r="G1557" s="1"/>
    </row>
    <row r="1558" spans="1:7" ht="15" customHeight="1">
      <c r="A1558" s="180">
        <v>44875</v>
      </c>
      <c r="B1558" s="1" t="s">
        <v>146</v>
      </c>
      <c r="C1558" s="144">
        <v>4262720</v>
      </c>
      <c r="D1558" s="144"/>
      <c r="E1558" s="1" t="s">
        <v>515</v>
      </c>
      <c r="F1558" s="1" t="s">
        <v>251</v>
      </c>
      <c r="G1558" s="138" t="s">
        <v>165</v>
      </c>
    </row>
    <row r="1559" spans="1:7" ht="15" customHeight="1">
      <c r="A1559" s="180">
        <v>44875</v>
      </c>
      <c r="B1559" s="1" t="s">
        <v>248</v>
      </c>
      <c r="C1559" s="144"/>
      <c r="D1559" s="144">
        <v>4262720</v>
      </c>
      <c r="E1559" s="1" t="s">
        <v>515</v>
      </c>
      <c r="F1559" s="1" t="s">
        <v>251</v>
      </c>
      <c r="G1559" s="138"/>
    </row>
    <row r="1560" spans="1:7" ht="15" customHeight="1">
      <c r="A1560" s="180">
        <v>44875</v>
      </c>
      <c r="B1560" s="1" t="s">
        <v>146</v>
      </c>
      <c r="C1560" s="144">
        <v>9304240</v>
      </c>
      <c r="D1560" s="144"/>
      <c r="E1560" s="1" t="s">
        <v>398</v>
      </c>
      <c r="F1560" s="1" t="s">
        <v>251</v>
      </c>
      <c r="G1560" s="138" t="s">
        <v>165</v>
      </c>
    </row>
    <row r="1561" spans="1:7" ht="15" customHeight="1">
      <c r="A1561" s="180">
        <v>44875</v>
      </c>
      <c r="B1561" s="1" t="s">
        <v>248</v>
      </c>
      <c r="C1561" s="144"/>
      <c r="D1561" s="144">
        <v>9304240</v>
      </c>
      <c r="E1561" s="1" t="s">
        <v>398</v>
      </c>
      <c r="F1561" s="1" t="s">
        <v>251</v>
      </c>
      <c r="G1561" s="138"/>
    </row>
    <row r="1562" spans="1:7" ht="15" customHeight="1">
      <c r="A1562" s="180">
        <v>44875</v>
      </c>
      <c r="B1562" s="1" t="s">
        <v>146</v>
      </c>
      <c r="C1562" s="144">
        <v>20220330</v>
      </c>
      <c r="D1562" s="144"/>
      <c r="E1562" s="1" t="s">
        <v>516</v>
      </c>
      <c r="F1562" s="1" t="s">
        <v>251</v>
      </c>
      <c r="G1562" s="138" t="s">
        <v>165</v>
      </c>
    </row>
    <row r="1563" spans="1:7" ht="15" customHeight="1">
      <c r="A1563" s="180">
        <v>44875</v>
      </c>
      <c r="B1563" s="1" t="s">
        <v>248</v>
      </c>
      <c r="C1563" s="144"/>
      <c r="D1563" s="144">
        <v>20220330</v>
      </c>
      <c r="E1563" s="1" t="s">
        <v>516</v>
      </c>
      <c r="F1563" s="1" t="s">
        <v>251</v>
      </c>
      <c r="G1563" s="138"/>
    </row>
    <row r="1564" spans="1:7" ht="15" customHeight="1">
      <c r="A1564" s="180">
        <v>44875</v>
      </c>
      <c r="B1564" s="1" t="s">
        <v>146</v>
      </c>
      <c r="C1564" s="144">
        <v>12344090</v>
      </c>
      <c r="D1564" s="144"/>
      <c r="E1564" s="1" t="s">
        <v>128</v>
      </c>
      <c r="F1564" s="1" t="s">
        <v>251</v>
      </c>
      <c r="G1564" s="138" t="s">
        <v>165</v>
      </c>
    </row>
    <row r="1565" spans="1:7" ht="15" customHeight="1">
      <c r="A1565" s="180">
        <v>44875</v>
      </c>
      <c r="B1565" s="1" t="s">
        <v>248</v>
      </c>
      <c r="C1565" s="144"/>
      <c r="D1565" s="144">
        <v>12344090</v>
      </c>
      <c r="E1565" s="1" t="s">
        <v>128</v>
      </c>
      <c r="F1565" s="1" t="s">
        <v>251</v>
      </c>
      <c r="G1565" s="138"/>
    </row>
    <row r="1566" spans="1:7" ht="15" customHeight="1">
      <c r="A1566" s="180">
        <v>44875</v>
      </c>
      <c r="B1566" s="1" t="s">
        <v>146</v>
      </c>
      <c r="C1566" s="144">
        <v>8373750</v>
      </c>
      <c r="D1566" s="144"/>
      <c r="E1566" s="1" t="s">
        <v>319</v>
      </c>
      <c r="F1566" s="1" t="s">
        <v>251</v>
      </c>
      <c r="G1566" s="138" t="s">
        <v>165</v>
      </c>
    </row>
    <row r="1567" spans="1:7" ht="15" customHeight="1">
      <c r="A1567" s="180">
        <v>44875</v>
      </c>
      <c r="B1567" s="1" t="s">
        <v>248</v>
      </c>
      <c r="C1567" s="144"/>
      <c r="D1567" s="144">
        <v>8373750</v>
      </c>
      <c r="E1567" s="1" t="s">
        <v>319</v>
      </c>
      <c r="F1567" s="1" t="s">
        <v>251</v>
      </c>
      <c r="G1567" s="138"/>
    </row>
    <row r="1568" spans="1:7" ht="15" customHeight="1">
      <c r="A1568" s="180">
        <v>44875</v>
      </c>
      <c r="B1568" s="1" t="s">
        <v>146</v>
      </c>
      <c r="C1568" s="144">
        <v>5187380</v>
      </c>
      <c r="D1568" s="144"/>
      <c r="E1568" s="1" t="s">
        <v>311</v>
      </c>
      <c r="F1568" s="1" t="s">
        <v>251</v>
      </c>
      <c r="G1568" s="138" t="s">
        <v>165</v>
      </c>
    </row>
    <row r="1569" spans="1:7" ht="15" customHeight="1">
      <c r="A1569" s="180">
        <v>44875</v>
      </c>
      <c r="B1569" s="1" t="s">
        <v>248</v>
      </c>
      <c r="C1569" s="144"/>
      <c r="D1569" s="144">
        <v>5187380</v>
      </c>
      <c r="E1569" s="1" t="s">
        <v>311</v>
      </c>
      <c r="F1569" s="1" t="s">
        <v>251</v>
      </c>
      <c r="G1569" s="138"/>
    </row>
    <row r="1570" spans="1:7" ht="15" customHeight="1">
      <c r="A1570" s="180">
        <v>44875</v>
      </c>
      <c r="B1570" s="1" t="s">
        <v>146</v>
      </c>
      <c r="C1570" s="144">
        <v>2007940</v>
      </c>
      <c r="D1570" s="144"/>
      <c r="E1570" s="1" t="s">
        <v>360</v>
      </c>
      <c r="F1570" s="1" t="s">
        <v>251</v>
      </c>
      <c r="G1570" s="1" t="s">
        <v>165</v>
      </c>
    </row>
    <row r="1571" spans="1:7" ht="15" customHeight="1">
      <c r="A1571" s="180">
        <v>44875</v>
      </c>
      <c r="B1571" s="1" t="s">
        <v>248</v>
      </c>
      <c r="C1571" s="144"/>
      <c r="D1571" s="144">
        <v>2007940</v>
      </c>
      <c r="E1571" s="1" t="s">
        <v>360</v>
      </c>
      <c r="F1571" s="1" t="s">
        <v>251</v>
      </c>
      <c r="G1571" s="1"/>
    </row>
    <row r="1572" spans="1:7" ht="15" customHeight="1">
      <c r="A1572" s="180">
        <v>44875</v>
      </c>
      <c r="B1572" s="1" t="s">
        <v>146</v>
      </c>
      <c r="C1572" s="144">
        <v>135010700</v>
      </c>
      <c r="D1572" s="144"/>
      <c r="E1572" s="1" t="s">
        <v>345</v>
      </c>
      <c r="F1572" s="1" t="s">
        <v>251</v>
      </c>
      <c r="G1572" s="138" t="s">
        <v>165</v>
      </c>
    </row>
    <row r="1573" spans="1:7" ht="15" customHeight="1">
      <c r="A1573" s="180">
        <v>44875</v>
      </c>
      <c r="B1573" s="1" t="s">
        <v>248</v>
      </c>
      <c r="C1573" s="144"/>
      <c r="D1573" s="144">
        <v>135010700</v>
      </c>
      <c r="E1573" s="1" t="s">
        <v>345</v>
      </c>
      <c r="F1573" s="1" t="s">
        <v>251</v>
      </c>
      <c r="G1573" s="138"/>
    </row>
    <row r="1574" spans="1:7" ht="15" customHeight="1">
      <c r="A1574" s="180">
        <v>44875</v>
      </c>
      <c r="B1574" s="1" t="s">
        <v>146</v>
      </c>
      <c r="C1574" s="144">
        <v>7673380</v>
      </c>
      <c r="D1574" s="144"/>
      <c r="E1574" s="1" t="s">
        <v>232</v>
      </c>
      <c r="F1574" s="1" t="s">
        <v>251</v>
      </c>
      <c r="G1574" s="138" t="s">
        <v>165</v>
      </c>
    </row>
    <row r="1575" spans="1:7" ht="15" customHeight="1">
      <c r="A1575" s="180">
        <v>44875</v>
      </c>
      <c r="B1575" s="1" t="s">
        <v>248</v>
      </c>
      <c r="C1575" s="144"/>
      <c r="D1575" s="144">
        <v>7673380</v>
      </c>
      <c r="E1575" s="1" t="s">
        <v>232</v>
      </c>
      <c r="F1575" s="1" t="s">
        <v>251</v>
      </c>
      <c r="G1575" s="138"/>
    </row>
    <row r="1576" spans="1:7" ht="15" customHeight="1">
      <c r="A1576" s="180">
        <v>44875</v>
      </c>
      <c r="B1576" s="1" t="s">
        <v>146</v>
      </c>
      <c r="C1576" s="144">
        <v>5801796</v>
      </c>
      <c r="D1576" s="144"/>
      <c r="E1576" s="1" t="s">
        <v>379</v>
      </c>
      <c r="F1576" s="1" t="s">
        <v>251</v>
      </c>
      <c r="G1576" s="138" t="s">
        <v>165</v>
      </c>
    </row>
    <row r="1577" spans="1:7" ht="15" customHeight="1">
      <c r="A1577" s="180">
        <v>44875</v>
      </c>
      <c r="B1577" s="1" t="s">
        <v>248</v>
      </c>
      <c r="C1577" s="144"/>
      <c r="D1577" s="144">
        <v>5801796</v>
      </c>
      <c r="E1577" s="1" t="s">
        <v>379</v>
      </c>
      <c r="F1577" s="1" t="s">
        <v>251</v>
      </c>
      <c r="G1577" s="138"/>
    </row>
    <row r="1578" spans="1:7" ht="15" customHeight="1">
      <c r="A1578" s="180">
        <v>44875</v>
      </c>
      <c r="B1578" s="1" t="s">
        <v>146</v>
      </c>
      <c r="C1578" s="144">
        <v>25663550</v>
      </c>
      <c r="D1578" s="144"/>
      <c r="E1578" s="1" t="s">
        <v>318</v>
      </c>
      <c r="F1578" s="1" t="s">
        <v>251</v>
      </c>
      <c r="G1578" s="138" t="s">
        <v>165</v>
      </c>
    </row>
    <row r="1579" spans="1:7" ht="15" customHeight="1">
      <c r="A1579" s="180">
        <v>44875</v>
      </c>
      <c r="B1579" s="1" t="s">
        <v>248</v>
      </c>
      <c r="C1579" s="144"/>
      <c r="D1579" s="144">
        <v>25663550</v>
      </c>
      <c r="E1579" s="1" t="s">
        <v>318</v>
      </c>
      <c r="F1579" s="1" t="s">
        <v>251</v>
      </c>
      <c r="G1579" s="138"/>
    </row>
    <row r="1580" spans="1:7" ht="15" customHeight="1">
      <c r="A1580" s="180">
        <v>44875</v>
      </c>
      <c r="B1580" s="1" t="s">
        <v>146</v>
      </c>
      <c r="C1580" s="144">
        <v>134925395</v>
      </c>
      <c r="D1580" s="144"/>
      <c r="E1580" s="1" t="s">
        <v>357</v>
      </c>
      <c r="F1580" s="1" t="s">
        <v>251</v>
      </c>
      <c r="G1580" s="138" t="s">
        <v>165</v>
      </c>
    </row>
    <row r="1581" spans="1:7" ht="15" customHeight="1">
      <c r="A1581" s="180">
        <v>44875</v>
      </c>
      <c r="B1581" s="1" t="s">
        <v>248</v>
      </c>
      <c r="C1581" s="144"/>
      <c r="D1581" s="144">
        <v>134925395</v>
      </c>
      <c r="E1581" s="1" t="s">
        <v>357</v>
      </c>
      <c r="F1581" s="1" t="s">
        <v>251</v>
      </c>
      <c r="G1581" s="138"/>
    </row>
    <row r="1582" spans="1:7" ht="15" customHeight="1">
      <c r="A1582" s="180">
        <v>44875</v>
      </c>
      <c r="B1582" s="1" t="s">
        <v>146</v>
      </c>
      <c r="C1582" s="144">
        <v>100293380</v>
      </c>
      <c r="D1582" s="144"/>
      <c r="E1582" s="1" t="s">
        <v>308</v>
      </c>
      <c r="F1582" s="1" t="s">
        <v>251</v>
      </c>
      <c r="G1582" s="138" t="s">
        <v>165</v>
      </c>
    </row>
    <row r="1583" spans="1:7" ht="15" customHeight="1">
      <c r="A1583" s="180">
        <v>44875</v>
      </c>
      <c r="B1583" s="1" t="s">
        <v>248</v>
      </c>
      <c r="C1583" s="144"/>
      <c r="D1583" s="144">
        <v>100293380</v>
      </c>
      <c r="E1583" s="1" t="s">
        <v>308</v>
      </c>
      <c r="F1583" s="1" t="s">
        <v>251</v>
      </c>
      <c r="G1583" s="138"/>
    </row>
    <row r="1584" spans="1:7" ht="15" customHeight="1">
      <c r="A1584" s="180">
        <v>44880</v>
      </c>
      <c r="B1584" s="1" t="s">
        <v>146</v>
      </c>
      <c r="C1584" s="144">
        <v>116571400</v>
      </c>
      <c r="D1584" s="144"/>
      <c r="E1584" s="1" t="s">
        <v>317</v>
      </c>
      <c r="F1584" s="1" t="s">
        <v>251</v>
      </c>
      <c r="G1584" s="138" t="s">
        <v>165</v>
      </c>
    </row>
    <row r="1585" spans="1:7" ht="15" customHeight="1">
      <c r="A1585" s="180">
        <v>44880</v>
      </c>
      <c r="B1585" s="1" t="s">
        <v>248</v>
      </c>
      <c r="C1585" s="144"/>
      <c r="D1585" s="144">
        <v>116571400</v>
      </c>
      <c r="E1585" s="1" t="s">
        <v>317</v>
      </c>
      <c r="F1585" s="1" t="s">
        <v>251</v>
      </c>
      <c r="G1585" s="138"/>
    </row>
    <row r="1586" spans="1:7" ht="15" customHeight="1">
      <c r="A1586" s="180">
        <v>44880</v>
      </c>
      <c r="B1586" s="1" t="s">
        <v>146</v>
      </c>
      <c r="C1586" s="144">
        <v>389564230</v>
      </c>
      <c r="D1586" s="144"/>
      <c r="E1586" s="1" t="s">
        <v>343</v>
      </c>
      <c r="F1586" s="1" t="s">
        <v>251</v>
      </c>
      <c r="G1586" s="138" t="s">
        <v>165</v>
      </c>
    </row>
    <row r="1587" spans="1:7" ht="15" customHeight="1">
      <c r="A1587" s="180">
        <v>44880</v>
      </c>
      <c r="B1587" s="1" t="s">
        <v>248</v>
      </c>
      <c r="C1587" s="144"/>
      <c r="D1587" s="144">
        <v>389564230</v>
      </c>
      <c r="E1587" s="1" t="s">
        <v>343</v>
      </c>
      <c r="F1587" s="1" t="s">
        <v>251</v>
      </c>
      <c r="G1587" s="138"/>
    </row>
    <row r="1588" spans="1:7" ht="15" customHeight="1">
      <c r="A1588" s="180">
        <v>44880</v>
      </c>
      <c r="B1588" s="1" t="s">
        <v>146</v>
      </c>
      <c r="C1588" s="144">
        <v>880000</v>
      </c>
      <c r="D1588" s="144"/>
      <c r="E1588" s="1" t="s">
        <v>484</v>
      </c>
      <c r="F1588" s="1" t="s">
        <v>251</v>
      </c>
      <c r="G1588" s="138" t="s">
        <v>165</v>
      </c>
    </row>
    <row r="1589" spans="1:7" ht="15" customHeight="1">
      <c r="A1589" s="180">
        <v>44880</v>
      </c>
      <c r="B1589" s="1" t="s">
        <v>248</v>
      </c>
      <c r="C1589" s="144"/>
      <c r="D1589" s="144">
        <v>880000</v>
      </c>
      <c r="E1589" s="1" t="s">
        <v>484</v>
      </c>
      <c r="F1589" s="1" t="s">
        <v>251</v>
      </c>
      <c r="G1589" s="138"/>
    </row>
    <row r="1590" spans="1:7" ht="15" customHeight="1">
      <c r="A1590" s="180">
        <v>44869</v>
      </c>
      <c r="B1590" s="1" t="s">
        <v>146</v>
      </c>
      <c r="C1590" s="144">
        <v>297000</v>
      </c>
      <c r="D1590" s="144"/>
      <c r="E1590" s="1" t="s">
        <v>517</v>
      </c>
      <c r="F1590" s="1" t="s">
        <v>251</v>
      </c>
      <c r="G1590" s="138" t="s">
        <v>165</v>
      </c>
    </row>
    <row r="1591" spans="1:7" ht="15" customHeight="1">
      <c r="A1591" s="180">
        <v>44869</v>
      </c>
      <c r="B1591" s="1" t="s">
        <v>248</v>
      </c>
      <c r="C1591" s="144"/>
      <c r="D1591" s="144">
        <v>297000</v>
      </c>
      <c r="E1591" s="1" t="s">
        <v>517</v>
      </c>
      <c r="F1591" s="1" t="s">
        <v>251</v>
      </c>
      <c r="G1591" s="138"/>
    </row>
    <row r="1592" spans="1:7" ht="15" customHeight="1">
      <c r="A1592" s="180">
        <v>44881</v>
      </c>
      <c r="B1592" s="1" t="s">
        <v>146</v>
      </c>
      <c r="C1592" s="144">
        <v>100</v>
      </c>
      <c r="D1592" s="144"/>
      <c r="E1592" s="1" t="s">
        <v>360</v>
      </c>
      <c r="F1592" s="1" t="s">
        <v>251</v>
      </c>
      <c r="G1592" s="1" t="s">
        <v>165</v>
      </c>
    </row>
    <row r="1593" spans="1:7" ht="15" customHeight="1">
      <c r="A1593" s="180">
        <v>44881</v>
      </c>
      <c r="B1593" s="1" t="s">
        <v>248</v>
      </c>
      <c r="C1593" s="144"/>
      <c r="D1593" s="144">
        <v>100</v>
      </c>
      <c r="E1593" s="1" t="s">
        <v>360</v>
      </c>
      <c r="F1593" s="1" t="s">
        <v>251</v>
      </c>
      <c r="G1593" s="1"/>
    </row>
    <row r="1594" spans="1:7" ht="15" customHeight="1">
      <c r="A1594" s="180">
        <v>44881</v>
      </c>
      <c r="B1594" s="1" t="s">
        <v>146</v>
      </c>
      <c r="C1594" s="144">
        <v>5</v>
      </c>
      <c r="D1594" s="144"/>
      <c r="E1594" s="1" t="s">
        <v>633</v>
      </c>
      <c r="F1594" s="1" t="s">
        <v>251</v>
      </c>
      <c r="G1594" s="138" t="s">
        <v>165</v>
      </c>
    </row>
    <row r="1595" spans="1:7" ht="15" customHeight="1">
      <c r="A1595" s="180">
        <v>44881</v>
      </c>
      <c r="B1595" s="1" t="s">
        <v>248</v>
      </c>
      <c r="C1595" s="144"/>
      <c r="D1595" s="144">
        <v>5</v>
      </c>
      <c r="E1595" s="1" t="s">
        <v>633</v>
      </c>
      <c r="F1595" s="1" t="s">
        <v>251</v>
      </c>
      <c r="G1595" s="138"/>
    </row>
    <row r="1596" spans="1:7" ht="15" customHeight="1">
      <c r="A1596" s="180">
        <v>44886</v>
      </c>
      <c r="B1596" s="1" t="s">
        <v>146</v>
      </c>
      <c r="C1596" s="144">
        <v>11064503</v>
      </c>
      <c r="D1596" s="144"/>
      <c r="E1596" s="1" t="s">
        <v>634</v>
      </c>
      <c r="F1596" s="1" t="s">
        <v>251</v>
      </c>
      <c r="G1596" s="138" t="s">
        <v>165</v>
      </c>
    </row>
    <row r="1597" spans="1:7" ht="15" customHeight="1">
      <c r="A1597" s="180">
        <v>44886</v>
      </c>
      <c r="B1597" s="1" t="s">
        <v>248</v>
      </c>
      <c r="C1597" s="144"/>
      <c r="D1597" s="144">
        <v>11064503</v>
      </c>
      <c r="E1597" s="1" t="s">
        <v>634</v>
      </c>
      <c r="F1597" s="1" t="s">
        <v>251</v>
      </c>
      <c r="G1597" s="138"/>
    </row>
    <row r="1598" spans="1:7" ht="15" customHeight="1">
      <c r="A1598" s="180">
        <v>44881</v>
      </c>
      <c r="B1598" s="1" t="s">
        <v>146</v>
      </c>
      <c r="C1598" s="144">
        <v>45</v>
      </c>
      <c r="D1598" s="144"/>
      <c r="E1598" s="1" t="s">
        <v>633</v>
      </c>
      <c r="F1598" s="1" t="s">
        <v>251</v>
      </c>
      <c r="G1598" s="138" t="s">
        <v>165</v>
      </c>
    </row>
    <row r="1599" spans="1:7" ht="15" customHeight="1">
      <c r="A1599" s="180">
        <v>44881</v>
      </c>
      <c r="B1599" s="1" t="s">
        <v>30</v>
      </c>
      <c r="C1599" s="144"/>
      <c r="D1599" s="144">
        <v>45</v>
      </c>
      <c r="E1599" s="1" t="s">
        <v>633</v>
      </c>
      <c r="F1599" s="1" t="s">
        <v>251</v>
      </c>
      <c r="G1599" s="138"/>
    </row>
    <row r="1600" spans="1:7" ht="15" customHeight="1">
      <c r="A1600" s="188">
        <v>44869</v>
      </c>
      <c r="B1600" s="135" t="s">
        <v>146</v>
      </c>
      <c r="C1600" s="270">
        <v>14095290</v>
      </c>
      <c r="D1600" s="270"/>
      <c r="E1600" s="135" t="s">
        <v>500</v>
      </c>
      <c r="F1600" s="135" t="s">
        <v>251</v>
      </c>
      <c r="G1600" s="138" t="s">
        <v>165</v>
      </c>
    </row>
    <row r="1601" spans="1:8" ht="15" customHeight="1">
      <c r="A1601" s="184">
        <v>44869</v>
      </c>
      <c r="B1601" s="26" t="s">
        <v>248</v>
      </c>
      <c r="C1601" s="271"/>
      <c r="D1601" s="271">
        <v>14095290</v>
      </c>
      <c r="E1601" s="26" t="s">
        <v>500</v>
      </c>
      <c r="F1601" s="26" t="s">
        <v>251</v>
      </c>
      <c r="G1601" s="133"/>
    </row>
    <row r="1602" spans="1:8" ht="15" customHeight="1">
      <c r="A1602" s="180">
        <v>44887</v>
      </c>
      <c r="B1602" s="1" t="s">
        <v>147</v>
      </c>
      <c r="C1602" s="144">
        <v>8612</v>
      </c>
      <c r="D1602" s="144"/>
      <c r="E1602" s="1" t="s">
        <v>379</v>
      </c>
      <c r="F1602" s="1" t="s">
        <v>387</v>
      </c>
      <c r="G1602" s="1" t="s">
        <v>165</v>
      </c>
      <c r="H1602" s="155" t="s">
        <v>631</v>
      </c>
    </row>
    <row r="1603" spans="1:8" ht="15" customHeight="1">
      <c r="A1603" s="180">
        <v>44887</v>
      </c>
      <c r="B1603" s="1" t="s">
        <v>248</v>
      </c>
      <c r="C1603" s="144"/>
      <c r="D1603" s="144">
        <v>8612</v>
      </c>
      <c r="E1603" s="1" t="s">
        <v>379</v>
      </c>
      <c r="F1603" s="1" t="s">
        <v>252</v>
      </c>
      <c r="G1603" s="1"/>
    </row>
    <row r="1604" spans="1:8" ht="15" customHeight="1">
      <c r="A1604" s="180">
        <v>44887</v>
      </c>
      <c r="B1604" s="1" t="s">
        <v>146</v>
      </c>
      <c r="C1604" s="144">
        <v>21692</v>
      </c>
      <c r="D1604" s="144"/>
      <c r="E1604" s="1" t="s">
        <v>315</v>
      </c>
      <c r="F1604" s="1" t="s">
        <v>252</v>
      </c>
      <c r="G1604" s="1" t="s">
        <v>165</v>
      </c>
    </row>
    <row r="1605" spans="1:8" ht="15" customHeight="1">
      <c r="A1605" s="180">
        <v>44887</v>
      </c>
      <c r="B1605" s="1" t="s">
        <v>248</v>
      </c>
      <c r="C1605" s="144"/>
      <c r="D1605" s="144">
        <v>21692</v>
      </c>
      <c r="E1605" s="1" t="s">
        <v>315</v>
      </c>
      <c r="F1605" s="1" t="s">
        <v>252</v>
      </c>
      <c r="G1605" s="1"/>
    </row>
    <row r="1606" spans="1:8" ht="15" customHeight="1">
      <c r="A1606" s="180">
        <v>44887</v>
      </c>
      <c r="B1606" s="1" t="s">
        <v>146</v>
      </c>
      <c r="C1606" s="144">
        <v>910</v>
      </c>
      <c r="D1606" s="144"/>
      <c r="E1606" s="1" t="s">
        <v>315</v>
      </c>
      <c r="F1606" s="1" t="s">
        <v>252</v>
      </c>
      <c r="G1606" s="1" t="s">
        <v>165</v>
      </c>
    </row>
    <row r="1607" spans="1:8" ht="15" customHeight="1">
      <c r="A1607" s="180">
        <v>44887</v>
      </c>
      <c r="B1607" s="1" t="s">
        <v>248</v>
      </c>
      <c r="C1607" s="144"/>
      <c r="D1607" s="144">
        <v>910</v>
      </c>
      <c r="E1607" s="1" t="s">
        <v>315</v>
      </c>
      <c r="F1607" s="1" t="s">
        <v>252</v>
      </c>
      <c r="G1607" s="1"/>
    </row>
    <row r="1608" spans="1:8" ht="15" customHeight="1">
      <c r="A1608" s="180">
        <v>44887</v>
      </c>
      <c r="B1608" s="1" t="s">
        <v>146</v>
      </c>
      <c r="C1608" s="144">
        <v>1430</v>
      </c>
      <c r="D1608" s="144"/>
      <c r="E1608" s="1" t="s">
        <v>320</v>
      </c>
      <c r="F1608" s="1" t="s">
        <v>252</v>
      </c>
      <c r="G1608" s="1" t="s">
        <v>165</v>
      </c>
    </row>
    <row r="1609" spans="1:8" ht="15" customHeight="1">
      <c r="A1609" s="180">
        <v>44887</v>
      </c>
      <c r="B1609" s="1" t="s">
        <v>248</v>
      </c>
      <c r="C1609" s="144"/>
      <c r="D1609" s="144">
        <v>1430</v>
      </c>
      <c r="E1609" s="1" t="s">
        <v>320</v>
      </c>
      <c r="F1609" s="1" t="s">
        <v>252</v>
      </c>
      <c r="G1609" s="1"/>
    </row>
    <row r="1610" spans="1:8" ht="15" customHeight="1">
      <c r="A1610" s="180">
        <v>44887</v>
      </c>
      <c r="B1610" s="1" t="s">
        <v>146</v>
      </c>
      <c r="C1610" s="144">
        <v>33990</v>
      </c>
      <c r="D1610" s="144"/>
      <c r="E1610" s="1" t="s">
        <v>320</v>
      </c>
      <c r="F1610" s="1" t="s">
        <v>252</v>
      </c>
      <c r="G1610" s="1" t="s">
        <v>165</v>
      </c>
    </row>
    <row r="1611" spans="1:8" ht="15" customHeight="1">
      <c r="A1611" s="180">
        <v>44887</v>
      </c>
      <c r="B1611" s="1" t="s">
        <v>248</v>
      </c>
      <c r="C1611" s="144"/>
      <c r="D1611" s="144">
        <v>33990</v>
      </c>
      <c r="E1611" s="1" t="s">
        <v>320</v>
      </c>
      <c r="F1611" s="1" t="s">
        <v>252</v>
      </c>
      <c r="G1611" s="1"/>
    </row>
    <row r="1612" spans="1:8" ht="15" customHeight="1">
      <c r="A1612" s="180">
        <v>44888</v>
      </c>
      <c r="B1612" s="1" t="s">
        <v>146</v>
      </c>
      <c r="C1612" s="144">
        <v>15850</v>
      </c>
      <c r="D1612" s="144"/>
      <c r="E1612" s="1" t="s">
        <v>325</v>
      </c>
      <c r="F1612" s="1" t="s">
        <v>252</v>
      </c>
      <c r="G1612" s="1" t="s">
        <v>165</v>
      </c>
    </row>
    <row r="1613" spans="1:8" ht="15" customHeight="1">
      <c r="A1613" s="180">
        <v>44888</v>
      </c>
      <c r="B1613" s="1" t="s">
        <v>248</v>
      </c>
      <c r="C1613" s="144"/>
      <c r="D1613" s="144">
        <v>15850</v>
      </c>
      <c r="E1613" s="1" t="s">
        <v>325</v>
      </c>
      <c r="F1613" s="1" t="s">
        <v>252</v>
      </c>
      <c r="G1613" s="1"/>
    </row>
    <row r="1614" spans="1:8" ht="15" customHeight="1">
      <c r="A1614" s="180">
        <v>44888</v>
      </c>
      <c r="B1614" s="1" t="s">
        <v>146</v>
      </c>
      <c r="C1614" s="144">
        <v>376827</v>
      </c>
      <c r="D1614" s="144"/>
      <c r="E1614" s="1" t="s">
        <v>325</v>
      </c>
      <c r="F1614" s="1" t="s">
        <v>252</v>
      </c>
      <c r="G1614" s="1" t="s">
        <v>165</v>
      </c>
    </row>
    <row r="1615" spans="1:8" ht="15" customHeight="1">
      <c r="A1615" s="180">
        <v>44888</v>
      </c>
      <c r="B1615" s="1" t="s">
        <v>248</v>
      </c>
      <c r="C1615" s="144"/>
      <c r="D1615" s="144">
        <v>376827</v>
      </c>
      <c r="E1615" s="1" t="s">
        <v>325</v>
      </c>
      <c r="F1615" s="1" t="s">
        <v>252</v>
      </c>
      <c r="G1615" s="1"/>
    </row>
    <row r="1616" spans="1:8" ht="15" customHeight="1">
      <c r="A1616" s="180">
        <v>44888</v>
      </c>
      <c r="B1616" s="1" t="s">
        <v>146</v>
      </c>
      <c r="C1616" s="144">
        <v>123816</v>
      </c>
      <c r="D1616" s="144"/>
      <c r="E1616" s="1" t="s">
        <v>321</v>
      </c>
      <c r="F1616" s="1" t="s">
        <v>252</v>
      </c>
      <c r="G1616" s="1" t="s">
        <v>165</v>
      </c>
    </row>
    <row r="1617" spans="1:7" ht="15" customHeight="1">
      <c r="A1617" s="180">
        <v>44888</v>
      </c>
      <c r="B1617" s="1" t="s">
        <v>248</v>
      </c>
      <c r="C1617" s="144"/>
      <c r="D1617" s="144">
        <v>123816</v>
      </c>
      <c r="E1617" s="1" t="s">
        <v>321</v>
      </c>
      <c r="F1617" s="1" t="s">
        <v>252</v>
      </c>
      <c r="G1617" s="1"/>
    </row>
    <row r="1618" spans="1:7" ht="15" customHeight="1">
      <c r="A1618" s="180">
        <v>44888</v>
      </c>
      <c r="B1618" s="1" t="s">
        <v>146</v>
      </c>
      <c r="C1618" s="144">
        <v>35211</v>
      </c>
      <c r="D1618" s="144"/>
      <c r="E1618" s="1" t="s">
        <v>321</v>
      </c>
      <c r="F1618" s="1" t="s">
        <v>252</v>
      </c>
      <c r="G1618" s="1" t="s">
        <v>165</v>
      </c>
    </row>
    <row r="1619" spans="1:7" ht="15" customHeight="1">
      <c r="A1619" s="180">
        <v>44888</v>
      </c>
      <c r="B1619" s="1" t="s">
        <v>248</v>
      </c>
      <c r="C1619" s="144"/>
      <c r="D1619" s="144">
        <v>35211</v>
      </c>
      <c r="E1619" s="1" t="s">
        <v>321</v>
      </c>
      <c r="F1619" s="1" t="s">
        <v>252</v>
      </c>
      <c r="G1619" s="1"/>
    </row>
    <row r="1620" spans="1:7" ht="15" customHeight="1">
      <c r="A1620" s="180">
        <v>44888</v>
      </c>
      <c r="B1620" s="1" t="s">
        <v>146</v>
      </c>
      <c r="C1620" s="144">
        <v>86361</v>
      </c>
      <c r="D1620" s="144"/>
      <c r="E1620" s="1" t="s">
        <v>321</v>
      </c>
      <c r="F1620" s="1" t="s">
        <v>252</v>
      </c>
      <c r="G1620" s="1" t="s">
        <v>165</v>
      </c>
    </row>
    <row r="1621" spans="1:7" ht="15" customHeight="1">
      <c r="A1621" s="180">
        <v>44888</v>
      </c>
      <c r="B1621" s="1" t="s">
        <v>248</v>
      </c>
      <c r="C1621" s="144"/>
      <c r="D1621" s="144">
        <v>86361</v>
      </c>
      <c r="E1621" s="1" t="s">
        <v>321</v>
      </c>
      <c r="F1621" s="1" t="s">
        <v>252</v>
      </c>
      <c r="G1621" s="1"/>
    </row>
    <row r="1622" spans="1:7" ht="15" customHeight="1">
      <c r="A1622" s="180">
        <v>44888</v>
      </c>
      <c r="B1622" s="1" t="s">
        <v>146</v>
      </c>
      <c r="C1622" s="144">
        <v>42471</v>
      </c>
      <c r="D1622" s="144"/>
      <c r="E1622" s="1" t="s">
        <v>321</v>
      </c>
      <c r="F1622" s="1" t="s">
        <v>252</v>
      </c>
      <c r="G1622" s="1" t="s">
        <v>165</v>
      </c>
    </row>
    <row r="1623" spans="1:7" ht="15" customHeight="1">
      <c r="A1623" s="180">
        <v>44888</v>
      </c>
      <c r="B1623" s="1" t="s">
        <v>248</v>
      </c>
      <c r="C1623" s="144"/>
      <c r="D1623" s="144">
        <v>42471</v>
      </c>
      <c r="E1623" s="1" t="s">
        <v>321</v>
      </c>
      <c r="F1623" s="1" t="s">
        <v>252</v>
      </c>
      <c r="G1623" s="1"/>
    </row>
    <row r="1624" spans="1:7" ht="15" customHeight="1">
      <c r="A1624" s="180">
        <v>44888</v>
      </c>
      <c r="B1624" s="1" t="s">
        <v>146</v>
      </c>
      <c r="C1624" s="144">
        <v>1056858</v>
      </c>
      <c r="D1624" s="144"/>
      <c r="E1624" s="1" t="s">
        <v>321</v>
      </c>
      <c r="F1624" s="1" t="s">
        <v>252</v>
      </c>
      <c r="G1624" s="1" t="s">
        <v>165</v>
      </c>
    </row>
    <row r="1625" spans="1:7" ht="15" customHeight="1">
      <c r="A1625" s="180">
        <v>44888</v>
      </c>
      <c r="B1625" s="1" t="s">
        <v>248</v>
      </c>
      <c r="C1625" s="144"/>
      <c r="D1625" s="144">
        <v>1056858</v>
      </c>
      <c r="E1625" s="1" t="s">
        <v>321</v>
      </c>
      <c r="F1625" s="1" t="s">
        <v>252</v>
      </c>
      <c r="G1625" s="1"/>
    </row>
    <row r="1626" spans="1:7" ht="15" customHeight="1">
      <c r="A1626" s="180">
        <v>44888</v>
      </c>
      <c r="B1626" s="1" t="s">
        <v>146</v>
      </c>
      <c r="C1626" s="144">
        <v>1768195</v>
      </c>
      <c r="D1626" s="144"/>
      <c r="E1626" s="1" t="s">
        <v>321</v>
      </c>
      <c r="F1626" s="1" t="s">
        <v>252</v>
      </c>
      <c r="G1626" s="1" t="s">
        <v>165</v>
      </c>
    </row>
    <row r="1627" spans="1:7" ht="15" customHeight="1">
      <c r="A1627" s="180">
        <v>44888</v>
      </c>
      <c r="B1627" s="1" t="s">
        <v>248</v>
      </c>
      <c r="C1627" s="144"/>
      <c r="D1627" s="144">
        <v>1768195</v>
      </c>
      <c r="E1627" s="1" t="s">
        <v>321</v>
      </c>
      <c r="F1627" s="1" t="s">
        <v>252</v>
      </c>
      <c r="G1627" s="1"/>
    </row>
    <row r="1628" spans="1:7" ht="15" customHeight="1">
      <c r="A1628" s="180">
        <v>44888</v>
      </c>
      <c r="B1628" s="1" t="s">
        <v>146</v>
      </c>
      <c r="C1628" s="144">
        <v>5210</v>
      </c>
      <c r="D1628" s="144"/>
      <c r="E1628" s="1" t="s">
        <v>321</v>
      </c>
      <c r="F1628" s="1" t="s">
        <v>252</v>
      </c>
      <c r="G1628" s="1" t="s">
        <v>165</v>
      </c>
    </row>
    <row r="1629" spans="1:7" ht="15" customHeight="1">
      <c r="A1629" s="180">
        <v>44888</v>
      </c>
      <c r="B1629" s="1" t="s">
        <v>248</v>
      </c>
      <c r="C1629" s="144"/>
      <c r="D1629" s="144">
        <v>5210</v>
      </c>
      <c r="E1629" s="1" t="s">
        <v>321</v>
      </c>
      <c r="F1629" s="1" t="s">
        <v>252</v>
      </c>
      <c r="G1629" s="1"/>
    </row>
    <row r="1630" spans="1:7" ht="15" customHeight="1">
      <c r="A1630" s="180">
        <v>44888</v>
      </c>
      <c r="B1630" s="1" t="s">
        <v>146</v>
      </c>
      <c r="C1630" s="144">
        <v>1480</v>
      </c>
      <c r="D1630" s="144"/>
      <c r="E1630" s="1" t="s">
        <v>321</v>
      </c>
      <c r="F1630" s="1" t="s">
        <v>252</v>
      </c>
      <c r="G1630" s="1" t="s">
        <v>165</v>
      </c>
    </row>
    <row r="1631" spans="1:7" ht="15" customHeight="1">
      <c r="A1631" s="180">
        <v>44888</v>
      </c>
      <c r="B1631" s="1" t="s">
        <v>248</v>
      </c>
      <c r="C1631" s="144"/>
      <c r="D1631" s="144">
        <v>1480</v>
      </c>
      <c r="E1631" s="1" t="s">
        <v>321</v>
      </c>
      <c r="F1631" s="1" t="s">
        <v>252</v>
      </c>
      <c r="G1631" s="1"/>
    </row>
    <row r="1632" spans="1:7" ht="15" customHeight="1">
      <c r="A1632" s="180">
        <v>44888</v>
      </c>
      <c r="B1632" s="1" t="s">
        <v>146</v>
      </c>
      <c r="C1632" s="144">
        <v>3634</v>
      </c>
      <c r="D1632" s="144"/>
      <c r="E1632" s="1" t="s">
        <v>321</v>
      </c>
      <c r="F1632" s="1" t="s">
        <v>252</v>
      </c>
      <c r="G1632" s="1" t="s">
        <v>165</v>
      </c>
    </row>
    <row r="1633" spans="1:7" ht="15" customHeight="1">
      <c r="A1633" s="180">
        <v>44888</v>
      </c>
      <c r="B1633" s="1" t="s">
        <v>248</v>
      </c>
      <c r="C1633" s="144"/>
      <c r="D1633" s="144">
        <v>3634</v>
      </c>
      <c r="E1633" s="1" t="s">
        <v>321</v>
      </c>
      <c r="F1633" s="1" t="s">
        <v>252</v>
      </c>
      <c r="G1633" s="1"/>
    </row>
    <row r="1634" spans="1:7" ht="15" customHeight="1">
      <c r="A1634" s="180">
        <v>44888</v>
      </c>
      <c r="B1634" s="1" t="s">
        <v>146</v>
      </c>
      <c r="C1634" s="144">
        <v>1780</v>
      </c>
      <c r="D1634" s="144"/>
      <c r="E1634" s="1" t="s">
        <v>321</v>
      </c>
      <c r="F1634" s="1" t="s">
        <v>252</v>
      </c>
      <c r="G1634" s="1" t="s">
        <v>165</v>
      </c>
    </row>
    <row r="1635" spans="1:7" ht="15" customHeight="1">
      <c r="A1635" s="180">
        <v>44888</v>
      </c>
      <c r="B1635" s="1" t="s">
        <v>248</v>
      </c>
      <c r="C1635" s="144"/>
      <c r="D1635" s="144">
        <v>1780</v>
      </c>
      <c r="E1635" s="1" t="s">
        <v>321</v>
      </c>
      <c r="F1635" s="1" t="s">
        <v>252</v>
      </c>
      <c r="G1635" s="1"/>
    </row>
    <row r="1636" spans="1:7" ht="15" customHeight="1">
      <c r="A1636" s="180">
        <v>44888</v>
      </c>
      <c r="B1636" s="1" t="s">
        <v>146</v>
      </c>
      <c r="C1636" s="144">
        <v>44470</v>
      </c>
      <c r="D1636" s="144"/>
      <c r="E1636" s="1" t="s">
        <v>321</v>
      </c>
      <c r="F1636" s="1" t="s">
        <v>252</v>
      </c>
      <c r="G1636" s="1" t="s">
        <v>165</v>
      </c>
    </row>
    <row r="1637" spans="1:7" ht="15" customHeight="1">
      <c r="A1637" s="180">
        <v>44888</v>
      </c>
      <c r="B1637" s="1" t="s">
        <v>248</v>
      </c>
      <c r="C1637" s="144"/>
      <c r="D1637" s="144">
        <v>44470</v>
      </c>
      <c r="E1637" s="1" t="s">
        <v>321</v>
      </c>
      <c r="F1637" s="1" t="s">
        <v>252</v>
      </c>
      <c r="G1637" s="1"/>
    </row>
    <row r="1638" spans="1:7" ht="15" customHeight="1">
      <c r="A1638" s="180">
        <v>44888</v>
      </c>
      <c r="B1638" s="1" t="s">
        <v>146</v>
      </c>
      <c r="C1638" s="144">
        <v>74400</v>
      </c>
      <c r="D1638" s="144"/>
      <c r="E1638" s="1" t="s">
        <v>321</v>
      </c>
      <c r="F1638" s="1" t="s">
        <v>252</v>
      </c>
      <c r="G1638" s="1" t="s">
        <v>165</v>
      </c>
    </row>
    <row r="1639" spans="1:7" ht="15" customHeight="1">
      <c r="A1639" s="180">
        <v>44888</v>
      </c>
      <c r="B1639" s="1" t="s">
        <v>248</v>
      </c>
      <c r="C1639" s="144"/>
      <c r="D1639" s="144">
        <v>74400</v>
      </c>
      <c r="E1639" s="1" t="s">
        <v>321</v>
      </c>
      <c r="F1639" s="1" t="s">
        <v>252</v>
      </c>
      <c r="G1639" s="1"/>
    </row>
    <row r="1640" spans="1:7" ht="15" customHeight="1">
      <c r="A1640" s="180">
        <v>44888</v>
      </c>
      <c r="B1640" s="1" t="s">
        <v>146</v>
      </c>
      <c r="C1640" s="144">
        <v>104159</v>
      </c>
      <c r="D1640" s="144"/>
      <c r="E1640" s="1" t="s">
        <v>346</v>
      </c>
      <c r="F1640" s="1" t="s">
        <v>252</v>
      </c>
      <c r="G1640" s="1" t="s">
        <v>165</v>
      </c>
    </row>
    <row r="1641" spans="1:7" ht="15" customHeight="1">
      <c r="A1641" s="180">
        <v>44888</v>
      </c>
      <c r="B1641" s="1" t="s">
        <v>248</v>
      </c>
      <c r="C1641" s="144"/>
      <c r="D1641" s="144">
        <v>104159</v>
      </c>
      <c r="E1641" s="1" t="s">
        <v>346</v>
      </c>
      <c r="F1641" s="1" t="s">
        <v>252</v>
      </c>
      <c r="G1641" s="1"/>
    </row>
    <row r="1642" spans="1:7" ht="15" customHeight="1">
      <c r="A1642" s="180">
        <v>44888</v>
      </c>
      <c r="B1642" s="1" t="s">
        <v>146</v>
      </c>
      <c r="C1642" s="144">
        <v>215061</v>
      </c>
      <c r="D1642" s="144"/>
      <c r="E1642" s="1" t="s">
        <v>346</v>
      </c>
      <c r="F1642" s="1" t="s">
        <v>252</v>
      </c>
      <c r="G1642" s="1" t="s">
        <v>165</v>
      </c>
    </row>
    <row r="1643" spans="1:7" ht="15" customHeight="1">
      <c r="A1643" s="180">
        <v>44888</v>
      </c>
      <c r="B1643" s="1" t="s">
        <v>248</v>
      </c>
      <c r="C1643" s="144"/>
      <c r="D1643" s="144">
        <v>215061</v>
      </c>
      <c r="E1643" s="1" t="s">
        <v>346</v>
      </c>
      <c r="F1643" s="1" t="s">
        <v>252</v>
      </c>
      <c r="G1643" s="1"/>
    </row>
    <row r="1644" spans="1:7" ht="15" customHeight="1">
      <c r="A1644" s="180">
        <v>44888</v>
      </c>
      <c r="B1644" s="1" t="s">
        <v>146</v>
      </c>
      <c r="C1644" s="144">
        <v>9040</v>
      </c>
      <c r="D1644" s="144"/>
      <c r="E1644" s="1" t="s">
        <v>346</v>
      </c>
      <c r="F1644" s="1" t="s">
        <v>252</v>
      </c>
      <c r="G1644" s="1" t="s">
        <v>165</v>
      </c>
    </row>
    <row r="1645" spans="1:7" ht="15" customHeight="1">
      <c r="A1645" s="180">
        <v>44888</v>
      </c>
      <c r="B1645" s="1" t="s">
        <v>248</v>
      </c>
      <c r="C1645" s="144"/>
      <c r="D1645" s="144">
        <v>9040</v>
      </c>
      <c r="E1645" s="1" t="s">
        <v>346</v>
      </c>
      <c r="F1645" s="1" t="s">
        <v>252</v>
      </c>
      <c r="G1645" s="1"/>
    </row>
    <row r="1646" spans="1:7" ht="15" customHeight="1">
      <c r="A1646" s="180">
        <v>44888</v>
      </c>
      <c r="B1646" s="1" t="s">
        <v>146</v>
      </c>
      <c r="C1646" s="144">
        <v>4380</v>
      </c>
      <c r="D1646" s="144"/>
      <c r="E1646" s="1" t="s">
        <v>346</v>
      </c>
      <c r="F1646" s="1" t="s">
        <v>252</v>
      </c>
      <c r="G1646" s="1" t="s">
        <v>165</v>
      </c>
    </row>
    <row r="1647" spans="1:7" ht="15" customHeight="1">
      <c r="A1647" s="180">
        <v>44888</v>
      </c>
      <c r="B1647" s="1" t="s">
        <v>248</v>
      </c>
      <c r="C1647" s="144"/>
      <c r="D1647" s="144">
        <v>4380</v>
      </c>
      <c r="E1647" s="1" t="s">
        <v>346</v>
      </c>
      <c r="F1647" s="1" t="s">
        <v>252</v>
      </c>
      <c r="G1647" s="1"/>
    </row>
    <row r="1648" spans="1:7" ht="15" customHeight="1">
      <c r="A1648" s="180">
        <v>44889</v>
      </c>
      <c r="B1648" s="1" t="s">
        <v>146</v>
      </c>
      <c r="C1648" s="144">
        <v>7510</v>
      </c>
      <c r="D1648" s="144"/>
      <c r="E1648" s="1" t="s">
        <v>320</v>
      </c>
      <c r="F1648" s="1" t="s">
        <v>252</v>
      </c>
      <c r="G1648" s="1" t="s">
        <v>165</v>
      </c>
    </row>
    <row r="1649" spans="1:7" ht="15" customHeight="1">
      <c r="A1649" s="180">
        <v>44889</v>
      </c>
      <c r="B1649" s="1" t="s">
        <v>248</v>
      </c>
      <c r="C1649" s="144"/>
      <c r="D1649" s="144">
        <v>7510</v>
      </c>
      <c r="E1649" s="1" t="s">
        <v>320</v>
      </c>
      <c r="F1649" s="1" t="s">
        <v>252</v>
      </c>
      <c r="G1649" s="1"/>
    </row>
    <row r="1650" spans="1:7" ht="15" customHeight="1">
      <c r="A1650" s="180">
        <v>44889</v>
      </c>
      <c r="B1650" s="1" t="s">
        <v>146</v>
      </c>
      <c r="C1650" s="144">
        <v>7350</v>
      </c>
      <c r="D1650" s="144"/>
      <c r="E1650" s="1" t="s">
        <v>320</v>
      </c>
      <c r="F1650" s="1" t="s">
        <v>252</v>
      </c>
      <c r="G1650" s="1" t="s">
        <v>165</v>
      </c>
    </row>
    <row r="1651" spans="1:7" ht="15" customHeight="1">
      <c r="A1651" s="180">
        <v>44889</v>
      </c>
      <c r="B1651" s="1" t="s">
        <v>248</v>
      </c>
      <c r="C1651" s="144"/>
      <c r="D1651" s="144">
        <v>7350</v>
      </c>
      <c r="E1651" s="1" t="s">
        <v>320</v>
      </c>
      <c r="F1651" s="1" t="s">
        <v>252</v>
      </c>
      <c r="G1651" s="1"/>
    </row>
    <row r="1652" spans="1:7" ht="15" customHeight="1">
      <c r="A1652" s="180">
        <v>44889</v>
      </c>
      <c r="B1652" s="1" t="s">
        <v>146</v>
      </c>
      <c r="C1652" s="144">
        <v>178563</v>
      </c>
      <c r="D1652" s="144"/>
      <c r="E1652" s="1" t="s">
        <v>320</v>
      </c>
      <c r="F1652" s="1" t="s">
        <v>252</v>
      </c>
      <c r="G1652" s="1" t="s">
        <v>165</v>
      </c>
    </row>
    <row r="1653" spans="1:7" ht="15" customHeight="1">
      <c r="A1653" s="180">
        <v>44889</v>
      </c>
      <c r="B1653" s="1" t="s">
        <v>248</v>
      </c>
      <c r="C1653" s="144"/>
      <c r="D1653" s="144">
        <v>178563</v>
      </c>
      <c r="E1653" s="1" t="s">
        <v>320</v>
      </c>
      <c r="F1653" s="1" t="s">
        <v>252</v>
      </c>
      <c r="G1653" s="1"/>
    </row>
    <row r="1654" spans="1:7" ht="15" customHeight="1">
      <c r="A1654" s="180">
        <v>44889</v>
      </c>
      <c r="B1654" s="1" t="s">
        <v>146</v>
      </c>
      <c r="C1654" s="144">
        <v>175109</v>
      </c>
      <c r="D1654" s="144"/>
      <c r="E1654" s="1" t="s">
        <v>320</v>
      </c>
      <c r="F1654" s="1" t="s">
        <v>252</v>
      </c>
      <c r="G1654" s="1" t="s">
        <v>165</v>
      </c>
    </row>
    <row r="1655" spans="1:7" ht="15" customHeight="1">
      <c r="A1655" s="180">
        <v>44889</v>
      </c>
      <c r="B1655" s="1" t="s">
        <v>248</v>
      </c>
      <c r="C1655" s="144"/>
      <c r="D1655" s="144">
        <v>175109</v>
      </c>
      <c r="E1655" s="1" t="s">
        <v>320</v>
      </c>
      <c r="F1655" s="1" t="s">
        <v>252</v>
      </c>
      <c r="G1655" s="1"/>
    </row>
    <row r="1656" spans="1:7" ht="15" customHeight="1">
      <c r="A1656" s="180">
        <v>44890</v>
      </c>
      <c r="B1656" s="1" t="s">
        <v>146</v>
      </c>
      <c r="C1656" s="144">
        <v>40055</v>
      </c>
      <c r="D1656" s="144"/>
      <c r="E1656" s="1" t="s">
        <v>353</v>
      </c>
      <c r="F1656" s="1" t="s">
        <v>252</v>
      </c>
      <c r="G1656" s="1" t="s">
        <v>165</v>
      </c>
    </row>
    <row r="1657" spans="1:7" ht="15" customHeight="1">
      <c r="A1657" s="180">
        <v>44890</v>
      </c>
      <c r="B1657" s="1" t="s">
        <v>248</v>
      </c>
      <c r="C1657" s="144"/>
      <c r="D1657" s="144">
        <v>40055</v>
      </c>
      <c r="E1657" s="1" t="s">
        <v>353</v>
      </c>
      <c r="F1657" s="1" t="s">
        <v>252</v>
      </c>
      <c r="G1657" s="1"/>
    </row>
    <row r="1658" spans="1:7" ht="15" customHeight="1">
      <c r="A1658" s="180">
        <v>44890</v>
      </c>
      <c r="B1658" s="1" t="s">
        <v>146</v>
      </c>
      <c r="C1658" s="144">
        <v>471339</v>
      </c>
      <c r="D1658" s="144"/>
      <c r="E1658" s="1" t="s">
        <v>379</v>
      </c>
      <c r="F1658" s="1" t="s">
        <v>252</v>
      </c>
      <c r="G1658" s="1" t="s">
        <v>165</v>
      </c>
    </row>
    <row r="1659" spans="1:7" ht="15" customHeight="1">
      <c r="A1659" s="180">
        <v>44890</v>
      </c>
      <c r="B1659" s="1" t="s">
        <v>248</v>
      </c>
      <c r="C1659" s="144"/>
      <c r="D1659" s="144">
        <v>471339</v>
      </c>
      <c r="E1659" s="1" t="s">
        <v>379</v>
      </c>
      <c r="F1659" s="1" t="s">
        <v>252</v>
      </c>
      <c r="G1659" s="1"/>
    </row>
    <row r="1660" spans="1:7" ht="15" customHeight="1">
      <c r="A1660" s="180">
        <v>44890</v>
      </c>
      <c r="B1660" s="1" t="s">
        <v>146</v>
      </c>
      <c r="C1660" s="144">
        <v>900</v>
      </c>
      <c r="D1660" s="144"/>
      <c r="E1660" s="1" t="s">
        <v>398</v>
      </c>
      <c r="F1660" s="1" t="s">
        <v>252</v>
      </c>
      <c r="G1660" s="1" t="s">
        <v>165</v>
      </c>
    </row>
    <row r="1661" spans="1:7" ht="15" customHeight="1">
      <c r="A1661" s="180">
        <v>44890</v>
      </c>
      <c r="B1661" s="1" t="s">
        <v>248</v>
      </c>
      <c r="C1661" s="144"/>
      <c r="D1661" s="144">
        <v>900</v>
      </c>
      <c r="E1661" s="1" t="s">
        <v>398</v>
      </c>
      <c r="F1661" s="1" t="s">
        <v>252</v>
      </c>
      <c r="G1661" s="1"/>
    </row>
    <row r="1662" spans="1:7" ht="15" customHeight="1">
      <c r="A1662" s="180">
        <v>44890</v>
      </c>
      <c r="B1662" s="1" t="s">
        <v>146</v>
      </c>
      <c r="C1662" s="144">
        <v>21549</v>
      </c>
      <c r="D1662" s="144"/>
      <c r="E1662" s="1" t="s">
        <v>398</v>
      </c>
      <c r="F1662" s="1" t="s">
        <v>252</v>
      </c>
      <c r="G1662" s="1" t="s">
        <v>165</v>
      </c>
    </row>
    <row r="1663" spans="1:7" ht="15" customHeight="1">
      <c r="A1663" s="180">
        <v>44890</v>
      </c>
      <c r="B1663" s="1" t="s">
        <v>248</v>
      </c>
      <c r="C1663" s="144"/>
      <c r="D1663" s="144">
        <v>21549</v>
      </c>
      <c r="E1663" s="1" t="s">
        <v>398</v>
      </c>
      <c r="F1663" s="1" t="s">
        <v>252</v>
      </c>
      <c r="G1663" s="1"/>
    </row>
    <row r="1664" spans="1:7" ht="15" customHeight="1">
      <c r="A1664" s="180">
        <v>44890</v>
      </c>
      <c r="B1664" s="1" t="s">
        <v>146</v>
      </c>
      <c r="C1664" s="144">
        <v>2859816</v>
      </c>
      <c r="D1664" s="144"/>
      <c r="E1664" s="1" t="s">
        <v>345</v>
      </c>
      <c r="F1664" s="1" t="s">
        <v>252</v>
      </c>
      <c r="G1664" s="1" t="s">
        <v>165</v>
      </c>
    </row>
    <row r="1665" spans="1:7" ht="15" customHeight="1">
      <c r="A1665" s="180">
        <v>44890</v>
      </c>
      <c r="B1665" s="1" t="s">
        <v>248</v>
      </c>
      <c r="C1665" s="144"/>
      <c r="D1665" s="144">
        <v>2859816</v>
      </c>
      <c r="E1665" s="1" t="s">
        <v>345</v>
      </c>
      <c r="F1665" s="1" t="s">
        <v>252</v>
      </c>
      <c r="G1665" s="1"/>
    </row>
    <row r="1666" spans="1:7" ht="15" customHeight="1">
      <c r="A1666" s="180">
        <v>44893</v>
      </c>
      <c r="B1666" s="1" t="s">
        <v>146</v>
      </c>
      <c r="C1666" s="144">
        <v>368038</v>
      </c>
      <c r="D1666" s="144"/>
      <c r="E1666" s="1" t="s">
        <v>339</v>
      </c>
      <c r="F1666" s="1" t="s">
        <v>252</v>
      </c>
      <c r="G1666" s="1" t="s">
        <v>165</v>
      </c>
    </row>
    <row r="1667" spans="1:7" ht="15" customHeight="1">
      <c r="A1667" s="180">
        <v>44893</v>
      </c>
      <c r="B1667" s="1" t="s">
        <v>248</v>
      </c>
      <c r="C1667" s="144"/>
      <c r="D1667" s="144">
        <v>368038</v>
      </c>
      <c r="E1667" s="1" t="s">
        <v>339</v>
      </c>
      <c r="F1667" s="1" t="s">
        <v>252</v>
      </c>
      <c r="G1667" s="1"/>
    </row>
    <row r="1668" spans="1:7" ht="15" customHeight="1">
      <c r="A1668" s="180">
        <v>44894</v>
      </c>
      <c r="B1668" s="1" t="s">
        <v>146</v>
      </c>
      <c r="C1668" s="144">
        <v>470705</v>
      </c>
      <c r="D1668" s="144"/>
      <c r="E1668" s="1" t="s">
        <v>354</v>
      </c>
      <c r="F1668" s="1" t="s">
        <v>252</v>
      </c>
      <c r="G1668" s="1" t="s">
        <v>165</v>
      </c>
    </row>
    <row r="1669" spans="1:7" ht="15" customHeight="1">
      <c r="A1669" s="180">
        <v>44894</v>
      </c>
      <c r="B1669" s="1" t="s">
        <v>248</v>
      </c>
      <c r="C1669" s="144"/>
      <c r="D1669" s="144">
        <v>470705</v>
      </c>
      <c r="E1669" s="1" t="s">
        <v>354</v>
      </c>
      <c r="F1669" s="1" t="s">
        <v>252</v>
      </c>
      <c r="G1669" s="1"/>
    </row>
    <row r="1670" spans="1:7" ht="15" customHeight="1">
      <c r="A1670" s="180">
        <v>44894</v>
      </c>
      <c r="B1670" s="1" t="s">
        <v>146</v>
      </c>
      <c r="C1670" s="144">
        <v>9240</v>
      </c>
      <c r="D1670" s="144"/>
      <c r="E1670" s="1" t="s">
        <v>401</v>
      </c>
      <c r="F1670" s="1" t="s">
        <v>252</v>
      </c>
      <c r="G1670" s="1" t="s">
        <v>165</v>
      </c>
    </row>
    <row r="1671" spans="1:7" ht="15" customHeight="1">
      <c r="A1671" s="180">
        <v>44894</v>
      </c>
      <c r="B1671" s="1" t="s">
        <v>248</v>
      </c>
      <c r="C1671" s="144"/>
      <c r="D1671" s="144">
        <v>9240</v>
      </c>
      <c r="E1671" s="1" t="s">
        <v>401</v>
      </c>
      <c r="F1671" s="1" t="s">
        <v>252</v>
      </c>
      <c r="G1671" s="1"/>
    </row>
    <row r="1672" spans="1:7" ht="15" customHeight="1">
      <c r="A1672" s="180">
        <v>44894</v>
      </c>
      <c r="B1672" s="1" t="s">
        <v>146</v>
      </c>
      <c r="C1672" s="144">
        <v>219857</v>
      </c>
      <c r="D1672" s="144"/>
      <c r="E1672" s="1" t="s">
        <v>401</v>
      </c>
      <c r="F1672" s="1" t="s">
        <v>252</v>
      </c>
      <c r="G1672" s="1" t="s">
        <v>165</v>
      </c>
    </row>
    <row r="1673" spans="1:7" ht="15" customHeight="1">
      <c r="A1673" s="180">
        <v>44894</v>
      </c>
      <c r="B1673" s="1" t="s">
        <v>248</v>
      </c>
      <c r="C1673" s="144"/>
      <c r="D1673" s="144">
        <v>219857</v>
      </c>
      <c r="E1673" s="1" t="s">
        <v>401</v>
      </c>
      <c r="F1673" s="1" t="s">
        <v>252</v>
      </c>
      <c r="G1673" s="1"/>
    </row>
    <row r="1674" spans="1:7" ht="15" customHeight="1">
      <c r="A1674" s="180">
        <v>44894</v>
      </c>
      <c r="B1674" s="1" t="s">
        <v>146</v>
      </c>
      <c r="C1674" s="144">
        <v>73481</v>
      </c>
      <c r="D1674" s="144"/>
      <c r="E1674" s="1" t="s">
        <v>362</v>
      </c>
      <c r="F1674" s="1" t="s">
        <v>252</v>
      </c>
      <c r="G1674" s="1" t="s">
        <v>165</v>
      </c>
    </row>
    <row r="1675" spans="1:7" ht="15" customHeight="1">
      <c r="A1675" s="180">
        <v>44894</v>
      </c>
      <c r="B1675" s="1" t="s">
        <v>248</v>
      </c>
      <c r="C1675" s="144"/>
      <c r="D1675" s="144">
        <v>73481</v>
      </c>
      <c r="E1675" s="1" t="s">
        <v>362</v>
      </c>
      <c r="F1675" s="1" t="s">
        <v>252</v>
      </c>
      <c r="G1675" s="1"/>
    </row>
    <row r="1676" spans="1:7" ht="15" customHeight="1">
      <c r="A1676" s="180">
        <v>44895</v>
      </c>
      <c r="B1676" s="1" t="s">
        <v>146</v>
      </c>
      <c r="C1676" s="144">
        <v>131846</v>
      </c>
      <c r="D1676" s="144"/>
      <c r="E1676" s="1" t="s">
        <v>312</v>
      </c>
      <c r="F1676" s="1" t="s">
        <v>252</v>
      </c>
      <c r="G1676" s="1" t="s">
        <v>165</v>
      </c>
    </row>
    <row r="1677" spans="1:7" ht="15" customHeight="1">
      <c r="A1677" s="180">
        <v>44895</v>
      </c>
      <c r="B1677" s="1" t="s">
        <v>248</v>
      </c>
      <c r="C1677" s="144"/>
      <c r="D1677" s="144">
        <v>131846</v>
      </c>
      <c r="E1677" s="1" t="s">
        <v>312</v>
      </c>
      <c r="F1677" s="1" t="s">
        <v>252</v>
      </c>
      <c r="G1677" s="1"/>
    </row>
    <row r="1678" spans="1:7" ht="15" customHeight="1">
      <c r="A1678" s="180">
        <v>44895</v>
      </c>
      <c r="B1678" s="1" t="s">
        <v>146</v>
      </c>
      <c r="C1678" s="144">
        <v>5540</v>
      </c>
      <c r="D1678" s="144"/>
      <c r="E1678" s="1" t="s">
        <v>312</v>
      </c>
      <c r="F1678" s="1" t="s">
        <v>252</v>
      </c>
      <c r="G1678" s="1" t="s">
        <v>165</v>
      </c>
    </row>
    <row r="1679" spans="1:7" ht="15" customHeight="1">
      <c r="A1679" s="180">
        <v>44895</v>
      </c>
      <c r="B1679" s="1" t="s">
        <v>248</v>
      </c>
      <c r="C1679" s="144"/>
      <c r="D1679" s="144">
        <v>5540</v>
      </c>
      <c r="E1679" s="1" t="s">
        <v>312</v>
      </c>
      <c r="F1679" s="1" t="s">
        <v>252</v>
      </c>
      <c r="G1679" s="1"/>
    </row>
    <row r="1680" spans="1:7" ht="15" customHeight="1">
      <c r="A1680" s="180">
        <v>44895</v>
      </c>
      <c r="B1680" s="1" t="s">
        <v>146</v>
      </c>
      <c r="C1680" s="144">
        <v>6174283</v>
      </c>
      <c r="D1680" s="144"/>
      <c r="E1680" s="1" t="s">
        <v>317</v>
      </c>
      <c r="F1680" s="1" t="s">
        <v>252</v>
      </c>
      <c r="G1680" s="1" t="s">
        <v>165</v>
      </c>
    </row>
    <row r="1681" spans="1:7" ht="15" customHeight="1">
      <c r="A1681" s="180">
        <v>44895</v>
      </c>
      <c r="B1681" s="1" t="s">
        <v>248</v>
      </c>
      <c r="C1681" s="144"/>
      <c r="D1681" s="144">
        <v>6174283</v>
      </c>
      <c r="E1681" s="1" t="s">
        <v>317</v>
      </c>
      <c r="F1681" s="1" t="s">
        <v>252</v>
      </c>
      <c r="G1681" s="1"/>
    </row>
    <row r="1682" spans="1:7" ht="15" customHeight="1">
      <c r="A1682" s="180">
        <v>44895</v>
      </c>
      <c r="B1682" s="1" t="s">
        <v>146</v>
      </c>
      <c r="C1682" s="144">
        <v>9130</v>
      </c>
      <c r="D1682" s="144"/>
      <c r="E1682" s="1" t="s">
        <v>515</v>
      </c>
      <c r="F1682" s="1" t="s">
        <v>252</v>
      </c>
      <c r="G1682" s="1" t="s">
        <v>165</v>
      </c>
    </row>
    <row r="1683" spans="1:7" ht="15" customHeight="1">
      <c r="A1683" s="180">
        <v>44895</v>
      </c>
      <c r="B1683" s="1" t="s">
        <v>248</v>
      </c>
      <c r="C1683" s="144"/>
      <c r="D1683" s="144">
        <v>9130</v>
      </c>
      <c r="E1683" s="1" t="s">
        <v>515</v>
      </c>
      <c r="F1683" s="1" t="s">
        <v>252</v>
      </c>
      <c r="G1683" s="1"/>
    </row>
    <row r="1684" spans="1:7" ht="15" customHeight="1">
      <c r="A1684" s="180">
        <v>44895</v>
      </c>
      <c r="B1684" s="1" t="s">
        <v>146</v>
      </c>
      <c r="C1684" s="144">
        <v>380</v>
      </c>
      <c r="D1684" s="144"/>
      <c r="E1684" s="1" t="s">
        <v>515</v>
      </c>
      <c r="F1684" s="1" t="s">
        <v>252</v>
      </c>
      <c r="G1684" s="1" t="s">
        <v>165</v>
      </c>
    </row>
    <row r="1685" spans="1:7" ht="15" customHeight="1">
      <c r="A1685" s="180">
        <v>44895</v>
      </c>
      <c r="B1685" s="1" t="s">
        <v>248</v>
      </c>
      <c r="C1685" s="144"/>
      <c r="D1685" s="144">
        <v>380</v>
      </c>
      <c r="E1685" s="1" t="s">
        <v>515</v>
      </c>
      <c r="F1685" s="1" t="s">
        <v>252</v>
      </c>
      <c r="G1685" s="1"/>
    </row>
    <row r="1686" spans="1:7" ht="15" customHeight="1">
      <c r="A1686" s="180">
        <v>44895</v>
      </c>
      <c r="B1686" s="1" t="s">
        <v>146</v>
      </c>
      <c r="C1686" s="144">
        <v>147312</v>
      </c>
      <c r="D1686" s="144"/>
      <c r="E1686" s="1" t="s">
        <v>516</v>
      </c>
      <c r="F1686" s="1" t="s">
        <v>252</v>
      </c>
      <c r="G1686" s="1" t="s">
        <v>165</v>
      </c>
    </row>
    <row r="1687" spans="1:7" ht="15" customHeight="1">
      <c r="A1687" s="180">
        <v>44895</v>
      </c>
      <c r="B1687" s="1" t="s">
        <v>248</v>
      </c>
      <c r="C1687" s="144"/>
      <c r="D1687" s="144">
        <v>147312</v>
      </c>
      <c r="E1687" s="1" t="s">
        <v>516</v>
      </c>
      <c r="F1687" s="1" t="s">
        <v>252</v>
      </c>
      <c r="G1687" s="1"/>
    </row>
    <row r="1688" spans="1:7" ht="15" customHeight="1">
      <c r="A1688" s="180">
        <v>44895</v>
      </c>
      <c r="B1688" s="1" t="s">
        <v>146</v>
      </c>
      <c r="C1688" s="144">
        <v>7680</v>
      </c>
      <c r="D1688" s="144"/>
      <c r="E1688" s="1" t="s">
        <v>311</v>
      </c>
      <c r="F1688" s="1" t="s">
        <v>252</v>
      </c>
      <c r="G1688" s="1" t="s">
        <v>165</v>
      </c>
    </row>
    <row r="1689" spans="1:7" ht="15" customHeight="1">
      <c r="A1689" s="180">
        <v>44895</v>
      </c>
      <c r="B1689" s="1" t="s">
        <v>248</v>
      </c>
      <c r="C1689" s="144"/>
      <c r="D1689" s="144">
        <v>7680</v>
      </c>
      <c r="E1689" s="1" t="s">
        <v>311</v>
      </c>
      <c r="F1689" s="1" t="s">
        <v>252</v>
      </c>
      <c r="G1689" s="1"/>
    </row>
    <row r="1690" spans="1:7" ht="15" customHeight="1">
      <c r="A1690" s="180">
        <v>44895</v>
      </c>
      <c r="B1690" s="1" t="s">
        <v>146</v>
      </c>
      <c r="C1690" s="144">
        <v>258360</v>
      </c>
      <c r="D1690" s="144"/>
      <c r="E1690" s="1" t="s">
        <v>332</v>
      </c>
      <c r="F1690" s="1" t="s">
        <v>252</v>
      </c>
      <c r="G1690" s="1" t="s">
        <v>165</v>
      </c>
    </row>
    <row r="1691" spans="1:7" ht="15" customHeight="1">
      <c r="A1691" s="180">
        <v>44895</v>
      </c>
      <c r="B1691" s="1" t="s">
        <v>248</v>
      </c>
      <c r="C1691" s="144"/>
      <c r="D1691" s="144">
        <v>258360</v>
      </c>
      <c r="E1691" s="1" t="s">
        <v>332</v>
      </c>
      <c r="F1691" s="1" t="s">
        <v>252</v>
      </c>
      <c r="G1691" s="1"/>
    </row>
    <row r="1692" spans="1:7" ht="15" customHeight="1">
      <c r="A1692" s="180">
        <v>44895</v>
      </c>
      <c r="B1692" s="1" t="s">
        <v>146</v>
      </c>
      <c r="C1692" s="144">
        <v>3080</v>
      </c>
      <c r="D1692" s="144"/>
      <c r="E1692" s="1" t="s">
        <v>331</v>
      </c>
      <c r="F1692" s="1" t="s">
        <v>252</v>
      </c>
      <c r="G1692" s="1" t="s">
        <v>165</v>
      </c>
    </row>
    <row r="1693" spans="1:7" ht="15" customHeight="1">
      <c r="A1693" s="180">
        <v>44895</v>
      </c>
      <c r="B1693" s="1" t="s">
        <v>248</v>
      </c>
      <c r="C1693" s="144"/>
      <c r="D1693" s="144">
        <v>3080</v>
      </c>
      <c r="E1693" s="1" t="s">
        <v>331</v>
      </c>
      <c r="F1693" s="1" t="s">
        <v>252</v>
      </c>
      <c r="G1693" s="1"/>
    </row>
    <row r="1694" spans="1:7" ht="15" customHeight="1">
      <c r="A1694" s="180">
        <v>44895</v>
      </c>
      <c r="B1694" s="1" t="s">
        <v>146</v>
      </c>
      <c r="C1694" s="144">
        <v>130</v>
      </c>
      <c r="D1694" s="144"/>
      <c r="E1694" s="1" t="s">
        <v>331</v>
      </c>
      <c r="F1694" s="1" t="s">
        <v>252</v>
      </c>
      <c r="G1694" s="1" t="s">
        <v>165</v>
      </c>
    </row>
    <row r="1695" spans="1:7" ht="15" customHeight="1">
      <c r="A1695" s="180">
        <v>44895</v>
      </c>
      <c r="B1695" s="1" t="s">
        <v>248</v>
      </c>
      <c r="C1695" s="144"/>
      <c r="D1695" s="144">
        <v>130</v>
      </c>
      <c r="E1695" s="1" t="s">
        <v>331</v>
      </c>
      <c r="F1695" s="1" t="s">
        <v>252</v>
      </c>
      <c r="G1695" s="1"/>
    </row>
    <row r="1696" spans="1:7" ht="15" customHeight="1">
      <c r="A1696" s="180">
        <v>44895</v>
      </c>
      <c r="B1696" s="1" t="s">
        <v>146</v>
      </c>
      <c r="C1696" s="144">
        <v>99917</v>
      </c>
      <c r="D1696" s="144"/>
      <c r="E1696" s="1" t="s">
        <v>345</v>
      </c>
      <c r="F1696" s="1" t="s">
        <v>252</v>
      </c>
      <c r="G1696" s="1" t="s">
        <v>165</v>
      </c>
    </row>
    <row r="1697" spans="1:7" ht="15" customHeight="1">
      <c r="A1697" s="180">
        <v>44895</v>
      </c>
      <c r="B1697" s="1" t="s">
        <v>248</v>
      </c>
      <c r="C1697" s="144"/>
      <c r="D1697" s="144">
        <v>99917</v>
      </c>
      <c r="E1697" s="1" t="s">
        <v>345</v>
      </c>
      <c r="F1697" s="1" t="s">
        <v>252</v>
      </c>
      <c r="G1697" s="1"/>
    </row>
    <row r="1698" spans="1:7" ht="15" customHeight="1">
      <c r="A1698" s="180">
        <v>44895</v>
      </c>
      <c r="B1698" s="1" t="s">
        <v>146</v>
      </c>
      <c r="C1698" s="144">
        <v>10887899</v>
      </c>
      <c r="D1698" s="144"/>
      <c r="E1698" s="1" t="s">
        <v>343</v>
      </c>
      <c r="F1698" s="1" t="s">
        <v>252</v>
      </c>
      <c r="G1698" s="1" t="s">
        <v>165</v>
      </c>
    </row>
    <row r="1699" spans="1:7" ht="15" customHeight="1">
      <c r="A1699" s="180">
        <v>44895</v>
      </c>
      <c r="B1699" s="1" t="s">
        <v>248</v>
      </c>
      <c r="C1699" s="144"/>
      <c r="D1699" s="144">
        <v>10887899</v>
      </c>
      <c r="E1699" s="1" t="s">
        <v>343</v>
      </c>
      <c r="F1699" s="1" t="s">
        <v>252</v>
      </c>
      <c r="G1699" s="1"/>
    </row>
    <row r="1700" spans="1:7" ht="15" customHeight="1">
      <c r="A1700" s="180">
        <v>44895</v>
      </c>
      <c r="B1700" s="1" t="s">
        <v>146</v>
      </c>
      <c r="C1700" s="144">
        <v>229404</v>
      </c>
      <c r="D1700" s="144"/>
      <c r="E1700" s="1" t="s">
        <v>489</v>
      </c>
      <c r="F1700" s="1" t="s">
        <v>252</v>
      </c>
      <c r="G1700" s="1" t="s">
        <v>165</v>
      </c>
    </row>
    <row r="1701" spans="1:7" ht="15" customHeight="1">
      <c r="A1701" s="180">
        <v>44895</v>
      </c>
      <c r="B1701" s="1" t="s">
        <v>248</v>
      </c>
      <c r="C1701" s="144"/>
      <c r="D1701" s="144">
        <v>229404</v>
      </c>
      <c r="E1701" s="1" t="s">
        <v>489</v>
      </c>
      <c r="F1701" s="1" t="s">
        <v>252</v>
      </c>
      <c r="G1701" s="1"/>
    </row>
    <row r="1702" spans="1:7" ht="15" customHeight="1">
      <c r="A1702" s="180">
        <v>44895</v>
      </c>
      <c r="B1702" s="1" t="s">
        <v>146</v>
      </c>
      <c r="C1702" s="144">
        <v>213254</v>
      </c>
      <c r="D1702" s="144"/>
      <c r="E1702" s="1" t="s">
        <v>344</v>
      </c>
      <c r="F1702" s="1" t="s">
        <v>252</v>
      </c>
      <c r="G1702" s="1" t="s">
        <v>165</v>
      </c>
    </row>
    <row r="1703" spans="1:7" ht="15" customHeight="1">
      <c r="A1703" s="180">
        <v>44895</v>
      </c>
      <c r="B1703" s="1" t="s">
        <v>248</v>
      </c>
      <c r="C1703" s="144"/>
      <c r="D1703" s="144">
        <v>213254</v>
      </c>
      <c r="E1703" s="1" t="s">
        <v>344</v>
      </c>
      <c r="F1703" s="1" t="s">
        <v>252</v>
      </c>
      <c r="G1703" s="1"/>
    </row>
    <row r="1704" spans="1:7" ht="15" customHeight="1">
      <c r="A1704" s="180">
        <v>44895</v>
      </c>
      <c r="B1704" s="1" t="s">
        <v>146</v>
      </c>
      <c r="C1704" s="144">
        <v>45188</v>
      </c>
      <c r="D1704" s="144"/>
      <c r="E1704" s="1" t="s">
        <v>318</v>
      </c>
      <c r="F1704" s="1" t="s">
        <v>252</v>
      </c>
      <c r="G1704" s="1" t="s">
        <v>165</v>
      </c>
    </row>
    <row r="1705" spans="1:7" ht="15" customHeight="1">
      <c r="A1705" s="180">
        <v>44895</v>
      </c>
      <c r="B1705" s="1" t="s">
        <v>248</v>
      </c>
      <c r="C1705" s="144"/>
      <c r="D1705" s="144">
        <v>45188</v>
      </c>
      <c r="E1705" s="1" t="s">
        <v>318</v>
      </c>
      <c r="F1705" s="1" t="s">
        <v>252</v>
      </c>
      <c r="G1705" s="1"/>
    </row>
    <row r="1706" spans="1:7" ht="15" customHeight="1">
      <c r="A1706" s="180">
        <v>44895</v>
      </c>
      <c r="B1706" s="1" t="s">
        <v>146</v>
      </c>
      <c r="C1706" s="144">
        <v>1900</v>
      </c>
      <c r="D1706" s="144"/>
      <c r="E1706" s="1" t="s">
        <v>318</v>
      </c>
      <c r="F1706" s="1" t="s">
        <v>252</v>
      </c>
      <c r="G1706" s="1" t="s">
        <v>165</v>
      </c>
    </row>
    <row r="1707" spans="1:7" ht="15" customHeight="1">
      <c r="A1707" s="180">
        <v>44895</v>
      </c>
      <c r="B1707" s="1" t="s">
        <v>248</v>
      </c>
      <c r="C1707" s="144"/>
      <c r="D1707" s="144">
        <v>1900</v>
      </c>
      <c r="E1707" s="1" t="s">
        <v>318</v>
      </c>
      <c r="F1707" s="1" t="s">
        <v>252</v>
      </c>
      <c r="G1707" s="1"/>
    </row>
    <row r="1708" spans="1:7" ht="15" customHeight="1">
      <c r="A1708" s="180">
        <v>44895</v>
      </c>
      <c r="B1708" s="1" t="s">
        <v>146</v>
      </c>
      <c r="C1708" s="144">
        <v>390124</v>
      </c>
      <c r="D1708" s="144"/>
      <c r="E1708" s="1" t="s">
        <v>308</v>
      </c>
      <c r="F1708" s="1" t="s">
        <v>252</v>
      </c>
      <c r="G1708" s="1" t="s">
        <v>165</v>
      </c>
    </row>
    <row r="1709" spans="1:7" ht="15" customHeight="1">
      <c r="A1709" s="180">
        <v>44895</v>
      </c>
      <c r="B1709" s="1" t="s">
        <v>248</v>
      </c>
      <c r="C1709" s="144"/>
      <c r="D1709" s="144">
        <v>390124</v>
      </c>
      <c r="E1709" s="1" t="s">
        <v>308</v>
      </c>
      <c r="F1709" s="1" t="s">
        <v>252</v>
      </c>
      <c r="G1709" s="1"/>
    </row>
    <row r="1710" spans="1:7" ht="15" customHeight="1">
      <c r="A1710" s="180">
        <v>44895</v>
      </c>
      <c r="B1710" s="1" t="s">
        <v>146</v>
      </c>
      <c r="C1710" s="144">
        <v>16940</v>
      </c>
      <c r="D1710" s="144"/>
      <c r="E1710" s="1" t="s">
        <v>318</v>
      </c>
      <c r="F1710" s="1" t="s">
        <v>252</v>
      </c>
      <c r="G1710" s="1" t="s">
        <v>165</v>
      </c>
    </row>
    <row r="1711" spans="1:7" ht="15" customHeight="1">
      <c r="A1711" s="180">
        <v>44895</v>
      </c>
      <c r="B1711" s="1" t="s">
        <v>248</v>
      </c>
      <c r="C1711" s="144"/>
      <c r="D1711" s="144">
        <v>16940</v>
      </c>
      <c r="E1711" s="1" t="s">
        <v>318</v>
      </c>
      <c r="F1711" s="1" t="s">
        <v>252</v>
      </c>
      <c r="G1711" s="1"/>
    </row>
    <row r="1712" spans="1:7" ht="15" customHeight="1">
      <c r="A1712" s="180">
        <v>44895</v>
      </c>
      <c r="B1712" s="1" t="s">
        <v>146</v>
      </c>
      <c r="C1712" s="144">
        <v>710</v>
      </c>
      <c r="D1712" s="144"/>
      <c r="E1712" s="1" t="s">
        <v>318</v>
      </c>
      <c r="F1712" s="1" t="s">
        <v>252</v>
      </c>
      <c r="G1712" s="1" t="s">
        <v>165</v>
      </c>
    </row>
    <row r="1713" spans="1:8" ht="15" customHeight="1">
      <c r="A1713" s="180">
        <v>44895</v>
      </c>
      <c r="B1713" s="1" t="s">
        <v>248</v>
      </c>
      <c r="C1713" s="144"/>
      <c r="D1713" s="144">
        <v>710</v>
      </c>
      <c r="E1713" s="1" t="s">
        <v>318</v>
      </c>
      <c r="F1713" s="1" t="s">
        <v>252</v>
      </c>
      <c r="G1713" s="1"/>
    </row>
    <row r="1714" spans="1:8" ht="15" customHeight="1">
      <c r="A1714" s="180">
        <v>44895</v>
      </c>
      <c r="B1714" s="1" t="s">
        <v>146</v>
      </c>
      <c r="C1714" s="144">
        <v>1815000</v>
      </c>
      <c r="D1714" s="144"/>
      <c r="E1714" s="1" t="s">
        <v>352</v>
      </c>
      <c r="F1714" s="1" t="s">
        <v>252</v>
      </c>
      <c r="G1714" s="1" t="s">
        <v>165</v>
      </c>
    </row>
    <row r="1715" spans="1:8" ht="15" customHeight="1">
      <c r="A1715" s="180">
        <v>44895</v>
      </c>
      <c r="B1715" s="1" t="s">
        <v>248</v>
      </c>
      <c r="C1715" s="144"/>
      <c r="D1715" s="144">
        <v>1815000</v>
      </c>
      <c r="E1715" s="1" t="s">
        <v>352</v>
      </c>
      <c r="F1715" s="1" t="s">
        <v>252</v>
      </c>
      <c r="G1715" s="1"/>
    </row>
    <row r="1716" spans="1:8" ht="15" customHeight="1">
      <c r="A1716" s="180">
        <v>44893</v>
      </c>
      <c r="B1716" s="1" t="s">
        <v>146</v>
      </c>
      <c r="C1716" s="144">
        <v>33242</v>
      </c>
      <c r="D1716" s="144"/>
      <c r="E1716" s="1" t="s">
        <v>500</v>
      </c>
      <c r="F1716" s="1" t="s">
        <v>252</v>
      </c>
      <c r="G1716" s="1" t="s">
        <v>165</v>
      </c>
    </row>
    <row r="1717" spans="1:8" ht="15" customHeight="1">
      <c r="A1717" s="180">
        <v>44893</v>
      </c>
      <c r="B1717" s="1" t="s">
        <v>248</v>
      </c>
      <c r="C1717" s="144"/>
      <c r="D1717" s="144">
        <v>33242</v>
      </c>
      <c r="E1717" s="1" t="s">
        <v>500</v>
      </c>
      <c r="F1717" s="1" t="s">
        <v>252</v>
      </c>
      <c r="G1717" s="1"/>
    </row>
    <row r="1718" spans="1:8" ht="15" customHeight="1">
      <c r="A1718" s="180">
        <v>44893</v>
      </c>
      <c r="B1718" s="1" t="s">
        <v>146</v>
      </c>
      <c r="C1718" s="144">
        <v>1390</v>
      </c>
      <c r="D1718" s="144"/>
      <c r="E1718" s="1" t="s">
        <v>500</v>
      </c>
      <c r="F1718" s="1" t="s">
        <v>252</v>
      </c>
      <c r="G1718" s="1" t="s">
        <v>165</v>
      </c>
    </row>
    <row r="1719" spans="1:8" ht="15" customHeight="1">
      <c r="A1719" s="184">
        <v>44893</v>
      </c>
      <c r="B1719" s="26" t="s">
        <v>248</v>
      </c>
      <c r="C1719" s="271"/>
      <c r="D1719" s="271">
        <v>1390</v>
      </c>
      <c r="E1719" s="26" t="s">
        <v>500</v>
      </c>
      <c r="F1719" s="26" t="s">
        <v>252</v>
      </c>
      <c r="G1719" s="26"/>
      <c r="H1719" s="155" t="s">
        <v>636</v>
      </c>
    </row>
    <row r="1720" spans="1:8" ht="15" customHeight="1">
      <c r="A1720" s="235">
        <v>44867</v>
      </c>
      <c r="B1720" s="258" t="s">
        <v>28</v>
      </c>
      <c r="C1720" s="295">
        <v>329000</v>
      </c>
      <c r="D1720" s="295"/>
      <c r="E1720" s="142" t="s">
        <v>580</v>
      </c>
      <c r="F1720" s="142" t="s">
        <v>587</v>
      </c>
      <c r="G1720" s="259"/>
    </row>
    <row r="1721" spans="1:8" ht="15" customHeight="1">
      <c r="A1721" s="235">
        <v>44867</v>
      </c>
      <c r="B1721" s="258" t="s">
        <v>97</v>
      </c>
      <c r="C1721" s="295">
        <v>20000</v>
      </c>
      <c r="D1721" s="295"/>
      <c r="E1721" s="142" t="s">
        <v>578</v>
      </c>
      <c r="F1721" s="142" t="s">
        <v>589</v>
      </c>
      <c r="G1721" s="259"/>
    </row>
    <row r="1722" spans="1:8" ht="15" customHeight="1">
      <c r="A1722" s="235">
        <v>44867</v>
      </c>
      <c r="B1722" s="258" t="s">
        <v>97</v>
      </c>
      <c r="C1722" s="295">
        <v>25000</v>
      </c>
      <c r="D1722" s="295"/>
      <c r="E1722" s="142" t="s">
        <v>581</v>
      </c>
      <c r="F1722" s="142" t="s">
        <v>588</v>
      </c>
      <c r="G1722" s="259"/>
    </row>
    <row r="1723" spans="1:8" ht="15" customHeight="1">
      <c r="A1723" s="224">
        <v>44867</v>
      </c>
      <c r="B1723" s="260" t="s">
        <v>147</v>
      </c>
      <c r="C1723" s="296"/>
      <c r="D1723" s="296">
        <f>SUM(C1720:C1722)</f>
        <v>374000</v>
      </c>
      <c r="E1723" s="225"/>
      <c r="F1723" s="225"/>
      <c r="G1723" s="261" t="s">
        <v>164</v>
      </c>
    </row>
    <row r="1724" spans="1:8" ht="15" customHeight="1">
      <c r="A1724" s="235">
        <v>44873</v>
      </c>
      <c r="B1724" s="258" t="s">
        <v>480</v>
      </c>
      <c r="C1724" s="295">
        <v>26530234</v>
      </c>
      <c r="D1724" s="295"/>
      <c r="E1724" s="142" t="s">
        <v>638</v>
      </c>
      <c r="F1724" s="142" t="s">
        <v>640</v>
      </c>
      <c r="G1724" s="259"/>
    </row>
    <row r="1725" spans="1:8" ht="15" customHeight="1">
      <c r="A1725" s="224">
        <v>44873</v>
      </c>
      <c r="B1725" s="260" t="s">
        <v>147</v>
      </c>
      <c r="C1725" s="296"/>
      <c r="D1725" s="296">
        <f>SUM(C1724:C1724)</f>
        <v>26530234</v>
      </c>
      <c r="E1725" s="225" t="s">
        <v>637</v>
      </c>
      <c r="F1725" s="225" t="s">
        <v>639</v>
      </c>
      <c r="G1725" s="261" t="s">
        <v>164</v>
      </c>
    </row>
    <row r="1726" spans="1:8" ht="15" customHeight="1">
      <c r="A1726" s="235">
        <v>44875</v>
      </c>
      <c r="B1726" s="142" t="s">
        <v>146</v>
      </c>
      <c r="C1726" s="310">
        <v>137640358</v>
      </c>
      <c r="D1726" s="310"/>
      <c r="E1726" s="142"/>
      <c r="F1726" s="142" t="s">
        <v>535</v>
      </c>
      <c r="G1726" s="142" t="s">
        <v>164</v>
      </c>
      <c r="H1726" s="142"/>
    </row>
    <row r="1727" spans="1:8" ht="15" customHeight="1">
      <c r="A1727" s="224">
        <v>44875</v>
      </c>
      <c r="B1727" s="225" t="s">
        <v>146</v>
      </c>
      <c r="C1727" s="315"/>
      <c r="D1727" s="315">
        <f>C1726</f>
        <v>137640358</v>
      </c>
      <c r="E1727" s="225"/>
      <c r="F1727" s="225" t="s">
        <v>535</v>
      </c>
      <c r="G1727" s="225" t="s">
        <v>165</v>
      </c>
    </row>
    <row r="1728" spans="1:8" ht="15" customHeight="1">
      <c r="A1728" s="182">
        <v>44875</v>
      </c>
      <c r="B1728" s="137" t="s">
        <v>151</v>
      </c>
      <c r="C1728" s="223">
        <v>30976900</v>
      </c>
      <c r="D1728" s="223"/>
      <c r="E1728" s="138" t="s">
        <v>463</v>
      </c>
      <c r="F1728" s="138" t="s">
        <v>465</v>
      </c>
      <c r="G1728" s="139"/>
    </row>
    <row r="1729" spans="1:7" ht="15" customHeight="1">
      <c r="A1729" s="182">
        <v>44875</v>
      </c>
      <c r="B1729" s="137" t="s">
        <v>182</v>
      </c>
      <c r="C1729" s="223">
        <v>104373500</v>
      </c>
      <c r="D1729" s="223"/>
      <c r="E1729" s="138" t="s">
        <v>462</v>
      </c>
      <c r="F1729" s="138" t="s">
        <v>464</v>
      </c>
      <c r="G1729" s="139"/>
    </row>
    <row r="1730" spans="1:7" ht="15" customHeight="1">
      <c r="A1730" s="182">
        <v>44875</v>
      </c>
      <c r="B1730" s="137" t="s">
        <v>182</v>
      </c>
      <c r="C1730" s="223">
        <v>1100000</v>
      </c>
      <c r="D1730" s="223"/>
      <c r="E1730" s="138" t="s">
        <v>462</v>
      </c>
      <c r="F1730" s="138" t="s">
        <v>521</v>
      </c>
      <c r="G1730" s="139"/>
    </row>
    <row r="1731" spans="1:7" ht="15" customHeight="1">
      <c r="A1731" s="182">
        <v>44875</v>
      </c>
      <c r="B1731" s="137" t="s">
        <v>182</v>
      </c>
      <c r="C1731" s="223">
        <v>1189958</v>
      </c>
      <c r="D1731" s="223"/>
      <c r="E1731" s="138" t="s">
        <v>462</v>
      </c>
      <c r="F1731" s="138" t="s">
        <v>526</v>
      </c>
      <c r="G1731" s="139"/>
    </row>
    <row r="1732" spans="1:7" ht="15" customHeight="1">
      <c r="A1732" s="183">
        <v>44875</v>
      </c>
      <c r="B1732" s="136" t="s">
        <v>147</v>
      </c>
      <c r="C1732" s="221"/>
      <c r="D1732" s="221">
        <f>SUM(C1728:C1731)</f>
        <v>137640358</v>
      </c>
      <c r="E1732" s="133"/>
      <c r="F1732" s="133"/>
      <c r="G1732" s="134" t="s">
        <v>164</v>
      </c>
    </row>
    <row r="1733" spans="1:7" ht="15" customHeight="1">
      <c r="A1733" s="235">
        <v>44882</v>
      </c>
      <c r="B1733" s="258" t="s">
        <v>147</v>
      </c>
      <c r="C1733" s="295">
        <v>327590520</v>
      </c>
      <c r="D1733" s="295"/>
      <c r="E1733" s="142"/>
      <c r="F1733" s="142" t="s">
        <v>413</v>
      </c>
      <c r="G1733" s="259" t="s">
        <v>164</v>
      </c>
    </row>
    <row r="1734" spans="1:7" ht="15" customHeight="1">
      <c r="A1734" s="224">
        <v>44882</v>
      </c>
      <c r="B1734" s="260" t="s">
        <v>146</v>
      </c>
      <c r="C1734" s="296"/>
      <c r="D1734" s="296">
        <f>C1733</f>
        <v>327590520</v>
      </c>
      <c r="E1734" s="225"/>
      <c r="F1734" s="225" t="str">
        <f>F1733</f>
        <v>자금이체</v>
      </c>
      <c r="G1734" s="261" t="s">
        <v>165</v>
      </c>
    </row>
    <row r="1735" spans="1:7" ht="15" customHeight="1">
      <c r="A1735" s="235">
        <v>44882</v>
      </c>
      <c r="B1735" s="258" t="s">
        <v>151</v>
      </c>
      <c r="C1735" s="295">
        <v>327590520</v>
      </c>
      <c r="D1735" s="295"/>
      <c r="E1735" s="142" t="s">
        <v>373</v>
      </c>
      <c r="F1735" s="142" t="s">
        <v>642</v>
      </c>
      <c r="G1735" s="259"/>
    </row>
    <row r="1736" spans="1:7" ht="15" customHeight="1">
      <c r="A1736" s="224">
        <v>44882</v>
      </c>
      <c r="B1736" s="260" t="s">
        <v>147</v>
      </c>
      <c r="C1736" s="296"/>
      <c r="D1736" s="296">
        <f>C1735</f>
        <v>327590520</v>
      </c>
      <c r="E1736" s="225" t="s">
        <v>407</v>
      </c>
      <c r="F1736" s="225" t="s">
        <v>641</v>
      </c>
      <c r="G1736" s="261" t="s">
        <v>164</v>
      </c>
    </row>
    <row r="1737" spans="1:7" ht="15" customHeight="1">
      <c r="A1737" s="235">
        <v>44895</v>
      </c>
      <c r="B1737" s="258" t="s">
        <v>182</v>
      </c>
      <c r="C1737" s="295">
        <v>500000</v>
      </c>
      <c r="D1737" s="295"/>
      <c r="E1737" s="142" t="s">
        <v>471</v>
      </c>
      <c r="F1737" s="142" t="s">
        <v>644</v>
      </c>
      <c r="G1737" s="259"/>
    </row>
    <row r="1738" spans="1:7" ht="15" customHeight="1">
      <c r="A1738" s="235">
        <v>44895</v>
      </c>
      <c r="B1738" s="258" t="s">
        <v>146</v>
      </c>
      <c r="C1738" s="295"/>
      <c r="D1738" s="295">
        <f>C1737</f>
        <v>500000</v>
      </c>
      <c r="E1738" s="142" t="s">
        <v>470</v>
      </c>
      <c r="F1738" s="142" t="s">
        <v>643</v>
      </c>
      <c r="G1738" s="259" t="s">
        <v>164</v>
      </c>
    </row>
    <row r="1739" spans="1:7" ht="15" customHeight="1">
      <c r="A1739" s="235">
        <v>44895</v>
      </c>
      <c r="B1739" s="258" t="s">
        <v>182</v>
      </c>
      <c r="C1739" s="295">
        <v>300000</v>
      </c>
      <c r="D1739" s="295"/>
      <c r="E1739" s="142" t="s">
        <v>473</v>
      </c>
      <c r="F1739" s="142" t="s">
        <v>643</v>
      </c>
      <c r="G1739" s="259"/>
    </row>
    <row r="1740" spans="1:7" ht="15" customHeight="1">
      <c r="A1740" s="235">
        <v>44895</v>
      </c>
      <c r="B1740" s="258" t="s">
        <v>146</v>
      </c>
      <c r="C1740" s="295"/>
      <c r="D1740" s="295">
        <f>C1739</f>
        <v>300000</v>
      </c>
      <c r="E1740" s="142" t="s">
        <v>472</v>
      </c>
      <c r="F1740" s="142" t="s">
        <v>643</v>
      </c>
      <c r="G1740" s="259" t="s">
        <v>164</v>
      </c>
    </row>
    <row r="1741" spans="1:7" ht="15" customHeight="1">
      <c r="A1741" s="235">
        <v>44895</v>
      </c>
      <c r="B1741" s="258" t="s">
        <v>182</v>
      </c>
      <c r="C1741" s="295">
        <v>300000</v>
      </c>
      <c r="D1741" s="295"/>
      <c r="E1741" s="142" t="s">
        <v>475</v>
      </c>
      <c r="F1741" s="142" t="s">
        <v>643</v>
      </c>
      <c r="G1741" s="259"/>
    </row>
    <row r="1742" spans="1:7" ht="15" customHeight="1">
      <c r="A1742" s="235">
        <v>44895</v>
      </c>
      <c r="B1742" s="258" t="s">
        <v>146</v>
      </c>
      <c r="C1742" s="295"/>
      <c r="D1742" s="295">
        <f>C1741</f>
        <v>300000</v>
      </c>
      <c r="E1742" s="142" t="s">
        <v>474</v>
      </c>
      <c r="F1742" s="142" t="s">
        <v>643</v>
      </c>
      <c r="G1742" s="259" t="s">
        <v>164</v>
      </c>
    </row>
    <row r="1743" spans="1:7" ht="15" customHeight="1">
      <c r="A1743" s="235">
        <v>44895</v>
      </c>
      <c r="B1743" s="258" t="s">
        <v>182</v>
      </c>
      <c r="C1743" s="295">
        <v>300000</v>
      </c>
      <c r="D1743" s="295"/>
      <c r="E1743" s="142" t="s">
        <v>477</v>
      </c>
      <c r="F1743" s="142" t="s">
        <v>643</v>
      </c>
      <c r="G1743" s="259"/>
    </row>
    <row r="1744" spans="1:7" ht="15" customHeight="1">
      <c r="A1744" s="224">
        <v>44895</v>
      </c>
      <c r="B1744" s="260" t="s">
        <v>146</v>
      </c>
      <c r="C1744" s="296"/>
      <c r="D1744" s="296">
        <f>C1743</f>
        <v>300000</v>
      </c>
      <c r="E1744" s="225" t="s">
        <v>476</v>
      </c>
      <c r="F1744" s="225" t="s">
        <v>643</v>
      </c>
      <c r="G1744" s="261" t="s">
        <v>164</v>
      </c>
    </row>
    <row r="1745" spans="1:8" ht="15" customHeight="1">
      <c r="A1745" s="235">
        <v>44895</v>
      </c>
      <c r="B1745" s="258" t="s">
        <v>669</v>
      </c>
      <c r="C1745" s="295">
        <v>18333333</v>
      </c>
      <c r="D1745" s="295"/>
      <c r="E1745" s="142" t="s">
        <v>493</v>
      </c>
      <c r="F1745" s="142" t="s">
        <v>485</v>
      </c>
      <c r="G1745" s="259"/>
    </row>
    <row r="1746" spans="1:8" ht="15" customHeight="1">
      <c r="A1746" s="224">
        <v>44895</v>
      </c>
      <c r="B1746" s="260" t="s">
        <v>147</v>
      </c>
      <c r="C1746" s="296"/>
      <c r="D1746" s="296">
        <f>SUM(C1745:C1745)</f>
        <v>18333333</v>
      </c>
      <c r="E1746" s="225"/>
      <c r="F1746" s="225"/>
      <c r="G1746" s="261" t="s">
        <v>164</v>
      </c>
    </row>
    <row r="1747" spans="1:8" ht="15" customHeight="1">
      <c r="A1747" s="235">
        <v>44895</v>
      </c>
      <c r="B1747" s="142" t="s">
        <v>147</v>
      </c>
      <c r="C1747" s="295">
        <f>D1750+D1751-C1749-C1748</f>
        <v>30706330</v>
      </c>
      <c r="D1747" s="295"/>
      <c r="E1747" s="142" t="s">
        <v>168</v>
      </c>
      <c r="F1747" s="142" t="s">
        <v>646</v>
      </c>
      <c r="G1747" s="142" t="s">
        <v>307</v>
      </c>
    </row>
    <row r="1748" spans="1:8" ht="15" customHeight="1">
      <c r="A1748" s="235">
        <v>44895</v>
      </c>
      <c r="B1748" s="142" t="s">
        <v>408</v>
      </c>
      <c r="C1748" s="295">
        <v>5081420</v>
      </c>
      <c r="D1748" s="295"/>
      <c r="E1748" s="142" t="s">
        <v>166</v>
      </c>
      <c r="F1748" s="142" t="s">
        <v>645</v>
      </c>
      <c r="G1748" s="142"/>
    </row>
    <row r="1749" spans="1:8" ht="15" customHeight="1">
      <c r="A1749" s="235">
        <v>44895</v>
      </c>
      <c r="B1749" s="142" t="s">
        <v>408</v>
      </c>
      <c r="C1749" s="295">
        <v>508140</v>
      </c>
      <c r="D1749" s="295"/>
      <c r="E1749" s="142" t="s">
        <v>166</v>
      </c>
      <c r="F1749" s="142" t="s">
        <v>645</v>
      </c>
      <c r="G1749" s="142"/>
    </row>
    <row r="1750" spans="1:8" ht="15" customHeight="1">
      <c r="A1750" s="235">
        <v>44895</v>
      </c>
      <c r="B1750" s="142" t="s">
        <v>167</v>
      </c>
      <c r="C1750" s="295"/>
      <c r="D1750" s="295">
        <v>36295890</v>
      </c>
      <c r="E1750" s="142" t="s">
        <v>166</v>
      </c>
      <c r="F1750" s="142" t="s">
        <v>645</v>
      </c>
      <c r="G1750" s="142"/>
    </row>
    <row r="1751" spans="1:8" ht="15" customHeight="1">
      <c r="A1751" s="224">
        <v>44895</v>
      </c>
      <c r="B1751" s="225" t="s">
        <v>29</v>
      </c>
      <c r="C1751" s="296"/>
      <c r="D1751" s="296">
        <f>36295890-D1750</f>
        <v>0</v>
      </c>
      <c r="E1751" s="225" t="s">
        <v>166</v>
      </c>
      <c r="F1751" s="225" t="s">
        <v>645</v>
      </c>
      <c r="G1751" s="225"/>
    </row>
    <row r="1752" spans="1:8" ht="15" customHeight="1">
      <c r="A1752" s="235">
        <v>44894</v>
      </c>
      <c r="B1752" s="142" t="s">
        <v>147</v>
      </c>
      <c r="C1752" s="295">
        <v>500000</v>
      </c>
      <c r="D1752" s="295"/>
      <c r="E1752" s="142"/>
      <c r="F1752" s="142" t="s">
        <v>649</v>
      </c>
      <c r="G1752" s="142" t="s">
        <v>307</v>
      </c>
    </row>
    <row r="1753" spans="1:8" ht="15" customHeight="1">
      <c r="A1753" s="224">
        <v>44894</v>
      </c>
      <c r="B1753" s="225" t="s">
        <v>647</v>
      </c>
      <c r="C1753" s="296"/>
      <c r="D1753" s="296">
        <f>C1752</f>
        <v>500000</v>
      </c>
      <c r="E1753" s="225"/>
      <c r="F1753" s="225" t="s">
        <v>648</v>
      </c>
      <c r="G1753" s="225"/>
    </row>
    <row r="1754" spans="1:8" ht="15" customHeight="1">
      <c r="A1754" s="308">
        <v>44895</v>
      </c>
      <c r="B1754" s="285" t="s">
        <v>167</v>
      </c>
      <c r="C1754" s="304">
        <v>31625</v>
      </c>
      <c r="D1754" s="304"/>
      <c r="E1754" s="280" t="s">
        <v>168</v>
      </c>
      <c r="F1754" s="280" t="s">
        <v>207</v>
      </c>
      <c r="G1754" s="146" t="s">
        <v>328</v>
      </c>
      <c r="H1754" s="155" t="s">
        <v>650</v>
      </c>
    </row>
    <row r="1755" spans="1:8" ht="15" customHeight="1">
      <c r="A1755" s="186">
        <v>44895</v>
      </c>
      <c r="B1755" s="254" t="s">
        <v>98</v>
      </c>
      <c r="C1755" s="300"/>
      <c r="D1755" s="300">
        <f>C1754</f>
        <v>31625</v>
      </c>
      <c r="E1755" s="245" t="s">
        <v>166</v>
      </c>
      <c r="F1755" s="245" t="s">
        <v>236</v>
      </c>
      <c r="G1755" s="150" t="s">
        <v>307</v>
      </c>
    </row>
    <row r="1756" spans="1:8" ht="15" customHeight="1">
      <c r="A1756" s="185">
        <v>44895</v>
      </c>
      <c r="B1756" s="307" t="s">
        <v>167</v>
      </c>
      <c r="C1756" s="299">
        <v>442838</v>
      </c>
      <c r="D1756" s="299"/>
      <c r="E1756" s="255" t="s">
        <v>168</v>
      </c>
      <c r="F1756" s="255" t="s">
        <v>207</v>
      </c>
      <c r="G1756" s="154" t="s">
        <v>211</v>
      </c>
    </row>
    <row r="1757" spans="1:8" ht="15" customHeight="1">
      <c r="A1757" s="186">
        <v>44895</v>
      </c>
      <c r="B1757" s="254" t="s">
        <v>98</v>
      </c>
      <c r="C1757" s="300"/>
      <c r="D1757" s="300">
        <f>C1756</f>
        <v>442838</v>
      </c>
      <c r="E1757" s="245" t="s">
        <v>166</v>
      </c>
      <c r="F1757" s="245" t="s">
        <v>236</v>
      </c>
      <c r="G1757" s="150" t="s">
        <v>165</v>
      </c>
    </row>
    <row r="1758" spans="1:8" ht="15" customHeight="1">
      <c r="A1758" s="185">
        <v>44895</v>
      </c>
      <c r="B1758" s="257" t="s">
        <v>167</v>
      </c>
      <c r="C1758" s="299">
        <v>0</v>
      </c>
      <c r="D1758" s="299"/>
      <c r="E1758" s="255" t="s">
        <v>168</v>
      </c>
      <c r="F1758" s="255" t="s">
        <v>207</v>
      </c>
      <c r="G1758" s="154" t="s">
        <v>394</v>
      </c>
    </row>
    <row r="1759" spans="1:8" ht="15" customHeight="1">
      <c r="A1759" s="186">
        <v>44895</v>
      </c>
      <c r="B1759" s="254" t="s">
        <v>98</v>
      </c>
      <c r="C1759" s="300"/>
      <c r="D1759" s="300">
        <f>C1758</f>
        <v>0</v>
      </c>
      <c r="E1759" s="245" t="s">
        <v>166</v>
      </c>
      <c r="F1759" s="245" t="s">
        <v>236</v>
      </c>
      <c r="G1759" s="150" t="s">
        <v>393</v>
      </c>
    </row>
    <row r="1760" spans="1:8" ht="15" customHeight="1">
      <c r="A1760" s="253">
        <v>44895</v>
      </c>
      <c r="B1760" s="257" t="s">
        <v>167</v>
      </c>
      <c r="C1760" s="299">
        <v>0</v>
      </c>
      <c r="D1760" s="299"/>
      <c r="E1760" s="255" t="s">
        <v>168</v>
      </c>
      <c r="F1760" s="255" t="s">
        <v>207</v>
      </c>
      <c r="G1760" s="256" t="s">
        <v>405</v>
      </c>
    </row>
    <row r="1761" spans="1:7" ht="15" customHeight="1">
      <c r="A1761" s="244">
        <v>44895</v>
      </c>
      <c r="B1761" s="254" t="s">
        <v>98</v>
      </c>
      <c r="C1761" s="300"/>
      <c r="D1761" s="300">
        <f>C1760</f>
        <v>0</v>
      </c>
      <c r="E1761" s="245" t="s">
        <v>166</v>
      </c>
      <c r="F1761" s="245" t="s">
        <v>236</v>
      </c>
      <c r="G1761" s="245" t="s">
        <v>274</v>
      </c>
    </row>
    <row r="1762" spans="1:7" ht="15" customHeight="1">
      <c r="A1762" s="185">
        <v>44895</v>
      </c>
      <c r="B1762" s="257" t="s">
        <v>167</v>
      </c>
      <c r="C1762" s="299">
        <v>0</v>
      </c>
      <c r="D1762" s="299"/>
      <c r="E1762" s="255" t="s">
        <v>334</v>
      </c>
      <c r="F1762" s="255" t="s">
        <v>207</v>
      </c>
      <c r="G1762" s="154" t="s">
        <v>335</v>
      </c>
    </row>
    <row r="1763" spans="1:7" ht="15" customHeight="1">
      <c r="A1763" s="244">
        <v>44895</v>
      </c>
      <c r="B1763" s="254" t="s">
        <v>98</v>
      </c>
      <c r="C1763" s="300"/>
      <c r="D1763" s="300">
        <f>C1762</f>
        <v>0</v>
      </c>
      <c r="E1763" s="245" t="s">
        <v>348</v>
      </c>
      <c r="F1763" s="245" t="s">
        <v>207</v>
      </c>
      <c r="G1763" s="150" t="s">
        <v>349</v>
      </c>
    </row>
    <row r="1764" spans="1:7" ht="15" customHeight="1">
      <c r="A1764" s="262">
        <v>44895</v>
      </c>
      <c r="B1764" s="257" t="s">
        <v>167</v>
      </c>
      <c r="C1764" s="299">
        <v>4439401</v>
      </c>
      <c r="D1764" s="299"/>
      <c r="E1764" s="255" t="s">
        <v>149</v>
      </c>
      <c r="F1764" s="255" t="s">
        <v>207</v>
      </c>
      <c r="G1764" s="256" t="s">
        <v>271</v>
      </c>
    </row>
    <row r="1765" spans="1:7" ht="15" customHeight="1">
      <c r="A1765" s="244">
        <v>44895</v>
      </c>
      <c r="B1765" s="254" t="s">
        <v>98</v>
      </c>
      <c r="C1765" s="300"/>
      <c r="D1765" s="300">
        <f>C1764</f>
        <v>4439401</v>
      </c>
      <c r="E1765" s="245" t="s">
        <v>233</v>
      </c>
      <c r="F1765" s="245" t="s">
        <v>236</v>
      </c>
      <c r="G1765" s="245" t="s">
        <v>270</v>
      </c>
    </row>
    <row r="1766" spans="1:7" ht="15" customHeight="1">
      <c r="A1766" s="262">
        <v>44895</v>
      </c>
      <c r="B1766" s="257" t="s">
        <v>167</v>
      </c>
      <c r="C1766" s="299">
        <v>38529213</v>
      </c>
      <c r="D1766" s="299"/>
      <c r="E1766" s="255" t="s">
        <v>168</v>
      </c>
      <c r="F1766" s="255" t="s">
        <v>207</v>
      </c>
      <c r="G1766" s="256" t="s">
        <v>273</v>
      </c>
    </row>
    <row r="1767" spans="1:7" ht="15" customHeight="1">
      <c r="A1767" s="244">
        <v>44895</v>
      </c>
      <c r="B1767" s="254" t="s">
        <v>98</v>
      </c>
      <c r="C1767" s="300"/>
      <c r="D1767" s="300">
        <f>C1766</f>
        <v>38529213</v>
      </c>
      <c r="E1767" s="245" t="s">
        <v>166</v>
      </c>
      <c r="F1767" s="245" t="s">
        <v>236</v>
      </c>
      <c r="G1767" s="245" t="s">
        <v>272</v>
      </c>
    </row>
    <row r="1768" spans="1:7" ht="15" customHeight="1">
      <c r="A1768" s="243">
        <v>44895</v>
      </c>
      <c r="B1768" s="257" t="s">
        <v>31</v>
      </c>
      <c r="C1768" s="299">
        <v>432657534</v>
      </c>
      <c r="D1768" s="299"/>
      <c r="E1768" s="255" t="s">
        <v>430</v>
      </c>
      <c r="F1768" s="255" t="s">
        <v>652</v>
      </c>
      <c r="G1768" s="264"/>
    </row>
    <row r="1769" spans="1:7" ht="15" customHeight="1">
      <c r="A1769" s="244">
        <v>44895</v>
      </c>
      <c r="B1769" s="254" t="s">
        <v>208</v>
      </c>
      <c r="C1769" s="300"/>
      <c r="D1769" s="300">
        <f>C1768</f>
        <v>432657534</v>
      </c>
      <c r="E1769" s="245" t="s">
        <v>430</v>
      </c>
      <c r="F1769" s="245" t="s">
        <v>651</v>
      </c>
      <c r="G1769" s="263"/>
    </row>
    <row r="1770" spans="1:7" ht="15" customHeight="1">
      <c r="A1770" s="262">
        <v>44895</v>
      </c>
      <c r="B1770" s="257" t="s">
        <v>31</v>
      </c>
      <c r="C1770" s="299">
        <v>92054794</v>
      </c>
      <c r="D1770" s="299"/>
      <c r="E1770" s="255" t="s">
        <v>431</v>
      </c>
      <c r="F1770" s="255" t="s">
        <v>651</v>
      </c>
      <c r="G1770" s="264"/>
    </row>
    <row r="1771" spans="1:7" ht="15" customHeight="1">
      <c r="A1771" s="244">
        <v>44895</v>
      </c>
      <c r="B1771" s="254" t="s">
        <v>208</v>
      </c>
      <c r="C1771" s="300"/>
      <c r="D1771" s="300">
        <f>C1770</f>
        <v>92054794</v>
      </c>
      <c r="E1771" s="245" t="s">
        <v>431</v>
      </c>
      <c r="F1771" s="245" t="s">
        <v>651</v>
      </c>
      <c r="G1771" s="263"/>
    </row>
    <row r="1772" spans="1:7" ht="15" customHeight="1">
      <c r="A1772" s="262">
        <v>44895</v>
      </c>
      <c r="B1772" s="257" t="s">
        <v>31</v>
      </c>
      <c r="C1772" s="299">
        <v>69041095</v>
      </c>
      <c r="D1772" s="299"/>
      <c r="E1772" s="255" t="s">
        <v>432</v>
      </c>
      <c r="F1772" s="255" t="s">
        <v>651</v>
      </c>
      <c r="G1772" s="264"/>
    </row>
    <row r="1773" spans="1:7" ht="15" customHeight="1">
      <c r="A1773" s="244">
        <v>44895</v>
      </c>
      <c r="B1773" s="254" t="s">
        <v>208</v>
      </c>
      <c r="C1773" s="300"/>
      <c r="D1773" s="300">
        <f>C1772</f>
        <v>69041095</v>
      </c>
      <c r="E1773" s="245" t="s">
        <v>432</v>
      </c>
      <c r="F1773" s="245" t="s">
        <v>651</v>
      </c>
      <c r="G1773" s="263"/>
    </row>
    <row r="1774" spans="1:7" ht="15" customHeight="1">
      <c r="A1774" s="262">
        <v>44895</v>
      </c>
      <c r="B1774" s="257" t="s">
        <v>31</v>
      </c>
      <c r="C1774" s="299">
        <v>17671232</v>
      </c>
      <c r="D1774" s="299"/>
      <c r="E1774" s="255" t="s">
        <v>496</v>
      </c>
      <c r="F1774" s="255" t="s">
        <v>651</v>
      </c>
      <c r="G1774" s="264"/>
    </row>
    <row r="1775" spans="1:7" ht="15" customHeight="1">
      <c r="A1775" s="244">
        <v>44895</v>
      </c>
      <c r="B1775" s="254" t="s">
        <v>208</v>
      </c>
      <c r="C1775" s="300"/>
      <c r="D1775" s="300">
        <f>C1774</f>
        <v>17671232</v>
      </c>
      <c r="E1775" s="245" t="s">
        <v>495</v>
      </c>
      <c r="F1775" s="245" t="s">
        <v>651</v>
      </c>
      <c r="G1775" s="263"/>
    </row>
    <row r="1776" spans="1:7" ht="15" customHeight="1">
      <c r="A1776" s="262">
        <v>44895</v>
      </c>
      <c r="B1776" s="257" t="s">
        <v>31</v>
      </c>
      <c r="C1776" s="299">
        <v>17671232</v>
      </c>
      <c r="D1776" s="299"/>
      <c r="E1776" s="255" t="s">
        <v>433</v>
      </c>
      <c r="F1776" s="255" t="s">
        <v>651</v>
      </c>
      <c r="G1776" s="264"/>
    </row>
    <row r="1777" spans="1:7" ht="15" customHeight="1">
      <c r="A1777" s="244">
        <v>44895</v>
      </c>
      <c r="B1777" s="254" t="s">
        <v>208</v>
      </c>
      <c r="C1777" s="300"/>
      <c r="D1777" s="300">
        <f>C1776</f>
        <v>17671232</v>
      </c>
      <c r="E1777" s="245" t="s">
        <v>433</v>
      </c>
      <c r="F1777" s="245" t="s">
        <v>651</v>
      </c>
      <c r="G1777" s="263"/>
    </row>
    <row r="1778" spans="1:7" ht="15" customHeight="1">
      <c r="A1778" s="187">
        <v>44895</v>
      </c>
      <c r="B1778" s="153" t="s">
        <v>91</v>
      </c>
      <c r="C1778" s="298">
        <f>583071+1599081</f>
        <v>2182152</v>
      </c>
      <c r="D1778" s="298"/>
      <c r="E1778" s="152" t="s">
        <v>487</v>
      </c>
      <c r="F1778" s="152" t="s">
        <v>653</v>
      </c>
      <c r="G1778" s="154"/>
    </row>
    <row r="1779" spans="1:7" ht="15" customHeight="1">
      <c r="A1779" s="186">
        <v>44895</v>
      </c>
      <c r="B1779" s="151" t="s">
        <v>64</v>
      </c>
      <c r="C1779" s="297"/>
      <c r="D1779" s="297">
        <f>C1778</f>
        <v>2182152</v>
      </c>
      <c r="E1779" s="150" t="s">
        <v>486</v>
      </c>
      <c r="F1779" s="150" t="str">
        <f>F1778</f>
        <v>보험료(22년 11월)</v>
      </c>
      <c r="G1779" s="150"/>
    </row>
    <row r="1780" spans="1:7" ht="15" customHeight="1">
      <c r="A1780" s="262">
        <v>44895</v>
      </c>
      <c r="B1780" s="257" t="s">
        <v>27</v>
      </c>
      <c r="C1780" s="299">
        <v>16666667</v>
      </c>
      <c r="D1780" s="299"/>
      <c r="E1780" s="255" t="s">
        <v>412</v>
      </c>
      <c r="F1780" s="255" t="s">
        <v>654</v>
      </c>
      <c r="G1780" s="256"/>
    </row>
    <row r="1781" spans="1:7" ht="15" customHeight="1">
      <c r="A1781" s="244">
        <v>44895</v>
      </c>
      <c r="B1781" s="254" t="s">
        <v>175</v>
      </c>
      <c r="C1781" s="300"/>
      <c r="D1781" s="300">
        <f>C1780</f>
        <v>16666667</v>
      </c>
      <c r="E1781" s="245" t="s">
        <v>411</v>
      </c>
      <c r="F1781" s="245" t="str">
        <f>F1780</f>
        <v>자산관리수수료(22년 11월)</v>
      </c>
      <c r="G1781" s="245"/>
    </row>
    <row r="1782" spans="1:7" ht="15" customHeight="1">
      <c r="A1782" s="262">
        <v>44895</v>
      </c>
      <c r="B1782" s="257" t="s">
        <v>41</v>
      </c>
      <c r="C1782" s="299">
        <v>2083333</v>
      </c>
      <c r="D1782" s="299"/>
      <c r="E1782" s="152" t="s">
        <v>168</v>
      </c>
      <c r="F1782" s="152" t="s">
        <v>655</v>
      </c>
      <c r="G1782" s="154"/>
    </row>
    <row r="1783" spans="1:7" ht="15" customHeight="1">
      <c r="A1783" s="244">
        <v>44895</v>
      </c>
      <c r="B1783" s="254" t="s">
        <v>209</v>
      </c>
      <c r="C1783" s="300"/>
      <c r="D1783" s="300">
        <f>C1782</f>
        <v>2083333</v>
      </c>
      <c r="E1783" s="150" t="s">
        <v>166</v>
      </c>
      <c r="F1783" s="150" t="str">
        <f>F1782</f>
        <v>자산보관수수료(22년 11월)_현금</v>
      </c>
      <c r="G1783" s="150"/>
    </row>
    <row r="1784" spans="1:7" ht="15" customHeight="1">
      <c r="A1784" s="262">
        <v>44895</v>
      </c>
      <c r="B1784" s="257" t="s">
        <v>41</v>
      </c>
      <c r="C1784" s="299">
        <v>166666</v>
      </c>
      <c r="D1784" s="299"/>
      <c r="E1784" s="152" t="s">
        <v>449</v>
      </c>
      <c r="F1784" s="152" t="s">
        <v>656</v>
      </c>
      <c r="G1784" s="154"/>
    </row>
    <row r="1785" spans="1:7" ht="15" customHeight="1">
      <c r="A1785" s="244">
        <v>44895</v>
      </c>
      <c r="B1785" s="254" t="s">
        <v>209</v>
      </c>
      <c r="C1785" s="300"/>
      <c r="D1785" s="300">
        <f>C1784</f>
        <v>166666</v>
      </c>
      <c r="E1785" s="150" t="s">
        <v>448</v>
      </c>
      <c r="F1785" s="150" t="str">
        <f>F1784</f>
        <v>자산보관수수료(22년 11월)_부동산</v>
      </c>
      <c r="G1785" s="150"/>
    </row>
    <row r="1786" spans="1:7" ht="15" customHeight="1">
      <c r="A1786" s="187">
        <v>44895</v>
      </c>
      <c r="B1786" s="153" t="s">
        <v>42</v>
      </c>
      <c r="C1786" s="298">
        <v>2916666</v>
      </c>
      <c r="D1786" s="298"/>
      <c r="E1786" s="152" t="s">
        <v>212</v>
      </c>
      <c r="F1786" s="152" t="s">
        <v>657</v>
      </c>
      <c r="G1786" s="154"/>
    </row>
    <row r="1787" spans="1:7" ht="15" customHeight="1">
      <c r="A1787" s="186">
        <v>44895</v>
      </c>
      <c r="B1787" s="151" t="s">
        <v>210</v>
      </c>
      <c r="C1787" s="297"/>
      <c r="D1787" s="297">
        <f>C1786</f>
        <v>2916666</v>
      </c>
      <c r="E1787" s="150" t="s">
        <v>237</v>
      </c>
      <c r="F1787" s="150" t="str">
        <f>F1786</f>
        <v>사무관리수수료(22년 11월)</v>
      </c>
      <c r="G1787" s="150"/>
    </row>
    <row r="1788" spans="1:7" ht="15" customHeight="1">
      <c r="A1788" s="187">
        <v>44895</v>
      </c>
      <c r="B1788" s="153" t="s">
        <v>43</v>
      </c>
      <c r="C1788" s="298">
        <v>1666666</v>
      </c>
      <c r="D1788" s="298"/>
      <c r="E1788" s="152" t="s">
        <v>152</v>
      </c>
      <c r="F1788" s="152" t="s">
        <v>658</v>
      </c>
      <c r="G1788" s="154"/>
    </row>
    <row r="1789" spans="1:7" ht="15" customHeight="1">
      <c r="A1789" s="186">
        <v>44895</v>
      </c>
      <c r="B1789" s="151" t="s">
        <v>178</v>
      </c>
      <c r="C1789" s="297"/>
      <c r="D1789" s="297">
        <f>C1788</f>
        <v>1666666</v>
      </c>
      <c r="E1789" s="150" t="s">
        <v>234</v>
      </c>
      <c r="F1789" s="150" t="str">
        <f>F1788</f>
        <v>외부감사용역역수수료(22년 11월)</v>
      </c>
      <c r="G1789" s="150"/>
    </row>
    <row r="1790" spans="1:7" ht="15" customHeight="1">
      <c r="A1790" s="187">
        <v>44895</v>
      </c>
      <c r="B1790" s="240" t="s">
        <v>43</v>
      </c>
      <c r="C1790" s="301">
        <v>666666</v>
      </c>
      <c r="D1790" s="301"/>
      <c r="E1790" s="147" t="s">
        <v>152</v>
      </c>
      <c r="F1790" s="147" t="s">
        <v>659</v>
      </c>
      <c r="G1790" s="146"/>
    </row>
    <row r="1791" spans="1:7" ht="15" customHeight="1">
      <c r="A1791" s="186">
        <v>44895</v>
      </c>
      <c r="B1791" s="151" t="s">
        <v>179</v>
      </c>
      <c r="C1791" s="297"/>
      <c r="D1791" s="297">
        <f>C1790</f>
        <v>666666</v>
      </c>
      <c r="E1791" s="150" t="s">
        <v>234</v>
      </c>
      <c r="F1791" s="150" t="str">
        <f>F1790</f>
        <v>세무용역수수료(22년 11월)</v>
      </c>
      <c r="G1791" s="150"/>
    </row>
    <row r="1792" spans="1:7" ht="15" customHeight="1">
      <c r="A1792" s="187">
        <v>44895</v>
      </c>
      <c r="B1792" s="240" t="s">
        <v>43</v>
      </c>
      <c r="C1792" s="298">
        <v>166666</v>
      </c>
      <c r="D1792" s="298"/>
      <c r="E1792" s="147" t="s">
        <v>253</v>
      </c>
      <c r="F1792" s="147" t="s">
        <v>660</v>
      </c>
      <c r="G1792" s="146"/>
    </row>
    <row r="1793" spans="1:7" ht="15" customHeight="1">
      <c r="A1793" s="186">
        <v>44895</v>
      </c>
      <c r="B1793" s="151" t="s">
        <v>213</v>
      </c>
      <c r="C1793" s="297"/>
      <c r="D1793" s="297">
        <f>C1792</f>
        <v>166666</v>
      </c>
      <c r="E1793" s="150" t="s">
        <v>253</v>
      </c>
      <c r="F1793" s="150" t="str">
        <f>F1792</f>
        <v>재무제표용역수수료(22년 11월)</v>
      </c>
      <c r="G1793" s="150"/>
    </row>
    <row r="1794" spans="1:7" ht="15" customHeight="1">
      <c r="A1794" s="262">
        <v>44895</v>
      </c>
      <c r="B1794" s="272" t="s">
        <v>90</v>
      </c>
      <c r="C1794" s="302">
        <v>433537905</v>
      </c>
      <c r="D1794" s="302"/>
      <c r="E1794" s="273" t="s">
        <v>216</v>
      </c>
      <c r="F1794" s="273" t="s">
        <v>661</v>
      </c>
      <c r="G1794" s="273"/>
    </row>
    <row r="1795" spans="1:7" ht="15" customHeight="1">
      <c r="A1795" s="244">
        <v>44895</v>
      </c>
      <c r="B1795" s="254" t="s">
        <v>174</v>
      </c>
      <c r="C1795" s="300"/>
      <c r="D1795" s="300">
        <f>C1794</f>
        <v>433537905</v>
      </c>
      <c r="E1795" s="245" t="s">
        <v>235</v>
      </c>
      <c r="F1795" s="245" t="str">
        <f>F1794</f>
        <v>감가상각비(22년 11월)</v>
      </c>
      <c r="G1795" s="245"/>
    </row>
    <row r="1796" spans="1:7" ht="15" customHeight="1">
      <c r="A1796" s="187">
        <v>44895</v>
      </c>
      <c r="B1796" s="149" t="s">
        <v>96</v>
      </c>
      <c r="C1796" s="303">
        <v>17414620</v>
      </c>
      <c r="D1796" s="303"/>
      <c r="E1796" s="148" t="s">
        <v>216</v>
      </c>
      <c r="F1796" s="148" t="s">
        <v>662</v>
      </c>
      <c r="G1796" s="148"/>
    </row>
    <row r="1797" spans="1:7" ht="15" customHeight="1">
      <c r="A1797" s="186">
        <v>44895</v>
      </c>
      <c r="B1797" s="151" t="s">
        <v>180</v>
      </c>
      <c r="C1797" s="297"/>
      <c r="D1797" s="297">
        <f>C1796</f>
        <v>17414620</v>
      </c>
      <c r="E1797" s="150" t="s">
        <v>235</v>
      </c>
      <c r="F1797" s="150" t="str">
        <f>F1796</f>
        <v>세금과공과 교통유발부담금(22년 11월)</v>
      </c>
      <c r="G1797" s="150"/>
    </row>
    <row r="1798" spans="1:7" ht="15" customHeight="1">
      <c r="A1798" s="187">
        <v>44895</v>
      </c>
      <c r="B1798" s="149" t="s">
        <v>96</v>
      </c>
      <c r="C1798" s="303">
        <v>32572830</v>
      </c>
      <c r="D1798" s="303"/>
      <c r="E1798" s="148" t="s">
        <v>216</v>
      </c>
      <c r="F1798" s="148" t="s">
        <v>663</v>
      </c>
      <c r="G1798" s="148"/>
    </row>
    <row r="1799" spans="1:7" ht="15" customHeight="1">
      <c r="A1799" s="186">
        <v>44895</v>
      </c>
      <c r="B1799" s="151" t="s">
        <v>64</v>
      </c>
      <c r="C1799" s="297"/>
      <c r="D1799" s="297">
        <f>C1798</f>
        <v>32572830</v>
      </c>
      <c r="E1799" s="150" t="s">
        <v>235</v>
      </c>
      <c r="F1799" s="150" t="str">
        <f>F1798</f>
        <v>세금과공과 재산세/건물분(22년 11월)</v>
      </c>
      <c r="G1799" s="150"/>
    </row>
    <row r="1800" spans="1:7" ht="15" customHeight="1">
      <c r="A1800" s="262">
        <v>44895</v>
      </c>
      <c r="B1800" s="272" t="s">
        <v>96</v>
      </c>
      <c r="C1800" s="302">
        <v>20406930</v>
      </c>
      <c r="D1800" s="302"/>
      <c r="E1800" s="273" t="s">
        <v>216</v>
      </c>
      <c r="F1800" s="273" t="s">
        <v>664</v>
      </c>
      <c r="G1800" s="273"/>
    </row>
    <row r="1801" spans="1:7" ht="15" customHeight="1">
      <c r="A1801" s="244">
        <v>44895</v>
      </c>
      <c r="B1801" s="254" t="s">
        <v>64</v>
      </c>
      <c r="C1801" s="300"/>
      <c r="D1801" s="300">
        <f>C1800</f>
        <v>20406930</v>
      </c>
      <c r="E1801" s="245" t="s">
        <v>235</v>
      </c>
      <c r="F1801" s="245" t="str">
        <f>F1800</f>
        <v>세금과공과 재산세/토지분(22년 11월)</v>
      </c>
      <c r="G1801" s="245"/>
    </row>
    <row r="1802" spans="1:7" ht="15" customHeight="1">
      <c r="A1802" s="262">
        <v>44895</v>
      </c>
      <c r="B1802" s="285" t="s">
        <v>95</v>
      </c>
      <c r="C1802" s="304">
        <v>13929338</v>
      </c>
      <c r="D1802" s="304"/>
      <c r="E1802" s="280" t="s">
        <v>235</v>
      </c>
      <c r="F1802" s="280" t="s">
        <v>268</v>
      </c>
      <c r="G1802" s="280"/>
    </row>
    <row r="1803" spans="1:7" ht="15" customHeight="1">
      <c r="A1803" s="244">
        <v>44895</v>
      </c>
      <c r="B1803" s="254" t="s">
        <v>64</v>
      </c>
      <c r="C1803" s="300"/>
      <c r="D1803" s="300">
        <f>C1802</f>
        <v>13929338</v>
      </c>
      <c r="E1803" s="245" t="s">
        <v>235</v>
      </c>
      <c r="F1803" s="245" t="str">
        <f>F1802</f>
        <v>임대대행수수료 비용으로 계상</v>
      </c>
      <c r="G1803" s="245"/>
    </row>
    <row r="1804" spans="1:7" ht="15" customHeight="1">
      <c r="A1804" s="262">
        <v>44895</v>
      </c>
      <c r="B1804" s="272" t="s">
        <v>64</v>
      </c>
      <c r="C1804" s="299">
        <v>12488205</v>
      </c>
      <c r="D1804" s="299"/>
      <c r="E1804" s="273" t="s">
        <v>235</v>
      </c>
      <c r="F1804" s="273" t="s">
        <v>269</v>
      </c>
      <c r="G1804" s="273"/>
    </row>
    <row r="1805" spans="1:7" ht="15" customHeight="1">
      <c r="A1805" s="244">
        <v>44895</v>
      </c>
      <c r="B1805" s="254" t="s">
        <v>265</v>
      </c>
      <c r="C1805" s="300"/>
      <c r="D1805" s="300">
        <f>C1804</f>
        <v>12488205</v>
      </c>
      <c r="E1805" s="245" t="s">
        <v>235</v>
      </c>
      <c r="F1805" s="245" t="s">
        <v>275</v>
      </c>
      <c r="G1805" s="245"/>
    </row>
    <row r="1806" spans="1:7" ht="15" customHeight="1">
      <c r="A1806" s="243">
        <v>44895</v>
      </c>
      <c r="B1806" s="280" t="s">
        <v>206</v>
      </c>
      <c r="C1806" s="304">
        <v>1412520</v>
      </c>
      <c r="D1806" s="304"/>
      <c r="E1806" s="280" t="s">
        <v>235</v>
      </c>
      <c r="F1806" s="280" t="s">
        <v>666</v>
      </c>
      <c r="G1806" s="274"/>
    </row>
    <row r="1807" spans="1:7" ht="15" customHeight="1">
      <c r="A1807" s="244">
        <v>44895</v>
      </c>
      <c r="B1807" s="245" t="s">
        <v>2</v>
      </c>
      <c r="C1807" s="300"/>
      <c r="D1807" s="300">
        <f>C1806</f>
        <v>1412520</v>
      </c>
      <c r="E1807" s="245" t="s">
        <v>235</v>
      </c>
      <c r="F1807" s="245" t="s">
        <v>665</v>
      </c>
      <c r="G1807" s="275"/>
    </row>
    <row r="1808" spans="1:7" ht="15" customHeight="1">
      <c r="A1808" s="243">
        <v>44895</v>
      </c>
      <c r="B1808" s="285" t="s">
        <v>151</v>
      </c>
      <c r="C1808" s="304"/>
      <c r="D1808" s="304">
        <v>500000</v>
      </c>
      <c r="E1808" s="280" t="s">
        <v>471</v>
      </c>
      <c r="F1808" s="280" t="s">
        <v>668</v>
      </c>
      <c r="G1808" s="274"/>
    </row>
    <row r="1809" spans="1:8" ht="15" customHeight="1">
      <c r="A1809" s="243">
        <v>44895</v>
      </c>
      <c r="B1809" s="285" t="s">
        <v>182</v>
      </c>
      <c r="C1809" s="304"/>
      <c r="D1809" s="304">
        <v>300000</v>
      </c>
      <c r="E1809" s="280" t="s">
        <v>473</v>
      </c>
      <c r="F1809" s="280" t="s">
        <v>667</v>
      </c>
      <c r="G1809" s="274"/>
    </row>
    <row r="1810" spans="1:8" ht="15" customHeight="1">
      <c r="A1810" s="243">
        <v>44895</v>
      </c>
      <c r="B1810" s="285" t="s">
        <v>182</v>
      </c>
      <c r="C1810" s="304"/>
      <c r="D1810" s="304">
        <v>300000</v>
      </c>
      <c r="E1810" s="280" t="s">
        <v>475</v>
      </c>
      <c r="F1810" s="280" t="s">
        <v>667</v>
      </c>
      <c r="G1810" s="274"/>
    </row>
    <row r="1811" spans="1:8" ht="15" customHeight="1">
      <c r="A1811" s="243">
        <v>44895</v>
      </c>
      <c r="B1811" s="285" t="s">
        <v>182</v>
      </c>
      <c r="C1811" s="304"/>
      <c r="D1811" s="304">
        <v>300000</v>
      </c>
      <c r="E1811" s="280" t="s">
        <v>477</v>
      </c>
      <c r="F1811" s="280" t="s">
        <v>667</v>
      </c>
      <c r="G1811" s="274"/>
    </row>
    <row r="1812" spans="1:8" ht="15" customHeight="1">
      <c r="A1812" s="244">
        <v>44895</v>
      </c>
      <c r="B1812" s="254" t="s">
        <v>44</v>
      </c>
      <c r="C1812" s="300">
        <f>SUM(D1808:D1811)</f>
        <v>1400000</v>
      </c>
      <c r="D1812" s="300"/>
      <c r="E1812" s="245"/>
      <c r="F1812" s="245" t="s">
        <v>667</v>
      </c>
      <c r="G1812" s="275"/>
      <c r="H1812" s="155" t="s">
        <v>690</v>
      </c>
    </row>
    <row r="1813" spans="1:8" ht="15" customHeight="1">
      <c r="A1813" s="235">
        <v>44924</v>
      </c>
      <c r="B1813" s="258" t="s">
        <v>691</v>
      </c>
      <c r="C1813" s="295">
        <v>2000000</v>
      </c>
      <c r="D1813" s="295"/>
      <c r="E1813" s="142" t="s">
        <v>152</v>
      </c>
      <c r="F1813" s="142" t="s">
        <v>694</v>
      </c>
      <c r="G1813" s="259"/>
    </row>
    <row r="1814" spans="1:8" ht="15" customHeight="1">
      <c r="A1814" s="235">
        <v>44924</v>
      </c>
      <c r="B1814" s="258" t="s">
        <v>169</v>
      </c>
      <c r="C1814" s="295">
        <v>200000</v>
      </c>
      <c r="D1814" s="295"/>
      <c r="E1814" s="142" t="s">
        <v>234</v>
      </c>
      <c r="F1814" s="142" t="s">
        <v>693</v>
      </c>
      <c r="G1814" s="259"/>
    </row>
    <row r="1815" spans="1:8" ht="15" customHeight="1">
      <c r="A1815" s="224">
        <v>44924</v>
      </c>
      <c r="B1815" s="260" t="s">
        <v>692</v>
      </c>
      <c r="C1815" s="296"/>
      <c r="D1815" s="296">
        <f>SUM(C1813:C1814)</f>
        <v>2200000</v>
      </c>
      <c r="E1815" s="225" t="s">
        <v>234</v>
      </c>
      <c r="F1815" s="225" t="s">
        <v>693</v>
      </c>
      <c r="G1815" s="261"/>
    </row>
    <row r="1816" spans="1:8" ht="15" customHeight="1">
      <c r="A1816" s="235">
        <v>44924</v>
      </c>
      <c r="B1816" s="258" t="s">
        <v>691</v>
      </c>
      <c r="C1816" s="295">
        <v>2000000</v>
      </c>
      <c r="D1816" s="295"/>
      <c r="E1816" s="142" t="s">
        <v>152</v>
      </c>
      <c r="F1816" s="142" t="s">
        <v>696</v>
      </c>
      <c r="G1816" s="259"/>
    </row>
    <row r="1817" spans="1:8" ht="15" customHeight="1">
      <c r="A1817" s="235">
        <v>44924</v>
      </c>
      <c r="B1817" s="258" t="s">
        <v>169</v>
      </c>
      <c r="C1817" s="295">
        <v>200000</v>
      </c>
      <c r="D1817" s="295"/>
      <c r="E1817" s="142" t="s">
        <v>234</v>
      </c>
      <c r="F1817" s="142" t="s">
        <v>695</v>
      </c>
      <c r="G1817" s="259"/>
    </row>
    <row r="1818" spans="1:8" ht="15" customHeight="1">
      <c r="A1818" s="224">
        <v>44924</v>
      </c>
      <c r="B1818" s="260" t="s">
        <v>692</v>
      </c>
      <c r="C1818" s="296"/>
      <c r="D1818" s="296">
        <f>SUM(C1816:C1817)</f>
        <v>2200000</v>
      </c>
      <c r="E1818" s="225" t="s">
        <v>234</v>
      </c>
      <c r="F1818" s="225" t="s">
        <v>695</v>
      </c>
      <c r="G1818" s="261"/>
    </row>
    <row r="1819" spans="1:8" ht="15" customHeight="1">
      <c r="A1819" s="235">
        <v>44896</v>
      </c>
      <c r="B1819" s="258" t="s">
        <v>735</v>
      </c>
      <c r="C1819" s="295">
        <v>5000000</v>
      </c>
      <c r="D1819" s="295"/>
      <c r="E1819" s="142" t="s">
        <v>152</v>
      </c>
      <c r="F1819" s="142" t="s">
        <v>699</v>
      </c>
      <c r="G1819" s="259"/>
    </row>
    <row r="1820" spans="1:8" ht="15" customHeight="1">
      <c r="A1820" s="235">
        <v>44896</v>
      </c>
      <c r="B1820" s="258" t="s">
        <v>697</v>
      </c>
      <c r="C1820" s="295">
        <v>204520</v>
      </c>
      <c r="D1820" s="295"/>
      <c r="E1820" s="142" t="s">
        <v>234</v>
      </c>
      <c r="F1820" s="142" t="s">
        <v>698</v>
      </c>
      <c r="G1820" s="259"/>
    </row>
    <row r="1821" spans="1:8" ht="15" customHeight="1">
      <c r="A1821" s="235">
        <v>44896</v>
      </c>
      <c r="B1821" s="258" t="s">
        <v>169</v>
      </c>
      <c r="C1821" s="295">
        <v>520452</v>
      </c>
      <c r="D1821" s="295"/>
      <c r="E1821" s="142" t="s">
        <v>234</v>
      </c>
      <c r="F1821" s="142" t="s">
        <v>698</v>
      </c>
      <c r="G1821" s="259"/>
    </row>
    <row r="1822" spans="1:8" ht="15" customHeight="1">
      <c r="A1822" s="224">
        <v>44896</v>
      </c>
      <c r="B1822" s="260" t="s">
        <v>692</v>
      </c>
      <c r="C1822" s="296"/>
      <c r="D1822" s="296">
        <f>SUM(C1819:C1821)</f>
        <v>5724972</v>
      </c>
      <c r="E1822" s="225" t="s">
        <v>234</v>
      </c>
      <c r="F1822" s="225" t="s">
        <v>698</v>
      </c>
      <c r="G1822" s="261"/>
    </row>
    <row r="1823" spans="1:8" ht="15" customHeight="1">
      <c r="A1823" s="235">
        <v>44896</v>
      </c>
      <c r="B1823" s="258" t="s">
        <v>178</v>
      </c>
      <c r="C1823" s="295">
        <v>5000000</v>
      </c>
      <c r="D1823" s="295"/>
      <c r="E1823" s="142" t="s">
        <v>152</v>
      </c>
      <c r="F1823" s="142" t="s">
        <v>701</v>
      </c>
      <c r="G1823" s="259"/>
    </row>
    <row r="1824" spans="1:8" ht="15" customHeight="1">
      <c r="A1824" s="235">
        <v>44896</v>
      </c>
      <c r="B1824" s="258" t="s">
        <v>169</v>
      </c>
      <c r="C1824" s="295">
        <v>500000</v>
      </c>
      <c r="D1824" s="295"/>
      <c r="E1824" s="142" t="s">
        <v>234</v>
      </c>
      <c r="F1824" s="142" t="s">
        <v>700</v>
      </c>
      <c r="G1824" s="259"/>
    </row>
    <row r="1825" spans="1:8" ht="15" customHeight="1">
      <c r="A1825" s="224">
        <v>44896</v>
      </c>
      <c r="B1825" s="260" t="s">
        <v>692</v>
      </c>
      <c r="C1825" s="296"/>
      <c r="D1825" s="296">
        <f>SUM(C1823:C1824)</f>
        <v>5500000</v>
      </c>
      <c r="E1825" s="225" t="s">
        <v>234</v>
      </c>
      <c r="F1825" s="225" t="s">
        <v>700</v>
      </c>
      <c r="G1825" s="261"/>
    </row>
    <row r="1826" spans="1:8" ht="15" customHeight="1">
      <c r="A1826" s="265">
        <v>44921</v>
      </c>
      <c r="B1826" s="266" t="s">
        <v>85</v>
      </c>
      <c r="C1826" s="311">
        <v>28160820</v>
      </c>
      <c r="D1826" s="288"/>
      <c r="E1826" s="267" t="s">
        <v>415</v>
      </c>
      <c r="F1826" s="267" t="s">
        <v>729</v>
      </c>
      <c r="G1826" s="267" t="s">
        <v>85</v>
      </c>
      <c r="H1826" s="142"/>
    </row>
    <row r="1827" spans="1:8" ht="15" customHeight="1">
      <c r="A1827" s="265">
        <v>44921</v>
      </c>
      <c r="B1827" s="268" t="s">
        <v>86</v>
      </c>
      <c r="C1827" s="223">
        <f>94885000+1000000</f>
        <v>95885000</v>
      </c>
      <c r="D1827" s="289"/>
      <c r="E1827" s="138" t="s">
        <v>457</v>
      </c>
      <c r="F1827" s="267" t="s">
        <v>728</v>
      </c>
      <c r="G1827" s="138" t="s">
        <v>35</v>
      </c>
    </row>
    <row r="1828" spans="1:8" ht="15" customHeight="1">
      <c r="A1828" s="265">
        <v>44921</v>
      </c>
      <c r="B1828" s="268" t="s">
        <v>480</v>
      </c>
      <c r="C1828" s="223">
        <v>0</v>
      </c>
      <c r="D1828" s="289"/>
      <c r="E1828" s="138" t="s">
        <v>457</v>
      </c>
      <c r="F1828" s="267" t="s">
        <v>728</v>
      </c>
      <c r="G1828" s="138" t="s">
        <v>536</v>
      </c>
    </row>
    <row r="1829" spans="1:8" ht="15" customHeight="1">
      <c r="A1829" s="265">
        <v>44921</v>
      </c>
      <c r="B1829" s="268" t="s">
        <v>623</v>
      </c>
      <c r="C1829" s="223">
        <v>0</v>
      </c>
      <c r="D1829" s="289"/>
      <c r="E1829" s="138"/>
      <c r="F1829" s="267" t="s">
        <v>728</v>
      </c>
      <c r="G1829" s="138"/>
    </row>
    <row r="1830" spans="1:8" ht="15" customHeight="1">
      <c r="A1830" s="265">
        <v>44921</v>
      </c>
      <c r="B1830" s="266" t="s">
        <v>150</v>
      </c>
      <c r="C1830" s="311">
        <v>12404580</v>
      </c>
      <c r="D1830" s="288"/>
      <c r="E1830" s="267" t="s">
        <v>457</v>
      </c>
      <c r="F1830" s="267" t="s">
        <v>728</v>
      </c>
      <c r="G1830" s="267"/>
    </row>
    <row r="1831" spans="1:8" ht="15" customHeight="1">
      <c r="A1831" s="183">
        <v>44921</v>
      </c>
      <c r="B1831" s="269" t="s">
        <v>151</v>
      </c>
      <c r="C1831" s="221"/>
      <c r="D1831" s="290">
        <f>SUM(C1826:C1830)</f>
        <v>136450400</v>
      </c>
      <c r="E1831" s="133" t="s">
        <v>415</v>
      </c>
      <c r="F1831" s="133" t="s">
        <v>728</v>
      </c>
      <c r="G1831" s="133"/>
    </row>
    <row r="1832" spans="1:8" ht="15" customHeight="1">
      <c r="A1832" s="235">
        <v>44923</v>
      </c>
      <c r="B1832" s="258" t="s">
        <v>503</v>
      </c>
      <c r="C1832" s="295">
        <v>16666667</v>
      </c>
      <c r="D1832" s="295"/>
      <c r="E1832" s="142" t="s">
        <v>533</v>
      </c>
      <c r="F1832" s="138" t="s">
        <v>27</v>
      </c>
      <c r="G1832" s="259"/>
    </row>
    <row r="1833" spans="1:8" ht="15" customHeight="1">
      <c r="A1833" s="235">
        <v>44923</v>
      </c>
      <c r="B1833" s="258" t="s">
        <v>150</v>
      </c>
      <c r="C1833" s="295">
        <v>1666666</v>
      </c>
      <c r="D1833" s="295"/>
      <c r="E1833" s="142" t="s">
        <v>532</v>
      </c>
      <c r="F1833" s="138" t="s">
        <v>92</v>
      </c>
      <c r="G1833" s="259"/>
    </row>
    <row r="1834" spans="1:8" ht="15" customHeight="1">
      <c r="A1834" s="224">
        <v>44923</v>
      </c>
      <c r="B1834" s="260" t="s">
        <v>368</v>
      </c>
      <c r="C1834" s="296"/>
      <c r="D1834" s="296">
        <f>SUM(C1832:C1833)</f>
        <v>18333333</v>
      </c>
      <c r="E1834" s="225" t="s">
        <v>532</v>
      </c>
      <c r="F1834" s="133" t="s">
        <v>92</v>
      </c>
      <c r="G1834" s="261"/>
    </row>
    <row r="1835" spans="1:8" ht="15" customHeight="1">
      <c r="A1835" s="226">
        <v>44926</v>
      </c>
      <c r="B1835" s="227" t="s">
        <v>219</v>
      </c>
      <c r="C1835" s="312">
        <v>367645759</v>
      </c>
      <c r="D1835" s="291"/>
      <c r="E1835" s="228" t="s">
        <v>306</v>
      </c>
      <c r="F1835" s="228" t="s">
        <v>744</v>
      </c>
      <c r="G1835" s="228"/>
    </row>
    <row r="1836" spans="1:8" ht="15" customHeight="1">
      <c r="A1836" s="229">
        <v>44926</v>
      </c>
      <c r="B1836" s="230" t="s">
        <v>150</v>
      </c>
      <c r="C1836" s="313">
        <v>36764332</v>
      </c>
      <c r="D1836" s="292"/>
      <c r="E1836" s="231" t="s">
        <v>305</v>
      </c>
      <c r="F1836" s="231" t="s">
        <v>744</v>
      </c>
      <c r="G1836" s="231"/>
    </row>
    <row r="1837" spans="1:8" ht="15" customHeight="1">
      <c r="A1837" s="229">
        <v>44926</v>
      </c>
      <c r="B1837" s="230" t="s">
        <v>219</v>
      </c>
      <c r="C1837" s="313">
        <v>10485472</v>
      </c>
      <c r="D1837" s="292"/>
      <c r="E1837" s="231" t="s">
        <v>305</v>
      </c>
      <c r="F1837" s="231" t="s">
        <v>745</v>
      </c>
      <c r="G1837" s="231"/>
    </row>
    <row r="1838" spans="1:8" ht="15" customHeight="1">
      <c r="A1838" s="229">
        <v>44926</v>
      </c>
      <c r="B1838" s="230" t="s">
        <v>87</v>
      </c>
      <c r="C1838" s="313">
        <v>13944640</v>
      </c>
      <c r="D1838" s="292"/>
      <c r="E1838" s="231" t="s">
        <v>305</v>
      </c>
      <c r="F1838" s="231" t="s">
        <v>746</v>
      </c>
      <c r="G1838" s="231"/>
    </row>
    <row r="1839" spans="1:8" ht="15" customHeight="1">
      <c r="A1839" s="238">
        <v>44926</v>
      </c>
      <c r="B1839" s="239" t="s">
        <v>30</v>
      </c>
      <c r="C1839" s="293"/>
      <c r="D1839" s="293">
        <v>2293</v>
      </c>
      <c r="E1839" s="241" t="s">
        <v>305</v>
      </c>
      <c r="F1839" s="241" t="s">
        <v>747</v>
      </c>
      <c r="G1839" s="241"/>
    </row>
    <row r="1840" spans="1:8" ht="15" customHeight="1">
      <c r="A1840" s="232">
        <v>44926</v>
      </c>
      <c r="B1840" s="233" t="s">
        <v>151</v>
      </c>
      <c r="C1840" s="314"/>
      <c r="D1840" s="294">
        <f>SUM(C1835:C1838)-D1839</f>
        <v>428837910</v>
      </c>
      <c r="E1840" s="234" t="s">
        <v>305</v>
      </c>
      <c r="F1840" s="234" t="s">
        <v>744</v>
      </c>
      <c r="G1840" s="234"/>
    </row>
    <row r="1841" spans="1:8" s="1" customFormat="1" ht="13.5">
      <c r="A1841" s="180">
        <v>44896</v>
      </c>
      <c r="B1841" s="1" t="s">
        <v>83</v>
      </c>
      <c r="C1841" s="144"/>
      <c r="D1841" s="144">
        <v>5578200</v>
      </c>
      <c r="E1841" s="1" t="s">
        <v>115</v>
      </c>
      <c r="G1841" s="1" t="s">
        <v>382</v>
      </c>
      <c r="H1841" s="1" t="s">
        <v>703</v>
      </c>
    </row>
    <row r="1842" spans="1:8" s="1" customFormat="1" ht="13.5">
      <c r="A1842" s="180">
        <v>44896</v>
      </c>
      <c r="B1842" s="1" t="s">
        <v>2</v>
      </c>
      <c r="C1842" s="144"/>
      <c r="D1842" s="144">
        <v>557820</v>
      </c>
      <c r="E1842" s="1" t="s">
        <v>115</v>
      </c>
      <c r="G1842" s="1" t="s">
        <v>382</v>
      </c>
    </row>
    <row r="1843" spans="1:8" s="1" customFormat="1" ht="13.5">
      <c r="A1843" s="180">
        <v>44896</v>
      </c>
      <c r="B1843" s="1" t="s">
        <v>153</v>
      </c>
      <c r="C1843" s="144"/>
      <c r="D1843" s="144">
        <v>1748400</v>
      </c>
      <c r="E1843" s="1" t="s">
        <v>115</v>
      </c>
      <c r="G1843" s="1" t="s">
        <v>382</v>
      </c>
    </row>
    <row r="1844" spans="1:8" s="1" customFormat="1" ht="13.5">
      <c r="A1844" s="180">
        <v>44896</v>
      </c>
      <c r="B1844" s="1" t="s">
        <v>2</v>
      </c>
      <c r="C1844" s="144"/>
      <c r="D1844" s="144">
        <v>174840</v>
      </c>
      <c r="E1844" s="1" t="s">
        <v>115</v>
      </c>
      <c r="G1844" s="1" t="s">
        <v>382</v>
      </c>
    </row>
    <row r="1845" spans="1:8" s="1" customFormat="1" ht="13.5">
      <c r="A1845" s="180">
        <v>44896</v>
      </c>
      <c r="B1845" s="1" t="s">
        <v>153</v>
      </c>
      <c r="C1845" s="144"/>
      <c r="D1845" s="144">
        <v>77000</v>
      </c>
      <c r="E1845" s="1" t="s">
        <v>115</v>
      </c>
      <c r="G1845" s="1" t="s">
        <v>382</v>
      </c>
    </row>
    <row r="1846" spans="1:8" s="1" customFormat="1" ht="13.5">
      <c r="A1846" s="180">
        <v>44896</v>
      </c>
      <c r="B1846" s="1" t="s">
        <v>2</v>
      </c>
      <c r="C1846" s="144"/>
      <c r="D1846" s="144">
        <v>7700</v>
      </c>
      <c r="E1846" s="1" t="s">
        <v>115</v>
      </c>
      <c r="G1846" s="1" t="s">
        <v>382</v>
      </c>
    </row>
    <row r="1847" spans="1:8" s="1" customFormat="1" ht="13.5">
      <c r="A1847" s="180">
        <v>44896</v>
      </c>
      <c r="B1847" s="1" t="s">
        <v>153</v>
      </c>
      <c r="C1847" s="144"/>
      <c r="D1847" s="144">
        <v>4298100</v>
      </c>
      <c r="E1847" s="1" t="s">
        <v>116</v>
      </c>
      <c r="G1847" s="1" t="s">
        <v>382</v>
      </c>
    </row>
    <row r="1848" spans="1:8" s="1" customFormat="1" ht="13.5">
      <c r="A1848" s="180">
        <v>44896</v>
      </c>
      <c r="B1848" s="1" t="s">
        <v>2</v>
      </c>
      <c r="C1848" s="144"/>
      <c r="D1848" s="144">
        <v>429810</v>
      </c>
      <c r="E1848" s="1" t="s">
        <v>116</v>
      </c>
      <c r="G1848" s="1" t="s">
        <v>382</v>
      </c>
    </row>
    <row r="1849" spans="1:8" s="1" customFormat="1" ht="13.5">
      <c r="A1849" s="180">
        <v>44896</v>
      </c>
      <c r="B1849" s="1" t="s">
        <v>83</v>
      </c>
      <c r="C1849" s="144"/>
      <c r="D1849" s="144">
        <v>39075400</v>
      </c>
      <c r="E1849" s="1" t="s">
        <v>296</v>
      </c>
      <c r="G1849" s="1" t="s">
        <v>382</v>
      </c>
    </row>
    <row r="1850" spans="1:8" s="1" customFormat="1" ht="13.5">
      <c r="A1850" s="180">
        <v>44896</v>
      </c>
      <c r="B1850" s="1" t="s">
        <v>2</v>
      </c>
      <c r="C1850" s="144"/>
      <c r="D1850" s="144">
        <v>3907540</v>
      </c>
      <c r="E1850" s="1" t="s">
        <v>296</v>
      </c>
      <c r="G1850" s="1" t="s">
        <v>382</v>
      </c>
    </row>
    <row r="1851" spans="1:8" s="1" customFormat="1" ht="13.5">
      <c r="A1851" s="180">
        <v>44896</v>
      </c>
      <c r="B1851" s="1" t="s">
        <v>153</v>
      </c>
      <c r="C1851" s="144"/>
      <c r="D1851" s="144">
        <v>23657000</v>
      </c>
      <c r="E1851" s="1" t="s">
        <v>296</v>
      </c>
      <c r="G1851" s="1" t="s">
        <v>382</v>
      </c>
    </row>
    <row r="1852" spans="1:8" s="1" customFormat="1" ht="13.5">
      <c r="A1852" s="180">
        <v>44896</v>
      </c>
      <c r="B1852" s="1" t="s">
        <v>2</v>
      </c>
      <c r="C1852" s="144"/>
      <c r="D1852" s="144">
        <v>2365700</v>
      </c>
      <c r="E1852" s="1" t="s">
        <v>296</v>
      </c>
      <c r="G1852" s="1" t="s">
        <v>382</v>
      </c>
    </row>
    <row r="1853" spans="1:8" s="1" customFormat="1" ht="13.5">
      <c r="A1853" s="180">
        <v>44896</v>
      </c>
      <c r="B1853" s="1" t="s">
        <v>83</v>
      </c>
      <c r="C1853" s="144"/>
      <c r="D1853" s="144">
        <v>17467300</v>
      </c>
      <c r="E1853" s="1" t="s">
        <v>481</v>
      </c>
      <c r="G1853" s="1" t="s">
        <v>382</v>
      </c>
    </row>
    <row r="1854" spans="1:8" s="1" customFormat="1" ht="13.5">
      <c r="A1854" s="180">
        <v>44896</v>
      </c>
      <c r="B1854" s="1" t="s">
        <v>2</v>
      </c>
      <c r="C1854" s="144"/>
      <c r="D1854" s="144">
        <v>1746730</v>
      </c>
      <c r="E1854" s="1" t="s">
        <v>481</v>
      </c>
      <c r="G1854" s="1" t="s">
        <v>382</v>
      </c>
    </row>
    <row r="1855" spans="1:8" s="1" customFormat="1" ht="13.5">
      <c r="A1855" s="180">
        <v>44896</v>
      </c>
      <c r="B1855" s="1" t="s">
        <v>153</v>
      </c>
      <c r="C1855" s="144"/>
      <c r="D1855" s="144">
        <v>10206000</v>
      </c>
      <c r="E1855" s="1" t="s">
        <v>481</v>
      </c>
      <c r="G1855" s="1" t="s">
        <v>382</v>
      </c>
    </row>
    <row r="1856" spans="1:8" s="1" customFormat="1" ht="13.5">
      <c r="A1856" s="180">
        <v>44896</v>
      </c>
      <c r="B1856" s="1" t="s">
        <v>2</v>
      </c>
      <c r="C1856" s="144"/>
      <c r="D1856" s="144">
        <v>1020600</v>
      </c>
      <c r="E1856" s="1" t="s">
        <v>481</v>
      </c>
      <c r="G1856" s="1" t="s">
        <v>382</v>
      </c>
    </row>
    <row r="1857" spans="1:7" s="1" customFormat="1" ht="13.5">
      <c r="A1857" s="180">
        <v>44896</v>
      </c>
      <c r="B1857" s="1" t="s">
        <v>83</v>
      </c>
      <c r="C1857" s="144"/>
      <c r="D1857" s="144">
        <v>16245330</v>
      </c>
      <c r="E1857" s="1" t="s">
        <v>481</v>
      </c>
      <c r="G1857" s="1" t="s">
        <v>382</v>
      </c>
    </row>
    <row r="1858" spans="1:7" s="1" customFormat="1" ht="13.5">
      <c r="A1858" s="180">
        <v>44896</v>
      </c>
      <c r="B1858" s="1" t="s">
        <v>2</v>
      </c>
      <c r="C1858" s="144"/>
      <c r="D1858" s="144">
        <v>1624533</v>
      </c>
      <c r="E1858" s="1" t="s">
        <v>481</v>
      </c>
      <c r="G1858" s="1" t="s">
        <v>382</v>
      </c>
    </row>
    <row r="1859" spans="1:7" s="1" customFormat="1" ht="13.5">
      <c r="A1859" s="180">
        <v>44896</v>
      </c>
      <c r="B1859" s="1" t="s">
        <v>153</v>
      </c>
      <c r="C1859" s="144"/>
      <c r="D1859" s="144">
        <v>9491990</v>
      </c>
      <c r="E1859" s="1" t="s">
        <v>481</v>
      </c>
      <c r="G1859" s="1" t="s">
        <v>382</v>
      </c>
    </row>
    <row r="1860" spans="1:7" s="1" customFormat="1" ht="13.5">
      <c r="A1860" s="180">
        <v>44896</v>
      </c>
      <c r="B1860" s="1" t="s">
        <v>2</v>
      </c>
      <c r="C1860" s="144"/>
      <c r="D1860" s="144">
        <v>949199</v>
      </c>
      <c r="E1860" s="1" t="s">
        <v>481</v>
      </c>
      <c r="G1860" s="1" t="s">
        <v>382</v>
      </c>
    </row>
    <row r="1861" spans="1:7" s="1" customFormat="1" ht="13.5">
      <c r="A1861" s="180">
        <v>44896</v>
      </c>
      <c r="B1861" s="1" t="s">
        <v>83</v>
      </c>
      <c r="C1861" s="144"/>
      <c r="D1861" s="144">
        <v>43209000</v>
      </c>
      <c r="E1861" s="1" t="s">
        <v>455</v>
      </c>
      <c r="G1861" s="1" t="s">
        <v>382</v>
      </c>
    </row>
    <row r="1862" spans="1:7" s="1" customFormat="1" ht="13.5">
      <c r="A1862" s="180">
        <v>44896</v>
      </c>
      <c r="B1862" s="1" t="s">
        <v>2</v>
      </c>
      <c r="C1862" s="144"/>
      <c r="D1862" s="144">
        <v>4320900</v>
      </c>
      <c r="E1862" s="1" t="s">
        <v>455</v>
      </c>
      <c r="G1862" s="1" t="s">
        <v>382</v>
      </c>
    </row>
    <row r="1863" spans="1:7" s="1" customFormat="1" ht="13.5">
      <c r="A1863" s="180">
        <v>44896</v>
      </c>
      <c r="B1863" s="1" t="s">
        <v>153</v>
      </c>
      <c r="C1863" s="144"/>
      <c r="D1863" s="144">
        <v>26848700</v>
      </c>
      <c r="E1863" s="1" t="s">
        <v>455</v>
      </c>
      <c r="G1863" s="1" t="s">
        <v>382</v>
      </c>
    </row>
    <row r="1864" spans="1:7" s="1" customFormat="1" ht="13.5">
      <c r="A1864" s="180">
        <v>44896</v>
      </c>
      <c r="B1864" s="1" t="s">
        <v>2</v>
      </c>
      <c r="C1864" s="144"/>
      <c r="D1864" s="144">
        <v>2684870</v>
      </c>
      <c r="E1864" s="1" t="s">
        <v>455</v>
      </c>
      <c r="G1864" s="1" t="s">
        <v>382</v>
      </c>
    </row>
    <row r="1865" spans="1:7" s="1" customFormat="1" ht="13.5">
      <c r="A1865" s="180">
        <v>44896</v>
      </c>
      <c r="B1865" s="1" t="s">
        <v>83</v>
      </c>
      <c r="C1865" s="144"/>
      <c r="D1865" s="144">
        <v>22871200</v>
      </c>
      <c r="E1865" s="1" t="s">
        <v>342</v>
      </c>
      <c r="G1865" s="1" t="s">
        <v>382</v>
      </c>
    </row>
    <row r="1866" spans="1:7" s="1" customFormat="1" ht="13.5">
      <c r="A1866" s="180">
        <v>44896</v>
      </c>
      <c r="B1866" s="1" t="s">
        <v>2</v>
      </c>
      <c r="C1866" s="144"/>
      <c r="D1866" s="144">
        <v>2287120</v>
      </c>
      <c r="E1866" s="1" t="s">
        <v>342</v>
      </c>
      <c r="G1866" s="1" t="s">
        <v>382</v>
      </c>
    </row>
    <row r="1867" spans="1:7" s="1" customFormat="1" ht="13.5">
      <c r="A1867" s="180">
        <v>44896</v>
      </c>
      <c r="B1867" s="1" t="s">
        <v>153</v>
      </c>
      <c r="C1867" s="144"/>
      <c r="D1867" s="144">
        <v>19722900</v>
      </c>
      <c r="E1867" s="1" t="s">
        <v>342</v>
      </c>
      <c r="G1867" s="1" t="s">
        <v>382</v>
      </c>
    </row>
    <row r="1868" spans="1:7" s="1" customFormat="1" ht="13.5">
      <c r="A1868" s="180">
        <v>44896</v>
      </c>
      <c r="B1868" s="1" t="s">
        <v>2</v>
      </c>
      <c r="C1868" s="144"/>
      <c r="D1868" s="144">
        <v>1972290</v>
      </c>
      <c r="E1868" s="1" t="s">
        <v>342</v>
      </c>
      <c r="G1868" s="1" t="s">
        <v>382</v>
      </c>
    </row>
    <row r="1869" spans="1:7" s="1" customFormat="1" ht="13.5">
      <c r="A1869" s="180">
        <v>44896</v>
      </c>
      <c r="B1869" s="1" t="s">
        <v>83</v>
      </c>
      <c r="C1869" s="144"/>
      <c r="D1869" s="144">
        <v>4877000</v>
      </c>
      <c r="E1869" s="1" t="s">
        <v>313</v>
      </c>
      <c r="G1869" s="1" t="s">
        <v>382</v>
      </c>
    </row>
    <row r="1870" spans="1:7" s="1" customFormat="1" ht="13.5">
      <c r="A1870" s="180">
        <v>44896</v>
      </c>
      <c r="B1870" s="1" t="s">
        <v>2</v>
      </c>
      <c r="C1870" s="144"/>
      <c r="D1870" s="144">
        <v>487700</v>
      </c>
      <c r="E1870" s="1" t="s">
        <v>313</v>
      </c>
      <c r="G1870" s="1" t="s">
        <v>382</v>
      </c>
    </row>
    <row r="1871" spans="1:7" s="1" customFormat="1" ht="13.5">
      <c r="A1871" s="180">
        <v>44896</v>
      </c>
      <c r="B1871" s="1" t="s">
        <v>153</v>
      </c>
      <c r="C1871" s="144"/>
      <c r="D1871" s="144">
        <v>3104000</v>
      </c>
      <c r="E1871" s="1" t="s">
        <v>313</v>
      </c>
      <c r="G1871" s="1" t="s">
        <v>382</v>
      </c>
    </row>
    <row r="1872" spans="1:7" s="1" customFormat="1" ht="13.5">
      <c r="A1872" s="180">
        <v>44896</v>
      </c>
      <c r="B1872" s="1" t="s">
        <v>2</v>
      </c>
      <c r="C1872" s="144"/>
      <c r="D1872" s="144">
        <v>310400</v>
      </c>
      <c r="E1872" s="1" t="s">
        <v>313</v>
      </c>
      <c r="G1872" s="1" t="s">
        <v>382</v>
      </c>
    </row>
    <row r="1873" spans="1:7" s="1" customFormat="1" ht="13.5">
      <c r="A1873" s="180">
        <v>44896</v>
      </c>
      <c r="B1873" s="1" t="s">
        <v>83</v>
      </c>
      <c r="C1873" s="144"/>
      <c r="D1873" s="144">
        <v>20446000</v>
      </c>
      <c r="E1873" s="1" t="s">
        <v>455</v>
      </c>
      <c r="G1873" s="1" t="s">
        <v>382</v>
      </c>
    </row>
    <row r="1874" spans="1:7" s="1" customFormat="1" ht="13.5">
      <c r="A1874" s="180">
        <v>44896</v>
      </c>
      <c r="B1874" s="1" t="s">
        <v>2</v>
      </c>
      <c r="C1874" s="144"/>
      <c r="D1874" s="144">
        <v>2044600</v>
      </c>
      <c r="E1874" s="1" t="s">
        <v>455</v>
      </c>
      <c r="G1874" s="1" t="s">
        <v>382</v>
      </c>
    </row>
    <row r="1875" spans="1:7" s="1" customFormat="1" ht="13.5">
      <c r="A1875" s="180">
        <v>44896</v>
      </c>
      <c r="B1875" s="1" t="s">
        <v>153</v>
      </c>
      <c r="C1875" s="144"/>
      <c r="D1875" s="144">
        <v>12398000</v>
      </c>
      <c r="E1875" s="1" t="s">
        <v>455</v>
      </c>
      <c r="G1875" s="1" t="s">
        <v>382</v>
      </c>
    </row>
    <row r="1876" spans="1:7" s="1" customFormat="1" ht="13.5">
      <c r="A1876" s="180">
        <v>44896</v>
      </c>
      <c r="B1876" s="1" t="s">
        <v>2</v>
      </c>
      <c r="C1876" s="144"/>
      <c r="D1876" s="144">
        <v>1239800</v>
      </c>
      <c r="E1876" s="1" t="s">
        <v>455</v>
      </c>
      <c r="G1876" s="1" t="s">
        <v>382</v>
      </c>
    </row>
    <row r="1877" spans="1:7" s="1" customFormat="1" ht="13.5">
      <c r="A1877" s="180">
        <v>44896</v>
      </c>
      <c r="B1877" s="1" t="s">
        <v>83</v>
      </c>
      <c r="C1877" s="144"/>
      <c r="D1877" s="144">
        <v>10945600</v>
      </c>
      <c r="E1877" s="1" t="s">
        <v>240</v>
      </c>
      <c r="G1877" s="1" t="s">
        <v>382</v>
      </c>
    </row>
    <row r="1878" spans="1:7" s="1" customFormat="1" ht="13.5">
      <c r="A1878" s="180">
        <v>44896</v>
      </c>
      <c r="B1878" s="1" t="s">
        <v>2</v>
      </c>
      <c r="C1878" s="144"/>
      <c r="D1878" s="144">
        <v>1094560</v>
      </c>
      <c r="E1878" s="1" t="s">
        <v>240</v>
      </c>
      <c r="G1878" s="1" t="s">
        <v>382</v>
      </c>
    </row>
    <row r="1879" spans="1:7" s="1" customFormat="1" ht="13.5">
      <c r="A1879" s="180">
        <v>44896</v>
      </c>
      <c r="B1879" s="1" t="s">
        <v>153</v>
      </c>
      <c r="C1879" s="144"/>
      <c r="D1879" s="144">
        <v>6209400</v>
      </c>
      <c r="E1879" s="1" t="s">
        <v>240</v>
      </c>
      <c r="G1879" s="1" t="s">
        <v>382</v>
      </c>
    </row>
    <row r="1880" spans="1:7" s="1" customFormat="1" ht="13.5">
      <c r="A1880" s="180">
        <v>44896</v>
      </c>
      <c r="B1880" s="1" t="s">
        <v>2</v>
      </c>
      <c r="C1880" s="144"/>
      <c r="D1880" s="144">
        <v>620940</v>
      </c>
      <c r="E1880" s="1" t="s">
        <v>240</v>
      </c>
      <c r="G1880" s="1" t="s">
        <v>382</v>
      </c>
    </row>
    <row r="1881" spans="1:7" s="1" customFormat="1" ht="13.5">
      <c r="A1881" s="180">
        <v>44896</v>
      </c>
      <c r="B1881" s="1" t="s">
        <v>83</v>
      </c>
      <c r="C1881" s="144"/>
      <c r="D1881" s="144">
        <v>4900000</v>
      </c>
      <c r="E1881" s="1" t="s">
        <v>249</v>
      </c>
      <c r="G1881" s="1" t="s">
        <v>382</v>
      </c>
    </row>
    <row r="1882" spans="1:7" s="1" customFormat="1" ht="13.5">
      <c r="A1882" s="180">
        <v>44896</v>
      </c>
      <c r="B1882" s="1" t="s">
        <v>2</v>
      </c>
      <c r="C1882" s="144"/>
      <c r="D1882" s="144">
        <v>490000</v>
      </c>
      <c r="E1882" s="1" t="s">
        <v>249</v>
      </c>
      <c r="G1882" s="1" t="s">
        <v>382</v>
      </c>
    </row>
    <row r="1883" spans="1:7" s="1" customFormat="1" ht="13.5">
      <c r="A1883" s="180">
        <v>44896</v>
      </c>
      <c r="B1883" s="1" t="s">
        <v>153</v>
      </c>
      <c r="C1883" s="144"/>
      <c r="D1883" s="144">
        <v>2712500</v>
      </c>
      <c r="E1883" s="1" t="s">
        <v>249</v>
      </c>
      <c r="G1883" s="1" t="s">
        <v>382</v>
      </c>
    </row>
    <row r="1884" spans="1:7" s="1" customFormat="1" ht="13.5">
      <c r="A1884" s="180">
        <v>44896</v>
      </c>
      <c r="B1884" s="1" t="s">
        <v>2</v>
      </c>
      <c r="C1884" s="144"/>
      <c r="D1884" s="144">
        <v>271250</v>
      </c>
      <c r="E1884" s="1" t="s">
        <v>249</v>
      </c>
      <c r="G1884" s="1" t="s">
        <v>382</v>
      </c>
    </row>
    <row r="1885" spans="1:7" s="1" customFormat="1" ht="13.5">
      <c r="A1885" s="180">
        <v>44896</v>
      </c>
      <c r="B1885" s="1" t="s">
        <v>153</v>
      </c>
      <c r="C1885" s="144"/>
      <c r="D1885" s="144">
        <v>1706900</v>
      </c>
      <c r="E1885" s="1" t="s">
        <v>482</v>
      </c>
      <c r="G1885" s="1" t="s">
        <v>382</v>
      </c>
    </row>
    <row r="1886" spans="1:7" s="1" customFormat="1" ht="13.5">
      <c r="A1886" s="180">
        <v>44896</v>
      </c>
      <c r="B1886" s="1" t="s">
        <v>2</v>
      </c>
      <c r="C1886" s="144"/>
      <c r="D1886" s="144">
        <v>170690</v>
      </c>
      <c r="E1886" s="1" t="s">
        <v>482</v>
      </c>
      <c r="G1886" s="1" t="s">
        <v>382</v>
      </c>
    </row>
    <row r="1887" spans="1:7" s="1" customFormat="1" ht="13.5">
      <c r="A1887" s="180">
        <v>44896</v>
      </c>
      <c r="B1887" s="1" t="s">
        <v>83</v>
      </c>
      <c r="C1887" s="144"/>
      <c r="D1887" s="144">
        <v>3412890</v>
      </c>
      <c r="E1887" s="1" t="s">
        <v>378</v>
      </c>
      <c r="G1887" s="1" t="s">
        <v>382</v>
      </c>
    </row>
    <row r="1888" spans="1:7" s="1" customFormat="1" ht="13.5">
      <c r="A1888" s="180">
        <v>44896</v>
      </c>
      <c r="B1888" s="1" t="s">
        <v>2</v>
      </c>
      <c r="C1888" s="144"/>
      <c r="D1888" s="144">
        <v>341289</v>
      </c>
      <c r="E1888" s="1" t="s">
        <v>378</v>
      </c>
      <c r="G1888" s="1" t="s">
        <v>382</v>
      </c>
    </row>
    <row r="1889" spans="1:7" s="1" customFormat="1" ht="13.5">
      <c r="A1889" s="180">
        <v>44896</v>
      </c>
      <c r="B1889" s="1" t="s">
        <v>153</v>
      </c>
      <c r="C1889" s="144"/>
      <c r="D1889" s="144">
        <v>1861470</v>
      </c>
      <c r="E1889" s="1" t="s">
        <v>378</v>
      </c>
      <c r="G1889" s="1" t="s">
        <v>382</v>
      </c>
    </row>
    <row r="1890" spans="1:7" s="1" customFormat="1" ht="13.5">
      <c r="A1890" s="180">
        <v>44896</v>
      </c>
      <c r="B1890" s="1" t="s">
        <v>2</v>
      </c>
      <c r="C1890" s="144"/>
      <c r="D1890" s="144">
        <v>186147</v>
      </c>
      <c r="E1890" s="1" t="s">
        <v>378</v>
      </c>
      <c r="G1890" s="1" t="s">
        <v>382</v>
      </c>
    </row>
    <row r="1891" spans="1:7" s="1" customFormat="1" ht="13.5">
      <c r="A1891" s="180">
        <v>44896</v>
      </c>
      <c r="B1891" s="1" t="s">
        <v>83</v>
      </c>
      <c r="C1891" s="144"/>
      <c r="D1891" s="144">
        <v>3875200</v>
      </c>
      <c r="E1891" s="1" t="s">
        <v>124</v>
      </c>
      <c r="G1891" s="1" t="s">
        <v>382</v>
      </c>
    </row>
    <row r="1892" spans="1:7" s="1" customFormat="1" ht="13.5">
      <c r="A1892" s="180">
        <v>44896</v>
      </c>
      <c r="B1892" s="1" t="s">
        <v>2</v>
      </c>
      <c r="C1892" s="144"/>
      <c r="D1892" s="144">
        <v>387520</v>
      </c>
      <c r="E1892" s="1" t="s">
        <v>124</v>
      </c>
      <c r="G1892" s="1" t="s">
        <v>382</v>
      </c>
    </row>
    <row r="1893" spans="1:7" s="1" customFormat="1" ht="13.5">
      <c r="A1893" s="180">
        <v>44896</v>
      </c>
      <c r="B1893" s="1" t="s">
        <v>153</v>
      </c>
      <c r="C1893" s="144"/>
      <c r="D1893" s="144">
        <v>2140500</v>
      </c>
      <c r="E1893" s="1" t="s">
        <v>124</v>
      </c>
      <c r="G1893" s="1" t="s">
        <v>382</v>
      </c>
    </row>
    <row r="1894" spans="1:7" s="1" customFormat="1" ht="13.5">
      <c r="A1894" s="180">
        <v>44896</v>
      </c>
      <c r="B1894" s="1" t="s">
        <v>2</v>
      </c>
      <c r="C1894" s="144"/>
      <c r="D1894" s="144">
        <v>214050</v>
      </c>
      <c r="E1894" s="1" t="s">
        <v>124</v>
      </c>
      <c r="G1894" s="1" t="s">
        <v>382</v>
      </c>
    </row>
    <row r="1895" spans="1:7" s="1" customFormat="1" ht="13.5">
      <c r="A1895" s="180">
        <v>44896</v>
      </c>
      <c r="B1895" s="1" t="s">
        <v>83</v>
      </c>
      <c r="C1895" s="144"/>
      <c r="D1895" s="144">
        <v>1311800</v>
      </c>
      <c r="E1895" s="1" t="s">
        <v>331</v>
      </c>
      <c r="G1895" s="1" t="s">
        <v>382</v>
      </c>
    </row>
    <row r="1896" spans="1:7" s="1" customFormat="1" ht="13.5">
      <c r="A1896" s="180">
        <v>44896</v>
      </c>
      <c r="B1896" s="1" t="s">
        <v>2</v>
      </c>
      <c r="C1896" s="144"/>
      <c r="D1896" s="144">
        <v>131180</v>
      </c>
      <c r="E1896" s="1" t="s">
        <v>331</v>
      </c>
      <c r="G1896" s="1" t="s">
        <v>382</v>
      </c>
    </row>
    <row r="1897" spans="1:7" s="1" customFormat="1" ht="13.5">
      <c r="A1897" s="180">
        <v>44896</v>
      </c>
      <c r="B1897" s="1" t="s">
        <v>153</v>
      </c>
      <c r="C1897" s="144"/>
      <c r="D1897" s="144">
        <v>715500</v>
      </c>
      <c r="E1897" s="1" t="s">
        <v>331</v>
      </c>
      <c r="G1897" s="1" t="s">
        <v>382</v>
      </c>
    </row>
    <row r="1898" spans="1:7" s="1" customFormat="1" ht="13.5">
      <c r="A1898" s="180">
        <v>44896</v>
      </c>
      <c r="B1898" s="1" t="s">
        <v>2</v>
      </c>
      <c r="C1898" s="144"/>
      <c r="D1898" s="144">
        <v>71550</v>
      </c>
      <c r="E1898" s="1" t="s">
        <v>331</v>
      </c>
      <c r="G1898" s="1" t="s">
        <v>382</v>
      </c>
    </row>
    <row r="1899" spans="1:7" s="1" customFormat="1" ht="13.5">
      <c r="A1899" s="180">
        <v>44896</v>
      </c>
      <c r="B1899" s="1" t="s">
        <v>83</v>
      </c>
      <c r="C1899" s="144"/>
      <c r="D1899" s="144">
        <v>13438000</v>
      </c>
      <c r="E1899" s="1" t="s">
        <v>137</v>
      </c>
      <c r="G1899" s="1" t="s">
        <v>382</v>
      </c>
    </row>
    <row r="1900" spans="1:7" s="1" customFormat="1" ht="13.5">
      <c r="A1900" s="180">
        <v>44896</v>
      </c>
      <c r="B1900" s="1" t="s">
        <v>2</v>
      </c>
      <c r="C1900" s="144"/>
      <c r="D1900" s="144">
        <v>1343800</v>
      </c>
      <c r="E1900" s="1" t="s">
        <v>137</v>
      </c>
      <c r="G1900" s="1" t="s">
        <v>382</v>
      </c>
    </row>
    <row r="1901" spans="1:7" s="1" customFormat="1" ht="13.5">
      <c r="A1901" s="180">
        <v>44896</v>
      </c>
      <c r="B1901" s="1" t="s">
        <v>153</v>
      </c>
      <c r="C1901" s="144"/>
      <c r="D1901" s="144">
        <v>7858000</v>
      </c>
      <c r="E1901" s="1" t="s">
        <v>137</v>
      </c>
      <c r="G1901" s="1" t="s">
        <v>382</v>
      </c>
    </row>
    <row r="1902" spans="1:7" s="1" customFormat="1" ht="13.5">
      <c r="A1902" s="180">
        <v>44896</v>
      </c>
      <c r="B1902" s="1" t="s">
        <v>2</v>
      </c>
      <c r="C1902" s="144"/>
      <c r="D1902" s="144">
        <v>785800</v>
      </c>
      <c r="E1902" s="1" t="s">
        <v>137</v>
      </c>
      <c r="G1902" s="1" t="s">
        <v>382</v>
      </c>
    </row>
    <row r="1903" spans="1:7" s="1" customFormat="1" ht="13.5">
      <c r="A1903" s="180">
        <v>44896</v>
      </c>
      <c r="B1903" s="1" t="s">
        <v>83</v>
      </c>
      <c r="C1903" s="144"/>
      <c r="D1903" s="144">
        <v>900000</v>
      </c>
      <c r="E1903" s="1" t="s">
        <v>481</v>
      </c>
      <c r="G1903" s="1" t="s">
        <v>382</v>
      </c>
    </row>
    <row r="1904" spans="1:7" s="1" customFormat="1" ht="13.5">
      <c r="A1904" s="180">
        <v>44896</v>
      </c>
      <c r="B1904" s="1" t="s">
        <v>2</v>
      </c>
      <c r="C1904" s="144"/>
      <c r="D1904" s="144">
        <v>90000</v>
      </c>
      <c r="E1904" s="1" t="s">
        <v>481</v>
      </c>
      <c r="G1904" s="1" t="s">
        <v>382</v>
      </c>
    </row>
    <row r="1905" spans="1:7" s="1" customFormat="1" ht="13.5">
      <c r="A1905" s="180">
        <v>44896</v>
      </c>
      <c r="B1905" s="1" t="s">
        <v>83</v>
      </c>
      <c r="C1905" s="144"/>
      <c r="D1905" s="144">
        <v>5379000</v>
      </c>
      <c r="E1905" s="1" t="s">
        <v>125</v>
      </c>
      <c r="G1905" s="1" t="s">
        <v>382</v>
      </c>
    </row>
    <row r="1906" spans="1:7" s="1" customFormat="1" ht="13.5">
      <c r="A1906" s="180">
        <v>44896</v>
      </c>
      <c r="B1906" s="1" t="s">
        <v>2</v>
      </c>
      <c r="C1906" s="144"/>
      <c r="D1906" s="144">
        <v>537900</v>
      </c>
      <c r="E1906" s="1" t="s">
        <v>125</v>
      </c>
      <c r="G1906" s="1" t="s">
        <v>382</v>
      </c>
    </row>
    <row r="1907" spans="1:7" s="1" customFormat="1" ht="13.5">
      <c r="A1907" s="180">
        <v>44896</v>
      </c>
      <c r="B1907" s="1" t="s">
        <v>153</v>
      </c>
      <c r="C1907" s="144"/>
      <c r="D1907" s="144">
        <v>2715000</v>
      </c>
      <c r="E1907" s="1" t="s">
        <v>125</v>
      </c>
      <c r="G1907" s="1" t="s">
        <v>382</v>
      </c>
    </row>
    <row r="1908" spans="1:7" s="1" customFormat="1" ht="13.5">
      <c r="A1908" s="180">
        <v>44896</v>
      </c>
      <c r="B1908" s="1" t="s">
        <v>2</v>
      </c>
      <c r="C1908" s="144"/>
      <c r="D1908" s="144">
        <v>271500</v>
      </c>
      <c r="E1908" s="1" t="s">
        <v>125</v>
      </c>
      <c r="G1908" s="1" t="s">
        <v>382</v>
      </c>
    </row>
    <row r="1909" spans="1:7" s="1" customFormat="1" ht="13.5">
      <c r="A1909" s="180">
        <v>44896</v>
      </c>
      <c r="B1909" s="1" t="s">
        <v>83</v>
      </c>
      <c r="C1909" s="144"/>
      <c r="D1909" s="144">
        <v>13516106.451612905</v>
      </c>
      <c r="E1909" s="1" t="s">
        <v>126</v>
      </c>
      <c r="G1909" s="1" t="s">
        <v>382</v>
      </c>
    </row>
    <row r="1910" spans="1:7" s="1" customFormat="1" ht="13.5">
      <c r="A1910" s="180">
        <v>44896</v>
      </c>
      <c r="B1910" s="1" t="s">
        <v>2</v>
      </c>
      <c r="C1910" s="144"/>
      <c r="D1910" s="144">
        <v>1351611</v>
      </c>
      <c r="E1910" s="1" t="s">
        <v>126</v>
      </c>
      <c r="G1910" s="1" t="s">
        <v>382</v>
      </c>
    </row>
    <row r="1911" spans="1:7" s="1" customFormat="1" ht="13.5">
      <c r="A1911" s="180">
        <v>44896</v>
      </c>
      <c r="B1911" s="1" t="s">
        <v>153</v>
      </c>
      <c r="C1911" s="144"/>
      <c r="D1911" s="144">
        <v>7093941.935483871</v>
      </c>
      <c r="E1911" s="1" t="s">
        <v>126</v>
      </c>
      <c r="G1911" s="1" t="s">
        <v>382</v>
      </c>
    </row>
    <row r="1912" spans="1:7" s="1" customFormat="1" ht="13.5">
      <c r="A1912" s="180">
        <v>44896</v>
      </c>
      <c r="B1912" s="1" t="s">
        <v>2</v>
      </c>
      <c r="C1912" s="144"/>
      <c r="D1912" s="144">
        <v>709394</v>
      </c>
      <c r="E1912" s="1" t="s">
        <v>126</v>
      </c>
      <c r="G1912" s="1" t="s">
        <v>382</v>
      </c>
    </row>
    <row r="1913" spans="1:7" s="1" customFormat="1" ht="13.5">
      <c r="A1913" s="180">
        <v>44896</v>
      </c>
      <c r="B1913" s="1" t="s">
        <v>83</v>
      </c>
      <c r="C1913" s="144"/>
      <c r="D1913" s="144">
        <v>7471900</v>
      </c>
      <c r="E1913" s="1" t="s">
        <v>128</v>
      </c>
      <c r="G1913" s="1" t="s">
        <v>382</v>
      </c>
    </row>
    <row r="1914" spans="1:7" s="1" customFormat="1" ht="13.5">
      <c r="A1914" s="180">
        <v>44896</v>
      </c>
      <c r="B1914" s="1" t="s">
        <v>2</v>
      </c>
      <c r="C1914" s="144"/>
      <c r="D1914" s="144">
        <v>747190</v>
      </c>
      <c r="E1914" s="1" t="s">
        <v>128</v>
      </c>
      <c r="G1914" s="1" t="s">
        <v>382</v>
      </c>
    </row>
    <row r="1915" spans="1:7" s="1" customFormat="1" ht="13.5">
      <c r="A1915" s="180">
        <v>44896</v>
      </c>
      <c r="B1915" s="1" t="s">
        <v>153</v>
      </c>
      <c r="C1915" s="144"/>
      <c r="D1915" s="144">
        <v>3750000</v>
      </c>
      <c r="E1915" s="1" t="s">
        <v>128</v>
      </c>
      <c r="G1915" s="1" t="s">
        <v>382</v>
      </c>
    </row>
    <row r="1916" spans="1:7" s="1" customFormat="1" ht="13.5">
      <c r="A1916" s="180">
        <v>44896</v>
      </c>
      <c r="B1916" s="1" t="s">
        <v>2</v>
      </c>
      <c r="C1916" s="144"/>
      <c r="D1916" s="144">
        <v>375000</v>
      </c>
      <c r="E1916" s="1" t="s">
        <v>128</v>
      </c>
      <c r="G1916" s="1" t="s">
        <v>382</v>
      </c>
    </row>
    <row r="1917" spans="1:7" s="1" customFormat="1" ht="13.5">
      <c r="A1917" s="180">
        <v>44896</v>
      </c>
      <c r="B1917" s="1" t="s">
        <v>83</v>
      </c>
      <c r="C1917" s="144"/>
      <c r="D1917" s="144">
        <v>5238000</v>
      </c>
      <c r="E1917" s="1" t="s">
        <v>374</v>
      </c>
      <c r="G1917" s="1" t="s">
        <v>382</v>
      </c>
    </row>
    <row r="1918" spans="1:7" s="1" customFormat="1" ht="13.5">
      <c r="A1918" s="180">
        <v>44896</v>
      </c>
      <c r="B1918" s="1" t="s">
        <v>2</v>
      </c>
      <c r="C1918" s="144"/>
      <c r="D1918" s="144">
        <v>523800</v>
      </c>
      <c r="E1918" s="1" t="s">
        <v>374</v>
      </c>
      <c r="G1918" s="1" t="s">
        <v>382</v>
      </c>
    </row>
    <row r="1919" spans="1:7" s="1" customFormat="1" ht="13.5">
      <c r="A1919" s="180">
        <v>44896</v>
      </c>
      <c r="B1919" s="1" t="s">
        <v>153</v>
      </c>
      <c r="C1919" s="144"/>
      <c r="D1919" s="144">
        <v>1625700</v>
      </c>
      <c r="E1919" s="1" t="s">
        <v>374</v>
      </c>
      <c r="G1919" s="1" t="s">
        <v>382</v>
      </c>
    </row>
    <row r="1920" spans="1:7" s="1" customFormat="1" ht="13.5">
      <c r="A1920" s="180">
        <v>44896</v>
      </c>
      <c r="B1920" s="1" t="s">
        <v>2</v>
      </c>
      <c r="C1920" s="144"/>
      <c r="D1920" s="144">
        <v>162570</v>
      </c>
      <c r="E1920" s="1" t="s">
        <v>374</v>
      </c>
      <c r="G1920" s="1" t="s">
        <v>382</v>
      </c>
    </row>
    <row r="1921" spans="1:7" s="1" customFormat="1" ht="13.5">
      <c r="A1921" s="180">
        <v>44896</v>
      </c>
      <c r="B1921" s="1" t="s">
        <v>83</v>
      </c>
      <c r="C1921" s="144"/>
      <c r="D1921" s="144">
        <v>7482100</v>
      </c>
      <c r="E1921" s="1" t="s">
        <v>383</v>
      </c>
      <c r="G1921" s="1" t="s">
        <v>382</v>
      </c>
    </row>
    <row r="1922" spans="1:7" s="1" customFormat="1" ht="13.5">
      <c r="A1922" s="180">
        <v>44896</v>
      </c>
      <c r="B1922" s="1" t="s">
        <v>2</v>
      </c>
      <c r="C1922" s="144"/>
      <c r="D1922" s="144">
        <v>748210</v>
      </c>
      <c r="E1922" s="1" t="s">
        <v>383</v>
      </c>
      <c r="G1922" s="1" t="s">
        <v>382</v>
      </c>
    </row>
    <row r="1923" spans="1:7" s="1" customFormat="1" ht="13.5">
      <c r="A1923" s="180">
        <v>44896</v>
      </c>
      <c r="B1923" s="1" t="s">
        <v>153</v>
      </c>
      <c r="C1923" s="144"/>
      <c r="D1923" s="144">
        <v>2902300</v>
      </c>
      <c r="E1923" s="1" t="s">
        <v>383</v>
      </c>
      <c r="G1923" s="1" t="s">
        <v>382</v>
      </c>
    </row>
    <row r="1924" spans="1:7" s="1" customFormat="1" ht="13.5">
      <c r="A1924" s="180">
        <v>44896</v>
      </c>
      <c r="B1924" s="1" t="s">
        <v>2</v>
      </c>
      <c r="C1924" s="144"/>
      <c r="D1924" s="144">
        <v>290230</v>
      </c>
      <c r="E1924" s="1" t="s">
        <v>383</v>
      </c>
      <c r="G1924" s="1" t="s">
        <v>382</v>
      </c>
    </row>
    <row r="1925" spans="1:7" s="1" customFormat="1" ht="13.5">
      <c r="A1925" s="180">
        <v>44896</v>
      </c>
      <c r="B1925" s="1" t="s">
        <v>83</v>
      </c>
      <c r="C1925" s="144"/>
      <c r="D1925" s="144">
        <v>8300000</v>
      </c>
      <c r="E1925" s="1" t="s">
        <v>500</v>
      </c>
      <c r="G1925" s="1" t="s">
        <v>382</v>
      </c>
    </row>
    <row r="1926" spans="1:7" s="1" customFormat="1" ht="13.5">
      <c r="A1926" s="180">
        <v>44896</v>
      </c>
      <c r="B1926" s="1" t="s">
        <v>2</v>
      </c>
      <c r="C1926" s="144"/>
      <c r="D1926" s="144">
        <v>830000</v>
      </c>
      <c r="E1926" s="1" t="s">
        <v>500</v>
      </c>
      <c r="G1926" s="1" t="s">
        <v>382</v>
      </c>
    </row>
    <row r="1927" spans="1:7" s="1" customFormat="1" ht="13.5">
      <c r="A1927" s="180">
        <v>44896</v>
      </c>
      <c r="B1927" s="1" t="s">
        <v>153</v>
      </c>
      <c r="C1927" s="144"/>
      <c r="D1927" s="144">
        <v>4513900</v>
      </c>
      <c r="E1927" s="1" t="s">
        <v>500</v>
      </c>
      <c r="G1927" s="1" t="s">
        <v>382</v>
      </c>
    </row>
    <row r="1928" spans="1:7" s="1" customFormat="1" ht="13.5">
      <c r="A1928" s="180">
        <v>44896</v>
      </c>
      <c r="B1928" s="1" t="s">
        <v>2</v>
      </c>
      <c r="C1928" s="144"/>
      <c r="D1928" s="144">
        <v>451390</v>
      </c>
      <c r="E1928" s="1" t="s">
        <v>500</v>
      </c>
      <c r="G1928" s="1" t="s">
        <v>382</v>
      </c>
    </row>
    <row r="1929" spans="1:7" s="1" customFormat="1" ht="13.5">
      <c r="A1929" s="180">
        <v>44896</v>
      </c>
      <c r="B1929" s="1" t="s">
        <v>83</v>
      </c>
      <c r="C1929" s="144"/>
      <c r="D1929" s="144">
        <v>27224290</v>
      </c>
      <c r="E1929" s="1" t="s">
        <v>489</v>
      </c>
      <c r="G1929" s="1" t="s">
        <v>382</v>
      </c>
    </row>
    <row r="1930" spans="1:7" s="1" customFormat="1" ht="13.5">
      <c r="A1930" s="180">
        <v>44896</v>
      </c>
      <c r="B1930" s="1" t="s">
        <v>2</v>
      </c>
      <c r="C1930" s="144"/>
      <c r="D1930" s="144">
        <v>2722429</v>
      </c>
      <c r="E1930" s="1" t="s">
        <v>489</v>
      </c>
      <c r="G1930" s="1" t="s">
        <v>382</v>
      </c>
    </row>
    <row r="1931" spans="1:7" s="1" customFormat="1" ht="13.5">
      <c r="A1931" s="180">
        <v>44896</v>
      </c>
      <c r="B1931" s="1" t="s">
        <v>153</v>
      </c>
      <c r="C1931" s="144"/>
      <c r="D1931" s="144">
        <v>14849610</v>
      </c>
      <c r="E1931" s="1" t="s">
        <v>489</v>
      </c>
      <c r="G1931" s="1" t="s">
        <v>382</v>
      </c>
    </row>
    <row r="1932" spans="1:7" s="1" customFormat="1" ht="13.5">
      <c r="A1932" s="180">
        <v>44896</v>
      </c>
      <c r="B1932" s="1" t="s">
        <v>2</v>
      </c>
      <c r="C1932" s="144"/>
      <c r="D1932" s="144">
        <v>1484961</v>
      </c>
      <c r="E1932" s="1" t="s">
        <v>489</v>
      </c>
      <c r="G1932" s="1" t="s">
        <v>382</v>
      </c>
    </row>
    <row r="1933" spans="1:7" s="1" customFormat="1" ht="13.5">
      <c r="A1933" s="180">
        <v>44896</v>
      </c>
      <c r="B1933" s="1" t="s">
        <v>153</v>
      </c>
      <c r="C1933" s="144"/>
      <c r="D1933" s="144">
        <v>19547100</v>
      </c>
      <c r="E1933" s="1" t="s">
        <v>120</v>
      </c>
      <c r="G1933" s="1" t="s">
        <v>382</v>
      </c>
    </row>
    <row r="1934" spans="1:7" s="1" customFormat="1" ht="13.5">
      <c r="A1934" s="180">
        <v>44896</v>
      </c>
      <c r="B1934" s="1" t="s">
        <v>2</v>
      </c>
      <c r="C1934" s="144"/>
      <c r="D1934" s="144">
        <v>1954710</v>
      </c>
      <c r="E1934" s="1" t="s">
        <v>120</v>
      </c>
      <c r="G1934" s="1" t="s">
        <v>382</v>
      </c>
    </row>
    <row r="1935" spans="1:7" s="1" customFormat="1" ht="13.5">
      <c r="A1935" s="180">
        <v>44896</v>
      </c>
      <c r="B1935" s="1" t="s">
        <v>153</v>
      </c>
      <c r="C1935" s="144"/>
      <c r="D1935" s="144">
        <v>21317500</v>
      </c>
      <c r="E1935" s="1" t="s">
        <v>120</v>
      </c>
      <c r="G1935" s="1" t="s">
        <v>382</v>
      </c>
    </row>
    <row r="1936" spans="1:7" s="1" customFormat="1" ht="13.5">
      <c r="A1936" s="180">
        <v>44896</v>
      </c>
      <c r="B1936" s="1" t="s">
        <v>2</v>
      </c>
      <c r="C1936" s="144"/>
      <c r="D1936" s="144">
        <v>2131750</v>
      </c>
      <c r="E1936" s="1" t="s">
        <v>120</v>
      </c>
      <c r="G1936" s="1" t="s">
        <v>382</v>
      </c>
    </row>
    <row r="1937" spans="1:7" s="1" customFormat="1" ht="13.5">
      <c r="A1937" s="180">
        <v>44896</v>
      </c>
      <c r="B1937" s="1" t="s">
        <v>153</v>
      </c>
      <c r="C1937" s="144"/>
      <c r="D1937" s="144">
        <v>1361300</v>
      </c>
      <c r="E1937" s="1" t="s">
        <v>120</v>
      </c>
      <c r="G1937" s="1" t="s">
        <v>382</v>
      </c>
    </row>
    <row r="1938" spans="1:7" s="1" customFormat="1" ht="13.5">
      <c r="A1938" s="180">
        <v>44896</v>
      </c>
      <c r="B1938" s="1" t="s">
        <v>2</v>
      </c>
      <c r="C1938" s="144"/>
      <c r="D1938" s="144">
        <v>136130</v>
      </c>
      <c r="E1938" s="1" t="s">
        <v>120</v>
      </c>
      <c r="G1938" s="1" t="s">
        <v>382</v>
      </c>
    </row>
    <row r="1939" spans="1:7" s="1" customFormat="1" ht="13.5">
      <c r="A1939" s="180">
        <v>44896</v>
      </c>
      <c r="B1939" s="1" t="s">
        <v>83</v>
      </c>
      <c r="C1939" s="144"/>
      <c r="D1939" s="144">
        <v>186070300</v>
      </c>
      <c r="E1939" s="1" t="s">
        <v>456</v>
      </c>
      <c r="G1939" s="1" t="s">
        <v>382</v>
      </c>
    </row>
    <row r="1940" spans="1:7" s="1" customFormat="1" ht="13.5">
      <c r="A1940" s="180">
        <v>44896</v>
      </c>
      <c r="B1940" s="1" t="s">
        <v>2</v>
      </c>
      <c r="C1940" s="144"/>
      <c r="D1940" s="144">
        <v>18607030</v>
      </c>
      <c r="E1940" s="1" t="s">
        <v>456</v>
      </c>
      <c r="G1940" s="1" t="s">
        <v>382</v>
      </c>
    </row>
    <row r="1941" spans="1:7" s="1" customFormat="1" ht="13.5">
      <c r="A1941" s="180">
        <v>44896</v>
      </c>
      <c r="B1941" s="1" t="s">
        <v>153</v>
      </c>
      <c r="C1941" s="144"/>
      <c r="D1941" s="144">
        <v>114807000</v>
      </c>
      <c r="E1941" s="1" t="s">
        <v>456</v>
      </c>
      <c r="G1941" s="1" t="s">
        <v>382</v>
      </c>
    </row>
    <row r="1942" spans="1:7" s="1" customFormat="1" ht="13.5">
      <c r="A1942" s="180">
        <v>44896</v>
      </c>
      <c r="B1942" s="1" t="s">
        <v>2</v>
      </c>
      <c r="C1942" s="144"/>
      <c r="D1942" s="144">
        <v>11480700</v>
      </c>
      <c r="E1942" s="1" t="s">
        <v>456</v>
      </c>
      <c r="G1942" s="1" t="s">
        <v>382</v>
      </c>
    </row>
    <row r="1943" spans="1:7" s="1" customFormat="1" ht="13.5">
      <c r="A1943" s="180">
        <v>44896</v>
      </c>
      <c r="B1943" s="1" t="s">
        <v>83</v>
      </c>
      <c r="C1943" s="144"/>
      <c r="D1943" s="144">
        <v>49944000</v>
      </c>
      <c r="E1943" s="1" t="s">
        <v>483</v>
      </c>
      <c r="G1943" s="1" t="s">
        <v>382</v>
      </c>
    </row>
    <row r="1944" spans="1:7" s="1" customFormat="1" ht="13.5">
      <c r="A1944" s="180">
        <v>44896</v>
      </c>
      <c r="B1944" s="1" t="s">
        <v>2</v>
      </c>
      <c r="C1944" s="144"/>
      <c r="D1944" s="144">
        <v>4994400</v>
      </c>
      <c r="E1944" s="1" t="s">
        <v>483</v>
      </c>
      <c r="G1944" s="1" t="s">
        <v>382</v>
      </c>
    </row>
    <row r="1945" spans="1:7" s="1" customFormat="1" ht="13.5">
      <c r="A1945" s="180">
        <v>44896</v>
      </c>
      <c r="B1945" s="1" t="s">
        <v>153</v>
      </c>
      <c r="C1945" s="144"/>
      <c r="D1945" s="144">
        <v>23982800</v>
      </c>
      <c r="E1945" s="1" t="s">
        <v>483</v>
      </c>
      <c r="G1945" s="1" t="s">
        <v>382</v>
      </c>
    </row>
    <row r="1946" spans="1:7" s="1" customFormat="1" ht="13.5">
      <c r="A1946" s="180">
        <v>44896</v>
      </c>
      <c r="B1946" s="1" t="s">
        <v>2</v>
      </c>
      <c r="C1946" s="144"/>
      <c r="D1946" s="144">
        <v>2398280</v>
      </c>
      <c r="E1946" s="1" t="s">
        <v>483</v>
      </c>
      <c r="G1946" s="1" t="s">
        <v>382</v>
      </c>
    </row>
    <row r="1947" spans="1:7" s="1" customFormat="1" ht="13.5">
      <c r="A1947" s="180">
        <v>44896</v>
      </c>
      <c r="B1947" s="1" t="s">
        <v>83</v>
      </c>
      <c r="C1947" s="144"/>
      <c r="D1947" s="144">
        <v>14026000</v>
      </c>
      <c r="E1947" s="1" t="s">
        <v>483</v>
      </c>
      <c r="G1947" s="1" t="s">
        <v>382</v>
      </c>
    </row>
    <row r="1948" spans="1:7" s="1" customFormat="1" ht="13.5">
      <c r="A1948" s="180">
        <v>44896</v>
      </c>
      <c r="B1948" s="1" t="s">
        <v>2</v>
      </c>
      <c r="C1948" s="144"/>
      <c r="D1948" s="144">
        <v>1402600</v>
      </c>
      <c r="E1948" s="1" t="s">
        <v>483</v>
      </c>
      <c r="G1948" s="1" t="s">
        <v>382</v>
      </c>
    </row>
    <row r="1949" spans="1:7" s="1" customFormat="1" ht="13.5">
      <c r="A1949" s="180">
        <v>44896</v>
      </c>
      <c r="B1949" s="1" t="s">
        <v>153</v>
      </c>
      <c r="C1949" s="144"/>
      <c r="D1949" s="144">
        <v>7538800</v>
      </c>
      <c r="E1949" s="1" t="s">
        <v>483</v>
      </c>
      <c r="G1949" s="1" t="s">
        <v>382</v>
      </c>
    </row>
    <row r="1950" spans="1:7" s="1" customFormat="1" ht="13.5">
      <c r="A1950" s="180">
        <v>44896</v>
      </c>
      <c r="B1950" s="1" t="s">
        <v>2</v>
      </c>
      <c r="C1950" s="144"/>
      <c r="D1950" s="144">
        <v>753880</v>
      </c>
      <c r="E1950" s="1" t="s">
        <v>483</v>
      </c>
      <c r="G1950" s="1" t="s">
        <v>382</v>
      </c>
    </row>
    <row r="1951" spans="1:7" s="1" customFormat="1" ht="13.5">
      <c r="A1951" s="180">
        <v>44896</v>
      </c>
      <c r="B1951" s="1" t="s">
        <v>83</v>
      </c>
      <c r="C1951" s="144"/>
      <c r="D1951" s="144">
        <v>15542000</v>
      </c>
      <c r="E1951" s="1" t="s">
        <v>339</v>
      </c>
      <c r="G1951" s="1" t="s">
        <v>382</v>
      </c>
    </row>
    <row r="1952" spans="1:7" s="1" customFormat="1" ht="13.5">
      <c r="A1952" s="180">
        <v>44896</v>
      </c>
      <c r="B1952" s="1" t="s">
        <v>2</v>
      </c>
      <c r="C1952" s="144"/>
      <c r="D1952" s="144">
        <v>1554200</v>
      </c>
      <c r="E1952" s="1" t="s">
        <v>339</v>
      </c>
      <c r="G1952" s="1" t="s">
        <v>382</v>
      </c>
    </row>
    <row r="1953" spans="1:7" s="1" customFormat="1" ht="13.5">
      <c r="A1953" s="180">
        <v>44896</v>
      </c>
      <c r="B1953" s="1" t="s">
        <v>153</v>
      </c>
      <c r="C1953" s="144"/>
      <c r="D1953" s="144">
        <v>8477400</v>
      </c>
      <c r="E1953" s="1" t="s">
        <v>339</v>
      </c>
      <c r="G1953" s="1" t="s">
        <v>382</v>
      </c>
    </row>
    <row r="1954" spans="1:7" s="1" customFormat="1" ht="13.5">
      <c r="A1954" s="180">
        <v>44896</v>
      </c>
      <c r="B1954" s="1" t="s">
        <v>2</v>
      </c>
      <c r="C1954" s="144"/>
      <c r="D1954" s="144">
        <v>847740</v>
      </c>
      <c r="E1954" s="1" t="s">
        <v>339</v>
      </c>
      <c r="G1954" s="1" t="s">
        <v>382</v>
      </c>
    </row>
    <row r="1955" spans="1:7" s="1" customFormat="1" ht="13.5">
      <c r="A1955" s="180">
        <v>44896</v>
      </c>
      <c r="B1955" s="1" t="s">
        <v>83</v>
      </c>
      <c r="C1955" s="144"/>
      <c r="D1955" s="144">
        <v>34483163</v>
      </c>
      <c r="E1955" s="1" t="s">
        <v>117</v>
      </c>
      <c r="G1955" s="1" t="s">
        <v>382</v>
      </c>
    </row>
    <row r="1956" spans="1:7" s="1" customFormat="1" ht="13.5">
      <c r="A1956" s="180">
        <v>44896</v>
      </c>
      <c r="B1956" s="1" t="s">
        <v>2</v>
      </c>
      <c r="C1956" s="144"/>
      <c r="D1956" s="144">
        <v>3448316</v>
      </c>
      <c r="E1956" s="1" t="s">
        <v>117</v>
      </c>
      <c r="G1956" s="1" t="s">
        <v>382</v>
      </c>
    </row>
    <row r="1957" spans="1:7" s="1" customFormat="1" ht="13.5">
      <c r="A1957" s="180">
        <v>44896</v>
      </c>
      <c r="B1957" s="1" t="s">
        <v>153</v>
      </c>
      <c r="C1957" s="144"/>
      <c r="D1957" s="144">
        <v>25113500</v>
      </c>
      <c r="E1957" s="1" t="s">
        <v>117</v>
      </c>
      <c r="G1957" s="1" t="s">
        <v>382</v>
      </c>
    </row>
    <row r="1958" spans="1:7" s="1" customFormat="1" ht="13.5">
      <c r="A1958" s="180">
        <v>44896</v>
      </c>
      <c r="B1958" s="1" t="s">
        <v>2</v>
      </c>
      <c r="C1958" s="144"/>
      <c r="D1958" s="144">
        <v>2511350</v>
      </c>
      <c r="E1958" s="1" t="s">
        <v>117</v>
      </c>
      <c r="G1958" s="1" t="s">
        <v>382</v>
      </c>
    </row>
    <row r="1959" spans="1:7" s="1" customFormat="1" ht="13.5">
      <c r="A1959" s="180">
        <v>44896</v>
      </c>
      <c r="B1959" s="1" t="s">
        <v>83</v>
      </c>
      <c r="C1959" s="144"/>
      <c r="D1959" s="144">
        <v>43190570</v>
      </c>
      <c r="E1959" s="1" t="s">
        <v>481</v>
      </c>
      <c r="G1959" s="1" t="s">
        <v>382</v>
      </c>
    </row>
    <row r="1960" spans="1:7" s="1" customFormat="1" ht="13.5">
      <c r="A1960" s="180">
        <v>44896</v>
      </c>
      <c r="B1960" s="1" t="s">
        <v>2</v>
      </c>
      <c r="C1960" s="144"/>
      <c r="D1960" s="144">
        <v>4319057</v>
      </c>
      <c r="E1960" s="1" t="s">
        <v>481</v>
      </c>
      <c r="G1960" s="1" t="s">
        <v>382</v>
      </c>
    </row>
    <row r="1961" spans="1:7" s="1" customFormat="1" ht="13.5">
      <c r="A1961" s="180">
        <v>44896</v>
      </c>
      <c r="B1961" s="1" t="s">
        <v>153</v>
      </c>
      <c r="C1961" s="144"/>
      <c r="D1961" s="144">
        <v>25235810</v>
      </c>
      <c r="E1961" s="1" t="s">
        <v>481</v>
      </c>
      <c r="G1961" s="1" t="s">
        <v>382</v>
      </c>
    </row>
    <row r="1962" spans="1:7" s="1" customFormat="1" ht="13.5">
      <c r="A1962" s="180">
        <v>44896</v>
      </c>
      <c r="B1962" s="1" t="s">
        <v>2</v>
      </c>
      <c r="C1962" s="144"/>
      <c r="D1962" s="144">
        <v>2523581</v>
      </c>
      <c r="E1962" s="1" t="s">
        <v>481</v>
      </c>
      <c r="G1962" s="1" t="s">
        <v>382</v>
      </c>
    </row>
    <row r="1963" spans="1:7" s="1" customFormat="1" ht="13.5">
      <c r="A1963" s="180">
        <v>44896</v>
      </c>
      <c r="B1963" s="1" t="s">
        <v>83</v>
      </c>
      <c r="C1963" s="144"/>
      <c r="D1963" s="144">
        <v>3090800</v>
      </c>
      <c r="E1963" s="1" t="s">
        <v>132</v>
      </c>
      <c r="G1963" s="1" t="s">
        <v>382</v>
      </c>
    </row>
    <row r="1964" spans="1:7" s="1" customFormat="1" ht="13.5">
      <c r="A1964" s="180">
        <v>44896</v>
      </c>
      <c r="B1964" s="1" t="s">
        <v>2</v>
      </c>
      <c r="C1964" s="144"/>
      <c r="D1964" s="144">
        <v>309080</v>
      </c>
      <c r="E1964" s="1" t="s">
        <v>132</v>
      </c>
      <c r="G1964" s="1" t="s">
        <v>382</v>
      </c>
    </row>
    <row r="1965" spans="1:7" s="1" customFormat="1" ht="13.5">
      <c r="A1965" s="180">
        <v>44896</v>
      </c>
      <c r="B1965" s="1" t="s">
        <v>153</v>
      </c>
      <c r="C1965" s="144"/>
      <c r="D1965" s="144">
        <v>1836700</v>
      </c>
      <c r="E1965" s="1" t="s">
        <v>132</v>
      </c>
      <c r="G1965" s="1" t="s">
        <v>382</v>
      </c>
    </row>
    <row r="1966" spans="1:7" s="1" customFormat="1" ht="13.5">
      <c r="A1966" s="180">
        <v>44896</v>
      </c>
      <c r="B1966" s="1" t="s">
        <v>2</v>
      </c>
      <c r="C1966" s="144"/>
      <c r="D1966" s="144">
        <v>183670</v>
      </c>
      <c r="E1966" s="1" t="s">
        <v>132</v>
      </c>
      <c r="G1966" s="1" t="s">
        <v>382</v>
      </c>
    </row>
    <row r="1967" spans="1:7" s="1" customFormat="1" ht="13.5">
      <c r="A1967" s="180">
        <v>44896</v>
      </c>
      <c r="B1967" s="1" t="s">
        <v>83</v>
      </c>
      <c r="C1967" s="144"/>
      <c r="D1967" s="144">
        <v>59124945</v>
      </c>
      <c r="E1967" s="1" t="s">
        <v>378</v>
      </c>
      <c r="G1967" s="1" t="s">
        <v>382</v>
      </c>
    </row>
    <row r="1968" spans="1:7" s="1" customFormat="1" ht="13.5">
      <c r="A1968" s="180">
        <v>44896</v>
      </c>
      <c r="B1968" s="1" t="s">
        <v>2</v>
      </c>
      <c r="C1968" s="144"/>
      <c r="D1968" s="144">
        <v>5912494</v>
      </c>
      <c r="E1968" s="1" t="s">
        <v>378</v>
      </c>
      <c r="G1968" s="1" t="s">
        <v>382</v>
      </c>
    </row>
    <row r="1969" spans="1:7" s="1" customFormat="1" ht="13.5">
      <c r="A1969" s="180">
        <v>44896</v>
      </c>
      <c r="B1969" s="1" t="s">
        <v>153</v>
      </c>
      <c r="C1969" s="144"/>
      <c r="D1969" s="144">
        <v>32249942</v>
      </c>
      <c r="E1969" s="1" t="s">
        <v>378</v>
      </c>
      <c r="G1969" s="1" t="s">
        <v>382</v>
      </c>
    </row>
    <row r="1970" spans="1:7" s="1" customFormat="1" ht="13.5">
      <c r="A1970" s="180">
        <v>44896</v>
      </c>
      <c r="B1970" s="1" t="s">
        <v>2</v>
      </c>
      <c r="C1970" s="144"/>
      <c r="D1970" s="144">
        <v>3224994</v>
      </c>
      <c r="E1970" s="1" t="s">
        <v>378</v>
      </c>
      <c r="G1970" s="1" t="s">
        <v>382</v>
      </c>
    </row>
    <row r="1971" spans="1:7" s="1" customFormat="1" ht="13.5">
      <c r="A1971" s="180">
        <v>44896</v>
      </c>
      <c r="B1971" s="1" t="s">
        <v>83</v>
      </c>
      <c r="C1971" s="144"/>
      <c r="D1971" s="144">
        <v>8505700</v>
      </c>
      <c r="E1971" s="1" t="s">
        <v>313</v>
      </c>
      <c r="G1971" s="1" t="s">
        <v>382</v>
      </c>
    </row>
    <row r="1972" spans="1:7" s="1" customFormat="1" ht="13.5">
      <c r="A1972" s="180">
        <v>44896</v>
      </c>
      <c r="B1972" s="1" t="s">
        <v>2</v>
      </c>
      <c r="C1972" s="144"/>
      <c r="D1972" s="144">
        <v>850570</v>
      </c>
      <c r="E1972" s="1" t="s">
        <v>313</v>
      </c>
      <c r="G1972" s="1" t="s">
        <v>382</v>
      </c>
    </row>
    <row r="1973" spans="1:7" s="1" customFormat="1" ht="13.5">
      <c r="A1973" s="180">
        <v>44896</v>
      </c>
      <c r="B1973" s="1" t="s">
        <v>153</v>
      </c>
      <c r="C1973" s="144"/>
      <c r="D1973" s="144">
        <v>4955200</v>
      </c>
      <c r="E1973" s="1" t="s">
        <v>313</v>
      </c>
      <c r="G1973" s="1" t="s">
        <v>382</v>
      </c>
    </row>
    <row r="1974" spans="1:7" s="1" customFormat="1" ht="13.5">
      <c r="A1974" s="180">
        <v>44896</v>
      </c>
      <c r="B1974" s="1" t="s">
        <v>2</v>
      </c>
      <c r="C1974" s="144"/>
      <c r="D1974" s="144">
        <v>495520</v>
      </c>
      <c r="E1974" s="1" t="s">
        <v>313</v>
      </c>
      <c r="G1974" s="1" t="s">
        <v>382</v>
      </c>
    </row>
    <row r="1975" spans="1:7" s="1" customFormat="1" ht="13.5">
      <c r="A1975" s="180">
        <v>44896</v>
      </c>
      <c r="B1975" s="1" t="s">
        <v>83</v>
      </c>
      <c r="C1975" s="144"/>
      <c r="D1975" s="144">
        <v>7741300</v>
      </c>
      <c r="E1975" s="1" t="s">
        <v>313</v>
      </c>
      <c r="G1975" s="1" t="s">
        <v>382</v>
      </c>
    </row>
    <row r="1976" spans="1:7" s="1" customFormat="1" ht="13.5">
      <c r="A1976" s="180">
        <v>44896</v>
      </c>
      <c r="B1976" s="1" t="s">
        <v>2</v>
      </c>
      <c r="C1976" s="144"/>
      <c r="D1976" s="144">
        <v>774130</v>
      </c>
      <c r="E1976" s="1" t="s">
        <v>313</v>
      </c>
      <c r="G1976" s="1" t="s">
        <v>382</v>
      </c>
    </row>
    <row r="1977" spans="1:7" s="1" customFormat="1" ht="13.5">
      <c r="A1977" s="180">
        <v>44896</v>
      </c>
      <c r="B1977" s="1" t="s">
        <v>153</v>
      </c>
      <c r="C1977" s="144"/>
      <c r="D1977" s="144">
        <v>4222500</v>
      </c>
      <c r="E1977" s="1" t="s">
        <v>313</v>
      </c>
      <c r="G1977" s="1" t="s">
        <v>382</v>
      </c>
    </row>
    <row r="1978" spans="1:7" s="1" customFormat="1" ht="13.5">
      <c r="A1978" s="180">
        <v>44896</v>
      </c>
      <c r="B1978" s="1" t="s">
        <v>2</v>
      </c>
      <c r="C1978" s="144"/>
      <c r="D1978" s="144">
        <v>422250</v>
      </c>
      <c r="E1978" s="1" t="s">
        <v>313</v>
      </c>
      <c r="G1978" s="1" t="s">
        <v>382</v>
      </c>
    </row>
    <row r="1979" spans="1:7" s="1" customFormat="1" ht="13.5">
      <c r="A1979" s="180">
        <v>44896</v>
      </c>
      <c r="B1979" s="1" t="s">
        <v>83</v>
      </c>
      <c r="C1979" s="144"/>
      <c r="D1979" s="144">
        <v>8279200</v>
      </c>
      <c r="E1979" s="1" t="s">
        <v>313</v>
      </c>
      <c r="G1979" s="1" t="s">
        <v>382</v>
      </c>
    </row>
    <row r="1980" spans="1:7" s="1" customFormat="1" ht="13.5">
      <c r="A1980" s="180">
        <v>44896</v>
      </c>
      <c r="B1980" s="1" t="s">
        <v>2</v>
      </c>
      <c r="C1980" s="144"/>
      <c r="D1980" s="144">
        <v>827920</v>
      </c>
      <c r="E1980" s="1" t="s">
        <v>313</v>
      </c>
      <c r="G1980" s="1" t="s">
        <v>382</v>
      </c>
    </row>
    <row r="1981" spans="1:7" s="1" customFormat="1" ht="13.5">
      <c r="A1981" s="180">
        <v>44896</v>
      </c>
      <c r="B1981" s="1" t="s">
        <v>153</v>
      </c>
      <c r="C1981" s="144"/>
      <c r="D1981" s="144">
        <v>4788800</v>
      </c>
      <c r="E1981" s="1" t="s">
        <v>313</v>
      </c>
      <c r="G1981" s="1" t="s">
        <v>382</v>
      </c>
    </row>
    <row r="1982" spans="1:7" s="1" customFormat="1" ht="13.5">
      <c r="A1982" s="180">
        <v>44896</v>
      </c>
      <c r="B1982" s="1" t="s">
        <v>2</v>
      </c>
      <c r="C1982" s="144"/>
      <c r="D1982" s="144">
        <v>478880</v>
      </c>
      <c r="E1982" s="1" t="s">
        <v>313</v>
      </c>
      <c r="G1982" s="1" t="s">
        <v>382</v>
      </c>
    </row>
    <row r="1983" spans="1:7" s="1" customFormat="1" ht="13.5">
      <c r="A1983" s="180">
        <v>44896</v>
      </c>
      <c r="B1983" s="1" t="s">
        <v>83</v>
      </c>
      <c r="C1983" s="144"/>
      <c r="D1983" s="144">
        <v>8955600</v>
      </c>
      <c r="E1983" s="1" t="s">
        <v>123</v>
      </c>
      <c r="G1983" s="1" t="s">
        <v>382</v>
      </c>
    </row>
    <row r="1984" spans="1:7" s="1" customFormat="1" ht="13.5">
      <c r="A1984" s="180">
        <v>44896</v>
      </c>
      <c r="B1984" s="1" t="s">
        <v>2</v>
      </c>
      <c r="C1984" s="144"/>
      <c r="D1984" s="144">
        <v>895560</v>
      </c>
      <c r="E1984" s="1" t="s">
        <v>123</v>
      </c>
      <c r="G1984" s="1" t="s">
        <v>382</v>
      </c>
    </row>
    <row r="1985" spans="1:7" s="1" customFormat="1" ht="13.5">
      <c r="A1985" s="180">
        <v>44896</v>
      </c>
      <c r="B1985" s="1" t="s">
        <v>153</v>
      </c>
      <c r="C1985" s="144"/>
      <c r="D1985" s="144">
        <v>5103000</v>
      </c>
      <c r="E1985" s="1" t="s">
        <v>123</v>
      </c>
      <c r="G1985" s="1" t="s">
        <v>382</v>
      </c>
    </row>
    <row r="1986" spans="1:7" s="1" customFormat="1" ht="13.5">
      <c r="A1986" s="180">
        <v>44896</v>
      </c>
      <c r="B1986" s="1" t="s">
        <v>2</v>
      </c>
      <c r="C1986" s="144"/>
      <c r="D1986" s="144">
        <v>510300</v>
      </c>
      <c r="E1986" s="1" t="s">
        <v>123</v>
      </c>
      <c r="G1986" s="1" t="s">
        <v>382</v>
      </c>
    </row>
    <row r="1987" spans="1:7" s="1" customFormat="1" ht="13.5">
      <c r="A1987" s="180">
        <v>44896</v>
      </c>
      <c r="B1987" s="1" t="s">
        <v>83</v>
      </c>
      <c r="C1987" s="144"/>
      <c r="D1987" s="144">
        <v>58990100</v>
      </c>
      <c r="E1987" s="1" t="s">
        <v>397</v>
      </c>
      <c r="G1987" s="1" t="s">
        <v>382</v>
      </c>
    </row>
    <row r="1988" spans="1:7" s="1" customFormat="1" ht="13.5">
      <c r="A1988" s="180">
        <v>44896</v>
      </c>
      <c r="B1988" s="1" t="s">
        <v>2</v>
      </c>
      <c r="C1988" s="144"/>
      <c r="D1988" s="144">
        <v>5899010</v>
      </c>
      <c r="E1988" s="1" t="s">
        <v>397</v>
      </c>
      <c r="G1988" s="1" t="s">
        <v>382</v>
      </c>
    </row>
    <row r="1989" spans="1:7" s="1" customFormat="1" ht="13.5">
      <c r="A1989" s="180">
        <v>44896</v>
      </c>
      <c r="B1989" s="1" t="s">
        <v>153</v>
      </c>
      <c r="C1989" s="144"/>
      <c r="D1989" s="144">
        <v>32992000</v>
      </c>
      <c r="E1989" s="1" t="s">
        <v>397</v>
      </c>
      <c r="G1989" s="1" t="s">
        <v>382</v>
      </c>
    </row>
    <row r="1990" spans="1:7" s="1" customFormat="1" ht="13.5">
      <c r="A1990" s="180">
        <v>44896</v>
      </c>
      <c r="B1990" s="1" t="s">
        <v>2</v>
      </c>
      <c r="C1990" s="144"/>
      <c r="D1990" s="144">
        <v>3299200</v>
      </c>
      <c r="E1990" s="1" t="s">
        <v>397</v>
      </c>
      <c r="G1990" s="1" t="s">
        <v>382</v>
      </c>
    </row>
    <row r="1991" spans="1:7" s="1" customFormat="1" ht="13.5">
      <c r="A1991" s="180">
        <v>44896</v>
      </c>
      <c r="B1991" s="1" t="s">
        <v>83</v>
      </c>
      <c r="C1991" s="144"/>
      <c r="D1991" s="144">
        <v>57611900</v>
      </c>
      <c r="E1991" s="1" t="s">
        <v>310</v>
      </c>
      <c r="G1991" s="1" t="s">
        <v>382</v>
      </c>
    </row>
    <row r="1992" spans="1:7" s="1" customFormat="1" ht="13.5">
      <c r="A1992" s="180">
        <v>44896</v>
      </c>
      <c r="B1992" s="1" t="s">
        <v>2</v>
      </c>
      <c r="C1992" s="144"/>
      <c r="D1992" s="144">
        <v>5761190</v>
      </c>
      <c r="E1992" s="1" t="s">
        <v>310</v>
      </c>
      <c r="G1992" s="1" t="s">
        <v>382</v>
      </c>
    </row>
    <row r="1993" spans="1:7" s="1" customFormat="1" ht="13.5">
      <c r="A1993" s="180">
        <v>44896</v>
      </c>
      <c r="B1993" s="1" t="s">
        <v>153</v>
      </c>
      <c r="C1993" s="144"/>
      <c r="D1993" s="144">
        <v>32376900</v>
      </c>
      <c r="E1993" s="1" t="s">
        <v>310</v>
      </c>
      <c r="G1993" s="1" t="s">
        <v>382</v>
      </c>
    </row>
    <row r="1994" spans="1:7" s="1" customFormat="1" ht="13.5">
      <c r="A1994" s="180">
        <v>44896</v>
      </c>
      <c r="B1994" s="1" t="s">
        <v>2</v>
      </c>
      <c r="C1994" s="144"/>
      <c r="D1994" s="144">
        <v>3237690</v>
      </c>
      <c r="E1994" s="1" t="s">
        <v>310</v>
      </c>
      <c r="G1994" s="1" t="s">
        <v>382</v>
      </c>
    </row>
    <row r="1995" spans="1:7" s="1" customFormat="1" ht="13.5">
      <c r="A1995" s="180">
        <v>44896</v>
      </c>
      <c r="B1995" s="1" t="s">
        <v>153</v>
      </c>
      <c r="C1995" s="144"/>
      <c r="D1995" s="144">
        <v>1187000</v>
      </c>
      <c r="E1995" s="1" t="s">
        <v>310</v>
      </c>
      <c r="G1995" s="1" t="s">
        <v>382</v>
      </c>
    </row>
    <row r="1996" spans="1:7" s="1" customFormat="1" ht="13.5">
      <c r="A1996" s="180">
        <v>44896</v>
      </c>
      <c r="B1996" s="1" t="s">
        <v>2</v>
      </c>
      <c r="C1996" s="144"/>
      <c r="D1996" s="144">
        <v>118700</v>
      </c>
      <c r="E1996" s="1" t="s">
        <v>310</v>
      </c>
      <c r="G1996" s="1" t="s">
        <v>382</v>
      </c>
    </row>
    <row r="1997" spans="1:7" s="1" customFormat="1" ht="13.5">
      <c r="A1997" s="180">
        <v>44896</v>
      </c>
      <c r="B1997" s="1" t="s">
        <v>83</v>
      </c>
      <c r="C1997" s="144"/>
      <c r="D1997" s="144">
        <v>9542600</v>
      </c>
      <c r="E1997" s="1" t="s">
        <v>313</v>
      </c>
      <c r="G1997" s="1" t="s">
        <v>382</v>
      </c>
    </row>
    <row r="1998" spans="1:7" s="1" customFormat="1" ht="13.5">
      <c r="A1998" s="180">
        <v>44896</v>
      </c>
      <c r="B1998" s="1" t="s">
        <v>2</v>
      </c>
      <c r="C1998" s="144"/>
      <c r="D1998" s="144">
        <v>954260</v>
      </c>
      <c r="E1998" s="1" t="s">
        <v>313</v>
      </c>
      <c r="G1998" s="1" t="s">
        <v>382</v>
      </c>
    </row>
    <row r="1999" spans="1:7" s="1" customFormat="1" ht="13.5">
      <c r="A1999" s="180">
        <v>44896</v>
      </c>
      <c r="B1999" s="1" t="s">
        <v>153</v>
      </c>
      <c r="C1999" s="144"/>
      <c r="D1999" s="144">
        <v>5205100</v>
      </c>
      <c r="E1999" s="1" t="s">
        <v>313</v>
      </c>
      <c r="G1999" s="1" t="s">
        <v>382</v>
      </c>
    </row>
    <row r="2000" spans="1:7" s="1" customFormat="1" ht="13.5">
      <c r="A2000" s="180">
        <v>44896</v>
      </c>
      <c r="B2000" s="1" t="s">
        <v>2</v>
      </c>
      <c r="C2000" s="144"/>
      <c r="D2000" s="144">
        <v>520510</v>
      </c>
      <c r="E2000" s="1" t="s">
        <v>313</v>
      </c>
      <c r="G2000" s="1" t="s">
        <v>382</v>
      </c>
    </row>
    <row r="2001" spans="1:7" s="1" customFormat="1" ht="13.5">
      <c r="A2001" s="180">
        <v>44896</v>
      </c>
      <c r="B2001" s="1" t="s">
        <v>83</v>
      </c>
      <c r="C2001" s="144"/>
      <c r="D2001" s="144">
        <v>16751400</v>
      </c>
      <c r="E2001" s="1" t="s">
        <v>129</v>
      </c>
      <c r="G2001" s="1" t="s">
        <v>382</v>
      </c>
    </row>
    <row r="2002" spans="1:7" s="1" customFormat="1" ht="13.5">
      <c r="A2002" s="180">
        <v>44896</v>
      </c>
      <c r="B2002" s="1" t="s">
        <v>2</v>
      </c>
      <c r="C2002" s="144"/>
      <c r="D2002" s="144">
        <v>1675140</v>
      </c>
      <c r="E2002" s="1" t="s">
        <v>129</v>
      </c>
      <c r="G2002" s="1" t="s">
        <v>382</v>
      </c>
    </row>
    <row r="2003" spans="1:7" s="1" customFormat="1" ht="13.5">
      <c r="A2003" s="180">
        <v>44896</v>
      </c>
      <c r="B2003" s="1" t="s">
        <v>153</v>
      </c>
      <c r="C2003" s="144"/>
      <c r="D2003" s="144">
        <v>9137100</v>
      </c>
      <c r="E2003" s="1" t="s">
        <v>129</v>
      </c>
      <c r="G2003" s="1" t="s">
        <v>382</v>
      </c>
    </row>
    <row r="2004" spans="1:7" s="1" customFormat="1" ht="13.5">
      <c r="A2004" s="180">
        <v>44896</v>
      </c>
      <c r="B2004" s="1" t="s">
        <v>2</v>
      </c>
      <c r="C2004" s="144"/>
      <c r="D2004" s="144">
        <v>913710</v>
      </c>
      <c r="E2004" s="1" t="s">
        <v>129</v>
      </c>
      <c r="G2004" s="1" t="s">
        <v>382</v>
      </c>
    </row>
    <row r="2005" spans="1:7" s="1" customFormat="1" ht="13.5">
      <c r="A2005" s="180">
        <v>44896</v>
      </c>
      <c r="B2005" s="1" t="s">
        <v>153</v>
      </c>
      <c r="C2005" s="144"/>
      <c r="D2005" s="144">
        <v>23568700</v>
      </c>
      <c r="E2005" s="1" t="s">
        <v>342</v>
      </c>
      <c r="G2005" s="1" t="s">
        <v>382</v>
      </c>
    </row>
    <row r="2006" spans="1:7" s="1" customFormat="1" ht="13.5">
      <c r="A2006" s="180">
        <v>44896</v>
      </c>
      <c r="B2006" s="1" t="s">
        <v>2</v>
      </c>
      <c r="C2006" s="144"/>
      <c r="D2006" s="144">
        <v>2356870</v>
      </c>
      <c r="E2006" s="1" t="s">
        <v>342</v>
      </c>
      <c r="G2006" s="1" t="s">
        <v>382</v>
      </c>
    </row>
    <row r="2007" spans="1:7" s="1" customFormat="1" ht="13.5">
      <c r="A2007" s="180">
        <v>44896</v>
      </c>
      <c r="B2007" s="1" t="s">
        <v>83</v>
      </c>
      <c r="C2007" s="144"/>
      <c r="D2007" s="144">
        <v>7055580</v>
      </c>
      <c r="E2007" s="1" t="s">
        <v>375</v>
      </c>
      <c r="G2007" s="1" t="s">
        <v>382</v>
      </c>
    </row>
    <row r="2008" spans="1:7" s="1" customFormat="1" ht="13.5">
      <c r="A2008" s="180">
        <v>44896</v>
      </c>
      <c r="B2008" s="1" t="s">
        <v>2</v>
      </c>
      <c r="C2008" s="144"/>
      <c r="D2008" s="144">
        <v>705558</v>
      </c>
      <c r="E2008" s="1" t="s">
        <v>375</v>
      </c>
      <c r="G2008" s="1" t="s">
        <v>382</v>
      </c>
    </row>
    <row r="2009" spans="1:7" s="1" customFormat="1" ht="13.5">
      <c r="A2009" s="180">
        <v>44896</v>
      </c>
      <c r="B2009" s="1" t="s">
        <v>153</v>
      </c>
      <c r="C2009" s="144"/>
      <c r="D2009" s="144">
        <v>5947010</v>
      </c>
      <c r="E2009" s="1" t="s">
        <v>375</v>
      </c>
      <c r="G2009" s="1" t="s">
        <v>382</v>
      </c>
    </row>
    <row r="2010" spans="1:7" s="1" customFormat="1" ht="13.5">
      <c r="A2010" s="180">
        <v>44896</v>
      </c>
      <c r="B2010" s="1" t="s">
        <v>2</v>
      </c>
      <c r="C2010" s="144"/>
      <c r="D2010" s="144">
        <v>594701</v>
      </c>
      <c r="E2010" s="1" t="s">
        <v>375</v>
      </c>
      <c r="G2010" s="1" t="s">
        <v>382</v>
      </c>
    </row>
    <row r="2011" spans="1:7" s="1" customFormat="1" ht="13.5">
      <c r="A2011" s="180">
        <v>44896</v>
      </c>
      <c r="B2011" s="1" t="s">
        <v>83</v>
      </c>
      <c r="C2011" s="144"/>
      <c r="D2011" s="144">
        <v>5358000</v>
      </c>
      <c r="E2011" s="1" t="s">
        <v>404</v>
      </c>
      <c r="G2011" s="1" t="s">
        <v>382</v>
      </c>
    </row>
    <row r="2012" spans="1:7" s="1" customFormat="1" ht="13.5">
      <c r="A2012" s="180">
        <v>44896</v>
      </c>
      <c r="B2012" s="1" t="s">
        <v>2</v>
      </c>
      <c r="C2012" s="144"/>
      <c r="D2012" s="144">
        <v>535800</v>
      </c>
      <c r="E2012" s="1" t="s">
        <v>404</v>
      </c>
      <c r="G2012" s="1" t="s">
        <v>382</v>
      </c>
    </row>
    <row r="2013" spans="1:7" s="1" customFormat="1" ht="13.5">
      <c r="A2013" s="180">
        <v>44896</v>
      </c>
      <c r="B2013" s="1" t="s">
        <v>153</v>
      </c>
      <c r="C2013" s="144"/>
      <c r="D2013" s="144">
        <v>3100400</v>
      </c>
      <c r="E2013" s="1" t="s">
        <v>404</v>
      </c>
      <c r="G2013" s="1" t="s">
        <v>382</v>
      </c>
    </row>
    <row r="2014" spans="1:7" s="1" customFormat="1" ht="13.5">
      <c r="A2014" s="180">
        <v>44896</v>
      </c>
      <c r="B2014" s="1" t="s">
        <v>2</v>
      </c>
      <c r="C2014" s="144"/>
      <c r="D2014" s="144">
        <v>310040</v>
      </c>
      <c r="E2014" s="1" t="s">
        <v>404</v>
      </c>
      <c r="G2014" s="1" t="s">
        <v>382</v>
      </c>
    </row>
    <row r="2015" spans="1:7" s="1" customFormat="1" ht="13.5">
      <c r="A2015" s="180">
        <v>44896</v>
      </c>
      <c r="B2015" s="1" t="s">
        <v>83</v>
      </c>
      <c r="C2015" s="144"/>
      <c r="D2015" s="144">
        <v>89025700</v>
      </c>
      <c r="E2015" s="1" t="s">
        <v>135</v>
      </c>
      <c r="G2015" s="1" t="s">
        <v>382</v>
      </c>
    </row>
    <row r="2016" spans="1:7" s="1" customFormat="1" ht="13.5">
      <c r="A2016" s="180">
        <v>44896</v>
      </c>
      <c r="B2016" s="1" t="s">
        <v>2</v>
      </c>
      <c r="C2016" s="144"/>
      <c r="D2016" s="144">
        <v>8902570</v>
      </c>
      <c r="E2016" s="1" t="s">
        <v>135</v>
      </c>
      <c r="G2016" s="1" t="s">
        <v>382</v>
      </c>
    </row>
    <row r="2017" spans="1:7" s="1" customFormat="1" ht="13.5">
      <c r="A2017" s="180">
        <v>44896</v>
      </c>
      <c r="B2017" s="1" t="s">
        <v>153</v>
      </c>
      <c r="C2017" s="144"/>
      <c r="D2017" s="144">
        <v>62898700</v>
      </c>
      <c r="E2017" s="1" t="s">
        <v>135</v>
      </c>
      <c r="G2017" s="1" t="s">
        <v>382</v>
      </c>
    </row>
    <row r="2018" spans="1:7" s="1" customFormat="1" ht="13.5">
      <c r="A2018" s="180">
        <v>44896</v>
      </c>
      <c r="B2018" s="1" t="s">
        <v>2</v>
      </c>
      <c r="C2018" s="144"/>
      <c r="D2018" s="144">
        <v>6289870</v>
      </c>
      <c r="E2018" s="1" t="s">
        <v>135</v>
      </c>
      <c r="G2018" s="1" t="s">
        <v>382</v>
      </c>
    </row>
    <row r="2019" spans="1:7" s="1" customFormat="1" ht="13.5">
      <c r="A2019" s="180">
        <v>44896</v>
      </c>
      <c r="B2019" s="1" t="s">
        <v>83</v>
      </c>
      <c r="C2019" s="144"/>
      <c r="D2019" s="144">
        <v>4582738</v>
      </c>
      <c r="E2019" s="1" t="s">
        <v>378</v>
      </c>
      <c r="G2019" s="1" t="s">
        <v>382</v>
      </c>
    </row>
    <row r="2020" spans="1:7" s="1" customFormat="1" ht="13.5">
      <c r="A2020" s="180">
        <v>44896</v>
      </c>
      <c r="B2020" s="1" t="s">
        <v>2</v>
      </c>
      <c r="C2020" s="144"/>
      <c r="D2020" s="144">
        <v>458274</v>
      </c>
      <c r="E2020" s="1" t="s">
        <v>378</v>
      </c>
      <c r="G2020" s="1" t="s">
        <v>382</v>
      </c>
    </row>
    <row r="2021" spans="1:7" s="1" customFormat="1" ht="13.5">
      <c r="A2021" s="180">
        <v>44896</v>
      </c>
      <c r="B2021" s="1" t="s">
        <v>153</v>
      </c>
      <c r="C2021" s="144"/>
      <c r="D2021" s="144">
        <v>2499697</v>
      </c>
      <c r="E2021" s="1" t="s">
        <v>378</v>
      </c>
      <c r="G2021" s="1" t="s">
        <v>382</v>
      </c>
    </row>
    <row r="2022" spans="1:7" s="1" customFormat="1" ht="13.5">
      <c r="A2022" s="180">
        <v>44896</v>
      </c>
      <c r="B2022" s="1" t="s">
        <v>2</v>
      </c>
      <c r="C2022" s="144"/>
      <c r="D2022" s="144">
        <v>249970</v>
      </c>
      <c r="E2022" s="1" t="s">
        <v>378</v>
      </c>
      <c r="G2022" s="1" t="s">
        <v>382</v>
      </c>
    </row>
    <row r="2023" spans="1:7" s="1" customFormat="1" ht="13.5">
      <c r="A2023" s="180">
        <v>44896</v>
      </c>
      <c r="B2023" s="1" t="s">
        <v>83</v>
      </c>
      <c r="C2023" s="144"/>
      <c r="D2023" s="144">
        <v>10885000</v>
      </c>
      <c r="E2023" s="1" t="s">
        <v>456</v>
      </c>
      <c r="G2023" s="1" t="s">
        <v>382</v>
      </c>
    </row>
    <row r="2024" spans="1:7" s="1" customFormat="1" ht="13.5">
      <c r="A2024" s="180">
        <v>44896</v>
      </c>
      <c r="B2024" s="1" t="s">
        <v>2</v>
      </c>
      <c r="C2024" s="144"/>
      <c r="D2024" s="144">
        <v>1088500</v>
      </c>
      <c r="E2024" s="1" t="s">
        <v>456</v>
      </c>
      <c r="G2024" s="1" t="s">
        <v>382</v>
      </c>
    </row>
    <row r="2025" spans="1:7" s="1" customFormat="1" ht="13.5">
      <c r="A2025" s="180">
        <v>44896</v>
      </c>
      <c r="B2025" s="1" t="s">
        <v>153</v>
      </c>
      <c r="C2025" s="144"/>
      <c r="D2025" s="144">
        <v>6716000</v>
      </c>
      <c r="E2025" s="1" t="s">
        <v>456</v>
      </c>
      <c r="G2025" s="1" t="s">
        <v>382</v>
      </c>
    </row>
    <row r="2026" spans="1:7" s="1" customFormat="1" ht="13.5">
      <c r="A2026" s="180">
        <v>44896</v>
      </c>
      <c r="B2026" s="1" t="s">
        <v>2</v>
      </c>
      <c r="C2026" s="144"/>
      <c r="D2026" s="144">
        <v>671600</v>
      </c>
      <c r="E2026" s="1" t="s">
        <v>456</v>
      </c>
      <c r="G2026" s="1" t="s">
        <v>382</v>
      </c>
    </row>
    <row r="2027" spans="1:7" s="1" customFormat="1" ht="13.5">
      <c r="A2027" s="180">
        <v>44896</v>
      </c>
      <c r="B2027" s="1" t="s">
        <v>153</v>
      </c>
      <c r="C2027" s="144"/>
      <c r="D2027" s="144">
        <v>8641900</v>
      </c>
      <c r="E2027" s="1" t="s">
        <v>246</v>
      </c>
      <c r="G2027" s="1" t="s">
        <v>382</v>
      </c>
    </row>
    <row r="2028" spans="1:7" s="1" customFormat="1" ht="13.5">
      <c r="A2028" s="180">
        <v>44896</v>
      </c>
      <c r="B2028" s="1" t="s">
        <v>2</v>
      </c>
      <c r="C2028" s="144"/>
      <c r="D2028" s="144">
        <v>864190</v>
      </c>
      <c r="E2028" s="1" t="s">
        <v>246</v>
      </c>
      <c r="G2028" s="1" t="s">
        <v>382</v>
      </c>
    </row>
    <row r="2029" spans="1:7" s="1" customFormat="1" ht="13.5">
      <c r="A2029" s="180">
        <v>44896</v>
      </c>
      <c r="B2029" s="1" t="s">
        <v>83</v>
      </c>
      <c r="C2029" s="144"/>
      <c r="D2029" s="144">
        <v>5542000</v>
      </c>
      <c r="E2029" s="1" t="s">
        <v>246</v>
      </c>
      <c r="G2029" s="1" t="s">
        <v>382</v>
      </c>
    </row>
    <row r="2030" spans="1:7" s="1" customFormat="1" ht="13.5">
      <c r="A2030" s="180">
        <v>44896</v>
      </c>
      <c r="B2030" s="1" t="s">
        <v>2</v>
      </c>
      <c r="C2030" s="144"/>
      <c r="D2030" s="144">
        <v>554200</v>
      </c>
      <c r="E2030" s="1" t="s">
        <v>246</v>
      </c>
      <c r="G2030" s="1" t="s">
        <v>382</v>
      </c>
    </row>
    <row r="2031" spans="1:7" s="1" customFormat="1" ht="13.5">
      <c r="A2031" s="180">
        <v>44896</v>
      </c>
      <c r="B2031" s="1" t="s">
        <v>153</v>
      </c>
      <c r="C2031" s="144"/>
      <c r="D2031" s="144">
        <v>3113400</v>
      </c>
      <c r="E2031" s="1" t="s">
        <v>246</v>
      </c>
      <c r="G2031" s="1" t="s">
        <v>382</v>
      </c>
    </row>
    <row r="2032" spans="1:7" s="1" customFormat="1" ht="13.5">
      <c r="A2032" s="180">
        <v>44896</v>
      </c>
      <c r="B2032" s="1" t="s">
        <v>2</v>
      </c>
      <c r="C2032" s="144"/>
      <c r="D2032" s="144">
        <v>311340</v>
      </c>
      <c r="E2032" s="1" t="s">
        <v>246</v>
      </c>
      <c r="G2032" s="1" t="s">
        <v>382</v>
      </c>
    </row>
    <row r="2033" spans="1:7" s="1" customFormat="1" ht="13.5">
      <c r="A2033" s="180">
        <v>44896</v>
      </c>
      <c r="B2033" s="1" t="s">
        <v>83</v>
      </c>
      <c r="C2033" s="144"/>
      <c r="D2033" s="144">
        <v>11645272</v>
      </c>
      <c r="E2033" s="1" t="s">
        <v>524</v>
      </c>
      <c r="G2033" s="1" t="s">
        <v>382</v>
      </c>
    </row>
    <row r="2034" spans="1:7" s="1" customFormat="1" ht="13.5">
      <c r="A2034" s="180">
        <v>44896</v>
      </c>
      <c r="B2034" s="1" t="s">
        <v>2</v>
      </c>
      <c r="C2034" s="144"/>
      <c r="D2034" s="144">
        <v>1164527</v>
      </c>
      <c r="E2034" s="1" t="s">
        <v>524</v>
      </c>
      <c r="G2034" s="1" t="s">
        <v>382</v>
      </c>
    </row>
    <row r="2035" spans="1:7" s="1" customFormat="1" ht="13.5">
      <c r="A2035" s="180">
        <v>44896</v>
      </c>
      <c r="B2035" s="1" t="s">
        <v>153</v>
      </c>
      <c r="C2035" s="144"/>
      <c r="D2035" s="144">
        <v>6736846</v>
      </c>
      <c r="E2035" s="1" t="s">
        <v>524</v>
      </c>
      <c r="G2035" s="1" t="s">
        <v>382</v>
      </c>
    </row>
    <row r="2036" spans="1:7" s="1" customFormat="1" ht="13.5">
      <c r="A2036" s="180">
        <v>44896</v>
      </c>
      <c r="B2036" s="1" t="s">
        <v>2</v>
      </c>
      <c r="C2036" s="144"/>
      <c r="D2036" s="144">
        <v>673685</v>
      </c>
      <c r="E2036" s="1" t="s">
        <v>524</v>
      </c>
      <c r="G2036" s="1" t="s">
        <v>382</v>
      </c>
    </row>
    <row r="2037" spans="1:7" s="1" customFormat="1" ht="13.5">
      <c r="A2037" s="180">
        <v>44896</v>
      </c>
      <c r="B2037" s="1" t="s">
        <v>153</v>
      </c>
      <c r="C2037" s="144"/>
      <c r="D2037" s="144">
        <v>3624900</v>
      </c>
      <c r="E2037" s="1" t="s">
        <v>120</v>
      </c>
      <c r="G2037" s="1" t="s">
        <v>382</v>
      </c>
    </row>
    <row r="2038" spans="1:7" s="1" customFormat="1" ht="13.5">
      <c r="A2038" s="180">
        <v>44896</v>
      </c>
      <c r="B2038" s="1" t="s">
        <v>2</v>
      </c>
      <c r="C2038" s="144"/>
      <c r="D2038" s="144">
        <v>362490</v>
      </c>
      <c r="E2038" s="1" t="s">
        <v>120</v>
      </c>
      <c r="G2038" s="1" t="s">
        <v>382</v>
      </c>
    </row>
    <row r="2039" spans="1:7" s="1" customFormat="1" ht="13.5">
      <c r="A2039" s="180">
        <v>44896</v>
      </c>
      <c r="B2039" s="1" t="s">
        <v>83</v>
      </c>
      <c r="C2039" s="144"/>
      <c r="D2039" s="144">
        <v>4583100</v>
      </c>
      <c r="E2039" s="1" t="s">
        <v>409</v>
      </c>
      <c r="G2039" s="1" t="s">
        <v>382</v>
      </c>
    </row>
    <row r="2040" spans="1:7" s="1" customFormat="1" ht="13.5">
      <c r="A2040" s="180">
        <v>44896</v>
      </c>
      <c r="B2040" s="1" t="s">
        <v>2</v>
      </c>
      <c r="C2040" s="144"/>
      <c r="D2040" s="144">
        <v>458310</v>
      </c>
      <c r="E2040" s="1" t="s">
        <v>409</v>
      </c>
      <c r="G2040" s="1" t="s">
        <v>382</v>
      </c>
    </row>
    <row r="2041" spans="1:7" s="1" customFormat="1" ht="13.5">
      <c r="A2041" s="180">
        <v>44896</v>
      </c>
      <c r="B2041" s="1" t="s">
        <v>153</v>
      </c>
      <c r="C2041" s="144"/>
      <c r="D2041" s="144">
        <v>2499900</v>
      </c>
      <c r="E2041" s="1" t="s">
        <v>409</v>
      </c>
      <c r="G2041" s="1" t="s">
        <v>382</v>
      </c>
    </row>
    <row r="2042" spans="1:7" s="1" customFormat="1" ht="13.5">
      <c r="A2042" s="180">
        <v>44896</v>
      </c>
      <c r="B2042" s="1" t="s">
        <v>2</v>
      </c>
      <c r="C2042" s="144"/>
      <c r="D2042" s="144">
        <v>249990</v>
      </c>
      <c r="E2042" s="1" t="s">
        <v>409</v>
      </c>
      <c r="G2042" s="1" t="s">
        <v>382</v>
      </c>
    </row>
    <row r="2043" spans="1:7" s="1" customFormat="1" ht="13.5">
      <c r="A2043" s="180">
        <v>44896</v>
      </c>
      <c r="B2043" s="1" t="s">
        <v>153</v>
      </c>
      <c r="C2043" s="144"/>
      <c r="D2043" s="144">
        <v>60123200</v>
      </c>
      <c r="E2043" s="1" t="s">
        <v>120</v>
      </c>
      <c r="G2043" s="1" t="s">
        <v>382</v>
      </c>
    </row>
    <row r="2044" spans="1:7" s="1" customFormat="1" ht="13.5">
      <c r="A2044" s="180">
        <v>44896</v>
      </c>
      <c r="B2044" s="1" t="s">
        <v>2</v>
      </c>
      <c r="C2044" s="144"/>
      <c r="D2044" s="144">
        <v>6012320</v>
      </c>
      <c r="E2044" s="1" t="s">
        <v>120</v>
      </c>
      <c r="G2044" s="1" t="s">
        <v>382</v>
      </c>
    </row>
    <row r="2045" spans="1:7" s="1" customFormat="1" ht="13.5">
      <c r="A2045" s="180">
        <v>44896</v>
      </c>
      <c r="B2045" s="1" t="s">
        <v>83</v>
      </c>
      <c r="C2045" s="144"/>
      <c r="D2045" s="144">
        <v>223082500</v>
      </c>
      <c r="E2045" s="1" t="s">
        <v>138</v>
      </c>
      <c r="G2045" s="1" t="s">
        <v>382</v>
      </c>
    </row>
    <row r="2046" spans="1:7" s="1" customFormat="1" ht="13.5">
      <c r="A2046" s="180">
        <v>44896</v>
      </c>
      <c r="B2046" s="1" t="s">
        <v>2</v>
      </c>
      <c r="C2046" s="144"/>
      <c r="D2046" s="144">
        <v>22308250</v>
      </c>
      <c r="E2046" s="1" t="s">
        <v>138</v>
      </c>
      <c r="G2046" s="1" t="s">
        <v>382</v>
      </c>
    </row>
    <row r="2047" spans="1:7" s="1" customFormat="1" ht="13.5">
      <c r="A2047" s="180">
        <v>44896</v>
      </c>
      <c r="B2047" s="1" t="s">
        <v>153</v>
      </c>
      <c r="C2047" s="144"/>
      <c r="D2047" s="144">
        <v>131066800</v>
      </c>
      <c r="E2047" s="1" t="s">
        <v>138</v>
      </c>
      <c r="G2047" s="1" t="s">
        <v>382</v>
      </c>
    </row>
    <row r="2048" spans="1:7" s="1" customFormat="1" ht="13.5">
      <c r="A2048" s="188">
        <v>44896</v>
      </c>
      <c r="B2048" s="135" t="s">
        <v>2</v>
      </c>
      <c r="C2048" s="270"/>
      <c r="D2048" s="270">
        <v>13106680</v>
      </c>
      <c r="E2048" s="135" t="s">
        <v>138</v>
      </c>
      <c r="F2048" s="135"/>
      <c r="G2048" s="135" t="s">
        <v>382</v>
      </c>
    </row>
    <row r="2049" spans="1:8" s="1" customFormat="1" ht="13.5">
      <c r="A2049" s="184">
        <v>44896</v>
      </c>
      <c r="B2049" s="26" t="s">
        <v>702</v>
      </c>
      <c r="C2049" s="271">
        <f>SUM(D1841:D2048)</f>
        <v>2311048851.3870969</v>
      </c>
      <c r="D2049" s="271"/>
      <c r="E2049" s="26"/>
      <c r="F2049" s="26"/>
      <c r="G2049" s="26"/>
    </row>
    <row r="2050" spans="1:8" ht="15" customHeight="1">
      <c r="A2050" s="180">
        <v>44915</v>
      </c>
      <c r="B2050" s="1" t="s">
        <v>161</v>
      </c>
      <c r="C2050" s="144"/>
      <c r="D2050" s="144">
        <v>81900</v>
      </c>
      <c r="E2050" s="1" t="s">
        <v>116</v>
      </c>
      <c r="F2050" s="1" t="s">
        <v>143</v>
      </c>
      <c r="G2050" s="1" t="s">
        <v>384</v>
      </c>
      <c r="H2050" s="155" t="s">
        <v>704</v>
      </c>
    </row>
    <row r="2051" spans="1:8" ht="15" customHeight="1">
      <c r="A2051" s="180">
        <v>44915</v>
      </c>
      <c r="B2051" s="1" t="s">
        <v>276</v>
      </c>
      <c r="C2051" s="144"/>
      <c r="D2051" s="144">
        <v>8190</v>
      </c>
      <c r="E2051" s="1" t="s">
        <v>116</v>
      </c>
      <c r="F2051" s="1" t="s">
        <v>143</v>
      </c>
      <c r="G2051" s="1" t="s">
        <v>384</v>
      </c>
    </row>
    <row r="2052" spans="1:8" ht="15" customHeight="1">
      <c r="A2052" s="180">
        <v>44915</v>
      </c>
      <c r="B2052" s="1" t="s">
        <v>248</v>
      </c>
      <c r="C2052" s="144">
        <v>90090</v>
      </c>
      <c r="D2052" s="144"/>
      <c r="E2052" s="1" t="s">
        <v>116</v>
      </c>
      <c r="F2052" s="1" t="s">
        <v>143</v>
      </c>
      <c r="G2052" s="1" t="s">
        <v>384</v>
      </c>
    </row>
    <row r="2053" spans="1:8" ht="15" customHeight="1">
      <c r="A2053" s="180">
        <v>44915</v>
      </c>
      <c r="B2053" s="1" t="s">
        <v>84</v>
      </c>
      <c r="C2053" s="144"/>
      <c r="D2053" s="144">
        <v>3690</v>
      </c>
      <c r="E2053" s="1" t="s">
        <v>116</v>
      </c>
      <c r="F2053" s="1" t="s">
        <v>144</v>
      </c>
      <c r="G2053" s="1" t="s">
        <v>513</v>
      </c>
    </row>
    <row r="2054" spans="1:8" ht="15" customHeight="1">
      <c r="A2054" s="180">
        <v>44915</v>
      </c>
      <c r="B2054" s="1" t="s">
        <v>248</v>
      </c>
      <c r="C2054" s="144">
        <v>3690</v>
      </c>
      <c r="D2054" s="144"/>
      <c r="E2054" s="1" t="s">
        <v>116</v>
      </c>
      <c r="F2054" s="1" t="s">
        <v>144</v>
      </c>
      <c r="G2054" s="1" t="s">
        <v>513</v>
      </c>
    </row>
    <row r="2055" spans="1:8" ht="15" customHeight="1">
      <c r="A2055" s="180">
        <v>44915</v>
      </c>
      <c r="B2055" s="1" t="s">
        <v>84</v>
      </c>
      <c r="C2055" s="144"/>
      <c r="D2055" s="144">
        <v>254250</v>
      </c>
      <c r="E2055" s="1" t="s">
        <v>455</v>
      </c>
      <c r="F2055" s="1" t="s">
        <v>143</v>
      </c>
      <c r="G2055" s="1" t="s">
        <v>513</v>
      </c>
    </row>
    <row r="2056" spans="1:8" ht="15" customHeight="1">
      <c r="A2056" s="180">
        <v>44915</v>
      </c>
      <c r="B2056" s="1" t="s">
        <v>276</v>
      </c>
      <c r="C2056" s="144"/>
      <c r="D2056" s="144">
        <v>25425</v>
      </c>
      <c r="E2056" s="1" t="s">
        <v>455</v>
      </c>
      <c r="F2056" s="1" t="s">
        <v>143</v>
      </c>
      <c r="G2056" s="1" t="s">
        <v>513</v>
      </c>
    </row>
    <row r="2057" spans="1:8" ht="15" customHeight="1">
      <c r="A2057" s="180">
        <v>44915</v>
      </c>
      <c r="B2057" s="1" t="s">
        <v>248</v>
      </c>
      <c r="C2057" s="144">
        <v>279675</v>
      </c>
      <c r="D2057" s="144"/>
      <c r="E2057" s="1" t="s">
        <v>455</v>
      </c>
      <c r="F2057" s="1" t="s">
        <v>143</v>
      </c>
      <c r="G2057" s="1" t="s">
        <v>513</v>
      </c>
    </row>
    <row r="2058" spans="1:8" ht="15" customHeight="1">
      <c r="A2058" s="180">
        <v>44915</v>
      </c>
      <c r="B2058" s="1" t="s">
        <v>84</v>
      </c>
      <c r="C2058" s="144"/>
      <c r="D2058" s="144">
        <v>11460</v>
      </c>
      <c r="E2058" s="1" t="s">
        <v>455</v>
      </c>
      <c r="F2058" s="1" t="s">
        <v>144</v>
      </c>
      <c r="G2058" s="1" t="s">
        <v>513</v>
      </c>
    </row>
    <row r="2059" spans="1:8" ht="15" customHeight="1">
      <c r="A2059" s="180">
        <v>44915</v>
      </c>
      <c r="B2059" s="1" t="s">
        <v>248</v>
      </c>
      <c r="C2059" s="144">
        <v>11460</v>
      </c>
      <c r="D2059" s="144"/>
      <c r="E2059" s="1" t="s">
        <v>455</v>
      </c>
      <c r="F2059" s="1" t="s">
        <v>144</v>
      </c>
      <c r="G2059" s="1" t="s">
        <v>513</v>
      </c>
    </row>
    <row r="2060" spans="1:8" ht="15" customHeight="1">
      <c r="A2060" s="180">
        <v>44915</v>
      </c>
      <c r="B2060" s="1" t="s">
        <v>84</v>
      </c>
      <c r="C2060" s="144"/>
      <c r="D2060" s="144">
        <v>135950</v>
      </c>
      <c r="E2060" s="1" t="s">
        <v>139</v>
      </c>
      <c r="F2060" s="1" t="s">
        <v>143</v>
      </c>
      <c r="G2060" s="1" t="s">
        <v>513</v>
      </c>
    </row>
    <row r="2061" spans="1:8" ht="15" customHeight="1">
      <c r="A2061" s="180">
        <v>44915</v>
      </c>
      <c r="B2061" s="1" t="s">
        <v>276</v>
      </c>
      <c r="C2061" s="144"/>
      <c r="D2061" s="144">
        <v>13595</v>
      </c>
      <c r="E2061" s="1" t="s">
        <v>139</v>
      </c>
      <c r="F2061" s="1" t="s">
        <v>143</v>
      </c>
      <c r="G2061" s="1" t="s">
        <v>513</v>
      </c>
    </row>
    <row r="2062" spans="1:8" ht="15" customHeight="1">
      <c r="A2062" s="180">
        <v>44915</v>
      </c>
      <c r="B2062" s="1" t="s">
        <v>248</v>
      </c>
      <c r="C2062" s="144">
        <v>149545</v>
      </c>
      <c r="D2062" s="144"/>
      <c r="E2062" s="1" t="s">
        <v>139</v>
      </c>
      <c r="F2062" s="1" t="s">
        <v>143</v>
      </c>
      <c r="G2062" s="1" t="s">
        <v>513</v>
      </c>
    </row>
    <row r="2063" spans="1:8" ht="15" customHeight="1">
      <c r="A2063" s="180">
        <v>44915</v>
      </c>
      <c r="B2063" s="1" t="s">
        <v>84</v>
      </c>
      <c r="C2063" s="144"/>
      <c r="D2063" s="144">
        <v>6130</v>
      </c>
      <c r="E2063" s="1" t="s">
        <v>139</v>
      </c>
      <c r="F2063" s="1" t="s">
        <v>144</v>
      </c>
      <c r="G2063" s="1" t="s">
        <v>513</v>
      </c>
    </row>
    <row r="2064" spans="1:8" ht="15" customHeight="1">
      <c r="A2064" s="180">
        <v>44915</v>
      </c>
      <c r="B2064" s="1" t="s">
        <v>248</v>
      </c>
      <c r="C2064" s="144">
        <v>6130</v>
      </c>
      <c r="D2064" s="144"/>
      <c r="E2064" s="1" t="s">
        <v>139</v>
      </c>
      <c r="F2064" s="1" t="s">
        <v>144</v>
      </c>
      <c r="G2064" s="1" t="s">
        <v>513</v>
      </c>
    </row>
    <row r="2065" spans="1:7" ht="15" customHeight="1">
      <c r="A2065" s="180">
        <v>44915</v>
      </c>
      <c r="B2065" s="1" t="s">
        <v>84</v>
      </c>
      <c r="C2065" s="144"/>
      <c r="D2065" s="144">
        <v>133080</v>
      </c>
      <c r="E2065" s="1" t="s">
        <v>139</v>
      </c>
      <c r="F2065" s="1" t="s">
        <v>227</v>
      </c>
      <c r="G2065" s="1" t="s">
        <v>513</v>
      </c>
    </row>
    <row r="2066" spans="1:7" ht="15" customHeight="1">
      <c r="A2066" s="180">
        <v>44915</v>
      </c>
      <c r="B2066" s="1" t="s">
        <v>276</v>
      </c>
      <c r="C2066" s="144"/>
      <c r="D2066" s="144">
        <v>13308</v>
      </c>
      <c r="E2066" s="1" t="s">
        <v>139</v>
      </c>
      <c r="F2066" s="1" t="s">
        <v>227</v>
      </c>
      <c r="G2066" s="1" t="s">
        <v>513</v>
      </c>
    </row>
    <row r="2067" spans="1:7" ht="15" customHeight="1">
      <c r="A2067" s="180">
        <v>44915</v>
      </c>
      <c r="B2067" s="1" t="s">
        <v>248</v>
      </c>
      <c r="C2067" s="144">
        <v>146388</v>
      </c>
      <c r="D2067" s="144"/>
      <c r="E2067" s="1" t="s">
        <v>139</v>
      </c>
      <c r="F2067" s="1" t="s">
        <v>227</v>
      </c>
      <c r="G2067" s="1" t="s">
        <v>513</v>
      </c>
    </row>
    <row r="2068" spans="1:7" ht="15" customHeight="1">
      <c r="A2068" s="180">
        <v>44915</v>
      </c>
      <c r="B2068" s="1" t="s">
        <v>84</v>
      </c>
      <c r="C2068" s="144"/>
      <c r="D2068" s="144">
        <v>6000</v>
      </c>
      <c r="E2068" s="1" t="s">
        <v>459</v>
      </c>
      <c r="F2068" s="1" t="s">
        <v>228</v>
      </c>
      <c r="G2068" s="1" t="s">
        <v>513</v>
      </c>
    </row>
    <row r="2069" spans="1:7" ht="15" customHeight="1">
      <c r="A2069" s="180">
        <v>44915</v>
      </c>
      <c r="B2069" s="1" t="s">
        <v>248</v>
      </c>
      <c r="C2069" s="144">
        <v>6000</v>
      </c>
      <c r="D2069" s="144"/>
      <c r="E2069" s="1" t="s">
        <v>459</v>
      </c>
      <c r="F2069" s="1" t="s">
        <v>228</v>
      </c>
      <c r="G2069" s="1" t="s">
        <v>513</v>
      </c>
    </row>
    <row r="2070" spans="1:7" ht="15" customHeight="1">
      <c r="A2070" s="180">
        <v>44915</v>
      </c>
      <c r="B2070" s="1" t="s">
        <v>84</v>
      </c>
      <c r="C2070" s="144"/>
      <c r="D2070" s="144">
        <v>106990</v>
      </c>
      <c r="E2070" s="1" t="s">
        <v>459</v>
      </c>
      <c r="F2070" s="1" t="s">
        <v>143</v>
      </c>
      <c r="G2070" s="1" t="s">
        <v>513</v>
      </c>
    </row>
    <row r="2071" spans="1:7" ht="15" customHeight="1">
      <c r="A2071" s="180">
        <v>44915</v>
      </c>
      <c r="B2071" s="1" t="s">
        <v>276</v>
      </c>
      <c r="C2071" s="144"/>
      <c r="D2071" s="144">
        <v>10699</v>
      </c>
      <c r="E2071" s="1" t="s">
        <v>459</v>
      </c>
      <c r="F2071" s="1" t="s">
        <v>143</v>
      </c>
      <c r="G2071" s="1" t="s">
        <v>513</v>
      </c>
    </row>
    <row r="2072" spans="1:7" ht="15" customHeight="1">
      <c r="A2072" s="180">
        <v>44915</v>
      </c>
      <c r="B2072" s="1" t="s">
        <v>248</v>
      </c>
      <c r="C2072" s="144">
        <v>117689</v>
      </c>
      <c r="D2072" s="144"/>
      <c r="E2072" s="1" t="s">
        <v>459</v>
      </c>
      <c r="F2072" s="1" t="s">
        <v>143</v>
      </c>
      <c r="G2072" s="1" t="s">
        <v>513</v>
      </c>
    </row>
    <row r="2073" spans="1:7" ht="15" customHeight="1">
      <c r="A2073" s="180">
        <v>44915</v>
      </c>
      <c r="B2073" s="1" t="s">
        <v>84</v>
      </c>
      <c r="C2073" s="144"/>
      <c r="D2073" s="144">
        <v>4820</v>
      </c>
      <c r="E2073" s="1" t="s">
        <v>342</v>
      </c>
      <c r="F2073" s="1" t="s">
        <v>144</v>
      </c>
      <c r="G2073" s="1" t="s">
        <v>513</v>
      </c>
    </row>
    <row r="2074" spans="1:7" ht="15" customHeight="1">
      <c r="A2074" s="180">
        <v>44915</v>
      </c>
      <c r="B2074" s="1" t="s">
        <v>248</v>
      </c>
      <c r="C2074" s="144">
        <v>4820</v>
      </c>
      <c r="D2074" s="144"/>
      <c r="E2074" s="1" t="s">
        <v>342</v>
      </c>
      <c r="F2074" s="1" t="s">
        <v>144</v>
      </c>
      <c r="G2074" s="1" t="s">
        <v>513</v>
      </c>
    </row>
    <row r="2075" spans="1:7" ht="15" customHeight="1">
      <c r="A2075" s="180">
        <v>44915</v>
      </c>
      <c r="B2075" s="1" t="s">
        <v>84</v>
      </c>
      <c r="C2075" s="144"/>
      <c r="D2075" s="144">
        <v>62490</v>
      </c>
      <c r="E2075" s="1" t="s">
        <v>342</v>
      </c>
      <c r="F2075" s="1" t="s">
        <v>143</v>
      </c>
      <c r="G2075" s="1" t="s">
        <v>513</v>
      </c>
    </row>
    <row r="2076" spans="1:7" ht="15" customHeight="1">
      <c r="A2076" s="180">
        <v>44915</v>
      </c>
      <c r="B2076" s="1" t="s">
        <v>276</v>
      </c>
      <c r="C2076" s="144"/>
      <c r="D2076" s="144">
        <v>6249</v>
      </c>
      <c r="E2076" s="1" t="s">
        <v>342</v>
      </c>
      <c r="F2076" s="1" t="s">
        <v>143</v>
      </c>
      <c r="G2076" s="1" t="s">
        <v>513</v>
      </c>
    </row>
    <row r="2077" spans="1:7" ht="15" customHeight="1">
      <c r="A2077" s="180">
        <v>44915</v>
      </c>
      <c r="B2077" s="1" t="s">
        <v>248</v>
      </c>
      <c r="C2077" s="144">
        <v>68739</v>
      </c>
      <c r="D2077" s="144"/>
      <c r="E2077" s="1" t="s">
        <v>342</v>
      </c>
      <c r="F2077" s="1" t="s">
        <v>143</v>
      </c>
      <c r="G2077" s="1" t="s">
        <v>513</v>
      </c>
    </row>
    <row r="2078" spans="1:7" ht="15" customHeight="1">
      <c r="A2078" s="180">
        <v>44915</v>
      </c>
      <c r="B2078" s="1" t="s">
        <v>84</v>
      </c>
      <c r="C2078" s="144"/>
      <c r="D2078" s="144">
        <v>2820</v>
      </c>
      <c r="E2078" s="1" t="s">
        <v>342</v>
      </c>
      <c r="F2078" s="1" t="s">
        <v>144</v>
      </c>
      <c r="G2078" s="1" t="s">
        <v>513</v>
      </c>
    </row>
    <row r="2079" spans="1:7" ht="15" customHeight="1">
      <c r="A2079" s="180">
        <v>44915</v>
      </c>
      <c r="B2079" s="1" t="s">
        <v>248</v>
      </c>
      <c r="C2079" s="144">
        <v>2820</v>
      </c>
      <c r="D2079" s="144"/>
      <c r="E2079" s="1" t="s">
        <v>342</v>
      </c>
      <c r="F2079" s="1" t="s">
        <v>144</v>
      </c>
      <c r="G2079" s="1" t="s">
        <v>513</v>
      </c>
    </row>
    <row r="2080" spans="1:7" ht="15" customHeight="1">
      <c r="A2080" s="180">
        <v>44915</v>
      </c>
      <c r="B2080" s="1" t="s">
        <v>84</v>
      </c>
      <c r="C2080" s="144"/>
      <c r="D2080" s="144">
        <v>1010960</v>
      </c>
      <c r="E2080" s="1" t="s">
        <v>313</v>
      </c>
      <c r="F2080" s="1" t="s">
        <v>227</v>
      </c>
      <c r="G2080" s="1" t="s">
        <v>513</v>
      </c>
    </row>
    <row r="2081" spans="1:7" ht="15" customHeight="1">
      <c r="A2081" s="180">
        <v>44915</v>
      </c>
      <c r="B2081" s="1" t="s">
        <v>276</v>
      </c>
      <c r="C2081" s="144"/>
      <c r="D2081" s="144">
        <v>101096</v>
      </c>
      <c r="E2081" s="1" t="s">
        <v>313</v>
      </c>
      <c r="F2081" s="1" t="s">
        <v>227</v>
      </c>
      <c r="G2081" s="1" t="s">
        <v>513</v>
      </c>
    </row>
    <row r="2082" spans="1:7" ht="15" customHeight="1">
      <c r="A2082" s="180">
        <v>44915</v>
      </c>
      <c r="B2082" s="1" t="s">
        <v>248</v>
      </c>
      <c r="C2082" s="144">
        <v>1112056</v>
      </c>
      <c r="D2082" s="144"/>
      <c r="E2082" s="1" t="s">
        <v>313</v>
      </c>
      <c r="F2082" s="1" t="s">
        <v>227</v>
      </c>
      <c r="G2082" s="1" t="s">
        <v>513</v>
      </c>
    </row>
    <row r="2083" spans="1:7" ht="15" customHeight="1">
      <c r="A2083" s="180">
        <v>44915</v>
      </c>
      <c r="B2083" s="1" t="s">
        <v>84</v>
      </c>
      <c r="C2083" s="144"/>
      <c r="D2083" s="144">
        <v>45620</v>
      </c>
      <c r="E2083" s="1" t="s">
        <v>313</v>
      </c>
      <c r="F2083" s="1" t="s">
        <v>228</v>
      </c>
      <c r="G2083" s="1" t="s">
        <v>513</v>
      </c>
    </row>
    <row r="2084" spans="1:7" ht="15" customHeight="1">
      <c r="A2084" s="180">
        <v>44915</v>
      </c>
      <c r="B2084" s="1" t="s">
        <v>248</v>
      </c>
      <c r="C2084" s="144">
        <v>45620</v>
      </c>
      <c r="D2084" s="144"/>
      <c r="E2084" s="1" t="s">
        <v>313</v>
      </c>
      <c r="F2084" s="1" t="s">
        <v>228</v>
      </c>
      <c r="G2084" s="1" t="s">
        <v>513</v>
      </c>
    </row>
    <row r="2085" spans="1:7" ht="15" customHeight="1">
      <c r="A2085" s="180">
        <v>44915</v>
      </c>
      <c r="B2085" s="1" t="s">
        <v>84</v>
      </c>
      <c r="C2085" s="144"/>
      <c r="D2085" s="144">
        <v>43420</v>
      </c>
      <c r="E2085" s="1" t="s">
        <v>455</v>
      </c>
      <c r="F2085" s="1" t="s">
        <v>143</v>
      </c>
      <c r="G2085" s="1" t="s">
        <v>513</v>
      </c>
    </row>
    <row r="2086" spans="1:7" ht="15" customHeight="1">
      <c r="A2086" s="180">
        <v>44915</v>
      </c>
      <c r="B2086" s="1" t="s">
        <v>276</v>
      </c>
      <c r="C2086" s="144"/>
      <c r="D2086" s="144">
        <v>4342</v>
      </c>
      <c r="E2086" s="1" t="s">
        <v>455</v>
      </c>
      <c r="F2086" s="1" t="s">
        <v>143</v>
      </c>
      <c r="G2086" s="1" t="s">
        <v>513</v>
      </c>
    </row>
    <row r="2087" spans="1:7" ht="15" customHeight="1">
      <c r="A2087" s="180">
        <v>44915</v>
      </c>
      <c r="B2087" s="1" t="s">
        <v>248</v>
      </c>
      <c r="C2087" s="144">
        <v>47762</v>
      </c>
      <c r="D2087" s="144"/>
      <c r="E2087" s="1" t="s">
        <v>455</v>
      </c>
      <c r="F2087" s="1" t="s">
        <v>143</v>
      </c>
      <c r="G2087" s="1" t="s">
        <v>513</v>
      </c>
    </row>
    <row r="2088" spans="1:7" ht="15" customHeight="1">
      <c r="A2088" s="180">
        <v>44915</v>
      </c>
      <c r="B2088" s="1" t="s">
        <v>84</v>
      </c>
      <c r="C2088" s="144"/>
      <c r="D2088" s="144">
        <v>1950</v>
      </c>
      <c r="E2088" s="1" t="s">
        <v>455</v>
      </c>
      <c r="F2088" s="1" t="s">
        <v>144</v>
      </c>
      <c r="G2088" s="1" t="s">
        <v>513</v>
      </c>
    </row>
    <row r="2089" spans="1:7" ht="15" customHeight="1">
      <c r="A2089" s="180">
        <v>44915</v>
      </c>
      <c r="B2089" s="1" t="s">
        <v>248</v>
      </c>
      <c r="C2089" s="144">
        <v>1950</v>
      </c>
      <c r="D2089" s="144"/>
      <c r="E2089" s="1" t="s">
        <v>455</v>
      </c>
      <c r="F2089" s="1" t="s">
        <v>144</v>
      </c>
      <c r="G2089" s="1" t="s">
        <v>513</v>
      </c>
    </row>
    <row r="2090" spans="1:7" ht="15" customHeight="1">
      <c r="A2090" s="180">
        <v>44915</v>
      </c>
      <c r="B2090" s="1" t="s">
        <v>84</v>
      </c>
      <c r="C2090" s="144"/>
      <c r="D2090" s="144">
        <v>133050</v>
      </c>
      <c r="E2090" s="1" t="s">
        <v>245</v>
      </c>
      <c r="F2090" s="1" t="s">
        <v>143</v>
      </c>
      <c r="G2090" s="1" t="s">
        <v>513</v>
      </c>
    </row>
    <row r="2091" spans="1:7" ht="15" customHeight="1">
      <c r="A2091" s="180">
        <v>44915</v>
      </c>
      <c r="B2091" s="1" t="s">
        <v>276</v>
      </c>
      <c r="C2091" s="144"/>
      <c r="D2091" s="144">
        <v>13305</v>
      </c>
      <c r="E2091" s="1" t="s">
        <v>245</v>
      </c>
      <c r="F2091" s="1" t="s">
        <v>143</v>
      </c>
      <c r="G2091" s="1" t="s">
        <v>513</v>
      </c>
    </row>
    <row r="2092" spans="1:7" ht="15" customHeight="1">
      <c r="A2092" s="180">
        <v>44915</v>
      </c>
      <c r="B2092" s="1" t="s">
        <v>248</v>
      </c>
      <c r="C2092" s="144">
        <v>146355</v>
      </c>
      <c r="D2092" s="144"/>
      <c r="E2092" s="1" t="s">
        <v>245</v>
      </c>
      <c r="F2092" s="1" t="s">
        <v>143</v>
      </c>
      <c r="G2092" s="1" t="s">
        <v>513</v>
      </c>
    </row>
    <row r="2093" spans="1:7" ht="15" customHeight="1">
      <c r="A2093" s="180">
        <v>44915</v>
      </c>
      <c r="B2093" s="1" t="s">
        <v>84</v>
      </c>
      <c r="C2093" s="144"/>
      <c r="D2093" s="144">
        <v>6000</v>
      </c>
      <c r="E2093" s="1" t="s">
        <v>245</v>
      </c>
      <c r="F2093" s="1" t="s">
        <v>144</v>
      </c>
      <c r="G2093" s="1" t="s">
        <v>513</v>
      </c>
    </row>
    <row r="2094" spans="1:7" ht="15" customHeight="1">
      <c r="A2094" s="180">
        <v>44915</v>
      </c>
      <c r="B2094" s="1" t="s">
        <v>248</v>
      </c>
      <c r="C2094" s="144">
        <v>6000</v>
      </c>
      <c r="D2094" s="144"/>
      <c r="E2094" s="1" t="s">
        <v>245</v>
      </c>
      <c r="F2094" s="1" t="s">
        <v>144</v>
      </c>
      <c r="G2094" s="1" t="s">
        <v>513</v>
      </c>
    </row>
    <row r="2095" spans="1:7" ht="15" customHeight="1">
      <c r="A2095" s="180">
        <v>44915</v>
      </c>
      <c r="B2095" s="1" t="s">
        <v>84</v>
      </c>
      <c r="C2095" s="144"/>
      <c r="D2095" s="144">
        <v>160040</v>
      </c>
      <c r="E2095" s="1" t="s">
        <v>309</v>
      </c>
      <c r="F2095" s="1" t="s">
        <v>143</v>
      </c>
      <c r="G2095" s="1" t="s">
        <v>513</v>
      </c>
    </row>
    <row r="2096" spans="1:7" ht="15" customHeight="1">
      <c r="A2096" s="180">
        <v>44915</v>
      </c>
      <c r="B2096" s="1" t="s">
        <v>276</v>
      </c>
      <c r="C2096" s="144"/>
      <c r="D2096" s="144">
        <v>16004</v>
      </c>
      <c r="E2096" s="1" t="s">
        <v>309</v>
      </c>
      <c r="F2096" s="1" t="s">
        <v>143</v>
      </c>
      <c r="G2096" s="1" t="s">
        <v>513</v>
      </c>
    </row>
    <row r="2097" spans="1:7" ht="15" customHeight="1">
      <c r="A2097" s="180">
        <v>44915</v>
      </c>
      <c r="B2097" s="1" t="s">
        <v>248</v>
      </c>
      <c r="C2097" s="144">
        <v>176044</v>
      </c>
      <c r="D2097" s="144"/>
      <c r="E2097" s="1" t="s">
        <v>309</v>
      </c>
      <c r="F2097" s="1" t="s">
        <v>143</v>
      </c>
      <c r="G2097" s="1" t="s">
        <v>513</v>
      </c>
    </row>
    <row r="2098" spans="1:7" ht="15" customHeight="1">
      <c r="A2098" s="180">
        <v>44915</v>
      </c>
      <c r="B2098" s="1" t="s">
        <v>84</v>
      </c>
      <c r="C2098" s="144"/>
      <c r="D2098" s="144">
        <v>7220</v>
      </c>
      <c r="E2098" s="1" t="s">
        <v>124</v>
      </c>
      <c r="F2098" s="1" t="s">
        <v>144</v>
      </c>
      <c r="G2098" s="1" t="s">
        <v>513</v>
      </c>
    </row>
    <row r="2099" spans="1:7" ht="15" customHeight="1">
      <c r="A2099" s="180">
        <v>44915</v>
      </c>
      <c r="B2099" s="1" t="s">
        <v>248</v>
      </c>
      <c r="C2099" s="144">
        <v>7220</v>
      </c>
      <c r="D2099" s="144"/>
      <c r="E2099" s="1" t="s">
        <v>124</v>
      </c>
      <c r="F2099" s="1" t="s">
        <v>144</v>
      </c>
      <c r="G2099" s="1" t="s">
        <v>513</v>
      </c>
    </row>
    <row r="2100" spans="1:7" ht="15" customHeight="1">
      <c r="A2100" s="180">
        <v>44915</v>
      </c>
      <c r="B2100" s="1" t="s">
        <v>84</v>
      </c>
      <c r="C2100" s="144"/>
      <c r="D2100" s="144">
        <v>9280</v>
      </c>
      <c r="E2100" s="1" t="s">
        <v>385</v>
      </c>
      <c r="F2100" s="1" t="s">
        <v>143</v>
      </c>
      <c r="G2100" s="1" t="s">
        <v>513</v>
      </c>
    </row>
    <row r="2101" spans="1:7" ht="15" customHeight="1">
      <c r="A2101" s="180">
        <v>44915</v>
      </c>
      <c r="B2101" s="1" t="s">
        <v>276</v>
      </c>
      <c r="C2101" s="144"/>
      <c r="D2101" s="144">
        <v>928</v>
      </c>
      <c r="E2101" s="1" t="s">
        <v>385</v>
      </c>
      <c r="F2101" s="1" t="s">
        <v>143</v>
      </c>
      <c r="G2101" s="1" t="s">
        <v>513</v>
      </c>
    </row>
    <row r="2102" spans="1:7" ht="15" customHeight="1">
      <c r="A2102" s="180">
        <v>44915</v>
      </c>
      <c r="B2102" s="1" t="s">
        <v>248</v>
      </c>
      <c r="C2102" s="144">
        <v>10208</v>
      </c>
      <c r="D2102" s="144"/>
      <c r="E2102" s="1" t="s">
        <v>385</v>
      </c>
      <c r="F2102" s="1" t="s">
        <v>143</v>
      </c>
      <c r="G2102" s="1" t="s">
        <v>513</v>
      </c>
    </row>
    <row r="2103" spans="1:7" ht="15" customHeight="1">
      <c r="A2103" s="180">
        <v>44915</v>
      </c>
      <c r="B2103" s="1" t="s">
        <v>84</v>
      </c>
      <c r="C2103" s="144"/>
      <c r="D2103" s="144">
        <v>410</v>
      </c>
      <c r="E2103" s="1" t="s">
        <v>385</v>
      </c>
      <c r="F2103" s="1" t="s">
        <v>144</v>
      </c>
      <c r="G2103" s="1" t="s">
        <v>513</v>
      </c>
    </row>
    <row r="2104" spans="1:7" ht="15" customHeight="1">
      <c r="A2104" s="180">
        <v>44915</v>
      </c>
      <c r="B2104" s="1" t="s">
        <v>248</v>
      </c>
      <c r="C2104" s="144">
        <v>410</v>
      </c>
      <c r="D2104" s="144"/>
      <c r="E2104" s="1" t="s">
        <v>385</v>
      </c>
      <c r="F2104" s="1" t="s">
        <v>144</v>
      </c>
      <c r="G2104" s="1" t="s">
        <v>513</v>
      </c>
    </row>
    <row r="2105" spans="1:7" ht="15" customHeight="1">
      <c r="A2105" s="180">
        <v>44915</v>
      </c>
      <c r="B2105" s="1" t="s">
        <v>84</v>
      </c>
      <c r="C2105" s="144"/>
      <c r="D2105" s="144">
        <v>11500</v>
      </c>
      <c r="E2105" s="1" t="s">
        <v>331</v>
      </c>
      <c r="F2105" s="1" t="s">
        <v>143</v>
      </c>
      <c r="G2105" s="1" t="s">
        <v>513</v>
      </c>
    </row>
    <row r="2106" spans="1:7" ht="15" customHeight="1">
      <c r="A2106" s="180">
        <v>44915</v>
      </c>
      <c r="B2106" s="1" t="s">
        <v>276</v>
      </c>
      <c r="C2106" s="144"/>
      <c r="D2106" s="144">
        <v>1150</v>
      </c>
      <c r="E2106" s="1" t="s">
        <v>331</v>
      </c>
      <c r="F2106" s="1" t="s">
        <v>143</v>
      </c>
      <c r="G2106" s="1" t="s">
        <v>513</v>
      </c>
    </row>
    <row r="2107" spans="1:7" ht="15" customHeight="1">
      <c r="A2107" s="180">
        <v>44915</v>
      </c>
      <c r="B2107" s="1" t="s">
        <v>248</v>
      </c>
      <c r="C2107" s="144">
        <v>12650</v>
      </c>
      <c r="D2107" s="144"/>
      <c r="E2107" s="1" t="s">
        <v>331</v>
      </c>
      <c r="F2107" s="1" t="s">
        <v>143</v>
      </c>
      <c r="G2107" s="1" t="s">
        <v>513</v>
      </c>
    </row>
    <row r="2108" spans="1:7" ht="15" customHeight="1">
      <c r="A2108" s="180">
        <v>44915</v>
      </c>
      <c r="B2108" s="1" t="s">
        <v>84</v>
      </c>
      <c r="C2108" s="144"/>
      <c r="D2108" s="144">
        <v>510</v>
      </c>
      <c r="E2108" s="1" t="s">
        <v>489</v>
      </c>
      <c r="F2108" s="1" t="s">
        <v>144</v>
      </c>
      <c r="G2108" s="1" t="s">
        <v>513</v>
      </c>
    </row>
    <row r="2109" spans="1:7" ht="15" customHeight="1">
      <c r="A2109" s="180">
        <v>44915</v>
      </c>
      <c r="B2109" s="1" t="s">
        <v>248</v>
      </c>
      <c r="C2109" s="144">
        <v>510</v>
      </c>
      <c r="D2109" s="144"/>
      <c r="E2109" s="1" t="s">
        <v>489</v>
      </c>
      <c r="F2109" s="1" t="s">
        <v>144</v>
      </c>
      <c r="G2109" s="1" t="s">
        <v>513</v>
      </c>
    </row>
    <row r="2110" spans="1:7" ht="15" customHeight="1">
      <c r="A2110" s="180">
        <v>44915</v>
      </c>
      <c r="B2110" s="1" t="s">
        <v>84</v>
      </c>
      <c r="C2110" s="144"/>
      <c r="D2110" s="144">
        <v>10430</v>
      </c>
      <c r="E2110" s="1" t="s">
        <v>489</v>
      </c>
      <c r="F2110" s="1" t="s">
        <v>143</v>
      </c>
      <c r="G2110" s="1" t="s">
        <v>513</v>
      </c>
    </row>
    <row r="2111" spans="1:7" ht="15" customHeight="1">
      <c r="A2111" s="180">
        <v>44915</v>
      </c>
      <c r="B2111" s="1" t="s">
        <v>276</v>
      </c>
      <c r="C2111" s="144"/>
      <c r="D2111" s="144">
        <v>1043</v>
      </c>
      <c r="E2111" s="1" t="s">
        <v>489</v>
      </c>
      <c r="F2111" s="1" t="s">
        <v>143</v>
      </c>
      <c r="G2111" s="1" t="s">
        <v>513</v>
      </c>
    </row>
    <row r="2112" spans="1:7" ht="15" customHeight="1">
      <c r="A2112" s="180">
        <v>44915</v>
      </c>
      <c r="B2112" s="1" t="s">
        <v>248</v>
      </c>
      <c r="C2112" s="144">
        <v>11473</v>
      </c>
      <c r="D2112" s="144"/>
      <c r="E2112" s="1" t="s">
        <v>489</v>
      </c>
      <c r="F2112" s="1" t="s">
        <v>143</v>
      </c>
      <c r="G2112" s="1" t="s">
        <v>513</v>
      </c>
    </row>
    <row r="2113" spans="1:7" ht="15" customHeight="1">
      <c r="A2113" s="180">
        <v>44915</v>
      </c>
      <c r="B2113" s="1" t="s">
        <v>84</v>
      </c>
      <c r="C2113" s="144"/>
      <c r="D2113" s="144">
        <v>470</v>
      </c>
      <c r="E2113" s="1" t="s">
        <v>489</v>
      </c>
      <c r="F2113" s="1" t="s">
        <v>144</v>
      </c>
      <c r="G2113" s="1" t="s">
        <v>513</v>
      </c>
    </row>
    <row r="2114" spans="1:7" ht="15" customHeight="1">
      <c r="A2114" s="180">
        <v>44915</v>
      </c>
      <c r="B2114" s="1" t="s">
        <v>248</v>
      </c>
      <c r="C2114" s="144">
        <v>470</v>
      </c>
      <c r="D2114" s="144"/>
      <c r="E2114" s="1" t="s">
        <v>489</v>
      </c>
      <c r="F2114" s="1" t="s">
        <v>144</v>
      </c>
      <c r="G2114" s="1" t="s">
        <v>513</v>
      </c>
    </row>
    <row r="2115" spans="1:7" ht="15" customHeight="1">
      <c r="A2115" s="180">
        <v>44915</v>
      </c>
      <c r="B2115" s="1" t="s">
        <v>84</v>
      </c>
      <c r="C2115" s="144"/>
      <c r="D2115" s="144">
        <v>3890</v>
      </c>
      <c r="E2115" s="1" t="s">
        <v>512</v>
      </c>
      <c r="F2115" s="1" t="s">
        <v>143</v>
      </c>
      <c r="G2115" s="1" t="s">
        <v>513</v>
      </c>
    </row>
    <row r="2116" spans="1:7" ht="15" customHeight="1">
      <c r="A2116" s="180">
        <v>44915</v>
      </c>
      <c r="B2116" s="1" t="s">
        <v>276</v>
      </c>
      <c r="C2116" s="144"/>
      <c r="D2116" s="144">
        <v>389</v>
      </c>
      <c r="E2116" s="1" t="s">
        <v>512</v>
      </c>
      <c r="F2116" s="1" t="s">
        <v>143</v>
      </c>
      <c r="G2116" s="1" t="s">
        <v>513</v>
      </c>
    </row>
    <row r="2117" spans="1:7" ht="15" customHeight="1">
      <c r="A2117" s="180">
        <v>44915</v>
      </c>
      <c r="B2117" s="1" t="s">
        <v>248</v>
      </c>
      <c r="C2117" s="144">
        <v>4279</v>
      </c>
      <c r="D2117" s="144"/>
      <c r="E2117" s="1" t="s">
        <v>512</v>
      </c>
      <c r="F2117" s="1" t="s">
        <v>143</v>
      </c>
      <c r="G2117" s="1" t="s">
        <v>513</v>
      </c>
    </row>
    <row r="2118" spans="1:7" ht="15" customHeight="1">
      <c r="A2118" s="180">
        <v>44915</v>
      </c>
      <c r="B2118" s="1" t="s">
        <v>84</v>
      </c>
      <c r="C2118" s="144"/>
      <c r="D2118" s="144">
        <v>170</v>
      </c>
      <c r="E2118" s="1" t="s">
        <v>120</v>
      </c>
      <c r="F2118" s="1" t="s">
        <v>144</v>
      </c>
      <c r="G2118" s="1" t="s">
        <v>513</v>
      </c>
    </row>
    <row r="2119" spans="1:7" ht="15" customHeight="1">
      <c r="A2119" s="180">
        <v>44915</v>
      </c>
      <c r="B2119" s="1" t="s">
        <v>248</v>
      </c>
      <c r="C2119" s="144">
        <v>170</v>
      </c>
      <c r="D2119" s="144"/>
      <c r="E2119" s="1" t="s">
        <v>120</v>
      </c>
      <c r="F2119" s="1" t="s">
        <v>144</v>
      </c>
      <c r="G2119" s="1" t="s">
        <v>513</v>
      </c>
    </row>
    <row r="2120" spans="1:7" ht="15" customHeight="1">
      <c r="A2120" s="180">
        <v>44915</v>
      </c>
      <c r="B2120" s="1" t="s">
        <v>84</v>
      </c>
      <c r="C2120" s="144"/>
      <c r="D2120" s="144">
        <v>125740</v>
      </c>
      <c r="E2120" s="1" t="s">
        <v>120</v>
      </c>
      <c r="F2120" s="1" t="s">
        <v>143</v>
      </c>
      <c r="G2120" s="1" t="s">
        <v>513</v>
      </c>
    </row>
    <row r="2121" spans="1:7" ht="15" customHeight="1">
      <c r="A2121" s="180">
        <v>44915</v>
      </c>
      <c r="B2121" s="1" t="s">
        <v>276</v>
      </c>
      <c r="C2121" s="144"/>
      <c r="D2121" s="144">
        <v>12574</v>
      </c>
      <c r="E2121" s="1" t="s">
        <v>120</v>
      </c>
      <c r="F2121" s="1" t="s">
        <v>143</v>
      </c>
      <c r="G2121" s="1" t="s">
        <v>513</v>
      </c>
    </row>
    <row r="2122" spans="1:7" ht="15" customHeight="1">
      <c r="A2122" s="180">
        <v>44915</v>
      </c>
      <c r="B2122" s="1" t="s">
        <v>248</v>
      </c>
      <c r="C2122" s="144">
        <v>138314</v>
      </c>
      <c r="D2122" s="144"/>
      <c r="E2122" s="1" t="s">
        <v>120</v>
      </c>
      <c r="F2122" s="1" t="s">
        <v>143</v>
      </c>
      <c r="G2122" s="1" t="s">
        <v>513</v>
      </c>
    </row>
    <row r="2123" spans="1:7" ht="15" customHeight="1">
      <c r="A2123" s="180">
        <v>44915</v>
      </c>
      <c r="B2123" s="1" t="s">
        <v>84</v>
      </c>
      <c r="C2123" s="144"/>
      <c r="D2123" s="144">
        <v>5670</v>
      </c>
      <c r="E2123" s="1" t="s">
        <v>120</v>
      </c>
      <c r="F2123" s="1" t="s">
        <v>144</v>
      </c>
      <c r="G2123" s="1" t="s">
        <v>513</v>
      </c>
    </row>
    <row r="2124" spans="1:7" ht="15" customHeight="1">
      <c r="A2124" s="180">
        <v>44915</v>
      </c>
      <c r="B2124" s="1" t="s">
        <v>248</v>
      </c>
      <c r="C2124" s="144">
        <v>5670</v>
      </c>
      <c r="D2124" s="144"/>
      <c r="E2124" s="1" t="s">
        <v>120</v>
      </c>
      <c r="F2124" s="1" t="s">
        <v>144</v>
      </c>
      <c r="G2124" s="1" t="s">
        <v>513</v>
      </c>
    </row>
    <row r="2125" spans="1:7" ht="15" customHeight="1">
      <c r="A2125" s="180">
        <v>44915</v>
      </c>
      <c r="B2125" s="1" t="s">
        <v>84</v>
      </c>
      <c r="C2125" s="144"/>
      <c r="D2125" s="144">
        <v>164610</v>
      </c>
      <c r="E2125" s="1" t="s">
        <v>120</v>
      </c>
      <c r="F2125" s="1" t="s">
        <v>227</v>
      </c>
      <c r="G2125" s="1" t="s">
        <v>513</v>
      </c>
    </row>
    <row r="2126" spans="1:7" ht="15" customHeight="1">
      <c r="A2126" s="180">
        <v>44915</v>
      </c>
      <c r="B2126" s="1" t="s">
        <v>276</v>
      </c>
      <c r="C2126" s="144"/>
      <c r="D2126" s="144">
        <v>16461</v>
      </c>
      <c r="E2126" s="1" t="s">
        <v>120</v>
      </c>
      <c r="F2126" s="1" t="s">
        <v>227</v>
      </c>
      <c r="G2126" s="1" t="s">
        <v>513</v>
      </c>
    </row>
    <row r="2127" spans="1:7" ht="15" customHeight="1">
      <c r="A2127" s="180">
        <v>44915</v>
      </c>
      <c r="B2127" s="1" t="s">
        <v>248</v>
      </c>
      <c r="C2127" s="144">
        <v>181071</v>
      </c>
      <c r="D2127" s="144"/>
      <c r="E2127" s="1" t="s">
        <v>120</v>
      </c>
      <c r="F2127" s="1" t="s">
        <v>227</v>
      </c>
      <c r="G2127" s="1" t="s">
        <v>513</v>
      </c>
    </row>
    <row r="2128" spans="1:7" ht="15" customHeight="1">
      <c r="A2128" s="180">
        <v>44915</v>
      </c>
      <c r="B2128" s="1" t="s">
        <v>84</v>
      </c>
      <c r="C2128" s="144"/>
      <c r="D2128" s="144">
        <v>7420</v>
      </c>
      <c r="E2128" s="1" t="s">
        <v>120</v>
      </c>
      <c r="F2128" s="1" t="s">
        <v>228</v>
      </c>
      <c r="G2128" s="1" t="s">
        <v>513</v>
      </c>
    </row>
    <row r="2129" spans="1:7" ht="15" customHeight="1">
      <c r="A2129" s="180">
        <v>44915</v>
      </c>
      <c r="B2129" s="1" t="s">
        <v>248</v>
      </c>
      <c r="C2129" s="144">
        <v>7420</v>
      </c>
      <c r="D2129" s="144"/>
      <c r="E2129" s="1" t="s">
        <v>120</v>
      </c>
      <c r="F2129" s="1" t="s">
        <v>228</v>
      </c>
      <c r="G2129" s="1" t="s">
        <v>513</v>
      </c>
    </row>
    <row r="2130" spans="1:7" ht="15" customHeight="1">
      <c r="A2130" s="180">
        <v>44915</v>
      </c>
      <c r="B2130" s="1" t="s">
        <v>84</v>
      </c>
      <c r="C2130" s="144"/>
      <c r="D2130" s="144">
        <v>38100</v>
      </c>
      <c r="E2130" s="1" t="s">
        <v>120</v>
      </c>
      <c r="F2130" s="1" t="s">
        <v>143</v>
      </c>
      <c r="G2130" s="1" t="s">
        <v>513</v>
      </c>
    </row>
    <row r="2131" spans="1:7" ht="15" customHeight="1">
      <c r="A2131" s="180">
        <v>44915</v>
      </c>
      <c r="B2131" s="1" t="s">
        <v>276</v>
      </c>
      <c r="C2131" s="144"/>
      <c r="D2131" s="144">
        <v>3810</v>
      </c>
      <c r="E2131" s="1" t="s">
        <v>120</v>
      </c>
      <c r="F2131" s="1" t="s">
        <v>143</v>
      </c>
      <c r="G2131" s="1" t="s">
        <v>513</v>
      </c>
    </row>
    <row r="2132" spans="1:7" ht="15" customHeight="1">
      <c r="A2132" s="180">
        <v>44915</v>
      </c>
      <c r="B2132" s="1" t="s">
        <v>248</v>
      </c>
      <c r="C2132" s="144">
        <v>41910</v>
      </c>
      <c r="D2132" s="144"/>
      <c r="E2132" s="1" t="s">
        <v>120</v>
      </c>
      <c r="F2132" s="1" t="s">
        <v>143</v>
      </c>
      <c r="G2132" s="1" t="s">
        <v>513</v>
      </c>
    </row>
    <row r="2133" spans="1:7" ht="15" customHeight="1">
      <c r="A2133" s="180">
        <v>44915</v>
      </c>
      <c r="B2133" s="1" t="s">
        <v>84</v>
      </c>
      <c r="C2133" s="144"/>
      <c r="D2133" s="144">
        <v>1710</v>
      </c>
      <c r="E2133" s="1" t="s">
        <v>120</v>
      </c>
      <c r="F2133" s="1" t="s">
        <v>144</v>
      </c>
      <c r="G2133" s="1" t="s">
        <v>513</v>
      </c>
    </row>
    <row r="2134" spans="1:7" ht="15" customHeight="1">
      <c r="A2134" s="180">
        <v>44915</v>
      </c>
      <c r="B2134" s="1" t="s">
        <v>248</v>
      </c>
      <c r="C2134" s="144">
        <v>1710</v>
      </c>
      <c r="D2134" s="144"/>
      <c r="E2134" s="1" t="s">
        <v>120</v>
      </c>
      <c r="F2134" s="1" t="s">
        <v>144</v>
      </c>
      <c r="G2134" s="1" t="s">
        <v>513</v>
      </c>
    </row>
    <row r="2135" spans="1:7" ht="15" customHeight="1">
      <c r="A2135" s="180">
        <v>44915</v>
      </c>
      <c r="B2135" s="1" t="s">
        <v>84</v>
      </c>
      <c r="C2135" s="144"/>
      <c r="D2135" s="144">
        <v>13560</v>
      </c>
      <c r="E2135" s="1" t="s">
        <v>456</v>
      </c>
      <c r="F2135" s="1" t="s">
        <v>143</v>
      </c>
      <c r="G2135" s="1" t="s">
        <v>513</v>
      </c>
    </row>
    <row r="2136" spans="1:7" ht="15" customHeight="1">
      <c r="A2136" s="180">
        <v>44915</v>
      </c>
      <c r="B2136" s="1" t="s">
        <v>276</v>
      </c>
      <c r="C2136" s="144"/>
      <c r="D2136" s="144">
        <v>1356</v>
      </c>
      <c r="E2136" s="1" t="s">
        <v>456</v>
      </c>
      <c r="F2136" s="1" t="s">
        <v>143</v>
      </c>
      <c r="G2136" s="1" t="s">
        <v>513</v>
      </c>
    </row>
    <row r="2137" spans="1:7" ht="15" customHeight="1">
      <c r="A2137" s="180">
        <v>44915</v>
      </c>
      <c r="B2137" s="1" t="s">
        <v>248</v>
      </c>
      <c r="C2137" s="144">
        <v>14916</v>
      </c>
      <c r="D2137" s="144"/>
      <c r="E2137" s="1" t="s">
        <v>456</v>
      </c>
      <c r="F2137" s="1" t="s">
        <v>143</v>
      </c>
      <c r="G2137" s="1" t="s">
        <v>513</v>
      </c>
    </row>
    <row r="2138" spans="1:7" ht="15" customHeight="1">
      <c r="A2138" s="180">
        <v>44915</v>
      </c>
      <c r="B2138" s="1" t="s">
        <v>84</v>
      </c>
      <c r="C2138" s="144"/>
      <c r="D2138" s="144">
        <v>610</v>
      </c>
      <c r="E2138" s="1" t="s">
        <v>456</v>
      </c>
      <c r="F2138" s="1" t="s">
        <v>144</v>
      </c>
      <c r="G2138" s="1" t="s">
        <v>513</v>
      </c>
    </row>
    <row r="2139" spans="1:7" ht="15" customHeight="1">
      <c r="A2139" s="180">
        <v>44915</v>
      </c>
      <c r="B2139" s="1" t="s">
        <v>248</v>
      </c>
      <c r="C2139" s="144">
        <v>610</v>
      </c>
      <c r="D2139" s="144"/>
      <c r="E2139" s="1" t="s">
        <v>456</v>
      </c>
      <c r="F2139" s="1" t="s">
        <v>144</v>
      </c>
      <c r="G2139" s="1" t="s">
        <v>513</v>
      </c>
    </row>
    <row r="2140" spans="1:7" ht="15" customHeight="1">
      <c r="A2140" s="180">
        <v>44915</v>
      </c>
      <c r="B2140" s="1" t="s">
        <v>84</v>
      </c>
      <c r="C2140" s="144"/>
      <c r="D2140" s="144">
        <v>104880</v>
      </c>
      <c r="E2140" s="1" t="s">
        <v>483</v>
      </c>
      <c r="F2140" s="1" t="s">
        <v>143</v>
      </c>
      <c r="G2140" s="1" t="s">
        <v>513</v>
      </c>
    </row>
    <row r="2141" spans="1:7" ht="15" customHeight="1">
      <c r="A2141" s="180">
        <v>44915</v>
      </c>
      <c r="B2141" s="1" t="s">
        <v>276</v>
      </c>
      <c r="C2141" s="144"/>
      <c r="D2141" s="144">
        <v>10488</v>
      </c>
      <c r="E2141" s="1" t="s">
        <v>483</v>
      </c>
      <c r="F2141" s="1" t="s">
        <v>143</v>
      </c>
      <c r="G2141" s="1" t="s">
        <v>513</v>
      </c>
    </row>
    <row r="2142" spans="1:7" ht="15" customHeight="1">
      <c r="A2142" s="180">
        <v>44915</v>
      </c>
      <c r="B2142" s="1" t="s">
        <v>248</v>
      </c>
      <c r="C2142" s="144">
        <v>115368</v>
      </c>
      <c r="D2142" s="144"/>
      <c r="E2142" s="1" t="s">
        <v>483</v>
      </c>
      <c r="F2142" s="1" t="s">
        <v>143</v>
      </c>
      <c r="G2142" s="1" t="s">
        <v>513</v>
      </c>
    </row>
    <row r="2143" spans="1:7" ht="15" customHeight="1">
      <c r="A2143" s="180">
        <v>44915</v>
      </c>
      <c r="B2143" s="1" t="s">
        <v>84</v>
      </c>
      <c r="C2143" s="144"/>
      <c r="D2143" s="144">
        <v>4730</v>
      </c>
      <c r="E2143" s="1" t="s">
        <v>483</v>
      </c>
      <c r="F2143" s="1" t="s">
        <v>144</v>
      </c>
      <c r="G2143" s="1" t="s">
        <v>513</v>
      </c>
    </row>
    <row r="2144" spans="1:7" ht="15" customHeight="1">
      <c r="A2144" s="180">
        <v>44915</v>
      </c>
      <c r="B2144" s="1" t="s">
        <v>248</v>
      </c>
      <c r="C2144" s="144">
        <v>4730</v>
      </c>
      <c r="D2144" s="144"/>
      <c r="E2144" s="1" t="s">
        <v>483</v>
      </c>
      <c r="F2144" s="1" t="s">
        <v>144</v>
      </c>
      <c r="G2144" s="1" t="s">
        <v>513</v>
      </c>
    </row>
    <row r="2145" spans="1:7" ht="15" customHeight="1">
      <c r="A2145" s="180">
        <v>44915</v>
      </c>
      <c r="B2145" s="1" t="s">
        <v>84</v>
      </c>
      <c r="C2145" s="144"/>
      <c r="D2145" s="144">
        <v>724690</v>
      </c>
      <c r="E2145" s="1" t="s">
        <v>483</v>
      </c>
      <c r="F2145" s="1" t="s">
        <v>227</v>
      </c>
      <c r="G2145" s="1" t="s">
        <v>513</v>
      </c>
    </row>
    <row r="2146" spans="1:7" ht="15" customHeight="1">
      <c r="A2146" s="180">
        <v>44915</v>
      </c>
      <c r="B2146" s="1" t="s">
        <v>276</v>
      </c>
      <c r="C2146" s="144"/>
      <c r="D2146" s="144">
        <v>72469</v>
      </c>
      <c r="E2146" s="1" t="s">
        <v>483</v>
      </c>
      <c r="F2146" s="1" t="s">
        <v>227</v>
      </c>
      <c r="G2146" s="1" t="s">
        <v>513</v>
      </c>
    </row>
    <row r="2147" spans="1:7" ht="15" customHeight="1">
      <c r="A2147" s="180">
        <v>44915</v>
      </c>
      <c r="B2147" s="1" t="s">
        <v>248</v>
      </c>
      <c r="C2147" s="144">
        <v>797159</v>
      </c>
      <c r="D2147" s="144"/>
      <c r="E2147" s="1" t="s">
        <v>483</v>
      </c>
      <c r="F2147" s="1" t="s">
        <v>227</v>
      </c>
      <c r="G2147" s="1" t="s">
        <v>513</v>
      </c>
    </row>
    <row r="2148" spans="1:7" ht="15" customHeight="1">
      <c r="A2148" s="180">
        <v>44915</v>
      </c>
      <c r="B2148" s="1" t="s">
        <v>84</v>
      </c>
      <c r="C2148" s="144"/>
      <c r="D2148" s="144">
        <v>32700</v>
      </c>
      <c r="E2148" s="1" t="s">
        <v>339</v>
      </c>
      <c r="F2148" s="1" t="s">
        <v>228</v>
      </c>
      <c r="G2148" s="1" t="s">
        <v>513</v>
      </c>
    </row>
    <row r="2149" spans="1:7" ht="15" customHeight="1">
      <c r="A2149" s="180">
        <v>44915</v>
      </c>
      <c r="B2149" s="1" t="s">
        <v>248</v>
      </c>
      <c r="C2149" s="144">
        <v>32700</v>
      </c>
      <c r="D2149" s="144"/>
      <c r="E2149" s="1" t="s">
        <v>339</v>
      </c>
      <c r="F2149" s="1" t="s">
        <v>228</v>
      </c>
      <c r="G2149" s="1" t="s">
        <v>513</v>
      </c>
    </row>
    <row r="2150" spans="1:7" ht="15" customHeight="1">
      <c r="A2150" s="180">
        <v>44915</v>
      </c>
      <c r="B2150" s="1" t="s">
        <v>84</v>
      </c>
      <c r="C2150" s="144"/>
      <c r="D2150" s="144">
        <v>6600</v>
      </c>
      <c r="E2150" s="1" t="s">
        <v>339</v>
      </c>
      <c r="F2150" s="1" t="s">
        <v>143</v>
      </c>
      <c r="G2150" s="1" t="s">
        <v>513</v>
      </c>
    </row>
    <row r="2151" spans="1:7" ht="15" customHeight="1">
      <c r="A2151" s="180">
        <v>44915</v>
      </c>
      <c r="B2151" s="1" t="s">
        <v>276</v>
      </c>
      <c r="C2151" s="144"/>
      <c r="D2151" s="144">
        <v>660</v>
      </c>
      <c r="E2151" s="1" t="s">
        <v>339</v>
      </c>
      <c r="F2151" s="1" t="s">
        <v>143</v>
      </c>
      <c r="G2151" s="1" t="s">
        <v>513</v>
      </c>
    </row>
    <row r="2152" spans="1:7" ht="15" customHeight="1">
      <c r="A2152" s="180">
        <v>44915</v>
      </c>
      <c r="B2152" s="1" t="s">
        <v>248</v>
      </c>
      <c r="C2152" s="144">
        <v>7260</v>
      </c>
      <c r="D2152" s="144"/>
      <c r="E2152" s="1" t="s">
        <v>339</v>
      </c>
      <c r="F2152" s="1" t="s">
        <v>143</v>
      </c>
      <c r="G2152" s="1" t="s">
        <v>513</v>
      </c>
    </row>
    <row r="2153" spans="1:7" ht="15" customHeight="1">
      <c r="A2153" s="180">
        <v>44915</v>
      </c>
      <c r="B2153" s="1" t="s">
        <v>84</v>
      </c>
      <c r="C2153" s="144"/>
      <c r="D2153" s="144">
        <v>290</v>
      </c>
      <c r="E2153" s="1" t="s">
        <v>339</v>
      </c>
      <c r="F2153" s="1" t="s">
        <v>144</v>
      </c>
      <c r="G2153" s="1" t="s">
        <v>513</v>
      </c>
    </row>
    <row r="2154" spans="1:7" ht="15" customHeight="1">
      <c r="A2154" s="180">
        <v>44915</v>
      </c>
      <c r="B2154" s="1" t="s">
        <v>248</v>
      </c>
      <c r="C2154" s="144">
        <v>290</v>
      </c>
      <c r="D2154" s="144"/>
      <c r="E2154" s="1" t="s">
        <v>339</v>
      </c>
      <c r="F2154" s="1" t="s">
        <v>144</v>
      </c>
      <c r="G2154" s="1" t="s">
        <v>513</v>
      </c>
    </row>
    <row r="2155" spans="1:7" ht="15" customHeight="1">
      <c r="A2155" s="180">
        <v>44915</v>
      </c>
      <c r="B2155" s="1" t="s">
        <v>84</v>
      </c>
      <c r="C2155" s="144"/>
      <c r="D2155" s="144">
        <v>132310</v>
      </c>
      <c r="E2155" s="1" t="s">
        <v>117</v>
      </c>
      <c r="F2155" s="1" t="s">
        <v>143</v>
      </c>
      <c r="G2155" s="1" t="s">
        <v>513</v>
      </c>
    </row>
    <row r="2156" spans="1:7" ht="15" customHeight="1">
      <c r="A2156" s="180">
        <v>44915</v>
      </c>
      <c r="B2156" s="1" t="s">
        <v>276</v>
      </c>
      <c r="C2156" s="144"/>
      <c r="D2156" s="144">
        <v>13231</v>
      </c>
      <c r="E2156" s="1" t="s">
        <v>117</v>
      </c>
      <c r="F2156" s="1" t="s">
        <v>143</v>
      </c>
      <c r="G2156" s="1" t="s">
        <v>513</v>
      </c>
    </row>
    <row r="2157" spans="1:7" ht="15" customHeight="1">
      <c r="A2157" s="180">
        <v>44915</v>
      </c>
      <c r="B2157" s="1" t="s">
        <v>248</v>
      </c>
      <c r="C2157" s="144">
        <v>145541</v>
      </c>
      <c r="D2157" s="144"/>
      <c r="E2157" s="1" t="s">
        <v>117</v>
      </c>
      <c r="F2157" s="1" t="s">
        <v>143</v>
      </c>
      <c r="G2157" s="1" t="s">
        <v>513</v>
      </c>
    </row>
    <row r="2158" spans="1:7" ht="15" customHeight="1">
      <c r="A2158" s="180">
        <v>44915</v>
      </c>
      <c r="B2158" s="1" t="s">
        <v>84</v>
      </c>
      <c r="C2158" s="144"/>
      <c r="D2158" s="144">
        <v>5970</v>
      </c>
      <c r="E2158" s="1" t="s">
        <v>117</v>
      </c>
      <c r="F2158" s="1" t="s">
        <v>144</v>
      </c>
      <c r="G2158" s="1" t="s">
        <v>513</v>
      </c>
    </row>
    <row r="2159" spans="1:7" ht="15" customHeight="1">
      <c r="A2159" s="180">
        <v>44915</v>
      </c>
      <c r="B2159" s="1" t="s">
        <v>248</v>
      </c>
      <c r="C2159" s="144">
        <v>5970</v>
      </c>
      <c r="D2159" s="144"/>
      <c r="E2159" s="1" t="s">
        <v>117</v>
      </c>
      <c r="F2159" s="1" t="s">
        <v>144</v>
      </c>
      <c r="G2159" s="1" t="s">
        <v>513</v>
      </c>
    </row>
    <row r="2160" spans="1:7" ht="15" customHeight="1">
      <c r="A2160" s="180">
        <v>44915</v>
      </c>
      <c r="B2160" s="1" t="s">
        <v>84</v>
      </c>
      <c r="C2160" s="144"/>
      <c r="D2160" s="144">
        <v>166850</v>
      </c>
      <c r="E2160" s="1" t="s">
        <v>139</v>
      </c>
      <c r="F2160" s="1" t="s">
        <v>227</v>
      </c>
      <c r="G2160" s="1" t="s">
        <v>513</v>
      </c>
    </row>
    <row r="2161" spans="1:7" ht="15" customHeight="1">
      <c r="A2161" s="180">
        <v>44915</v>
      </c>
      <c r="B2161" s="1" t="s">
        <v>276</v>
      </c>
      <c r="C2161" s="144"/>
      <c r="D2161" s="144">
        <v>16685</v>
      </c>
      <c r="E2161" s="1" t="s">
        <v>139</v>
      </c>
      <c r="F2161" s="1" t="s">
        <v>227</v>
      </c>
      <c r="G2161" s="1" t="s">
        <v>513</v>
      </c>
    </row>
    <row r="2162" spans="1:7" ht="15" customHeight="1">
      <c r="A2162" s="180">
        <v>44915</v>
      </c>
      <c r="B2162" s="1" t="s">
        <v>248</v>
      </c>
      <c r="C2162" s="144">
        <v>183535</v>
      </c>
      <c r="D2162" s="144"/>
      <c r="E2162" s="1" t="s">
        <v>139</v>
      </c>
      <c r="F2162" s="1" t="s">
        <v>227</v>
      </c>
      <c r="G2162" s="1" t="s">
        <v>513</v>
      </c>
    </row>
    <row r="2163" spans="1:7" ht="15" customHeight="1">
      <c r="A2163" s="180">
        <v>44915</v>
      </c>
      <c r="B2163" s="1" t="s">
        <v>84</v>
      </c>
      <c r="C2163" s="144"/>
      <c r="D2163" s="144">
        <v>7520</v>
      </c>
      <c r="E2163" s="1" t="s">
        <v>139</v>
      </c>
      <c r="F2163" s="1" t="s">
        <v>228</v>
      </c>
      <c r="G2163" s="1" t="s">
        <v>513</v>
      </c>
    </row>
    <row r="2164" spans="1:7" ht="15" customHeight="1">
      <c r="A2164" s="180">
        <v>44915</v>
      </c>
      <c r="B2164" s="1" t="s">
        <v>248</v>
      </c>
      <c r="C2164" s="144">
        <v>7520</v>
      </c>
      <c r="D2164" s="144"/>
      <c r="E2164" s="1" t="s">
        <v>139</v>
      </c>
      <c r="F2164" s="1" t="s">
        <v>228</v>
      </c>
      <c r="G2164" s="1" t="s">
        <v>513</v>
      </c>
    </row>
    <row r="2165" spans="1:7" ht="15" customHeight="1">
      <c r="A2165" s="180">
        <v>44915</v>
      </c>
      <c r="B2165" s="1" t="s">
        <v>84</v>
      </c>
      <c r="C2165" s="144"/>
      <c r="D2165" s="144">
        <v>251680</v>
      </c>
      <c r="E2165" s="1" t="s">
        <v>139</v>
      </c>
      <c r="F2165" s="1" t="s">
        <v>143</v>
      </c>
      <c r="G2165" s="1" t="s">
        <v>513</v>
      </c>
    </row>
    <row r="2166" spans="1:7" ht="15" customHeight="1">
      <c r="A2166" s="180">
        <v>44915</v>
      </c>
      <c r="B2166" s="1" t="s">
        <v>276</v>
      </c>
      <c r="C2166" s="144"/>
      <c r="D2166" s="144">
        <v>25168</v>
      </c>
      <c r="E2166" s="1" t="s">
        <v>139</v>
      </c>
      <c r="F2166" s="1" t="s">
        <v>143</v>
      </c>
      <c r="G2166" s="1" t="s">
        <v>513</v>
      </c>
    </row>
    <row r="2167" spans="1:7" ht="15" customHeight="1">
      <c r="A2167" s="180">
        <v>44915</v>
      </c>
      <c r="B2167" s="1" t="s">
        <v>248</v>
      </c>
      <c r="C2167" s="144">
        <v>276848</v>
      </c>
      <c r="D2167" s="144"/>
      <c r="E2167" s="1" t="s">
        <v>139</v>
      </c>
      <c r="F2167" s="1" t="s">
        <v>143</v>
      </c>
      <c r="G2167" s="1" t="s">
        <v>513</v>
      </c>
    </row>
    <row r="2168" spans="1:7" ht="15" customHeight="1">
      <c r="A2168" s="180">
        <v>44915</v>
      </c>
      <c r="B2168" s="1" t="s">
        <v>84</v>
      </c>
      <c r="C2168" s="144"/>
      <c r="D2168" s="144">
        <v>11350</v>
      </c>
      <c r="E2168" s="1" t="s">
        <v>139</v>
      </c>
      <c r="F2168" s="1" t="s">
        <v>144</v>
      </c>
      <c r="G2168" s="1" t="s">
        <v>513</v>
      </c>
    </row>
    <row r="2169" spans="1:7" ht="15" customHeight="1">
      <c r="A2169" s="180">
        <v>44915</v>
      </c>
      <c r="B2169" s="1" t="s">
        <v>248</v>
      </c>
      <c r="C2169" s="144">
        <v>11350</v>
      </c>
      <c r="D2169" s="144"/>
      <c r="E2169" s="1" t="s">
        <v>139</v>
      </c>
      <c r="F2169" s="1" t="s">
        <v>144</v>
      </c>
      <c r="G2169" s="1" t="s">
        <v>513</v>
      </c>
    </row>
    <row r="2170" spans="1:7" ht="15" customHeight="1">
      <c r="A2170" s="180">
        <v>44915</v>
      </c>
      <c r="B2170" s="1" t="s">
        <v>84</v>
      </c>
      <c r="C2170" s="144"/>
      <c r="D2170" s="144">
        <v>64360</v>
      </c>
      <c r="E2170" s="1" t="s">
        <v>132</v>
      </c>
      <c r="F2170" s="1" t="s">
        <v>143</v>
      </c>
      <c r="G2170" s="1" t="s">
        <v>513</v>
      </c>
    </row>
    <row r="2171" spans="1:7" ht="15" customHeight="1">
      <c r="A2171" s="180">
        <v>44915</v>
      </c>
      <c r="B2171" s="1" t="s">
        <v>276</v>
      </c>
      <c r="C2171" s="144"/>
      <c r="D2171" s="144">
        <v>6436</v>
      </c>
      <c r="E2171" s="1" t="s">
        <v>132</v>
      </c>
      <c r="F2171" s="1" t="s">
        <v>143</v>
      </c>
      <c r="G2171" s="1" t="s">
        <v>513</v>
      </c>
    </row>
    <row r="2172" spans="1:7" ht="15" customHeight="1">
      <c r="A2172" s="180">
        <v>44915</v>
      </c>
      <c r="B2172" s="1" t="s">
        <v>248</v>
      </c>
      <c r="C2172" s="144">
        <v>70796</v>
      </c>
      <c r="D2172" s="144"/>
      <c r="E2172" s="1" t="s">
        <v>132</v>
      </c>
      <c r="F2172" s="1" t="s">
        <v>143</v>
      </c>
      <c r="G2172" s="1" t="s">
        <v>513</v>
      </c>
    </row>
    <row r="2173" spans="1:7" ht="15" customHeight="1">
      <c r="A2173" s="180">
        <v>44915</v>
      </c>
      <c r="B2173" s="1" t="s">
        <v>84</v>
      </c>
      <c r="C2173" s="144"/>
      <c r="D2173" s="144">
        <v>2900</v>
      </c>
      <c r="E2173" s="1" t="s">
        <v>132</v>
      </c>
      <c r="F2173" s="1" t="s">
        <v>144</v>
      </c>
      <c r="G2173" s="1" t="s">
        <v>513</v>
      </c>
    </row>
    <row r="2174" spans="1:7" ht="15" customHeight="1">
      <c r="A2174" s="180">
        <v>44915</v>
      </c>
      <c r="B2174" s="1" t="s">
        <v>248</v>
      </c>
      <c r="C2174" s="144">
        <v>2900</v>
      </c>
      <c r="D2174" s="144"/>
      <c r="E2174" s="1" t="s">
        <v>132</v>
      </c>
      <c r="F2174" s="1" t="s">
        <v>144</v>
      </c>
      <c r="G2174" s="1" t="s">
        <v>513</v>
      </c>
    </row>
    <row r="2175" spans="1:7" ht="15" customHeight="1">
      <c r="A2175" s="180">
        <v>44915</v>
      </c>
      <c r="B2175" s="1" t="s">
        <v>84</v>
      </c>
      <c r="C2175" s="144"/>
      <c r="D2175" s="144">
        <v>75830</v>
      </c>
      <c r="E2175" s="1" t="s">
        <v>313</v>
      </c>
      <c r="F2175" s="1" t="s">
        <v>143</v>
      </c>
      <c r="G2175" s="1" t="s">
        <v>513</v>
      </c>
    </row>
    <row r="2176" spans="1:7" ht="15" customHeight="1">
      <c r="A2176" s="180">
        <v>44915</v>
      </c>
      <c r="B2176" s="1" t="s">
        <v>276</v>
      </c>
      <c r="C2176" s="144"/>
      <c r="D2176" s="144">
        <v>7583</v>
      </c>
      <c r="E2176" s="1" t="s">
        <v>313</v>
      </c>
      <c r="F2176" s="1" t="s">
        <v>143</v>
      </c>
      <c r="G2176" s="1" t="s">
        <v>513</v>
      </c>
    </row>
    <row r="2177" spans="1:7" ht="15" customHeight="1">
      <c r="A2177" s="180">
        <v>44915</v>
      </c>
      <c r="B2177" s="1" t="s">
        <v>248</v>
      </c>
      <c r="C2177" s="144">
        <v>83413</v>
      </c>
      <c r="D2177" s="144"/>
      <c r="E2177" s="1" t="s">
        <v>313</v>
      </c>
      <c r="F2177" s="1" t="s">
        <v>143</v>
      </c>
      <c r="G2177" s="1" t="s">
        <v>513</v>
      </c>
    </row>
    <row r="2178" spans="1:7" ht="15" customHeight="1">
      <c r="A2178" s="180">
        <v>44915</v>
      </c>
      <c r="B2178" s="1" t="s">
        <v>84</v>
      </c>
      <c r="C2178" s="144"/>
      <c r="D2178" s="144">
        <v>3420</v>
      </c>
      <c r="E2178" s="1" t="s">
        <v>385</v>
      </c>
      <c r="F2178" s="1" t="s">
        <v>144</v>
      </c>
      <c r="G2178" s="1" t="s">
        <v>513</v>
      </c>
    </row>
    <row r="2179" spans="1:7" ht="15" customHeight="1">
      <c r="A2179" s="180">
        <v>44915</v>
      </c>
      <c r="B2179" s="1" t="s">
        <v>248</v>
      </c>
      <c r="C2179" s="144">
        <v>3420</v>
      </c>
      <c r="D2179" s="144"/>
      <c r="E2179" s="1" t="s">
        <v>385</v>
      </c>
      <c r="F2179" s="1" t="s">
        <v>144</v>
      </c>
      <c r="G2179" s="1" t="s">
        <v>513</v>
      </c>
    </row>
    <row r="2180" spans="1:7" ht="15" customHeight="1">
      <c r="A2180" s="180">
        <v>44915</v>
      </c>
      <c r="B2180" s="1" t="s">
        <v>84</v>
      </c>
      <c r="C2180" s="144"/>
      <c r="D2180" s="144">
        <v>207760</v>
      </c>
      <c r="E2180" s="1" t="s">
        <v>123</v>
      </c>
      <c r="F2180" s="1" t="s">
        <v>143</v>
      </c>
      <c r="G2180" s="1" t="s">
        <v>513</v>
      </c>
    </row>
    <row r="2181" spans="1:7" ht="15" customHeight="1">
      <c r="A2181" s="180">
        <v>44915</v>
      </c>
      <c r="B2181" s="1" t="s">
        <v>276</v>
      </c>
      <c r="C2181" s="144"/>
      <c r="D2181" s="144">
        <v>20776</v>
      </c>
      <c r="E2181" s="1" t="s">
        <v>123</v>
      </c>
      <c r="F2181" s="1" t="s">
        <v>143</v>
      </c>
      <c r="G2181" s="1" t="s">
        <v>513</v>
      </c>
    </row>
    <row r="2182" spans="1:7" ht="15" customHeight="1">
      <c r="A2182" s="180">
        <v>44915</v>
      </c>
      <c r="B2182" s="1" t="s">
        <v>248</v>
      </c>
      <c r="C2182" s="144">
        <v>228536</v>
      </c>
      <c r="D2182" s="144"/>
      <c r="E2182" s="1" t="s">
        <v>123</v>
      </c>
      <c r="F2182" s="1" t="s">
        <v>143</v>
      </c>
      <c r="G2182" s="1" t="s">
        <v>513</v>
      </c>
    </row>
    <row r="2183" spans="1:7" ht="15" customHeight="1">
      <c r="A2183" s="180">
        <v>44915</v>
      </c>
      <c r="B2183" s="1" t="s">
        <v>84</v>
      </c>
      <c r="C2183" s="144"/>
      <c r="D2183" s="144">
        <v>9370</v>
      </c>
      <c r="E2183" s="1" t="s">
        <v>123</v>
      </c>
      <c r="F2183" s="1" t="s">
        <v>144</v>
      </c>
      <c r="G2183" s="1" t="s">
        <v>513</v>
      </c>
    </row>
    <row r="2184" spans="1:7" ht="15" customHeight="1">
      <c r="A2184" s="180">
        <v>44915</v>
      </c>
      <c r="B2184" s="1" t="s">
        <v>248</v>
      </c>
      <c r="C2184" s="144">
        <v>9370</v>
      </c>
      <c r="D2184" s="144"/>
      <c r="E2184" s="1" t="s">
        <v>123</v>
      </c>
      <c r="F2184" s="1" t="s">
        <v>144</v>
      </c>
      <c r="G2184" s="1" t="s">
        <v>513</v>
      </c>
    </row>
    <row r="2185" spans="1:7" ht="15" customHeight="1">
      <c r="A2185" s="180">
        <v>44915</v>
      </c>
      <c r="B2185" s="1" t="s">
        <v>84</v>
      </c>
      <c r="C2185" s="144"/>
      <c r="D2185" s="144">
        <v>278710</v>
      </c>
      <c r="E2185" s="1" t="s">
        <v>397</v>
      </c>
      <c r="F2185" s="1" t="s">
        <v>143</v>
      </c>
      <c r="G2185" s="1" t="s">
        <v>513</v>
      </c>
    </row>
    <row r="2186" spans="1:7" ht="15" customHeight="1">
      <c r="A2186" s="180">
        <v>44915</v>
      </c>
      <c r="B2186" s="1" t="s">
        <v>276</v>
      </c>
      <c r="C2186" s="144"/>
      <c r="D2186" s="144">
        <v>27871</v>
      </c>
      <c r="E2186" s="1" t="s">
        <v>397</v>
      </c>
      <c r="F2186" s="1" t="s">
        <v>143</v>
      </c>
      <c r="G2186" s="1" t="s">
        <v>513</v>
      </c>
    </row>
    <row r="2187" spans="1:7" ht="15" customHeight="1">
      <c r="A2187" s="180">
        <v>44915</v>
      </c>
      <c r="B2187" s="1" t="s">
        <v>248</v>
      </c>
      <c r="C2187" s="144">
        <v>306581</v>
      </c>
      <c r="D2187" s="144"/>
      <c r="E2187" s="1" t="s">
        <v>397</v>
      </c>
      <c r="F2187" s="1" t="s">
        <v>143</v>
      </c>
      <c r="G2187" s="1" t="s">
        <v>513</v>
      </c>
    </row>
    <row r="2188" spans="1:7" ht="15" customHeight="1">
      <c r="A2188" s="180">
        <v>44915</v>
      </c>
      <c r="B2188" s="1" t="s">
        <v>84</v>
      </c>
      <c r="C2188" s="144"/>
      <c r="D2188" s="144">
        <v>12570</v>
      </c>
      <c r="E2188" s="1" t="s">
        <v>310</v>
      </c>
      <c r="F2188" s="1" t="s">
        <v>144</v>
      </c>
      <c r="G2188" s="1" t="s">
        <v>513</v>
      </c>
    </row>
    <row r="2189" spans="1:7" ht="15" customHeight="1">
      <c r="A2189" s="180">
        <v>44915</v>
      </c>
      <c r="B2189" s="1" t="s">
        <v>248</v>
      </c>
      <c r="C2189" s="144">
        <v>12570</v>
      </c>
      <c r="D2189" s="144"/>
      <c r="E2189" s="1" t="s">
        <v>310</v>
      </c>
      <c r="F2189" s="1" t="s">
        <v>144</v>
      </c>
      <c r="G2189" s="1" t="s">
        <v>513</v>
      </c>
    </row>
    <row r="2190" spans="1:7" ht="15" customHeight="1">
      <c r="A2190" s="180">
        <v>44915</v>
      </c>
      <c r="B2190" s="1" t="s">
        <v>84</v>
      </c>
      <c r="C2190" s="144"/>
      <c r="D2190" s="144">
        <v>2420800</v>
      </c>
      <c r="E2190" s="1" t="s">
        <v>310</v>
      </c>
      <c r="F2190" s="1" t="s">
        <v>227</v>
      </c>
      <c r="G2190" s="1" t="s">
        <v>513</v>
      </c>
    </row>
    <row r="2191" spans="1:7" ht="15" customHeight="1">
      <c r="A2191" s="180">
        <v>44915</v>
      </c>
      <c r="B2191" s="1" t="s">
        <v>276</v>
      </c>
      <c r="C2191" s="144"/>
      <c r="D2191" s="144">
        <v>242080</v>
      </c>
      <c r="E2191" s="1" t="s">
        <v>310</v>
      </c>
      <c r="F2191" s="1" t="s">
        <v>227</v>
      </c>
      <c r="G2191" s="1" t="s">
        <v>513</v>
      </c>
    </row>
    <row r="2192" spans="1:7" ht="15" customHeight="1">
      <c r="A2192" s="180">
        <v>44915</v>
      </c>
      <c r="B2192" s="1" t="s">
        <v>248</v>
      </c>
      <c r="C2192" s="144">
        <v>2662880</v>
      </c>
      <c r="D2192" s="144"/>
      <c r="E2192" s="1" t="s">
        <v>310</v>
      </c>
      <c r="F2192" s="1" t="s">
        <v>227</v>
      </c>
      <c r="G2192" s="1" t="s">
        <v>513</v>
      </c>
    </row>
    <row r="2193" spans="1:7" ht="15" customHeight="1">
      <c r="A2193" s="180">
        <v>44915</v>
      </c>
      <c r="B2193" s="1" t="s">
        <v>84</v>
      </c>
      <c r="C2193" s="144"/>
      <c r="D2193" s="144">
        <v>109240</v>
      </c>
      <c r="E2193" s="1" t="s">
        <v>313</v>
      </c>
      <c r="F2193" s="1" t="s">
        <v>228</v>
      </c>
      <c r="G2193" s="1" t="s">
        <v>513</v>
      </c>
    </row>
    <row r="2194" spans="1:7" ht="15" customHeight="1">
      <c r="A2194" s="180">
        <v>44915</v>
      </c>
      <c r="B2194" s="1" t="s">
        <v>248</v>
      </c>
      <c r="C2194" s="144">
        <v>109240</v>
      </c>
      <c r="D2194" s="144"/>
      <c r="E2194" s="1" t="s">
        <v>313</v>
      </c>
      <c r="F2194" s="1" t="s">
        <v>228</v>
      </c>
      <c r="G2194" s="1" t="s">
        <v>513</v>
      </c>
    </row>
    <row r="2195" spans="1:7" ht="15" customHeight="1">
      <c r="A2195" s="180">
        <v>44915</v>
      </c>
      <c r="B2195" s="1" t="s">
        <v>84</v>
      </c>
      <c r="C2195" s="144"/>
      <c r="D2195" s="144">
        <v>27760</v>
      </c>
      <c r="E2195" s="1" t="s">
        <v>129</v>
      </c>
      <c r="F2195" s="1" t="s">
        <v>143</v>
      </c>
      <c r="G2195" s="1" t="s">
        <v>513</v>
      </c>
    </row>
    <row r="2196" spans="1:7" ht="15" customHeight="1">
      <c r="A2196" s="180">
        <v>44915</v>
      </c>
      <c r="B2196" s="1" t="s">
        <v>276</v>
      </c>
      <c r="C2196" s="144"/>
      <c r="D2196" s="144">
        <v>2776</v>
      </c>
      <c r="E2196" s="1" t="s">
        <v>129</v>
      </c>
      <c r="F2196" s="1" t="s">
        <v>143</v>
      </c>
      <c r="G2196" s="1" t="s">
        <v>513</v>
      </c>
    </row>
    <row r="2197" spans="1:7" ht="15" customHeight="1">
      <c r="A2197" s="180">
        <v>44915</v>
      </c>
      <c r="B2197" s="1" t="s">
        <v>248</v>
      </c>
      <c r="C2197" s="144">
        <v>30536</v>
      </c>
      <c r="D2197" s="144"/>
      <c r="E2197" s="1" t="s">
        <v>129</v>
      </c>
      <c r="F2197" s="1" t="s">
        <v>143</v>
      </c>
      <c r="G2197" s="1" t="s">
        <v>513</v>
      </c>
    </row>
    <row r="2198" spans="1:7" ht="15" customHeight="1">
      <c r="A2198" s="180">
        <v>44915</v>
      </c>
      <c r="B2198" s="1" t="s">
        <v>84</v>
      </c>
      <c r="C2198" s="144"/>
      <c r="D2198" s="144">
        <v>1250</v>
      </c>
      <c r="E2198" s="1" t="s">
        <v>129</v>
      </c>
      <c r="F2198" s="1" t="s">
        <v>144</v>
      </c>
      <c r="G2198" s="1" t="s">
        <v>513</v>
      </c>
    </row>
    <row r="2199" spans="1:7" ht="15" customHeight="1">
      <c r="A2199" s="180">
        <v>44915</v>
      </c>
      <c r="B2199" s="1" t="s">
        <v>248</v>
      </c>
      <c r="C2199" s="144">
        <v>1250</v>
      </c>
      <c r="D2199" s="144"/>
      <c r="E2199" s="1" t="s">
        <v>129</v>
      </c>
      <c r="F2199" s="1" t="s">
        <v>144</v>
      </c>
      <c r="G2199" s="1" t="s">
        <v>513</v>
      </c>
    </row>
    <row r="2200" spans="1:7" ht="15" customHeight="1">
      <c r="A2200" s="180">
        <v>44915</v>
      </c>
      <c r="B2200" s="1" t="s">
        <v>84</v>
      </c>
      <c r="C2200" s="144"/>
      <c r="D2200" s="144">
        <v>224050</v>
      </c>
      <c r="E2200" s="1" t="s">
        <v>129</v>
      </c>
      <c r="F2200" s="1" t="s">
        <v>143</v>
      </c>
      <c r="G2200" s="1" t="s">
        <v>513</v>
      </c>
    </row>
    <row r="2201" spans="1:7" ht="15" customHeight="1">
      <c r="A2201" s="180">
        <v>44915</v>
      </c>
      <c r="B2201" s="1" t="s">
        <v>276</v>
      </c>
      <c r="C2201" s="144"/>
      <c r="D2201" s="144">
        <v>22405</v>
      </c>
      <c r="E2201" s="1" t="s">
        <v>129</v>
      </c>
      <c r="F2201" s="1" t="s">
        <v>143</v>
      </c>
      <c r="G2201" s="1" t="s">
        <v>513</v>
      </c>
    </row>
    <row r="2202" spans="1:7" ht="15" customHeight="1">
      <c r="A2202" s="180">
        <v>44915</v>
      </c>
      <c r="B2202" s="1" t="s">
        <v>248</v>
      </c>
      <c r="C2202" s="144">
        <v>246455</v>
      </c>
      <c r="D2202" s="144"/>
      <c r="E2202" s="1" t="s">
        <v>129</v>
      </c>
      <c r="F2202" s="1" t="s">
        <v>143</v>
      </c>
      <c r="G2202" s="1" t="s">
        <v>513</v>
      </c>
    </row>
    <row r="2203" spans="1:7" ht="15" customHeight="1">
      <c r="A2203" s="180">
        <v>44915</v>
      </c>
      <c r="B2203" s="1" t="s">
        <v>84</v>
      </c>
      <c r="C2203" s="144"/>
      <c r="D2203" s="144">
        <v>10090</v>
      </c>
      <c r="E2203" s="1" t="s">
        <v>342</v>
      </c>
      <c r="F2203" s="1" t="s">
        <v>144</v>
      </c>
      <c r="G2203" s="1" t="s">
        <v>513</v>
      </c>
    </row>
    <row r="2204" spans="1:7" ht="15" customHeight="1">
      <c r="A2204" s="180">
        <v>44915</v>
      </c>
      <c r="B2204" s="1" t="s">
        <v>248</v>
      </c>
      <c r="C2204" s="144">
        <v>10090</v>
      </c>
      <c r="D2204" s="144"/>
      <c r="E2204" s="1" t="s">
        <v>342</v>
      </c>
      <c r="F2204" s="1" t="s">
        <v>144</v>
      </c>
      <c r="G2204" s="1" t="s">
        <v>513</v>
      </c>
    </row>
    <row r="2205" spans="1:7" ht="15" customHeight="1">
      <c r="A2205" s="180">
        <v>44915</v>
      </c>
      <c r="B2205" s="1" t="s">
        <v>84</v>
      </c>
      <c r="C2205" s="144"/>
      <c r="D2205" s="144">
        <v>498160</v>
      </c>
      <c r="E2205" s="1" t="s">
        <v>342</v>
      </c>
      <c r="F2205" s="1" t="s">
        <v>143</v>
      </c>
      <c r="G2205" s="1" t="s">
        <v>513</v>
      </c>
    </row>
    <row r="2206" spans="1:7" ht="15" customHeight="1">
      <c r="A2206" s="180">
        <v>44915</v>
      </c>
      <c r="B2206" s="1" t="s">
        <v>276</v>
      </c>
      <c r="C2206" s="144"/>
      <c r="D2206" s="144">
        <v>49816</v>
      </c>
      <c r="E2206" s="1" t="s">
        <v>342</v>
      </c>
      <c r="F2206" s="1" t="s">
        <v>143</v>
      </c>
      <c r="G2206" s="1" t="s">
        <v>513</v>
      </c>
    </row>
    <row r="2207" spans="1:7" ht="15" customHeight="1">
      <c r="A2207" s="180">
        <v>44915</v>
      </c>
      <c r="B2207" s="1" t="s">
        <v>248</v>
      </c>
      <c r="C2207" s="144">
        <v>547976</v>
      </c>
      <c r="D2207" s="144"/>
      <c r="E2207" s="1" t="s">
        <v>342</v>
      </c>
      <c r="F2207" s="1" t="s">
        <v>143</v>
      </c>
      <c r="G2207" s="1" t="s">
        <v>513</v>
      </c>
    </row>
    <row r="2208" spans="1:7" ht="15" customHeight="1">
      <c r="A2208" s="180">
        <v>44915</v>
      </c>
      <c r="B2208" s="1" t="s">
        <v>84</v>
      </c>
      <c r="C2208" s="144"/>
      <c r="D2208" s="144">
        <v>22480</v>
      </c>
      <c r="E2208" s="1" t="s">
        <v>342</v>
      </c>
      <c r="F2208" s="1" t="s">
        <v>144</v>
      </c>
      <c r="G2208" s="1" t="s">
        <v>513</v>
      </c>
    </row>
    <row r="2209" spans="1:7" ht="15" customHeight="1">
      <c r="A2209" s="180">
        <v>44915</v>
      </c>
      <c r="B2209" s="1" t="s">
        <v>248</v>
      </c>
      <c r="C2209" s="144">
        <v>22480</v>
      </c>
      <c r="D2209" s="144"/>
      <c r="E2209" s="1" t="s">
        <v>342</v>
      </c>
      <c r="F2209" s="1" t="s">
        <v>144</v>
      </c>
      <c r="G2209" s="1" t="s">
        <v>513</v>
      </c>
    </row>
    <row r="2210" spans="1:7" ht="15" customHeight="1">
      <c r="A2210" s="180">
        <v>44915</v>
      </c>
      <c r="B2210" s="1" t="s">
        <v>84</v>
      </c>
      <c r="C2210" s="144"/>
      <c r="D2210" s="144">
        <v>35690</v>
      </c>
      <c r="E2210" s="1" t="s">
        <v>398</v>
      </c>
      <c r="F2210" s="1" t="s">
        <v>143</v>
      </c>
      <c r="G2210" s="1" t="s">
        <v>513</v>
      </c>
    </row>
    <row r="2211" spans="1:7" ht="15" customHeight="1">
      <c r="A2211" s="180">
        <v>44915</v>
      </c>
      <c r="B2211" s="1" t="s">
        <v>276</v>
      </c>
      <c r="C2211" s="144"/>
      <c r="D2211" s="144">
        <v>3569</v>
      </c>
      <c r="E2211" s="1" t="s">
        <v>398</v>
      </c>
      <c r="F2211" s="1" t="s">
        <v>143</v>
      </c>
      <c r="G2211" s="1" t="s">
        <v>513</v>
      </c>
    </row>
    <row r="2212" spans="1:7" ht="15" customHeight="1">
      <c r="A2212" s="180">
        <v>44915</v>
      </c>
      <c r="B2212" s="1" t="s">
        <v>248</v>
      </c>
      <c r="C2212" s="144">
        <v>39259</v>
      </c>
      <c r="D2212" s="144"/>
      <c r="E2212" s="1" t="s">
        <v>398</v>
      </c>
      <c r="F2212" s="1" t="s">
        <v>143</v>
      </c>
      <c r="G2212" s="1" t="s">
        <v>513</v>
      </c>
    </row>
    <row r="2213" spans="1:7" ht="15" customHeight="1">
      <c r="A2213" s="180">
        <v>44915</v>
      </c>
      <c r="B2213" s="1" t="s">
        <v>84</v>
      </c>
      <c r="C2213" s="144"/>
      <c r="D2213" s="144">
        <v>1610</v>
      </c>
      <c r="E2213" s="1" t="s">
        <v>398</v>
      </c>
      <c r="F2213" s="1" t="s">
        <v>144</v>
      </c>
      <c r="G2213" s="1" t="s">
        <v>513</v>
      </c>
    </row>
    <row r="2214" spans="1:7" ht="15" customHeight="1">
      <c r="A2214" s="180">
        <v>44915</v>
      </c>
      <c r="B2214" s="1" t="s">
        <v>248</v>
      </c>
      <c r="C2214" s="144">
        <v>1610</v>
      </c>
      <c r="D2214" s="144"/>
      <c r="E2214" s="1" t="s">
        <v>398</v>
      </c>
      <c r="F2214" s="1" t="s">
        <v>144</v>
      </c>
      <c r="G2214" s="1" t="s">
        <v>513</v>
      </c>
    </row>
    <row r="2215" spans="1:7" ht="15" customHeight="1">
      <c r="A2215" s="180">
        <v>44915</v>
      </c>
      <c r="B2215" s="1" t="s">
        <v>84</v>
      </c>
      <c r="C2215" s="144"/>
      <c r="D2215" s="144">
        <v>139970</v>
      </c>
      <c r="E2215" s="1" t="s">
        <v>135</v>
      </c>
      <c r="F2215" s="1" t="s">
        <v>143</v>
      </c>
      <c r="G2215" s="1" t="s">
        <v>513</v>
      </c>
    </row>
    <row r="2216" spans="1:7" ht="15" customHeight="1">
      <c r="A2216" s="180">
        <v>44915</v>
      </c>
      <c r="B2216" s="1" t="s">
        <v>276</v>
      </c>
      <c r="C2216" s="144"/>
      <c r="D2216" s="144">
        <v>13997</v>
      </c>
      <c r="E2216" s="1" t="s">
        <v>135</v>
      </c>
      <c r="F2216" s="1" t="s">
        <v>143</v>
      </c>
      <c r="G2216" s="1" t="s">
        <v>513</v>
      </c>
    </row>
    <row r="2217" spans="1:7" ht="15" customHeight="1">
      <c r="A2217" s="180">
        <v>44915</v>
      </c>
      <c r="B2217" s="1" t="s">
        <v>248</v>
      </c>
      <c r="C2217" s="144">
        <v>153967</v>
      </c>
      <c r="D2217" s="144"/>
      <c r="E2217" s="1" t="s">
        <v>135</v>
      </c>
      <c r="F2217" s="1" t="s">
        <v>143</v>
      </c>
      <c r="G2217" s="1" t="s">
        <v>513</v>
      </c>
    </row>
    <row r="2218" spans="1:7" ht="15" customHeight="1">
      <c r="A2218" s="180">
        <v>44915</v>
      </c>
      <c r="B2218" s="1" t="s">
        <v>84</v>
      </c>
      <c r="C2218" s="144"/>
      <c r="D2218" s="144">
        <v>6310</v>
      </c>
      <c r="E2218" s="1" t="s">
        <v>135</v>
      </c>
      <c r="F2218" s="1" t="s">
        <v>144</v>
      </c>
      <c r="G2218" s="1" t="s">
        <v>513</v>
      </c>
    </row>
    <row r="2219" spans="1:7" ht="15" customHeight="1">
      <c r="A2219" s="180">
        <v>44915</v>
      </c>
      <c r="B2219" s="1" t="s">
        <v>248</v>
      </c>
      <c r="C2219" s="144">
        <v>6310</v>
      </c>
      <c r="D2219" s="144"/>
      <c r="E2219" s="1" t="s">
        <v>135</v>
      </c>
      <c r="F2219" s="1" t="s">
        <v>144</v>
      </c>
      <c r="G2219" s="1" t="s">
        <v>513</v>
      </c>
    </row>
    <row r="2220" spans="1:7" ht="15" customHeight="1">
      <c r="A2220" s="180">
        <v>44915</v>
      </c>
      <c r="B2220" s="1" t="s">
        <v>84</v>
      </c>
      <c r="C2220" s="144"/>
      <c r="D2220" s="144">
        <v>462720</v>
      </c>
      <c r="E2220" s="1" t="s">
        <v>456</v>
      </c>
      <c r="F2220" s="1" t="s">
        <v>227</v>
      </c>
      <c r="G2220" s="1" t="s">
        <v>513</v>
      </c>
    </row>
    <row r="2221" spans="1:7" ht="15" customHeight="1">
      <c r="A2221" s="180">
        <v>44915</v>
      </c>
      <c r="B2221" s="1" t="s">
        <v>276</v>
      </c>
      <c r="C2221" s="144"/>
      <c r="D2221" s="144">
        <v>46272</v>
      </c>
      <c r="E2221" s="1" t="s">
        <v>456</v>
      </c>
      <c r="F2221" s="1" t="s">
        <v>227</v>
      </c>
      <c r="G2221" s="1" t="s">
        <v>513</v>
      </c>
    </row>
    <row r="2222" spans="1:7" ht="15" customHeight="1">
      <c r="A2222" s="180">
        <v>44915</v>
      </c>
      <c r="B2222" s="1" t="s">
        <v>248</v>
      </c>
      <c r="C2222" s="144">
        <v>508992</v>
      </c>
      <c r="D2222" s="144"/>
      <c r="E2222" s="1" t="s">
        <v>456</v>
      </c>
      <c r="F2222" s="1" t="s">
        <v>227</v>
      </c>
      <c r="G2222" s="1" t="s">
        <v>513</v>
      </c>
    </row>
    <row r="2223" spans="1:7" ht="15" customHeight="1">
      <c r="A2223" s="180">
        <v>44915</v>
      </c>
      <c r="B2223" s="1" t="s">
        <v>84</v>
      </c>
      <c r="C2223" s="144"/>
      <c r="D2223" s="144">
        <v>20880</v>
      </c>
      <c r="E2223" s="1" t="s">
        <v>456</v>
      </c>
      <c r="F2223" s="1" t="s">
        <v>228</v>
      </c>
      <c r="G2223" s="1" t="s">
        <v>513</v>
      </c>
    </row>
    <row r="2224" spans="1:7" ht="15" customHeight="1">
      <c r="A2224" s="180">
        <v>44915</v>
      </c>
      <c r="B2224" s="1" t="s">
        <v>248</v>
      </c>
      <c r="C2224" s="144">
        <v>20880</v>
      </c>
      <c r="D2224" s="144"/>
      <c r="E2224" s="1" t="s">
        <v>456</v>
      </c>
      <c r="F2224" s="1" t="s">
        <v>228</v>
      </c>
      <c r="G2224" s="1" t="s">
        <v>513</v>
      </c>
    </row>
    <row r="2225" spans="1:7" ht="15" customHeight="1">
      <c r="A2225" s="180">
        <v>44915</v>
      </c>
      <c r="B2225" s="1" t="s">
        <v>84</v>
      </c>
      <c r="C2225" s="144"/>
      <c r="D2225" s="144">
        <v>210680</v>
      </c>
      <c r="E2225" s="1" t="s">
        <v>456</v>
      </c>
      <c r="F2225" s="1" t="s">
        <v>143</v>
      </c>
      <c r="G2225" s="1" t="s">
        <v>513</v>
      </c>
    </row>
    <row r="2226" spans="1:7" ht="15" customHeight="1">
      <c r="A2226" s="180">
        <v>44915</v>
      </c>
      <c r="B2226" s="1" t="s">
        <v>276</v>
      </c>
      <c r="C2226" s="144"/>
      <c r="D2226" s="144">
        <v>21068</v>
      </c>
      <c r="E2226" s="1" t="s">
        <v>456</v>
      </c>
      <c r="F2226" s="1" t="s">
        <v>143</v>
      </c>
      <c r="G2226" s="1" t="s">
        <v>513</v>
      </c>
    </row>
    <row r="2227" spans="1:7" ht="15" customHeight="1">
      <c r="A2227" s="180">
        <v>44915</v>
      </c>
      <c r="B2227" s="1" t="s">
        <v>248</v>
      </c>
      <c r="C2227" s="144">
        <v>231748</v>
      </c>
      <c r="D2227" s="144"/>
      <c r="E2227" s="1" t="s">
        <v>456</v>
      </c>
      <c r="F2227" s="1" t="s">
        <v>143</v>
      </c>
      <c r="G2227" s="1" t="s">
        <v>513</v>
      </c>
    </row>
    <row r="2228" spans="1:7" ht="15" customHeight="1">
      <c r="A2228" s="180">
        <v>44915</v>
      </c>
      <c r="B2228" s="1" t="s">
        <v>84</v>
      </c>
      <c r="C2228" s="144"/>
      <c r="D2228" s="144">
        <v>9500</v>
      </c>
      <c r="E2228" s="1" t="s">
        <v>456</v>
      </c>
      <c r="F2228" s="1" t="s">
        <v>144</v>
      </c>
      <c r="G2228" s="1" t="s">
        <v>513</v>
      </c>
    </row>
    <row r="2229" spans="1:7" ht="15" customHeight="1">
      <c r="A2229" s="180">
        <v>44915</v>
      </c>
      <c r="B2229" s="1" t="s">
        <v>248</v>
      </c>
      <c r="C2229" s="144">
        <v>9500</v>
      </c>
      <c r="D2229" s="144"/>
      <c r="E2229" s="1" t="s">
        <v>456</v>
      </c>
      <c r="F2229" s="1" t="s">
        <v>144</v>
      </c>
      <c r="G2229" s="1" t="s">
        <v>513</v>
      </c>
    </row>
    <row r="2230" spans="1:7" ht="15" customHeight="1">
      <c r="A2230" s="180">
        <v>44915</v>
      </c>
      <c r="B2230" s="1" t="s">
        <v>84</v>
      </c>
      <c r="C2230" s="144"/>
      <c r="D2230" s="144">
        <v>396250</v>
      </c>
      <c r="E2230" s="1" t="s">
        <v>456</v>
      </c>
      <c r="F2230" s="1" t="s">
        <v>143</v>
      </c>
      <c r="G2230" s="1" t="s">
        <v>513</v>
      </c>
    </row>
    <row r="2231" spans="1:7" ht="15" customHeight="1">
      <c r="A2231" s="180">
        <v>44915</v>
      </c>
      <c r="B2231" s="1" t="s">
        <v>276</v>
      </c>
      <c r="C2231" s="144"/>
      <c r="D2231" s="144">
        <v>39625</v>
      </c>
      <c r="E2231" s="1" t="s">
        <v>456</v>
      </c>
      <c r="F2231" s="1" t="s">
        <v>143</v>
      </c>
      <c r="G2231" s="1" t="s">
        <v>513</v>
      </c>
    </row>
    <row r="2232" spans="1:7" ht="15" customHeight="1">
      <c r="A2232" s="180">
        <v>44915</v>
      </c>
      <c r="B2232" s="1" t="s">
        <v>248</v>
      </c>
      <c r="C2232" s="144">
        <v>435875</v>
      </c>
      <c r="D2232" s="144"/>
      <c r="E2232" s="1" t="s">
        <v>456</v>
      </c>
      <c r="F2232" s="1" t="s">
        <v>143</v>
      </c>
      <c r="G2232" s="1" t="s">
        <v>513</v>
      </c>
    </row>
    <row r="2233" spans="1:7" ht="15" customHeight="1">
      <c r="A2233" s="180">
        <v>44915</v>
      </c>
      <c r="B2233" s="1" t="s">
        <v>84</v>
      </c>
      <c r="C2233" s="144"/>
      <c r="D2233" s="144">
        <v>17880</v>
      </c>
      <c r="E2233" s="1" t="s">
        <v>456</v>
      </c>
      <c r="F2233" s="1" t="s">
        <v>144</v>
      </c>
      <c r="G2233" s="1" t="s">
        <v>513</v>
      </c>
    </row>
    <row r="2234" spans="1:7" ht="15" customHeight="1">
      <c r="A2234" s="180">
        <v>44915</v>
      </c>
      <c r="B2234" s="1" t="s">
        <v>248</v>
      </c>
      <c r="C2234" s="144">
        <v>17880</v>
      </c>
      <c r="D2234" s="144"/>
      <c r="E2234" s="1" t="s">
        <v>456</v>
      </c>
      <c r="F2234" s="1" t="s">
        <v>144</v>
      </c>
      <c r="G2234" s="1" t="s">
        <v>513</v>
      </c>
    </row>
    <row r="2235" spans="1:7" ht="15" customHeight="1">
      <c r="A2235" s="180">
        <v>44915</v>
      </c>
      <c r="B2235" s="1" t="s">
        <v>84</v>
      </c>
      <c r="C2235" s="144"/>
      <c r="D2235" s="144">
        <v>32450</v>
      </c>
      <c r="E2235" s="1" t="s">
        <v>246</v>
      </c>
      <c r="F2235" s="1" t="s">
        <v>227</v>
      </c>
      <c r="G2235" s="1" t="s">
        <v>513</v>
      </c>
    </row>
    <row r="2236" spans="1:7" ht="15" customHeight="1">
      <c r="A2236" s="180">
        <v>44915</v>
      </c>
      <c r="B2236" s="1" t="s">
        <v>276</v>
      </c>
      <c r="C2236" s="144"/>
      <c r="D2236" s="144">
        <v>3245</v>
      </c>
      <c r="E2236" s="1" t="s">
        <v>246</v>
      </c>
      <c r="F2236" s="1" t="s">
        <v>227</v>
      </c>
      <c r="G2236" s="1" t="s">
        <v>513</v>
      </c>
    </row>
    <row r="2237" spans="1:7" ht="15" customHeight="1">
      <c r="A2237" s="180">
        <v>44915</v>
      </c>
      <c r="B2237" s="1" t="s">
        <v>248</v>
      </c>
      <c r="C2237" s="144">
        <v>35695</v>
      </c>
      <c r="D2237" s="144"/>
      <c r="E2237" s="1" t="s">
        <v>246</v>
      </c>
      <c r="F2237" s="1" t="s">
        <v>227</v>
      </c>
      <c r="G2237" s="1" t="s">
        <v>513</v>
      </c>
    </row>
    <row r="2238" spans="1:7" ht="15" customHeight="1">
      <c r="A2238" s="180">
        <v>44915</v>
      </c>
      <c r="B2238" s="1" t="s">
        <v>84</v>
      </c>
      <c r="C2238" s="144"/>
      <c r="D2238" s="144">
        <v>1460</v>
      </c>
      <c r="E2238" s="1" t="s">
        <v>246</v>
      </c>
      <c r="F2238" s="1" t="s">
        <v>228</v>
      </c>
      <c r="G2238" s="1" t="s">
        <v>513</v>
      </c>
    </row>
    <row r="2239" spans="1:7" ht="15" customHeight="1">
      <c r="A2239" s="180">
        <v>44915</v>
      </c>
      <c r="B2239" s="1" t="s">
        <v>248</v>
      </c>
      <c r="C2239" s="144">
        <v>1460</v>
      </c>
      <c r="D2239" s="144"/>
      <c r="E2239" s="1" t="s">
        <v>246</v>
      </c>
      <c r="F2239" s="1" t="s">
        <v>228</v>
      </c>
      <c r="G2239" s="1" t="s">
        <v>513</v>
      </c>
    </row>
    <row r="2240" spans="1:7" ht="15" customHeight="1">
      <c r="A2240" s="180">
        <v>44915</v>
      </c>
      <c r="B2240" s="1" t="s">
        <v>84</v>
      </c>
      <c r="C2240" s="144"/>
      <c r="D2240" s="144">
        <v>469080</v>
      </c>
      <c r="E2240" s="1" t="s">
        <v>246</v>
      </c>
      <c r="F2240" s="1" t="s">
        <v>143</v>
      </c>
      <c r="G2240" s="1" t="s">
        <v>513</v>
      </c>
    </row>
    <row r="2241" spans="1:7" ht="15" customHeight="1">
      <c r="A2241" s="180">
        <v>44915</v>
      </c>
      <c r="B2241" s="1" t="s">
        <v>276</v>
      </c>
      <c r="C2241" s="144"/>
      <c r="D2241" s="144">
        <v>46908</v>
      </c>
      <c r="E2241" s="1" t="s">
        <v>246</v>
      </c>
      <c r="F2241" s="1" t="s">
        <v>143</v>
      </c>
      <c r="G2241" s="1" t="s">
        <v>513</v>
      </c>
    </row>
    <row r="2242" spans="1:7" ht="15" customHeight="1">
      <c r="A2242" s="180">
        <v>44915</v>
      </c>
      <c r="B2242" s="1" t="s">
        <v>248</v>
      </c>
      <c r="C2242" s="144">
        <v>515988</v>
      </c>
      <c r="D2242" s="144"/>
      <c r="E2242" s="1" t="s">
        <v>246</v>
      </c>
      <c r="F2242" s="1" t="s">
        <v>143</v>
      </c>
      <c r="G2242" s="1" t="s">
        <v>513</v>
      </c>
    </row>
    <row r="2243" spans="1:7" ht="15" customHeight="1">
      <c r="A2243" s="180">
        <v>44915</v>
      </c>
      <c r="B2243" s="1" t="s">
        <v>84</v>
      </c>
      <c r="C2243" s="144"/>
      <c r="D2243" s="144">
        <v>21168</v>
      </c>
      <c r="E2243" s="1" t="s">
        <v>246</v>
      </c>
      <c r="F2243" s="1" t="s">
        <v>144</v>
      </c>
      <c r="G2243" s="1" t="s">
        <v>513</v>
      </c>
    </row>
    <row r="2244" spans="1:7" ht="15" customHeight="1">
      <c r="A2244" s="180">
        <v>44915</v>
      </c>
      <c r="B2244" s="1" t="s">
        <v>248</v>
      </c>
      <c r="C2244" s="144">
        <v>21168</v>
      </c>
      <c r="D2244" s="144"/>
      <c r="E2244" s="1" t="s">
        <v>246</v>
      </c>
      <c r="F2244" s="1" t="s">
        <v>144</v>
      </c>
      <c r="G2244" s="1" t="s">
        <v>513</v>
      </c>
    </row>
    <row r="2245" spans="1:7" ht="15" customHeight="1">
      <c r="A2245" s="180">
        <v>44915</v>
      </c>
      <c r="B2245" s="1" t="s">
        <v>84</v>
      </c>
      <c r="C2245" s="144"/>
      <c r="D2245" s="144">
        <v>735990</v>
      </c>
      <c r="E2245" s="1" t="s">
        <v>397</v>
      </c>
      <c r="F2245" s="1" t="s">
        <v>227</v>
      </c>
      <c r="G2245" s="1" t="s">
        <v>513</v>
      </c>
    </row>
    <row r="2246" spans="1:7" ht="15" customHeight="1">
      <c r="A2246" s="180">
        <v>44915</v>
      </c>
      <c r="B2246" s="1" t="s">
        <v>276</v>
      </c>
      <c r="C2246" s="144"/>
      <c r="D2246" s="144">
        <v>73599</v>
      </c>
      <c r="E2246" s="1" t="s">
        <v>397</v>
      </c>
      <c r="F2246" s="1" t="s">
        <v>227</v>
      </c>
      <c r="G2246" s="1" t="s">
        <v>513</v>
      </c>
    </row>
    <row r="2247" spans="1:7" ht="15" customHeight="1">
      <c r="A2247" s="180">
        <v>44915</v>
      </c>
      <c r="B2247" s="1" t="s">
        <v>248</v>
      </c>
      <c r="C2247" s="144">
        <v>809589</v>
      </c>
      <c r="D2247" s="144"/>
      <c r="E2247" s="1" t="s">
        <v>397</v>
      </c>
      <c r="F2247" s="1" t="s">
        <v>227</v>
      </c>
      <c r="G2247" s="1" t="s">
        <v>513</v>
      </c>
    </row>
    <row r="2248" spans="1:7" ht="15" customHeight="1">
      <c r="A2248" s="180">
        <v>44915</v>
      </c>
      <c r="B2248" s="1" t="s">
        <v>84</v>
      </c>
      <c r="C2248" s="144"/>
      <c r="D2248" s="144">
        <v>33213</v>
      </c>
      <c r="E2248" s="1" t="s">
        <v>397</v>
      </c>
      <c r="F2248" s="1" t="s">
        <v>228</v>
      </c>
      <c r="G2248" s="1" t="s">
        <v>513</v>
      </c>
    </row>
    <row r="2249" spans="1:7" ht="15" customHeight="1">
      <c r="A2249" s="180">
        <v>44915</v>
      </c>
      <c r="B2249" s="1" t="s">
        <v>248</v>
      </c>
      <c r="C2249" s="144">
        <v>33213</v>
      </c>
      <c r="D2249" s="144"/>
      <c r="E2249" s="1" t="s">
        <v>397</v>
      </c>
      <c r="F2249" s="1" t="s">
        <v>228</v>
      </c>
      <c r="G2249" s="1" t="s">
        <v>513</v>
      </c>
    </row>
    <row r="2250" spans="1:7" ht="15" customHeight="1">
      <c r="A2250" s="180">
        <v>44915</v>
      </c>
      <c r="B2250" s="1" t="s">
        <v>84</v>
      </c>
      <c r="C2250" s="144"/>
      <c r="D2250" s="144">
        <v>30790</v>
      </c>
      <c r="E2250" s="1" t="s">
        <v>630</v>
      </c>
      <c r="F2250" s="1" t="s">
        <v>143</v>
      </c>
      <c r="G2250" s="1" t="s">
        <v>513</v>
      </c>
    </row>
    <row r="2251" spans="1:7" ht="15" customHeight="1">
      <c r="A2251" s="180">
        <v>44915</v>
      </c>
      <c r="B2251" s="1" t="s">
        <v>276</v>
      </c>
      <c r="C2251" s="144"/>
      <c r="D2251" s="144">
        <v>3079</v>
      </c>
      <c r="E2251" s="1" t="s">
        <v>630</v>
      </c>
      <c r="F2251" s="1" t="s">
        <v>143</v>
      </c>
      <c r="G2251" s="1" t="s">
        <v>513</v>
      </c>
    </row>
    <row r="2252" spans="1:7" ht="15" customHeight="1">
      <c r="A2252" s="180">
        <v>44915</v>
      </c>
      <c r="B2252" s="1" t="s">
        <v>248</v>
      </c>
      <c r="C2252" s="144">
        <v>33869</v>
      </c>
      <c r="D2252" s="144"/>
      <c r="E2252" s="1" t="s">
        <v>630</v>
      </c>
      <c r="F2252" s="1" t="s">
        <v>143</v>
      </c>
      <c r="G2252" s="1" t="s">
        <v>513</v>
      </c>
    </row>
    <row r="2253" spans="1:7" ht="15" customHeight="1">
      <c r="A2253" s="180">
        <v>44915</v>
      </c>
      <c r="B2253" s="1" t="s">
        <v>84</v>
      </c>
      <c r="C2253" s="144"/>
      <c r="D2253" s="144">
        <v>1380</v>
      </c>
      <c r="E2253" s="1" t="s">
        <v>630</v>
      </c>
      <c r="F2253" s="1" t="s">
        <v>144</v>
      </c>
      <c r="G2253" s="1" t="s">
        <v>513</v>
      </c>
    </row>
    <row r="2254" spans="1:7" ht="15" customHeight="1">
      <c r="A2254" s="180">
        <v>44915</v>
      </c>
      <c r="B2254" s="1" t="s">
        <v>248</v>
      </c>
      <c r="C2254" s="144">
        <v>1380</v>
      </c>
      <c r="D2254" s="144"/>
      <c r="E2254" s="1" t="s">
        <v>630</v>
      </c>
      <c r="F2254" s="1" t="s">
        <v>144</v>
      </c>
      <c r="G2254" s="1" t="s">
        <v>513</v>
      </c>
    </row>
    <row r="2255" spans="1:7" ht="15" customHeight="1">
      <c r="A2255" s="180">
        <v>44915</v>
      </c>
      <c r="B2255" s="1" t="s">
        <v>84</v>
      </c>
      <c r="C2255" s="144"/>
      <c r="D2255" s="144">
        <v>48460</v>
      </c>
      <c r="E2255" s="1" t="s">
        <v>630</v>
      </c>
      <c r="F2255" s="1" t="s">
        <v>143</v>
      </c>
      <c r="G2255" s="1" t="s">
        <v>513</v>
      </c>
    </row>
    <row r="2256" spans="1:7" ht="15" customHeight="1">
      <c r="A2256" s="180">
        <v>44915</v>
      </c>
      <c r="B2256" s="1" t="s">
        <v>276</v>
      </c>
      <c r="C2256" s="144"/>
      <c r="D2256" s="144">
        <v>4846</v>
      </c>
      <c r="E2256" s="1" t="s">
        <v>630</v>
      </c>
      <c r="F2256" s="1" t="s">
        <v>143</v>
      </c>
      <c r="G2256" s="1" t="s">
        <v>513</v>
      </c>
    </row>
    <row r="2257" spans="1:7" ht="15" customHeight="1">
      <c r="A2257" s="180">
        <v>44915</v>
      </c>
      <c r="B2257" s="1" t="s">
        <v>248</v>
      </c>
      <c r="C2257" s="144">
        <v>53306</v>
      </c>
      <c r="D2257" s="144"/>
      <c r="E2257" s="1" t="s">
        <v>630</v>
      </c>
      <c r="F2257" s="1" t="s">
        <v>143</v>
      </c>
      <c r="G2257" s="1" t="s">
        <v>513</v>
      </c>
    </row>
    <row r="2258" spans="1:7" ht="15" customHeight="1">
      <c r="A2258" s="180">
        <v>44915</v>
      </c>
      <c r="B2258" s="1" t="s">
        <v>84</v>
      </c>
      <c r="C2258" s="144"/>
      <c r="D2258" s="144">
        <v>2180</v>
      </c>
      <c r="E2258" s="1" t="s">
        <v>120</v>
      </c>
      <c r="F2258" s="1" t="s">
        <v>144</v>
      </c>
      <c r="G2258" s="1" t="s">
        <v>513</v>
      </c>
    </row>
    <row r="2259" spans="1:7" ht="15" customHeight="1">
      <c r="A2259" s="180">
        <v>44915</v>
      </c>
      <c r="B2259" s="1" t="s">
        <v>248</v>
      </c>
      <c r="C2259" s="144">
        <v>2180</v>
      </c>
      <c r="D2259" s="144"/>
      <c r="E2259" s="1" t="s">
        <v>120</v>
      </c>
      <c r="F2259" s="1" t="s">
        <v>144</v>
      </c>
      <c r="G2259" s="1" t="s">
        <v>513</v>
      </c>
    </row>
    <row r="2260" spans="1:7" ht="15" customHeight="1">
      <c r="A2260" s="180">
        <v>44915</v>
      </c>
      <c r="B2260" s="1" t="s">
        <v>84</v>
      </c>
      <c r="C2260" s="144"/>
      <c r="D2260" s="144">
        <v>59810</v>
      </c>
      <c r="E2260" s="1" t="s">
        <v>120</v>
      </c>
      <c r="F2260" s="1" t="s">
        <v>143</v>
      </c>
      <c r="G2260" s="1" t="s">
        <v>513</v>
      </c>
    </row>
    <row r="2261" spans="1:7" ht="15" customHeight="1">
      <c r="A2261" s="180">
        <v>44915</v>
      </c>
      <c r="B2261" s="1" t="s">
        <v>276</v>
      </c>
      <c r="C2261" s="144"/>
      <c r="D2261" s="144">
        <v>5981</v>
      </c>
      <c r="E2261" s="1" t="s">
        <v>120</v>
      </c>
      <c r="F2261" s="1" t="s">
        <v>143</v>
      </c>
      <c r="G2261" s="1" t="s">
        <v>513</v>
      </c>
    </row>
    <row r="2262" spans="1:7" ht="15" customHeight="1">
      <c r="A2262" s="180">
        <v>44915</v>
      </c>
      <c r="B2262" s="1" t="s">
        <v>248</v>
      </c>
      <c r="C2262" s="144">
        <v>65791</v>
      </c>
      <c r="D2262" s="144"/>
      <c r="E2262" s="1" t="s">
        <v>120</v>
      </c>
      <c r="F2262" s="1" t="s">
        <v>143</v>
      </c>
      <c r="G2262" s="1" t="s">
        <v>513</v>
      </c>
    </row>
    <row r="2263" spans="1:7" ht="15" customHeight="1">
      <c r="A2263" s="180">
        <v>44915</v>
      </c>
      <c r="B2263" s="1" t="s">
        <v>84</v>
      </c>
      <c r="C2263" s="144"/>
      <c r="D2263" s="144">
        <v>2690</v>
      </c>
      <c r="E2263" s="1" t="s">
        <v>120</v>
      </c>
      <c r="F2263" s="1" t="s">
        <v>144</v>
      </c>
      <c r="G2263" s="1" t="s">
        <v>513</v>
      </c>
    </row>
    <row r="2264" spans="1:7" ht="15" customHeight="1">
      <c r="A2264" s="180">
        <v>44915</v>
      </c>
      <c r="B2264" s="1" t="s">
        <v>248</v>
      </c>
      <c r="C2264" s="144">
        <v>2690</v>
      </c>
      <c r="D2264" s="144"/>
      <c r="E2264" s="1" t="s">
        <v>120</v>
      </c>
      <c r="F2264" s="1" t="s">
        <v>144</v>
      </c>
      <c r="G2264" s="1" t="s">
        <v>513</v>
      </c>
    </row>
    <row r="2265" spans="1:7" ht="15" customHeight="1">
      <c r="A2265" s="180">
        <v>44915</v>
      </c>
      <c r="B2265" s="1" t="s">
        <v>84</v>
      </c>
      <c r="C2265" s="144"/>
      <c r="D2265" s="144">
        <v>417220</v>
      </c>
      <c r="E2265" s="1" t="s">
        <v>120</v>
      </c>
      <c r="F2265" s="1" t="s">
        <v>143</v>
      </c>
      <c r="G2265" s="1" t="s">
        <v>513</v>
      </c>
    </row>
    <row r="2266" spans="1:7" ht="15" customHeight="1">
      <c r="A2266" s="180">
        <v>44915</v>
      </c>
      <c r="B2266" s="1" t="s">
        <v>276</v>
      </c>
      <c r="C2266" s="144"/>
      <c r="D2266" s="144">
        <v>41722</v>
      </c>
      <c r="E2266" s="1" t="s">
        <v>120</v>
      </c>
      <c r="F2266" s="1" t="s">
        <v>143</v>
      </c>
      <c r="G2266" s="1" t="s">
        <v>513</v>
      </c>
    </row>
    <row r="2267" spans="1:7" ht="15" customHeight="1">
      <c r="A2267" s="180">
        <v>44915</v>
      </c>
      <c r="B2267" s="1" t="s">
        <v>248</v>
      </c>
      <c r="C2267" s="144">
        <v>458942</v>
      </c>
      <c r="D2267" s="144"/>
      <c r="E2267" s="1" t="s">
        <v>120</v>
      </c>
      <c r="F2267" s="1" t="s">
        <v>143</v>
      </c>
      <c r="G2267" s="1" t="s">
        <v>513</v>
      </c>
    </row>
    <row r="2268" spans="1:7" ht="15" customHeight="1">
      <c r="A2268" s="180">
        <v>44915</v>
      </c>
      <c r="B2268" s="1" t="s">
        <v>84</v>
      </c>
      <c r="C2268" s="144"/>
      <c r="D2268" s="144">
        <v>18820</v>
      </c>
      <c r="E2268" s="1" t="s">
        <v>120</v>
      </c>
      <c r="F2268" s="1" t="s">
        <v>144</v>
      </c>
      <c r="G2268" s="1" t="s">
        <v>513</v>
      </c>
    </row>
    <row r="2269" spans="1:7" ht="15" customHeight="1">
      <c r="A2269" s="180">
        <v>44915</v>
      </c>
      <c r="B2269" s="1" t="s">
        <v>248</v>
      </c>
      <c r="C2269" s="144">
        <v>18820</v>
      </c>
      <c r="D2269" s="144"/>
      <c r="E2269" s="1" t="s">
        <v>120</v>
      </c>
      <c r="F2269" s="1" t="s">
        <v>144</v>
      </c>
      <c r="G2269" s="1" t="s">
        <v>513</v>
      </c>
    </row>
    <row r="2270" spans="1:7" ht="15" customHeight="1">
      <c r="A2270" s="180">
        <v>44915</v>
      </c>
      <c r="B2270" s="1" t="s">
        <v>84</v>
      </c>
      <c r="C2270" s="144"/>
      <c r="D2270" s="144">
        <v>21480</v>
      </c>
      <c r="E2270" s="1" t="s">
        <v>142</v>
      </c>
      <c r="F2270" s="1" t="s">
        <v>143</v>
      </c>
      <c r="G2270" s="1" t="s">
        <v>513</v>
      </c>
    </row>
    <row r="2271" spans="1:7" ht="15" customHeight="1">
      <c r="A2271" s="180">
        <v>44915</v>
      </c>
      <c r="B2271" s="1" t="s">
        <v>276</v>
      </c>
      <c r="C2271" s="144"/>
      <c r="D2271" s="144">
        <v>2148</v>
      </c>
      <c r="E2271" s="1" t="s">
        <v>142</v>
      </c>
      <c r="F2271" s="1" t="s">
        <v>143</v>
      </c>
      <c r="G2271" s="1" t="s">
        <v>513</v>
      </c>
    </row>
    <row r="2272" spans="1:7" ht="15" customHeight="1">
      <c r="A2272" s="180">
        <v>44915</v>
      </c>
      <c r="B2272" s="1" t="s">
        <v>248</v>
      </c>
      <c r="C2272" s="144">
        <v>23628</v>
      </c>
      <c r="D2272" s="144"/>
      <c r="E2272" s="1" t="s">
        <v>142</v>
      </c>
      <c r="F2272" s="1" t="s">
        <v>143</v>
      </c>
      <c r="G2272" s="1" t="s">
        <v>513</v>
      </c>
    </row>
    <row r="2273" spans="1:7" ht="15" customHeight="1">
      <c r="A2273" s="180">
        <v>44915</v>
      </c>
      <c r="B2273" s="1" t="s">
        <v>84</v>
      </c>
      <c r="C2273" s="144"/>
      <c r="D2273" s="144">
        <v>960</v>
      </c>
      <c r="E2273" s="1" t="s">
        <v>142</v>
      </c>
      <c r="F2273" s="1" t="s">
        <v>144</v>
      </c>
      <c r="G2273" s="1" t="s">
        <v>513</v>
      </c>
    </row>
    <row r="2274" spans="1:7" ht="15" customHeight="1">
      <c r="A2274" s="180">
        <v>44915</v>
      </c>
      <c r="B2274" s="1" t="s">
        <v>248</v>
      </c>
      <c r="C2274" s="144">
        <v>960</v>
      </c>
      <c r="D2274" s="144"/>
      <c r="E2274" s="1" t="s">
        <v>142</v>
      </c>
      <c r="F2274" s="1" t="s">
        <v>144</v>
      </c>
      <c r="G2274" s="1" t="s">
        <v>513</v>
      </c>
    </row>
    <row r="2275" spans="1:7" ht="15" customHeight="1">
      <c r="A2275" s="180">
        <v>44915</v>
      </c>
      <c r="B2275" s="1" t="s">
        <v>84</v>
      </c>
      <c r="C2275" s="144"/>
      <c r="D2275" s="144">
        <v>109310</v>
      </c>
      <c r="E2275" s="1" t="s">
        <v>142</v>
      </c>
      <c r="F2275" s="1" t="s">
        <v>143</v>
      </c>
      <c r="G2275" s="1" t="s">
        <v>513</v>
      </c>
    </row>
    <row r="2276" spans="1:7" ht="15" customHeight="1">
      <c r="A2276" s="180">
        <v>44915</v>
      </c>
      <c r="B2276" s="1" t="s">
        <v>276</v>
      </c>
      <c r="C2276" s="144"/>
      <c r="D2276" s="144">
        <v>10931</v>
      </c>
      <c r="E2276" s="1" t="s">
        <v>142</v>
      </c>
      <c r="F2276" s="1" t="s">
        <v>143</v>
      </c>
      <c r="G2276" s="1" t="s">
        <v>513</v>
      </c>
    </row>
    <row r="2277" spans="1:7" ht="15" customHeight="1">
      <c r="A2277" s="180">
        <v>44915</v>
      </c>
      <c r="B2277" s="1" t="s">
        <v>248</v>
      </c>
      <c r="C2277" s="144">
        <v>120241</v>
      </c>
      <c r="D2277" s="144"/>
      <c r="E2277" s="1" t="s">
        <v>142</v>
      </c>
      <c r="F2277" s="1" t="s">
        <v>143</v>
      </c>
      <c r="G2277" s="1" t="s">
        <v>513</v>
      </c>
    </row>
    <row r="2278" spans="1:7" ht="15" customHeight="1">
      <c r="A2278" s="180">
        <v>44915</v>
      </c>
      <c r="B2278" s="1" t="s">
        <v>84</v>
      </c>
      <c r="C2278" s="144"/>
      <c r="D2278" s="144">
        <v>4933</v>
      </c>
      <c r="E2278" s="1" t="s">
        <v>142</v>
      </c>
      <c r="F2278" s="1" t="s">
        <v>144</v>
      </c>
      <c r="G2278" s="1" t="s">
        <v>513</v>
      </c>
    </row>
    <row r="2279" spans="1:7" ht="15" customHeight="1">
      <c r="A2279" s="180">
        <v>44915</v>
      </c>
      <c r="B2279" s="1" t="s">
        <v>248</v>
      </c>
      <c r="C2279" s="144">
        <v>4933</v>
      </c>
      <c r="D2279" s="144"/>
      <c r="E2279" s="1" t="s">
        <v>142</v>
      </c>
      <c r="F2279" s="1" t="s">
        <v>144</v>
      </c>
      <c r="G2279" s="1" t="s">
        <v>513</v>
      </c>
    </row>
    <row r="2280" spans="1:7" ht="15" customHeight="1">
      <c r="A2280" s="180">
        <v>44915</v>
      </c>
      <c r="B2280" s="1" t="s">
        <v>84</v>
      </c>
      <c r="C2280" s="144"/>
      <c r="D2280" s="144">
        <v>53760</v>
      </c>
      <c r="E2280" s="1" t="s">
        <v>326</v>
      </c>
      <c r="F2280" s="1" t="s">
        <v>143</v>
      </c>
      <c r="G2280" s="1" t="s">
        <v>513</v>
      </c>
    </row>
    <row r="2281" spans="1:7" ht="15" customHeight="1">
      <c r="A2281" s="180">
        <v>44915</v>
      </c>
      <c r="B2281" s="1" t="s">
        <v>276</v>
      </c>
      <c r="C2281" s="144"/>
      <c r="D2281" s="144">
        <v>5376</v>
      </c>
      <c r="E2281" s="1" t="s">
        <v>326</v>
      </c>
      <c r="F2281" s="1" t="s">
        <v>143</v>
      </c>
      <c r="G2281" s="1" t="s">
        <v>513</v>
      </c>
    </row>
    <row r="2282" spans="1:7" ht="15" customHeight="1">
      <c r="A2282" s="180">
        <v>44915</v>
      </c>
      <c r="B2282" s="1" t="s">
        <v>248</v>
      </c>
      <c r="C2282" s="144">
        <v>59136</v>
      </c>
      <c r="D2282" s="144"/>
      <c r="E2282" s="1" t="s">
        <v>326</v>
      </c>
      <c r="F2282" s="1" t="s">
        <v>143</v>
      </c>
      <c r="G2282" s="1" t="s">
        <v>513</v>
      </c>
    </row>
    <row r="2283" spans="1:7" ht="15" customHeight="1">
      <c r="A2283" s="180">
        <v>44915</v>
      </c>
      <c r="B2283" s="1" t="s">
        <v>84</v>
      </c>
      <c r="C2283" s="144"/>
      <c r="D2283" s="144">
        <v>2420</v>
      </c>
      <c r="E2283" s="1" t="s">
        <v>323</v>
      </c>
      <c r="F2283" s="1" t="s">
        <v>144</v>
      </c>
      <c r="G2283" s="1" t="s">
        <v>513</v>
      </c>
    </row>
    <row r="2284" spans="1:7" ht="15" customHeight="1">
      <c r="A2284" s="180">
        <v>44915</v>
      </c>
      <c r="B2284" s="1" t="s">
        <v>248</v>
      </c>
      <c r="C2284" s="144">
        <v>2420</v>
      </c>
      <c r="D2284" s="144"/>
      <c r="E2284" s="1" t="s">
        <v>323</v>
      </c>
      <c r="F2284" s="1" t="s">
        <v>144</v>
      </c>
      <c r="G2284" s="1" t="s">
        <v>513</v>
      </c>
    </row>
    <row r="2285" spans="1:7" ht="15" customHeight="1">
      <c r="A2285" s="180">
        <v>44915</v>
      </c>
      <c r="B2285" s="1" t="s">
        <v>84</v>
      </c>
      <c r="C2285" s="144"/>
      <c r="D2285" s="144">
        <v>1396370</v>
      </c>
      <c r="E2285" s="1" t="s">
        <v>324</v>
      </c>
      <c r="F2285" s="1" t="s">
        <v>143</v>
      </c>
      <c r="G2285" s="1" t="s">
        <v>513</v>
      </c>
    </row>
    <row r="2286" spans="1:7" ht="15" customHeight="1">
      <c r="A2286" s="180">
        <v>44915</v>
      </c>
      <c r="B2286" s="1" t="s">
        <v>276</v>
      </c>
      <c r="C2286" s="144"/>
      <c r="D2286" s="144">
        <v>139637</v>
      </c>
      <c r="E2286" s="1" t="s">
        <v>324</v>
      </c>
      <c r="F2286" s="1" t="s">
        <v>143</v>
      </c>
      <c r="G2286" s="1" t="s">
        <v>513</v>
      </c>
    </row>
    <row r="2287" spans="1:7" ht="15" customHeight="1">
      <c r="A2287" s="180">
        <v>44915</v>
      </c>
      <c r="B2287" s="1" t="s">
        <v>248</v>
      </c>
      <c r="C2287" s="144">
        <v>1536007</v>
      </c>
      <c r="D2287" s="144"/>
      <c r="E2287" s="1" t="s">
        <v>324</v>
      </c>
      <c r="F2287" s="1" t="s">
        <v>143</v>
      </c>
      <c r="G2287" s="1" t="s">
        <v>513</v>
      </c>
    </row>
    <row r="2288" spans="1:7" ht="15" customHeight="1">
      <c r="A2288" s="180">
        <v>44915</v>
      </c>
      <c r="B2288" s="1" t="s">
        <v>84</v>
      </c>
      <c r="C2288" s="144"/>
      <c r="D2288" s="144">
        <v>63000</v>
      </c>
      <c r="E2288" s="1" t="s">
        <v>116</v>
      </c>
      <c r="F2288" s="1" t="s">
        <v>144</v>
      </c>
      <c r="G2288" s="1" t="s">
        <v>384</v>
      </c>
    </row>
    <row r="2289" spans="1:7" ht="15" customHeight="1">
      <c r="A2289" s="180">
        <v>44915</v>
      </c>
      <c r="B2289" s="1" t="s">
        <v>248</v>
      </c>
      <c r="C2289" s="144">
        <v>63000</v>
      </c>
      <c r="D2289" s="144"/>
      <c r="E2289" s="1" t="s">
        <v>116</v>
      </c>
      <c r="F2289" s="1" t="s">
        <v>144</v>
      </c>
      <c r="G2289" s="1" t="s">
        <v>384</v>
      </c>
    </row>
    <row r="2290" spans="1:7" ht="15" customHeight="1">
      <c r="A2290" s="180">
        <v>44915</v>
      </c>
      <c r="B2290" s="1" t="s">
        <v>84</v>
      </c>
      <c r="C2290" s="144"/>
      <c r="D2290" s="144">
        <v>2258940</v>
      </c>
      <c r="E2290" s="1" t="s">
        <v>455</v>
      </c>
      <c r="F2290" s="1" t="s">
        <v>227</v>
      </c>
      <c r="G2290" s="1" t="s">
        <v>513</v>
      </c>
    </row>
    <row r="2291" spans="1:7" ht="15" customHeight="1">
      <c r="A2291" s="180">
        <v>44915</v>
      </c>
      <c r="B2291" s="1" t="s">
        <v>276</v>
      </c>
      <c r="C2291" s="144"/>
      <c r="D2291" s="144">
        <v>225894</v>
      </c>
      <c r="E2291" s="1" t="s">
        <v>455</v>
      </c>
      <c r="F2291" s="1" t="s">
        <v>227</v>
      </c>
      <c r="G2291" s="1" t="s">
        <v>513</v>
      </c>
    </row>
    <row r="2292" spans="1:7" ht="15" customHeight="1">
      <c r="A2292" s="180">
        <v>44915</v>
      </c>
      <c r="B2292" s="1" t="s">
        <v>248</v>
      </c>
      <c r="C2292" s="144">
        <v>2484834</v>
      </c>
      <c r="D2292" s="144"/>
      <c r="E2292" s="1" t="s">
        <v>455</v>
      </c>
      <c r="F2292" s="1" t="s">
        <v>227</v>
      </c>
      <c r="G2292" s="1" t="s">
        <v>513</v>
      </c>
    </row>
    <row r="2293" spans="1:7" ht="15" customHeight="1">
      <c r="A2293" s="180">
        <v>44915</v>
      </c>
      <c r="B2293" s="1" t="s">
        <v>84</v>
      </c>
      <c r="C2293" s="144"/>
      <c r="D2293" s="144">
        <v>101930</v>
      </c>
      <c r="E2293" s="1" t="s">
        <v>139</v>
      </c>
      <c r="F2293" s="1" t="s">
        <v>228</v>
      </c>
      <c r="G2293" s="1" t="s">
        <v>513</v>
      </c>
    </row>
    <row r="2294" spans="1:7" ht="15" customHeight="1">
      <c r="A2294" s="180">
        <v>44915</v>
      </c>
      <c r="B2294" s="1" t="s">
        <v>248</v>
      </c>
      <c r="C2294" s="144">
        <v>101930</v>
      </c>
      <c r="D2294" s="144"/>
      <c r="E2294" s="1" t="s">
        <v>139</v>
      </c>
      <c r="F2294" s="1" t="s">
        <v>228</v>
      </c>
      <c r="G2294" s="1" t="s">
        <v>513</v>
      </c>
    </row>
    <row r="2295" spans="1:7" ht="15" customHeight="1">
      <c r="A2295" s="180">
        <v>44915</v>
      </c>
      <c r="B2295" s="1" t="s">
        <v>84</v>
      </c>
      <c r="C2295" s="144"/>
      <c r="D2295" s="144">
        <v>19430</v>
      </c>
      <c r="E2295" s="1" t="s">
        <v>459</v>
      </c>
      <c r="F2295" s="1" t="s">
        <v>143</v>
      </c>
      <c r="G2295" s="1" t="s">
        <v>513</v>
      </c>
    </row>
    <row r="2296" spans="1:7" ht="15" customHeight="1">
      <c r="A2296" s="180">
        <v>44915</v>
      </c>
      <c r="B2296" s="1" t="s">
        <v>276</v>
      </c>
      <c r="C2296" s="144"/>
      <c r="D2296" s="144">
        <v>1943</v>
      </c>
      <c r="E2296" s="1" t="s">
        <v>459</v>
      </c>
      <c r="F2296" s="1" t="s">
        <v>143</v>
      </c>
      <c r="G2296" s="1" t="s">
        <v>513</v>
      </c>
    </row>
    <row r="2297" spans="1:7" ht="15" customHeight="1">
      <c r="A2297" s="180">
        <v>44915</v>
      </c>
      <c r="B2297" s="1" t="s">
        <v>248</v>
      </c>
      <c r="C2297" s="144">
        <v>21373</v>
      </c>
      <c r="D2297" s="144"/>
      <c r="E2297" s="1" t="s">
        <v>459</v>
      </c>
      <c r="F2297" s="1" t="s">
        <v>143</v>
      </c>
      <c r="G2297" s="1" t="s">
        <v>513</v>
      </c>
    </row>
    <row r="2298" spans="1:7" ht="15" customHeight="1">
      <c r="A2298" s="180">
        <v>44915</v>
      </c>
      <c r="B2298" s="1" t="s">
        <v>84</v>
      </c>
      <c r="C2298" s="144"/>
      <c r="D2298" s="144">
        <v>870</v>
      </c>
      <c r="E2298" s="1" t="s">
        <v>342</v>
      </c>
      <c r="F2298" s="1" t="s">
        <v>144</v>
      </c>
      <c r="G2298" s="1" t="s">
        <v>513</v>
      </c>
    </row>
    <row r="2299" spans="1:7" ht="15" customHeight="1">
      <c r="A2299" s="180">
        <v>44915</v>
      </c>
      <c r="B2299" s="1" t="s">
        <v>248</v>
      </c>
      <c r="C2299" s="144">
        <v>870</v>
      </c>
      <c r="D2299" s="144"/>
      <c r="E2299" s="1" t="s">
        <v>342</v>
      </c>
      <c r="F2299" s="1" t="s">
        <v>144</v>
      </c>
      <c r="G2299" s="1" t="s">
        <v>513</v>
      </c>
    </row>
    <row r="2300" spans="1:7" ht="15" customHeight="1">
      <c r="A2300" s="180">
        <v>44915</v>
      </c>
      <c r="B2300" s="1" t="s">
        <v>84</v>
      </c>
      <c r="C2300" s="144"/>
      <c r="D2300" s="144">
        <v>51850</v>
      </c>
      <c r="E2300" s="1" t="s">
        <v>342</v>
      </c>
      <c r="F2300" s="1" t="s">
        <v>143</v>
      </c>
      <c r="G2300" s="1" t="s">
        <v>513</v>
      </c>
    </row>
    <row r="2301" spans="1:7" ht="15" customHeight="1">
      <c r="A2301" s="180">
        <v>44915</v>
      </c>
      <c r="B2301" s="1" t="s">
        <v>276</v>
      </c>
      <c r="C2301" s="144"/>
      <c r="D2301" s="144">
        <v>5185</v>
      </c>
      <c r="E2301" s="1" t="s">
        <v>342</v>
      </c>
      <c r="F2301" s="1" t="s">
        <v>143</v>
      </c>
      <c r="G2301" s="1" t="s">
        <v>513</v>
      </c>
    </row>
    <row r="2302" spans="1:7" ht="15" customHeight="1">
      <c r="A2302" s="180">
        <v>44915</v>
      </c>
      <c r="B2302" s="1" t="s">
        <v>248</v>
      </c>
      <c r="C2302" s="144">
        <v>57035</v>
      </c>
      <c r="D2302" s="144"/>
      <c r="E2302" s="1" t="s">
        <v>342</v>
      </c>
      <c r="F2302" s="1" t="s">
        <v>143</v>
      </c>
      <c r="G2302" s="1" t="s">
        <v>513</v>
      </c>
    </row>
    <row r="2303" spans="1:7" ht="15" customHeight="1">
      <c r="A2303" s="180">
        <v>44915</v>
      </c>
      <c r="B2303" s="1" t="s">
        <v>84</v>
      </c>
      <c r="C2303" s="144"/>
      <c r="D2303" s="144">
        <v>2340</v>
      </c>
      <c r="E2303" s="1" t="s">
        <v>313</v>
      </c>
      <c r="F2303" s="1" t="s">
        <v>144</v>
      </c>
      <c r="G2303" s="1" t="s">
        <v>513</v>
      </c>
    </row>
    <row r="2304" spans="1:7" ht="15" customHeight="1">
      <c r="A2304" s="180">
        <v>44915</v>
      </c>
      <c r="B2304" s="1" t="s">
        <v>248</v>
      </c>
      <c r="C2304" s="144">
        <v>2340</v>
      </c>
      <c r="D2304" s="144"/>
      <c r="E2304" s="1" t="s">
        <v>313</v>
      </c>
      <c r="F2304" s="1" t="s">
        <v>144</v>
      </c>
      <c r="G2304" s="1" t="s">
        <v>513</v>
      </c>
    </row>
    <row r="2305" spans="1:7" ht="15" customHeight="1">
      <c r="A2305" s="180">
        <v>44915</v>
      </c>
      <c r="B2305" s="1" t="s">
        <v>84</v>
      </c>
      <c r="C2305" s="144"/>
      <c r="D2305" s="144">
        <v>79360</v>
      </c>
      <c r="E2305" s="1" t="s">
        <v>455</v>
      </c>
      <c r="F2305" s="1" t="s">
        <v>143</v>
      </c>
      <c r="G2305" s="1" t="s">
        <v>513</v>
      </c>
    </row>
    <row r="2306" spans="1:7" ht="15" customHeight="1">
      <c r="A2306" s="180">
        <v>44915</v>
      </c>
      <c r="B2306" s="1" t="s">
        <v>276</v>
      </c>
      <c r="C2306" s="144"/>
      <c r="D2306" s="144">
        <v>7936</v>
      </c>
      <c r="E2306" s="1" t="s">
        <v>455</v>
      </c>
      <c r="F2306" s="1" t="s">
        <v>143</v>
      </c>
      <c r="G2306" s="1" t="s">
        <v>513</v>
      </c>
    </row>
    <row r="2307" spans="1:7" ht="15" customHeight="1">
      <c r="A2307" s="180">
        <v>44915</v>
      </c>
      <c r="B2307" s="1" t="s">
        <v>248</v>
      </c>
      <c r="C2307" s="144">
        <v>87296</v>
      </c>
      <c r="D2307" s="144"/>
      <c r="E2307" s="1" t="s">
        <v>455</v>
      </c>
      <c r="F2307" s="1" t="s">
        <v>143</v>
      </c>
      <c r="G2307" s="1" t="s">
        <v>513</v>
      </c>
    </row>
    <row r="2308" spans="1:7" ht="15" customHeight="1">
      <c r="A2308" s="180">
        <v>44915</v>
      </c>
      <c r="B2308" s="1" t="s">
        <v>84</v>
      </c>
      <c r="C2308" s="144"/>
      <c r="D2308" s="144">
        <v>3570</v>
      </c>
      <c r="E2308" s="1" t="s">
        <v>245</v>
      </c>
      <c r="F2308" s="1" t="s">
        <v>144</v>
      </c>
      <c r="G2308" s="1" t="s">
        <v>513</v>
      </c>
    </row>
    <row r="2309" spans="1:7" ht="15" customHeight="1">
      <c r="A2309" s="180">
        <v>44915</v>
      </c>
      <c r="B2309" s="1" t="s">
        <v>248</v>
      </c>
      <c r="C2309" s="144">
        <v>3570</v>
      </c>
      <c r="D2309" s="144"/>
      <c r="E2309" s="1" t="s">
        <v>245</v>
      </c>
      <c r="F2309" s="1" t="s">
        <v>144</v>
      </c>
      <c r="G2309" s="1" t="s">
        <v>513</v>
      </c>
    </row>
    <row r="2310" spans="1:7" ht="15" customHeight="1">
      <c r="A2310" s="180">
        <v>44915</v>
      </c>
      <c r="B2310" s="1" t="s">
        <v>84</v>
      </c>
      <c r="C2310" s="144"/>
      <c r="D2310" s="144">
        <v>35310</v>
      </c>
      <c r="E2310" s="1" t="s">
        <v>124</v>
      </c>
      <c r="F2310" s="1" t="s">
        <v>143</v>
      </c>
      <c r="G2310" s="1" t="s">
        <v>513</v>
      </c>
    </row>
    <row r="2311" spans="1:7" ht="15" customHeight="1">
      <c r="A2311" s="180">
        <v>44915</v>
      </c>
      <c r="B2311" s="1" t="s">
        <v>276</v>
      </c>
      <c r="C2311" s="144"/>
      <c r="D2311" s="144">
        <v>3531</v>
      </c>
      <c r="E2311" s="1" t="s">
        <v>124</v>
      </c>
      <c r="F2311" s="1" t="s">
        <v>143</v>
      </c>
      <c r="G2311" s="1" t="s">
        <v>513</v>
      </c>
    </row>
    <row r="2312" spans="1:7" ht="15" customHeight="1">
      <c r="A2312" s="180">
        <v>44915</v>
      </c>
      <c r="B2312" s="1" t="s">
        <v>248</v>
      </c>
      <c r="C2312" s="144">
        <v>38841</v>
      </c>
      <c r="D2312" s="144"/>
      <c r="E2312" s="1" t="s">
        <v>124</v>
      </c>
      <c r="F2312" s="1" t="s">
        <v>143</v>
      </c>
      <c r="G2312" s="1" t="s">
        <v>513</v>
      </c>
    </row>
    <row r="2313" spans="1:7" ht="15" customHeight="1">
      <c r="A2313" s="180">
        <v>44915</v>
      </c>
      <c r="B2313" s="1" t="s">
        <v>84</v>
      </c>
      <c r="C2313" s="144"/>
      <c r="D2313" s="144">
        <v>1590</v>
      </c>
      <c r="E2313" s="1" t="s">
        <v>385</v>
      </c>
      <c r="F2313" s="1" t="s">
        <v>144</v>
      </c>
      <c r="G2313" s="1" t="s">
        <v>513</v>
      </c>
    </row>
    <row r="2314" spans="1:7" ht="15" customHeight="1">
      <c r="A2314" s="180">
        <v>44915</v>
      </c>
      <c r="B2314" s="1" t="s">
        <v>248</v>
      </c>
      <c r="C2314" s="144">
        <v>1590</v>
      </c>
      <c r="D2314" s="144"/>
      <c r="E2314" s="1" t="s">
        <v>385</v>
      </c>
      <c r="F2314" s="1" t="s">
        <v>144</v>
      </c>
      <c r="G2314" s="1" t="s">
        <v>513</v>
      </c>
    </row>
    <row r="2315" spans="1:7" ht="15" customHeight="1">
      <c r="A2315" s="180">
        <v>44915</v>
      </c>
      <c r="B2315" s="1" t="s">
        <v>84</v>
      </c>
      <c r="C2315" s="144"/>
      <c r="D2315" s="144">
        <v>127300</v>
      </c>
      <c r="E2315" s="1" t="s">
        <v>331</v>
      </c>
      <c r="F2315" s="1" t="s">
        <v>227</v>
      </c>
      <c r="G2315" s="1" t="s">
        <v>513</v>
      </c>
    </row>
    <row r="2316" spans="1:7" ht="15" customHeight="1">
      <c r="A2316" s="180">
        <v>44915</v>
      </c>
      <c r="B2316" s="1" t="s">
        <v>276</v>
      </c>
      <c r="C2316" s="144"/>
      <c r="D2316" s="144">
        <v>12730</v>
      </c>
      <c r="E2316" s="1" t="s">
        <v>331</v>
      </c>
      <c r="F2316" s="1" t="s">
        <v>227</v>
      </c>
      <c r="G2316" s="1" t="s">
        <v>513</v>
      </c>
    </row>
    <row r="2317" spans="1:7" ht="15" customHeight="1">
      <c r="A2317" s="180">
        <v>44915</v>
      </c>
      <c r="B2317" s="1" t="s">
        <v>248</v>
      </c>
      <c r="C2317" s="144">
        <v>140030</v>
      </c>
      <c r="D2317" s="144"/>
      <c r="E2317" s="1" t="s">
        <v>331</v>
      </c>
      <c r="F2317" s="1" t="s">
        <v>227</v>
      </c>
      <c r="G2317" s="1" t="s">
        <v>513</v>
      </c>
    </row>
    <row r="2318" spans="1:7" ht="15" customHeight="1">
      <c r="A2318" s="180">
        <v>44915</v>
      </c>
      <c r="B2318" s="1" t="s">
        <v>84</v>
      </c>
      <c r="C2318" s="144"/>
      <c r="D2318" s="144">
        <v>5740</v>
      </c>
      <c r="E2318" s="1" t="s">
        <v>489</v>
      </c>
      <c r="F2318" s="1" t="s">
        <v>228</v>
      </c>
      <c r="G2318" s="1" t="s">
        <v>513</v>
      </c>
    </row>
    <row r="2319" spans="1:7" ht="15" customHeight="1">
      <c r="A2319" s="180">
        <v>44915</v>
      </c>
      <c r="B2319" s="1" t="s">
        <v>248</v>
      </c>
      <c r="C2319" s="144">
        <v>5740</v>
      </c>
      <c r="D2319" s="144"/>
      <c r="E2319" s="1" t="s">
        <v>489</v>
      </c>
      <c r="F2319" s="1" t="s">
        <v>228</v>
      </c>
      <c r="G2319" s="1" t="s">
        <v>513</v>
      </c>
    </row>
    <row r="2320" spans="1:7" ht="15" customHeight="1">
      <c r="A2320" s="180">
        <v>44915</v>
      </c>
      <c r="B2320" s="1" t="s">
        <v>84</v>
      </c>
      <c r="C2320" s="144"/>
      <c r="D2320" s="144">
        <v>20570</v>
      </c>
      <c r="E2320" s="1" t="s">
        <v>489</v>
      </c>
      <c r="F2320" s="1" t="s">
        <v>143</v>
      </c>
      <c r="G2320" s="1" t="s">
        <v>513</v>
      </c>
    </row>
    <row r="2321" spans="1:7" ht="15" customHeight="1">
      <c r="A2321" s="180">
        <v>44915</v>
      </c>
      <c r="B2321" s="1" t="s">
        <v>276</v>
      </c>
      <c r="C2321" s="144"/>
      <c r="D2321" s="144">
        <v>2057</v>
      </c>
      <c r="E2321" s="1" t="s">
        <v>489</v>
      </c>
      <c r="F2321" s="1" t="s">
        <v>143</v>
      </c>
      <c r="G2321" s="1" t="s">
        <v>513</v>
      </c>
    </row>
    <row r="2322" spans="1:7" ht="15" customHeight="1">
      <c r="A2322" s="180">
        <v>44915</v>
      </c>
      <c r="B2322" s="1" t="s">
        <v>248</v>
      </c>
      <c r="C2322" s="144">
        <v>22627</v>
      </c>
      <c r="D2322" s="144"/>
      <c r="E2322" s="1" t="s">
        <v>489</v>
      </c>
      <c r="F2322" s="1" t="s">
        <v>143</v>
      </c>
      <c r="G2322" s="1" t="s">
        <v>513</v>
      </c>
    </row>
    <row r="2323" spans="1:7" ht="15" customHeight="1">
      <c r="A2323" s="180">
        <v>44915</v>
      </c>
      <c r="B2323" s="1" t="s">
        <v>84</v>
      </c>
      <c r="C2323" s="144"/>
      <c r="D2323" s="144">
        <v>920</v>
      </c>
      <c r="E2323" s="1" t="s">
        <v>512</v>
      </c>
      <c r="F2323" s="1" t="s">
        <v>144</v>
      </c>
      <c r="G2323" s="1" t="s">
        <v>513</v>
      </c>
    </row>
    <row r="2324" spans="1:7" ht="15" customHeight="1">
      <c r="A2324" s="180">
        <v>44915</v>
      </c>
      <c r="B2324" s="1" t="s">
        <v>248</v>
      </c>
      <c r="C2324" s="144">
        <v>920</v>
      </c>
      <c r="D2324" s="144"/>
      <c r="E2324" s="1" t="s">
        <v>512</v>
      </c>
      <c r="F2324" s="1" t="s">
        <v>144</v>
      </c>
      <c r="G2324" s="1" t="s">
        <v>513</v>
      </c>
    </row>
    <row r="2325" spans="1:7" ht="15" customHeight="1">
      <c r="A2325" s="180">
        <v>44915</v>
      </c>
      <c r="B2325" s="1" t="s">
        <v>84</v>
      </c>
      <c r="C2325" s="144"/>
      <c r="D2325" s="144">
        <v>392390</v>
      </c>
      <c r="E2325" s="1" t="s">
        <v>120</v>
      </c>
      <c r="F2325" s="1" t="s">
        <v>143</v>
      </c>
      <c r="G2325" s="1" t="s">
        <v>513</v>
      </c>
    </row>
    <row r="2326" spans="1:7" ht="15" customHeight="1">
      <c r="A2326" s="180">
        <v>44915</v>
      </c>
      <c r="B2326" s="1" t="s">
        <v>276</v>
      </c>
      <c r="C2326" s="144"/>
      <c r="D2326" s="144">
        <v>39239</v>
      </c>
      <c r="E2326" s="1" t="s">
        <v>120</v>
      </c>
      <c r="F2326" s="1" t="s">
        <v>143</v>
      </c>
      <c r="G2326" s="1" t="s">
        <v>513</v>
      </c>
    </row>
    <row r="2327" spans="1:7" ht="15" customHeight="1">
      <c r="A2327" s="180">
        <v>44915</v>
      </c>
      <c r="B2327" s="1" t="s">
        <v>248</v>
      </c>
      <c r="C2327" s="144">
        <v>431629</v>
      </c>
      <c r="D2327" s="144"/>
      <c r="E2327" s="1" t="s">
        <v>120</v>
      </c>
      <c r="F2327" s="1" t="s">
        <v>143</v>
      </c>
      <c r="G2327" s="1" t="s">
        <v>513</v>
      </c>
    </row>
    <row r="2328" spans="1:7" ht="15" customHeight="1">
      <c r="A2328" s="180">
        <v>44915</v>
      </c>
      <c r="B2328" s="1" t="s">
        <v>84</v>
      </c>
      <c r="C2328" s="144"/>
      <c r="D2328" s="144">
        <v>17690</v>
      </c>
      <c r="E2328" s="1" t="s">
        <v>120</v>
      </c>
      <c r="F2328" s="1" t="s">
        <v>144</v>
      </c>
      <c r="G2328" s="1" t="s">
        <v>513</v>
      </c>
    </row>
    <row r="2329" spans="1:7" ht="15" customHeight="1">
      <c r="A2329" s="180">
        <v>44915</v>
      </c>
      <c r="B2329" s="1" t="s">
        <v>248</v>
      </c>
      <c r="C2329" s="144">
        <v>17690</v>
      </c>
      <c r="D2329" s="144"/>
      <c r="E2329" s="1" t="s">
        <v>120</v>
      </c>
      <c r="F2329" s="1" t="s">
        <v>144</v>
      </c>
      <c r="G2329" s="1" t="s">
        <v>513</v>
      </c>
    </row>
    <row r="2330" spans="1:7" ht="15" customHeight="1">
      <c r="A2330" s="180">
        <v>44915</v>
      </c>
      <c r="B2330" s="1" t="s">
        <v>84</v>
      </c>
      <c r="C2330" s="144"/>
      <c r="D2330" s="144">
        <v>6108540</v>
      </c>
      <c r="E2330" s="1" t="s">
        <v>120</v>
      </c>
      <c r="F2330" s="1" t="s">
        <v>227</v>
      </c>
      <c r="G2330" s="1" t="s">
        <v>513</v>
      </c>
    </row>
    <row r="2331" spans="1:7" ht="15" customHeight="1">
      <c r="A2331" s="180">
        <v>44915</v>
      </c>
      <c r="B2331" s="1" t="s">
        <v>276</v>
      </c>
      <c r="C2331" s="144"/>
      <c r="D2331" s="144">
        <v>610854</v>
      </c>
      <c r="E2331" s="1" t="s">
        <v>120</v>
      </c>
      <c r="F2331" s="1" t="s">
        <v>227</v>
      </c>
      <c r="G2331" s="1" t="s">
        <v>513</v>
      </c>
    </row>
    <row r="2332" spans="1:7" ht="15" customHeight="1">
      <c r="A2332" s="180">
        <v>44915</v>
      </c>
      <c r="B2332" s="1" t="s">
        <v>248</v>
      </c>
      <c r="C2332" s="144">
        <v>6719394</v>
      </c>
      <c r="D2332" s="144"/>
      <c r="E2332" s="1" t="s">
        <v>120</v>
      </c>
      <c r="F2332" s="1" t="s">
        <v>227</v>
      </c>
      <c r="G2332" s="1" t="s">
        <v>513</v>
      </c>
    </row>
    <row r="2333" spans="1:7" ht="15" customHeight="1">
      <c r="A2333" s="180">
        <v>44915</v>
      </c>
      <c r="B2333" s="1" t="s">
        <v>84</v>
      </c>
      <c r="C2333" s="144"/>
      <c r="D2333" s="144">
        <v>275660</v>
      </c>
      <c r="E2333" s="1" t="s">
        <v>120</v>
      </c>
      <c r="F2333" s="1" t="s">
        <v>228</v>
      </c>
      <c r="G2333" s="1" t="s">
        <v>513</v>
      </c>
    </row>
    <row r="2334" spans="1:7" ht="15" customHeight="1">
      <c r="A2334" s="180">
        <v>44915</v>
      </c>
      <c r="B2334" s="1" t="s">
        <v>248</v>
      </c>
      <c r="C2334" s="144">
        <v>275660</v>
      </c>
      <c r="D2334" s="144"/>
      <c r="E2334" s="1" t="s">
        <v>120</v>
      </c>
      <c r="F2334" s="1" t="s">
        <v>228</v>
      </c>
      <c r="G2334" s="1" t="s">
        <v>513</v>
      </c>
    </row>
    <row r="2335" spans="1:7" ht="15" customHeight="1">
      <c r="A2335" s="180">
        <v>44915</v>
      </c>
      <c r="B2335" s="1" t="s">
        <v>84</v>
      </c>
      <c r="C2335" s="144"/>
      <c r="D2335" s="144">
        <v>63250</v>
      </c>
      <c r="E2335" s="1" t="s">
        <v>456</v>
      </c>
      <c r="F2335" s="1" t="s">
        <v>143</v>
      </c>
      <c r="G2335" s="1" t="s">
        <v>513</v>
      </c>
    </row>
    <row r="2336" spans="1:7" ht="15" customHeight="1">
      <c r="A2336" s="180">
        <v>44915</v>
      </c>
      <c r="B2336" s="1" t="s">
        <v>276</v>
      </c>
      <c r="C2336" s="144"/>
      <c r="D2336" s="144">
        <v>6325</v>
      </c>
      <c r="E2336" s="1" t="s">
        <v>456</v>
      </c>
      <c r="F2336" s="1" t="s">
        <v>143</v>
      </c>
      <c r="G2336" s="1" t="s">
        <v>513</v>
      </c>
    </row>
    <row r="2337" spans="1:7" ht="15" customHeight="1">
      <c r="A2337" s="180">
        <v>44915</v>
      </c>
      <c r="B2337" s="1" t="s">
        <v>248</v>
      </c>
      <c r="C2337" s="144">
        <v>69575</v>
      </c>
      <c r="D2337" s="144"/>
      <c r="E2337" s="1" t="s">
        <v>456</v>
      </c>
      <c r="F2337" s="1" t="s">
        <v>143</v>
      </c>
      <c r="G2337" s="1" t="s">
        <v>513</v>
      </c>
    </row>
    <row r="2338" spans="1:7" ht="15" customHeight="1">
      <c r="A2338" s="180">
        <v>44915</v>
      </c>
      <c r="B2338" s="1" t="s">
        <v>84</v>
      </c>
      <c r="C2338" s="144"/>
      <c r="D2338" s="144">
        <v>2850</v>
      </c>
      <c r="E2338" s="1" t="s">
        <v>483</v>
      </c>
      <c r="F2338" s="1" t="s">
        <v>144</v>
      </c>
      <c r="G2338" s="1" t="s">
        <v>513</v>
      </c>
    </row>
    <row r="2339" spans="1:7" ht="15" customHeight="1">
      <c r="A2339" s="180">
        <v>44915</v>
      </c>
      <c r="B2339" s="1" t="s">
        <v>248</v>
      </c>
      <c r="C2339" s="144">
        <v>2850</v>
      </c>
      <c r="D2339" s="144"/>
      <c r="E2339" s="1" t="s">
        <v>483</v>
      </c>
      <c r="F2339" s="1" t="s">
        <v>144</v>
      </c>
      <c r="G2339" s="1" t="s">
        <v>513</v>
      </c>
    </row>
    <row r="2340" spans="1:7" ht="15" customHeight="1">
      <c r="A2340" s="180">
        <v>44915</v>
      </c>
      <c r="B2340" s="1" t="s">
        <v>84</v>
      </c>
      <c r="C2340" s="144"/>
      <c r="D2340" s="144">
        <v>1076040</v>
      </c>
      <c r="E2340" s="1" t="s">
        <v>339</v>
      </c>
      <c r="F2340" s="1" t="s">
        <v>143</v>
      </c>
      <c r="G2340" s="1" t="s">
        <v>513</v>
      </c>
    </row>
    <row r="2341" spans="1:7" ht="15" customHeight="1">
      <c r="A2341" s="180">
        <v>44915</v>
      </c>
      <c r="B2341" s="1" t="s">
        <v>276</v>
      </c>
      <c r="C2341" s="144"/>
      <c r="D2341" s="144">
        <v>107604</v>
      </c>
      <c r="E2341" s="1" t="s">
        <v>339</v>
      </c>
      <c r="F2341" s="1" t="s">
        <v>143</v>
      </c>
      <c r="G2341" s="1" t="s">
        <v>513</v>
      </c>
    </row>
    <row r="2342" spans="1:7" ht="15" customHeight="1">
      <c r="A2342" s="180">
        <v>44915</v>
      </c>
      <c r="B2342" s="1" t="s">
        <v>248</v>
      </c>
      <c r="C2342" s="144">
        <v>1183644</v>
      </c>
      <c r="D2342" s="144"/>
      <c r="E2342" s="1" t="s">
        <v>339</v>
      </c>
      <c r="F2342" s="1" t="s">
        <v>143</v>
      </c>
      <c r="G2342" s="1" t="s">
        <v>513</v>
      </c>
    </row>
    <row r="2343" spans="1:7" ht="15" customHeight="1">
      <c r="A2343" s="180">
        <v>44915</v>
      </c>
      <c r="B2343" s="1" t="s">
        <v>84</v>
      </c>
      <c r="C2343" s="144"/>
      <c r="D2343" s="144">
        <v>48530</v>
      </c>
      <c r="E2343" s="1" t="s">
        <v>339</v>
      </c>
      <c r="F2343" s="1" t="s">
        <v>144</v>
      </c>
      <c r="G2343" s="1" t="s">
        <v>513</v>
      </c>
    </row>
    <row r="2344" spans="1:7" ht="15" customHeight="1">
      <c r="A2344" s="180">
        <v>44915</v>
      </c>
      <c r="B2344" s="1" t="s">
        <v>248</v>
      </c>
      <c r="C2344" s="144">
        <v>48530</v>
      </c>
      <c r="D2344" s="144"/>
      <c r="E2344" s="1" t="s">
        <v>339</v>
      </c>
      <c r="F2344" s="1" t="s">
        <v>144</v>
      </c>
      <c r="G2344" s="1" t="s">
        <v>513</v>
      </c>
    </row>
    <row r="2345" spans="1:7" ht="15" customHeight="1">
      <c r="A2345" s="180">
        <v>44915</v>
      </c>
      <c r="B2345" s="1" t="s">
        <v>84</v>
      </c>
      <c r="C2345" s="144"/>
      <c r="D2345" s="144">
        <v>11980120</v>
      </c>
      <c r="E2345" s="1" t="s">
        <v>117</v>
      </c>
      <c r="F2345" s="1" t="s">
        <v>227</v>
      </c>
      <c r="G2345" s="1" t="s">
        <v>513</v>
      </c>
    </row>
    <row r="2346" spans="1:7" ht="15" customHeight="1">
      <c r="A2346" s="180">
        <v>44915</v>
      </c>
      <c r="B2346" s="1" t="s">
        <v>276</v>
      </c>
      <c r="C2346" s="144"/>
      <c r="D2346" s="144">
        <v>1198012</v>
      </c>
      <c r="E2346" s="1" t="s">
        <v>117</v>
      </c>
      <c r="F2346" s="1" t="s">
        <v>227</v>
      </c>
      <c r="G2346" s="1" t="s">
        <v>513</v>
      </c>
    </row>
    <row r="2347" spans="1:7" ht="15" customHeight="1">
      <c r="A2347" s="180">
        <v>44915</v>
      </c>
      <c r="B2347" s="1" t="s">
        <v>248</v>
      </c>
      <c r="C2347" s="144">
        <v>13178132</v>
      </c>
      <c r="D2347" s="144"/>
      <c r="E2347" s="1" t="s">
        <v>117</v>
      </c>
      <c r="F2347" s="1" t="s">
        <v>227</v>
      </c>
      <c r="G2347" s="1" t="s">
        <v>513</v>
      </c>
    </row>
    <row r="2348" spans="1:7" ht="15" customHeight="1">
      <c r="A2348" s="180">
        <v>44915</v>
      </c>
      <c r="B2348" s="1" t="s">
        <v>84</v>
      </c>
      <c r="C2348" s="144"/>
      <c r="D2348" s="144">
        <v>540620</v>
      </c>
      <c r="E2348" s="1" t="s">
        <v>139</v>
      </c>
      <c r="F2348" s="1" t="s">
        <v>228</v>
      </c>
      <c r="G2348" s="1" t="s">
        <v>513</v>
      </c>
    </row>
    <row r="2349" spans="1:7" ht="15" customHeight="1">
      <c r="A2349" s="180">
        <v>44915</v>
      </c>
      <c r="B2349" s="1" t="s">
        <v>248</v>
      </c>
      <c r="C2349" s="144">
        <v>540620</v>
      </c>
      <c r="D2349" s="144"/>
      <c r="E2349" s="1" t="s">
        <v>139</v>
      </c>
      <c r="F2349" s="1" t="s">
        <v>228</v>
      </c>
      <c r="G2349" s="1" t="s">
        <v>513</v>
      </c>
    </row>
    <row r="2350" spans="1:7" ht="15" customHeight="1">
      <c r="A2350" s="180">
        <v>44896</v>
      </c>
      <c r="B2350" s="1" t="s">
        <v>84</v>
      </c>
      <c r="C2350" s="144"/>
      <c r="D2350" s="144">
        <v>270000</v>
      </c>
      <c r="E2350" s="1" t="s">
        <v>132</v>
      </c>
      <c r="F2350" s="1" t="s">
        <v>316</v>
      </c>
      <c r="G2350" s="1" t="s">
        <v>513</v>
      </c>
    </row>
    <row r="2351" spans="1:7" ht="15" customHeight="1">
      <c r="A2351" s="180">
        <v>44896</v>
      </c>
      <c r="B2351" s="1" t="s">
        <v>276</v>
      </c>
      <c r="C2351" s="144"/>
      <c r="D2351" s="144">
        <v>27000</v>
      </c>
      <c r="E2351" s="1" t="s">
        <v>132</v>
      </c>
      <c r="F2351" s="1" t="s">
        <v>316</v>
      </c>
      <c r="G2351" s="1" t="s">
        <v>513</v>
      </c>
    </row>
    <row r="2352" spans="1:7" ht="15" customHeight="1">
      <c r="A2352" s="180">
        <v>44896</v>
      </c>
      <c r="B2352" s="1" t="s">
        <v>248</v>
      </c>
      <c r="C2352" s="144">
        <v>297000</v>
      </c>
      <c r="D2352" s="144"/>
      <c r="E2352" s="1" t="s">
        <v>132</v>
      </c>
      <c r="F2352" s="1" t="s">
        <v>316</v>
      </c>
      <c r="G2352" s="1" t="s">
        <v>513</v>
      </c>
    </row>
    <row r="2353" spans="1:8" ht="15" customHeight="1">
      <c r="A2353" s="180">
        <v>44896</v>
      </c>
      <c r="B2353" s="1" t="s">
        <v>84</v>
      </c>
      <c r="C2353" s="144"/>
      <c r="D2353" s="144">
        <v>800000</v>
      </c>
      <c r="E2353" s="1" t="s">
        <v>313</v>
      </c>
      <c r="F2353" s="1" t="s">
        <v>316</v>
      </c>
      <c r="G2353" s="1" t="s">
        <v>513</v>
      </c>
    </row>
    <row r="2354" spans="1:8" ht="15" customHeight="1">
      <c r="A2354" s="180">
        <v>44896</v>
      </c>
      <c r="B2354" s="1" t="s">
        <v>276</v>
      </c>
      <c r="C2354" s="144"/>
      <c r="D2354" s="144">
        <v>80000</v>
      </c>
      <c r="E2354" s="1" t="s">
        <v>313</v>
      </c>
      <c r="F2354" s="1" t="s">
        <v>316</v>
      </c>
      <c r="G2354" s="1" t="s">
        <v>513</v>
      </c>
    </row>
    <row r="2355" spans="1:8" ht="15" customHeight="1">
      <c r="A2355" s="180">
        <v>44896</v>
      </c>
      <c r="B2355" s="1" t="s">
        <v>248</v>
      </c>
      <c r="C2355" s="144">
        <v>880000</v>
      </c>
      <c r="D2355" s="144"/>
      <c r="E2355" s="1" t="s">
        <v>313</v>
      </c>
      <c r="F2355" s="1" t="s">
        <v>316</v>
      </c>
      <c r="G2355" s="1" t="s">
        <v>513</v>
      </c>
    </row>
    <row r="2356" spans="1:8" ht="15" customHeight="1">
      <c r="A2356" s="180">
        <v>44915</v>
      </c>
      <c r="B2356" s="1" t="s">
        <v>84</v>
      </c>
      <c r="C2356" s="144"/>
      <c r="D2356" s="144">
        <v>1650000</v>
      </c>
      <c r="E2356" s="1" t="s">
        <v>385</v>
      </c>
      <c r="F2356" s="1" t="s">
        <v>223</v>
      </c>
      <c r="G2356" s="1" t="s">
        <v>513</v>
      </c>
    </row>
    <row r="2357" spans="1:8" ht="15" customHeight="1">
      <c r="A2357" s="188">
        <v>44915</v>
      </c>
      <c r="B2357" s="135" t="s">
        <v>276</v>
      </c>
      <c r="C2357" s="270"/>
      <c r="D2357" s="270">
        <v>165000</v>
      </c>
      <c r="E2357" s="135" t="s">
        <v>385</v>
      </c>
      <c r="F2357" s="135" t="s">
        <v>223</v>
      </c>
      <c r="G2357" s="135" t="s">
        <v>513</v>
      </c>
    </row>
    <row r="2358" spans="1:8" ht="15" customHeight="1">
      <c r="A2358" s="184">
        <v>44915</v>
      </c>
      <c r="B2358" s="26" t="s">
        <v>248</v>
      </c>
      <c r="C2358" s="271">
        <v>1815000</v>
      </c>
      <c r="D2358" s="271"/>
      <c r="E2358" s="26" t="s">
        <v>385</v>
      </c>
      <c r="F2358" s="26" t="s">
        <v>223</v>
      </c>
      <c r="G2358" s="26" t="s">
        <v>513</v>
      </c>
    </row>
    <row r="2359" spans="1:8" ht="15" customHeight="1">
      <c r="A2359" s="180">
        <v>44900</v>
      </c>
      <c r="B2359" s="1" t="s">
        <v>147</v>
      </c>
      <c r="C2359" s="144">
        <v>5801796</v>
      </c>
      <c r="D2359" s="144"/>
      <c r="E2359" s="1" t="s">
        <v>379</v>
      </c>
      <c r="F2359" s="1" t="s">
        <v>294</v>
      </c>
      <c r="G2359" s="138" t="s">
        <v>165</v>
      </c>
      <c r="H2359" s="155" t="s">
        <v>703</v>
      </c>
    </row>
    <row r="2360" spans="1:8" ht="15" customHeight="1">
      <c r="A2360" s="180">
        <v>44900</v>
      </c>
      <c r="B2360" s="1" t="s">
        <v>248</v>
      </c>
      <c r="C2360" s="144"/>
      <c r="D2360" s="144">
        <v>5801796</v>
      </c>
      <c r="E2360" s="1" t="s">
        <v>379</v>
      </c>
      <c r="F2360" s="1" t="s">
        <v>294</v>
      </c>
      <c r="G2360" s="138"/>
    </row>
    <row r="2361" spans="1:8" ht="15" customHeight="1">
      <c r="A2361" s="180">
        <v>44900</v>
      </c>
      <c r="B2361" s="1" t="s">
        <v>147</v>
      </c>
      <c r="C2361" s="144">
        <v>28477350</v>
      </c>
      <c r="D2361" s="144"/>
      <c r="E2361" s="1" t="s">
        <v>325</v>
      </c>
      <c r="F2361" s="1" t="s">
        <v>294</v>
      </c>
      <c r="G2361" s="138" t="s">
        <v>165</v>
      </c>
    </row>
    <row r="2362" spans="1:8" ht="15" customHeight="1">
      <c r="A2362" s="180">
        <v>44900</v>
      </c>
      <c r="B2362" s="1" t="s">
        <v>248</v>
      </c>
      <c r="C2362" s="144"/>
      <c r="D2362" s="144">
        <v>28477350</v>
      </c>
      <c r="E2362" s="1" t="s">
        <v>325</v>
      </c>
      <c r="F2362" s="1" t="s">
        <v>294</v>
      </c>
      <c r="G2362" s="138"/>
    </row>
    <row r="2363" spans="1:8" ht="15" customHeight="1">
      <c r="A2363" s="180">
        <v>44900</v>
      </c>
      <c r="B2363" s="1" t="s">
        <v>147</v>
      </c>
      <c r="C2363" s="144">
        <v>77063470</v>
      </c>
      <c r="D2363" s="144"/>
      <c r="E2363" s="1" t="s">
        <v>346</v>
      </c>
      <c r="F2363" s="1" t="s">
        <v>251</v>
      </c>
      <c r="G2363" s="138" t="s">
        <v>165</v>
      </c>
    </row>
    <row r="2364" spans="1:8" ht="15" customHeight="1">
      <c r="A2364" s="180">
        <v>44900</v>
      </c>
      <c r="B2364" s="1" t="s">
        <v>248</v>
      </c>
      <c r="C2364" s="144"/>
      <c r="D2364" s="144">
        <v>77063470</v>
      </c>
      <c r="E2364" s="1" t="s">
        <v>346</v>
      </c>
      <c r="F2364" s="1" t="s">
        <v>251</v>
      </c>
      <c r="G2364" s="138"/>
    </row>
    <row r="2365" spans="1:8" ht="15" customHeight="1">
      <c r="A2365" s="180">
        <v>44900</v>
      </c>
      <c r="B2365" s="1" t="s">
        <v>147</v>
      </c>
      <c r="C2365" s="144">
        <v>36128400</v>
      </c>
      <c r="D2365" s="144"/>
      <c r="E2365" s="1" t="s">
        <v>346</v>
      </c>
      <c r="F2365" s="1" t="s">
        <v>251</v>
      </c>
      <c r="G2365" s="138" t="s">
        <v>165</v>
      </c>
    </row>
    <row r="2366" spans="1:8" ht="15" customHeight="1">
      <c r="A2366" s="180">
        <v>44900</v>
      </c>
      <c r="B2366" s="1" t="s">
        <v>248</v>
      </c>
      <c r="C2366" s="144"/>
      <c r="D2366" s="144">
        <v>36128400</v>
      </c>
      <c r="E2366" s="1" t="s">
        <v>346</v>
      </c>
      <c r="F2366" s="1" t="s">
        <v>251</v>
      </c>
      <c r="G2366" s="1"/>
    </row>
    <row r="2367" spans="1:8" ht="15" customHeight="1">
      <c r="A2367" s="180">
        <v>44900</v>
      </c>
      <c r="B2367" s="1" t="s">
        <v>147</v>
      </c>
      <c r="C2367" s="144">
        <v>46281290</v>
      </c>
      <c r="D2367" s="144"/>
      <c r="E2367" s="1" t="s">
        <v>489</v>
      </c>
      <c r="F2367" s="1" t="s">
        <v>251</v>
      </c>
      <c r="G2367" s="138" t="s">
        <v>165</v>
      </c>
    </row>
    <row r="2368" spans="1:8" ht="15" customHeight="1">
      <c r="A2368" s="180">
        <v>44900</v>
      </c>
      <c r="B2368" s="1" t="s">
        <v>248</v>
      </c>
      <c r="C2368" s="144"/>
      <c r="D2368" s="144">
        <v>46281290</v>
      </c>
      <c r="E2368" s="1" t="s">
        <v>489</v>
      </c>
      <c r="F2368" s="1" t="s">
        <v>251</v>
      </c>
      <c r="G2368" s="1"/>
    </row>
    <row r="2369" spans="1:7" ht="15" customHeight="1">
      <c r="A2369" s="180">
        <v>44900</v>
      </c>
      <c r="B2369" s="1" t="s">
        <v>147</v>
      </c>
      <c r="C2369" s="144">
        <v>23425600</v>
      </c>
      <c r="D2369" s="144"/>
      <c r="E2369" s="1" t="s">
        <v>361</v>
      </c>
      <c r="F2369" s="1" t="s">
        <v>251</v>
      </c>
      <c r="G2369" s="138" t="s">
        <v>165</v>
      </c>
    </row>
    <row r="2370" spans="1:7" ht="15" customHeight="1">
      <c r="A2370" s="180">
        <v>44900</v>
      </c>
      <c r="B2370" s="1" t="s">
        <v>248</v>
      </c>
      <c r="C2370" s="144"/>
      <c r="D2370" s="144">
        <v>23425600</v>
      </c>
      <c r="E2370" s="1" t="s">
        <v>361</v>
      </c>
      <c r="F2370" s="1" t="s">
        <v>251</v>
      </c>
      <c r="G2370" s="138"/>
    </row>
    <row r="2371" spans="1:7" ht="15" customHeight="1">
      <c r="A2371" s="180">
        <v>44901</v>
      </c>
      <c r="B2371" s="1" t="s">
        <v>147</v>
      </c>
      <c r="C2371" s="144">
        <v>14302849</v>
      </c>
      <c r="D2371" s="144"/>
      <c r="E2371" s="1" t="s">
        <v>376</v>
      </c>
      <c r="F2371" s="1" t="s">
        <v>251</v>
      </c>
      <c r="G2371" s="138" t="s">
        <v>165</v>
      </c>
    </row>
    <row r="2372" spans="1:7" ht="15" customHeight="1">
      <c r="A2372" s="180">
        <v>44901</v>
      </c>
      <c r="B2372" s="1" t="s">
        <v>248</v>
      </c>
      <c r="C2372" s="144"/>
      <c r="D2372" s="144">
        <v>14302849</v>
      </c>
      <c r="E2372" s="1" t="s">
        <v>376</v>
      </c>
      <c r="F2372" s="1" t="s">
        <v>251</v>
      </c>
      <c r="G2372" s="138"/>
    </row>
    <row r="2373" spans="1:7" ht="15" customHeight="1">
      <c r="A2373" s="180">
        <v>44901</v>
      </c>
      <c r="B2373" s="1" t="s">
        <v>147</v>
      </c>
      <c r="C2373" s="144">
        <v>108303054</v>
      </c>
      <c r="D2373" s="144"/>
      <c r="E2373" s="1" t="s">
        <v>379</v>
      </c>
      <c r="F2373" s="1" t="s">
        <v>251</v>
      </c>
      <c r="G2373" s="138" t="s">
        <v>165</v>
      </c>
    </row>
    <row r="2374" spans="1:7" ht="15" customHeight="1">
      <c r="A2374" s="180">
        <v>44901</v>
      </c>
      <c r="B2374" s="1" t="s">
        <v>248</v>
      </c>
      <c r="C2374" s="144"/>
      <c r="D2374" s="144">
        <v>108303054</v>
      </c>
      <c r="E2374" s="1" t="s">
        <v>379</v>
      </c>
      <c r="F2374" s="1" t="s">
        <v>251</v>
      </c>
      <c r="G2374" s="138"/>
    </row>
    <row r="2375" spans="1:7" ht="15" customHeight="1">
      <c r="A2375" s="180">
        <v>44901</v>
      </c>
      <c r="B2375" s="1" t="s">
        <v>147</v>
      </c>
      <c r="C2375" s="144">
        <v>8779100</v>
      </c>
      <c r="D2375" s="144"/>
      <c r="E2375" s="1" t="s">
        <v>320</v>
      </c>
      <c r="F2375" s="1" t="s">
        <v>251</v>
      </c>
      <c r="G2375" s="138" t="s">
        <v>165</v>
      </c>
    </row>
    <row r="2376" spans="1:7" ht="15" customHeight="1">
      <c r="A2376" s="180">
        <v>44901</v>
      </c>
      <c r="B2376" s="1" t="s">
        <v>248</v>
      </c>
      <c r="C2376" s="144"/>
      <c r="D2376" s="144">
        <v>8779100</v>
      </c>
      <c r="E2376" s="1" t="s">
        <v>320</v>
      </c>
      <c r="F2376" s="1" t="s">
        <v>251</v>
      </c>
      <c r="G2376" s="138"/>
    </row>
    <row r="2377" spans="1:7" ht="15" customHeight="1">
      <c r="A2377" s="180">
        <v>44902</v>
      </c>
      <c r="B2377" s="1" t="s">
        <v>147</v>
      </c>
      <c r="C2377" s="144">
        <v>5420250</v>
      </c>
      <c r="D2377" s="144"/>
      <c r="E2377" s="1" t="s">
        <v>315</v>
      </c>
      <c r="F2377" s="1" t="s">
        <v>251</v>
      </c>
      <c r="G2377" s="138" t="s">
        <v>165</v>
      </c>
    </row>
    <row r="2378" spans="1:7" ht="15" customHeight="1">
      <c r="A2378" s="180">
        <v>44902</v>
      </c>
      <c r="B2378" s="1" t="s">
        <v>248</v>
      </c>
      <c r="C2378" s="144"/>
      <c r="D2378" s="144">
        <v>5420250</v>
      </c>
      <c r="E2378" s="1" t="s">
        <v>315</v>
      </c>
      <c r="F2378" s="1" t="s">
        <v>251</v>
      </c>
      <c r="G2378" s="138"/>
    </row>
    <row r="2379" spans="1:7" ht="15" customHeight="1">
      <c r="A2379" s="180">
        <v>44902</v>
      </c>
      <c r="B2379" s="1" t="s">
        <v>147</v>
      </c>
      <c r="C2379" s="144">
        <v>17096200</v>
      </c>
      <c r="D2379" s="144"/>
      <c r="E2379" s="1" t="s">
        <v>339</v>
      </c>
      <c r="F2379" s="1" t="s">
        <v>251</v>
      </c>
      <c r="G2379" s="138" t="s">
        <v>165</v>
      </c>
    </row>
    <row r="2380" spans="1:7" ht="15" customHeight="1">
      <c r="A2380" s="180">
        <v>44902</v>
      </c>
      <c r="B2380" s="1" t="s">
        <v>248</v>
      </c>
      <c r="C2380" s="144"/>
      <c r="D2380" s="144">
        <v>17096200</v>
      </c>
      <c r="E2380" s="1" t="s">
        <v>339</v>
      </c>
      <c r="F2380" s="1" t="s">
        <v>251</v>
      </c>
      <c r="G2380" s="138"/>
    </row>
    <row r="2381" spans="1:7" ht="15" customHeight="1">
      <c r="A2381" s="180">
        <v>44902</v>
      </c>
      <c r="B2381" s="1" t="s">
        <v>147</v>
      </c>
      <c r="C2381" s="144">
        <v>9325140</v>
      </c>
      <c r="D2381" s="144"/>
      <c r="E2381" s="1" t="s">
        <v>339</v>
      </c>
      <c r="F2381" s="1" t="s">
        <v>251</v>
      </c>
      <c r="G2381" s="138" t="s">
        <v>165</v>
      </c>
    </row>
    <row r="2382" spans="1:7" ht="15" customHeight="1">
      <c r="A2382" s="180">
        <v>44902</v>
      </c>
      <c r="B2382" s="1" t="s">
        <v>248</v>
      </c>
      <c r="C2382" s="144"/>
      <c r="D2382" s="144">
        <v>9325140</v>
      </c>
      <c r="E2382" s="1" t="s">
        <v>339</v>
      </c>
      <c r="F2382" s="1" t="s">
        <v>251</v>
      </c>
      <c r="G2382" s="138"/>
    </row>
    <row r="2383" spans="1:7" ht="15" customHeight="1">
      <c r="A2383" s="180">
        <v>44902</v>
      </c>
      <c r="B2383" s="1" t="s">
        <v>147</v>
      </c>
      <c r="C2383" s="144">
        <v>13160180</v>
      </c>
      <c r="D2383" s="144"/>
      <c r="E2383" s="1" t="s">
        <v>320</v>
      </c>
      <c r="F2383" s="1" t="s">
        <v>251</v>
      </c>
      <c r="G2383" s="138" t="s">
        <v>165</v>
      </c>
    </row>
    <row r="2384" spans="1:7" ht="15" customHeight="1">
      <c r="A2384" s="180">
        <v>44902</v>
      </c>
      <c r="B2384" s="1" t="s">
        <v>248</v>
      </c>
      <c r="C2384" s="144"/>
      <c r="D2384" s="144">
        <v>13160180</v>
      </c>
      <c r="E2384" s="1" t="s">
        <v>320</v>
      </c>
      <c r="F2384" s="1" t="s">
        <v>251</v>
      </c>
      <c r="G2384" s="138"/>
    </row>
    <row r="2385" spans="1:7" ht="15" customHeight="1">
      <c r="A2385" s="180">
        <v>44902</v>
      </c>
      <c r="B2385" s="1" t="s">
        <v>147</v>
      </c>
      <c r="C2385" s="144">
        <v>14374800</v>
      </c>
      <c r="D2385" s="144"/>
      <c r="E2385" s="1" t="s">
        <v>320</v>
      </c>
      <c r="F2385" s="1" t="s">
        <v>251</v>
      </c>
      <c r="G2385" s="138" t="s">
        <v>165</v>
      </c>
    </row>
    <row r="2386" spans="1:7" ht="15" customHeight="1">
      <c r="A2386" s="180">
        <v>44902</v>
      </c>
      <c r="B2386" s="1" t="s">
        <v>248</v>
      </c>
      <c r="C2386" s="144"/>
      <c r="D2386" s="144">
        <v>14374800</v>
      </c>
      <c r="E2386" s="1" t="s">
        <v>320</v>
      </c>
      <c r="F2386" s="1" t="s">
        <v>251</v>
      </c>
      <c r="G2386" s="138"/>
    </row>
    <row r="2387" spans="1:7" ht="15" customHeight="1">
      <c r="A2387" s="180">
        <v>44902</v>
      </c>
      <c r="B2387" s="1" t="s">
        <v>147</v>
      </c>
      <c r="C2387" s="144">
        <v>14806990</v>
      </c>
      <c r="D2387" s="144"/>
      <c r="E2387" s="1" t="s">
        <v>320</v>
      </c>
      <c r="F2387" s="1" t="s">
        <v>251</v>
      </c>
      <c r="G2387" s="138" t="s">
        <v>165</v>
      </c>
    </row>
    <row r="2388" spans="1:7" ht="15" customHeight="1">
      <c r="A2388" s="180">
        <v>44902</v>
      </c>
      <c r="B2388" s="1" t="s">
        <v>248</v>
      </c>
      <c r="C2388" s="144"/>
      <c r="D2388" s="144">
        <v>14806990</v>
      </c>
      <c r="E2388" s="1" t="s">
        <v>320</v>
      </c>
      <c r="F2388" s="1" t="s">
        <v>251</v>
      </c>
      <c r="G2388" s="138"/>
    </row>
    <row r="2389" spans="1:7" ht="15" customHeight="1">
      <c r="A2389" s="180">
        <v>44902</v>
      </c>
      <c r="B2389" s="1" t="s">
        <v>147</v>
      </c>
      <c r="C2389" s="144">
        <v>16222470</v>
      </c>
      <c r="D2389" s="144"/>
      <c r="E2389" s="1" t="s">
        <v>320</v>
      </c>
      <c r="F2389" s="1" t="s">
        <v>251</v>
      </c>
      <c r="G2389" s="138" t="s">
        <v>165</v>
      </c>
    </row>
    <row r="2390" spans="1:7" ht="15" customHeight="1">
      <c r="A2390" s="180">
        <v>44902</v>
      </c>
      <c r="B2390" s="1" t="s">
        <v>248</v>
      </c>
      <c r="C2390" s="144"/>
      <c r="D2390" s="144">
        <v>16222470</v>
      </c>
      <c r="E2390" s="1" t="s">
        <v>320</v>
      </c>
      <c r="F2390" s="1" t="s">
        <v>251</v>
      </c>
      <c r="G2390" s="138"/>
    </row>
    <row r="2391" spans="1:7" ht="15" customHeight="1">
      <c r="A2391" s="180">
        <v>44904</v>
      </c>
      <c r="B2391" s="1" t="s">
        <v>147</v>
      </c>
      <c r="C2391" s="144">
        <v>72779080</v>
      </c>
      <c r="D2391" s="144"/>
      <c r="E2391" s="1" t="s">
        <v>357</v>
      </c>
      <c r="F2391" s="1" t="s">
        <v>251</v>
      </c>
      <c r="G2391" s="138" t="s">
        <v>165</v>
      </c>
    </row>
    <row r="2392" spans="1:7" ht="15" customHeight="1">
      <c r="A2392" s="180">
        <v>44904</v>
      </c>
      <c r="B2392" s="1" t="s">
        <v>248</v>
      </c>
      <c r="C2392" s="144"/>
      <c r="D2392" s="144">
        <v>72779080</v>
      </c>
      <c r="E2392" s="1" t="s">
        <v>357</v>
      </c>
      <c r="F2392" s="1" t="s">
        <v>251</v>
      </c>
      <c r="G2392" s="138"/>
    </row>
    <row r="2393" spans="1:7" ht="15" customHeight="1">
      <c r="A2393" s="180">
        <v>44904</v>
      </c>
      <c r="B2393" s="1" t="s">
        <v>147</v>
      </c>
      <c r="C2393" s="144">
        <v>105040760</v>
      </c>
      <c r="D2393" s="144"/>
      <c r="E2393" s="1" t="s">
        <v>332</v>
      </c>
      <c r="F2393" s="1" t="s">
        <v>251</v>
      </c>
      <c r="G2393" s="138" t="s">
        <v>165</v>
      </c>
    </row>
    <row r="2394" spans="1:7" ht="15" customHeight="1">
      <c r="A2394" s="180">
        <v>44904</v>
      </c>
      <c r="B2394" s="1" t="s">
        <v>248</v>
      </c>
      <c r="C2394" s="144"/>
      <c r="D2394" s="144">
        <v>105040760</v>
      </c>
      <c r="E2394" s="1" t="s">
        <v>332</v>
      </c>
      <c r="F2394" s="1" t="s">
        <v>251</v>
      </c>
      <c r="G2394" s="1"/>
    </row>
    <row r="2395" spans="1:7" ht="15" customHeight="1">
      <c r="A2395" s="180">
        <v>44904</v>
      </c>
      <c r="B2395" s="1" t="s">
        <v>147</v>
      </c>
      <c r="C2395" s="144">
        <v>7387600</v>
      </c>
      <c r="D2395" s="144"/>
      <c r="E2395" s="1" t="s">
        <v>321</v>
      </c>
      <c r="F2395" s="1" t="s">
        <v>251</v>
      </c>
      <c r="G2395" s="138" t="s">
        <v>165</v>
      </c>
    </row>
    <row r="2396" spans="1:7" ht="15" customHeight="1">
      <c r="A2396" s="180">
        <v>44904</v>
      </c>
      <c r="B2396" s="1" t="s">
        <v>248</v>
      </c>
      <c r="C2396" s="144"/>
      <c r="D2396" s="144">
        <v>7387600</v>
      </c>
      <c r="E2396" s="1" t="s">
        <v>321</v>
      </c>
      <c r="F2396" s="1" t="s">
        <v>251</v>
      </c>
      <c r="G2396" s="1"/>
    </row>
    <row r="2397" spans="1:7" ht="15" customHeight="1">
      <c r="A2397" s="180">
        <v>44904</v>
      </c>
      <c r="B2397" s="1" t="s">
        <v>147</v>
      </c>
      <c r="C2397" s="144">
        <v>204677330</v>
      </c>
      <c r="D2397" s="144"/>
      <c r="E2397" s="1" t="s">
        <v>321</v>
      </c>
      <c r="F2397" s="1" t="s">
        <v>251</v>
      </c>
      <c r="G2397" s="138" t="s">
        <v>165</v>
      </c>
    </row>
    <row r="2398" spans="1:7" ht="15" customHeight="1">
      <c r="A2398" s="180">
        <v>44904</v>
      </c>
      <c r="B2398" s="1" t="s">
        <v>248</v>
      </c>
      <c r="C2398" s="144"/>
      <c r="D2398" s="144">
        <v>204677330</v>
      </c>
      <c r="E2398" s="1" t="s">
        <v>321</v>
      </c>
      <c r="F2398" s="1" t="s">
        <v>251</v>
      </c>
      <c r="G2398" s="138"/>
    </row>
    <row r="2399" spans="1:7" ht="15" customHeight="1">
      <c r="A2399" s="180">
        <v>44904</v>
      </c>
      <c r="B2399" s="1" t="s">
        <v>147</v>
      </c>
      <c r="C2399" s="144">
        <v>11973500</v>
      </c>
      <c r="D2399" s="144"/>
      <c r="E2399" s="1" t="s">
        <v>321</v>
      </c>
      <c r="F2399" s="1" t="s">
        <v>251</v>
      </c>
      <c r="G2399" s="138" t="s">
        <v>165</v>
      </c>
    </row>
    <row r="2400" spans="1:7" ht="15" customHeight="1">
      <c r="A2400" s="180">
        <v>44904</v>
      </c>
      <c r="B2400" s="1" t="s">
        <v>248</v>
      </c>
      <c r="C2400" s="144"/>
      <c r="D2400" s="144">
        <v>11973500</v>
      </c>
      <c r="E2400" s="1" t="s">
        <v>321</v>
      </c>
      <c r="F2400" s="1" t="s">
        <v>251</v>
      </c>
      <c r="G2400" s="138"/>
    </row>
    <row r="2401" spans="1:7" ht="15" customHeight="1">
      <c r="A2401" s="180">
        <v>44904</v>
      </c>
      <c r="B2401" s="1" t="s">
        <v>147</v>
      </c>
      <c r="C2401" s="144">
        <v>126287700</v>
      </c>
      <c r="D2401" s="144"/>
      <c r="E2401" s="1" t="s">
        <v>321</v>
      </c>
      <c r="F2401" s="1" t="s">
        <v>251</v>
      </c>
      <c r="G2401" s="138" t="s">
        <v>165</v>
      </c>
    </row>
    <row r="2402" spans="1:7" ht="15" customHeight="1">
      <c r="A2402" s="180">
        <v>44904</v>
      </c>
      <c r="B2402" s="1" t="s">
        <v>248</v>
      </c>
      <c r="C2402" s="144"/>
      <c r="D2402" s="144">
        <v>126287700</v>
      </c>
      <c r="E2402" s="1" t="s">
        <v>321</v>
      </c>
      <c r="F2402" s="1" t="s">
        <v>251</v>
      </c>
      <c r="G2402" s="138"/>
    </row>
    <row r="2403" spans="1:7" ht="15" customHeight="1">
      <c r="A2403" s="180">
        <v>44904</v>
      </c>
      <c r="B2403" s="1" t="s">
        <v>147</v>
      </c>
      <c r="C2403" s="144">
        <v>7791300</v>
      </c>
      <c r="D2403" s="144"/>
      <c r="E2403" s="1" t="s">
        <v>416</v>
      </c>
      <c r="F2403" s="1" t="s">
        <v>251</v>
      </c>
      <c r="G2403" s="138" t="s">
        <v>165</v>
      </c>
    </row>
    <row r="2404" spans="1:7" ht="15" customHeight="1">
      <c r="A2404" s="180">
        <v>44904</v>
      </c>
      <c r="B2404" s="1" t="s">
        <v>248</v>
      </c>
      <c r="C2404" s="144"/>
      <c r="D2404" s="144">
        <v>7791300</v>
      </c>
      <c r="E2404" s="1" t="s">
        <v>416</v>
      </c>
      <c r="F2404" s="1" t="s">
        <v>251</v>
      </c>
      <c r="G2404" s="138"/>
    </row>
    <row r="2405" spans="1:7" ht="15" customHeight="1">
      <c r="A2405" s="180">
        <v>44904</v>
      </c>
      <c r="B2405" s="1" t="s">
        <v>147</v>
      </c>
      <c r="C2405" s="144">
        <v>135010700</v>
      </c>
      <c r="D2405" s="144"/>
      <c r="E2405" s="1" t="s">
        <v>345</v>
      </c>
      <c r="F2405" s="1" t="s">
        <v>251</v>
      </c>
      <c r="G2405" s="138" t="s">
        <v>165</v>
      </c>
    </row>
    <row r="2406" spans="1:7" ht="15" customHeight="1">
      <c r="A2406" s="180">
        <v>44904</v>
      </c>
      <c r="B2406" s="1" t="s">
        <v>248</v>
      </c>
      <c r="C2406" s="144"/>
      <c r="D2406" s="144">
        <v>135010700</v>
      </c>
      <c r="E2406" s="1" t="s">
        <v>345</v>
      </c>
      <c r="F2406" s="1" t="s">
        <v>251</v>
      </c>
      <c r="G2406" s="138"/>
    </row>
    <row r="2407" spans="1:7" ht="15" customHeight="1">
      <c r="A2407" s="180">
        <v>44904</v>
      </c>
      <c r="B2407" s="1" t="s">
        <v>147</v>
      </c>
      <c r="C2407" s="144">
        <v>20220330</v>
      </c>
      <c r="D2407" s="144"/>
      <c r="E2407" s="1" t="s">
        <v>516</v>
      </c>
      <c r="F2407" s="1" t="s">
        <v>251</v>
      </c>
      <c r="G2407" s="138" t="s">
        <v>165</v>
      </c>
    </row>
    <row r="2408" spans="1:7" ht="15" customHeight="1">
      <c r="A2408" s="180">
        <v>44904</v>
      </c>
      <c r="B2408" s="1" t="s">
        <v>248</v>
      </c>
      <c r="C2408" s="144"/>
      <c r="D2408" s="144">
        <v>20220330</v>
      </c>
      <c r="E2408" s="1" t="s">
        <v>516</v>
      </c>
      <c r="F2408" s="1" t="s">
        <v>251</v>
      </c>
      <c r="G2408" s="138"/>
    </row>
    <row r="2409" spans="1:7" ht="15" customHeight="1">
      <c r="A2409" s="180">
        <v>44905</v>
      </c>
      <c r="B2409" s="1" t="s">
        <v>147</v>
      </c>
      <c r="C2409" s="144">
        <v>4727910</v>
      </c>
      <c r="D2409" s="144"/>
      <c r="E2409" s="1" t="s">
        <v>116</v>
      </c>
      <c r="F2409" s="1" t="s">
        <v>251</v>
      </c>
      <c r="G2409" s="138" t="s">
        <v>165</v>
      </c>
    </row>
    <row r="2410" spans="1:7" ht="15" customHeight="1">
      <c r="A2410" s="180">
        <v>44905</v>
      </c>
      <c r="B2410" s="1" t="s">
        <v>248</v>
      </c>
      <c r="C2410" s="144"/>
      <c r="D2410" s="144">
        <v>4727910</v>
      </c>
      <c r="E2410" s="1" t="s">
        <v>116</v>
      </c>
      <c r="F2410" s="1" t="s">
        <v>251</v>
      </c>
      <c r="G2410" s="138"/>
    </row>
    <row r="2411" spans="1:7" ht="15" customHeight="1">
      <c r="A2411" s="180">
        <v>44905</v>
      </c>
      <c r="B2411" s="1" t="s">
        <v>147</v>
      </c>
      <c r="C2411" s="144">
        <v>20000000</v>
      </c>
      <c r="D2411" s="144"/>
      <c r="E2411" s="1" t="s">
        <v>232</v>
      </c>
      <c r="F2411" s="1" t="s">
        <v>251</v>
      </c>
      <c r="G2411" s="138" t="s">
        <v>165</v>
      </c>
    </row>
    <row r="2412" spans="1:7" ht="15" customHeight="1">
      <c r="A2412" s="180">
        <v>44905</v>
      </c>
      <c r="B2412" s="1" t="s">
        <v>248</v>
      </c>
      <c r="C2412" s="144"/>
      <c r="D2412" s="144">
        <v>20000000</v>
      </c>
      <c r="E2412" s="1" t="s">
        <v>232</v>
      </c>
      <c r="F2412" s="1" t="s">
        <v>251</v>
      </c>
      <c r="G2412" s="138"/>
    </row>
    <row r="2413" spans="1:7" ht="15" customHeight="1">
      <c r="A2413" s="180">
        <v>44905</v>
      </c>
      <c r="B2413" s="1" t="s">
        <v>147</v>
      </c>
      <c r="C2413" s="144">
        <v>2671053</v>
      </c>
      <c r="D2413" s="144"/>
      <c r="E2413" s="1" t="s">
        <v>232</v>
      </c>
      <c r="F2413" s="1" t="s">
        <v>251</v>
      </c>
      <c r="G2413" s="138" t="s">
        <v>165</v>
      </c>
    </row>
    <row r="2414" spans="1:7" ht="15" customHeight="1">
      <c r="A2414" s="180">
        <v>44905</v>
      </c>
      <c r="B2414" s="1" t="s">
        <v>248</v>
      </c>
      <c r="C2414" s="144"/>
      <c r="D2414" s="144">
        <v>2671053</v>
      </c>
      <c r="E2414" s="1" t="s">
        <v>232</v>
      </c>
      <c r="F2414" s="1" t="s">
        <v>251</v>
      </c>
      <c r="G2414" s="138"/>
    </row>
    <row r="2415" spans="1:7" ht="15" customHeight="1">
      <c r="A2415" s="180">
        <v>44907</v>
      </c>
      <c r="B2415" s="1" t="s">
        <v>147</v>
      </c>
      <c r="C2415" s="144">
        <v>167116840</v>
      </c>
      <c r="D2415" s="144"/>
      <c r="E2415" s="1" t="s">
        <v>354</v>
      </c>
      <c r="F2415" s="1" t="s">
        <v>251</v>
      </c>
      <c r="G2415" s="138" t="s">
        <v>165</v>
      </c>
    </row>
    <row r="2416" spans="1:7" ht="15" customHeight="1">
      <c r="A2416" s="180">
        <v>44907</v>
      </c>
      <c r="B2416" s="1" t="s">
        <v>248</v>
      </c>
      <c r="C2416" s="144"/>
      <c r="D2416" s="144">
        <v>167116840</v>
      </c>
      <c r="E2416" s="1" t="s">
        <v>354</v>
      </c>
      <c r="F2416" s="1" t="s">
        <v>251</v>
      </c>
      <c r="G2416" s="138"/>
    </row>
    <row r="2417" spans="1:7" ht="15" customHeight="1">
      <c r="A2417" s="180">
        <v>44907</v>
      </c>
      <c r="B2417" s="1" t="s">
        <v>147</v>
      </c>
      <c r="C2417" s="144">
        <v>101180310</v>
      </c>
      <c r="D2417" s="144"/>
      <c r="E2417" s="1" t="s">
        <v>401</v>
      </c>
      <c r="F2417" s="1" t="s">
        <v>251</v>
      </c>
      <c r="G2417" s="138" t="s">
        <v>165</v>
      </c>
    </row>
    <row r="2418" spans="1:7" ht="15" customHeight="1">
      <c r="A2418" s="180">
        <v>44907</v>
      </c>
      <c r="B2418" s="1" t="s">
        <v>248</v>
      </c>
      <c r="C2418" s="144"/>
      <c r="D2418" s="144">
        <v>101180310</v>
      </c>
      <c r="E2418" s="1" t="s">
        <v>401</v>
      </c>
      <c r="F2418" s="1" t="s">
        <v>251</v>
      </c>
      <c r="G2418" s="138"/>
    </row>
    <row r="2419" spans="1:7" ht="15" customHeight="1">
      <c r="A2419" s="180">
        <v>44907</v>
      </c>
      <c r="B2419" s="1" t="s">
        <v>147</v>
      </c>
      <c r="C2419" s="144">
        <v>69005640</v>
      </c>
      <c r="D2419" s="144"/>
      <c r="E2419" s="1" t="s">
        <v>359</v>
      </c>
      <c r="F2419" s="1" t="s">
        <v>251</v>
      </c>
      <c r="G2419" s="138" t="s">
        <v>165</v>
      </c>
    </row>
    <row r="2420" spans="1:7" ht="15" customHeight="1">
      <c r="A2420" s="180">
        <v>44907</v>
      </c>
      <c r="B2420" s="1" t="s">
        <v>248</v>
      </c>
      <c r="C2420" s="144"/>
      <c r="D2420" s="144">
        <v>69005640</v>
      </c>
      <c r="E2420" s="1" t="s">
        <v>359</v>
      </c>
      <c r="F2420" s="1" t="s">
        <v>251</v>
      </c>
      <c r="G2420" s="138"/>
    </row>
    <row r="2421" spans="1:7" ht="15" customHeight="1">
      <c r="A2421" s="180">
        <v>44907</v>
      </c>
      <c r="B2421" s="1" t="s">
        <v>147</v>
      </c>
      <c r="C2421" s="144">
        <v>7550070</v>
      </c>
      <c r="D2421" s="144"/>
      <c r="E2421" s="1" t="s">
        <v>460</v>
      </c>
      <c r="F2421" s="1" t="s">
        <v>251</v>
      </c>
      <c r="G2421" s="138" t="s">
        <v>165</v>
      </c>
    </row>
    <row r="2422" spans="1:7" ht="15" customHeight="1">
      <c r="A2422" s="180">
        <v>44907</v>
      </c>
      <c r="B2422" s="1" t="s">
        <v>248</v>
      </c>
      <c r="C2422" s="144"/>
      <c r="D2422" s="144">
        <v>7550070</v>
      </c>
      <c r="E2422" s="1" t="s">
        <v>460</v>
      </c>
      <c r="F2422" s="1" t="s">
        <v>251</v>
      </c>
      <c r="G2422" s="1"/>
    </row>
    <row r="2423" spans="1:7" ht="15" customHeight="1">
      <c r="A2423" s="180">
        <v>44907</v>
      </c>
      <c r="B2423" s="1" t="s">
        <v>147</v>
      </c>
      <c r="C2423" s="144">
        <v>15464460</v>
      </c>
      <c r="D2423" s="144"/>
      <c r="E2423" s="1" t="s">
        <v>353</v>
      </c>
      <c r="F2423" s="1" t="s">
        <v>251</v>
      </c>
      <c r="G2423" s="138" t="s">
        <v>165</v>
      </c>
    </row>
    <row r="2424" spans="1:7" ht="15" customHeight="1">
      <c r="A2424" s="180">
        <v>44907</v>
      </c>
      <c r="B2424" s="1" t="s">
        <v>248</v>
      </c>
      <c r="C2424" s="144"/>
      <c r="D2424" s="144">
        <v>15464460</v>
      </c>
      <c r="E2424" s="1" t="s">
        <v>353</v>
      </c>
      <c r="F2424" s="1" t="s">
        <v>251</v>
      </c>
      <c r="G2424" s="1"/>
    </row>
    <row r="2425" spans="1:7" ht="15" customHeight="1">
      <c r="A2425" s="180">
        <v>44907</v>
      </c>
      <c r="B2425" s="1" t="s">
        <v>147</v>
      </c>
      <c r="C2425" s="144">
        <v>8903400</v>
      </c>
      <c r="D2425" s="144"/>
      <c r="E2425" s="1" t="s">
        <v>358</v>
      </c>
      <c r="F2425" s="1" t="s">
        <v>251</v>
      </c>
      <c r="G2425" s="138" t="s">
        <v>165</v>
      </c>
    </row>
    <row r="2426" spans="1:7" ht="15" customHeight="1">
      <c r="A2426" s="180">
        <v>44907</v>
      </c>
      <c r="B2426" s="1" t="s">
        <v>248</v>
      </c>
      <c r="C2426" s="144"/>
      <c r="D2426" s="144">
        <v>8903400</v>
      </c>
      <c r="E2426" s="1" t="s">
        <v>358</v>
      </c>
      <c r="F2426" s="1" t="s">
        <v>251</v>
      </c>
      <c r="G2426" s="138"/>
    </row>
    <row r="2427" spans="1:7" ht="15" customHeight="1">
      <c r="A2427" s="180">
        <v>44907</v>
      </c>
      <c r="B2427" s="1" t="s">
        <v>147</v>
      </c>
      <c r="C2427" s="144">
        <v>12344090</v>
      </c>
      <c r="D2427" s="144"/>
      <c r="E2427" s="1" t="s">
        <v>128</v>
      </c>
      <c r="F2427" s="1" t="s">
        <v>251</v>
      </c>
      <c r="G2427" s="138" t="s">
        <v>165</v>
      </c>
    </row>
    <row r="2428" spans="1:7" ht="15" customHeight="1">
      <c r="A2428" s="180">
        <v>44907</v>
      </c>
      <c r="B2428" s="1" t="s">
        <v>248</v>
      </c>
      <c r="C2428" s="144"/>
      <c r="D2428" s="144">
        <v>12344090</v>
      </c>
      <c r="E2428" s="1" t="s">
        <v>128</v>
      </c>
      <c r="F2428" s="1" t="s">
        <v>251</v>
      </c>
      <c r="G2428" s="138"/>
    </row>
    <row r="2429" spans="1:7" ht="15" customHeight="1">
      <c r="A2429" s="180">
        <v>44907</v>
      </c>
      <c r="B2429" s="1" t="s">
        <v>147</v>
      </c>
      <c r="C2429" s="144">
        <v>18870500</v>
      </c>
      <c r="D2429" s="144"/>
      <c r="E2429" s="1" t="s">
        <v>312</v>
      </c>
      <c r="F2429" s="1" t="s">
        <v>251</v>
      </c>
      <c r="G2429" s="138" t="s">
        <v>165</v>
      </c>
    </row>
    <row r="2430" spans="1:7" ht="15" customHeight="1">
      <c r="A2430" s="180">
        <v>44907</v>
      </c>
      <c r="B2430" s="1" t="s">
        <v>248</v>
      </c>
      <c r="C2430" s="144"/>
      <c r="D2430" s="144">
        <v>18870500</v>
      </c>
      <c r="E2430" s="1" t="s">
        <v>312</v>
      </c>
      <c r="F2430" s="1" t="s">
        <v>251</v>
      </c>
      <c r="G2430" s="138"/>
    </row>
    <row r="2431" spans="1:7" ht="15" customHeight="1">
      <c r="A2431" s="180">
        <v>44907</v>
      </c>
      <c r="B2431" s="1" t="s">
        <v>147</v>
      </c>
      <c r="C2431" s="144">
        <v>9520940</v>
      </c>
      <c r="D2431" s="144"/>
      <c r="E2431" s="1" t="s">
        <v>318</v>
      </c>
      <c r="F2431" s="1" t="s">
        <v>251</v>
      </c>
      <c r="G2431" s="138" t="s">
        <v>165</v>
      </c>
    </row>
    <row r="2432" spans="1:7" ht="15" customHeight="1">
      <c r="A2432" s="180">
        <v>44907</v>
      </c>
      <c r="B2432" s="1" t="s">
        <v>248</v>
      </c>
      <c r="C2432" s="144"/>
      <c r="D2432" s="144">
        <v>9520940</v>
      </c>
      <c r="E2432" s="1" t="s">
        <v>318</v>
      </c>
      <c r="F2432" s="1" t="s">
        <v>251</v>
      </c>
      <c r="G2432" s="138"/>
    </row>
    <row r="2433" spans="1:7" ht="15" customHeight="1">
      <c r="A2433" s="180">
        <v>44907</v>
      </c>
      <c r="B2433" s="1" t="s">
        <v>147</v>
      </c>
      <c r="C2433" s="144">
        <v>4262720</v>
      </c>
      <c r="D2433" s="144"/>
      <c r="E2433" s="1" t="s">
        <v>515</v>
      </c>
      <c r="F2433" s="1" t="s">
        <v>251</v>
      </c>
      <c r="G2433" s="138" t="s">
        <v>165</v>
      </c>
    </row>
    <row r="2434" spans="1:7" ht="15" customHeight="1">
      <c r="A2434" s="180">
        <v>44907</v>
      </c>
      <c r="B2434" s="1" t="s">
        <v>248</v>
      </c>
      <c r="C2434" s="144"/>
      <c r="D2434" s="144">
        <v>4262720</v>
      </c>
      <c r="E2434" s="1" t="s">
        <v>515</v>
      </c>
      <c r="F2434" s="1" t="s">
        <v>251</v>
      </c>
      <c r="G2434" s="138"/>
    </row>
    <row r="2435" spans="1:7" ht="15" customHeight="1">
      <c r="A2435" s="180">
        <v>44907</v>
      </c>
      <c r="B2435" s="1" t="s">
        <v>147</v>
      </c>
      <c r="C2435" s="144">
        <v>2354550</v>
      </c>
      <c r="D2435" s="144"/>
      <c r="E2435" s="1" t="s">
        <v>515</v>
      </c>
      <c r="F2435" s="1" t="s">
        <v>251</v>
      </c>
      <c r="G2435" s="138" t="s">
        <v>165</v>
      </c>
    </row>
    <row r="2436" spans="1:7" ht="15" customHeight="1">
      <c r="A2436" s="180">
        <v>44907</v>
      </c>
      <c r="B2436" s="1" t="s">
        <v>248</v>
      </c>
      <c r="C2436" s="144"/>
      <c r="D2436" s="144">
        <v>2354550</v>
      </c>
      <c r="E2436" s="1" t="s">
        <v>515</v>
      </c>
      <c r="F2436" s="1" t="s">
        <v>251</v>
      </c>
      <c r="G2436" s="138"/>
    </row>
    <row r="2437" spans="1:7" ht="15" customHeight="1">
      <c r="A2437" s="180">
        <v>44907</v>
      </c>
      <c r="B2437" s="1" t="s">
        <v>147</v>
      </c>
      <c r="C2437" s="144">
        <v>8373750</v>
      </c>
      <c r="D2437" s="144"/>
      <c r="E2437" s="1" t="s">
        <v>319</v>
      </c>
      <c r="F2437" s="1" t="s">
        <v>251</v>
      </c>
      <c r="G2437" s="138" t="s">
        <v>165</v>
      </c>
    </row>
    <row r="2438" spans="1:7" ht="15" customHeight="1">
      <c r="A2438" s="180">
        <v>44907</v>
      </c>
      <c r="B2438" s="1" t="s">
        <v>248</v>
      </c>
      <c r="C2438" s="144"/>
      <c r="D2438" s="144">
        <v>8373750</v>
      </c>
      <c r="E2438" s="1" t="s">
        <v>319</v>
      </c>
      <c r="F2438" s="1" t="s">
        <v>251</v>
      </c>
      <c r="G2438" s="138"/>
    </row>
    <row r="2439" spans="1:7" ht="15" customHeight="1">
      <c r="A2439" s="180">
        <v>44907</v>
      </c>
      <c r="B2439" s="1" t="s">
        <v>147</v>
      </c>
      <c r="C2439" s="144">
        <v>1442980</v>
      </c>
      <c r="D2439" s="144"/>
      <c r="E2439" s="1" t="s">
        <v>331</v>
      </c>
      <c r="F2439" s="1" t="s">
        <v>251</v>
      </c>
      <c r="G2439" s="138" t="s">
        <v>165</v>
      </c>
    </row>
    <row r="2440" spans="1:7" ht="15" customHeight="1">
      <c r="A2440" s="180">
        <v>44907</v>
      </c>
      <c r="B2440" s="1" t="s">
        <v>248</v>
      </c>
      <c r="C2440" s="144"/>
      <c r="D2440" s="144">
        <v>1442980</v>
      </c>
      <c r="E2440" s="1" t="s">
        <v>331</v>
      </c>
      <c r="F2440" s="1" t="s">
        <v>251</v>
      </c>
      <c r="G2440" s="138"/>
    </row>
    <row r="2441" spans="1:7" ht="15" customHeight="1">
      <c r="A2441" s="180">
        <v>44907</v>
      </c>
      <c r="B2441" s="1" t="s">
        <v>147</v>
      </c>
      <c r="C2441" s="144">
        <v>787050</v>
      </c>
      <c r="D2441" s="144"/>
      <c r="E2441" s="1" t="s">
        <v>331</v>
      </c>
      <c r="F2441" s="1" t="s">
        <v>251</v>
      </c>
      <c r="G2441" s="138" t="s">
        <v>165</v>
      </c>
    </row>
    <row r="2442" spans="1:7" ht="15" customHeight="1">
      <c r="A2442" s="180">
        <v>44907</v>
      </c>
      <c r="B2442" s="1" t="s">
        <v>248</v>
      </c>
      <c r="C2442" s="144"/>
      <c r="D2442" s="144">
        <v>787050</v>
      </c>
      <c r="E2442" s="1" t="s">
        <v>331</v>
      </c>
      <c r="F2442" s="1" t="s">
        <v>251</v>
      </c>
      <c r="G2442" s="138"/>
    </row>
    <row r="2443" spans="1:7" ht="15" customHeight="1">
      <c r="A2443" s="180">
        <v>44907</v>
      </c>
      <c r="B2443" s="1" t="s">
        <v>147</v>
      </c>
      <c r="C2443" s="144">
        <v>1877590</v>
      </c>
      <c r="D2443" s="144"/>
      <c r="E2443" s="1" t="s">
        <v>311</v>
      </c>
      <c r="F2443" s="1" t="s">
        <v>251</v>
      </c>
      <c r="G2443" s="138" t="s">
        <v>165</v>
      </c>
    </row>
    <row r="2444" spans="1:7" ht="15" customHeight="1">
      <c r="A2444" s="180">
        <v>44907</v>
      </c>
      <c r="B2444" s="1" t="s">
        <v>248</v>
      </c>
      <c r="C2444" s="144"/>
      <c r="D2444" s="144">
        <v>1877590</v>
      </c>
      <c r="E2444" s="1" t="s">
        <v>311</v>
      </c>
      <c r="F2444" s="1" t="s">
        <v>251</v>
      </c>
      <c r="G2444" s="138"/>
    </row>
    <row r="2445" spans="1:7" ht="15" customHeight="1">
      <c r="A2445" s="180">
        <v>44907</v>
      </c>
      <c r="B2445" s="1" t="s">
        <v>147</v>
      </c>
      <c r="C2445" s="144">
        <v>9304240</v>
      </c>
      <c r="D2445" s="144"/>
      <c r="E2445" s="1" t="s">
        <v>398</v>
      </c>
      <c r="F2445" s="1" t="s">
        <v>251</v>
      </c>
      <c r="G2445" s="138" t="s">
        <v>165</v>
      </c>
    </row>
    <row r="2446" spans="1:7" ht="15" customHeight="1">
      <c r="A2446" s="180">
        <v>44907</v>
      </c>
      <c r="B2446" s="1" t="s">
        <v>248</v>
      </c>
      <c r="C2446" s="144"/>
      <c r="D2446" s="144">
        <v>9304240</v>
      </c>
      <c r="E2446" s="1" t="s">
        <v>398</v>
      </c>
      <c r="F2446" s="1" t="s">
        <v>251</v>
      </c>
      <c r="G2446" s="138"/>
    </row>
    <row r="2447" spans="1:7" ht="15" customHeight="1">
      <c r="A2447" s="180">
        <v>44907</v>
      </c>
      <c r="B2447" s="1" t="s">
        <v>147</v>
      </c>
      <c r="C2447" s="144">
        <v>65556329</v>
      </c>
      <c r="D2447" s="144"/>
      <c r="E2447" s="1" t="s">
        <v>344</v>
      </c>
      <c r="F2447" s="1" t="s">
        <v>251</v>
      </c>
      <c r="G2447" s="138" t="s">
        <v>165</v>
      </c>
    </row>
    <row r="2448" spans="1:7" ht="15" customHeight="1">
      <c r="A2448" s="180">
        <v>44907</v>
      </c>
      <c r="B2448" s="1" t="s">
        <v>248</v>
      </c>
      <c r="C2448" s="144"/>
      <c r="D2448" s="144">
        <v>65556329</v>
      </c>
      <c r="E2448" s="1" t="s">
        <v>344</v>
      </c>
      <c r="F2448" s="1" t="s">
        <v>251</v>
      </c>
      <c r="G2448" s="138"/>
    </row>
    <row r="2449" spans="1:7" ht="15" customHeight="1">
      <c r="A2449" s="180">
        <v>44907</v>
      </c>
      <c r="B2449" s="1" t="s">
        <v>147</v>
      </c>
      <c r="C2449" s="144">
        <v>9506090</v>
      </c>
      <c r="D2449" s="144"/>
      <c r="E2449" s="1" t="s">
        <v>318</v>
      </c>
      <c r="F2449" s="1" t="s">
        <v>251</v>
      </c>
      <c r="G2449" s="138" t="s">
        <v>165</v>
      </c>
    </row>
    <row r="2450" spans="1:7" ht="15" customHeight="1">
      <c r="A2450" s="180">
        <v>44907</v>
      </c>
      <c r="B2450" s="1" t="s">
        <v>248</v>
      </c>
      <c r="C2450" s="144"/>
      <c r="D2450" s="144">
        <v>9506090</v>
      </c>
      <c r="E2450" s="1" t="s">
        <v>318</v>
      </c>
      <c r="F2450" s="1" t="s">
        <v>251</v>
      </c>
      <c r="G2450" s="138"/>
    </row>
    <row r="2451" spans="1:7" ht="15" customHeight="1">
      <c r="A2451" s="180">
        <v>44907</v>
      </c>
      <c r="B2451" s="1" t="s">
        <v>147</v>
      </c>
      <c r="C2451" s="144">
        <v>100293380</v>
      </c>
      <c r="D2451" s="144"/>
      <c r="E2451" s="1" t="s">
        <v>308</v>
      </c>
      <c r="F2451" s="1" t="s">
        <v>251</v>
      </c>
      <c r="G2451" s="138" t="s">
        <v>165</v>
      </c>
    </row>
    <row r="2452" spans="1:7" ht="15" customHeight="1">
      <c r="A2452" s="180">
        <v>44907</v>
      </c>
      <c r="B2452" s="1" t="s">
        <v>248</v>
      </c>
      <c r="C2452" s="144"/>
      <c r="D2452" s="144">
        <v>100293380</v>
      </c>
      <c r="E2452" s="1" t="s">
        <v>308</v>
      </c>
      <c r="F2452" s="1" t="s">
        <v>251</v>
      </c>
      <c r="G2452" s="138"/>
    </row>
    <row r="2453" spans="1:7" ht="15" customHeight="1">
      <c r="A2453" s="180">
        <v>44907</v>
      </c>
      <c r="B2453" s="1" t="s">
        <v>147</v>
      </c>
      <c r="C2453" s="144">
        <v>11422840</v>
      </c>
      <c r="D2453" s="144"/>
      <c r="E2453" s="1" t="s">
        <v>632</v>
      </c>
      <c r="F2453" s="1" t="s">
        <v>251</v>
      </c>
      <c r="G2453" s="138" t="s">
        <v>165</v>
      </c>
    </row>
    <row r="2454" spans="1:7" ht="15" customHeight="1">
      <c r="A2454" s="180">
        <v>44907</v>
      </c>
      <c r="B2454" s="1" t="s">
        <v>248</v>
      </c>
      <c r="C2454" s="144"/>
      <c r="D2454" s="144">
        <v>11422840</v>
      </c>
      <c r="E2454" s="1" t="s">
        <v>632</v>
      </c>
      <c r="F2454" s="1" t="s">
        <v>251</v>
      </c>
      <c r="G2454" s="138"/>
    </row>
    <row r="2455" spans="1:7" ht="15" customHeight="1">
      <c r="A2455" s="180">
        <v>44908</v>
      </c>
      <c r="B2455" s="1" t="s">
        <v>147</v>
      </c>
      <c r="C2455" s="144">
        <v>8143960</v>
      </c>
      <c r="D2455" s="144"/>
      <c r="E2455" s="1" t="s">
        <v>360</v>
      </c>
      <c r="F2455" s="1" t="s">
        <v>251</v>
      </c>
      <c r="G2455" s="138" t="s">
        <v>165</v>
      </c>
    </row>
    <row r="2456" spans="1:7" ht="15" customHeight="1">
      <c r="A2456" s="180">
        <v>44908</v>
      </c>
      <c r="B2456" s="1" t="s">
        <v>248</v>
      </c>
      <c r="C2456" s="144"/>
      <c r="D2456" s="144">
        <v>8143960</v>
      </c>
      <c r="E2456" s="1" t="s">
        <v>360</v>
      </c>
      <c r="F2456" s="1" t="s">
        <v>251</v>
      </c>
      <c r="G2456" s="138"/>
    </row>
    <row r="2457" spans="1:7" ht="15" customHeight="1">
      <c r="A2457" s="180">
        <v>44910</v>
      </c>
      <c r="B2457" s="1" t="s">
        <v>147</v>
      </c>
      <c r="C2457" s="144">
        <v>389564230</v>
      </c>
      <c r="D2457" s="144"/>
      <c r="E2457" s="1" t="s">
        <v>343</v>
      </c>
      <c r="F2457" s="1" t="s">
        <v>251</v>
      </c>
      <c r="G2457" s="138" t="s">
        <v>165</v>
      </c>
    </row>
    <row r="2458" spans="1:7" ht="15" customHeight="1">
      <c r="A2458" s="180">
        <v>44910</v>
      </c>
      <c r="B2458" s="1" t="s">
        <v>248</v>
      </c>
      <c r="C2458" s="144"/>
      <c r="D2458" s="144">
        <v>389564230</v>
      </c>
      <c r="E2458" s="1" t="s">
        <v>343</v>
      </c>
      <c r="F2458" s="1" t="s">
        <v>251</v>
      </c>
      <c r="G2458" s="138"/>
    </row>
    <row r="2459" spans="1:7" ht="15" customHeight="1">
      <c r="A2459" s="180">
        <v>44910</v>
      </c>
      <c r="B2459" s="1" t="s">
        <v>147</v>
      </c>
      <c r="C2459" s="144">
        <v>116571400</v>
      </c>
      <c r="D2459" s="144"/>
      <c r="E2459" s="1" t="s">
        <v>317</v>
      </c>
      <c r="F2459" s="1" t="s">
        <v>251</v>
      </c>
      <c r="G2459" s="138" t="s">
        <v>165</v>
      </c>
    </row>
    <row r="2460" spans="1:7" ht="15" customHeight="1">
      <c r="A2460" s="180">
        <v>44910</v>
      </c>
      <c r="B2460" s="1" t="s">
        <v>248</v>
      </c>
      <c r="C2460" s="144"/>
      <c r="D2460" s="144">
        <v>116571400</v>
      </c>
      <c r="E2460" s="1" t="s">
        <v>317</v>
      </c>
      <c r="F2460" s="1" t="s">
        <v>251</v>
      </c>
      <c r="G2460" s="138"/>
    </row>
    <row r="2461" spans="1:7" ht="15" customHeight="1">
      <c r="A2461" s="180">
        <v>44910</v>
      </c>
      <c r="B2461" s="1" t="s">
        <v>147</v>
      </c>
      <c r="C2461" s="144">
        <v>880000</v>
      </c>
      <c r="D2461" s="144"/>
      <c r="E2461" s="1" t="s">
        <v>484</v>
      </c>
      <c r="F2461" s="1" t="s">
        <v>251</v>
      </c>
      <c r="G2461" s="138" t="s">
        <v>165</v>
      </c>
    </row>
    <row r="2462" spans="1:7" ht="15" customHeight="1">
      <c r="A2462" s="180">
        <v>44910</v>
      </c>
      <c r="B2462" s="1" t="s">
        <v>248</v>
      </c>
      <c r="C2462" s="144"/>
      <c r="D2462" s="144">
        <v>880000</v>
      </c>
      <c r="E2462" s="1" t="s">
        <v>484</v>
      </c>
      <c r="F2462" s="1" t="s">
        <v>251</v>
      </c>
      <c r="G2462" s="138"/>
    </row>
    <row r="2463" spans="1:7" ht="15" customHeight="1">
      <c r="A2463" s="180">
        <v>44911</v>
      </c>
      <c r="B2463" s="1" t="s">
        <v>147</v>
      </c>
      <c r="C2463" s="144">
        <v>297000</v>
      </c>
      <c r="D2463" s="144"/>
      <c r="E2463" s="1" t="s">
        <v>517</v>
      </c>
      <c r="F2463" s="1" t="s">
        <v>251</v>
      </c>
      <c r="G2463" s="138" t="s">
        <v>165</v>
      </c>
    </row>
    <row r="2464" spans="1:7" ht="15" customHeight="1">
      <c r="A2464" s="180">
        <v>44911</v>
      </c>
      <c r="B2464" s="1" t="s">
        <v>248</v>
      </c>
      <c r="C2464" s="144"/>
      <c r="D2464" s="144">
        <v>297000</v>
      </c>
      <c r="E2464" s="1" t="s">
        <v>517</v>
      </c>
      <c r="F2464" s="1" t="s">
        <v>251</v>
      </c>
      <c r="G2464" s="138"/>
    </row>
    <row r="2465" spans="1:8" ht="15" customHeight="1">
      <c r="A2465" s="180">
        <v>44900</v>
      </c>
      <c r="B2465" s="1" t="s">
        <v>147</v>
      </c>
      <c r="C2465" s="144">
        <v>4481044</v>
      </c>
      <c r="D2465" s="144"/>
      <c r="E2465" s="1" t="s">
        <v>357</v>
      </c>
      <c r="F2465" s="1" t="s">
        <v>251</v>
      </c>
      <c r="G2465" s="138" t="s">
        <v>165</v>
      </c>
    </row>
    <row r="2466" spans="1:8" ht="15" customHeight="1">
      <c r="A2466" s="180">
        <v>44900</v>
      </c>
      <c r="B2466" s="1" t="s">
        <v>248</v>
      </c>
      <c r="C2466" s="144"/>
      <c r="D2466" s="144">
        <v>4481044</v>
      </c>
      <c r="E2466" s="1" t="s">
        <v>357</v>
      </c>
      <c r="F2466" s="1" t="s">
        <v>251</v>
      </c>
      <c r="G2466" s="1"/>
    </row>
    <row r="2467" spans="1:8" ht="15" customHeight="1">
      <c r="A2467" s="180">
        <v>44901</v>
      </c>
      <c r="B2467" s="1" t="s">
        <v>147</v>
      </c>
      <c r="C2467" s="144">
        <v>14095290</v>
      </c>
      <c r="D2467" s="144"/>
      <c r="E2467" s="1" t="s">
        <v>500</v>
      </c>
      <c r="F2467" s="1" t="s">
        <v>251</v>
      </c>
      <c r="G2467" s="138" t="s">
        <v>165</v>
      </c>
    </row>
    <row r="2468" spans="1:8" ht="15" customHeight="1">
      <c r="A2468" s="184">
        <v>44901</v>
      </c>
      <c r="B2468" s="26" t="s">
        <v>248</v>
      </c>
      <c r="C2468" s="271"/>
      <c r="D2468" s="271">
        <v>14095290</v>
      </c>
      <c r="E2468" s="26" t="s">
        <v>500</v>
      </c>
      <c r="F2468" s="26" t="s">
        <v>251</v>
      </c>
      <c r="G2468" s="26"/>
    </row>
    <row r="2469" spans="1:8" ht="15" customHeight="1">
      <c r="A2469" s="180">
        <v>44916</v>
      </c>
      <c r="B2469" s="1" t="s">
        <v>147</v>
      </c>
      <c r="C2469" s="144">
        <v>471570</v>
      </c>
      <c r="D2469" s="144"/>
      <c r="E2469" s="1" t="s">
        <v>325</v>
      </c>
      <c r="F2469" s="1" t="s">
        <v>387</v>
      </c>
      <c r="G2469" s="1" t="s">
        <v>165</v>
      </c>
      <c r="H2469" s="155" t="s">
        <v>705</v>
      </c>
    </row>
    <row r="2470" spans="1:8" ht="15" customHeight="1">
      <c r="A2470" s="180">
        <v>44916</v>
      </c>
      <c r="B2470" s="1" t="s">
        <v>248</v>
      </c>
      <c r="C2470" s="144"/>
      <c r="D2470" s="144">
        <v>471570</v>
      </c>
      <c r="E2470" s="1" t="s">
        <v>325</v>
      </c>
      <c r="F2470" s="1" t="s">
        <v>387</v>
      </c>
      <c r="G2470" s="1"/>
    </row>
    <row r="2471" spans="1:8" ht="15" customHeight="1">
      <c r="A2471" s="180">
        <v>44916</v>
      </c>
      <c r="B2471" s="1" t="s">
        <v>147</v>
      </c>
      <c r="C2471" s="144">
        <v>19340</v>
      </c>
      <c r="D2471" s="144"/>
      <c r="E2471" s="1" t="s">
        <v>325</v>
      </c>
      <c r="F2471" s="1" t="s">
        <v>252</v>
      </c>
      <c r="G2471" s="1" t="s">
        <v>165</v>
      </c>
    </row>
    <row r="2472" spans="1:8" ht="15" customHeight="1">
      <c r="A2472" s="180">
        <v>44916</v>
      </c>
      <c r="B2472" s="1" t="s">
        <v>248</v>
      </c>
      <c r="C2472" s="144"/>
      <c r="D2472" s="144">
        <v>19340</v>
      </c>
      <c r="E2472" s="1" t="s">
        <v>325</v>
      </c>
      <c r="F2472" s="1" t="s">
        <v>252</v>
      </c>
      <c r="G2472" s="1"/>
    </row>
    <row r="2473" spans="1:8" ht="15" customHeight="1">
      <c r="A2473" s="180">
        <v>44916</v>
      </c>
      <c r="B2473" s="1" t="s">
        <v>147</v>
      </c>
      <c r="C2473" s="144">
        <v>11943</v>
      </c>
      <c r="D2473" s="144"/>
      <c r="E2473" s="1" t="s">
        <v>379</v>
      </c>
      <c r="F2473" s="1" t="s">
        <v>252</v>
      </c>
      <c r="G2473" s="1" t="s">
        <v>165</v>
      </c>
    </row>
    <row r="2474" spans="1:8" ht="15" customHeight="1">
      <c r="A2474" s="180">
        <v>44916</v>
      </c>
      <c r="B2474" s="1" t="s">
        <v>248</v>
      </c>
      <c r="C2474" s="144"/>
      <c r="D2474" s="144">
        <v>11943</v>
      </c>
      <c r="E2474" s="1" t="s">
        <v>379</v>
      </c>
      <c r="F2474" s="1" t="s">
        <v>252</v>
      </c>
      <c r="G2474" s="1"/>
    </row>
    <row r="2475" spans="1:8" ht="15" customHeight="1">
      <c r="A2475" s="180">
        <v>44916</v>
      </c>
      <c r="B2475" s="1" t="s">
        <v>147</v>
      </c>
      <c r="C2475" s="144">
        <v>595044</v>
      </c>
      <c r="D2475" s="144"/>
      <c r="E2475" s="1" t="s">
        <v>379</v>
      </c>
      <c r="F2475" s="1" t="s">
        <v>252</v>
      </c>
      <c r="G2475" s="1" t="s">
        <v>165</v>
      </c>
    </row>
    <row r="2476" spans="1:8" ht="15" customHeight="1">
      <c r="A2476" s="180">
        <v>44916</v>
      </c>
      <c r="B2476" s="1" t="s">
        <v>248</v>
      </c>
      <c r="C2476" s="144"/>
      <c r="D2476" s="144">
        <v>595044</v>
      </c>
      <c r="E2476" s="1" t="s">
        <v>379</v>
      </c>
      <c r="F2476" s="1" t="s">
        <v>252</v>
      </c>
      <c r="G2476" s="1"/>
    </row>
    <row r="2477" spans="1:8" ht="15" customHeight="1">
      <c r="A2477" s="180">
        <v>44916</v>
      </c>
      <c r="B2477" s="1" t="s">
        <v>147</v>
      </c>
      <c r="C2477" s="144">
        <v>30536</v>
      </c>
      <c r="D2477" s="144"/>
      <c r="E2477" s="1" t="s">
        <v>315</v>
      </c>
      <c r="F2477" s="1" t="s">
        <v>252</v>
      </c>
      <c r="G2477" s="1" t="s">
        <v>165</v>
      </c>
    </row>
    <row r="2478" spans="1:8" ht="15" customHeight="1">
      <c r="A2478" s="180">
        <v>44916</v>
      </c>
      <c r="B2478" s="1" t="s">
        <v>248</v>
      </c>
      <c r="C2478" s="144"/>
      <c r="D2478" s="144">
        <v>30536</v>
      </c>
      <c r="E2478" s="1" t="s">
        <v>315</v>
      </c>
      <c r="F2478" s="1" t="s">
        <v>252</v>
      </c>
      <c r="G2478" s="1"/>
    </row>
    <row r="2479" spans="1:8" ht="15" customHeight="1">
      <c r="A2479" s="180">
        <v>44916</v>
      </c>
      <c r="B2479" s="1" t="s">
        <v>147</v>
      </c>
      <c r="C2479" s="144">
        <v>1250</v>
      </c>
      <c r="D2479" s="144"/>
      <c r="E2479" s="1" t="s">
        <v>315</v>
      </c>
      <c r="F2479" s="1" t="s">
        <v>252</v>
      </c>
      <c r="G2479" s="1" t="s">
        <v>165</v>
      </c>
    </row>
    <row r="2480" spans="1:8" ht="15" customHeight="1">
      <c r="A2480" s="180">
        <v>44916</v>
      </c>
      <c r="B2480" s="1" t="s">
        <v>248</v>
      </c>
      <c r="C2480" s="144"/>
      <c r="D2480" s="144">
        <v>1250</v>
      </c>
      <c r="E2480" s="1" t="s">
        <v>315</v>
      </c>
      <c r="F2480" s="1" t="s">
        <v>252</v>
      </c>
      <c r="G2480" s="1"/>
    </row>
    <row r="2481" spans="1:7" ht="15" customHeight="1">
      <c r="A2481" s="180">
        <v>44917</v>
      </c>
      <c r="B2481" s="1" t="s">
        <v>147</v>
      </c>
      <c r="C2481" s="144">
        <v>279675</v>
      </c>
      <c r="D2481" s="144"/>
      <c r="E2481" s="1" t="s">
        <v>346</v>
      </c>
      <c r="F2481" s="1" t="s">
        <v>252</v>
      </c>
      <c r="G2481" s="1" t="s">
        <v>165</v>
      </c>
    </row>
    <row r="2482" spans="1:7" ht="15" customHeight="1">
      <c r="A2482" s="180">
        <v>44917</v>
      </c>
      <c r="B2482" s="1" t="s">
        <v>248</v>
      </c>
      <c r="C2482" s="144"/>
      <c r="D2482" s="144">
        <v>279675</v>
      </c>
      <c r="E2482" s="1" t="s">
        <v>346</v>
      </c>
      <c r="F2482" s="1" t="s">
        <v>252</v>
      </c>
      <c r="G2482" s="1"/>
    </row>
    <row r="2483" spans="1:7" ht="15" customHeight="1">
      <c r="A2483" s="180">
        <v>44917</v>
      </c>
      <c r="B2483" s="1" t="s">
        <v>147</v>
      </c>
      <c r="C2483" s="144">
        <v>145541</v>
      </c>
      <c r="D2483" s="144"/>
      <c r="E2483" s="1" t="s">
        <v>321</v>
      </c>
      <c r="F2483" s="1" t="s">
        <v>252</v>
      </c>
      <c r="G2483" s="1" t="s">
        <v>165</v>
      </c>
    </row>
    <row r="2484" spans="1:7" ht="15" customHeight="1">
      <c r="A2484" s="180">
        <v>44917</v>
      </c>
      <c r="B2484" s="1" t="s">
        <v>248</v>
      </c>
      <c r="C2484" s="144"/>
      <c r="D2484" s="144">
        <v>145541</v>
      </c>
      <c r="E2484" s="1" t="s">
        <v>321</v>
      </c>
      <c r="F2484" s="1" t="s">
        <v>252</v>
      </c>
      <c r="G2484" s="1"/>
    </row>
    <row r="2485" spans="1:7" ht="15" customHeight="1">
      <c r="A2485" s="180">
        <v>44917</v>
      </c>
      <c r="B2485" s="1" t="s">
        <v>147</v>
      </c>
      <c r="C2485" s="144">
        <v>183535</v>
      </c>
      <c r="D2485" s="144"/>
      <c r="E2485" s="1" t="s">
        <v>321</v>
      </c>
      <c r="F2485" s="1" t="s">
        <v>252</v>
      </c>
      <c r="G2485" s="1" t="s">
        <v>165</v>
      </c>
    </row>
    <row r="2486" spans="1:7" ht="15" customHeight="1">
      <c r="A2486" s="180">
        <v>44917</v>
      </c>
      <c r="B2486" s="1" t="s">
        <v>248</v>
      </c>
      <c r="C2486" s="144"/>
      <c r="D2486" s="144">
        <v>183535</v>
      </c>
      <c r="E2486" s="1" t="s">
        <v>321</v>
      </c>
      <c r="F2486" s="1" t="s">
        <v>252</v>
      </c>
      <c r="G2486" s="1"/>
    </row>
    <row r="2487" spans="1:7" ht="15" customHeight="1">
      <c r="A2487" s="180">
        <v>44917</v>
      </c>
      <c r="B2487" s="1" t="s">
        <v>147</v>
      </c>
      <c r="C2487" s="144">
        <v>120241</v>
      </c>
      <c r="D2487" s="144"/>
      <c r="E2487" s="1" t="s">
        <v>321</v>
      </c>
      <c r="F2487" s="1" t="s">
        <v>252</v>
      </c>
      <c r="G2487" s="1" t="s">
        <v>165</v>
      </c>
    </row>
    <row r="2488" spans="1:7" ht="15" customHeight="1">
      <c r="A2488" s="180">
        <v>44917</v>
      </c>
      <c r="B2488" s="1" t="s">
        <v>248</v>
      </c>
      <c r="C2488" s="144"/>
      <c r="D2488" s="144">
        <v>120241</v>
      </c>
      <c r="E2488" s="1" t="s">
        <v>321</v>
      </c>
      <c r="F2488" s="1" t="s">
        <v>252</v>
      </c>
      <c r="G2488" s="1"/>
    </row>
    <row r="2489" spans="1:7" ht="15" customHeight="1">
      <c r="A2489" s="180">
        <v>44917</v>
      </c>
      <c r="B2489" s="1" t="s">
        <v>147</v>
      </c>
      <c r="C2489" s="144">
        <v>59136</v>
      </c>
      <c r="D2489" s="144"/>
      <c r="E2489" s="1" t="s">
        <v>321</v>
      </c>
      <c r="F2489" s="1" t="s">
        <v>252</v>
      </c>
      <c r="G2489" s="1" t="s">
        <v>165</v>
      </c>
    </row>
    <row r="2490" spans="1:7" ht="15" customHeight="1">
      <c r="A2490" s="180">
        <v>44917</v>
      </c>
      <c r="B2490" s="1" t="s">
        <v>248</v>
      </c>
      <c r="C2490" s="144"/>
      <c r="D2490" s="144">
        <v>59136</v>
      </c>
      <c r="E2490" s="1" t="s">
        <v>321</v>
      </c>
      <c r="F2490" s="1" t="s">
        <v>252</v>
      </c>
      <c r="G2490" s="1"/>
    </row>
    <row r="2491" spans="1:7" ht="15" customHeight="1">
      <c r="A2491" s="180">
        <v>44917</v>
      </c>
      <c r="B2491" s="1" t="s">
        <v>147</v>
      </c>
      <c r="C2491" s="144">
        <v>1536007</v>
      </c>
      <c r="D2491" s="144"/>
      <c r="E2491" s="1" t="s">
        <v>321</v>
      </c>
      <c r="F2491" s="1" t="s">
        <v>252</v>
      </c>
      <c r="G2491" s="1" t="s">
        <v>165</v>
      </c>
    </row>
    <row r="2492" spans="1:7" ht="15" customHeight="1">
      <c r="A2492" s="180">
        <v>44917</v>
      </c>
      <c r="B2492" s="1" t="s">
        <v>248</v>
      </c>
      <c r="C2492" s="144"/>
      <c r="D2492" s="144">
        <v>1536007</v>
      </c>
      <c r="E2492" s="1" t="s">
        <v>321</v>
      </c>
      <c r="F2492" s="1" t="s">
        <v>252</v>
      </c>
      <c r="G2492" s="1"/>
    </row>
    <row r="2493" spans="1:7" ht="15" customHeight="1">
      <c r="A2493" s="180">
        <v>44917</v>
      </c>
      <c r="B2493" s="1" t="s">
        <v>147</v>
      </c>
      <c r="C2493" s="144">
        <v>2484834</v>
      </c>
      <c r="D2493" s="144"/>
      <c r="E2493" s="1" t="s">
        <v>321</v>
      </c>
      <c r="F2493" s="1" t="s">
        <v>252</v>
      </c>
      <c r="G2493" s="1" t="s">
        <v>165</v>
      </c>
    </row>
    <row r="2494" spans="1:7" ht="15" customHeight="1">
      <c r="A2494" s="180">
        <v>44917</v>
      </c>
      <c r="B2494" s="1" t="s">
        <v>248</v>
      </c>
      <c r="C2494" s="144"/>
      <c r="D2494" s="144">
        <v>2484834</v>
      </c>
      <c r="E2494" s="1" t="s">
        <v>321</v>
      </c>
      <c r="F2494" s="1" t="s">
        <v>252</v>
      </c>
      <c r="G2494" s="1"/>
    </row>
    <row r="2495" spans="1:7" ht="15" customHeight="1">
      <c r="A2495" s="180">
        <v>44917</v>
      </c>
      <c r="B2495" s="1" t="s">
        <v>147</v>
      </c>
      <c r="C2495" s="144">
        <v>5970</v>
      </c>
      <c r="D2495" s="144"/>
      <c r="E2495" s="1" t="s">
        <v>321</v>
      </c>
      <c r="F2495" s="1" t="s">
        <v>252</v>
      </c>
      <c r="G2495" s="1" t="s">
        <v>165</v>
      </c>
    </row>
    <row r="2496" spans="1:7" ht="15" customHeight="1">
      <c r="A2496" s="180">
        <v>44917</v>
      </c>
      <c r="B2496" s="1" t="s">
        <v>248</v>
      </c>
      <c r="C2496" s="144"/>
      <c r="D2496" s="144">
        <v>5970</v>
      </c>
      <c r="E2496" s="1" t="s">
        <v>321</v>
      </c>
      <c r="F2496" s="1" t="s">
        <v>252</v>
      </c>
      <c r="G2496" s="1"/>
    </row>
    <row r="2497" spans="1:7" ht="15" customHeight="1">
      <c r="A2497" s="180">
        <v>44917</v>
      </c>
      <c r="B2497" s="1" t="s">
        <v>147</v>
      </c>
      <c r="C2497" s="144">
        <v>7520</v>
      </c>
      <c r="D2497" s="144"/>
      <c r="E2497" s="1" t="s">
        <v>321</v>
      </c>
      <c r="F2497" s="1" t="s">
        <v>252</v>
      </c>
      <c r="G2497" s="1" t="s">
        <v>165</v>
      </c>
    </row>
    <row r="2498" spans="1:7" ht="15" customHeight="1">
      <c r="A2498" s="180">
        <v>44917</v>
      </c>
      <c r="B2498" s="1" t="s">
        <v>248</v>
      </c>
      <c r="C2498" s="144"/>
      <c r="D2498" s="144">
        <v>7520</v>
      </c>
      <c r="E2498" s="1" t="s">
        <v>321</v>
      </c>
      <c r="F2498" s="1" t="s">
        <v>252</v>
      </c>
      <c r="G2498" s="1"/>
    </row>
    <row r="2499" spans="1:7" ht="15" customHeight="1">
      <c r="A2499" s="180">
        <v>44917</v>
      </c>
      <c r="B2499" s="1" t="s">
        <v>147</v>
      </c>
      <c r="C2499" s="144">
        <v>4933</v>
      </c>
      <c r="D2499" s="144"/>
      <c r="E2499" s="1" t="s">
        <v>321</v>
      </c>
      <c r="F2499" s="1" t="s">
        <v>252</v>
      </c>
      <c r="G2499" s="1" t="s">
        <v>165</v>
      </c>
    </row>
    <row r="2500" spans="1:7" ht="15" customHeight="1">
      <c r="A2500" s="180">
        <v>44917</v>
      </c>
      <c r="B2500" s="1" t="s">
        <v>248</v>
      </c>
      <c r="C2500" s="144"/>
      <c r="D2500" s="144">
        <v>4933</v>
      </c>
      <c r="E2500" s="1" t="s">
        <v>321</v>
      </c>
      <c r="F2500" s="1" t="s">
        <v>252</v>
      </c>
      <c r="G2500" s="1"/>
    </row>
    <row r="2501" spans="1:7" ht="15" customHeight="1">
      <c r="A2501" s="180">
        <v>44917</v>
      </c>
      <c r="B2501" s="1" t="s">
        <v>147</v>
      </c>
      <c r="C2501" s="144">
        <v>2420</v>
      </c>
      <c r="D2501" s="144"/>
      <c r="E2501" s="1" t="s">
        <v>321</v>
      </c>
      <c r="F2501" s="1" t="s">
        <v>252</v>
      </c>
      <c r="G2501" s="1" t="s">
        <v>165</v>
      </c>
    </row>
    <row r="2502" spans="1:7" ht="15" customHeight="1">
      <c r="A2502" s="180">
        <v>44917</v>
      </c>
      <c r="B2502" s="1" t="s">
        <v>248</v>
      </c>
      <c r="C2502" s="144"/>
      <c r="D2502" s="144">
        <v>2420</v>
      </c>
      <c r="E2502" s="1" t="s">
        <v>321</v>
      </c>
      <c r="F2502" s="1" t="s">
        <v>252</v>
      </c>
      <c r="G2502" s="1"/>
    </row>
    <row r="2503" spans="1:7" ht="15" customHeight="1">
      <c r="A2503" s="180">
        <v>44917</v>
      </c>
      <c r="B2503" s="1" t="s">
        <v>147</v>
      </c>
      <c r="C2503" s="144">
        <v>63000</v>
      </c>
      <c r="D2503" s="144"/>
      <c r="E2503" s="1" t="s">
        <v>321</v>
      </c>
      <c r="F2503" s="1" t="s">
        <v>252</v>
      </c>
      <c r="G2503" s="1" t="s">
        <v>165</v>
      </c>
    </row>
    <row r="2504" spans="1:7" ht="15" customHeight="1">
      <c r="A2504" s="180">
        <v>44917</v>
      </c>
      <c r="B2504" s="1" t="s">
        <v>248</v>
      </c>
      <c r="C2504" s="144"/>
      <c r="D2504" s="144">
        <v>63000</v>
      </c>
      <c r="E2504" s="1" t="s">
        <v>321</v>
      </c>
      <c r="F2504" s="1" t="s">
        <v>252</v>
      </c>
      <c r="G2504" s="1"/>
    </row>
    <row r="2505" spans="1:7" ht="15" customHeight="1">
      <c r="A2505" s="180">
        <v>44917</v>
      </c>
      <c r="B2505" s="1" t="s">
        <v>147</v>
      </c>
      <c r="C2505" s="144">
        <v>101930</v>
      </c>
      <c r="D2505" s="144"/>
      <c r="E2505" s="1" t="s">
        <v>321</v>
      </c>
      <c r="F2505" s="1" t="s">
        <v>252</v>
      </c>
      <c r="G2505" s="1" t="s">
        <v>165</v>
      </c>
    </row>
    <row r="2506" spans="1:7" ht="15" customHeight="1">
      <c r="A2506" s="180">
        <v>44917</v>
      </c>
      <c r="B2506" s="1" t="s">
        <v>248</v>
      </c>
      <c r="C2506" s="144"/>
      <c r="D2506" s="144">
        <v>101930</v>
      </c>
      <c r="E2506" s="1" t="s">
        <v>321</v>
      </c>
      <c r="F2506" s="1" t="s">
        <v>252</v>
      </c>
      <c r="G2506" s="1"/>
    </row>
    <row r="2507" spans="1:7" ht="15" customHeight="1">
      <c r="A2507" s="180">
        <v>44918</v>
      </c>
      <c r="B2507" s="1" t="s">
        <v>147</v>
      </c>
      <c r="C2507" s="144">
        <v>601729</v>
      </c>
      <c r="D2507" s="144"/>
      <c r="E2507" s="1" t="s">
        <v>354</v>
      </c>
      <c r="F2507" s="1" t="s">
        <v>252</v>
      </c>
      <c r="G2507" s="1" t="s">
        <v>165</v>
      </c>
    </row>
    <row r="2508" spans="1:7" ht="15" customHeight="1">
      <c r="A2508" s="180">
        <v>44918</v>
      </c>
      <c r="B2508" s="1" t="s">
        <v>248</v>
      </c>
      <c r="C2508" s="144"/>
      <c r="D2508" s="144">
        <v>601729</v>
      </c>
      <c r="E2508" s="1" t="s">
        <v>354</v>
      </c>
      <c r="F2508" s="1" t="s">
        <v>252</v>
      </c>
      <c r="G2508" s="1"/>
    </row>
    <row r="2509" spans="1:7" ht="15" customHeight="1">
      <c r="A2509" s="180">
        <v>44918</v>
      </c>
      <c r="B2509" s="1" t="s">
        <v>147</v>
      </c>
      <c r="C2509" s="144">
        <v>3521843</v>
      </c>
      <c r="D2509" s="144"/>
      <c r="E2509" s="1" t="s">
        <v>345</v>
      </c>
      <c r="F2509" s="1" t="s">
        <v>252</v>
      </c>
      <c r="G2509" s="1" t="s">
        <v>165</v>
      </c>
    </row>
    <row r="2510" spans="1:7" ht="15" customHeight="1">
      <c r="A2510" s="180">
        <v>44918</v>
      </c>
      <c r="B2510" s="1" t="s">
        <v>248</v>
      </c>
      <c r="C2510" s="144"/>
      <c r="D2510" s="144">
        <v>3521843</v>
      </c>
      <c r="E2510" s="1" t="s">
        <v>345</v>
      </c>
      <c r="F2510" s="1" t="s">
        <v>252</v>
      </c>
      <c r="G2510" s="1"/>
    </row>
    <row r="2511" spans="1:7" ht="15" customHeight="1">
      <c r="A2511" s="180">
        <v>44918</v>
      </c>
      <c r="B2511" s="1" t="s">
        <v>147</v>
      </c>
      <c r="C2511" s="144">
        <v>1950</v>
      </c>
      <c r="D2511" s="144"/>
      <c r="E2511" s="1" t="s">
        <v>320</v>
      </c>
      <c r="F2511" s="1" t="s">
        <v>252</v>
      </c>
      <c r="G2511" s="1" t="s">
        <v>165</v>
      </c>
    </row>
    <row r="2512" spans="1:7" ht="15" customHeight="1">
      <c r="A2512" s="180">
        <v>44918</v>
      </c>
      <c r="B2512" s="1" t="s">
        <v>248</v>
      </c>
      <c r="C2512" s="144"/>
      <c r="D2512" s="144">
        <v>1950</v>
      </c>
      <c r="E2512" s="1" t="s">
        <v>320</v>
      </c>
      <c r="F2512" s="1" t="s">
        <v>252</v>
      </c>
      <c r="G2512" s="1"/>
    </row>
    <row r="2513" spans="1:7" ht="15" customHeight="1">
      <c r="A2513" s="180">
        <v>44918</v>
      </c>
      <c r="B2513" s="1" t="s">
        <v>147</v>
      </c>
      <c r="C2513" s="144">
        <v>47762</v>
      </c>
      <c r="D2513" s="144"/>
      <c r="E2513" s="1" t="s">
        <v>320</v>
      </c>
      <c r="F2513" s="1" t="s">
        <v>252</v>
      </c>
      <c r="G2513" s="1" t="s">
        <v>165</v>
      </c>
    </row>
    <row r="2514" spans="1:7" ht="15" customHeight="1">
      <c r="A2514" s="180">
        <v>44918</v>
      </c>
      <c r="B2514" s="1" t="s">
        <v>248</v>
      </c>
      <c r="C2514" s="144"/>
      <c r="D2514" s="144">
        <v>47762</v>
      </c>
      <c r="E2514" s="1" t="s">
        <v>320</v>
      </c>
      <c r="F2514" s="1" t="s">
        <v>252</v>
      </c>
      <c r="G2514" s="1"/>
    </row>
    <row r="2515" spans="1:7" ht="15" customHeight="1">
      <c r="A2515" s="180">
        <v>44921</v>
      </c>
      <c r="B2515" s="1" t="s">
        <v>147</v>
      </c>
      <c r="C2515" s="144">
        <v>40869</v>
      </c>
      <c r="D2515" s="144"/>
      <c r="E2515" s="1" t="s">
        <v>353</v>
      </c>
      <c r="F2515" s="1" t="s">
        <v>252</v>
      </c>
      <c r="G2515" s="1" t="s">
        <v>165</v>
      </c>
    </row>
    <row r="2516" spans="1:7" ht="15" customHeight="1">
      <c r="A2516" s="180">
        <v>44921</v>
      </c>
      <c r="B2516" s="1" t="s">
        <v>248</v>
      </c>
      <c r="C2516" s="144"/>
      <c r="D2516" s="144">
        <v>40869</v>
      </c>
      <c r="E2516" s="1" t="s">
        <v>353</v>
      </c>
      <c r="F2516" s="1" t="s">
        <v>252</v>
      </c>
      <c r="G2516" s="1"/>
    </row>
    <row r="2517" spans="1:7" ht="15" customHeight="1">
      <c r="A2517" s="180">
        <v>44921</v>
      </c>
      <c r="B2517" s="1" t="s">
        <v>147</v>
      </c>
      <c r="C2517" s="144">
        <v>146355</v>
      </c>
      <c r="D2517" s="144"/>
      <c r="E2517" s="1" t="s">
        <v>346</v>
      </c>
      <c r="F2517" s="1" t="s">
        <v>252</v>
      </c>
      <c r="G2517" s="1" t="s">
        <v>165</v>
      </c>
    </row>
    <row r="2518" spans="1:7" ht="15" customHeight="1">
      <c r="A2518" s="180">
        <v>44921</v>
      </c>
      <c r="B2518" s="1" t="s">
        <v>248</v>
      </c>
      <c r="C2518" s="144"/>
      <c r="D2518" s="144">
        <v>146355</v>
      </c>
      <c r="E2518" s="1" t="s">
        <v>346</v>
      </c>
      <c r="F2518" s="1" t="s">
        <v>252</v>
      </c>
      <c r="G2518" s="1"/>
    </row>
    <row r="2519" spans="1:7" ht="15" customHeight="1">
      <c r="A2519" s="180">
        <v>44921</v>
      </c>
      <c r="B2519" s="1" t="s">
        <v>147</v>
      </c>
      <c r="C2519" s="144">
        <v>11460</v>
      </c>
      <c r="D2519" s="144"/>
      <c r="E2519" s="1" t="s">
        <v>346</v>
      </c>
      <c r="F2519" s="1" t="s">
        <v>252</v>
      </c>
      <c r="G2519" s="1" t="s">
        <v>165</v>
      </c>
    </row>
    <row r="2520" spans="1:7" ht="15" customHeight="1">
      <c r="A2520" s="180">
        <v>44921</v>
      </c>
      <c r="B2520" s="1" t="s">
        <v>248</v>
      </c>
      <c r="C2520" s="144"/>
      <c r="D2520" s="144">
        <v>11460</v>
      </c>
      <c r="E2520" s="1" t="s">
        <v>346</v>
      </c>
      <c r="F2520" s="1" t="s">
        <v>252</v>
      </c>
      <c r="G2520" s="1"/>
    </row>
    <row r="2521" spans="1:7" ht="15" customHeight="1">
      <c r="A2521" s="180">
        <v>44921</v>
      </c>
      <c r="B2521" s="1" t="s">
        <v>147</v>
      </c>
      <c r="C2521" s="144">
        <v>6000</v>
      </c>
      <c r="D2521" s="144"/>
      <c r="E2521" s="1" t="s">
        <v>346</v>
      </c>
      <c r="F2521" s="1" t="s">
        <v>252</v>
      </c>
      <c r="G2521" s="1" t="s">
        <v>165</v>
      </c>
    </row>
    <row r="2522" spans="1:7" ht="15" customHeight="1">
      <c r="A2522" s="180">
        <v>44921</v>
      </c>
      <c r="B2522" s="1" t="s">
        <v>248</v>
      </c>
      <c r="C2522" s="144"/>
      <c r="D2522" s="144">
        <v>6000</v>
      </c>
      <c r="E2522" s="1" t="s">
        <v>346</v>
      </c>
      <c r="F2522" s="1" t="s">
        <v>252</v>
      </c>
      <c r="G2522" s="1"/>
    </row>
    <row r="2523" spans="1:7" ht="15" customHeight="1">
      <c r="A2523" s="180">
        <v>44921</v>
      </c>
      <c r="B2523" s="1" t="s">
        <v>147</v>
      </c>
      <c r="C2523" s="144">
        <v>33869</v>
      </c>
      <c r="D2523" s="144"/>
      <c r="E2523" s="1" t="s">
        <v>398</v>
      </c>
      <c r="F2523" s="1" t="s">
        <v>252</v>
      </c>
      <c r="G2523" s="1" t="s">
        <v>165</v>
      </c>
    </row>
    <row r="2524" spans="1:7" ht="15" customHeight="1">
      <c r="A2524" s="180">
        <v>44921</v>
      </c>
      <c r="B2524" s="1" t="s">
        <v>248</v>
      </c>
      <c r="C2524" s="144"/>
      <c r="D2524" s="144">
        <v>33869</v>
      </c>
      <c r="E2524" s="1" t="s">
        <v>398</v>
      </c>
      <c r="F2524" s="1" t="s">
        <v>252</v>
      </c>
      <c r="G2524" s="1"/>
    </row>
    <row r="2525" spans="1:7" ht="15" customHeight="1">
      <c r="A2525" s="180">
        <v>44921</v>
      </c>
      <c r="B2525" s="1" t="s">
        <v>147</v>
      </c>
      <c r="C2525" s="144">
        <v>1380</v>
      </c>
      <c r="D2525" s="144"/>
      <c r="E2525" s="1" t="s">
        <v>398</v>
      </c>
      <c r="F2525" s="1" t="s">
        <v>252</v>
      </c>
      <c r="G2525" s="1" t="s">
        <v>165</v>
      </c>
    </row>
    <row r="2526" spans="1:7" ht="15" customHeight="1">
      <c r="A2526" s="180">
        <v>44921</v>
      </c>
      <c r="B2526" s="1" t="s">
        <v>248</v>
      </c>
      <c r="C2526" s="144"/>
      <c r="D2526" s="144">
        <v>1380</v>
      </c>
      <c r="E2526" s="1" t="s">
        <v>398</v>
      </c>
      <c r="F2526" s="1" t="s">
        <v>252</v>
      </c>
      <c r="G2526" s="1"/>
    </row>
    <row r="2527" spans="1:7" ht="15" customHeight="1">
      <c r="A2527" s="180">
        <v>44922</v>
      </c>
      <c r="B2527" s="1" t="s">
        <v>147</v>
      </c>
      <c r="C2527" s="144">
        <v>7330</v>
      </c>
      <c r="D2527" s="144"/>
      <c r="E2527" s="1" t="s">
        <v>516</v>
      </c>
      <c r="F2527" s="1" t="s">
        <v>252</v>
      </c>
      <c r="G2527" s="1" t="s">
        <v>165</v>
      </c>
    </row>
    <row r="2528" spans="1:7" ht="15" customHeight="1">
      <c r="A2528" s="180">
        <v>44922</v>
      </c>
      <c r="B2528" s="1" t="s">
        <v>248</v>
      </c>
      <c r="C2528" s="144"/>
      <c r="D2528" s="144">
        <v>7330</v>
      </c>
      <c r="E2528" s="1" t="s">
        <v>516</v>
      </c>
      <c r="F2528" s="1" t="s">
        <v>252</v>
      </c>
      <c r="G2528" s="1"/>
    </row>
    <row r="2529" spans="1:7" ht="15" customHeight="1">
      <c r="A2529" s="180">
        <v>44922</v>
      </c>
      <c r="B2529" s="1" t="s">
        <v>147</v>
      </c>
      <c r="C2529" s="144">
        <v>9500</v>
      </c>
      <c r="D2529" s="144"/>
      <c r="E2529" s="1" t="s">
        <v>320</v>
      </c>
      <c r="F2529" s="1" t="s">
        <v>252</v>
      </c>
      <c r="G2529" s="1" t="s">
        <v>165</v>
      </c>
    </row>
    <row r="2530" spans="1:7" ht="15" customHeight="1">
      <c r="A2530" s="180">
        <v>44922</v>
      </c>
      <c r="B2530" s="1" t="s">
        <v>248</v>
      </c>
      <c r="C2530" s="144"/>
      <c r="D2530" s="144">
        <v>9500</v>
      </c>
      <c r="E2530" s="1" t="s">
        <v>320</v>
      </c>
      <c r="F2530" s="1" t="s">
        <v>252</v>
      </c>
      <c r="G2530" s="1"/>
    </row>
    <row r="2531" spans="1:7" ht="15" customHeight="1">
      <c r="A2531" s="180">
        <v>44922</v>
      </c>
      <c r="B2531" s="1" t="s">
        <v>147</v>
      </c>
      <c r="C2531" s="144">
        <v>10090</v>
      </c>
      <c r="D2531" s="144"/>
      <c r="E2531" s="1" t="s">
        <v>320</v>
      </c>
      <c r="F2531" s="1" t="s">
        <v>252</v>
      </c>
      <c r="G2531" s="1" t="s">
        <v>165</v>
      </c>
    </row>
    <row r="2532" spans="1:7" ht="15" customHeight="1">
      <c r="A2532" s="180">
        <v>44922</v>
      </c>
      <c r="B2532" s="1" t="s">
        <v>248</v>
      </c>
      <c r="C2532" s="144"/>
      <c r="D2532" s="144">
        <v>10090</v>
      </c>
      <c r="E2532" s="1" t="s">
        <v>320</v>
      </c>
      <c r="F2532" s="1" t="s">
        <v>252</v>
      </c>
      <c r="G2532" s="1"/>
    </row>
    <row r="2533" spans="1:7" ht="15" customHeight="1">
      <c r="A2533" s="180">
        <v>44922</v>
      </c>
      <c r="B2533" s="1" t="s">
        <v>147</v>
      </c>
      <c r="C2533" s="144">
        <v>231748</v>
      </c>
      <c r="D2533" s="144"/>
      <c r="E2533" s="1" t="s">
        <v>320</v>
      </c>
      <c r="F2533" s="1" t="s">
        <v>252</v>
      </c>
      <c r="G2533" s="1" t="s">
        <v>165</v>
      </c>
    </row>
    <row r="2534" spans="1:7" ht="15" customHeight="1">
      <c r="A2534" s="180">
        <v>44922</v>
      </c>
      <c r="B2534" s="1" t="s">
        <v>248</v>
      </c>
      <c r="C2534" s="144"/>
      <c r="D2534" s="144">
        <v>231748</v>
      </c>
      <c r="E2534" s="1" t="s">
        <v>320</v>
      </c>
      <c r="F2534" s="1" t="s">
        <v>252</v>
      </c>
      <c r="G2534" s="1"/>
    </row>
    <row r="2535" spans="1:7" ht="15" customHeight="1">
      <c r="A2535" s="180">
        <v>44922</v>
      </c>
      <c r="B2535" s="1" t="s">
        <v>147</v>
      </c>
      <c r="C2535" s="144">
        <v>246455</v>
      </c>
      <c r="D2535" s="144"/>
      <c r="E2535" s="1" t="s">
        <v>320</v>
      </c>
      <c r="F2535" s="1" t="s">
        <v>252</v>
      </c>
      <c r="G2535" s="1" t="s">
        <v>165</v>
      </c>
    </row>
    <row r="2536" spans="1:7" ht="15" customHeight="1">
      <c r="A2536" s="180">
        <v>44922</v>
      </c>
      <c r="B2536" s="1" t="s">
        <v>248</v>
      </c>
      <c r="C2536" s="144"/>
      <c r="D2536" s="144">
        <v>246455</v>
      </c>
      <c r="E2536" s="1" t="s">
        <v>320</v>
      </c>
      <c r="F2536" s="1" t="s">
        <v>252</v>
      </c>
      <c r="G2536" s="1"/>
    </row>
    <row r="2537" spans="1:7" ht="15" customHeight="1">
      <c r="A2537" s="180">
        <v>44924</v>
      </c>
      <c r="B2537" s="1" t="s">
        <v>147</v>
      </c>
      <c r="C2537" s="144">
        <v>86833</v>
      </c>
      <c r="D2537" s="144"/>
      <c r="E2537" s="1" t="s">
        <v>339</v>
      </c>
      <c r="F2537" s="1" t="s">
        <v>252</v>
      </c>
      <c r="G2537" s="1" t="s">
        <v>165</v>
      </c>
    </row>
    <row r="2538" spans="1:7" ht="15" customHeight="1">
      <c r="A2538" s="180">
        <v>44924</v>
      </c>
      <c r="B2538" s="1" t="s">
        <v>248</v>
      </c>
      <c r="C2538" s="144"/>
      <c r="D2538" s="144">
        <v>86833</v>
      </c>
      <c r="E2538" s="1" t="s">
        <v>339</v>
      </c>
      <c r="F2538" s="1" t="s">
        <v>252</v>
      </c>
      <c r="G2538" s="1"/>
    </row>
    <row r="2539" spans="1:7" ht="15" customHeight="1">
      <c r="A2539" s="180">
        <v>44924</v>
      </c>
      <c r="B2539" s="1" t="s">
        <v>147</v>
      </c>
      <c r="C2539" s="144">
        <v>347644</v>
      </c>
      <c r="D2539" s="144"/>
      <c r="E2539" s="1" t="s">
        <v>332</v>
      </c>
      <c r="F2539" s="1" t="s">
        <v>252</v>
      </c>
      <c r="G2539" s="1" t="s">
        <v>165</v>
      </c>
    </row>
    <row r="2540" spans="1:7" ht="15" customHeight="1">
      <c r="A2540" s="180">
        <v>44924</v>
      </c>
      <c r="B2540" s="1" t="s">
        <v>248</v>
      </c>
      <c r="C2540" s="144"/>
      <c r="D2540" s="144">
        <v>347644</v>
      </c>
      <c r="E2540" s="1" t="s">
        <v>332</v>
      </c>
      <c r="F2540" s="1" t="s">
        <v>252</v>
      </c>
      <c r="G2540" s="1"/>
    </row>
    <row r="2541" spans="1:7" ht="15" customHeight="1">
      <c r="A2541" s="180">
        <v>44925</v>
      </c>
      <c r="B2541" s="1" t="s">
        <v>147</v>
      </c>
      <c r="C2541" s="144">
        <v>241263</v>
      </c>
      <c r="D2541" s="144"/>
      <c r="E2541" s="1" t="s">
        <v>401</v>
      </c>
      <c r="F2541" s="1" t="s">
        <v>252</v>
      </c>
      <c r="G2541" s="1" t="s">
        <v>165</v>
      </c>
    </row>
    <row r="2542" spans="1:7" ht="15" customHeight="1">
      <c r="A2542" s="180">
        <v>44925</v>
      </c>
      <c r="B2542" s="1" t="s">
        <v>248</v>
      </c>
      <c r="C2542" s="144"/>
      <c r="D2542" s="144">
        <v>241263</v>
      </c>
      <c r="E2542" s="1" t="s">
        <v>401</v>
      </c>
      <c r="F2542" s="1" t="s">
        <v>252</v>
      </c>
      <c r="G2542" s="1"/>
    </row>
    <row r="2543" spans="1:7" ht="15" customHeight="1">
      <c r="A2543" s="180">
        <v>44925</v>
      </c>
      <c r="B2543" s="1" t="s">
        <v>147</v>
      </c>
      <c r="C2543" s="144">
        <v>9880</v>
      </c>
      <c r="D2543" s="144"/>
      <c r="E2543" s="1" t="s">
        <v>401</v>
      </c>
      <c r="F2543" s="1" t="s">
        <v>252</v>
      </c>
      <c r="G2543" s="1" t="s">
        <v>165</v>
      </c>
    </row>
    <row r="2544" spans="1:7" ht="15" customHeight="1">
      <c r="A2544" s="180">
        <v>44925</v>
      </c>
      <c r="B2544" s="1" t="s">
        <v>248</v>
      </c>
      <c r="C2544" s="144"/>
      <c r="D2544" s="144">
        <v>9880</v>
      </c>
      <c r="E2544" s="1" t="s">
        <v>401</v>
      </c>
      <c r="F2544" s="1" t="s">
        <v>252</v>
      </c>
      <c r="G2544" s="1"/>
    </row>
    <row r="2545" spans="1:7" ht="15" customHeight="1">
      <c r="A2545" s="180">
        <v>44925</v>
      </c>
      <c r="B2545" s="1" t="s">
        <v>147</v>
      </c>
      <c r="C2545" s="144">
        <v>332475</v>
      </c>
      <c r="D2545" s="144"/>
      <c r="E2545" s="1" t="s">
        <v>489</v>
      </c>
      <c r="F2545" s="1" t="s">
        <v>252</v>
      </c>
      <c r="G2545" s="1" t="s">
        <v>165</v>
      </c>
    </row>
    <row r="2546" spans="1:7" ht="15" customHeight="1">
      <c r="A2546" s="180">
        <v>44925</v>
      </c>
      <c r="B2546" s="1" t="s">
        <v>248</v>
      </c>
      <c r="C2546" s="144"/>
      <c r="D2546" s="144">
        <v>332475</v>
      </c>
      <c r="E2546" s="1" t="s">
        <v>489</v>
      </c>
      <c r="F2546" s="1" t="s">
        <v>252</v>
      </c>
      <c r="G2546" s="1"/>
    </row>
    <row r="2547" spans="1:7" ht="15" customHeight="1">
      <c r="A2547" s="180">
        <v>44925</v>
      </c>
      <c r="B2547" s="1" t="s">
        <v>147</v>
      </c>
      <c r="C2547" s="144">
        <v>178871</v>
      </c>
      <c r="D2547" s="144"/>
      <c r="E2547" s="1" t="s">
        <v>516</v>
      </c>
      <c r="F2547" s="1" t="s">
        <v>252</v>
      </c>
      <c r="G2547" s="1" t="s">
        <v>165</v>
      </c>
    </row>
    <row r="2548" spans="1:7" ht="15" customHeight="1">
      <c r="A2548" s="180">
        <v>44925</v>
      </c>
      <c r="B2548" s="1" t="s">
        <v>248</v>
      </c>
      <c r="C2548" s="144"/>
      <c r="D2548" s="144">
        <v>178871</v>
      </c>
      <c r="E2548" s="1" t="s">
        <v>516</v>
      </c>
      <c r="F2548" s="1" t="s">
        <v>252</v>
      </c>
      <c r="G2548" s="1"/>
    </row>
    <row r="2549" spans="1:7" ht="15" customHeight="1">
      <c r="A2549" s="180">
        <v>44925</v>
      </c>
      <c r="B2549" s="1" t="s">
        <v>147</v>
      </c>
      <c r="C2549" s="144">
        <v>176044</v>
      </c>
      <c r="D2549" s="144"/>
      <c r="E2549" s="1" t="s">
        <v>312</v>
      </c>
      <c r="F2549" s="1" t="s">
        <v>252</v>
      </c>
      <c r="G2549" s="1" t="s">
        <v>165</v>
      </c>
    </row>
    <row r="2550" spans="1:7" ht="15" customHeight="1">
      <c r="A2550" s="180">
        <v>44925</v>
      </c>
      <c r="B2550" s="1" t="s">
        <v>248</v>
      </c>
      <c r="C2550" s="144"/>
      <c r="D2550" s="144">
        <v>176044</v>
      </c>
      <c r="E2550" s="1" t="s">
        <v>312</v>
      </c>
      <c r="F2550" s="1" t="s">
        <v>252</v>
      </c>
      <c r="G2550" s="1"/>
    </row>
    <row r="2551" spans="1:7" ht="15" customHeight="1">
      <c r="A2551" s="180">
        <v>44925</v>
      </c>
      <c r="B2551" s="1" t="s">
        <v>147</v>
      </c>
      <c r="C2551" s="144">
        <v>7220</v>
      </c>
      <c r="D2551" s="144"/>
      <c r="E2551" s="1" t="s">
        <v>312</v>
      </c>
      <c r="F2551" s="1" t="s">
        <v>252</v>
      </c>
      <c r="G2551" s="1" t="s">
        <v>165</v>
      </c>
    </row>
    <row r="2552" spans="1:7" ht="15" customHeight="1">
      <c r="A2552" s="180">
        <v>44925</v>
      </c>
      <c r="B2552" s="1" t="s">
        <v>248</v>
      </c>
      <c r="C2552" s="144"/>
      <c r="D2552" s="144">
        <v>7220</v>
      </c>
      <c r="E2552" s="1" t="s">
        <v>312</v>
      </c>
      <c r="F2552" s="1" t="s">
        <v>252</v>
      </c>
      <c r="G2552" s="1"/>
    </row>
    <row r="2553" spans="1:7" ht="15" customHeight="1">
      <c r="A2553" s="180">
        <v>44925</v>
      </c>
      <c r="B2553" s="1" t="s">
        <v>147</v>
      </c>
      <c r="C2553" s="144">
        <v>10618</v>
      </c>
      <c r="D2553" s="144"/>
      <c r="E2553" s="1" t="s">
        <v>311</v>
      </c>
      <c r="F2553" s="1" t="s">
        <v>252</v>
      </c>
      <c r="G2553" s="1" t="s">
        <v>165</v>
      </c>
    </row>
    <row r="2554" spans="1:7" ht="15" customHeight="1">
      <c r="A2554" s="180">
        <v>44925</v>
      </c>
      <c r="B2554" s="1" t="s">
        <v>248</v>
      </c>
      <c r="C2554" s="144"/>
      <c r="D2554" s="144">
        <v>10618</v>
      </c>
      <c r="E2554" s="1" t="s">
        <v>311</v>
      </c>
      <c r="F2554" s="1" t="s">
        <v>252</v>
      </c>
      <c r="G2554" s="1"/>
    </row>
    <row r="2555" spans="1:7" ht="15" customHeight="1">
      <c r="A2555" s="180">
        <v>44925</v>
      </c>
      <c r="B2555" s="1" t="s">
        <v>147</v>
      </c>
      <c r="C2555" s="144">
        <v>57035</v>
      </c>
      <c r="D2555" s="144"/>
      <c r="E2555" s="1" t="s">
        <v>318</v>
      </c>
      <c r="F2555" s="1" t="s">
        <v>252</v>
      </c>
      <c r="G2555" s="1" t="s">
        <v>165</v>
      </c>
    </row>
    <row r="2556" spans="1:7" ht="15" customHeight="1">
      <c r="A2556" s="180">
        <v>44925</v>
      </c>
      <c r="B2556" s="1" t="s">
        <v>248</v>
      </c>
      <c r="C2556" s="144"/>
      <c r="D2556" s="144">
        <v>57035</v>
      </c>
      <c r="E2556" s="1" t="s">
        <v>318</v>
      </c>
      <c r="F2556" s="1" t="s">
        <v>252</v>
      </c>
      <c r="G2556" s="1"/>
    </row>
    <row r="2557" spans="1:7" ht="15" customHeight="1">
      <c r="A2557" s="180">
        <v>44925</v>
      </c>
      <c r="B2557" s="1" t="s">
        <v>147</v>
      </c>
      <c r="C2557" s="144">
        <v>2340</v>
      </c>
      <c r="D2557" s="144"/>
      <c r="E2557" s="1" t="s">
        <v>318</v>
      </c>
      <c r="F2557" s="1" t="s">
        <v>252</v>
      </c>
      <c r="G2557" s="1" t="s">
        <v>165</v>
      </c>
    </row>
    <row r="2558" spans="1:7" ht="15" customHeight="1">
      <c r="A2558" s="180">
        <v>44925</v>
      </c>
      <c r="B2558" s="1" t="s">
        <v>248</v>
      </c>
      <c r="C2558" s="144"/>
      <c r="D2558" s="144">
        <v>2340</v>
      </c>
      <c r="E2558" s="1" t="s">
        <v>318</v>
      </c>
      <c r="F2558" s="1" t="s">
        <v>252</v>
      </c>
      <c r="G2558" s="1"/>
    </row>
    <row r="2559" spans="1:7" ht="15" customHeight="1">
      <c r="A2559" s="180">
        <v>44925</v>
      </c>
      <c r="B2559" s="1" t="s">
        <v>147</v>
      </c>
      <c r="C2559" s="144">
        <v>21373</v>
      </c>
      <c r="D2559" s="144"/>
      <c r="E2559" s="1" t="s">
        <v>318</v>
      </c>
      <c r="F2559" s="1" t="s">
        <v>252</v>
      </c>
      <c r="G2559" s="1" t="s">
        <v>165</v>
      </c>
    </row>
    <row r="2560" spans="1:7" ht="15" customHeight="1">
      <c r="A2560" s="180">
        <v>44925</v>
      </c>
      <c r="B2560" s="1" t="s">
        <v>248</v>
      </c>
      <c r="C2560" s="144"/>
      <c r="D2560" s="144">
        <v>21373</v>
      </c>
      <c r="E2560" s="1" t="s">
        <v>318</v>
      </c>
      <c r="F2560" s="1" t="s">
        <v>252</v>
      </c>
      <c r="G2560" s="1"/>
    </row>
    <row r="2561" spans="1:8" ht="15" customHeight="1">
      <c r="A2561" s="180">
        <v>44925</v>
      </c>
      <c r="B2561" s="1" t="s">
        <v>147</v>
      </c>
      <c r="C2561" s="144">
        <v>870</v>
      </c>
      <c r="D2561" s="144"/>
      <c r="E2561" s="1" t="s">
        <v>318</v>
      </c>
      <c r="F2561" s="1" t="s">
        <v>252</v>
      </c>
      <c r="G2561" s="1" t="s">
        <v>165</v>
      </c>
    </row>
    <row r="2562" spans="1:8" ht="15" customHeight="1">
      <c r="A2562" s="180">
        <v>44925</v>
      </c>
      <c r="B2562" s="1" t="s">
        <v>248</v>
      </c>
      <c r="C2562" s="144"/>
      <c r="D2562" s="144">
        <v>870</v>
      </c>
      <c r="E2562" s="1" t="s">
        <v>318</v>
      </c>
      <c r="F2562" s="1" t="s">
        <v>252</v>
      </c>
      <c r="G2562" s="1"/>
    </row>
    <row r="2563" spans="1:8" ht="15" customHeight="1">
      <c r="A2563" s="180">
        <v>44925</v>
      </c>
      <c r="B2563" s="1" t="s">
        <v>147</v>
      </c>
      <c r="C2563" s="144">
        <v>529872</v>
      </c>
      <c r="D2563" s="144"/>
      <c r="E2563" s="1" t="s">
        <v>308</v>
      </c>
      <c r="F2563" s="1" t="s">
        <v>252</v>
      </c>
      <c r="G2563" s="1" t="s">
        <v>165</v>
      </c>
    </row>
    <row r="2564" spans="1:8" ht="15" customHeight="1">
      <c r="A2564" s="180">
        <v>44925</v>
      </c>
      <c r="B2564" s="1" t="s">
        <v>248</v>
      </c>
      <c r="C2564" s="144"/>
      <c r="D2564" s="144">
        <v>529872</v>
      </c>
      <c r="E2564" s="1" t="s">
        <v>308</v>
      </c>
      <c r="F2564" s="1" t="s">
        <v>252</v>
      </c>
      <c r="G2564" s="1"/>
    </row>
    <row r="2565" spans="1:8" ht="15" customHeight="1">
      <c r="A2565" s="180">
        <v>44925</v>
      </c>
      <c r="B2565" s="1" t="s">
        <v>147</v>
      </c>
      <c r="C2565" s="144">
        <v>1815000</v>
      </c>
      <c r="D2565" s="144"/>
      <c r="E2565" s="1" t="s">
        <v>352</v>
      </c>
      <c r="F2565" s="1" t="s">
        <v>252</v>
      </c>
      <c r="G2565" s="1" t="s">
        <v>165</v>
      </c>
    </row>
    <row r="2566" spans="1:8" ht="15" customHeight="1">
      <c r="A2566" s="180">
        <v>44925</v>
      </c>
      <c r="B2566" s="1" t="s">
        <v>248</v>
      </c>
      <c r="C2566" s="144"/>
      <c r="D2566" s="144">
        <v>1815000</v>
      </c>
      <c r="E2566" s="1" t="s">
        <v>352</v>
      </c>
      <c r="F2566" s="1" t="s">
        <v>252</v>
      </c>
      <c r="G2566" s="1"/>
    </row>
    <row r="2567" spans="1:8" ht="15" customHeight="1">
      <c r="A2567" s="180">
        <v>44921</v>
      </c>
      <c r="B2567" s="1" t="s">
        <v>147</v>
      </c>
      <c r="C2567" s="144">
        <v>41910</v>
      </c>
      <c r="D2567" s="144"/>
      <c r="E2567" s="1" t="s">
        <v>500</v>
      </c>
      <c r="F2567" s="1" t="s">
        <v>252</v>
      </c>
      <c r="G2567" s="1" t="s">
        <v>165</v>
      </c>
    </row>
    <row r="2568" spans="1:8" ht="15" customHeight="1">
      <c r="A2568" s="180">
        <v>44921</v>
      </c>
      <c r="B2568" s="1" t="s">
        <v>248</v>
      </c>
      <c r="C2568" s="144"/>
      <c r="D2568" s="144">
        <v>41910</v>
      </c>
      <c r="E2568" s="1" t="s">
        <v>500</v>
      </c>
      <c r="F2568" s="1" t="s">
        <v>252</v>
      </c>
      <c r="G2568" s="1"/>
    </row>
    <row r="2569" spans="1:8" ht="15" customHeight="1">
      <c r="A2569" s="180">
        <v>44921</v>
      </c>
      <c r="B2569" s="1" t="s">
        <v>147</v>
      </c>
      <c r="C2569" s="144">
        <v>1710</v>
      </c>
      <c r="D2569" s="144"/>
      <c r="E2569" s="1" t="s">
        <v>500</v>
      </c>
      <c r="F2569" s="1" t="s">
        <v>252</v>
      </c>
      <c r="G2569" s="1" t="s">
        <v>165</v>
      </c>
    </row>
    <row r="2570" spans="1:8" ht="15" customHeight="1">
      <c r="A2570" s="184">
        <v>44921</v>
      </c>
      <c r="B2570" s="26" t="s">
        <v>248</v>
      </c>
      <c r="C2570" s="271"/>
      <c r="D2570" s="271">
        <v>1710</v>
      </c>
      <c r="E2570" s="26" t="s">
        <v>500</v>
      </c>
      <c r="F2570" s="26" t="s">
        <v>252</v>
      </c>
      <c r="G2570" s="26"/>
      <c r="H2570" s="155" t="s">
        <v>706</v>
      </c>
    </row>
    <row r="2571" spans="1:8" ht="15" customHeight="1">
      <c r="A2571" s="235">
        <v>44900</v>
      </c>
      <c r="B2571" s="142" t="s">
        <v>147</v>
      </c>
      <c r="C2571" s="295">
        <f>D2575+D2576-C2574-C2573+D2572</f>
        <v>403666936</v>
      </c>
      <c r="D2571" s="295"/>
      <c r="E2571" s="142" t="s">
        <v>168</v>
      </c>
      <c r="F2571" s="142" t="s">
        <v>708</v>
      </c>
      <c r="G2571" s="142" t="s">
        <v>307</v>
      </c>
    </row>
    <row r="2572" spans="1:8" ht="15" customHeight="1">
      <c r="A2572" s="235">
        <v>44900</v>
      </c>
      <c r="B2572" s="142" t="s">
        <v>715</v>
      </c>
      <c r="C2572" s="295"/>
      <c r="D2572" s="295">
        <v>400000000</v>
      </c>
      <c r="E2572" s="142" t="s">
        <v>166</v>
      </c>
      <c r="F2572" s="142" t="s">
        <v>707</v>
      </c>
      <c r="G2572" s="142" t="s">
        <v>164</v>
      </c>
    </row>
    <row r="2573" spans="1:8" ht="15" customHeight="1">
      <c r="A2573" s="235">
        <v>44900</v>
      </c>
      <c r="B2573" s="142" t="s">
        <v>408</v>
      </c>
      <c r="C2573" s="295">
        <v>606450</v>
      </c>
      <c r="D2573" s="295"/>
      <c r="E2573" s="142" t="s">
        <v>166</v>
      </c>
      <c r="F2573" s="142" t="s">
        <v>707</v>
      </c>
      <c r="G2573" s="142"/>
    </row>
    <row r="2574" spans="1:8" ht="15" customHeight="1">
      <c r="A2574" s="235">
        <v>44900</v>
      </c>
      <c r="B2574" s="142" t="s">
        <v>408</v>
      </c>
      <c r="C2574" s="295">
        <v>60640</v>
      </c>
      <c r="D2574" s="295"/>
      <c r="E2574" s="142" t="s">
        <v>166</v>
      </c>
      <c r="F2574" s="142" t="s">
        <v>707</v>
      </c>
      <c r="G2574" s="142"/>
    </row>
    <row r="2575" spans="1:8" ht="15" customHeight="1">
      <c r="A2575" s="235">
        <v>44900</v>
      </c>
      <c r="B2575" s="142" t="s">
        <v>167</v>
      </c>
      <c r="C2575" s="295"/>
      <c r="D2575" s="295">
        <v>4331835</v>
      </c>
      <c r="E2575" s="142" t="s">
        <v>166</v>
      </c>
      <c r="F2575" s="142" t="s">
        <v>707</v>
      </c>
      <c r="G2575" s="142"/>
    </row>
    <row r="2576" spans="1:8" ht="15" customHeight="1">
      <c r="A2576" s="224">
        <v>44900</v>
      </c>
      <c r="B2576" s="225" t="s">
        <v>29</v>
      </c>
      <c r="C2576" s="296"/>
      <c r="D2576" s="296">
        <f>4331835+2191-D2575</f>
        <v>2191</v>
      </c>
      <c r="E2576" s="225" t="s">
        <v>166</v>
      </c>
      <c r="F2576" s="225" t="s">
        <v>707</v>
      </c>
      <c r="G2576" s="225"/>
    </row>
    <row r="2577" spans="1:7" ht="15" customHeight="1">
      <c r="A2577" s="235">
        <v>44912</v>
      </c>
      <c r="B2577" s="142" t="s">
        <v>147</v>
      </c>
      <c r="C2577" s="295">
        <f>D2580+D2581-C2579-C2578</f>
        <v>1243978</v>
      </c>
      <c r="D2577" s="295"/>
      <c r="E2577" s="142" t="s">
        <v>168</v>
      </c>
      <c r="F2577" s="142" t="s">
        <v>710</v>
      </c>
      <c r="G2577" s="142" t="s">
        <v>211</v>
      </c>
    </row>
    <row r="2578" spans="1:7" ht="15" customHeight="1">
      <c r="A2578" s="235">
        <v>44912</v>
      </c>
      <c r="B2578" s="142" t="s">
        <v>408</v>
      </c>
      <c r="C2578" s="295">
        <v>205850</v>
      </c>
      <c r="D2578" s="295"/>
      <c r="E2578" s="142" t="s">
        <v>166</v>
      </c>
      <c r="F2578" s="142" t="s">
        <v>709</v>
      </c>
      <c r="G2578" s="142"/>
    </row>
    <row r="2579" spans="1:7" ht="15" customHeight="1">
      <c r="A2579" s="235">
        <v>44912</v>
      </c>
      <c r="B2579" s="142" t="s">
        <v>408</v>
      </c>
      <c r="C2579" s="295">
        <v>20580</v>
      </c>
      <c r="D2579" s="295"/>
      <c r="E2579" s="142" t="s">
        <v>166</v>
      </c>
      <c r="F2579" s="142" t="s">
        <v>709</v>
      </c>
      <c r="G2579" s="142"/>
    </row>
    <row r="2580" spans="1:7" ht="15" customHeight="1">
      <c r="A2580" s="235">
        <v>44912</v>
      </c>
      <c r="B2580" s="142" t="s">
        <v>167</v>
      </c>
      <c r="C2580" s="295"/>
      <c r="D2580" s="295">
        <v>1478882</v>
      </c>
      <c r="E2580" s="142" t="s">
        <v>166</v>
      </c>
      <c r="F2580" s="142" t="s">
        <v>709</v>
      </c>
      <c r="G2580" s="142"/>
    </row>
    <row r="2581" spans="1:7" ht="15" customHeight="1">
      <c r="A2581" s="224">
        <v>44912</v>
      </c>
      <c r="B2581" s="225" t="s">
        <v>29</v>
      </c>
      <c r="C2581" s="296"/>
      <c r="D2581" s="296">
        <f>1470408-D2580</f>
        <v>-8474</v>
      </c>
      <c r="E2581" s="225" t="s">
        <v>166</v>
      </c>
      <c r="F2581" s="225" t="s">
        <v>709</v>
      </c>
      <c r="G2581" s="225"/>
    </row>
    <row r="2582" spans="1:7" ht="15" customHeight="1">
      <c r="A2582" s="235">
        <v>44912</v>
      </c>
      <c r="B2582" s="142" t="s">
        <v>147</v>
      </c>
      <c r="C2582" s="295">
        <f>D2585+D2586-C2584-C2583</f>
        <v>353649</v>
      </c>
      <c r="D2582" s="295"/>
      <c r="E2582" s="142" t="s">
        <v>168</v>
      </c>
      <c r="F2582" s="142" t="s">
        <v>712</v>
      </c>
      <c r="G2582" s="142" t="s">
        <v>307</v>
      </c>
    </row>
    <row r="2583" spans="1:7" ht="15" customHeight="1">
      <c r="A2583" s="235">
        <v>44912</v>
      </c>
      <c r="B2583" s="142" t="s">
        <v>408</v>
      </c>
      <c r="C2583" s="295">
        <v>58520</v>
      </c>
      <c r="D2583" s="295"/>
      <c r="E2583" s="142" t="s">
        <v>166</v>
      </c>
      <c r="F2583" s="142" t="s">
        <v>711</v>
      </c>
      <c r="G2583" s="142"/>
    </row>
    <row r="2584" spans="1:7" ht="15" customHeight="1">
      <c r="A2584" s="235">
        <v>44912</v>
      </c>
      <c r="B2584" s="142" t="s">
        <v>408</v>
      </c>
      <c r="C2584" s="295">
        <v>5850</v>
      </c>
      <c r="D2584" s="295"/>
      <c r="E2584" s="142" t="s">
        <v>166</v>
      </c>
      <c r="F2584" s="142" t="s">
        <v>711</v>
      </c>
      <c r="G2584" s="142"/>
    </row>
    <row r="2585" spans="1:7" ht="15" customHeight="1">
      <c r="A2585" s="235">
        <v>44912</v>
      </c>
      <c r="B2585" s="142" t="s">
        <v>167</v>
      </c>
      <c r="C2585" s="295"/>
      <c r="D2585" s="295">
        <v>261127</v>
      </c>
      <c r="E2585" s="142" t="s">
        <v>166</v>
      </c>
      <c r="F2585" s="142" t="s">
        <v>711</v>
      </c>
      <c r="G2585" s="142"/>
    </row>
    <row r="2586" spans="1:7" ht="15" customHeight="1">
      <c r="A2586" s="224">
        <v>44912</v>
      </c>
      <c r="B2586" s="225" t="s">
        <v>29</v>
      </c>
      <c r="C2586" s="296"/>
      <c r="D2586" s="296">
        <f>418019-D2585</f>
        <v>156892</v>
      </c>
      <c r="E2586" s="225" t="s">
        <v>166</v>
      </c>
      <c r="F2586" s="225" t="s">
        <v>711</v>
      </c>
      <c r="G2586" s="225"/>
    </row>
    <row r="2587" spans="1:7" ht="15" customHeight="1">
      <c r="A2587" s="235">
        <v>44923</v>
      </c>
      <c r="B2587" s="142" t="s">
        <v>147</v>
      </c>
      <c r="C2587" s="295">
        <f>D2590+D2591-C2589-C2588</f>
        <v>2032222</v>
      </c>
      <c r="D2587" s="295"/>
      <c r="E2587" s="142" t="s">
        <v>168</v>
      </c>
      <c r="F2587" s="142" t="s">
        <v>714</v>
      </c>
      <c r="G2587" s="142" t="s">
        <v>307</v>
      </c>
    </row>
    <row r="2588" spans="1:7" ht="15" customHeight="1">
      <c r="A2588" s="235">
        <v>44923</v>
      </c>
      <c r="B2588" s="142" t="s">
        <v>408</v>
      </c>
      <c r="C2588" s="295">
        <v>336290</v>
      </c>
      <c r="D2588" s="295"/>
      <c r="E2588" s="142" t="s">
        <v>166</v>
      </c>
      <c r="F2588" s="142" t="s">
        <v>713</v>
      </c>
      <c r="G2588" s="142"/>
    </row>
    <row r="2589" spans="1:7" ht="15" customHeight="1">
      <c r="A2589" s="235">
        <v>44923</v>
      </c>
      <c r="B2589" s="142" t="s">
        <v>408</v>
      </c>
      <c r="C2589" s="295">
        <v>33620</v>
      </c>
      <c r="D2589" s="295"/>
      <c r="E2589" s="142" t="s">
        <v>166</v>
      </c>
      <c r="F2589" s="142" t="s">
        <v>713</v>
      </c>
      <c r="G2589" s="142"/>
    </row>
    <row r="2590" spans="1:7" ht="15" customHeight="1">
      <c r="A2590" s="235">
        <v>44923</v>
      </c>
      <c r="B2590" s="142" t="s">
        <v>167</v>
      </c>
      <c r="C2590" s="295"/>
      <c r="D2590" s="295">
        <v>2224434</v>
      </c>
      <c r="E2590" s="142" t="s">
        <v>166</v>
      </c>
      <c r="F2590" s="142" t="s">
        <v>713</v>
      </c>
      <c r="G2590" s="142"/>
    </row>
    <row r="2591" spans="1:7" ht="15" customHeight="1">
      <c r="A2591" s="224">
        <v>44923</v>
      </c>
      <c r="B2591" s="225" t="s">
        <v>29</v>
      </c>
      <c r="C2591" s="296"/>
      <c r="D2591" s="296">
        <f>2402132-D2590</f>
        <v>177698</v>
      </c>
      <c r="E2591" s="225" t="s">
        <v>166</v>
      </c>
      <c r="F2591" s="225" t="s">
        <v>713</v>
      </c>
      <c r="G2591" s="225"/>
    </row>
    <row r="2592" spans="1:7" ht="15" customHeight="1">
      <c r="A2592" s="235">
        <v>44923</v>
      </c>
      <c r="B2592" s="142" t="s">
        <v>11</v>
      </c>
      <c r="C2592" s="295"/>
      <c r="D2592" s="295">
        <v>135713720</v>
      </c>
      <c r="E2592" s="142" t="s">
        <v>166</v>
      </c>
      <c r="F2592" s="142" t="s">
        <v>734</v>
      </c>
      <c r="G2592" s="142"/>
    </row>
    <row r="2593" spans="1:8" ht="15" customHeight="1">
      <c r="A2593" s="224">
        <v>44923</v>
      </c>
      <c r="B2593" s="225" t="s">
        <v>732</v>
      </c>
      <c r="C2593" s="296">
        <v>135713720</v>
      </c>
      <c r="D2593" s="296"/>
      <c r="E2593" s="225" t="s">
        <v>166</v>
      </c>
      <c r="F2593" s="225" t="s">
        <v>733</v>
      </c>
      <c r="G2593" s="225"/>
    </row>
    <row r="2594" spans="1:8" ht="15" customHeight="1">
      <c r="A2594" s="182">
        <v>44907</v>
      </c>
      <c r="B2594" s="137" t="s">
        <v>79</v>
      </c>
      <c r="C2594" s="223">
        <v>4615006854</v>
      </c>
      <c r="D2594" s="223"/>
      <c r="E2594" s="138" t="s">
        <v>716</v>
      </c>
      <c r="F2594" s="138" t="s">
        <v>719</v>
      </c>
      <c r="G2594" s="139"/>
    </row>
    <row r="2595" spans="1:8" ht="15" customHeight="1">
      <c r="A2595" s="183">
        <v>44907</v>
      </c>
      <c r="B2595" s="136" t="s">
        <v>146</v>
      </c>
      <c r="C2595" s="221"/>
      <c r="D2595" s="221">
        <f>C2594</f>
        <v>4615006854</v>
      </c>
      <c r="E2595" s="133" t="s">
        <v>717</v>
      </c>
      <c r="F2595" s="133" t="s">
        <v>718</v>
      </c>
      <c r="G2595" s="134" t="s">
        <v>164</v>
      </c>
    </row>
    <row r="2596" spans="1:8" ht="15" customHeight="1">
      <c r="A2596" s="235">
        <v>44910</v>
      </c>
      <c r="B2596" s="142" t="s">
        <v>146</v>
      </c>
      <c r="C2596" s="310">
        <v>1919696301</v>
      </c>
      <c r="D2596" s="310"/>
      <c r="E2596" s="142"/>
      <c r="F2596" s="142" t="s">
        <v>535</v>
      </c>
      <c r="G2596" s="142" t="s">
        <v>164</v>
      </c>
      <c r="H2596" s="142"/>
    </row>
    <row r="2597" spans="1:8" ht="15" customHeight="1">
      <c r="A2597" s="224">
        <v>44910</v>
      </c>
      <c r="B2597" s="225" t="s">
        <v>146</v>
      </c>
      <c r="C2597" s="315"/>
      <c r="D2597" s="315">
        <f>C2596</f>
        <v>1919696301</v>
      </c>
      <c r="E2597" s="225"/>
      <c r="F2597" s="225" t="s">
        <v>535</v>
      </c>
      <c r="G2597" s="225" t="s">
        <v>165</v>
      </c>
    </row>
    <row r="2598" spans="1:8" ht="15" customHeight="1">
      <c r="A2598" s="235">
        <v>44910</v>
      </c>
      <c r="B2598" s="142" t="s">
        <v>181</v>
      </c>
      <c r="C2598" s="295">
        <v>1312394520</v>
      </c>
      <c r="D2598" s="295"/>
      <c r="E2598" s="142" t="s">
        <v>720</v>
      </c>
      <c r="F2598" s="142" t="s">
        <v>721</v>
      </c>
      <c r="G2598" s="142"/>
    </row>
    <row r="2599" spans="1:8" ht="15" customHeight="1">
      <c r="A2599" s="235">
        <v>44910</v>
      </c>
      <c r="B2599" s="142" t="s">
        <v>181</v>
      </c>
      <c r="C2599" s="295">
        <v>279232876</v>
      </c>
      <c r="D2599" s="295"/>
      <c r="E2599" s="142" t="s">
        <v>722</v>
      </c>
      <c r="F2599" s="142" t="s">
        <v>723</v>
      </c>
      <c r="G2599" s="142"/>
    </row>
    <row r="2600" spans="1:8" ht="15" customHeight="1">
      <c r="A2600" s="235">
        <v>44910</v>
      </c>
      <c r="B2600" s="142" t="s">
        <v>181</v>
      </c>
      <c r="C2600" s="295">
        <v>209424657</v>
      </c>
      <c r="D2600" s="295"/>
      <c r="E2600" s="142" t="s">
        <v>487</v>
      </c>
      <c r="F2600" s="142" t="s">
        <v>723</v>
      </c>
      <c r="G2600" s="142"/>
    </row>
    <row r="2601" spans="1:8" ht="15" customHeight="1">
      <c r="A2601" s="235">
        <v>44910</v>
      </c>
      <c r="B2601" s="142" t="s">
        <v>181</v>
      </c>
      <c r="C2601" s="295">
        <v>53602739</v>
      </c>
      <c r="D2601" s="295"/>
      <c r="E2601" s="142" t="s">
        <v>724</v>
      </c>
      <c r="F2601" s="142" t="s">
        <v>723</v>
      </c>
      <c r="G2601" s="142"/>
    </row>
    <row r="2602" spans="1:8" ht="15" customHeight="1">
      <c r="A2602" s="235">
        <v>44910</v>
      </c>
      <c r="B2602" s="142" t="s">
        <v>181</v>
      </c>
      <c r="C2602" s="295">
        <v>53602739</v>
      </c>
      <c r="D2602" s="295"/>
      <c r="E2602" s="142" t="s">
        <v>725</v>
      </c>
      <c r="F2602" s="142" t="s">
        <v>723</v>
      </c>
      <c r="G2602" s="142"/>
    </row>
    <row r="2603" spans="1:8" ht="15" customHeight="1">
      <c r="A2603" s="224">
        <v>44910</v>
      </c>
      <c r="B2603" s="225" t="s">
        <v>147</v>
      </c>
      <c r="C2603" s="296"/>
      <c r="D2603" s="296">
        <f>SUM(C2598:C2602)</f>
        <v>1908257531</v>
      </c>
      <c r="E2603" s="225"/>
      <c r="F2603" s="225" t="s">
        <v>723</v>
      </c>
      <c r="G2603" s="225" t="s">
        <v>165</v>
      </c>
    </row>
    <row r="2604" spans="1:8" ht="15" customHeight="1">
      <c r="A2604" s="235">
        <v>44910</v>
      </c>
      <c r="B2604" s="142" t="s">
        <v>736</v>
      </c>
      <c r="C2604" s="295">
        <f>D2605</f>
        <v>11438770</v>
      </c>
      <c r="D2604" s="295"/>
      <c r="E2604" s="142" t="s">
        <v>739</v>
      </c>
      <c r="F2604" s="142" t="s">
        <v>741</v>
      </c>
      <c r="G2604" s="142"/>
    </row>
    <row r="2605" spans="1:8" ht="15" customHeight="1">
      <c r="A2605" s="224">
        <v>44910</v>
      </c>
      <c r="B2605" s="225" t="s">
        <v>737</v>
      </c>
      <c r="C2605" s="296"/>
      <c r="D2605" s="296">
        <v>11438770</v>
      </c>
      <c r="E2605" s="225" t="s">
        <v>738</v>
      </c>
      <c r="F2605" s="225" t="s">
        <v>740</v>
      </c>
      <c r="G2605" s="225" t="s">
        <v>164</v>
      </c>
    </row>
    <row r="2606" spans="1:8" ht="15" customHeight="1">
      <c r="A2606" s="182">
        <v>44907</v>
      </c>
      <c r="B2606" s="137" t="s">
        <v>151</v>
      </c>
      <c r="C2606" s="223">
        <v>30976900</v>
      </c>
      <c r="D2606" s="223"/>
      <c r="E2606" s="138" t="s">
        <v>463</v>
      </c>
      <c r="F2606" s="138" t="s">
        <v>465</v>
      </c>
      <c r="G2606" s="139"/>
    </row>
    <row r="2607" spans="1:8" ht="15" customHeight="1">
      <c r="A2607" s="182">
        <v>44907</v>
      </c>
      <c r="B2607" s="137" t="s">
        <v>182</v>
      </c>
      <c r="C2607" s="223">
        <v>104373500</v>
      </c>
      <c r="D2607" s="223"/>
      <c r="E2607" s="138" t="s">
        <v>462</v>
      </c>
      <c r="F2607" s="138" t="s">
        <v>464</v>
      </c>
      <c r="G2607" s="139"/>
    </row>
    <row r="2608" spans="1:8" ht="15" customHeight="1">
      <c r="A2608" s="182">
        <v>44907</v>
      </c>
      <c r="B2608" s="137" t="s">
        <v>182</v>
      </c>
      <c r="C2608" s="223">
        <v>1100000</v>
      </c>
      <c r="D2608" s="223"/>
      <c r="E2608" s="138" t="s">
        <v>462</v>
      </c>
      <c r="F2608" s="138" t="s">
        <v>521</v>
      </c>
      <c r="G2608" s="139"/>
    </row>
    <row r="2609" spans="1:8" ht="15" customHeight="1">
      <c r="A2609" s="183">
        <v>44907</v>
      </c>
      <c r="B2609" s="136" t="s">
        <v>147</v>
      </c>
      <c r="C2609" s="221"/>
      <c r="D2609" s="221">
        <f>SUM(C2606:C2608)</f>
        <v>136450400</v>
      </c>
      <c r="E2609" s="133"/>
      <c r="F2609" s="133"/>
      <c r="G2609" s="134" t="s">
        <v>164</v>
      </c>
    </row>
    <row r="2610" spans="1:8" ht="15" customHeight="1">
      <c r="A2610" s="235">
        <v>44914</v>
      </c>
      <c r="B2610" s="258" t="s">
        <v>147</v>
      </c>
      <c r="C2610" s="295">
        <v>352686380</v>
      </c>
      <c r="D2610" s="295"/>
      <c r="E2610" s="142"/>
      <c r="F2610" s="142" t="s">
        <v>413</v>
      </c>
      <c r="G2610" s="259" t="s">
        <v>164</v>
      </c>
    </row>
    <row r="2611" spans="1:8" ht="15" customHeight="1">
      <c r="A2611" s="224">
        <v>44914</v>
      </c>
      <c r="B2611" s="260" t="s">
        <v>146</v>
      </c>
      <c r="C2611" s="296"/>
      <c r="D2611" s="296">
        <f>C2610</f>
        <v>352686380</v>
      </c>
      <c r="E2611" s="225"/>
      <c r="F2611" s="225" t="str">
        <f>F2610</f>
        <v>자금이체</v>
      </c>
      <c r="G2611" s="261" t="s">
        <v>165</v>
      </c>
    </row>
    <row r="2612" spans="1:8" ht="15" customHeight="1">
      <c r="A2612" s="235">
        <v>44914</v>
      </c>
      <c r="B2612" s="258" t="s">
        <v>151</v>
      </c>
      <c r="C2612" s="295">
        <v>352686380</v>
      </c>
      <c r="D2612" s="295"/>
      <c r="E2612" s="142" t="s">
        <v>373</v>
      </c>
      <c r="F2612" s="142" t="s">
        <v>727</v>
      </c>
      <c r="G2612" s="259"/>
    </row>
    <row r="2613" spans="1:8" ht="15" customHeight="1">
      <c r="A2613" s="224">
        <v>44914</v>
      </c>
      <c r="B2613" s="260" t="s">
        <v>147</v>
      </c>
      <c r="C2613" s="296"/>
      <c r="D2613" s="296">
        <f>C2612</f>
        <v>352686380</v>
      </c>
      <c r="E2613" s="225" t="s">
        <v>407</v>
      </c>
      <c r="F2613" s="225" t="s">
        <v>726</v>
      </c>
      <c r="G2613" s="261" t="s">
        <v>164</v>
      </c>
    </row>
    <row r="2614" spans="1:8" ht="15" customHeight="1">
      <c r="A2614" s="235">
        <v>44925</v>
      </c>
      <c r="B2614" s="258" t="s">
        <v>182</v>
      </c>
      <c r="C2614" s="295">
        <v>500000</v>
      </c>
      <c r="D2614" s="295"/>
      <c r="E2614" s="142" t="s">
        <v>471</v>
      </c>
      <c r="F2614" s="142" t="s">
        <v>731</v>
      </c>
      <c r="G2614" s="259"/>
    </row>
    <row r="2615" spans="1:8" ht="15" customHeight="1">
      <c r="A2615" s="235">
        <v>44925</v>
      </c>
      <c r="B2615" s="258" t="s">
        <v>146</v>
      </c>
      <c r="C2615" s="295"/>
      <c r="D2615" s="295">
        <f>C2614</f>
        <v>500000</v>
      </c>
      <c r="E2615" s="142" t="s">
        <v>470</v>
      </c>
      <c r="F2615" s="142" t="s">
        <v>730</v>
      </c>
      <c r="G2615" s="259" t="s">
        <v>164</v>
      </c>
    </row>
    <row r="2616" spans="1:8" ht="15" customHeight="1">
      <c r="A2616" s="235">
        <v>44925</v>
      </c>
      <c r="B2616" s="258" t="s">
        <v>182</v>
      </c>
      <c r="C2616" s="295">
        <v>300000</v>
      </c>
      <c r="D2616" s="295"/>
      <c r="E2616" s="142" t="s">
        <v>473</v>
      </c>
      <c r="F2616" s="142" t="s">
        <v>730</v>
      </c>
      <c r="G2616" s="259"/>
    </row>
    <row r="2617" spans="1:8" ht="15" customHeight="1">
      <c r="A2617" s="235">
        <v>44925</v>
      </c>
      <c r="B2617" s="258" t="s">
        <v>146</v>
      </c>
      <c r="C2617" s="295"/>
      <c r="D2617" s="295">
        <f>C2616</f>
        <v>300000</v>
      </c>
      <c r="E2617" s="142" t="s">
        <v>472</v>
      </c>
      <c r="F2617" s="142" t="s">
        <v>730</v>
      </c>
      <c r="G2617" s="259" t="s">
        <v>164</v>
      </c>
    </row>
    <row r="2618" spans="1:8" ht="15" customHeight="1">
      <c r="A2618" s="235">
        <v>44925</v>
      </c>
      <c r="B2618" s="258" t="s">
        <v>182</v>
      </c>
      <c r="C2618" s="295">
        <v>300000</v>
      </c>
      <c r="D2618" s="295"/>
      <c r="E2618" s="142" t="s">
        <v>475</v>
      </c>
      <c r="F2618" s="142" t="s">
        <v>730</v>
      </c>
      <c r="G2618" s="259"/>
    </row>
    <row r="2619" spans="1:8" ht="15" customHeight="1">
      <c r="A2619" s="235">
        <v>44925</v>
      </c>
      <c r="B2619" s="258" t="s">
        <v>146</v>
      </c>
      <c r="C2619" s="295"/>
      <c r="D2619" s="295">
        <f>C2618</f>
        <v>300000</v>
      </c>
      <c r="E2619" s="142" t="s">
        <v>474</v>
      </c>
      <c r="F2619" s="142" t="s">
        <v>730</v>
      </c>
      <c r="G2619" s="259" t="s">
        <v>164</v>
      </c>
    </row>
    <row r="2620" spans="1:8" ht="15" customHeight="1">
      <c r="A2620" s="235">
        <v>44925</v>
      </c>
      <c r="B2620" s="258" t="s">
        <v>182</v>
      </c>
      <c r="C2620" s="295">
        <v>300000</v>
      </c>
      <c r="D2620" s="295"/>
      <c r="E2620" s="142" t="s">
        <v>477</v>
      </c>
      <c r="F2620" s="142" t="s">
        <v>730</v>
      </c>
      <c r="G2620" s="259"/>
    </row>
    <row r="2621" spans="1:8" ht="15" customHeight="1">
      <c r="A2621" s="224">
        <v>44925</v>
      </c>
      <c r="B2621" s="260" t="s">
        <v>146</v>
      </c>
      <c r="C2621" s="296"/>
      <c r="D2621" s="296">
        <f>C2620</f>
        <v>300000</v>
      </c>
      <c r="E2621" s="225" t="s">
        <v>476</v>
      </c>
      <c r="F2621" s="225" t="s">
        <v>730</v>
      </c>
      <c r="G2621" s="261" t="s">
        <v>164</v>
      </c>
    </row>
    <row r="2622" spans="1:8" ht="15" customHeight="1">
      <c r="A2622" s="235">
        <v>44925</v>
      </c>
      <c r="B2622" s="258" t="s">
        <v>368</v>
      </c>
      <c r="C2622" s="295">
        <v>18333333</v>
      </c>
      <c r="D2622" s="295"/>
      <c r="E2622" s="142" t="s">
        <v>493</v>
      </c>
      <c r="F2622" s="142" t="s">
        <v>485</v>
      </c>
      <c r="G2622" s="259"/>
    </row>
    <row r="2623" spans="1:8" ht="15" customHeight="1">
      <c r="A2623" s="224">
        <v>44925</v>
      </c>
      <c r="B2623" s="260" t="s">
        <v>147</v>
      </c>
      <c r="C2623" s="296"/>
      <c r="D2623" s="296">
        <f>SUM(C2622:C2622)</f>
        <v>18333333</v>
      </c>
      <c r="E2623" s="225"/>
      <c r="F2623" s="225"/>
      <c r="G2623" s="261" t="s">
        <v>164</v>
      </c>
    </row>
    <row r="2624" spans="1:8" ht="15" customHeight="1">
      <c r="A2624" s="243">
        <v>44926</v>
      </c>
      <c r="B2624" s="285" t="s">
        <v>167</v>
      </c>
      <c r="C2624" s="304">
        <v>200184</v>
      </c>
      <c r="D2624" s="304"/>
      <c r="E2624" s="280" t="s">
        <v>168</v>
      </c>
      <c r="F2624" s="280" t="s">
        <v>207</v>
      </c>
      <c r="G2624" s="274" t="s">
        <v>328</v>
      </c>
      <c r="H2624" s="155" t="s">
        <v>760</v>
      </c>
    </row>
    <row r="2625" spans="1:7" ht="15" customHeight="1">
      <c r="A2625" s="244">
        <v>44926</v>
      </c>
      <c r="B2625" s="254" t="s">
        <v>98</v>
      </c>
      <c r="C2625" s="300"/>
      <c r="D2625" s="300">
        <f>C2624</f>
        <v>200184</v>
      </c>
      <c r="E2625" s="245" t="s">
        <v>166</v>
      </c>
      <c r="F2625" s="245" t="s">
        <v>236</v>
      </c>
      <c r="G2625" s="245" t="s">
        <v>307</v>
      </c>
    </row>
    <row r="2626" spans="1:7" ht="15" customHeight="1">
      <c r="A2626" s="253">
        <v>44926</v>
      </c>
      <c r="B2626" s="307" t="s">
        <v>167</v>
      </c>
      <c r="C2626" s="299">
        <v>332378</v>
      </c>
      <c r="D2626" s="299"/>
      <c r="E2626" s="255" t="s">
        <v>168</v>
      </c>
      <c r="F2626" s="255" t="s">
        <v>207</v>
      </c>
      <c r="G2626" s="256" t="s">
        <v>211</v>
      </c>
    </row>
    <row r="2627" spans="1:7" ht="15" customHeight="1">
      <c r="A2627" s="244">
        <v>44926</v>
      </c>
      <c r="B2627" s="254" t="s">
        <v>98</v>
      </c>
      <c r="C2627" s="300"/>
      <c r="D2627" s="300">
        <f>C2626</f>
        <v>332378</v>
      </c>
      <c r="E2627" s="245" t="s">
        <v>166</v>
      </c>
      <c r="F2627" s="245" t="s">
        <v>236</v>
      </c>
      <c r="G2627" s="245" t="s">
        <v>165</v>
      </c>
    </row>
    <row r="2628" spans="1:7" ht="15" customHeight="1">
      <c r="A2628" s="253">
        <v>44926</v>
      </c>
      <c r="B2628" s="257" t="s">
        <v>167</v>
      </c>
      <c r="C2628" s="299">
        <v>0</v>
      </c>
      <c r="D2628" s="299"/>
      <c r="E2628" s="255" t="s">
        <v>168</v>
      </c>
      <c r="F2628" s="255" t="s">
        <v>207</v>
      </c>
      <c r="G2628" s="256" t="s">
        <v>394</v>
      </c>
    </row>
    <row r="2629" spans="1:7" ht="15" customHeight="1">
      <c r="A2629" s="244">
        <v>44926</v>
      </c>
      <c r="B2629" s="254" t="s">
        <v>98</v>
      </c>
      <c r="C2629" s="300"/>
      <c r="D2629" s="300">
        <f>C2628</f>
        <v>0</v>
      </c>
      <c r="E2629" s="245" t="s">
        <v>166</v>
      </c>
      <c r="F2629" s="245" t="s">
        <v>236</v>
      </c>
      <c r="G2629" s="245" t="s">
        <v>393</v>
      </c>
    </row>
    <row r="2630" spans="1:7" ht="15" customHeight="1">
      <c r="A2630" s="253">
        <v>44926</v>
      </c>
      <c r="B2630" s="257" t="s">
        <v>167</v>
      </c>
      <c r="C2630" s="299">
        <v>0</v>
      </c>
      <c r="D2630" s="299"/>
      <c r="E2630" s="255" t="s">
        <v>168</v>
      </c>
      <c r="F2630" s="255" t="s">
        <v>207</v>
      </c>
      <c r="G2630" s="256" t="s">
        <v>405</v>
      </c>
    </row>
    <row r="2631" spans="1:7" ht="15" customHeight="1">
      <c r="A2631" s="244">
        <v>44926</v>
      </c>
      <c r="B2631" s="254" t="s">
        <v>98</v>
      </c>
      <c r="C2631" s="300"/>
      <c r="D2631" s="300">
        <f>C2630</f>
        <v>0</v>
      </c>
      <c r="E2631" s="245" t="s">
        <v>166</v>
      </c>
      <c r="F2631" s="245" t="s">
        <v>236</v>
      </c>
      <c r="G2631" s="245" t="s">
        <v>274</v>
      </c>
    </row>
    <row r="2632" spans="1:7" ht="15" customHeight="1">
      <c r="A2632" s="253">
        <v>44926</v>
      </c>
      <c r="B2632" s="257" t="s">
        <v>167</v>
      </c>
      <c r="C2632" s="299">
        <v>0</v>
      </c>
      <c r="D2632" s="299"/>
      <c r="E2632" s="255" t="s">
        <v>334</v>
      </c>
      <c r="F2632" s="255" t="s">
        <v>207</v>
      </c>
      <c r="G2632" s="256" t="s">
        <v>335</v>
      </c>
    </row>
    <row r="2633" spans="1:7" ht="15" customHeight="1">
      <c r="A2633" s="244">
        <v>44926</v>
      </c>
      <c r="B2633" s="254" t="s">
        <v>98</v>
      </c>
      <c r="C2633" s="300"/>
      <c r="D2633" s="300">
        <f>C2632</f>
        <v>0</v>
      </c>
      <c r="E2633" s="245" t="s">
        <v>348</v>
      </c>
      <c r="F2633" s="245" t="s">
        <v>207</v>
      </c>
      <c r="G2633" s="245" t="s">
        <v>349</v>
      </c>
    </row>
    <row r="2634" spans="1:7" ht="15" customHeight="1">
      <c r="A2634" s="262">
        <v>44926</v>
      </c>
      <c r="B2634" s="257" t="s">
        <v>167</v>
      </c>
      <c r="C2634" s="299">
        <v>4587381</v>
      </c>
      <c r="D2634" s="299"/>
      <c r="E2634" s="255" t="s">
        <v>149</v>
      </c>
      <c r="F2634" s="255" t="s">
        <v>207</v>
      </c>
      <c r="G2634" s="256" t="s">
        <v>271</v>
      </c>
    </row>
    <row r="2635" spans="1:7" ht="15" customHeight="1">
      <c r="A2635" s="244">
        <v>44926</v>
      </c>
      <c r="B2635" s="254" t="s">
        <v>98</v>
      </c>
      <c r="C2635" s="300"/>
      <c r="D2635" s="300">
        <f>C2634</f>
        <v>4587381</v>
      </c>
      <c r="E2635" s="245" t="s">
        <v>233</v>
      </c>
      <c r="F2635" s="245" t="s">
        <v>236</v>
      </c>
      <c r="G2635" s="245" t="s">
        <v>270</v>
      </c>
    </row>
    <row r="2636" spans="1:7" ht="15" customHeight="1">
      <c r="A2636" s="262">
        <v>44926</v>
      </c>
      <c r="B2636" s="257" t="s">
        <v>167</v>
      </c>
      <c r="C2636" s="299">
        <v>27126890</v>
      </c>
      <c r="D2636" s="299"/>
      <c r="E2636" s="255" t="s">
        <v>168</v>
      </c>
      <c r="F2636" s="255" t="s">
        <v>207</v>
      </c>
      <c r="G2636" s="256" t="s">
        <v>273</v>
      </c>
    </row>
    <row r="2637" spans="1:7" ht="15" customHeight="1">
      <c r="A2637" s="244">
        <v>44926</v>
      </c>
      <c r="B2637" s="254" t="s">
        <v>98</v>
      </c>
      <c r="C2637" s="300"/>
      <c r="D2637" s="300">
        <f>C2636</f>
        <v>27126890</v>
      </c>
      <c r="E2637" s="245" t="s">
        <v>166</v>
      </c>
      <c r="F2637" s="245" t="s">
        <v>236</v>
      </c>
      <c r="G2637" s="245" t="s">
        <v>272</v>
      </c>
    </row>
    <row r="2638" spans="1:7" ht="15" customHeight="1">
      <c r="A2638" s="243">
        <v>44926</v>
      </c>
      <c r="B2638" s="257" t="s">
        <v>31</v>
      </c>
      <c r="C2638" s="299">
        <v>447079452</v>
      </c>
      <c r="D2638" s="299"/>
      <c r="E2638" s="255" t="s">
        <v>430</v>
      </c>
      <c r="F2638" s="255" t="s">
        <v>675</v>
      </c>
      <c r="G2638" s="264"/>
    </row>
    <row r="2639" spans="1:7" ht="15" customHeight="1">
      <c r="A2639" s="244">
        <v>44926</v>
      </c>
      <c r="B2639" s="254" t="s">
        <v>208</v>
      </c>
      <c r="C2639" s="300"/>
      <c r="D2639" s="300">
        <f>C2638</f>
        <v>447079452</v>
      </c>
      <c r="E2639" s="245" t="s">
        <v>430</v>
      </c>
      <c r="F2639" s="245" t="s">
        <v>674</v>
      </c>
      <c r="G2639" s="263"/>
    </row>
    <row r="2640" spans="1:7" ht="15" customHeight="1">
      <c r="A2640" s="262">
        <v>44926</v>
      </c>
      <c r="B2640" s="257" t="s">
        <v>31</v>
      </c>
      <c r="C2640" s="299">
        <v>95123287</v>
      </c>
      <c r="D2640" s="299"/>
      <c r="E2640" s="255" t="s">
        <v>431</v>
      </c>
      <c r="F2640" s="255" t="s">
        <v>674</v>
      </c>
      <c r="G2640" s="264"/>
    </row>
    <row r="2641" spans="1:7" ht="15" customHeight="1">
      <c r="A2641" s="244">
        <v>44926</v>
      </c>
      <c r="B2641" s="254" t="s">
        <v>208</v>
      </c>
      <c r="C2641" s="300"/>
      <c r="D2641" s="300">
        <f>C2640</f>
        <v>95123287</v>
      </c>
      <c r="E2641" s="245" t="s">
        <v>431</v>
      </c>
      <c r="F2641" s="245" t="s">
        <v>674</v>
      </c>
      <c r="G2641" s="263"/>
    </row>
    <row r="2642" spans="1:7" ht="15" customHeight="1">
      <c r="A2642" s="262">
        <v>44926</v>
      </c>
      <c r="B2642" s="257" t="s">
        <v>31</v>
      </c>
      <c r="C2642" s="299">
        <v>71342465</v>
      </c>
      <c r="D2642" s="299"/>
      <c r="E2642" s="255" t="s">
        <v>432</v>
      </c>
      <c r="F2642" s="255" t="s">
        <v>674</v>
      </c>
      <c r="G2642" s="264"/>
    </row>
    <row r="2643" spans="1:7" ht="15" customHeight="1">
      <c r="A2643" s="244">
        <v>44926</v>
      </c>
      <c r="B2643" s="254" t="s">
        <v>208</v>
      </c>
      <c r="C2643" s="300"/>
      <c r="D2643" s="300">
        <f>C2642</f>
        <v>71342465</v>
      </c>
      <c r="E2643" s="245" t="s">
        <v>432</v>
      </c>
      <c r="F2643" s="245" t="s">
        <v>674</v>
      </c>
      <c r="G2643" s="263"/>
    </row>
    <row r="2644" spans="1:7" ht="15" customHeight="1">
      <c r="A2644" s="262">
        <v>44926</v>
      </c>
      <c r="B2644" s="257" t="s">
        <v>31</v>
      </c>
      <c r="C2644" s="299">
        <v>18260273</v>
      </c>
      <c r="D2644" s="299"/>
      <c r="E2644" s="255" t="s">
        <v>496</v>
      </c>
      <c r="F2644" s="255" t="s">
        <v>674</v>
      </c>
      <c r="G2644" s="264"/>
    </row>
    <row r="2645" spans="1:7" ht="15" customHeight="1">
      <c r="A2645" s="244">
        <v>44926</v>
      </c>
      <c r="B2645" s="254" t="s">
        <v>208</v>
      </c>
      <c r="C2645" s="300"/>
      <c r="D2645" s="300">
        <f>C2644</f>
        <v>18260273</v>
      </c>
      <c r="E2645" s="245" t="s">
        <v>495</v>
      </c>
      <c r="F2645" s="245" t="s">
        <v>674</v>
      </c>
      <c r="G2645" s="263"/>
    </row>
    <row r="2646" spans="1:7" ht="15" customHeight="1">
      <c r="A2646" s="262">
        <v>44926</v>
      </c>
      <c r="B2646" s="257" t="s">
        <v>31</v>
      </c>
      <c r="C2646" s="299">
        <v>18260273</v>
      </c>
      <c r="D2646" s="299"/>
      <c r="E2646" s="255" t="s">
        <v>433</v>
      </c>
      <c r="F2646" s="255" t="s">
        <v>674</v>
      </c>
      <c r="G2646" s="264"/>
    </row>
    <row r="2647" spans="1:7" ht="15" customHeight="1">
      <c r="A2647" s="244">
        <v>44926</v>
      </c>
      <c r="B2647" s="254" t="s">
        <v>208</v>
      </c>
      <c r="C2647" s="300"/>
      <c r="D2647" s="300">
        <f>C2646</f>
        <v>18260273</v>
      </c>
      <c r="E2647" s="245" t="s">
        <v>433</v>
      </c>
      <c r="F2647" s="245" t="s">
        <v>674</v>
      </c>
      <c r="G2647" s="263"/>
    </row>
    <row r="2648" spans="1:7" ht="15" customHeight="1">
      <c r="A2648" s="187">
        <v>44926</v>
      </c>
      <c r="B2648" s="153" t="s">
        <v>91</v>
      </c>
      <c r="C2648" s="298">
        <v>2253253</v>
      </c>
      <c r="D2648" s="298"/>
      <c r="E2648" s="152" t="s">
        <v>487</v>
      </c>
      <c r="F2648" s="152" t="s">
        <v>676</v>
      </c>
      <c r="G2648" s="154"/>
    </row>
    <row r="2649" spans="1:7" ht="15" customHeight="1">
      <c r="A2649" s="186">
        <v>44926</v>
      </c>
      <c r="B2649" s="151" t="s">
        <v>64</v>
      </c>
      <c r="C2649" s="297"/>
      <c r="D2649" s="297">
        <f>C2648</f>
        <v>2253253</v>
      </c>
      <c r="E2649" s="150" t="s">
        <v>486</v>
      </c>
      <c r="F2649" s="150" t="str">
        <f>F2648</f>
        <v>보험료(22년 12월)</v>
      </c>
      <c r="G2649" s="150"/>
    </row>
    <row r="2650" spans="1:7" ht="15" customHeight="1">
      <c r="A2650" s="262">
        <v>44926</v>
      </c>
      <c r="B2650" s="257" t="s">
        <v>27</v>
      </c>
      <c r="C2650" s="299">
        <v>16666667</v>
      </c>
      <c r="D2650" s="299"/>
      <c r="E2650" s="255" t="s">
        <v>412</v>
      </c>
      <c r="F2650" s="255" t="s">
        <v>677</v>
      </c>
      <c r="G2650" s="256"/>
    </row>
    <row r="2651" spans="1:7" ht="15" customHeight="1">
      <c r="A2651" s="244">
        <v>44926</v>
      </c>
      <c r="B2651" s="254" t="s">
        <v>175</v>
      </c>
      <c r="C2651" s="300"/>
      <c r="D2651" s="300">
        <f>C2650</f>
        <v>16666667</v>
      </c>
      <c r="E2651" s="245" t="s">
        <v>411</v>
      </c>
      <c r="F2651" s="245" t="str">
        <f>F2650</f>
        <v>자산관리수수료(22년 12월)</v>
      </c>
      <c r="G2651" s="245"/>
    </row>
    <row r="2652" spans="1:7" ht="15" customHeight="1">
      <c r="A2652" s="262">
        <v>44926</v>
      </c>
      <c r="B2652" s="257" t="s">
        <v>41</v>
      </c>
      <c r="C2652" s="299">
        <v>2083334</v>
      </c>
      <c r="D2652" s="299"/>
      <c r="E2652" s="152" t="s">
        <v>168</v>
      </c>
      <c r="F2652" s="152" t="s">
        <v>678</v>
      </c>
      <c r="G2652" s="154"/>
    </row>
    <row r="2653" spans="1:7" ht="15" customHeight="1">
      <c r="A2653" s="244">
        <v>44926</v>
      </c>
      <c r="B2653" s="254" t="s">
        <v>209</v>
      </c>
      <c r="C2653" s="300"/>
      <c r="D2653" s="300">
        <f>C2652</f>
        <v>2083334</v>
      </c>
      <c r="E2653" s="150" t="s">
        <v>166</v>
      </c>
      <c r="F2653" s="150" t="str">
        <f>F2652</f>
        <v>자산보관수수료(22년 12월)_현금</v>
      </c>
      <c r="G2653" s="150"/>
    </row>
    <row r="2654" spans="1:7" ht="15" customHeight="1">
      <c r="A2654" s="262">
        <v>44926</v>
      </c>
      <c r="B2654" s="257" t="s">
        <v>41</v>
      </c>
      <c r="C2654" s="299">
        <v>166668</v>
      </c>
      <c r="D2654" s="299"/>
      <c r="E2654" s="152" t="s">
        <v>449</v>
      </c>
      <c r="F2654" s="152" t="s">
        <v>679</v>
      </c>
      <c r="G2654" s="154"/>
    </row>
    <row r="2655" spans="1:7" ht="15" customHeight="1">
      <c r="A2655" s="244">
        <v>44926</v>
      </c>
      <c r="B2655" s="254" t="s">
        <v>209</v>
      </c>
      <c r="C2655" s="300"/>
      <c r="D2655" s="300">
        <f>C2654</f>
        <v>166668</v>
      </c>
      <c r="E2655" s="150" t="s">
        <v>448</v>
      </c>
      <c r="F2655" s="150" t="str">
        <f>F2654</f>
        <v>자산보관수수료(22년 12월)_부동산</v>
      </c>
      <c r="G2655" s="150"/>
    </row>
    <row r="2656" spans="1:7" ht="15" customHeight="1">
      <c r="A2656" s="187">
        <v>44926</v>
      </c>
      <c r="B2656" s="153" t="s">
        <v>42</v>
      </c>
      <c r="C2656" s="298">
        <v>2916668</v>
      </c>
      <c r="D2656" s="298"/>
      <c r="E2656" s="152" t="s">
        <v>212</v>
      </c>
      <c r="F2656" s="152" t="s">
        <v>680</v>
      </c>
      <c r="G2656" s="154"/>
    </row>
    <row r="2657" spans="1:7" ht="15" customHeight="1">
      <c r="A2657" s="186">
        <v>44926</v>
      </c>
      <c r="B2657" s="151" t="s">
        <v>210</v>
      </c>
      <c r="C2657" s="297"/>
      <c r="D2657" s="297">
        <f>C2656</f>
        <v>2916668</v>
      </c>
      <c r="E2657" s="150" t="s">
        <v>237</v>
      </c>
      <c r="F2657" s="150" t="str">
        <f>F2656</f>
        <v>사무관리수수료(22년 12월)</v>
      </c>
      <c r="G2657" s="150"/>
    </row>
    <row r="2658" spans="1:7" ht="15" customHeight="1">
      <c r="A2658" s="187">
        <v>44926</v>
      </c>
      <c r="B2658" s="153" t="s">
        <v>43</v>
      </c>
      <c r="C2658" s="298">
        <v>1666668</v>
      </c>
      <c r="D2658" s="298"/>
      <c r="E2658" s="152" t="s">
        <v>152</v>
      </c>
      <c r="F2658" s="152" t="s">
        <v>681</v>
      </c>
      <c r="G2658" s="154"/>
    </row>
    <row r="2659" spans="1:7" ht="15" customHeight="1">
      <c r="A2659" s="186">
        <v>44926</v>
      </c>
      <c r="B2659" s="151" t="s">
        <v>178</v>
      </c>
      <c r="C2659" s="297"/>
      <c r="D2659" s="297">
        <f>C2658</f>
        <v>1666668</v>
      </c>
      <c r="E2659" s="150" t="s">
        <v>234</v>
      </c>
      <c r="F2659" s="150" t="str">
        <f>F2658</f>
        <v>외부감사용역역수수료(22년 12월)</v>
      </c>
      <c r="G2659" s="150"/>
    </row>
    <row r="2660" spans="1:7" ht="15" customHeight="1">
      <c r="A2660" s="187">
        <v>44926</v>
      </c>
      <c r="B2660" s="240" t="s">
        <v>43</v>
      </c>
      <c r="C2660" s="301">
        <v>666668</v>
      </c>
      <c r="D2660" s="301"/>
      <c r="E2660" s="147" t="s">
        <v>152</v>
      </c>
      <c r="F2660" s="147" t="s">
        <v>682</v>
      </c>
      <c r="G2660" s="146"/>
    </row>
    <row r="2661" spans="1:7" ht="15" customHeight="1">
      <c r="A2661" s="186">
        <v>44926</v>
      </c>
      <c r="B2661" s="151" t="s">
        <v>179</v>
      </c>
      <c r="C2661" s="297"/>
      <c r="D2661" s="297">
        <f>C2660</f>
        <v>666668</v>
      </c>
      <c r="E2661" s="150" t="s">
        <v>234</v>
      </c>
      <c r="F2661" s="150" t="str">
        <f>F2660</f>
        <v>세무용역수수료(22년 12월)</v>
      </c>
      <c r="G2661" s="150"/>
    </row>
    <row r="2662" spans="1:7" ht="15" customHeight="1">
      <c r="A2662" s="187">
        <v>44926</v>
      </c>
      <c r="B2662" s="240" t="s">
        <v>43</v>
      </c>
      <c r="C2662" s="298">
        <v>166668</v>
      </c>
      <c r="D2662" s="298"/>
      <c r="E2662" s="147" t="s">
        <v>253</v>
      </c>
      <c r="F2662" s="147" t="s">
        <v>683</v>
      </c>
      <c r="G2662" s="146"/>
    </row>
    <row r="2663" spans="1:7" ht="15" customHeight="1">
      <c r="A2663" s="186">
        <v>44926</v>
      </c>
      <c r="B2663" s="151" t="s">
        <v>213</v>
      </c>
      <c r="C2663" s="297"/>
      <c r="D2663" s="297">
        <f>C2662</f>
        <v>166668</v>
      </c>
      <c r="E2663" s="150" t="s">
        <v>253</v>
      </c>
      <c r="F2663" s="150" t="str">
        <f>F2662</f>
        <v>재무제표용역수수료(22년 12월)</v>
      </c>
      <c r="G2663" s="150"/>
    </row>
    <row r="2664" spans="1:7" ht="15" customHeight="1">
      <c r="A2664" s="262">
        <v>44926</v>
      </c>
      <c r="B2664" s="272" t="s">
        <v>90</v>
      </c>
      <c r="C2664" s="302">
        <v>433537905</v>
      </c>
      <c r="D2664" s="302"/>
      <c r="E2664" s="273" t="s">
        <v>216</v>
      </c>
      <c r="F2664" s="273" t="s">
        <v>684</v>
      </c>
      <c r="G2664" s="273"/>
    </row>
    <row r="2665" spans="1:7" ht="15" customHeight="1">
      <c r="A2665" s="244">
        <v>44926</v>
      </c>
      <c r="B2665" s="254" t="s">
        <v>174</v>
      </c>
      <c r="C2665" s="300"/>
      <c r="D2665" s="300">
        <f>C2664</f>
        <v>433537905</v>
      </c>
      <c r="E2665" s="245" t="s">
        <v>235</v>
      </c>
      <c r="F2665" s="245" t="str">
        <f>F2664</f>
        <v>감가상각비(22년 12월)</v>
      </c>
      <c r="G2665" s="245"/>
    </row>
    <row r="2666" spans="1:7" ht="15" customHeight="1">
      <c r="A2666" s="187">
        <v>44926</v>
      </c>
      <c r="B2666" s="149" t="s">
        <v>96</v>
      </c>
      <c r="C2666" s="303">
        <v>17414630</v>
      </c>
      <c r="D2666" s="303"/>
      <c r="E2666" s="148" t="s">
        <v>216</v>
      </c>
      <c r="F2666" s="148" t="s">
        <v>685</v>
      </c>
      <c r="G2666" s="148"/>
    </row>
    <row r="2667" spans="1:7" ht="15" customHeight="1">
      <c r="A2667" s="186">
        <v>44926</v>
      </c>
      <c r="B2667" s="151" t="s">
        <v>180</v>
      </c>
      <c r="C2667" s="297"/>
      <c r="D2667" s="297">
        <f>C2666</f>
        <v>17414630</v>
      </c>
      <c r="E2667" s="150" t="s">
        <v>235</v>
      </c>
      <c r="F2667" s="150" t="str">
        <f>F2666</f>
        <v>세금과공과 교통유발부담금(22년 12월)</v>
      </c>
      <c r="G2667" s="150"/>
    </row>
    <row r="2668" spans="1:7" ht="15" customHeight="1">
      <c r="A2668" s="187">
        <v>44926</v>
      </c>
      <c r="B2668" s="149" t="s">
        <v>96</v>
      </c>
      <c r="C2668" s="303">
        <v>32572830</v>
      </c>
      <c r="D2668" s="303"/>
      <c r="E2668" s="148" t="s">
        <v>216</v>
      </c>
      <c r="F2668" s="148" t="s">
        <v>686</v>
      </c>
      <c r="G2668" s="148"/>
    </row>
    <row r="2669" spans="1:7" ht="15" customHeight="1">
      <c r="A2669" s="186">
        <v>44926</v>
      </c>
      <c r="B2669" s="151" t="s">
        <v>64</v>
      </c>
      <c r="C2669" s="297"/>
      <c r="D2669" s="297">
        <f>C2668</f>
        <v>32572830</v>
      </c>
      <c r="E2669" s="150" t="s">
        <v>235</v>
      </c>
      <c r="F2669" s="150" t="str">
        <f>F2668</f>
        <v>세금과공과 재산세/건물분(22년 12월)</v>
      </c>
      <c r="G2669" s="150"/>
    </row>
    <row r="2670" spans="1:7" ht="15" customHeight="1">
      <c r="A2670" s="262">
        <v>44926</v>
      </c>
      <c r="B2670" s="272" t="s">
        <v>96</v>
      </c>
      <c r="C2670" s="302">
        <v>20406930</v>
      </c>
      <c r="D2670" s="302"/>
      <c r="E2670" s="273" t="s">
        <v>216</v>
      </c>
      <c r="F2670" s="273" t="s">
        <v>687</v>
      </c>
      <c r="G2670" s="273"/>
    </row>
    <row r="2671" spans="1:7" ht="15" customHeight="1">
      <c r="A2671" s="244">
        <v>44926</v>
      </c>
      <c r="B2671" s="254" t="s">
        <v>64</v>
      </c>
      <c r="C2671" s="300"/>
      <c r="D2671" s="300">
        <f>C2670</f>
        <v>20406930</v>
      </c>
      <c r="E2671" s="245" t="s">
        <v>235</v>
      </c>
      <c r="F2671" s="245" t="str">
        <f>F2670</f>
        <v>세금과공과 재산세/토지분(22년 12월)</v>
      </c>
      <c r="G2671" s="245"/>
    </row>
    <row r="2672" spans="1:7" ht="15" customHeight="1">
      <c r="A2672" s="262">
        <v>44926</v>
      </c>
      <c r="B2672" s="285" t="s">
        <v>95</v>
      </c>
      <c r="C2672" s="304">
        <v>14388143</v>
      </c>
      <c r="D2672" s="304"/>
      <c r="E2672" s="280" t="s">
        <v>235</v>
      </c>
      <c r="F2672" s="280" t="s">
        <v>268</v>
      </c>
      <c r="G2672" s="280"/>
    </row>
    <row r="2673" spans="1:8" ht="15" customHeight="1">
      <c r="A2673" s="244">
        <v>44926</v>
      </c>
      <c r="B2673" s="254" t="s">
        <v>64</v>
      </c>
      <c r="C2673" s="300"/>
      <c r="D2673" s="300">
        <f>C2672</f>
        <v>14388143</v>
      </c>
      <c r="E2673" s="245" t="s">
        <v>235</v>
      </c>
      <c r="F2673" s="245" t="str">
        <f>F2672</f>
        <v>임대대행수수료 비용으로 계상</v>
      </c>
      <c r="G2673" s="245"/>
    </row>
    <row r="2674" spans="1:8" ht="15" customHeight="1">
      <c r="A2674" s="262">
        <v>44926</v>
      </c>
      <c r="B2674" s="272" t="s">
        <v>64</v>
      </c>
      <c r="C2674" s="299">
        <v>12298857</v>
      </c>
      <c r="D2674" s="299"/>
      <c r="E2674" s="273" t="s">
        <v>235</v>
      </c>
      <c r="F2674" s="273" t="s">
        <v>269</v>
      </c>
      <c r="G2674" s="273"/>
    </row>
    <row r="2675" spans="1:8" ht="15" customHeight="1">
      <c r="A2675" s="244">
        <v>44926</v>
      </c>
      <c r="B2675" s="254" t="s">
        <v>265</v>
      </c>
      <c r="C2675" s="300"/>
      <c r="D2675" s="300">
        <f>C2674</f>
        <v>12298857</v>
      </c>
      <c r="E2675" s="245" t="s">
        <v>235</v>
      </c>
      <c r="F2675" s="245" t="s">
        <v>275</v>
      </c>
      <c r="G2675" s="245"/>
    </row>
    <row r="2676" spans="1:8" ht="15" customHeight="1">
      <c r="A2676" s="308">
        <v>44926</v>
      </c>
      <c r="B2676" s="147" t="s">
        <v>206</v>
      </c>
      <c r="C2676" s="301">
        <v>1459604</v>
      </c>
      <c r="D2676" s="301"/>
      <c r="E2676" s="147" t="s">
        <v>235</v>
      </c>
      <c r="F2676" s="147" t="s">
        <v>743</v>
      </c>
      <c r="G2676" s="146"/>
    </row>
    <row r="2677" spans="1:8" ht="15" customHeight="1">
      <c r="A2677" s="186">
        <v>44926</v>
      </c>
      <c r="B2677" s="150" t="s">
        <v>2</v>
      </c>
      <c r="C2677" s="297"/>
      <c r="D2677" s="297">
        <f>C2676</f>
        <v>1459604</v>
      </c>
      <c r="E2677" s="150" t="s">
        <v>235</v>
      </c>
      <c r="F2677" s="150" t="s">
        <v>742</v>
      </c>
      <c r="G2677" s="319"/>
    </row>
    <row r="2678" spans="1:8" ht="15" customHeight="1">
      <c r="A2678" s="243">
        <v>44926</v>
      </c>
      <c r="B2678" s="285" t="s">
        <v>151</v>
      </c>
      <c r="C2678" s="304"/>
      <c r="D2678" s="304">
        <v>500000</v>
      </c>
      <c r="E2678" s="280" t="s">
        <v>471</v>
      </c>
      <c r="F2678" s="280" t="s">
        <v>689</v>
      </c>
      <c r="G2678" s="274"/>
    </row>
    <row r="2679" spans="1:8" ht="15" customHeight="1">
      <c r="A2679" s="243">
        <v>44926</v>
      </c>
      <c r="B2679" s="285" t="s">
        <v>182</v>
      </c>
      <c r="C2679" s="304"/>
      <c r="D2679" s="304">
        <v>300000</v>
      </c>
      <c r="E2679" s="280" t="s">
        <v>473</v>
      </c>
      <c r="F2679" s="280" t="s">
        <v>688</v>
      </c>
      <c r="G2679" s="274"/>
    </row>
    <row r="2680" spans="1:8" ht="15" customHeight="1">
      <c r="A2680" s="243">
        <v>44926</v>
      </c>
      <c r="B2680" s="285" t="s">
        <v>182</v>
      </c>
      <c r="C2680" s="304"/>
      <c r="D2680" s="304">
        <v>300000</v>
      </c>
      <c r="E2680" s="280" t="s">
        <v>475</v>
      </c>
      <c r="F2680" s="280" t="s">
        <v>688</v>
      </c>
      <c r="G2680" s="274"/>
    </row>
    <row r="2681" spans="1:8" ht="15" customHeight="1">
      <c r="A2681" s="243">
        <v>44926</v>
      </c>
      <c r="B2681" s="285" t="s">
        <v>182</v>
      </c>
      <c r="C2681" s="304"/>
      <c r="D2681" s="304">
        <v>300000</v>
      </c>
      <c r="E2681" s="280" t="s">
        <v>477</v>
      </c>
      <c r="F2681" s="280" t="s">
        <v>688</v>
      </c>
      <c r="G2681" s="274"/>
    </row>
    <row r="2682" spans="1:8" ht="15" customHeight="1">
      <c r="A2682" s="244">
        <v>44926</v>
      </c>
      <c r="B2682" s="254" t="s">
        <v>44</v>
      </c>
      <c r="C2682" s="300">
        <f>SUM(D2678:D2681)</f>
        <v>1400000</v>
      </c>
      <c r="D2682" s="300"/>
      <c r="E2682" s="245"/>
      <c r="F2682" s="245" t="s">
        <v>688</v>
      </c>
      <c r="G2682" s="275"/>
    </row>
    <row r="2683" spans="1:8" ht="15" customHeight="1">
      <c r="A2683" s="235">
        <v>44926</v>
      </c>
      <c r="B2683" s="258" t="s">
        <v>748</v>
      </c>
      <c r="C2683" s="295">
        <v>-139495772</v>
      </c>
      <c r="D2683" s="295"/>
      <c r="E2683" s="142"/>
      <c r="F2683" s="142" t="s">
        <v>751</v>
      </c>
      <c r="G2683" s="259"/>
    </row>
    <row r="2684" spans="1:8" ht="15" customHeight="1">
      <c r="A2684" s="224">
        <v>44926</v>
      </c>
      <c r="B2684" s="260" t="s">
        <v>749</v>
      </c>
      <c r="C2684" s="296"/>
      <c r="D2684" s="296">
        <v>-139495772</v>
      </c>
      <c r="E2684" s="225"/>
      <c r="F2684" s="225" t="s">
        <v>750</v>
      </c>
      <c r="G2684" s="261"/>
      <c r="H2684" s="155" t="s">
        <v>802</v>
      </c>
    </row>
    <row r="2685" spans="1:8" ht="15" customHeight="1">
      <c r="A2685" s="265">
        <v>44951</v>
      </c>
      <c r="B2685" s="266" t="s">
        <v>85</v>
      </c>
      <c r="C2685" s="311">
        <v>28160820</v>
      </c>
      <c r="D2685" s="288"/>
      <c r="E2685" s="267" t="s">
        <v>415</v>
      </c>
      <c r="F2685" s="267" t="s">
        <v>759</v>
      </c>
      <c r="G2685" s="267" t="s">
        <v>85</v>
      </c>
      <c r="H2685" s="142"/>
    </row>
    <row r="2686" spans="1:8" ht="15" customHeight="1">
      <c r="A2686" s="265">
        <v>44951</v>
      </c>
      <c r="B2686" s="268" t="s">
        <v>86</v>
      </c>
      <c r="C2686" s="223">
        <f>94885000+1000000</f>
        <v>95885000</v>
      </c>
      <c r="D2686" s="289"/>
      <c r="E2686" s="138" t="s">
        <v>457</v>
      </c>
      <c r="F2686" s="267" t="s">
        <v>758</v>
      </c>
      <c r="G2686" s="138" t="s">
        <v>35</v>
      </c>
    </row>
    <row r="2687" spans="1:8" ht="15" customHeight="1">
      <c r="A2687" s="265">
        <v>44951</v>
      </c>
      <c r="B2687" s="268" t="s">
        <v>480</v>
      </c>
      <c r="C2687" s="295">
        <f>852280-C2688</f>
        <v>425560</v>
      </c>
      <c r="D2687" s="289"/>
      <c r="E2687" s="138" t="s">
        <v>457</v>
      </c>
      <c r="F2687" s="267" t="s">
        <v>758</v>
      </c>
      <c r="G2687" s="138" t="s">
        <v>536</v>
      </c>
    </row>
    <row r="2688" spans="1:8" ht="15" customHeight="1">
      <c r="A2688" s="265">
        <v>44951</v>
      </c>
      <c r="B2688" s="268" t="s">
        <v>623</v>
      </c>
      <c r="C2688" s="295">
        <f>852280-425560</f>
        <v>426720</v>
      </c>
      <c r="D2688" s="289"/>
      <c r="E2688" s="138"/>
      <c r="F2688" s="267" t="s">
        <v>758</v>
      </c>
      <c r="G2688" s="138"/>
    </row>
    <row r="2689" spans="1:8" ht="15" customHeight="1">
      <c r="A2689" s="265">
        <v>44951</v>
      </c>
      <c r="B2689" s="266" t="s">
        <v>150</v>
      </c>
      <c r="C2689" s="311">
        <v>12489808</v>
      </c>
      <c r="D2689" s="288"/>
      <c r="E2689" s="267" t="s">
        <v>457</v>
      </c>
      <c r="F2689" s="267" t="s">
        <v>758</v>
      </c>
      <c r="G2689" s="267"/>
    </row>
    <row r="2690" spans="1:8" ht="15" customHeight="1">
      <c r="A2690" s="183">
        <v>44951</v>
      </c>
      <c r="B2690" s="269" t="s">
        <v>151</v>
      </c>
      <c r="C2690" s="221"/>
      <c r="D2690" s="290">
        <f>SUM(C2685:C2689)</f>
        <v>137387908</v>
      </c>
      <c r="E2690" s="133" t="s">
        <v>415</v>
      </c>
      <c r="F2690" s="133" t="s">
        <v>758</v>
      </c>
      <c r="G2690" s="133"/>
    </row>
    <row r="2691" spans="1:8" ht="15" customHeight="1">
      <c r="A2691" s="235">
        <v>44953</v>
      </c>
      <c r="B2691" s="258" t="s">
        <v>503</v>
      </c>
      <c r="C2691" s="295">
        <v>16666667</v>
      </c>
      <c r="D2691" s="295"/>
      <c r="E2691" s="142" t="s">
        <v>533</v>
      </c>
      <c r="F2691" s="138" t="s">
        <v>27</v>
      </c>
      <c r="G2691" s="259"/>
    </row>
    <row r="2692" spans="1:8" ht="15" customHeight="1">
      <c r="A2692" s="235">
        <v>44953</v>
      </c>
      <c r="B2692" s="258" t="s">
        <v>150</v>
      </c>
      <c r="C2692" s="295">
        <v>1666666</v>
      </c>
      <c r="D2692" s="295"/>
      <c r="E2692" s="142" t="s">
        <v>532</v>
      </c>
      <c r="F2692" s="138" t="s">
        <v>92</v>
      </c>
      <c r="G2692" s="259"/>
    </row>
    <row r="2693" spans="1:8" ht="15" customHeight="1">
      <c r="A2693" s="224">
        <v>44953</v>
      </c>
      <c r="B2693" s="260" t="s">
        <v>368</v>
      </c>
      <c r="C2693" s="296"/>
      <c r="D2693" s="296">
        <f>SUM(C2691:C2692)</f>
        <v>18333333</v>
      </c>
      <c r="E2693" s="225" t="s">
        <v>532</v>
      </c>
      <c r="F2693" s="133" t="s">
        <v>92</v>
      </c>
      <c r="G2693" s="261"/>
    </row>
    <row r="2694" spans="1:8" ht="15" customHeight="1">
      <c r="A2694" s="226">
        <v>44957</v>
      </c>
      <c r="B2694" s="227" t="s">
        <v>219</v>
      </c>
      <c r="C2694" s="312">
        <v>367421981</v>
      </c>
      <c r="D2694" s="291"/>
      <c r="E2694" s="228" t="s">
        <v>306</v>
      </c>
      <c r="F2694" s="228" t="s">
        <v>754</v>
      </c>
      <c r="G2694" s="228"/>
    </row>
    <row r="2695" spans="1:8" ht="15" customHeight="1">
      <c r="A2695" s="229">
        <v>44957</v>
      </c>
      <c r="B2695" s="230" t="s">
        <v>150</v>
      </c>
      <c r="C2695" s="313">
        <v>36741953</v>
      </c>
      <c r="D2695" s="292"/>
      <c r="E2695" s="231" t="s">
        <v>305</v>
      </c>
      <c r="F2695" s="231" t="s">
        <v>753</v>
      </c>
      <c r="G2695" s="231"/>
    </row>
    <row r="2696" spans="1:8" ht="15" customHeight="1">
      <c r="A2696" s="229">
        <v>44957</v>
      </c>
      <c r="B2696" s="230" t="s">
        <v>219</v>
      </c>
      <c r="C2696" s="313">
        <v>9661048</v>
      </c>
      <c r="D2696" s="292"/>
      <c r="E2696" s="231" t="s">
        <v>305</v>
      </c>
      <c r="F2696" s="231" t="s">
        <v>755</v>
      </c>
      <c r="G2696" s="231"/>
    </row>
    <row r="2697" spans="1:8" ht="15" customHeight="1">
      <c r="A2697" s="229">
        <v>44957</v>
      </c>
      <c r="B2697" s="230" t="s">
        <v>87</v>
      </c>
      <c r="C2697" s="313">
        <v>13944640</v>
      </c>
      <c r="D2697" s="292"/>
      <c r="E2697" s="231" t="s">
        <v>305</v>
      </c>
      <c r="F2697" s="231" t="s">
        <v>756</v>
      </c>
      <c r="G2697" s="231"/>
    </row>
    <row r="2698" spans="1:8" ht="15" customHeight="1">
      <c r="A2698" s="238">
        <v>44957</v>
      </c>
      <c r="B2698" s="239" t="s">
        <v>30</v>
      </c>
      <c r="C2698" s="293"/>
      <c r="D2698" s="293">
        <v>2372</v>
      </c>
      <c r="E2698" s="241" t="s">
        <v>305</v>
      </c>
      <c r="F2698" s="241" t="s">
        <v>757</v>
      </c>
      <c r="G2698" s="241"/>
    </row>
    <row r="2699" spans="1:8" ht="15" customHeight="1">
      <c r="A2699" s="232">
        <v>44957</v>
      </c>
      <c r="B2699" s="233" t="s">
        <v>151</v>
      </c>
      <c r="C2699" s="314"/>
      <c r="D2699" s="294">
        <f>SUM(C2694:C2697)-D2698</f>
        <v>427767250</v>
      </c>
      <c r="E2699" s="234" t="s">
        <v>305</v>
      </c>
      <c r="F2699" s="234" t="s">
        <v>753</v>
      </c>
      <c r="G2699" s="234"/>
      <c r="H2699" s="155" t="s">
        <v>778</v>
      </c>
    </row>
    <row r="2700" spans="1:8" ht="15" customHeight="1">
      <c r="A2700" s="235">
        <v>44931</v>
      </c>
      <c r="B2700" s="258" t="s">
        <v>147</v>
      </c>
      <c r="C2700" s="295">
        <v>3671506489</v>
      </c>
      <c r="D2700" s="295"/>
      <c r="E2700" s="142"/>
      <c r="F2700" s="142" t="s">
        <v>413</v>
      </c>
      <c r="G2700" s="259" t="s">
        <v>164</v>
      </c>
    </row>
    <row r="2701" spans="1:8" ht="15" customHeight="1">
      <c r="A2701" s="224">
        <v>44931</v>
      </c>
      <c r="B2701" s="260" t="s">
        <v>146</v>
      </c>
      <c r="C2701" s="296"/>
      <c r="D2701" s="296">
        <f>C2700</f>
        <v>3671506489</v>
      </c>
      <c r="E2701" s="225"/>
      <c r="F2701" s="225" t="str">
        <f>F2700</f>
        <v>자금이체</v>
      </c>
      <c r="G2701" s="261" t="s">
        <v>165</v>
      </c>
    </row>
    <row r="2702" spans="1:8" ht="15" customHeight="1">
      <c r="A2702" s="235">
        <v>44931</v>
      </c>
      <c r="B2702" s="258" t="s">
        <v>147</v>
      </c>
      <c r="C2702" s="295">
        <v>3000000000</v>
      </c>
      <c r="D2702" s="295"/>
      <c r="E2702" s="142"/>
      <c r="F2702" s="142" t="s">
        <v>780</v>
      </c>
      <c r="G2702" s="259"/>
    </row>
    <row r="2703" spans="1:8" ht="15" customHeight="1">
      <c r="A2703" s="224">
        <v>44931</v>
      </c>
      <c r="B2703" s="260" t="s">
        <v>146</v>
      </c>
      <c r="C2703" s="296"/>
      <c r="D2703" s="296">
        <f>C2702</f>
        <v>3000000000</v>
      </c>
      <c r="E2703" s="225"/>
      <c r="F2703" s="225" t="s">
        <v>779</v>
      </c>
      <c r="G2703" s="261" t="s">
        <v>164</v>
      </c>
    </row>
    <row r="2704" spans="1:8" ht="15" customHeight="1">
      <c r="A2704" s="182">
        <v>44936</v>
      </c>
      <c r="B2704" s="137" t="s">
        <v>151</v>
      </c>
      <c r="C2704" s="223">
        <v>30976900</v>
      </c>
      <c r="D2704" s="223"/>
      <c r="E2704" s="138" t="s">
        <v>463</v>
      </c>
      <c r="F2704" s="138" t="s">
        <v>465</v>
      </c>
      <c r="G2704" s="139"/>
      <c r="H2704" s="142"/>
    </row>
    <row r="2705" spans="1:7" ht="15" customHeight="1">
      <c r="A2705" s="182">
        <v>44936</v>
      </c>
      <c r="B2705" s="137" t="s">
        <v>182</v>
      </c>
      <c r="C2705" s="223">
        <v>104373500</v>
      </c>
      <c r="D2705" s="223"/>
      <c r="E2705" s="138" t="s">
        <v>462</v>
      </c>
      <c r="F2705" s="138" t="s">
        <v>464</v>
      </c>
      <c r="G2705" s="139"/>
    </row>
    <row r="2706" spans="1:7" ht="15" customHeight="1">
      <c r="A2706" s="182">
        <v>44936</v>
      </c>
      <c r="B2706" s="137" t="s">
        <v>182</v>
      </c>
      <c r="C2706" s="223">
        <v>1100000</v>
      </c>
      <c r="D2706" s="223"/>
      <c r="E2706" s="138" t="s">
        <v>462</v>
      </c>
      <c r="F2706" s="138" t="s">
        <v>521</v>
      </c>
      <c r="G2706" s="139"/>
    </row>
    <row r="2707" spans="1:7" ht="15" customHeight="1">
      <c r="A2707" s="183">
        <v>44936</v>
      </c>
      <c r="B2707" s="136" t="s">
        <v>147</v>
      </c>
      <c r="C2707" s="221"/>
      <c r="D2707" s="221">
        <f>SUM(C2704:C2706)</f>
        <v>136450400</v>
      </c>
      <c r="E2707" s="133"/>
      <c r="F2707" s="133"/>
      <c r="G2707" s="134" t="s">
        <v>164</v>
      </c>
    </row>
    <row r="2708" spans="1:7" ht="15" customHeight="1">
      <c r="A2708" s="281">
        <v>44953</v>
      </c>
      <c r="B2708" s="282" t="s">
        <v>276</v>
      </c>
      <c r="C2708" s="305">
        <v>482289032</v>
      </c>
      <c r="D2708" s="305"/>
      <c r="E2708" s="283"/>
      <c r="F2708" s="283" t="s">
        <v>784</v>
      </c>
      <c r="G2708" s="284"/>
    </row>
    <row r="2709" spans="1:7" ht="15" customHeight="1">
      <c r="A2709" s="235">
        <v>44953</v>
      </c>
      <c r="B2709" s="258" t="s">
        <v>30</v>
      </c>
      <c r="C2709" s="295"/>
      <c r="D2709" s="295">
        <f>C2708-D2710</f>
        <v>12</v>
      </c>
      <c r="E2709" s="142"/>
      <c r="F2709" s="142" t="s">
        <v>783</v>
      </c>
      <c r="G2709" s="259"/>
    </row>
    <row r="2710" spans="1:7" ht="15" customHeight="1">
      <c r="A2710" s="224">
        <v>44953</v>
      </c>
      <c r="B2710" s="260" t="s">
        <v>147</v>
      </c>
      <c r="C2710" s="296"/>
      <c r="D2710" s="296">
        <v>482289020</v>
      </c>
      <c r="E2710" s="225"/>
      <c r="F2710" s="225" t="s">
        <v>783</v>
      </c>
      <c r="G2710" s="261" t="s">
        <v>164</v>
      </c>
    </row>
    <row r="2711" spans="1:7" ht="15" customHeight="1">
      <c r="A2711" s="235">
        <v>44943</v>
      </c>
      <c r="B2711" s="258" t="s">
        <v>151</v>
      </c>
      <c r="C2711" s="295">
        <v>428837910</v>
      </c>
      <c r="D2711" s="295"/>
      <c r="E2711" s="142" t="s">
        <v>373</v>
      </c>
      <c r="F2711" s="142" t="s">
        <v>782</v>
      </c>
      <c r="G2711" s="259"/>
    </row>
    <row r="2712" spans="1:7" ht="15" customHeight="1">
      <c r="A2712" s="224">
        <v>44943</v>
      </c>
      <c r="B2712" s="260" t="s">
        <v>147</v>
      </c>
      <c r="C2712" s="296"/>
      <c r="D2712" s="296">
        <f>C2711</f>
        <v>428837910</v>
      </c>
      <c r="E2712" s="225" t="s">
        <v>407</v>
      </c>
      <c r="F2712" s="225" t="s">
        <v>781</v>
      </c>
      <c r="G2712" s="261" t="s">
        <v>164</v>
      </c>
    </row>
    <row r="2713" spans="1:7" ht="15" customHeight="1">
      <c r="A2713" s="235">
        <v>44957</v>
      </c>
      <c r="B2713" s="258" t="s">
        <v>182</v>
      </c>
      <c r="C2713" s="295">
        <v>500000</v>
      </c>
      <c r="D2713" s="295"/>
      <c r="E2713" s="142" t="s">
        <v>471</v>
      </c>
      <c r="F2713" s="142" t="s">
        <v>786</v>
      </c>
      <c r="G2713" s="259"/>
    </row>
    <row r="2714" spans="1:7" ht="15" customHeight="1">
      <c r="A2714" s="235">
        <v>44957</v>
      </c>
      <c r="B2714" s="258" t="s">
        <v>146</v>
      </c>
      <c r="C2714" s="295"/>
      <c r="D2714" s="295">
        <f>C2713</f>
        <v>500000</v>
      </c>
      <c r="E2714" s="142" t="s">
        <v>470</v>
      </c>
      <c r="F2714" s="142" t="s">
        <v>785</v>
      </c>
      <c r="G2714" s="259" t="s">
        <v>164</v>
      </c>
    </row>
    <row r="2715" spans="1:7" ht="15" customHeight="1">
      <c r="A2715" s="235">
        <v>44957</v>
      </c>
      <c r="B2715" s="258" t="s">
        <v>182</v>
      </c>
      <c r="C2715" s="295">
        <v>300000</v>
      </c>
      <c r="D2715" s="295"/>
      <c r="E2715" s="142" t="s">
        <v>473</v>
      </c>
      <c r="F2715" s="142" t="s">
        <v>785</v>
      </c>
      <c r="G2715" s="259"/>
    </row>
    <row r="2716" spans="1:7" ht="15" customHeight="1">
      <c r="A2716" s="235">
        <v>44957</v>
      </c>
      <c r="B2716" s="258" t="s">
        <v>146</v>
      </c>
      <c r="C2716" s="295"/>
      <c r="D2716" s="295">
        <f>C2715</f>
        <v>300000</v>
      </c>
      <c r="E2716" s="142" t="s">
        <v>472</v>
      </c>
      <c r="F2716" s="142" t="s">
        <v>785</v>
      </c>
      <c r="G2716" s="259" t="s">
        <v>164</v>
      </c>
    </row>
    <row r="2717" spans="1:7" ht="15" customHeight="1">
      <c r="A2717" s="235">
        <v>44957</v>
      </c>
      <c r="B2717" s="258" t="s">
        <v>182</v>
      </c>
      <c r="C2717" s="295">
        <v>300000</v>
      </c>
      <c r="D2717" s="295"/>
      <c r="E2717" s="142" t="s">
        <v>475</v>
      </c>
      <c r="F2717" s="142" t="s">
        <v>785</v>
      </c>
      <c r="G2717" s="259"/>
    </row>
    <row r="2718" spans="1:7" ht="15" customHeight="1">
      <c r="A2718" s="235">
        <v>44957</v>
      </c>
      <c r="B2718" s="258" t="s">
        <v>146</v>
      </c>
      <c r="C2718" s="295"/>
      <c r="D2718" s="295">
        <f>C2717</f>
        <v>300000</v>
      </c>
      <c r="E2718" s="142" t="s">
        <v>474</v>
      </c>
      <c r="F2718" s="142" t="s">
        <v>785</v>
      </c>
      <c r="G2718" s="259" t="s">
        <v>164</v>
      </c>
    </row>
    <row r="2719" spans="1:7" ht="15" customHeight="1">
      <c r="A2719" s="235">
        <v>44957</v>
      </c>
      <c r="B2719" s="258" t="s">
        <v>182</v>
      </c>
      <c r="C2719" s="295">
        <v>300000</v>
      </c>
      <c r="D2719" s="295"/>
      <c r="E2719" s="142" t="s">
        <v>477</v>
      </c>
      <c r="F2719" s="142" t="s">
        <v>785</v>
      </c>
      <c r="G2719" s="259"/>
    </row>
    <row r="2720" spans="1:7" ht="15" customHeight="1">
      <c r="A2720" s="224">
        <v>44957</v>
      </c>
      <c r="B2720" s="260" t="s">
        <v>146</v>
      </c>
      <c r="C2720" s="296"/>
      <c r="D2720" s="296">
        <f>C2719</f>
        <v>300000</v>
      </c>
      <c r="E2720" s="225" t="s">
        <v>476</v>
      </c>
      <c r="F2720" s="225" t="s">
        <v>785</v>
      </c>
      <c r="G2720" s="261" t="s">
        <v>164</v>
      </c>
    </row>
    <row r="2721" spans="1:8" ht="15" customHeight="1">
      <c r="A2721" s="235">
        <v>44957</v>
      </c>
      <c r="B2721" s="258" t="s">
        <v>368</v>
      </c>
      <c r="C2721" s="295">
        <v>18333333</v>
      </c>
      <c r="D2721" s="295"/>
      <c r="E2721" s="142" t="s">
        <v>493</v>
      </c>
      <c r="F2721" s="142" t="s">
        <v>485</v>
      </c>
      <c r="G2721" s="259"/>
    </row>
    <row r="2722" spans="1:8" ht="15" customHeight="1">
      <c r="A2722" s="224">
        <v>44957</v>
      </c>
      <c r="B2722" s="260" t="s">
        <v>147</v>
      </c>
      <c r="C2722" s="296"/>
      <c r="D2722" s="296">
        <f>SUM(C2721:C2721)</f>
        <v>18333333</v>
      </c>
      <c r="E2722" s="225"/>
      <c r="F2722" s="225"/>
      <c r="G2722" s="261" t="s">
        <v>164</v>
      </c>
    </row>
    <row r="2723" spans="1:8" ht="15" customHeight="1">
      <c r="A2723" s="235">
        <v>44957</v>
      </c>
      <c r="B2723" s="258" t="s">
        <v>40</v>
      </c>
      <c r="C2723" s="295">
        <v>67500</v>
      </c>
      <c r="D2723" s="295"/>
      <c r="E2723" s="142"/>
      <c r="F2723" s="142" t="s">
        <v>788</v>
      </c>
      <c r="G2723" s="259"/>
    </row>
    <row r="2724" spans="1:8" ht="15" customHeight="1">
      <c r="A2724" s="224">
        <v>44957</v>
      </c>
      <c r="B2724" s="260" t="s">
        <v>147</v>
      </c>
      <c r="C2724" s="296"/>
      <c r="D2724" s="296">
        <f>SUM(C2723:C2723)</f>
        <v>67500</v>
      </c>
      <c r="E2724" s="225"/>
      <c r="F2724" s="225" t="s">
        <v>787</v>
      </c>
      <c r="G2724" s="261" t="s">
        <v>164</v>
      </c>
    </row>
    <row r="2725" spans="1:8" ht="15" customHeight="1">
      <c r="A2725" s="235">
        <v>44956</v>
      </c>
      <c r="B2725" s="258" t="s">
        <v>408</v>
      </c>
      <c r="C2725" s="295"/>
      <c r="D2725" s="295">
        <v>14034170</v>
      </c>
      <c r="E2725" s="142" t="s">
        <v>801</v>
      </c>
      <c r="F2725" s="142" t="s">
        <v>800</v>
      </c>
      <c r="G2725" s="259"/>
    </row>
    <row r="2726" spans="1:8" ht="15" customHeight="1">
      <c r="A2726" s="224">
        <v>44956</v>
      </c>
      <c r="B2726" s="260" t="s">
        <v>146</v>
      </c>
      <c r="C2726" s="296">
        <f>D2725</f>
        <v>14034170</v>
      </c>
      <c r="D2726" s="296"/>
      <c r="E2726" s="225" t="s">
        <v>738</v>
      </c>
      <c r="F2726" s="225" t="s">
        <v>799</v>
      </c>
      <c r="G2726" s="261" t="s">
        <v>164</v>
      </c>
    </row>
    <row r="2727" spans="1:8" ht="15" customHeight="1">
      <c r="A2727" s="180">
        <v>44927</v>
      </c>
      <c r="B2727" s="1" t="s">
        <v>83</v>
      </c>
      <c r="C2727" s="144"/>
      <c r="D2727" s="144">
        <v>5578200</v>
      </c>
      <c r="E2727" s="1" t="s">
        <v>115</v>
      </c>
      <c r="G2727" s="1" t="s">
        <v>382</v>
      </c>
      <c r="H2727" s="155" t="s">
        <v>790</v>
      </c>
    </row>
    <row r="2728" spans="1:8" ht="15" customHeight="1">
      <c r="A2728" s="180">
        <v>44927</v>
      </c>
      <c r="B2728" s="1" t="s">
        <v>2</v>
      </c>
      <c r="C2728" s="144"/>
      <c r="D2728" s="144">
        <v>557820</v>
      </c>
      <c r="E2728" s="1" t="s">
        <v>115</v>
      </c>
      <c r="G2728" s="1" t="s">
        <v>382</v>
      </c>
    </row>
    <row r="2729" spans="1:8" ht="15" customHeight="1">
      <c r="A2729" s="180">
        <v>44927</v>
      </c>
      <c r="B2729" s="1" t="s">
        <v>153</v>
      </c>
      <c r="C2729" s="144"/>
      <c r="D2729" s="144">
        <v>1748400</v>
      </c>
      <c r="E2729" s="1" t="s">
        <v>115</v>
      </c>
      <c r="G2729" s="1" t="s">
        <v>382</v>
      </c>
    </row>
    <row r="2730" spans="1:8" ht="15" customHeight="1">
      <c r="A2730" s="180">
        <v>44927</v>
      </c>
      <c r="B2730" s="1" t="s">
        <v>2</v>
      </c>
      <c r="C2730" s="144"/>
      <c r="D2730" s="144">
        <v>174840</v>
      </c>
      <c r="E2730" s="1" t="s">
        <v>115</v>
      </c>
      <c r="G2730" s="1" t="s">
        <v>382</v>
      </c>
    </row>
    <row r="2731" spans="1:8" ht="15" customHeight="1">
      <c r="A2731" s="180">
        <v>44927</v>
      </c>
      <c r="B2731" s="1" t="s">
        <v>153</v>
      </c>
      <c r="C2731" s="144"/>
      <c r="D2731" s="144">
        <v>77000</v>
      </c>
      <c r="E2731" s="1" t="s">
        <v>115</v>
      </c>
      <c r="G2731" s="1" t="s">
        <v>382</v>
      </c>
    </row>
    <row r="2732" spans="1:8" ht="15" customHeight="1">
      <c r="A2732" s="180">
        <v>44927</v>
      </c>
      <c r="B2732" s="1" t="s">
        <v>2</v>
      </c>
      <c r="C2732" s="144"/>
      <c r="D2732" s="144">
        <v>7700</v>
      </c>
      <c r="E2732" s="1" t="s">
        <v>115</v>
      </c>
      <c r="G2732" s="1" t="s">
        <v>382</v>
      </c>
    </row>
    <row r="2733" spans="1:8" ht="15" customHeight="1">
      <c r="A2733" s="180">
        <v>44927</v>
      </c>
      <c r="B2733" s="1" t="s">
        <v>83</v>
      </c>
      <c r="C2733" s="144"/>
      <c r="D2733" s="144">
        <v>7094200</v>
      </c>
      <c r="E2733" s="1" t="s">
        <v>116</v>
      </c>
      <c r="G2733" s="1" t="s">
        <v>382</v>
      </c>
    </row>
    <row r="2734" spans="1:8" ht="15" customHeight="1">
      <c r="A2734" s="180">
        <v>44927</v>
      </c>
      <c r="B2734" s="1" t="s">
        <v>2</v>
      </c>
      <c r="C2734" s="144"/>
      <c r="D2734" s="144">
        <v>709420</v>
      </c>
      <c r="E2734" s="1" t="s">
        <v>116</v>
      </c>
      <c r="G2734" s="1" t="s">
        <v>382</v>
      </c>
    </row>
    <row r="2735" spans="1:8" ht="15" customHeight="1">
      <c r="A2735" s="180">
        <v>44927</v>
      </c>
      <c r="B2735" s="1" t="s">
        <v>153</v>
      </c>
      <c r="C2735" s="144"/>
      <c r="D2735" s="144">
        <v>4298100</v>
      </c>
      <c r="E2735" s="1" t="s">
        <v>116</v>
      </c>
      <c r="G2735" s="1" t="s">
        <v>382</v>
      </c>
    </row>
    <row r="2736" spans="1:8" ht="15" customHeight="1">
      <c r="A2736" s="180">
        <v>44927</v>
      </c>
      <c r="B2736" s="1" t="s">
        <v>2</v>
      </c>
      <c r="C2736" s="144"/>
      <c r="D2736" s="144">
        <v>429810</v>
      </c>
      <c r="E2736" s="1" t="s">
        <v>116</v>
      </c>
      <c r="G2736" s="1" t="s">
        <v>382</v>
      </c>
    </row>
    <row r="2737" spans="1:7" ht="15" customHeight="1">
      <c r="A2737" s="180">
        <v>44927</v>
      </c>
      <c r="B2737" s="1" t="s">
        <v>83</v>
      </c>
      <c r="C2737" s="144"/>
      <c r="D2737" s="144">
        <v>39075400</v>
      </c>
      <c r="E2737" s="1" t="s">
        <v>296</v>
      </c>
      <c r="G2737" s="1" t="s">
        <v>382</v>
      </c>
    </row>
    <row r="2738" spans="1:7" ht="15" customHeight="1">
      <c r="A2738" s="180">
        <v>44927</v>
      </c>
      <c r="B2738" s="1" t="s">
        <v>2</v>
      </c>
      <c r="C2738" s="144"/>
      <c r="D2738" s="144">
        <v>3907540</v>
      </c>
      <c r="E2738" s="1" t="s">
        <v>296</v>
      </c>
      <c r="G2738" s="1" t="s">
        <v>382</v>
      </c>
    </row>
    <row r="2739" spans="1:7" ht="15" customHeight="1">
      <c r="A2739" s="180">
        <v>44927</v>
      </c>
      <c r="B2739" s="1" t="s">
        <v>153</v>
      </c>
      <c r="C2739" s="144"/>
      <c r="D2739" s="144">
        <v>23657000</v>
      </c>
      <c r="E2739" s="1" t="s">
        <v>296</v>
      </c>
      <c r="G2739" s="1" t="s">
        <v>382</v>
      </c>
    </row>
    <row r="2740" spans="1:7" ht="15" customHeight="1">
      <c r="A2740" s="180">
        <v>44927</v>
      </c>
      <c r="B2740" s="1" t="s">
        <v>2</v>
      </c>
      <c r="C2740" s="144"/>
      <c r="D2740" s="144">
        <v>2365700</v>
      </c>
      <c r="E2740" s="1" t="s">
        <v>296</v>
      </c>
      <c r="G2740" s="1" t="s">
        <v>382</v>
      </c>
    </row>
    <row r="2741" spans="1:7" ht="15" customHeight="1">
      <c r="A2741" s="180">
        <v>44927</v>
      </c>
      <c r="B2741" s="1" t="s">
        <v>153</v>
      </c>
      <c r="C2741" s="144"/>
      <c r="D2741" s="144">
        <v>10206000</v>
      </c>
      <c r="E2741" s="1" t="s">
        <v>481</v>
      </c>
      <c r="G2741" s="1" t="s">
        <v>382</v>
      </c>
    </row>
    <row r="2742" spans="1:7" ht="15" customHeight="1">
      <c r="A2742" s="180">
        <v>44927</v>
      </c>
      <c r="B2742" s="1" t="s">
        <v>2</v>
      </c>
      <c r="C2742" s="144"/>
      <c r="D2742" s="144">
        <v>1020600</v>
      </c>
      <c r="E2742" s="1" t="s">
        <v>481</v>
      </c>
      <c r="G2742" s="1" t="s">
        <v>382</v>
      </c>
    </row>
    <row r="2743" spans="1:7" ht="15" customHeight="1">
      <c r="A2743" s="180">
        <v>44927</v>
      </c>
      <c r="B2743" s="1" t="s">
        <v>153</v>
      </c>
      <c r="C2743" s="144"/>
      <c r="D2743" s="144">
        <v>9491990</v>
      </c>
      <c r="E2743" s="1" t="s">
        <v>481</v>
      </c>
      <c r="G2743" s="1" t="s">
        <v>382</v>
      </c>
    </row>
    <row r="2744" spans="1:7" ht="15" customHeight="1">
      <c r="A2744" s="180">
        <v>44927</v>
      </c>
      <c r="B2744" s="1" t="s">
        <v>2</v>
      </c>
      <c r="C2744" s="144"/>
      <c r="D2744" s="144">
        <v>949199</v>
      </c>
      <c r="E2744" s="1" t="s">
        <v>481</v>
      </c>
      <c r="G2744" s="1" t="s">
        <v>382</v>
      </c>
    </row>
    <row r="2745" spans="1:7" ht="15" customHeight="1">
      <c r="A2745" s="180">
        <v>44927</v>
      </c>
      <c r="B2745" s="1" t="s">
        <v>83</v>
      </c>
      <c r="C2745" s="144"/>
      <c r="D2745" s="144">
        <v>43209000</v>
      </c>
      <c r="E2745" s="1" t="s">
        <v>455</v>
      </c>
      <c r="G2745" s="1" t="s">
        <v>382</v>
      </c>
    </row>
    <row r="2746" spans="1:7" ht="15" customHeight="1">
      <c r="A2746" s="180">
        <v>44927</v>
      </c>
      <c r="B2746" s="1" t="s">
        <v>2</v>
      </c>
      <c r="C2746" s="144"/>
      <c r="D2746" s="144">
        <v>4320900</v>
      </c>
      <c r="E2746" s="1" t="s">
        <v>455</v>
      </c>
      <c r="G2746" s="1" t="s">
        <v>382</v>
      </c>
    </row>
    <row r="2747" spans="1:7" ht="15" customHeight="1">
      <c r="A2747" s="180">
        <v>44927</v>
      </c>
      <c r="B2747" s="1" t="s">
        <v>153</v>
      </c>
      <c r="C2747" s="144"/>
      <c r="D2747" s="144">
        <v>26848700</v>
      </c>
      <c r="E2747" s="1" t="s">
        <v>455</v>
      </c>
      <c r="G2747" s="1" t="s">
        <v>382</v>
      </c>
    </row>
    <row r="2748" spans="1:7" ht="15" customHeight="1">
      <c r="A2748" s="180">
        <v>44927</v>
      </c>
      <c r="B2748" s="1" t="s">
        <v>2</v>
      </c>
      <c r="C2748" s="144"/>
      <c r="D2748" s="144">
        <v>2684870</v>
      </c>
      <c r="E2748" s="1" t="s">
        <v>455</v>
      </c>
      <c r="G2748" s="1" t="s">
        <v>382</v>
      </c>
    </row>
    <row r="2749" spans="1:7" ht="15" customHeight="1">
      <c r="A2749" s="180">
        <v>44927</v>
      </c>
      <c r="B2749" s="1" t="s">
        <v>83</v>
      </c>
      <c r="C2749" s="144"/>
      <c r="D2749" s="144">
        <v>36770290</v>
      </c>
      <c r="E2749" s="1" t="s">
        <v>342</v>
      </c>
      <c r="G2749" s="1" t="s">
        <v>382</v>
      </c>
    </row>
    <row r="2750" spans="1:7" ht="15" customHeight="1">
      <c r="A2750" s="180">
        <v>44927</v>
      </c>
      <c r="B2750" s="1" t="s">
        <v>2</v>
      </c>
      <c r="C2750" s="144"/>
      <c r="D2750" s="144">
        <v>3677029</v>
      </c>
      <c r="E2750" s="1" t="s">
        <v>342</v>
      </c>
      <c r="G2750" s="1" t="s">
        <v>382</v>
      </c>
    </row>
    <row r="2751" spans="1:7" ht="15" customHeight="1">
      <c r="A2751" s="180">
        <v>44927</v>
      </c>
      <c r="B2751" s="1" t="s">
        <v>153</v>
      </c>
      <c r="C2751" s="144"/>
      <c r="D2751" s="144">
        <v>20056530</v>
      </c>
      <c r="E2751" s="1" t="s">
        <v>342</v>
      </c>
      <c r="G2751" s="1" t="s">
        <v>382</v>
      </c>
    </row>
    <row r="2752" spans="1:7" ht="15" customHeight="1">
      <c r="A2752" s="180">
        <v>44927</v>
      </c>
      <c r="B2752" s="1" t="s">
        <v>2</v>
      </c>
      <c r="C2752" s="144"/>
      <c r="D2752" s="144">
        <v>2005653</v>
      </c>
      <c r="E2752" s="1" t="s">
        <v>342</v>
      </c>
      <c r="G2752" s="1" t="s">
        <v>382</v>
      </c>
    </row>
    <row r="2753" spans="1:7" ht="15" customHeight="1">
      <c r="A2753" s="180">
        <v>44927</v>
      </c>
      <c r="B2753" s="1" t="s">
        <v>83</v>
      </c>
      <c r="C2753" s="144"/>
      <c r="D2753" s="144">
        <v>4877000</v>
      </c>
      <c r="E2753" s="1" t="s">
        <v>313</v>
      </c>
      <c r="G2753" s="1" t="s">
        <v>382</v>
      </c>
    </row>
    <row r="2754" spans="1:7" ht="15" customHeight="1">
      <c r="A2754" s="180">
        <v>44927</v>
      </c>
      <c r="B2754" s="1" t="s">
        <v>2</v>
      </c>
      <c r="C2754" s="144"/>
      <c r="D2754" s="144">
        <v>487700</v>
      </c>
      <c r="E2754" s="1" t="s">
        <v>313</v>
      </c>
      <c r="G2754" s="1" t="s">
        <v>382</v>
      </c>
    </row>
    <row r="2755" spans="1:7" ht="15" customHeight="1">
      <c r="A2755" s="180">
        <v>44927</v>
      </c>
      <c r="B2755" s="1" t="s">
        <v>153</v>
      </c>
      <c r="C2755" s="144"/>
      <c r="D2755" s="144">
        <v>3104000</v>
      </c>
      <c r="E2755" s="1" t="s">
        <v>313</v>
      </c>
      <c r="G2755" s="1" t="s">
        <v>382</v>
      </c>
    </row>
    <row r="2756" spans="1:7" ht="15" customHeight="1">
      <c r="A2756" s="180">
        <v>44927</v>
      </c>
      <c r="B2756" s="1" t="s">
        <v>2</v>
      </c>
      <c r="C2756" s="144"/>
      <c r="D2756" s="144">
        <v>310400</v>
      </c>
      <c r="E2756" s="1" t="s">
        <v>313</v>
      </c>
      <c r="G2756" s="1" t="s">
        <v>382</v>
      </c>
    </row>
    <row r="2757" spans="1:7" ht="15" customHeight="1">
      <c r="A2757" s="180">
        <v>44927</v>
      </c>
      <c r="B2757" s="1" t="s">
        <v>83</v>
      </c>
      <c r="C2757" s="144"/>
      <c r="D2757" s="144">
        <v>20446000</v>
      </c>
      <c r="E2757" s="1" t="s">
        <v>455</v>
      </c>
      <c r="G2757" s="1" t="s">
        <v>382</v>
      </c>
    </row>
    <row r="2758" spans="1:7" ht="15" customHeight="1">
      <c r="A2758" s="180">
        <v>44927</v>
      </c>
      <c r="B2758" s="1" t="s">
        <v>2</v>
      </c>
      <c r="C2758" s="144"/>
      <c r="D2758" s="144">
        <v>2044600</v>
      </c>
      <c r="E2758" s="1" t="s">
        <v>455</v>
      </c>
      <c r="G2758" s="1" t="s">
        <v>382</v>
      </c>
    </row>
    <row r="2759" spans="1:7" ht="15" customHeight="1">
      <c r="A2759" s="180">
        <v>44927</v>
      </c>
      <c r="B2759" s="1" t="s">
        <v>153</v>
      </c>
      <c r="C2759" s="144"/>
      <c r="D2759" s="144">
        <v>12398000</v>
      </c>
      <c r="E2759" s="1" t="s">
        <v>455</v>
      </c>
      <c r="G2759" s="1" t="s">
        <v>382</v>
      </c>
    </row>
    <row r="2760" spans="1:7" ht="15" customHeight="1">
      <c r="A2760" s="180">
        <v>44927</v>
      </c>
      <c r="B2760" s="1" t="s">
        <v>2</v>
      </c>
      <c r="C2760" s="144"/>
      <c r="D2760" s="144">
        <v>1239800</v>
      </c>
      <c r="E2760" s="1" t="s">
        <v>455</v>
      </c>
      <c r="G2760" s="1" t="s">
        <v>382</v>
      </c>
    </row>
    <row r="2761" spans="1:7" ht="15" customHeight="1">
      <c r="A2761" s="180">
        <v>44927</v>
      </c>
      <c r="B2761" s="1" t="s">
        <v>153</v>
      </c>
      <c r="C2761" s="144"/>
      <c r="D2761" s="144">
        <v>6209400</v>
      </c>
      <c r="E2761" s="1" t="s">
        <v>240</v>
      </c>
      <c r="G2761" s="1" t="s">
        <v>382</v>
      </c>
    </row>
    <row r="2762" spans="1:7" ht="15" customHeight="1">
      <c r="A2762" s="180">
        <v>44927</v>
      </c>
      <c r="B2762" s="1" t="s">
        <v>2</v>
      </c>
      <c r="C2762" s="144"/>
      <c r="D2762" s="144">
        <v>620940</v>
      </c>
      <c r="E2762" s="1" t="s">
        <v>240</v>
      </c>
      <c r="G2762" s="1" t="s">
        <v>382</v>
      </c>
    </row>
    <row r="2763" spans="1:7" ht="15" customHeight="1">
      <c r="A2763" s="180">
        <v>44927</v>
      </c>
      <c r="B2763" s="1" t="s">
        <v>83</v>
      </c>
      <c r="C2763" s="144"/>
      <c r="D2763" s="144">
        <v>4900000</v>
      </c>
      <c r="E2763" s="1" t="s">
        <v>249</v>
      </c>
      <c r="G2763" s="1" t="s">
        <v>382</v>
      </c>
    </row>
    <row r="2764" spans="1:7" ht="15" customHeight="1">
      <c r="A2764" s="180">
        <v>44927</v>
      </c>
      <c r="B2764" s="1" t="s">
        <v>2</v>
      </c>
      <c r="C2764" s="144"/>
      <c r="D2764" s="144">
        <v>490000</v>
      </c>
      <c r="E2764" s="1" t="s">
        <v>249</v>
      </c>
      <c r="G2764" s="1" t="s">
        <v>382</v>
      </c>
    </row>
    <row r="2765" spans="1:7" ht="15" customHeight="1">
      <c r="A2765" s="180">
        <v>44927</v>
      </c>
      <c r="B2765" s="1" t="s">
        <v>153</v>
      </c>
      <c r="C2765" s="144"/>
      <c r="D2765" s="144">
        <v>2712500</v>
      </c>
      <c r="E2765" s="1" t="s">
        <v>249</v>
      </c>
      <c r="G2765" s="1" t="s">
        <v>382</v>
      </c>
    </row>
    <row r="2766" spans="1:7" ht="15" customHeight="1">
      <c r="A2766" s="180">
        <v>44927</v>
      </c>
      <c r="B2766" s="1" t="s">
        <v>2</v>
      </c>
      <c r="C2766" s="144"/>
      <c r="D2766" s="144">
        <v>271250</v>
      </c>
      <c r="E2766" s="1" t="s">
        <v>249</v>
      </c>
      <c r="G2766" s="1" t="s">
        <v>382</v>
      </c>
    </row>
    <row r="2767" spans="1:7" ht="15" customHeight="1">
      <c r="A2767" s="180">
        <v>44927</v>
      </c>
      <c r="B2767" s="1" t="s">
        <v>83</v>
      </c>
      <c r="C2767" s="144"/>
      <c r="D2767" s="144">
        <v>3099200</v>
      </c>
      <c r="E2767" s="1" t="s">
        <v>482</v>
      </c>
      <c r="G2767" s="1" t="s">
        <v>382</v>
      </c>
    </row>
    <row r="2768" spans="1:7" ht="15" customHeight="1">
      <c r="A2768" s="180">
        <v>44927</v>
      </c>
      <c r="B2768" s="1" t="s">
        <v>2</v>
      </c>
      <c r="C2768" s="144"/>
      <c r="D2768" s="144">
        <v>309920</v>
      </c>
      <c r="E2768" s="1" t="s">
        <v>482</v>
      </c>
      <c r="G2768" s="1" t="s">
        <v>382</v>
      </c>
    </row>
    <row r="2769" spans="1:7" ht="15" customHeight="1">
      <c r="A2769" s="180">
        <v>44927</v>
      </c>
      <c r="B2769" s="1" t="s">
        <v>153</v>
      </c>
      <c r="C2769" s="144"/>
      <c r="D2769" s="144">
        <v>1766700</v>
      </c>
      <c r="E2769" s="1" t="s">
        <v>482</v>
      </c>
      <c r="G2769" s="1" t="s">
        <v>382</v>
      </c>
    </row>
    <row r="2770" spans="1:7" ht="15" customHeight="1">
      <c r="A2770" s="180">
        <v>44927</v>
      </c>
      <c r="B2770" s="1" t="s">
        <v>2</v>
      </c>
      <c r="C2770" s="144"/>
      <c r="D2770" s="144">
        <v>176670</v>
      </c>
      <c r="E2770" s="1" t="s">
        <v>482</v>
      </c>
      <c r="G2770" s="1" t="s">
        <v>382</v>
      </c>
    </row>
    <row r="2771" spans="1:7" ht="15" customHeight="1">
      <c r="A2771" s="180">
        <v>44927</v>
      </c>
      <c r="B2771" s="1" t="s">
        <v>153</v>
      </c>
      <c r="C2771" s="144"/>
      <c r="D2771" s="144">
        <v>1861470</v>
      </c>
      <c r="E2771" s="1" t="s">
        <v>378</v>
      </c>
      <c r="G2771" s="1" t="s">
        <v>382</v>
      </c>
    </row>
    <row r="2772" spans="1:7" ht="15" customHeight="1">
      <c r="A2772" s="180">
        <v>44927</v>
      </c>
      <c r="B2772" s="1" t="s">
        <v>2</v>
      </c>
      <c r="C2772" s="144"/>
      <c r="D2772" s="144">
        <v>186147</v>
      </c>
      <c r="E2772" s="1" t="s">
        <v>378</v>
      </c>
      <c r="G2772" s="1" t="s">
        <v>382</v>
      </c>
    </row>
    <row r="2773" spans="1:7" ht="15" customHeight="1">
      <c r="A2773" s="180">
        <v>44927</v>
      </c>
      <c r="B2773" s="1" t="s">
        <v>153</v>
      </c>
      <c r="C2773" s="144"/>
      <c r="D2773" s="144">
        <v>2140500</v>
      </c>
      <c r="E2773" s="1" t="s">
        <v>124</v>
      </c>
      <c r="G2773" s="1" t="s">
        <v>382</v>
      </c>
    </row>
    <row r="2774" spans="1:7" ht="15" customHeight="1">
      <c r="A2774" s="180">
        <v>44927</v>
      </c>
      <c r="B2774" s="1" t="s">
        <v>2</v>
      </c>
      <c r="C2774" s="144"/>
      <c r="D2774" s="144">
        <v>214050</v>
      </c>
      <c r="E2774" s="1" t="s">
        <v>124</v>
      </c>
      <c r="G2774" s="1" t="s">
        <v>382</v>
      </c>
    </row>
    <row r="2775" spans="1:7" ht="15" customHeight="1">
      <c r="A2775" s="180">
        <v>44927</v>
      </c>
      <c r="B2775" s="1" t="s">
        <v>83</v>
      </c>
      <c r="C2775" s="144"/>
      <c r="D2775" s="144">
        <v>1311800</v>
      </c>
      <c r="E2775" s="1" t="s">
        <v>331</v>
      </c>
      <c r="G2775" s="1" t="s">
        <v>382</v>
      </c>
    </row>
    <row r="2776" spans="1:7" ht="15" customHeight="1">
      <c r="A2776" s="180">
        <v>44927</v>
      </c>
      <c r="B2776" s="1" t="s">
        <v>2</v>
      </c>
      <c r="C2776" s="144"/>
      <c r="D2776" s="144">
        <v>131180</v>
      </c>
      <c r="E2776" s="1" t="s">
        <v>331</v>
      </c>
      <c r="G2776" s="1" t="s">
        <v>382</v>
      </c>
    </row>
    <row r="2777" spans="1:7" ht="15" customHeight="1">
      <c r="A2777" s="180">
        <v>44927</v>
      </c>
      <c r="B2777" s="1" t="s">
        <v>153</v>
      </c>
      <c r="C2777" s="144"/>
      <c r="D2777" s="144">
        <v>715500</v>
      </c>
      <c r="E2777" s="1" t="s">
        <v>331</v>
      </c>
      <c r="G2777" s="1" t="s">
        <v>382</v>
      </c>
    </row>
    <row r="2778" spans="1:7" ht="15" customHeight="1">
      <c r="A2778" s="180">
        <v>44927</v>
      </c>
      <c r="B2778" s="1" t="s">
        <v>2</v>
      </c>
      <c r="C2778" s="144"/>
      <c r="D2778" s="144">
        <v>71550</v>
      </c>
      <c r="E2778" s="1" t="s">
        <v>331</v>
      </c>
      <c r="G2778" s="1" t="s">
        <v>382</v>
      </c>
    </row>
    <row r="2779" spans="1:7" ht="15" customHeight="1">
      <c r="A2779" s="180">
        <v>44927</v>
      </c>
      <c r="B2779" s="1" t="s">
        <v>153</v>
      </c>
      <c r="C2779" s="144"/>
      <c r="D2779" s="144">
        <v>7858000</v>
      </c>
      <c r="E2779" s="1" t="s">
        <v>137</v>
      </c>
      <c r="G2779" s="1" t="s">
        <v>382</v>
      </c>
    </row>
    <row r="2780" spans="1:7" ht="15" customHeight="1">
      <c r="A2780" s="180">
        <v>44927</v>
      </c>
      <c r="B2780" s="1" t="s">
        <v>2</v>
      </c>
      <c r="C2780" s="144"/>
      <c r="D2780" s="144">
        <v>785800</v>
      </c>
      <c r="E2780" s="1" t="s">
        <v>137</v>
      </c>
      <c r="G2780" s="1" t="s">
        <v>382</v>
      </c>
    </row>
    <row r="2781" spans="1:7" ht="15" customHeight="1">
      <c r="A2781" s="180">
        <v>44927</v>
      </c>
      <c r="B2781" s="1" t="s">
        <v>83</v>
      </c>
      <c r="C2781" s="144"/>
      <c r="D2781" s="144">
        <v>900000</v>
      </c>
      <c r="E2781" s="1" t="s">
        <v>481</v>
      </c>
      <c r="G2781" s="1" t="s">
        <v>382</v>
      </c>
    </row>
    <row r="2782" spans="1:7" ht="15" customHeight="1">
      <c r="A2782" s="180">
        <v>44927</v>
      </c>
      <c r="B2782" s="1" t="s">
        <v>2</v>
      </c>
      <c r="C2782" s="144"/>
      <c r="D2782" s="144">
        <v>90000</v>
      </c>
      <c r="E2782" s="1" t="s">
        <v>481</v>
      </c>
      <c r="G2782" s="1" t="s">
        <v>382</v>
      </c>
    </row>
    <row r="2783" spans="1:7" ht="15" customHeight="1">
      <c r="A2783" s="180">
        <v>44927</v>
      </c>
      <c r="B2783" s="1" t="s">
        <v>83</v>
      </c>
      <c r="C2783" s="144"/>
      <c r="D2783" s="144">
        <v>5379000</v>
      </c>
      <c r="E2783" s="1" t="s">
        <v>125</v>
      </c>
      <c r="G2783" s="1" t="s">
        <v>382</v>
      </c>
    </row>
    <row r="2784" spans="1:7" ht="15" customHeight="1">
      <c r="A2784" s="180">
        <v>44927</v>
      </c>
      <c r="B2784" s="1" t="s">
        <v>2</v>
      </c>
      <c r="C2784" s="144"/>
      <c r="D2784" s="144">
        <v>537900</v>
      </c>
      <c r="E2784" s="1" t="s">
        <v>125</v>
      </c>
      <c r="G2784" s="1" t="s">
        <v>382</v>
      </c>
    </row>
    <row r="2785" spans="1:7" ht="15" customHeight="1">
      <c r="A2785" s="180">
        <v>44927</v>
      </c>
      <c r="B2785" s="1" t="s">
        <v>153</v>
      </c>
      <c r="C2785" s="144"/>
      <c r="D2785" s="144">
        <v>2715000</v>
      </c>
      <c r="E2785" s="1" t="s">
        <v>125</v>
      </c>
      <c r="G2785" s="1" t="s">
        <v>382</v>
      </c>
    </row>
    <row r="2786" spans="1:7" ht="15" customHeight="1">
      <c r="A2786" s="180">
        <v>44927</v>
      </c>
      <c r="B2786" s="1" t="s">
        <v>2</v>
      </c>
      <c r="C2786" s="144"/>
      <c r="D2786" s="144">
        <v>271500</v>
      </c>
      <c r="E2786" s="1" t="s">
        <v>125</v>
      </c>
      <c r="G2786" s="1" t="s">
        <v>382</v>
      </c>
    </row>
    <row r="2787" spans="1:7" ht="15" customHeight="1">
      <c r="A2787" s="180">
        <v>44927</v>
      </c>
      <c r="B2787" s="1" t="s">
        <v>83</v>
      </c>
      <c r="C2787" s="144"/>
      <c r="D2787" s="144">
        <v>13623300</v>
      </c>
      <c r="E2787" s="1" t="s">
        <v>126</v>
      </c>
      <c r="G2787" s="1" t="s">
        <v>382</v>
      </c>
    </row>
    <row r="2788" spans="1:7" ht="15" customHeight="1">
      <c r="A2788" s="180">
        <v>44927</v>
      </c>
      <c r="B2788" s="1" t="s">
        <v>2</v>
      </c>
      <c r="C2788" s="144"/>
      <c r="D2788" s="144">
        <v>1362330</v>
      </c>
      <c r="E2788" s="1" t="s">
        <v>126</v>
      </c>
      <c r="G2788" s="1" t="s">
        <v>382</v>
      </c>
    </row>
    <row r="2789" spans="1:7" ht="15" customHeight="1">
      <c r="A2789" s="180">
        <v>44927</v>
      </c>
      <c r="B2789" s="1" t="s">
        <v>153</v>
      </c>
      <c r="C2789" s="144"/>
      <c r="D2789" s="144">
        <v>7150200</v>
      </c>
      <c r="E2789" s="1" t="s">
        <v>126</v>
      </c>
      <c r="G2789" s="1" t="s">
        <v>382</v>
      </c>
    </row>
    <row r="2790" spans="1:7" ht="15" customHeight="1">
      <c r="A2790" s="180">
        <v>44927</v>
      </c>
      <c r="B2790" s="1" t="s">
        <v>2</v>
      </c>
      <c r="C2790" s="144"/>
      <c r="D2790" s="144">
        <v>715020</v>
      </c>
      <c r="E2790" s="1" t="s">
        <v>126</v>
      </c>
      <c r="G2790" s="1" t="s">
        <v>382</v>
      </c>
    </row>
    <row r="2791" spans="1:7" ht="15" customHeight="1">
      <c r="A2791" s="180">
        <v>44927</v>
      </c>
      <c r="B2791" s="1" t="s">
        <v>83</v>
      </c>
      <c r="C2791" s="144"/>
      <c r="D2791" s="144">
        <v>7471900</v>
      </c>
      <c r="E2791" s="1" t="s">
        <v>128</v>
      </c>
      <c r="G2791" s="1" t="s">
        <v>382</v>
      </c>
    </row>
    <row r="2792" spans="1:7" ht="15" customHeight="1">
      <c r="A2792" s="180">
        <v>44927</v>
      </c>
      <c r="B2792" s="1" t="s">
        <v>2</v>
      </c>
      <c r="C2792" s="144"/>
      <c r="D2792" s="144">
        <v>747190</v>
      </c>
      <c r="E2792" s="1" t="s">
        <v>128</v>
      </c>
      <c r="G2792" s="1" t="s">
        <v>382</v>
      </c>
    </row>
    <row r="2793" spans="1:7" ht="15" customHeight="1">
      <c r="A2793" s="180">
        <v>44927</v>
      </c>
      <c r="B2793" s="1" t="s">
        <v>153</v>
      </c>
      <c r="C2793" s="144"/>
      <c r="D2793" s="144">
        <v>3750000</v>
      </c>
      <c r="E2793" s="1" t="s">
        <v>128</v>
      </c>
      <c r="G2793" s="1" t="s">
        <v>382</v>
      </c>
    </row>
    <row r="2794" spans="1:7" ht="15" customHeight="1">
      <c r="A2794" s="180">
        <v>44927</v>
      </c>
      <c r="B2794" s="1" t="s">
        <v>2</v>
      </c>
      <c r="C2794" s="144"/>
      <c r="D2794" s="144">
        <v>375000</v>
      </c>
      <c r="E2794" s="1" t="s">
        <v>128</v>
      </c>
      <c r="G2794" s="1" t="s">
        <v>382</v>
      </c>
    </row>
    <row r="2795" spans="1:7" ht="15" customHeight="1">
      <c r="A2795" s="180">
        <v>44927</v>
      </c>
      <c r="B2795" s="1" t="s">
        <v>83</v>
      </c>
      <c r="C2795" s="144"/>
      <c r="D2795" s="144">
        <v>5238000</v>
      </c>
      <c r="E2795" s="1" t="s">
        <v>374</v>
      </c>
      <c r="G2795" s="1" t="s">
        <v>382</v>
      </c>
    </row>
    <row r="2796" spans="1:7" ht="15" customHeight="1">
      <c r="A2796" s="180">
        <v>44927</v>
      </c>
      <c r="B2796" s="1" t="s">
        <v>2</v>
      </c>
      <c r="C2796" s="144"/>
      <c r="D2796" s="144">
        <v>523800</v>
      </c>
      <c r="E2796" s="1" t="s">
        <v>374</v>
      </c>
      <c r="G2796" s="1" t="s">
        <v>382</v>
      </c>
    </row>
    <row r="2797" spans="1:7" ht="15" customHeight="1">
      <c r="A2797" s="180">
        <v>44927</v>
      </c>
      <c r="B2797" s="1" t="s">
        <v>153</v>
      </c>
      <c r="C2797" s="144"/>
      <c r="D2797" s="144">
        <v>1625700</v>
      </c>
      <c r="E2797" s="1" t="s">
        <v>374</v>
      </c>
      <c r="G2797" s="1" t="s">
        <v>382</v>
      </c>
    </row>
    <row r="2798" spans="1:7" ht="15" customHeight="1">
      <c r="A2798" s="180">
        <v>44927</v>
      </c>
      <c r="B2798" s="1" t="s">
        <v>2</v>
      </c>
      <c r="C2798" s="144"/>
      <c r="D2798" s="144">
        <v>162570</v>
      </c>
      <c r="E2798" s="1" t="s">
        <v>374</v>
      </c>
      <c r="G2798" s="1" t="s">
        <v>382</v>
      </c>
    </row>
    <row r="2799" spans="1:7" ht="15" customHeight="1">
      <c r="A2799" s="180">
        <v>44927</v>
      </c>
      <c r="B2799" s="1" t="s">
        <v>83</v>
      </c>
      <c r="C2799" s="144"/>
      <c r="D2799" s="144">
        <v>7482100</v>
      </c>
      <c r="E2799" s="1" t="s">
        <v>383</v>
      </c>
      <c r="G2799" s="1" t="s">
        <v>382</v>
      </c>
    </row>
    <row r="2800" spans="1:7" ht="15" customHeight="1">
      <c r="A2800" s="180">
        <v>44927</v>
      </c>
      <c r="B2800" s="1" t="s">
        <v>2</v>
      </c>
      <c r="C2800" s="144"/>
      <c r="D2800" s="144">
        <v>748210</v>
      </c>
      <c r="E2800" s="1" t="s">
        <v>383</v>
      </c>
      <c r="G2800" s="1" t="s">
        <v>382</v>
      </c>
    </row>
    <row r="2801" spans="1:7" ht="15" customHeight="1">
      <c r="A2801" s="180">
        <v>44927</v>
      </c>
      <c r="B2801" s="1" t="s">
        <v>153</v>
      </c>
      <c r="C2801" s="144"/>
      <c r="D2801" s="144">
        <v>2902300</v>
      </c>
      <c r="E2801" s="1" t="s">
        <v>383</v>
      </c>
      <c r="G2801" s="1" t="s">
        <v>382</v>
      </c>
    </row>
    <row r="2802" spans="1:7" ht="15" customHeight="1">
      <c r="A2802" s="180">
        <v>44927</v>
      </c>
      <c r="B2802" s="1" t="s">
        <v>2</v>
      </c>
      <c r="C2802" s="144"/>
      <c r="D2802" s="144">
        <v>290230</v>
      </c>
      <c r="E2802" s="1" t="s">
        <v>383</v>
      </c>
      <c r="G2802" s="1" t="s">
        <v>382</v>
      </c>
    </row>
    <row r="2803" spans="1:7" ht="15" customHeight="1">
      <c r="A2803" s="180">
        <v>44927</v>
      </c>
      <c r="B2803" s="1" t="s">
        <v>83</v>
      </c>
      <c r="C2803" s="144"/>
      <c r="D2803" s="144">
        <v>8300000</v>
      </c>
      <c r="E2803" s="1" t="s">
        <v>500</v>
      </c>
      <c r="G2803" s="1" t="s">
        <v>382</v>
      </c>
    </row>
    <row r="2804" spans="1:7" ht="15" customHeight="1">
      <c r="A2804" s="180">
        <v>44927</v>
      </c>
      <c r="B2804" s="1" t="s">
        <v>2</v>
      </c>
      <c r="C2804" s="144"/>
      <c r="D2804" s="144">
        <v>830000</v>
      </c>
      <c r="E2804" s="1" t="s">
        <v>500</v>
      </c>
      <c r="G2804" s="1" t="s">
        <v>382</v>
      </c>
    </row>
    <row r="2805" spans="1:7" ht="15" customHeight="1">
      <c r="A2805" s="180">
        <v>44927</v>
      </c>
      <c r="B2805" s="1" t="s">
        <v>153</v>
      </c>
      <c r="C2805" s="144"/>
      <c r="D2805" s="144">
        <v>4513900</v>
      </c>
      <c r="E2805" s="1" t="s">
        <v>500</v>
      </c>
      <c r="G2805" s="1" t="s">
        <v>382</v>
      </c>
    </row>
    <row r="2806" spans="1:7" ht="15" customHeight="1">
      <c r="A2806" s="180">
        <v>44927</v>
      </c>
      <c r="B2806" s="1" t="s">
        <v>2</v>
      </c>
      <c r="C2806" s="144"/>
      <c r="D2806" s="144">
        <v>451390</v>
      </c>
      <c r="E2806" s="1" t="s">
        <v>500</v>
      </c>
      <c r="G2806" s="1" t="s">
        <v>382</v>
      </c>
    </row>
    <row r="2807" spans="1:7" ht="15" customHeight="1">
      <c r="A2807" s="180">
        <v>44927</v>
      </c>
      <c r="B2807" s="1" t="s">
        <v>153</v>
      </c>
      <c r="C2807" s="144"/>
      <c r="D2807" s="144">
        <v>14849610</v>
      </c>
      <c r="E2807" s="1" t="s">
        <v>489</v>
      </c>
      <c r="G2807" s="1" t="s">
        <v>382</v>
      </c>
    </row>
    <row r="2808" spans="1:7" ht="15" customHeight="1">
      <c r="A2808" s="180">
        <v>44927</v>
      </c>
      <c r="B2808" s="1" t="s">
        <v>2</v>
      </c>
      <c r="C2808" s="144"/>
      <c r="D2808" s="144">
        <v>1484961</v>
      </c>
      <c r="E2808" s="1" t="s">
        <v>489</v>
      </c>
      <c r="G2808" s="1" t="s">
        <v>382</v>
      </c>
    </row>
    <row r="2809" spans="1:7" ht="15" customHeight="1">
      <c r="A2809" s="180">
        <v>44927</v>
      </c>
      <c r="B2809" s="1" t="s">
        <v>83</v>
      </c>
      <c r="C2809" s="144"/>
      <c r="D2809" s="144">
        <v>33878600</v>
      </c>
      <c r="E2809" s="1" t="s">
        <v>120</v>
      </c>
      <c r="G2809" s="1" t="s">
        <v>382</v>
      </c>
    </row>
    <row r="2810" spans="1:7" ht="15" customHeight="1">
      <c r="A2810" s="180">
        <v>44927</v>
      </c>
      <c r="B2810" s="1" t="s">
        <v>2</v>
      </c>
      <c r="C2810" s="144"/>
      <c r="D2810" s="144">
        <v>3387860</v>
      </c>
      <c r="E2810" s="1" t="s">
        <v>120</v>
      </c>
      <c r="G2810" s="1" t="s">
        <v>382</v>
      </c>
    </row>
    <row r="2811" spans="1:7" ht="15" customHeight="1">
      <c r="A2811" s="180">
        <v>44927</v>
      </c>
      <c r="B2811" s="1" t="s">
        <v>153</v>
      </c>
      <c r="C2811" s="144"/>
      <c r="D2811" s="144">
        <v>19918600</v>
      </c>
      <c r="E2811" s="1" t="s">
        <v>120</v>
      </c>
      <c r="G2811" s="1" t="s">
        <v>382</v>
      </c>
    </row>
    <row r="2812" spans="1:7" ht="15" customHeight="1">
      <c r="A2812" s="180">
        <v>44927</v>
      </c>
      <c r="B2812" s="1" t="s">
        <v>2</v>
      </c>
      <c r="C2812" s="144"/>
      <c r="D2812" s="144">
        <v>1991860</v>
      </c>
      <c r="E2812" s="1" t="s">
        <v>120</v>
      </c>
      <c r="G2812" s="1" t="s">
        <v>382</v>
      </c>
    </row>
    <row r="2813" spans="1:7" ht="15" customHeight="1">
      <c r="A2813" s="180">
        <v>44927</v>
      </c>
      <c r="B2813" s="1" t="s">
        <v>83</v>
      </c>
      <c r="C2813" s="144"/>
      <c r="D2813" s="144">
        <v>36942800</v>
      </c>
      <c r="E2813" s="1" t="s">
        <v>120</v>
      </c>
      <c r="G2813" s="1" t="s">
        <v>382</v>
      </c>
    </row>
    <row r="2814" spans="1:7" ht="15" customHeight="1">
      <c r="A2814" s="180">
        <v>44927</v>
      </c>
      <c r="B2814" s="1" t="s">
        <v>2</v>
      </c>
      <c r="C2814" s="144"/>
      <c r="D2814" s="144">
        <v>3694280</v>
      </c>
      <c r="E2814" s="1" t="s">
        <v>120</v>
      </c>
      <c r="G2814" s="1" t="s">
        <v>382</v>
      </c>
    </row>
    <row r="2815" spans="1:7" ht="15" customHeight="1">
      <c r="A2815" s="180">
        <v>44927</v>
      </c>
      <c r="B2815" s="1" t="s">
        <v>153</v>
      </c>
      <c r="C2815" s="144"/>
      <c r="D2815" s="144">
        <v>21722500</v>
      </c>
      <c r="E2815" s="1" t="s">
        <v>120</v>
      </c>
      <c r="G2815" s="1" t="s">
        <v>382</v>
      </c>
    </row>
    <row r="2816" spans="1:7" ht="15" customHeight="1">
      <c r="A2816" s="180">
        <v>44927</v>
      </c>
      <c r="B2816" s="1" t="s">
        <v>2</v>
      </c>
      <c r="C2816" s="144"/>
      <c r="D2816" s="144">
        <v>2172250</v>
      </c>
      <c r="E2816" s="1" t="s">
        <v>120</v>
      </c>
      <c r="G2816" s="1" t="s">
        <v>382</v>
      </c>
    </row>
    <row r="2817" spans="1:7" ht="15" customHeight="1">
      <c r="A2817" s="180">
        <v>44927</v>
      </c>
      <c r="B2817" s="1" t="s">
        <v>83</v>
      </c>
      <c r="C2817" s="144"/>
      <c r="D2817" s="144">
        <v>2362800</v>
      </c>
      <c r="E2817" s="1" t="s">
        <v>120</v>
      </c>
      <c r="G2817" s="1" t="s">
        <v>382</v>
      </c>
    </row>
    <row r="2818" spans="1:7" ht="15" customHeight="1">
      <c r="A2818" s="180">
        <v>44927</v>
      </c>
      <c r="B2818" s="1" t="s">
        <v>2</v>
      </c>
      <c r="C2818" s="144"/>
      <c r="D2818" s="144">
        <v>236280</v>
      </c>
      <c r="E2818" s="1" t="s">
        <v>120</v>
      </c>
      <c r="G2818" s="1" t="s">
        <v>382</v>
      </c>
    </row>
    <row r="2819" spans="1:7" ht="15" customHeight="1">
      <c r="A2819" s="180">
        <v>44927</v>
      </c>
      <c r="B2819" s="1" t="s">
        <v>153</v>
      </c>
      <c r="C2819" s="144"/>
      <c r="D2819" s="144">
        <v>1387100</v>
      </c>
      <c r="E2819" s="1" t="s">
        <v>120</v>
      </c>
      <c r="G2819" s="1" t="s">
        <v>382</v>
      </c>
    </row>
    <row r="2820" spans="1:7" ht="15" customHeight="1">
      <c r="A2820" s="180">
        <v>44927</v>
      </c>
      <c r="B2820" s="1" t="s">
        <v>2</v>
      </c>
      <c r="C2820" s="144"/>
      <c r="D2820" s="144">
        <v>138710</v>
      </c>
      <c r="E2820" s="1" t="s">
        <v>120</v>
      </c>
      <c r="G2820" s="1" t="s">
        <v>382</v>
      </c>
    </row>
    <row r="2821" spans="1:7" ht="15" customHeight="1">
      <c r="A2821" s="180">
        <v>44927</v>
      </c>
      <c r="B2821" s="1" t="s">
        <v>83</v>
      </c>
      <c r="C2821" s="144"/>
      <c r="D2821" s="144">
        <v>186070300</v>
      </c>
      <c r="E2821" s="1" t="s">
        <v>456</v>
      </c>
      <c r="G2821" s="1" t="s">
        <v>382</v>
      </c>
    </row>
    <row r="2822" spans="1:7" ht="15" customHeight="1">
      <c r="A2822" s="180">
        <v>44927</v>
      </c>
      <c r="B2822" s="1" t="s">
        <v>2</v>
      </c>
      <c r="C2822" s="144"/>
      <c r="D2822" s="144">
        <v>18607030</v>
      </c>
      <c r="E2822" s="1" t="s">
        <v>456</v>
      </c>
      <c r="G2822" s="1" t="s">
        <v>382</v>
      </c>
    </row>
    <row r="2823" spans="1:7" ht="15" customHeight="1">
      <c r="A2823" s="180">
        <v>44927</v>
      </c>
      <c r="B2823" s="1" t="s">
        <v>153</v>
      </c>
      <c r="C2823" s="144"/>
      <c r="D2823" s="144">
        <v>114807000</v>
      </c>
      <c r="E2823" s="1" t="s">
        <v>456</v>
      </c>
      <c r="G2823" s="1" t="s">
        <v>382</v>
      </c>
    </row>
    <row r="2824" spans="1:7" ht="15" customHeight="1">
      <c r="A2824" s="180">
        <v>44927</v>
      </c>
      <c r="B2824" s="1" t="s">
        <v>2</v>
      </c>
      <c r="C2824" s="144"/>
      <c r="D2824" s="144">
        <v>11480700</v>
      </c>
      <c r="E2824" s="1" t="s">
        <v>456</v>
      </c>
      <c r="G2824" s="1" t="s">
        <v>382</v>
      </c>
    </row>
    <row r="2825" spans="1:7" ht="15" customHeight="1">
      <c r="A2825" s="180">
        <v>44927</v>
      </c>
      <c r="B2825" s="1" t="s">
        <v>153</v>
      </c>
      <c r="C2825" s="144"/>
      <c r="D2825" s="144">
        <v>23982800</v>
      </c>
      <c r="E2825" s="1" t="s">
        <v>483</v>
      </c>
      <c r="G2825" s="1" t="s">
        <v>382</v>
      </c>
    </row>
    <row r="2826" spans="1:7" ht="15" customHeight="1">
      <c r="A2826" s="180">
        <v>44927</v>
      </c>
      <c r="B2826" s="1" t="s">
        <v>2</v>
      </c>
      <c r="C2826" s="144"/>
      <c r="D2826" s="144">
        <v>2398280</v>
      </c>
      <c r="E2826" s="1" t="s">
        <v>483</v>
      </c>
      <c r="G2826" s="1" t="s">
        <v>382</v>
      </c>
    </row>
    <row r="2827" spans="1:7" ht="15" customHeight="1">
      <c r="A2827" s="180">
        <v>44927</v>
      </c>
      <c r="B2827" s="1" t="s">
        <v>153</v>
      </c>
      <c r="C2827" s="144"/>
      <c r="D2827" s="144">
        <v>7538800</v>
      </c>
      <c r="E2827" s="1" t="s">
        <v>483</v>
      </c>
      <c r="G2827" s="1" t="s">
        <v>382</v>
      </c>
    </row>
    <row r="2828" spans="1:7" ht="15" customHeight="1">
      <c r="A2828" s="180">
        <v>44927</v>
      </c>
      <c r="B2828" s="1" t="s">
        <v>2</v>
      </c>
      <c r="C2828" s="144"/>
      <c r="D2828" s="144">
        <v>753880</v>
      </c>
      <c r="E2828" s="1" t="s">
        <v>483</v>
      </c>
      <c r="G2828" s="1" t="s">
        <v>382</v>
      </c>
    </row>
    <row r="2829" spans="1:7" ht="15" customHeight="1">
      <c r="A2829" s="180">
        <v>44927</v>
      </c>
      <c r="B2829" s="1" t="s">
        <v>83</v>
      </c>
      <c r="C2829" s="144"/>
      <c r="D2829" s="144">
        <v>15542000</v>
      </c>
      <c r="E2829" s="1" t="s">
        <v>339</v>
      </c>
      <c r="G2829" s="1" t="s">
        <v>382</v>
      </c>
    </row>
    <row r="2830" spans="1:7" ht="15" customHeight="1">
      <c r="A2830" s="180">
        <v>44927</v>
      </c>
      <c r="B2830" s="1" t="s">
        <v>2</v>
      </c>
      <c r="C2830" s="144"/>
      <c r="D2830" s="144">
        <v>1554200</v>
      </c>
      <c r="E2830" s="1" t="s">
        <v>339</v>
      </c>
      <c r="G2830" s="1" t="s">
        <v>382</v>
      </c>
    </row>
    <row r="2831" spans="1:7" ht="15" customHeight="1">
      <c r="A2831" s="180">
        <v>44927</v>
      </c>
      <c r="B2831" s="1" t="s">
        <v>153</v>
      </c>
      <c r="C2831" s="144"/>
      <c r="D2831" s="144">
        <v>8477400</v>
      </c>
      <c r="E2831" s="1" t="s">
        <v>339</v>
      </c>
      <c r="G2831" s="1" t="s">
        <v>382</v>
      </c>
    </row>
    <row r="2832" spans="1:7" ht="15" customHeight="1">
      <c r="A2832" s="180">
        <v>44927</v>
      </c>
      <c r="B2832" s="1" t="s">
        <v>2</v>
      </c>
      <c r="C2832" s="144"/>
      <c r="D2832" s="144">
        <v>847740</v>
      </c>
      <c r="E2832" s="1" t="s">
        <v>339</v>
      </c>
      <c r="G2832" s="1" t="s">
        <v>382</v>
      </c>
    </row>
    <row r="2833" spans="1:7" ht="15" customHeight="1">
      <c r="A2833" s="180">
        <v>44927</v>
      </c>
      <c r="B2833" s="1" t="s">
        <v>83</v>
      </c>
      <c r="C2833" s="144"/>
      <c r="D2833" s="144">
        <v>41039194</v>
      </c>
      <c r="E2833" s="1" t="s">
        <v>117</v>
      </c>
      <c r="G2833" s="1" t="s">
        <v>382</v>
      </c>
    </row>
    <row r="2834" spans="1:7" ht="15" customHeight="1">
      <c r="A2834" s="180">
        <v>44927</v>
      </c>
      <c r="B2834" s="1" t="s">
        <v>2</v>
      </c>
      <c r="C2834" s="144"/>
      <c r="D2834" s="144">
        <v>4103919</v>
      </c>
      <c r="E2834" s="1" t="s">
        <v>117</v>
      </c>
      <c r="G2834" s="1" t="s">
        <v>382</v>
      </c>
    </row>
    <row r="2835" spans="1:7" ht="15" customHeight="1">
      <c r="A2835" s="180">
        <v>44927</v>
      </c>
      <c r="B2835" s="1" t="s">
        <v>153</v>
      </c>
      <c r="C2835" s="144"/>
      <c r="D2835" s="144">
        <v>25295765</v>
      </c>
      <c r="E2835" s="1" t="s">
        <v>117</v>
      </c>
      <c r="G2835" s="1" t="s">
        <v>382</v>
      </c>
    </row>
    <row r="2836" spans="1:7" ht="15" customHeight="1">
      <c r="A2836" s="180">
        <v>44927</v>
      </c>
      <c r="B2836" s="1" t="s">
        <v>2</v>
      </c>
      <c r="C2836" s="144"/>
      <c r="D2836" s="144">
        <v>2529576</v>
      </c>
      <c r="E2836" s="1" t="s">
        <v>117</v>
      </c>
      <c r="G2836" s="1" t="s">
        <v>382</v>
      </c>
    </row>
    <row r="2837" spans="1:7" ht="15" customHeight="1">
      <c r="A2837" s="180">
        <v>44927</v>
      </c>
      <c r="B2837" s="1" t="s">
        <v>153</v>
      </c>
      <c r="C2837" s="144"/>
      <c r="D2837" s="144">
        <v>25235810</v>
      </c>
      <c r="E2837" s="1" t="s">
        <v>481</v>
      </c>
      <c r="G2837" s="1" t="s">
        <v>382</v>
      </c>
    </row>
    <row r="2838" spans="1:7" ht="15" customHeight="1">
      <c r="A2838" s="180">
        <v>44927</v>
      </c>
      <c r="B2838" s="1" t="s">
        <v>2</v>
      </c>
      <c r="C2838" s="144"/>
      <c r="D2838" s="144">
        <v>2523581</v>
      </c>
      <c r="E2838" s="1" t="s">
        <v>481</v>
      </c>
      <c r="G2838" s="1" t="s">
        <v>382</v>
      </c>
    </row>
    <row r="2839" spans="1:7" ht="15" customHeight="1">
      <c r="A2839" s="180">
        <v>44927</v>
      </c>
      <c r="B2839" s="1" t="s">
        <v>83</v>
      </c>
      <c r="C2839" s="144"/>
      <c r="D2839" s="144">
        <v>3090800</v>
      </c>
      <c r="E2839" s="1" t="s">
        <v>132</v>
      </c>
      <c r="G2839" s="1" t="s">
        <v>382</v>
      </c>
    </row>
    <row r="2840" spans="1:7" ht="15" customHeight="1">
      <c r="A2840" s="180">
        <v>44927</v>
      </c>
      <c r="B2840" s="1" t="s">
        <v>2</v>
      </c>
      <c r="C2840" s="144"/>
      <c r="D2840" s="144">
        <v>309080</v>
      </c>
      <c r="E2840" s="1" t="s">
        <v>132</v>
      </c>
      <c r="G2840" s="1" t="s">
        <v>382</v>
      </c>
    </row>
    <row r="2841" spans="1:7" ht="15" customHeight="1">
      <c r="A2841" s="180">
        <v>44927</v>
      </c>
      <c r="B2841" s="1" t="s">
        <v>153</v>
      </c>
      <c r="C2841" s="144"/>
      <c r="D2841" s="144">
        <v>1836700</v>
      </c>
      <c r="E2841" s="1" t="s">
        <v>132</v>
      </c>
      <c r="G2841" s="1" t="s">
        <v>382</v>
      </c>
    </row>
    <row r="2842" spans="1:7" ht="15" customHeight="1">
      <c r="A2842" s="180">
        <v>44927</v>
      </c>
      <c r="B2842" s="1" t="s">
        <v>2</v>
      </c>
      <c r="C2842" s="144"/>
      <c r="D2842" s="144">
        <v>183670</v>
      </c>
      <c r="E2842" s="1" t="s">
        <v>132</v>
      </c>
      <c r="G2842" s="1" t="s">
        <v>382</v>
      </c>
    </row>
    <row r="2843" spans="1:7" ht="15" customHeight="1">
      <c r="A2843" s="180">
        <v>44927</v>
      </c>
      <c r="B2843" s="1" t="s">
        <v>83</v>
      </c>
      <c r="C2843" s="144"/>
      <c r="D2843" s="144">
        <v>59501300</v>
      </c>
      <c r="E2843" s="1" t="s">
        <v>378</v>
      </c>
      <c r="G2843" s="1" t="s">
        <v>382</v>
      </c>
    </row>
    <row r="2844" spans="1:7" ht="15" customHeight="1">
      <c r="A2844" s="180">
        <v>44927</v>
      </c>
      <c r="B2844" s="1" t="s">
        <v>2</v>
      </c>
      <c r="C2844" s="144"/>
      <c r="D2844" s="144">
        <v>5950130</v>
      </c>
      <c r="E2844" s="1" t="s">
        <v>378</v>
      </c>
      <c r="G2844" s="1" t="s">
        <v>382</v>
      </c>
    </row>
    <row r="2845" spans="1:7" ht="15" customHeight="1">
      <c r="A2845" s="180">
        <v>44927</v>
      </c>
      <c r="B2845" s="1" t="s">
        <v>153</v>
      </c>
      <c r="C2845" s="144"/>
      <c r="D2845" s="144">
        <v>32455200</v>
      </c>
      <c r="E2845" s="1" t="s">
        <v>378</v>
      </c>
      <c r="G2845" s="1" t="s">
        <v>382</v>
      </c>
    </row>
    <row r="2846" spans="1:7" ht="15" customHeight="1">
      <c r="A2846" s="180">
        <v>44927</v>
      </c>
      <c r="B2846" s="1" t="s">
        <v>2</v>
      </c>
      <c r="C2846" s="144"/>
      <c r="D2846" s="144">
        <v>3245520</v>
      </c>
      <c r="E2846" s="1" t="s">
        <v>378</v>
      </c>
      <c r="G2846" s="1" t="s">
        <v>382</v>
      </c>
    </row>
    <row r="2847" spans="1:7" ht="15" customHeight="1">
      <c r="A2847" s="180">
        <v>44927</v>
      </c>
      <c r="B2847" s="1" t="s">
        <v>83</v>
      </c>
      <c r="C2847" s="144"/>
      <c r="D2847" s="144">
        <v>8505700</v>
      </c>
      <c r="E2847" s="1" t="s">
        <v>313</v>
      </c>
      <c r="G2847" s="1" t="s">
        <v>382</v>
      </c>
    </row>
    <row r="2848" spans="1:7" ht="15" customHeight="1">
      <c r="A2848" s="180">
        <v>44927</v>
      </c>
      <c r="B2848" s="1" t="s">
        <v>2</v>
      </c>
      <c r="C2848" s="144"/>
      <c r="D2848" s="144">
        <v>850570</v>
      </c>
      <c r="E2848" s="1" t="s">
        <v>313</v>
      </c>
      <c r="G2848" s="1" t="s">
        <v>382</v>
      </c>
    </row>
    <row r="2849" spans="1:7" ht="15" customHeight="1">
      <c r="A2849" s="180">
        <v>44927</v>
      </c>
      <c r="B2849" s="1" t="s">
        <v>153</v>
      </c>
      <c r="C2849" s="144"/>
      <c r="D2849" s="144">
        <v>4955200</v>
      </c>
      <c r="E2849" s="1" t="s">
        <v>313</v>
      </c>
      <c r="G2849" s="1" t="s">
        <v>382</v>
      </c>
    </row>
    <row r="2850" spans="1:7" ht="15" customHeight="1">
      <c r="A2850" s="180">
        <v>44927</v>
      </c>
      <c r="B2850" s="1" t="s">
        <v>2</v>
      </c>
      <c r="C2850" s="144"/>
      <c r="D2850" s="144">
        <v>495520</v>
      </c>
      <c r="E2850" s="1" t="s">
        <v>313</v>
      </c>
      <c r="G2850" s="1" t="s">
        <v>382</v>
      </c>
    </row>
    <row r="2851" spans="1:7" ht="15" customHeight="1">
      <c r="A2851" s="180">
        <v>44927</v>
      </c>
      <c r="B2851" s="1" t="s">
        <v>83</v>
      </c>
      <c r="C2851" s="144"/>
      <c r="D2851" s="144">
        <v>7741300</v>
      </c>
      <c r="E2851" s="1" t="s">
        <v>313</v>
      </c>
      <c r="G2851" s="1" t="s">
        <v>382</v>
      </c>
    </row>
    <row r="2852" spans="1:7" ht="15" customHeight="1">
      <c r="A2852" s="180">
        <v>44927</v>
      </c>
      <c r="B2852" s="1" t="s">
        <v>2</v>
      </c>
      <c r="C2852" s="144"/>
      <c r="D2852" s="144">
        <v>774130</v>
      </c>
      <c r="E2852" s="1" t="s">
        <v>313</v>
      </c>
      <c r="G2852" s="1" t="s">
        <v>382</v>
      </c>
    </row>
    <row r="2853" spans="1:7" ht="15" customHeight="1">
      <c r="A2853" s="180">
        <v>44927</v>
      </c>
      <c r="B2853" s="1" t="s">
        <v>153</v>
      </c>
      <c r="C2853" s="144"/>
      <c r="D2853" s="144">
        <v>4222500</v>
      </c>
      <c r="E2853" s="1" t="s">
        <v>313</v>
      </c>
      <c r="G2853" s="1" t="s">
        <v>382</v>
      </c>
    </row>
    <row r="2854" spans="1:7" ht="15" customHeight="1">
      <c r="A2854" s="180">
        <v>44927</v>
      </c>
      <c r="B2854" s="1" t="s">
        <v>2</v>
      </c>
      <c r="C2854" s="144"/>
      <c r="D2854" s="144">
        <v>422250</v>
      </c>
      <c r="E2854" s="1" t="s">
        <v>313</v>
      </c>
      <c r="G2854" s="1" t="s">
        <v>382</v>
      </c>
    </row>
    <row r="2855" spans="1:7" ht="15" customHeight="1">
      <c r="A2855" s="180">
        <v>44927</v>
      </c>
      <c r="B2855" s="1" t="s">
        <v>83</v>
      </c>
      <c r="C2855" s="144"/>
      <c r="D2855" s="144">
        <v>8279200</v>
      </c>
      <c r="E2855" s="1" t="s">
        <v>313</v>
      </c>
      <c r="G2855" s="1" t="s">
        <v>382</v>
      </c>
    </row>
    <row r="2856" spans="1:7" ht="15" customHeight="1">
      <c r="A2856" s="180">
        <v>44927</v>
      </c>
      <c r="B2856" s="1" t="s">
        <v>2</v>
      </c>
      <c r="C2856" s="144"/>
      <c r="D2856" s="144">
        <v>827920</v>
      </c>
      <c r="E2856" s="1" t="s">
        <v>313</v>
      </c>
      <c r="G2856" s="1" t="s">
        <v>382</v>
      </c>
    </row>
    <row r="2857" spans="1:7" ht="15" customHeight="1">
      <c r="A2857" s="180">
        <v>44927</v>
      </c>
      <c r="B2857" s="1" t="s">
        <v>153</v>
      </c>
      <c r="C2857" s="144"/>
      <c r="D2857" s="144">
        <v>4788800</v>
      </c>
      <c r="E2857" s="1" t="s">
        <v>313</v>
      </c>
      <c r="G2857" s="1" t="s">
        <v>382</v>
      </c>
    </row>
    <row r="2858" spans="1:7" ht="15" customHeight="1">
      <c r="A2858" s="180">
        <v>44927</v>
      </c>
      <c r="B2858" s="1" t="s">
        <v>2</v>
      </c>
      <c r="C2858" s="144"/>
      <c r="D2858" s="144">
        <v>478880</v>
      </c>
      <c r="E2858" s="1" t="s">
        <v>313</v>
      </c>
      <c r="G2858" s="1" t="s">
        <v>382</v>
      </c>
    </row>
    <row r="2859" spans="1:7" ht="15" customHeight="1">
      <c r="A2859" s="180">
        <v>44927</v>
      </c>
      <c r="B2859" s="1" t="s">
        <v>83</v>
      </c>
      <c r="C2859" s="144"/>
      <c r="D2859" s="144">
        <v>8955600</v>
      </c>
      <c r="E2859" s="1" t="s">
        <v>123</v>
      </c>
      <c r="G2859" s="1" t="s">
        <v>382</v>
      </c>
    </row>
    <row r="2860" spans="1:7" ht="15" customHeight="1">
      <c r="A2860" s="180">
        <v>44927</v>
      </c>
      <c r="B2860" s="1" t="s">
        <v>2</v>
      </c>
      <c r="C2860" s="144"/>
      <c r="D2860" s="144">
        <v>895560</v>
      </c>
      <c r="E2860" s="1" t="s">
        <v>123</v>
      </c>
      <c r="G2860" s="1" t="s">
        <v>382</v>
      </c>
    </row>
    <row r="2861" spans="1:7" ht="15" customHeight="1">
      <c r="A2861" s="180">
        <v>44927</v>
      </c>
      <c r="B2861" s="1" t="s">
        <v>153</v>
      </c>
      <c r="C2861" s="144"/>
      <c r="D2861" s="144">
        <v>5103000</v>
      </c>
      <c r="E2861" s="1" t="s">
        <v>123</v>
      </c>
      <c r="G2861" s="1" t="s">
        <v>382</v>
      </c>
    </row>
    <row r="2862" spans="1:7" ht="15" customHeight="1">
      <c r="A2862" s="180">
        <v>44927</v>
      </c>
      <c r="B2862" s="1" t="s">
        <v>2</v>
      </c>
      <c r="C2862" s="144"/>
      <c r="D2862" s="144">
        <v>510300</v>
      </c>
      <c r="E2862" s="1" t="s">
        <v>123</v>
      </c>
      <c r="G2862" s="1" t="s">
        <v>382</v>
      </c>
    </row>
    <row r="2863" spans="1:7" ht="15" customHeight="1">
      <c r="A2863" s="180">
        <v>44927</v>
      </c>
      <c r="B2863" s="1" t="s">
        <v>83</v>
      </c>
      <c r="C2863" s="144"/>
      <c r="D2863" s="144">
        <v>58990100</v>
      </c>
      <c r="E2863" s="1" t="s">
        <v>397</v>
      </c>
      <c r="G2863" s="1" t="s">
        <v>382</v>
      </c>
    </row>
    <row r="2864" spans="1:7" ht="15" customHeight="1">
      <c r="A2864" s="180">
        <v>44927</v>
      </c>
      <c r="B2864" s="1" t="s">
        <v>2</v>
      </c>
      <c r="C2864" s="144"/>
      <c r="D2864" s="144">
        <v>5899010</v>
      </c>
      <c r="E2864" s="1" t="s">
        <v>397</v>
      </c>
      <c r="G2864" s="1" t="s">
        <v>382</v>
      </c>
    </row>
    <row r="2865" spans="1:7" ht="15" customHeight="1">
      <c r="A2865" s="180">
        <v>44927</v>
      </c>
      <c r="B2865" s="1" t="s">
        <v>153</v>
      </c>
      <c r="C2865" s="144"/>
      <c r="D2865" s="144">
        <v>32992000</v>
      </c>
      <c r="E2865" s="1" t="s">
        <v>397</v>
      </c>
      <c r="G2865" s="1" t="s">
        <v>382</v>
      </c>
    </row>
    <row r="2866" spans="1:7" ht="15" customHeight="1">
      <c r="A2866" s="180">
        <v>44927</v>
      </c>
      <c r="B2866" s="1" t="s">
        <v>2</v>
      </c>
      <c r="C2866" s="144"/>
      <c r="D2866" s="144">
        <v>3299200</v>
      </c>
      <c r="E2866" s="1" t="s">
        <v>397</v>
      </c>
      <c r="G2866" s="1" t="s">
        <v>382</v>
      </c>
    </row>
    <row r="2867" spans="1:7" ht="15" customHeight="1">
      <c r="A2867" s="180">
        <v>44927</v>
      </c>
      <c r="B2867" s="1" t="s">
        <v>83</v>
      </c>
      <c r="C2867" s="144"/>
      <c r="D2867" s="144">
        <v>57611900</v>
      </c>
      <c r="E2867" s="1" t="s">
        <v>310</v>
      </c>
      <c r="G2867" s="1" t="s">
        <v>382</v>
      </c>
    </row>
    <row r="2868" spans="1:7" ht="15" customHeight="1">
      <c r="A2868" s="180">
        <v>44927</v>
      </c>
      <c r="B2868" s="1" t="s">
        <v>2</v>
      </c>
      <c r="C2868" s="144"/>
      <c r="D2868" s="144">
        <v>5761190</v>
      </c>
      <c r="E2868" s="1" t="s">
        <v>310</v>
      </c>
      <c r="G2868" s="1" t="s">
        <v>382</v>
      </c>
    </row>
    <row r="2869" spans="1:7" ht="15" customHeight="1">
      <c r="A2869" s="180">
        <v>44927</v>
      </c>
      <c r="B2869" s="1" t="s">
        <v>153</v>
      </c>
      <c r="C2869" s="144"/>
      <c r="D2869" s="144">
        <v>32376900</v>
      </c>
      <c r="E2869" s="1" t="s">
        <v>310</v>
      </c>
      <c r="G2869" s="1" t="s">
        <v>382</v>
      </c>
    </row>
    <row r="2870" spans="1:7" ht="15" customHeight="1">
      <c r="A2870" s="180">
        <v>44927</v>
      </c>
      <c r="B2870" s="1" t="s">
        <v>2</v>
      </c>
      <c r="C2870" s="144"/>
      <c r="D2870" s="144">
        <v>3237690</v>
      </c>
      <c r="E2870" s="1" t="s">
        <v>310</v>
      </c>
      <c r="G2870" s="1" t="s">
        <v>382</v>
      </c>
    </row>
    <row r="2871" spans="1:7" ht="15" customHeight="1">
      <c r="A2871" s="180">
        <v>44927</v>
      </c>
      <c r="B2871" s="1" t="s">
        <v>83</v>
      </c>
      <c r="C2871" s="144"/>
      <c r="D2871" s="144">
        <v>2144000</v>
      </c>
      <c r="E2871" s="1" t="s">
        <v>310</v>
      </c>
      <c r="G2871" s="1" t="s">
        <v>382</v>
      </c>
    </row>
    <row r="2872" spans="1:7" ht="15" customHeight="1">
      <c r="A2872" s="180">
        <v>44927</v>
      </c>
      <c r="B2872" s="1" t="s">
        <v>2</v>
      </c>
      <c r="C2872" s="144"/>
      <c r="D2872" s="144">
        <v>214400</v>
      </c>
      <c r="E2872" s="1" t="s">
        <v>310</v>
      </c>
      <c r="G2872" s="1" t="s">
        <v>382</v>
      </c>
    </row>
    <row r="2873" spans="1:7" ht="15" customHeight="1">
      <c r="A2873" s="180">
        <v>44927</v>
      </c>
      <c r="B2873" s="1" t="s">
        <v>153</v>
      </c>
      <c r="C2873" s="144"/>
      <c r="D2873" s="144">
        <v>1187000</v>
      </c>
      <c r="E2873" s="1" t="s">
        <v>310</v>
      </c>
      <c r="G2873" s="1" t="s">
        <v>382</v>
      </c>
    </row>
    <row r="2874" spans="1:7" ht="15" customHeight="1">
      <c r="A2874" s="180">
        <v>44927</v>
      </c>
      <c r="B2874" s="1" t="s">
        <v>2</v>
      </c>
      <c r="C2874" s="144"/>
      <c r="D2874" s="144">
        <v>118700</v>
      </c>
      <c r="E2874" s="1" t="s">
        <v>310</v>
      </c>
      <c r="G2874" s="1" t="s">
        <v>382</v>
      </c>
    </row>
    <row r="2875" spans="1:7" ht="15" customHeight="1">
      <c r="A2875" s="180">
        <v>44927</v>
      </c>
      <c r="B2875" s="1" t="s">
        <v>83</v>
      </c>
      <c r="C2875" s="144"/>
      <c r="D2875" s="144">
        <v>9542600</v>
      </c>
      <c r="E2875" s="1" t="s">
        <v>313</v>
      </c>
      <c r="G2875" s="1" t="s">
        <v>382</v>
      </c>
    </row>
    <row r="2876" spans="1:7" ht="15" customHeight="1">
      <c r="A2876" s="180">
        <v>44927</v>
      </c>
      <c r="B2876" s="1" t="s">
        <v>2</v>
      </c>
      <c r="C2876" s="144"/>
      <c r="D2876" s="144">
        <v>954260</v>
      </c>
      <c r="E2876" s="1" t="s">
        <v>313</v>
      </c>
      <c r="G2876" s="1" t="s">
        <v>382</v>
      </c>
    </row>
    <row r="2877" spans="1:7" ht="15" customHeight="1">
      <c r="A2877" s="180">
        <v>44927</v>
      </c>
      <c r="B2877" s="1" t="s">
        <v>153</v>
      </c>
      <c r="C2877" s="144"/>
      <c r="D2877" s="144">
        <v>5205100</v>
      </c>
      <c r="E2877" s="1" t="s">
        <v>313</v>
      </c>
      <c r="G2877" s="1" t="s">
        <v>382</v>
      </c>
    </row>
    <row r="2878" spans="1:7" ht="15" customHeight="1">
      <c r="A2878" s="180">
        <v>44927</v>
      </c>
      <c r="B2878" s="1" t="s">
        <v>2</v>
      </c>
      <c r="C2878" s="144"/>
      <c r="D2878" s="144">
        <v>520510</v>
      </c>
      <c r="E2878" s="1" t="s">
        <v>313</v>
      </c>
      <c r="G2878" s="1" t="s">
        <v>382</v>
      </c>
    </row>
    <row r="2879" spans="1:7" ht="15" customHeight="1">
      <c r="A2879" s="180">
        <v>44927</v>
      </c>
      <c r="B2879" s="1" t="s">
        <v>83</v>
      </c>
      <c r="C2879" s="144"/>
      <c r="D2879" s="144">
        <v>16751400</v>
      </c>
      <c r="E2879" s="1" t="s">
        <v>129</v>
      </c>
      <c r="G2879" s="1" t="s">
        <v>382</v>
      </c>
    </row>
    <row r="2880" spans="1:7" ht="15" customHeight="1">
      <c r="A2880" s="180">
        <v>44927</v>
      </c>
      <c r="B2880" s="1" t="s">
        <v>2</v>
      </c>
      <c r="C2880" s="144"/>
      <c r="D2880" s="144">
        <v>1675140</v>
      </c>
      <c r="E2880" s="1" t="s">
        <v>129</v>
      </c>
      <c r="G2880" s="1" t="s">
        <v>382</v>
      </c>
    </row>
    <row r="2881" spans="1:7" ht="15" customHeight="1">
      <c r="A2881" s="180">
        <v>44927</v>
      </c>
      <c r="B2881" s="1" t="s">
        <v>153</v>
      </c>
      <c r="C2881" s="144"/>
      <c r="D2881" s="144">
        <v>9137100</v>
      </c>
      <c r="E2881" s="1" t="s">
        <v>129</v>
      </c>
      <c r="G2881" s="1" t="s">
        <v>382</v>
      </c>
    </row>
    <row r="2882" spans="1:7" ht="15" customHeight="1">
      <c r="A2882" s="180">
        <v>44927</v>
      </c>
      <c r="B2882" s="1" t="s">
        <v>2</v>
      </c>
      <c r="C2882" s="144"/>
      <c r="D2882" s="144">
        <v>913710</v>
      </c>
      <c r="E2882" s="1" t="s">
        <v>129</v>
      </c>
      <c r="G2882" s="1" t="s">
        <v>382</v>
      </c>
    </row>
    <row r="2883" spans="1:7" ht="15" customHeight="1">
      <c r="A2883" s="180">
        <v>44927</v>
      </c>
      <c r="B2883" s="1" t="s">
        <v>83</v>
      </c>
      <c r="C2883" s="144"/>
      <c r="D2883" s="144">
        <v>43209200</v>
      </c>
      <c r="E2883" s="1" t="s">
        <v>342</v>
      </c>
      <c r="G2883" s="1" t="s">
        <v>382</v>
      </c>
    </row>
    <row r="2884" spans="1:7" ht="15" customHeight="1">
      <c r="A2884" s="180">
        <v>44927</v>
      </c>
      <c r="B2884" s="1" t="s">
        <v>2</v>
      </c>
      <c r="C2884" s="144"/>
      <c r="D2884" s="144">
        <v>4320920</v>
      </c>
      <c r="E2884" s="1" t="s">
        <v>342</v>
      </c>
      <c r="G2884" s="1" t="s">
        <v>382</v>
      </c>
    </row>
    <row r="2885" spans="1:7" ht="15" customHeight="1">
      <c r="A2885" s="180">
        <v>44927</v>
      </c>
      <c r="B2885" s="1" t="s">
        <v>153</v>
      </c>
      <c r="C2885" s="144"/>
      <c r="D2885" s="144">
        <v>23568700</v>
      </c>
      <c r="E2885" s="1" t="s">
        <v>342</v>
      </c>
      <c r="G2885" s="1" t="s">
        <v>382</v>
      </c>
    </row>
    <row r="2886" spans="1:7" ht="15" customHeight="1">
      <c r="A2886" s="180">
        <v>44927</v>
      </c>
      <c r="B2886" s="1" t="s">
        <v>2</v>
      </c>
      <c r="C2886" s="144"/>
      <c r="D2886" s="144">
        <v>2356870</v>
      </c>
      <c r="E2886" s="1" t="s">
        <v>342</v>
      </c>
      <c r="G2886" s="1" t="s">
        <v>382</v>
      </c>
    </row>
    <row r="2887" spans="1:7" ht="15" customHeight="1">
      <c r="A2887" s="180">
        <v>44927</v>
      </c>
      <c r="B2887" s="1" t="s">
        <v>83</v>
      </c>
      <c r="C2887" s="144"/>
      <c r="D2887" s="144">
        <v>7055580</v>
      </c>
      <c r="E2887" s="1" t="s">
        <v>375</v>
      </c>
      <c r="G2887" s="1" t="s">
        <v>382</v>
      </c>
    </row>
    <row r="2888" spans="1:7" ht="15" customHeight="1">
      <c r="A2888" s="180">
        <v>44927</v>
      </c>
      <c r="B2888" s="1" t="s">
        <v>2</v>
      </c>
      <c r="C2888" s="144"/>
      <c r="D2888" s="144">
        <v>705558</v>
      </c>
      <c r="E2888" s="1" t="s">
        <v>375</v>
      </c>
      <c r="G2888" s="1" t="s">
        <v>382</v>
      </c>
    </row>
    <row r="2889" spans="1:7" ht="15" customHeight="1">
      <c r="A2889" s="180">
        <v>44927</v>
      </c>
      <c r="B2889" s="1" t="s">
        <v>153</v>
      </c>
      <c r="C2889" s="144"/>
      <c r="D2889" s="144">
        <v>6101223</v>
      </c>
      <c r="E2889" s="1" t="s">
        <v>375</v>
      </c>
      <c r="G2889" s="1" t="s">
        <v>382</v>
      </c>
    </row>
    <row r="2890" spans="1:7" ht="15" customHeight="1">
      <c r="A2890" s="180">
        <v>44927</v>
      </c>
      <c r="B2890" s="1" t="s">
        <v>2</v>
      </c>
      <c r="C2890" s="144"/>
      <c r="D2890" s="144">
        <v>610123</v>
      </c>
      <c r="E2890" s="1" t="s">
        <v>375</v>
      </c>
      <c r="G2890" s="1" t="s">
        <v>382</v>
      </c>
    </row>
    <row r="2891" spans="1:7" ht="15" customHeight="1">
      <c r="A2891" s="180">
        <v>44927</v>
      </c>
      <c r="B2891" s="1" t="s">
        <v>83</v>
      </c>
      <c r="C2891" s="144"/>
      <c r="D2891" s="144">
        <v>5358000</v>
      </c>
      <c r="E2891" s="1" t="s">
        <v>404</v>
      </c>
      <c r="G2891" s="1" t="s">
        <v>382</v>
      </c>
    </row>
    <row r="2892" spans="1:7" ht="15" customHeight="1">
      <c r="A2892" s="180">
        <v>44927</v>
      </c>
      <c r="B2892" s="1" t="s">
        <v>2</v>
      </c>
      <c r="C2892" s="144"/>
      <c r="D2892" s="144">
        <v>535800</v>
      </c>
      <c r="E2892" s="1" t="s">
        <v>404</v>
      </c>
      <c r="G2892" s="1" t="s">
        <v>382</v>
      </c>
    </row>
    <row r="2893" spans="1:7" ht="15" customHeight="1">
      <c r="A2893" s="180">
        <v>44927</v>
      </c>
      <c r="B2893" s="1" t="s">
        <v>153</v>
      </c>
      <c r="C2893" s="144"/>
      <c r="D2893" s="144">
        <v>3100400</v>
      </c>
      <c r="E2893" s="1" t="s">
        <v>404</v>
      </c>
      <c r="G2893" s="1" t="s">
        <v>382</v>
      </c>
    </row>
    <row r="2894" spans="1:7" ht="15" customHeight="1">
      <c r="A2894" s="180">
        <v>44927</v>
      </c>
      <c r="B2894" s="1" t="s">
        <v>2</v>
      </c>
      <c r="C2894" s="144"/>
      <c r="D2894" s="144">
        <v>310040</v>
      </c>
      <c r="E2894" s="1" t="s">
        <v>404</v>
      </c>
      <c r="G2894" s="1" t="s">
        <v>382</v>
      </c>
    </row>
    <row r="2895" spans="1:7" ht="15" customHeight="1">
      <c r="A2895" s="180">
        <v>44927</v>
      </c>
      <c r="B2895" s="1" t="s">
        <v>83</v>
      </c>
      <c r="C2895" s="144"/>
      <c r="D2895" s="144">
        <v>89025700</v>
      </c>
      <c r="E2895" s="1" t="s">
        <v>135</v>
      </c>
      <c r="G2895" s="1" t="s">
        <v>382</v>
      </c>
    </row>
    <row r="2896" spans="1:7" ht="15" customHeight="1">
      <c r="A2896" s="180">
        <v>44927</v>
      </c>
      <c r="B2896" s="1" t="s">
        <v>2</v>
      </c>
      <c r="C2896" s="144"/>
      <c r="D2896" s="144">
        <v>8902570</v>
      </c>
      <c r="E2896" s="1" t="s">
        <v>135</v>
      </c>
      <c r="G2896" s="1" t="s">
        <v>382</v>
      </c>
    </row>
    <row r="2897" spans="1:7" ht="15" customHeight="1">
      <c r="A2897" s="180">
        <v>44927</v>
      </c>
      <c r="B2897" s="1" t="s">
        <v>153</v>
      </c>
      <c r="C2897" s="144"/>
      <c r="D2897" s="144">
        <v>62898700</v>
      </c>
      <c r="E2897" s="1" t="s">
        <v>135</v>
      </c>
      <c r="G2897" s="1" t="s">
        <v>382</v>
      </c>
    </row>
    <row r="2898" spans="1:7" ht="15" customHeight="1">
      <c r="A2898" s="180">
        <v>44927</v>
      </c>
      <c r="B2898" s="1" t="s">
        <v>2</v>
      </c>
      <c r="C2898" s="144"/>
      <c r="D2898" s="144">
        <v>6289870</v>
      </c>
      <c r="E2898" s="1" t="s">
        <v>135</v>
      </c>
      <c r="G2898" s="1" t="s">
        <v>382</v>
      </c>
    </row>
    <row r="2899" spans="1:7" ht="15" customHeight="1">
      <c r="A2899" s="180">
        <v>44927</v>
      </c>
      <c r="B2899" s="1" t="s">
        <v>83</v>
      </c>
      <c r="C2899" s="144"/>
      <c r="D2899" s="144">
        <v>4611900</v>
      </c>
      <c r="E2899" s="1" t="s">
        <v>378</v>
      </c>
      <c r="G2899" s="1" t="s">
        <v>382</v>
      </c>
    </row>
    <row r="2900" spans="1:7" ht="15" customHeight="1">
      <c r="A2900" s="180">
        <v>44927</v>
      </c>
      <c r="B2900" s="1" t="s">
        <v>2</v>
      </c>
      <c r="C2900" s="144"/>
      <c r="D2900" s="144">
        <v>461190</v>
      </c>
      <c r="E2900" s="1" t="s">
        <v>378</v>
      </c>
      <c r="G2900" s="1" t="s">
        <v>382</v>
      </c>
    </row>
    <row r="2901" spans="1:7" ht="15" customHeight="1">
      <c r="A2901" s="180">
        <v>44927</v>
      </c>
      <c r="B2901" s="1" t="s">
        <v>153</v>
      </c>
      <c r="C2901" s="144"/>
      <c r="D2901" s="144">
        <v>2515600</v>
      </c>
      <c r="E2901" s="1" t="s">
        <v>378</v>
      </c>
      <c r="G2901" s="1" t="s">
        <v>382</v>
      </c>
    </row>
    <row r="2902" spans="1:7" ht="15" customHeight="1">
      <c r="A2902" s="180">
        <v>44927</v>
      </c>
      <c r="B2902" s="1" t="s">
        <v>2</v>
      </c>
      <c r="C2902" s="144"/>
      <c r="D2902" s="144">
        <v>251560</v>
      </c>
      <c r="E2902" s="1" t="s">
        <v>378</v>
      </c>
      <c r="G2902" s="1" t="s">
        <v>382</v>
      </c>
    </row>
    <row r="2903" spans="1:7" ht="15" customHeight="1">
      <c r="A2903" s="180">
        <v>44927</v>
      </c>
      <c r="B2903" s="1" t="s">
        <v>83</v>
      </c>
      <c r="C2903" s="144"/>
      <c r="D2903" s="144">
        <v>10885000</v>
      </c>
      <c r="E2903" s="1" t="s">
        <v>456</v>
      </c>
      <c r="G2903" s="1" t="s">
        <v>382</v>
      </c>
    </row>
    <row r="2904" spans="1:7" ht="15" customHeight="1">
      <c r="A2904" s="180">
        <v>44927</v>
      </c>
      <c r="B2904" s="1" t="s">
        <v>2</v>
      </c>
      <c r="C2904" s="144"/>
      <c r="D2904" s="144">
        <v>1088500</v>
      </c>
      <c r="E2904" s="1" t="s">
        <v>456</v>
      </c>
      <c r="G2904" s="1" t="s">
        <v>382</v>
      </c>
    </row>
    <row r="2905" spans="1:7" ht="15" customHeight="1">
      <c r="A2905" s="180">
        <v>44927</v>
      </c>
      <c r="B2905" s="1" t="s">
        <v>153</v>
      </c>
      <c r="C2905" s="144"/>
      <c r="D2905" s="144">
        <v>6716000</v>
      </c>
      <c r="E2905" s="1" t="s">
        <v>456</v>
      </c>
      <c r="G2905" s="1" t="s">
        <v>382</v>
      </c>
    </row>
    <row r="2906" spans="1:7" ht="15" customHeight="1">
      <c r="A2906" s="180">
        <v>44927</v>
      </c>
      <c r="B2906" s="1" t="s">
        <v>2</v>
      </c>
      <c r="C2906" s="144"/>
      <c r="D2906" s="144">
        <v>671600</v>
      </c>
      <c r="E2906" s="1" t="s">
        <v>456</v>
      </c>
      <c r="G2906" s="1" t="s">
        <v>382</v>
      </c>
    </row>
    <row r="2907" spans="1:7" ht="15" customHeight="1">
      <c r="A2907" s="180">
        <v>44927</v>
      </c>
      <c r="B2907" s="1" t="s">
        <v>153</v>
      </c>
      <c r="C2907" s="144"/>
      <c r="D2907" s="144">
        <v>8641900</v>
      </c>
      <c r="E2907" s="1" t="s">
        <v>246</v>
      </c>
      <c r="G2907" s="1" t="s">
        <v>382</v>
      </c>
    </row>
    <row r="2908" spans="1:7" ht="15" customHeight="1">
      <c r="A2908" s="180">
        <v>44927</v>
      </c>
      <c r="B2908" s="1" t="s">
        <v>2</v>
      </c>
      <c r="C2908" s="144"/>
      <c r="D2908" s="144">
        <v>864190</v>
      </c>
      <c r="E2908" s="1" t="s">
        <v>246</v>
      </c>
      <c r="G2908" s="1" t="s">
        <v>382</v>
      </c>
    </row>
    <row r="2909" spans="1:7" ht="15" customHeight="1">
      <c r="A2909" s="180">
        <v>44927</v>
      </c>
      <c r="B2909" s="1" t="s">
        <v>83</v>
      </c>
      <c r="C2909" s="144"/>
      <c r="D2909" s="144">
        <v>5542000</v>
      </c>
      <c r="E2909" s="1" t="s">
        <v>246</v>
      </c>
      <c r="G2909" s="1" t="s">
        <v>382</v>
      </c>
    </row>
    <row r="2910" spans="1:7" ht="15" customHeight="1">
      <c r="A2910" s="180">
        <v>44927</v>
      </c>
      <c r="B2910" s="1" t="s">
        <v>2</v>
      </c>
      <c r="C2910" s="144"/>
      <c r="D2910" s="144">
        <v>554200</v>
      </c>
      <c r="E2910" s="1" t="s">
        <v>246</v>
      </c>
      <c r="G2910" s="1" t="s">
        <v>382</v>
      </c>
    </row>
    <row r="2911" spans="1:7" ht="15" customHeight="1">
      <c r="A2911" s="180">
        <v>44927</v>
      </c>
      <c r="B2911" s="1" t="s">
        <v>153</v>
      </c>
      <c r="C2911" s="144"/>
      <c r="D2911" s="144">
        <v>3113400</v>
      </c>
      <c r="E2911" s="1" t="s">
        <v>246</v>
      </c>
      <c r="G2911" s="1" t="s">
        <v>382</v>
      </c>
    </row>
    <row r="2912" spans="1:7" ht="15" customHeight="1">
      <c r="A2912" s="180">
        <v>44927</v>
      </c>
      <c r="B2912" s="1" t="s">
        <v>2</v>
      </c>
      <c r="C2912" s="144"/>
      <c r="D2912" s="144">
        <v>311340</v>
      </c>
      <c r="E2912" s="1" t="s">
        <v>246</v>
      </c>
      <c r="G2912" s="1" t="s">
        <v>382</v>
      </c>
    </row>
    <row r="2913" spans="1:7" ht="15" customHeight="1">
      <c r="A2913" s="180">
        <v>44927</v>
      </c>
      <c r="B2913" s="1" t="s">
        <v>83</v>
      </c>
      <c r="C2913" s="144"/>
      <c r="D2913" s="144">
        <v>2629578</v>
      </c>
      <c r="E2913" s="1" t="s">
        <v>524</v>
      </c>
      <c r="G2913" s="1" t="s">
        <v>382</v>
      </c>
    </row>
    <row r="2914" spans="1:7" ht="15" customHeight="1">
      <c r="A2914" s="180">
        <v>44927</v>
      </c>
      <c r="B2914" s="1" t="s">
        <v>2</v>
      </c>
      <c r="C2914" s="144"/>
      <c r="D2914" s="144">
        <v>262957</v>
      </c>
      <c r="E2914" s="1" t="s">
        <v>524</v>
      </c>
      <c r="G2914" s="1" t="s">
        <v>382</v>
      </c>
    </row>
    <row r="2915" spans="1:7" ht="15" customHeight="1">
      <c r="A2915" s="180">
        <v>44927</v>
      </c>
      <c r="B2915" s="1" t="s">
        <v>153</v>
      </c>
      <c r="C2915" s="144"/>
      <c r="D2915" s="144">
        <v>6736846</v>
      </c>
      <c r="E2915" s="1" t="s">
        <v>524</v>
      </c>
      <c r="G2915" s="1" t="s">
        <v>382</v>
      </c>
    </row>
    <row r="2916" spans="1:7" ht="15" customHeight="1">
      <c r="A2916" s="180">
        <v>44927</v>
      </c>
      <c r="B2916" s="1" t="s">
        <v>2</v>
      </c>
      <c r="C2916" s="144"/>
      <c r="D2916" s="144">
        <v>673685</v>
      </c>
      <c r="E2916" s="1" t="s">
        <v>524</v>
      </c>
      <c r="G2916" s="1" t="s">
        <v>382</v>
      </c>
    </row>
    <row r="2917" spans="1:7" ht="15" customHeight="1">
      <c r="A2917" s="180">
        <v>44927</v>
      </c>
      <c r="B2917" s="1" t="s">
        <v>83</v>
      </c>
      <c r="C2917" s="144"/>
      <c r="D2917" s="144">
        <v>6286200</v>
      </c>
      <c r="E2917" s="1" t="s">
        <v>120</v>
      </c>
      <c r="G2917" s="1" t="s">
        <v>382</v>
      </c>
    </row>
    <row r="2918" spans="1:7" ht="15" customHeight="1">
      <c r="A2918" s="180">
        <v>44927</v>
      </c>
      <c r="B2918" s="1" t="s">
        <v>2</v>
      </c>
      <c r="C2918" s="144"/>
      <c r="D2918" s="144">
        <v>628620</v>
      </c>
      <c r="E2918" s="1" t="s">
        <v>120</v>
      </c>
      <c r="G2918" s="1" t="s">
        <v>382</v>
      </c>
    </row>
    <row r="2919" spans="1:7" ht="15" customHeight="1">
      <c r="A2919" s="180">
        <v>44927</v>
      </c>
      <c r="B2919" s="1" t="s">
        <v>153</v>
      </c>
      <c r="C2919" s="144"/>
      <c r="D2919" s="144">
        <v>3693800</v>
      </c>
      <c r="E2919" s="1" t="s">
        <v>120</v>
      </c>
      <c r="G2919" s="1" t="s">
        <v>382</v>
      </c>
    </row>
    <row r="2920" spans="1:7" ht="15" customHeight="1">
      <c r="A2920" s="180">
        <v>44927</v>
      </c>
      <c r="B2920" s="1" t="s">
        <v>2</v>
      </c>
      <c r="C2920" s="144"/>
      <c r="D2920" s="144">
        <v>369380</v>
      </c>
      <c r="E2920" s="1" t="s">
        <v>120</v>
      </c>
      <c r="G2920" s="1" t="s">
        <v>382</v>
      </c>
    </row>
    <row r="2921" spans="1:7" ht="15" customHeight="1">
      <c r="A2921" s="180">
        <v>44927</v>
      </c>
      <c r="B2921" s="1" t="s">
        <v>83</v>
      </c>
      <c r="C2921" s="144"/>
      <c r="D2921" s="144">
        <v>4583100</v>
      </c>
      <c r="E2921" s="1" t="s">
        <v>409</v>
      </c>
      <c r="G2921" s="1" t="s">
        <v>382</v>
      </c>
    </row>
    <row r="2922" spans="1:7" ht="15" customHeight="1">
      <c r="A2922" s="180">
        <v>44927</v>
      </c>
      <c r="B2922" s="1" t="s">
        <v>2</v>
      </c>
      <c r="C2922" s="144"/>
      <c r="D2922" s="144">
        <v>458310</v>
      </c>
      <c r="E2922" s="1" t="s">
        <v>409</v>
      </c>
      <c r="G2922" s="1" t="s">
        <v>382</v>
      </c>
    </row>
    <row r="2923" spans="1:7" ht="15" customHeight="1">
      <c r="A2923" s="180">
        <v>44927</v>
      </c>
      <c r="B2923" s="1" t="s">
        <v>153</v>
      </c>
      <c r="C2923" s="144"/>
      <c r="D2923" s="144">
        <v>2499900</v>
      </c>
      <c r="E2923" s="1" t="s">
        <v>409</v>
      </c>
      <c r="G2923" s="1" t="s">
        <v>382</v>
      </c>
    </row>
    <row r="2924" spans="1:7" ht="15" customHeight="1">
      <c r="A2924" s="180">
        <v>44927</v>
      </c>
      <c r="B2924" s="1" t="s">
        <v>2</v>
      </c>
      <c r="C2924" s="144"/>
      <c r="D2924" s="144">
        <v>249990</v>
      </c>
      <c r="E2924" s="1" t="s">
        <v>409</v>
      </c>
      <c r="G2924" s="1" t="s">
        <v>382</v>
      </c>
    </row>
    <row r="2925" spans="1:7" ht="15" customHeight="1">
      <c r="A2925" s="180">
        <v>44927</v>
      </c>
      <c r="B2925" s="1" t="s">
        <v>83</v>
      </c>
      <c r="C2925" s="144"/>
      <c r="D2925" s="144">
        <v>104179900</v>
      </c>
      <c r="E2925" s="1" t="s">
        <v>120</v>
      </c>
      <c r="G2925" s="1" t="s">
        <v>382</v>
      </c>
    </row>
    <row r="2926" spans="1:7" ht="15" customHeight="1">
      <c r="A2926" s="180">
        <v>44927</v>
      </c>
      <c r="B2926" s="1" t="s">
        <v>2</v>
      </c>
      <c r="C2926" s="144"/>
      <c r="D2926" s="144">
        <v>10417990</v>
      </c>
      <c r="E2926" s="1" t="s">
        <v>120</v>
      </c>
      <c r="G2926" s="1" t="s">
        <v>382</v>
      </c>
    </row>
    <row r="2927" spans="1:7" ht="15" customHeight="1">
      <c r="A2927" s="180">
        <v>44927</v>
      </c>
      <c r="B2927" s="1" t="s">
        <v>153</v>
      </c>
      <c r="C2927" s="144"/>
      <c r="D2927" s="144">
        <v>61265500</v>
      </c>
      <c r="E2927" s="1" t="s">
        <v>120</v>
      </c>
      <c r="G2927" s="1" t="s">
        <v>382</v>
      </c>
    </row>
    <row r="2928" spans="1:7" ht="15" customHeight="1">
      <c r="A2928" s="180">
        <v>44927</v>
      </c>
      <c r="B2928" s="1" t="s">
        <v>2</v>
      </c>
      <c r="C2928" s="144"/>
      <c r="D2928" s="144">
        <v>6126550</v>
      </c>
      <c r="E2928" s="1" t="s">
        <v>120</v>
      </c>
      <c r="G2928" s="1" t="s">
        <v>382</v>
      </c>
    </row>
    <row r="2929" spans="1:8" ht="15" customHeight="1">
      <c r="A2929" s="180">
        <v>44927</v>
      </c>
      <c r="B2929" s="1" t="s">
        <v>83</v>
      </c>
      <c r="C2929" s="144"/>
      <c r="D2929" s="144">
        <v>227325400</v>
      </c>
      <c r="E2929" s="1" t="s">
        <v>138</v>
      </c>
      <c r="G2929" s="1" t="s">
        <v>382</v>
      </c>
    </row>
    <row r="2930" spans="1:8" ht="15" customHeight="1">
      <c r="A2930" s="180">
        <v>44927</v>
      </c>
      <c r="B2930" s="1" t="s">
        <v>2</v>
      </c>
      <c r="C2930" s="144"/>
      <c r="D2930" s="144">
        <v>22732540</v>
      </c>
      <c r="E2930" s="1" t="s">
        <v>138</v>
      </c>
      <c r="G2930" s="1" t="s">
        <v>382</v>
      </c>
    </row>
    <row r="2931" spans="1:8" ht="15" customHeight="1">
      <c r="A2931" s="180">
        <v>44927</v>
      </c>
      <c r="B2931" s="1" t="s">
        <v>153</v>
      </c>
      <c r="C2931" s="144"/>
      <c r="D2931" s="144">
        <v>133559500</v>
      </c>
      <c r="E2931" s="1" t="s">
        <v>138</v>
      </c>
      <c r="G2931" s="1" t="s">
        <v>382</v>
      </c>
    </row>
    <row r="2932" spans="1:8" ht="15" customHeight="1">
      <c r="A2932" s="188">
        <v>44927</v>
      </c>
      <c r="B2932" s="135" t="s">
        <v>2</v>
      </c>
      <c r="C2932" s="270"/>
      <c r="D2932" s="270">
        <v>13355950</v>
      </c>
      <c r="E2932" s="135" t="s">
        <v>138</v>
      </c>
      <c r="F2932" s="135"/>
      <c r="G2932" s="135" t="s">
        <v>382</v>
      </c>
    </row>
    <row r="2933" spans="1:8" ht="15" customHeight="1">
      <c r="A2933" s="184">
        <v>44927</v>
      </c>
      <c r="B2933" s="26" t="s">
        <v>789</v>
      </c>
      <c r="C2933" s="271">
        <f>SUM(D2727:D2932)</f>
        <v>2378298764</v>
      </c>
      <c r="D2933" s="271"/>
      <c r="E2933" s="26"/>
      <c r="F2933" s="26"/>
      <c r="G2933" s="26"/>
    </row>
    <row r="2934" spans="1:8" ht="15" customHeight="1">
      <c r="A2934" s="180">
        <v>44946</v>
      </c>
      <c r="B2934" s="1" t="s">
        <v>161</v>
      </c>
      <c r="C2934" s="144"/>
      <c r="D2934" s="144">
        <v>105580</v>
      </c>
      <c r="E2934" s="1" t="s">
        <v>116</v>
      </c>
      <c r="F2934" s="1" t="s">
        <v>143</v>
      </c>
      <c r="G2934" s="1" t="s">
        <v>384</v>
      </c>
      <c r="H2934" s="155" t="s">
        <v>793</v>
      </c>
    </row>
    <row r="2935" spans="1:8" ht="15" customHeight="1">
      <c r="A2935" s="180">
        <v>44946</v>
      </c>
      <c r="B2935" s="1" t="s">
        <v>791</v>
      </c>
      <c r="C2935" s="144"/>
      <c r="D2935" s="144">
        <v>10558</v>
      </c>
      <c r="E2935" s="1" t="s">
        <v>116</v>
      </c>
      <c r="F2935" s="1" t="s">
        <v>143</v>
      </c>
      <c r="G2935" s="1" t="s">
        <v>513</v>
      </c>
    </row>
    <row r="2936" spans="1:8" ht="15" customHeight="1">
      <c r="A2936" s="180">
        <v>44946</v>
      </c>
      <c r="B2936" s="1" t="s">
        <v>792</v>
      </c>
      <c r="C2936" s="144">
        <v>116138</v>
      </c>
      <c r="D2936" s="144"/>
      <c r="E2936" s="1" t="s">
        <v>116</v>
      </c>
      <c r="F2936" s="1" t="s">
        <v>143</v>
      </c>
      <c r="G2936" s="1" t="s">
        <v>513</v>
      </c>
    </row>
    <row r="2937" spans="1:8" ht="15" customHeight="1">
      <c r="A2937" s="180">
        <v>44946</v>
      </c>
      <c r="B2937" s="1" t="s">
        <v>161</v>
      </c>
      <c r="C2937" s="144"/>
      <c r="D2937" s="144">
        <v>4550</v>
      </c>
      <c r="E2937" s="1" t="s">
        <v>116</v>
      </c>
      <c r="F2937" s="1" t="s">
        <v>144</v>
      </c>
      <c r="G2937" s="1" t="s">
        <v>384</v>
      </c>
    </row>
    <row r="2938" spans="1:8" ht="15" customHeight="1">
      <c r="A2938" s="180">
        <v>44946</v>
      </c>
      <c r="B2938" s="1" t="s">
        <v>792</v>
      </c>
      <c r="C2938" s="144">
        <v>4550</v>
      </c>
      <c r="D2938" s="144"/>
      <c r="E2938" s="1" t="s">
        <v>116</v>
      </c>
      <c r="F2938" s="1" t="s">
        <v>144</v>
      </c>
      <c r="G2938" s="1" t="s">
        <v>513</v>
      </c>
    </row>
    <row r="2939" spans="1:8" ht="15" customHeight="1">
      <c r="A2939" s="180">
        <v>44946</v>
      </c>
      <c r="B2939" s="1" t="s">
        <v>161</v>
      </c>
      <c r="C2939" s="144"/>
      <c r="D2939" s="144">
        <v>270470</v>
      </c>
      <c r="E2939" s="1" t="s">
        <v>455</v>
      </c>
      <c r="F2939" s="1" t="s">
        <v>143</v>
      </c>
      <c r="G2939" s="1" t="s">
        <v>384</v>
      </c>
    </row>
    <row r="2940" spans="1:8" ht="15" customHeight="1">
      <c r="A2940" s="180">
        <v>44946</v>
      </c>
      <c r="B2940" s="1" t="s">
        <v>791</v>
      </c>
      <c r="C2940" s="144"/>
      <c r="D2940" s="144">
        <v>27047</v>
      </c>
      <c r="E2940" s="1" t="s">
        <v>455</v>
      </c>
      <c r="F2940" s="1" t="s">
        <v>143</v>
      </c>
      <c r="G2940" s="1" t="s">
        <v>513</v>
      </c>
    </row>
    <row r="2941" spans="1:8" ht="15" customHeight="1">
      <c r="A2941" s="180">
        <v>44946</v>
      </c>
      <c r="B2941" s="1" t="s">
        <v>792</v>
      </c>
      <c r="C2941" s="144">
        <v>297517</v>
      </c>
      <c r="D2941" s="144"/>
      <c r="E2941" s="1" t="s">
        <v>455</v>
      </c>
      <c r="F2941" s="1" t="s">
        <v>143</v>
      </c>
      <c r="G2941" s="1" t="s">
        <v>513</v>
      </c>
    </row>
    <row r="2942" spans="1:8" ht="15" customHeight="1">
      <c r="A2942" s="180">
        <v>44946</v>
      </c>
      <c r="B2942" s="1" t="s">
        <v>161</v>
      </c>
      <c r="C2942" s="144"/>
      <c r="D2942" s="144">
        <v>11670</v>
      </c>
      <c r="E2942" s="1" t="s">
        <v>455</v>
      </c>
      <c r="F2942" s="1" t="s">
        <v>144</v>
      </c>
      <c r="G2942" s="1" t="s">
        <v>513</v>
      </c>
    </row>
    <row r="2943" spans="1:8" ht="15" customHeight="1">
      <c r="A2943" s="180">
        <v>44946</v>
      </c>
      <c r="B2943" s="1" t="s">
        <v>792</v>
      </c>
      <c r="C2943" s="144">
        <v>11670</v>
      </c>
      <c r="D2943" s="144"/>
      <c r="E2943" s="1" t="s">
        <v>455</v>
      </c>
      <c r="F2943" s="1" t="s">
        <v>144</v>
      </c>
      <c r="G2943" s="1" t="s">
        <v>513</v>
      </c>
    </row>
    <row r="2944" spans="1:8" ht="15" customHeight="1">
      <c r="A2944" s="180">
        <v>44946</v>
      </c>
      <c r="B2944" s="1" t="s">
        <v>161</v>
      </c>
      <c r="C2944" s="144"/>
      <c r="D2944" s="144">
        <v>79720</v>
      </c>
      <c r="E2944" s="1" t="s">
        <v>139</v>
      </c>
      <c r="F2944" s="1" t="s">
        <v>143</v>
      </c>
      <c r="G2944" s="1" t="s">
        <v>513</v>
      </c>
    </row>
    <row r="2945" spans="1:7" ht="15" customHeight="1">
      <c r="A2945" s="180">
        <v>44946</v>
      </c>
      <c r="B2945" s="1" t="s">
        <v>791</v>
      </c>
      <c r="C2945" s="144"/>
      <c r="D2945" s="144">
        <v>7972</v>
      </c>
      <c r="E2945" s="1" t="s">
        <v>139</v>
      </c>
      <c r="F2945" s="1" t="s">
        <v>143</v>
      </c>
      <c r="G2945" s="1" t="s">
        <v>513</v>
      </c>
    </row>
    <row r="2946" spans="1:7" ht="15" customHeight="1">
      <c r="A2946" s="180">
        <v>44946</v>
      </c>
      <c r="B2946" s="1" t="s">
        <v>792</v>
      </c>
      <c r="C2946" s="144">
        <v>87692</v>
      </c>
      <c r="D2946" s="144"/>
      <c r="E2946" s="1" t="s">
        <v>139</v>
      </c>
      <c r="F2946" s="1" t="s">
        <v>143</v>
      </c>
      <c r="G2946" s="1" t="s">
        <v>513</v>
      </c>
    </row>
    <row r="2947" spans="1:7" ht="15" customHeight="1">
      <c r="A2947" s="180">
        <v>44946</v>
      </c>
      <c r="B2947" s="1" t="s">
        <v>161</v>
      </c>
      <c r="C2947" s="144"/>
      <c r="D2947" s="144">
        <v>3440</v>
      </c>
      <c r="E2947" s="1" t="s">
        <v>139</v>
      </c>
      <c r="F2947" s="1" t="s">
        <v>144</v>
      </c>
      <c r="G2947" s="1" t="s">
        <v>513</v>
      </c>
    </row>
    <row r="2948" spans="1:7" ht="15" customHeight="1">
      <c r="A2948" s="180">
        <v>44946</v>
      </c>
      <c r="B2948" s="1" t="s">
        <v>792</v>
      </c>
      <c r="C2948" s="144">
        <v>3440</v>
      </c>
      <c r="D2948" s="144"/>
      <c r="E2948" s="1" t="s">
        <v>139</v>
      </c>
      <c r="F2948" s="1" t="s">
        <v>144</v>
      </c>
      <c r="G2948" s="1" t="s">
        <v>513</v>
      </c>
    </row>
    <row r="2949" spans="1:7" ht="15" customHeight="1">
      <c r="A2949" s="180">
        <v>44946</v>
      </c>
      <c r="B2949" s="1" t="s">
        <v>161</v>
      </c>
      <c r="C2949" s="144"/>
      <c r="D2949" s="144">
        <v>132020</v>
      </c>
      <c r="E2949" s="1" t="s">
        <v>139</v>
      </c>
      <c r="F2949" s="1" t="s">
        <v>227</v>
      </c>
      <c r="G2949" s="1" t="s">
        <v>513</v>
      </c>
    </row>
    <row r="2950" spans="1:7" ht="15" customHeight="1">
      <c r="A2950" s="180">
        <v>44946</v>
      </c>
      <c r="B2950" s="1" t="s">
        <v>791</v>
      </c>
      <c r="C2950" s="144"/>
      <c r="D2950" s="144">
        <v>13202</v>
      </c>
      <c r="E2950" s="1" t="s">
        <v>139</v>
      </c>
      <c r="F2950" s="1" t="s">
        <v>227</v>
      </c>
      <c r="G2950" s="1" t="s">
        <v>513</v>
      </c>
    </row>
    <row r="2951" spans="1:7" ht="15" customHeight="1">
      <c r="A2951" s="180">
        <v>44946</v>
      </c>
      <c r="B2951" s="1" t="s">
        <v>792</v>
      </c>
      <c r="C2951" s="144">
        <v>145222</v>
      </c>
      <c r="D2951" s="144"/>
      <c r="E2951" s="1" t="s">
        <v>139</v>
      </c>
      <c r="F2951" s="1" t="s">
        <v>227</v>
      </c>
      <c r="G2951" s="1" t="s">
        <v>513</v>
      </c>
    </row>
    <row r="2952" spans="1:7" ht="15" customHeight="1">
      <c r="A2952" s="180">
        <v>44946</v>
      </c>
      <c r="B2952" s="1" t="s">
        <v>161</v>
      </c>
      <c r="C2952" s="144"/>
      <c r="D2952" s="144">
        <v>5700</v>
      </c>
      <c r="E2952" s="1" t="s">
        <v>139</v>
      </c>
      <c r="F2952" s="1" t="s">
        <v>228</v>
      </c>
      <c r="G2952" s="1" t="s">
        <v>513</v>
      </c>
    </row>
    <row r="2953" spans="1:7" ht="15" customHeight="1">
      <c r="A2953" s="180">
        <v>44946</v>
      </c>
      <c r="B2953" s="1" t="s">
        <v>792</v>
      </c>
      <c r="C2953" s="144">
        <v>5700</v>
      </c>
      <c r="D2953" s="144"/>
      <c r="E2953" s="1" t="s">
        <v>139</v>
      </c>
      <c r="F2953" s="1" t="s">
        <v>228</v>
      </c>
      <c r="G2953" s="1" t="s">
        <v>513</v>
      </c>
    </row>
    <row r="2954" spans="1:7" ht="15" customHeight="1">
      <c r="A2954" s="180">
        <v>44946</v>
      </c>
      <c r="B2954" s="1" t="s">
        <v>161</v>
      </c>
      <c r="C2954" s="144"/>
      <c r="D2954" s="144">
        <v>62740</v>
      </c>
      <c r="E2954" s="1" t="s">
        <v>459</v>
      </c>
      <c r="F2954" s="1" t="s">
        <v>143</v>
      </c>
      <c r="G2954" s="1" t="s">
        <v>513</v>
      </c>
    </row>
    <row r="2955" spans="1:7" ht="15" customHeight="1">
      <c r="A2955" s="180">
        <v>44946</v>
      </c>
      <c r="B2955" s="1" t="s">
        <v>791</v>
      </c>
      <c r="C2955" s="144"/>
      <c r="D2955" s="144">
        <v>6274</v>
      </c>
      <c r="E2955" s="1" t="s">
        <v>459</v>
      </c>
      <c r="F2955" s="1" t="s">
        <v>143</v>
      </c>
      <c r="G2955" s="1" t="s">
        <v>513</v>
      </c>
    </row>
    <row r="2956" spans="1:7" ht="15" customHeight="1">
      <c r="A2956" s="180">
        <v>44946</v>
      </c>
      <c r="B2956" s="1" t="s">
        <v>792</v>
      </c>
      <c r="C2956" s="144">
        <v>69014</v>
      </c>
      <c r="D2956" s="144"/>
      <c r="E2956" s="1" t="s">
        <v>459</v>
      </c>
      <c r="F2956" s="1" t="s">
        <v>143</v>
      </c>
      <c r="G2956" s="1" t="s">
        <v>513</v>
      </c>
    </row>
    <row r="2957" spans="1:7" ht="15" customHeight="1">
      <c r="A2957" s="180">
        <v>44946</v>
      </c>
      <c r="B2957" s="1" t="s">
        <v>161</v>
      </c>
      <c r="C2957" s="144"/>
      <c r="D2957" s="144">
        <v>2700</v>
      </c>
      <c r="E2957" s="1" t="s">
        <v>459</v>
      </c>
      <c r="F2957" s="1" t="s">
        <v>144</v>
      </c>
      <c r="G2957" s="1" t="s">
        <v>513</v>
      </c>
    </row>
    <row r="2958" spans="1:7" ht="15" customHeight="1">
      <c r="A2958" s="180">
        <v>44946</v>
      </c>
      <c r="B2958" s="1" t="s">
        <v>792</v>
      </c>
      <c r="C2958" s="144">
        <v>2700</v>
      </c>
      <c r="D2958" s="144"/>
      <c r="E2958" s="1" t="s">
        <v>459</v>
      </c>
      <c r="F2958" s="1" t="s">
        <v>144</v>
      </c>
      <c r="G2958" s="1" t="s">
        <v>513</v>
      </c>
    </row>
    <row r="2959" spans="1:7" ht="15" customHeight="1">
      <c r="A2959" s="180">
        <v>44946</v>
      </c>
      <c r="B2959" s="1" t="s">
        <v>161</v>
      </c>
      <c r="C2959" s="144"/>
      <c r="D2959" s="144">
        <v>29720</v>
      </c>
      <c r="E2959" s="1" t="s">
        <v>342</v>
      </c>
      <c r="F2959" s="1" t="s">
        <v>143</v>
      </c>
      <c r="G2959" s="1" t="s">
        <v>513</v>
      </c>
    </row>
    <row r="2960" spans="1:7" ht="15" customHeight="1">
      <c r="A2960" s="180">
        <v>44946</v>
      </c>
      <c r="B2960" s="1" t="s">
        <v>791</v>
      </c>
      <c r="C2960" s="144"/>
      <c r="D2960" s="144">
        <v>2972</v>
      </c>
      <c r="E2960" s="1" t="s">
        <v>342</v>
      </c>
      <c r="F2960" s="1" t="s">
        <v>143</v>
      </c>
      <c r="G2960" s="1" t="s">
        <v>513</v>
      </c>
    </row>
    <row r="2961" spans="1:7" ht="15" customHeight="1">
      <c r="A2961" s="180">
        <v>44946</v>
      </c>
      <c r="B2961" s="1" t="s">
        <v>792</v>
      </c>
      <c r="C2961" s="144">
        <v>32692</v>
      </c>
      <c r="D2961" s="144"/>
      <c r="E2961" s="1" t="s">
        <v>342</v>
      </c>
      <c r="F2961" s="1" t="s">
        <v>143</v>
      </c>
      <c r="G2961" s="1" t="s">
        <v>513</v>
      </c>
    </row>
    <row r="2962" spans="1:7" ht="15" customHeight="1">
      <c r="A2962" s="180">
        <v>44946</v>
      </c>
      <c r="B2962" s="1" t="s">
        <v>161</v>
      </c>
      <c r="C2962" s="144"/>
      <c r="D2962" s="144">
        <v>1280</v>
      </c>
      <c r="E2962" s="1" t="s">
        <v>342</v>
      </c>
      <c r="F2962" s="1" t="s">
        <v>144</v>
      </c>
      <c r="G2962" s="1" t="s">
        <v>513</v>
      </c>
    </row>
    <row r="2963" spans="1:7" ht="15" customHeight="1">
      <c r="A2963" s="180">
        <v>44946</v>
      </c>
      <c r="B2963" s="1" t="s">
        <v>792</v>
      </c>
      <c r="C2963" s="144">
        <v>1280</v>
      </c>
      <c r="D2963" s="144"/>
      <c r="E2963" s="1" t="s">
        <v>342</v>
      </c>
      <c r="F2963" s="1" t="s">
        <v>144</v>
      </c>
      <c r="G2963" s="1" t="s">
        <v>513</v>
      </c>
    </row>
    <row r="2964" spans="1:7" ht="15" customHeight="1">
      <c r="A2964" s="180">
        <v>44946</v>
      </c>
      <c r="B2964" s="1" t="s">
        <v>161</v>
      </c>
      <c r="C2964" s="144"/>
      <c r="D2964" s="144">
        <v>1688150</v>
      </c>
      <c r="E2964" s="1" t="s">
        <v>342</v>
      </c>
      <c r="F2964" s="1" t="s">
        <v>227</v>
      </c>
      <c r="G2964" s="1" t="s">
        <v>513</v>
      </c>
    </row>
    <row r="2965" spans="1:7" ht="15" customHeight="1">
      <c r="A2965" s="180">
        <v>44946</v>
      </c>
      <c r="B2965" s="1" t="s">
        <v>791</v>
      </c>
      <c r="C2965" s="144"/>
      <c r="D2965" s="144">
        <v>168815</v>
      </c>
      <c r="E2965" s="1" t="s">
        <v>342</v>
      </c>
      <c r="F2965" s="1" t="s">
        <v>227</v>
      </c>
      <c r="G2965" s="1" t="s">
        <v>513</v>
      </c>
    </row>
    <row r="2966" spans="1:7" ht="15" customHeight="1">
      <c r="A2966" s="180">
        <v>44946</v>
      </c>
      <c r="B2966" s="1" t="s">
        <v>792</v>
      </c>
      <c r="C2966" s="144">
        <v>1856965</v>
      </c>
      <c r="D2966" s="144"/>
      <c r="E2966" s="1" t="s">
        <v>342</v>
      </c>
      <c r="F2966" s="1" t="s">
        <v>227</v>
      </c>
      <c r="G2966" s="1" t="s">
        <v>513</v>
      </c>
    </row>
    <row r="2967" spans="1:7" ht="15" customHeight="1">
      <c r="A2967" s="180">
        <v>44946</v>
      </c>
      <c r="B2967" s="1" t="s">
        <v>161</v>
      </c>
      <c r="C2967" s="144"/>
      <c r="D2967" s="144">
        <v>72910</v>
      </c>
      <c r="E2967" s="1" t="s">
        <v>342</v>
      </c>
      <c r="F2967" s="1" t="s">
        <v>228</v>
      </c>
      <c r="G2967" s="1" t="s">
        <v>513</v>
      </c>
    </row>
    <row r="2968" spans="1:7" ht="15" customHeight="1">
      <c r="A2968" s="180">
        <v>44946</v>
      </c>
      <c r="B2968" s="1" t="s">
        <v>792</v>
      </c>
      <c r="C2968" s="144">
        <v>72910</v>
      </c>
      <c r="D2968" s="144"/>
      <c r="E2968" s="1" t="s">
        <v>342</v>
      </c>
      <c r="F2968" s="1" t="s">
        <v>228</v>
      </c>
      <c r="G2968" s="1" t="s">
        <v>513</v>
      </c>
    </row>
    <row r="2969" spans="1:7" ht="15" customHeight="1">
      <c r="A2969" s="180">
        <v>44946</v>
      </c>
      <c r="B2969" s="1" t="s">
        <v>161</v>
      </c>
      <c r="C2969" s="144"/>
      <c r="D2969" s="144">
        <v>39300</v>
      </c>
      <c r="E2969" s="1" t="s">
        <v>313</v>
      </c>
      <c r="F2969" s="1" t="s">
        <v>143</v>
      </c>
      <c r="G2969" s="1" t="s">
        <v>513</v>
      </c>
    </row>
    <row r="2970" spans="1:7" ht="15" customHeight="1">
      <c r="A2970" s="180">
        <v>44946</v>
      </c>
      <c r="B2970" s="1" t="s">
        <v>791</v>
      </c>
      <c r="C2970" s="144"/>
      <c r="D2970" s="144">
        <v>3930</v>
      </c>
      <c r="E2970" s="1" t="s">
        <v>313</v>
      </c>
      <c r="F2970" s="1" t="s">
        <v>143</v>
      </c>
      <c r="G2970" s="1" t="s">
        <v>513</v>
      </c>
    </row>
    <row r="2971" spans="1:7" ht="15" customHeight="1">
      <c r="A2971" s="180">
        <v>44946</v>
      </c>
      <c r="B2971" s="1" t="s">
        <v>792</v>
      </c>
      <c r="C2971" s="144">
        <v>43230</v>
      </c>
      <c r="D2971" s="144"/>
      <c r="E2971" s="1" t="s">
        <v>313</v>
      </c>
      <c r="F2971" s="1" t="s">
        <v>143</v>
      </c>
      <c r="G2971" s="1" t="s">
        <v>513</v>
      </c>
    </row>
    <row r="2972" spans="1:7" ht="15" customHeight="1">
      <c r="A2972" s="180">
        <v>44946</v>
      </c>
      <c r="B2972" s="1" t="s">
        <v>161</v>
      </c>
      <c r="C2972" s="144"/>
      <c r="D2972" s="144">
        <v>1690</v>
      </c>
      <c r="E2972" s="1" t="s">
        <v>313</v>
      </c>
      <c r="F2972" s="1" t="s">
        <v>144</v>
      </c>
      <c r="G2972" s="1" t="s">
        <v>513</v>
      </c>
    </row>
    <row r="2973" spans="1:7" ht="15" customHeight="1">
      <c r="A2973" s="180">
        <v>44946</v>
      </c>
      <c r="B2973" s="1" t="s">
        <v>792</v>
      </c>
      <c r="C2973" s="144">
        <v>1690</v>
      </c>
      <c r="D2973" s="144"/>
      <c r="E2973" s="1" t="s">
        <v>313</v>
      </c>
      <c r="F2973" s="1" t="s">
        <v>144</v>
      </c>
      <c r="G2973" s="1" t="s">
        <v>513</v>
      </c>
    </row>
    <row r="2974" spans="1:7" ht="15" customHeight="1">
      <c r="A2974" s="180">
        <v>44946</v>
      </c>
      <c r="B2974" s="1" t="s">
        <v>161</v>
      </c>
      <c r="C2974" s="144"/>
      <c r="D2974" s="144">
        <v>120420</v>
      </c>
      <c r="E2974" s="1" t="s">
        <v>455</v>
      </c>
      <c r="F2974" s="1" t="s">
        <v>143</v>
      </c>
      <c r="G2974" s="1" t="s">
        <v>513</v>
      </c>
    </row>
    <row r="2975" spans="1:7" ht="15" customHeight="1">
      <c r="A2975" s="180">
        <v>44946</v>
      </c>
      <c r="B2975" s="1" t="s">
        <v>791</v>
      </c>
      <c r="C2975" s="144"/>
      <c r="D2975" s="144">
        <v>12042</v>
      </c>
      <c r="E2975" s="1" t="s">
        <v>455</v>
      </c>
      <c r="F2975" s="1" t="s">
        <v>143</v>
      </c>
      <c r="G2975" s="1" t="s">
        <v>513</v>
      </c>
    </row>
    <row r="2976" spans="1:7" ht="15" customHeight="1">
      <c r="A2976" s="180">
        <v>44946</v>
      </c>
      <c r="B2976" s="1" t="s">
        <v>792</v>
      </c>
      <c r="C2976" s="144">
        <v>132462</v>
      </c>
      <c r="D2976" s="144"/>
      <c r="E2976" s="1" t="s">
        <v>455</v>
      </c>
      <c r="F2976" s="1" t="s">
        <v>143</v>
      </c>
      <c r="G2976" s="1" t="s">
        <v>513</v>
      </c>
    </row>
    <row r="2977" spans="1:7" ht="15" customHeight="1">
      <c r="A2977" s="180">
        <v>44946</v>
      </c>
      <c r="B2977" s="1" t="s">
        <v>161</v>
      </c>
      <c r="C2977" s="144"/>
      <c r="D2977" s="144">
        <v>5200</v>
      </c>
      <c r="E2977" s="1" t="s">
        <v>455</v>
      </c>
      <c r="F2977" s="1" t="s">
        <v>144</v>
      </c>
      <c r="G2977" s="1" t="s">
        <v>513</v>
      </c>
    </row>
    <row r="2978" spans="1:7" ht="15" customHeight="1">
      <c r="A2978" s="180">
        <v>44946</v>
      </c>
      <c r="B2978" s="1" t="s">
        <v>792</v>
      </c>
      <c r="C2978" s="144">
        <v>5200</v>
      </c>
      <c r="D2978" s="144"/>
      <c r="E2978" s="1" t="s">
        <v>455</v>
      </c>
      <c r="F2978" s="1" t="s">
        <v>144</v>
      </c>
      <c r="G2978" s="1" t="s">
        <v>513</v>
      </c>
    </row>
    <row r="2979" spans="1:7" ht="15" customHeight="1">
      <c r="A2979" s="180">
        <v>44946</v>
      </c>
      <c r="B2979" s="1" t="s">
        <v>161</v>
      </c>
      <c r="C2979" s="144"/>
      <c r="D2979" s="144">
        <v>172840</v>
      </c>
      <c r="E2979" s="1" t="s">
        <v>245</v>
      </c>
      <c r="F2979" s="1" t="s">
        <v>143</v>
      </c>
      <c r="G2979" s="1" t="s">
        <v>513</v>
      </c>
    </row>
    <row r="2980" spans="1:7" ht="15" customHeight="1">
      <c r="A2980" s="180">
        <v>44946</v>
      </c>
      <c r="B2980" s="1" t="s">
        <v>791</v>
      </c>
      <c r="C2980" s="144"/>
      <c r="D2980" s="144">
        <v>17284</v>
      </c>
      <c r="E2980" s="1" t="s">
        <v>245</v>
      </c>
      <c r="F2980" s="1" t="s">
        <v>143</v>
      </c>
      <c r="G2980" s="1" t="s">
        <v>513</v>
      </c>
    </row>
    <row r="2981" spans="1:7" ht="15" customHeight="1">
      <c r="A2981" s="180">
        <v>44946</v>
      </c>
      <c r="B2981" s="1" t="s">
        <v>792</v>
      </c>
      <c r="C2981" s="144">
        <v>190124</v>
      </c>
      <c r="D2981" s="144"/>
      <c r="E2981" s="1" t="s">
        <v>245</v>
      </c>
      <c r="F2981" s="1" t="s">
        <v>143</v>
      </c>
      <c r="G2981" s="1" t="s">
        <v>513</v>
      </c>
    </row>
    <row r="2982" spans="1:7" ht="15" customHeight="1">
      <c r="A2982" s="180">
        <v>44946</v>
      </c>
      <c r="B2982" s="1" t="s">
        <v>161</v>
      </c>
      <c r="C2982" s="144"/>
      <c r="D2982" s="144">
        <v>7460</v>
      </c>
      <c r="E2982" s="1" t="s">
        <v>245</v>
      </c>
      <c r="F2982" s="1" t="s">
        <v>144</v>
      </c>
      <c r="G2982" s="1" t="s">
        <v>513</v>
      </c>
    </row>
    <row r="2983" spans="1:7" ht="15" customHeight="1">
      <c r="A2983" s="180">
        <v>44946</v>
      </c>
      <c r="B2983" s="1" t="s">
        <v>792</v>
      </c>
      <c r="C2983" s="144">
        <v>7460</v>
      </c>
      <c r="D2983" s="144"/>
      <c r="E2983" s="1" t="s">
        <v>245</v>
      </c>
      <c r="F2983" s="1" t="s">
        <v>144</v>
      </c>
      <c r="G2983" s="1" t="s">
        <v>513</v>
      </c>
    </row>
    <row r="2984" spans="1:7" ht="15" customHeight="1">
      <c r="A2984" s="180">
        <v>44946</v>
      </c>
      <c r="B2984" s="1" t="s">
        <v>161</v>
      </c>
      <c r="C2984" s="144"/>
      <c r="D2984" s="144">
        <v>8220</v>
      </c>
      <c r="E2984" s="1" t="s">
        <v>309</v>
      </c>
      <c r="F2984" s="1" t="s">
        <v>143</v>
      </c>
      <c r="G2984" s="1" t="s">
        <v>513</v>
      </c>
    </row>
    <row r="2985" spans="1:7" ht="15" customHeight="1">
      <c r="A2985" s="180">
        <v>44946</v>
      </c>
      <c r="B2985" s="1" t="s">
        <v>791</v>
      </c>
      <c r="C2985" s="144"/>
      <c r="D2985" s="144">
        <v>822</v>
      </c>
      <c r="E2985" s="1" t="s">
        <v>309</v>
      </c>
      <c r="F2985" s="1" t="s">
        <v>143</v>
      </c>
      <c r="G2985" s="1" t="s">
        <v>513</v>
      </c>
    </row>
    <row r="2986" spans="1:7" ht="15" customHeight="1">
      <c r="A2986" s="180">
        <v>44946</v>
      </c>
      <c r="B2986" s="1" t="s">
        <v>792</v>
      </c>
      <c r="C2986" s="144">
        <v>9042</v>
      </c>
      <c r="D2986" s="144"/>
      <c r="E2986" s="1" t="s">
        <v>309</v>
      </c>
      <c r="F2986" s="1" t="s">
        <v>143</v>
      </c>
      <c r="G2986" s="1" t="s">
        <v>513</v>
      </c>
    </row>
    <row r="2987" spans="1:7" ht="15" customHeight="1">
      <c r="A2987" s="180">
        <v>44946</v>
      </c>
      <c r="B2987" s="1" t="s">
        <v>161</v>
      </c>
      <c r="C2987" s="144"/>
      <c r="D2987" s="144">
        <v>350</v>
      </c>
      <c r="E2987" s="1" t="s">
        <v>309</v>
      </c>
      <c r="F2987" s="1" t="s">
        <v>144</v>
      </c>
      <c r="G2987" s="1" t="s">
        <v>513</v>
      </c>
    </row>
    <row r="2988" spans="1:7" ht="15" customHeight="1">
      <c r="A2988" s="180">
        <v>44946</v>
      </c>
      <c r="B2988" s="1" t="s">
        <v>792</v>
      </c>
      <c r="C2988" s="144">
        <v>350</v>
      </c>
      <c r="D2988" s="144"/>
      <c r="E2988" s="1" t="s">
        <v>309</v>
      </c>
      <c r="F2988" s="1" t="s">
        <v>144</v>
      </c>
      <c r="G2988" s="1" t="s">
        <v>513</v>
      </c>
    </row>
    <row r="2989" spans="1:7" ht="15" customHeight="1">
      <c r="A2989" s="180">
        <v>44946</v>
      </c>
      <c r="B2989" s="1" t="s">
        <v>161</v>
      </c>
      <c r="C2989" s="144"/>
      <c r="D2989" s="144">
        <v>10180</v>
      </c>
      <c r="E2989" s="1" t="s">
        <v>124</v>
      </c>
      <c r="F2989" s="1" t="s">
        <v>143</v>
      </c>
      <c r="G2989" s="1" t="s">
        <v>513</v>
      </c>
    </row>
    <row r="2990" spans="1:7" ht="15" customHeight="1">
      <c r="A2990" s="180">
        <v>44946</v>
      </c>
      <c r="B2990" s="1" t="s">
        <v>791</v>
      </c>
      <c r="C2990" s="144"/>
      <c r="D2990" s="144">
        <v>1018</v>
      </c>
      <c r="E2990" s="1" t="s">
        <v>124</v>
      </c>
      <c r="F2990" s="1" t="s">
        <v>143</v>
      </c>
      <c r="G2990" s="1" t="s">
        <v>513</v>
      </c>
    </row>
    <row r="2991" spans="1:7" ht="15" customHeight="1">
      <c r="A2991" s="180">
        <v>44946</v>
      </c>
      <c r="B2991" s="1" t="s">
        <v>792</v>
      </c>
      <c r="C2991" s="144">
        <v>11198</v>
      </c>
      <c r="D2991" s="144"/>
      <c r="E2991" s="1" t="s">
        <v>124</v>
      </c>
      <c r="F2991" s="1" t="s">
        <v>143</v>
      </c>
      <c r="G2991" s="1" t="s">
        <v>513</v>
      </c>
    </row>
    <row r="2992" spans="1:7" ht="15" customHeight="1">
      <c r="A2992" s="180">
        <v>44946</v>
      </c>
      <c r="B2992" s="1" t="s">
        <v>161</v>
      </c>
      <c r="C2992" s="144"/>
      <c r="D2992" s="144">
        <v>430</v>
      </c>
      <c r="E2992" s="1" t="s">
        <v>124</v>
      </c>
      <c r="F2992" s="1" t="s">
        <v>144</v>
      </c>
      <c r="G2992" s="1" t="s">
        <v>513</v>
      </c>
    </row>
    <row r="2993" spans="1:7" ht="15" customHeight="1">
      <c r="A2993" s="180">
        <v>44946</v>
      </c>
      <c r="B2993" s="1" t="s">
        <v>792</v>
      </c>
      <c r="C2993" s="144">
        <v>430</v>
      </c>
      <c r="D2993" s="144"/>
      <c r="E2993" s="1" t="s">
        <v>124</v>
      </c>
      <c r="F2993" s="1" t="s">
        <v>144</v>
      </c>
      <c r="G2993" s="1" t="s">
        <v>513</v>
      </c>
    </row>
    <row r="2994" spans="1:7" ht="15" customHeight="1">
      <c r="A2994" s="180">
        <v>44946</v>
      </c>
      <c r="B2994" s="1" t="s">
        <v>161</v>
      </c>
      <c r="C2994" s="144"/>
      <c r="D2994" s="144">
        <v>9230</v>
      </c>
      <c r="E2994" s="1" t="s">
        <v>385</v>
      </c>
      <c r="F2994" s="1" t="s">
        <v>143</v>
      </c>
      <c r="G2994" s="1" t="s">
        <v>513</v>
      </c>
    </row>
    <row r="2995" spans="1:7" ht="15" customHeight="1">
      <c r="A2995" s="180">
        <v>44946</v>
      </c>
      <c r="B2995" s="1" t="s">
        <v>791</v>
      </c>
      <c r="C2995" s="144"/>
      <c r="D2995" s="144">
        <v>923</v>
      </c>
      <c r="E2995" s="1" t="s">
        <v>385</v>
      </c>
      <c r="F2995" s="1" t="s">
        <v>143</v>
      </c>
      <c r="G2995" s="1" t="s">
        <v>513</v>
      </c>
    </row>
    <row r="2996" spans="1:7" ht="15" customHeight="1">
      <c r="A2996" s="180">
        <v>44946</v>
      </c>
      <c r="B2996" s="1" t="s">
        <v>792</v>
      </c>
      <c r="C2996" s="144">
        <v>10153</v>
      </c>
      <c r="D2996" s="144"/>
      <c r="E2996" s="1" t="s">
        <v>385</v>
      </c>
      <c r="F2996" s="1" t="s">
        <v>143</v>
      </c>
      <c r="G2996" s="1" t="s">
        <v>513</v>
      </c>
    </row>
    <row r="2997" spans="1:7" ht="15" customHeight="1">
      <c r="A2997" s="180">
        <v>44946</v>
      </c>
      <c r="B2997" s="1" t="s">
        <v>161</v>
      </c>
      <c r="C2997" s="144"/>
      <c r="D2997" s="144">
        <v>390</v>
      </c>
      <c r="E2997" s="1" t="s">
        <v>385</v>
      </c>
      <c r="F2997" s="1" t="s">
        <v>144</v>
      </c>
      <c r="G2997" s="1" t="s">
        <v>513</v>
      </c>
    </row>
    <row r="2998" spans="1:7" ht="15" customHeight="1">
      <c r="A2998" s="180">
        <v>44946</v>
      </c>
      <c r="B2998" s="1" t="s">
        <v>792</v>
      </c>
      <c r="C2998" s="144">
        <v>390</v>
      </c>
      <c r="D2998" s="144"/>
      <c r="E2998" s="1" t="s">
        <v>385</v>
      </c>
      <c r="F2998" s="1" t="s">
        <v>144</v>
      </c>
      <c r="G2998" s="1" t="s">
        <v>513</v>
      </c>
    </row>
    <row r="2999" spans="1:7" ht="15" customHeight="1">
      <c r="A2999" s="180">
        <v>44946</v>
      </c>
      <c r="B2999" s="1" t="s">
        <v>161</v>
      </c>
      <c r="C2999" s="144"/>
      <c r="D2999" s="144">
        <v>3440</v>
      </c>
      <c r="E2999" s="1" t="s">
        <v>331</v>
      </c>
      <c r="F2999" s="1" t="s">
        <v>143</v>
      </c>
      <c r="G2999" s="1" t="s">
        <v>513</v>
      </c>
    </row>
    <row r="3000" spans="1:7" ht="15" customHeight="1">
      <c r="A3000" s="180">
        <v>44946</v>
      </c>
      <c r="B3000" s="1" t="s">
        <v>791</v>
      </c>
      <c r="C3000" s="144"/>
      <c r="D3000" s="144">
        <v>344</v>
      </c>
      <c r="E3000" s="1" t="s">
        <v>331</v>
      </c>
      <c r="F3000" s="1" t="s">
        <v>143</v>
      </c>
      <c r="G3000" s="1" t="s">
        <v>513</v>
      </c>
    </row>
    <row r="3001" spans="1:7" ht="15" customHeight="1">
      <c r="A3001" s="180">
        <v>44946</v>
      </c>
      <c r="B3001" s="1" t="s">
        <v>792</v>
      </c>
      <c r="C3001" s="144">
        <v>3784</v>
      </c>
      <c r="D3001" s="144"/>
      <c r="E3001" s="1" t="s">
        <v>331</v>
      </c>
      <c r="F3001" s="1" t="s">
        <v>143</v>
      </c>
      <c r="G3001" s="1" t="s">
        <v>513</v>
      </c>
    </row>
    <row r="3002" spans="1:7" ht="15" customHeight="1">
      <c r="A3002" s="180">
        <v>44946</v>
      </c>
      <c r="B3002" s="1" t="s">
        <v>161</v>
      </c>
      <c r="C3002" s="144"/>
      <c r="D3002" s="144">
        <v>140</v>
      </c>
      <c r="E3002" s="1" t="s">
        <v>331</v>
      </c>
      <c r="F3002" s="1" t="s">
        <v>144</v>
      </c>
      <c r="G3002" s="1" t="s">
        <v>513</v>
      </c>
    </row>
    <row r="3003" spans="1:7" ht="15" customHeight="1">
      <c r="A3003" s="180">
        <v>44946</v>
      </c>
      <c r="B3003" s="1" t="s">
        <v>792</v>
      </c>
      <c r="C3003" s="144">
        <v>140</v>
      </c>
      <c r="D3003" s="144"/>
      <c r="E3003" s="1" t="s">
        <v>331</v>
      </c>
      <c r="F3003" s="1" t="s">
        <v>144</v>
      </c>
      <c r="G3003" s="1" t="s">
        <v>513</v>
      </c>
    </row>
    <row r="3004" spans="1:7" ht="15" customHeight="1">
      <c r="A3004" s="180">
        <v>44946</v>
      </c>
      <c r="B3004" s="1" t="s">
        <v>161</v>
      </c>
      <c r="C3004" s="144"/>
      <c r="D3004" s="144">
        <v>128840</v>
      </c>
      <c r="E3004" s="1" t="s">
        <v>489</v>
      </c>
      <c r="F3004" s="1" t="s">
        <v>143</v>
      </c>
      <c r="G3004" s="1" t="s">
        <v>513</v>
      </c>
    </row>
    <row r="3005" spans="1:7" ht="15" customHeight="1">
      <c r="A3005" s="180">
        <v>44946</v>
      </c>
      <c r="B3005" s="1" t="s">
        <v>791</v>
      </c>
      <c r="C3005" s="144"/>
      <c r="D3005" s="144">
        <v>12884</v>
      </c>
      <c r="E3005" s="1" t="s">
        <v>489</v>
      </c>
      <c r="F3005" s="1" t="s">
        <v>143</v>
      </c>
      <c r="G3005" s="1" t="s">
        <v>513</v>
      </c>
    </row>
    <row r="3006" spans="1:7" ht="15" customHeight="1">
      <c r="A3006" s="180">
        <v>44946</v>
      </c>
      <c r="B3006" s="1" t="s">
        <v>792</v>
      </c>
      <c r="C3006" s="144">
        <v>141724</v>
      </c>
      <c r="D3006" s="144"/>
      <c r="E3006" s="1" t="s">
        <v>489</v>
      </c>
      <c r="F3006" s="1" t="s">
        <v>143</v>
      </c>
      <c r="G3006" s="1" t="s">
        <v>513</v>
      </c>
    </row>
    <row r="3007" spans="1:7" ht="15" customHeight="1">
      <c r="A3007" s="180">
        <v>44946</v>
      </c>
      <c r="B3007" s="1" t="s">
        <v>161</v>
      </c>
      <c r="C3007" s="144"/>
      <c r="D3007" s="144">
        <v>5560</v>
      </c>
      <c r="E3007" s="1" t="s">
        <v>489</v>
      </c>
      <c r="F3007" s="1" t="s">
        <v>144</v>
      </c>
      <c r="G3007" s="1" t="s">
        <v>513</v>
      </c>
    </row>
    <row r="3008" spans="1:7" ht="15" customHeight="1">
      <c r="A3008" s="180">
        <v>44946</v>
      </c>
      <c r="B3008" s="1" t="s">
        <v>792</v>
      </c>
      <c r="C3008" s="144">
        <v>5560</v>
      </c>
      <c r="D3008" s="144"/>
      <c r="E3008" s="1" t="s">
        <v>489</v>
      </c>
      <c r="F3008" s="1" t="s">
        <v>144</v>
      </c>
      <c r="G3008" s="1" t="s">
        <v>513</v>
      </c>
    </row>
    <row r="3009" spans="1:7" ht="15" customHeight="1">
      <c r="A3009" s="180">
        <v>44946</v>
      </c>
      <c r="B3009" s="1" t="s">
        <v>161</v>
      </c>
      <c r="C3009" s="144"/>
      <c r="D3009" s="144">
        <v>377250</v>
      </c>
      <c r="E3009" s="1" t="s">
        <v>489</v>
      </c>
      <c r="F3009" s="1" t="s">
        <v>227</v>
      </c>
      <c r="G3009" s="1" t="s">
        <v>513</v>
      </c>
    </row>
    <row r="3010" spans="1:7" ht="15" customHeight="1">
      <c r="A3010" s="180">
        <v>44946</v>
      </c>
      <c r="B3010" s="1" t="s">
        <v>791</v>
      </c>
      <c r="C3010" s="144"/>
      <c r="D3010" s="144">
        <v>37725</v>
      </c>
      <c r="E3010" s="1" t="s">
        <v>489</v>
      </c>
      <c r="F3010" s="1" t="s">
        <v>227</v>
      </c>
      <c r="G3010" s="1" t="s">
        <v>513</v>
      </c>
    </row>
    <row r="3011" spans="1:7" ht="15" customHeight="1">
      <c r="A3011" s="180">
        <v>44946</v>
      </c>
      <c r="B3011" s="1" t="s">
        <v>792</v>
      </c>
      <c r="C3011" s="144">
        <v>414975</v>
      </c>
      <c r="D3011" s="144"/>
      <c r="E3011" s="1" t="s">
        <v>489</v>
      </c>
      <c r="F3011" s="1" t="s">
        <v>227</v>
      </c>
      <c r="G3011" s="1" t="s">
        <v>513</v>
      </c>
    </row>
    <row r="3012" spans="1:7" ht="15" customHeight="1">
      <c r="A3012" s="180">
        <v>44946</v>
      </c>
      <c r="B3012" s="1" t="s">
        <v>161</v>
      </c>
      <c r="C3012" s="144"/>
      <c r="D3012" s="144">
        <v>16290</v>
      </c>
      <c r="E3012" s="1" t="s">
        <v>489</v>
      </c>
      <c r="F3012" s="1" t="s">
        <v>228</v>
      </c>
      <c r="G3012" s="1" t="s">
        <v>513</v>
      </c>
    </row>
    <row r="3013" spans="1:7" ht="15" customHeight="1">
      <c r="A3013" s="180">
        <v>44946</v>
      </c>
      <c r="B3013" s="1" t="s">
        <v>792</v>
      </c>
      <c r="C3013" s="144">
        <v>16290</v>
      </c>
      <c r="D3013" s="144"/>
      <c r="E3013" s="1" t="s">
        <v>489</v>
      </c>
      <c r="F3013" s="1" t="s">
        <v>228</v>
      </c>
      <c r="G3013" s="1" t="s">
        <v>513</v>
      </c>
    </row>
    <row r="3014" spans="1:7" ht="15" customHeight="1">
      <c r="A3014" s="180">
        <v>44946</v>
      </c>
      <c r="B3014" s="1" t="s">
        <v>161</v>
      </c>
      <c r="C3014" s="144"/>
      <c r="D3014" s="144">
        <v>39030</v>
      </c>
      <c r="E3014" s="1" t="s">
        <v>512</v>
      </c>
      <c r="F3014" s="1" t="s">
        <v>143</v>
      </c>
      <c r="G3014" s="1" t="s">
        <v>513</v>
      </c>
    </row>
    <row r="3015" spans="1:7" ht="15" customHeight="1">
      <c r="A3015" s="180">
        <v>44946</v>
      </c>
      <c r="B3015" s="1" t="s">
        <v>791</v>
      </c>
      <c r="C3015" s="144"/>
      <c r="D3015" s="144">
        <v>3903</v>
      </c>
      <c r="E3015" s="1" t="s">
        <v>512</v>
      </c>
      <c r="F3015" s="1" t="s">
        <v>143</v>
      </c>
      <c r="G3015" s="1" t="s">
        <v>513</v>
      </c>
    </row>
    <row r="3016" spans="1:7" ht="15" customHeight="1">
      <c r="A3016" s="180">
        <v>44946</v>
      </c>
      <c r="B3016" s="1" t="s">
        <v>792</v>
      </c>
      <c r="C3016" s="144">
        <v>42933</v>
      </c>
      <c r="D3016" s="144"/>
      <c r="E3016" s="1" t="s">
        <v>512</v>
      </c>
      <c r="F3016" s="1" t="s">
        <v>143</v>
      </c>
      <c r="G3016" s="1" t="s">
        <v>513</v>
      </c>
    </row>
    <row r="3017" spans="1:7" ht="15" customHeight="1">
      <c r="A3017" s="180">
        <v>44946</v>
      </c>
      <c r="B3017" s="1" t="s">
        <v>161</v>
      </c>
      <c r="C3017" s="144"/>
      <c r="D3017" s="144">
        <v>1680</v>
      </c>
      <c r="E3017" s="1" t="s">
        <v>512</v>
      </c>
      <c r="F3017" s="1" t="s">
        <v>144</v>
      </c>
      <c r="G3017" s="1" t="s">
        <v>513</v>
      </c>
    </row>
    <row r="3018" spans="1:7" ht="15" customHeight="1">
      <c r="A3018" s="180">
        <v>44946</v>
      </c>
      <c r="B3018" s="1" t="s">
        <v>792</v>
      </c>
      <c r="C3018" s="144">
        <v>1680</v>
      </c>
      <c r="D3018" s="144"/>
      <c r="E3018" s="1" t="s">
        <v>512</v>
      </c>
      <c r="F3018" s="1" t="s">
        <v>144</v>
      </c>
      <c r="G3018" s="1" t="s">
        <v>513</v>
      </c>
    </row>
    <row r="3019" spans="1:7" ht="15" customHeight="1">
      <c r="A3019" s="180">
        <v>44946</v>
      </c>
      <c r="B3019" s="1" t="s">
        <v>161</v>
      </c>
      <c r="C3019" s="144"/>
      <c r="D3019" s="144">
        <v>5360</v>
      </c>
      <c r="E3019" s="1" t="s">
        <v>120</v>
      </c>
      <c r="F3019" s="1" t="s">
        <v>143</v>
      </c>
      <c r="G3019" s="1" t="s">
        <v>513</v>
      </c>
    </row>
    <row r="3020" spans="1:7" ht="15" customHeight="1">
      <c r="A3020" s="180">
        <v>44946</v>
      </c>
      <c r="B3020" s="1" t="s">
        <v>791</v>
      </c>
      <c r="C3020" s="144"/>
      <c r="D3020" s="144">
        <v>536</v>
      </c>
      <c r="E3020" s="1" t="s">
        <v>120</v>
      </c>
      <c r="F3020" s="1" t="s">
        <v>143</v>
      </c>
      <c r="G3020" s="1" t="s">
        <v>513</v>
      </c>
    </row>
    <row r="3021" spans="1:7" ht="15" customHeight="1">
      <c r="A3021" s="180">
        <v>44946</v>
      </c>
      <c r="B3021" s="1" t="s">
        <v>792</v>
      </c>
      <c r="C3021" s="144">
        <v>5896</v>
      </c>
      <c r="D3021" s="144"/>
      <c r="E3021" s="1" t="s">
        <v>120</v>
      </c>
      <c r="F3021" s="1" t="s">
        <v>143</v>
      </c>
      <c r="G3021" s="1" t="s">
        <v>513</v>
      </c>
    </row>
    <row r="3022" spans="1:7" ht="15" customHeight="1">
      <c r="A3022" s="180">
        <v>44946</v>
      </c>
      <c r="B3022" s="1" t="s">
        <v>161</v>
      </c>
      <c r="C3022" s="144"/>
      <c r="D3022" s="144">
        <v>230</v>
      </c>
      <c r="E3022" s="1" t="s">
        <v>120</v>
      </c>
      <c r="F3022" s="1" t="s">
        <v>144</v>
      </c>
      <c r="G3022" s="1" t="s">
        <v>513</v>
      </c>
    </row>
    <row r="3023" spans="1:7" ht="15" customHeight="1">
      <c r="A3023" s="180">
        <v>44946</v>
      </c>
      <c r="B3023" s="1" t="s">
        <v>792</v>
      </c>
      <c r="C3023" s="144">
        <v>230</v>
      </c>
      <c r="D3023" s="144"/>
      <c r="E3023" s="1" t="s">
        <v>120</v>
      </c>
      <c r="F3023" s="1" t="s">
        <v>144</v>
      </c>
      <c r="G3023" s="1" t="s">
        <v>513</v>
      </c>
    </row>
    <row r="3024" spans="1:7" ht="15" customHeight="1">
      <c r="A3024" s="180">
        <v>44946</v>
      </c>
      <c r="B3024" s="1" t="s">
        <v>161</v>
      </c>
      <c r="C3024" s="144"/>
      <c r="D3024" s="144">
        <v>171100</v>
      </c>
      <c r="E3024" s="1" t="s">
        <v>120</v>
      </c>
      <c r="F3024" s="1" t="s">
        <v>143</v>
      </c>
      <c r="G3024" s="1" t="s">
        <v>513</v>
      </c>
    </row>
    <row r="3025" spans="1:7" ht="15" customHeight="1">
      <c r="A3025" s="180">
        <v>44946</v>
      </c>
      <c r="B3025" s="1" t="s">
        <v>791</v>
      </c>
      <c r="C3025" s="144"/>
      <c r="D3025" s="144">
        <v>17110</v>
      </c>
      <c r="E3025" s="1" t="s">
        <v>120</v>
      </c>
      <c r="F3025" s="1" t="s">
        <v>143</v>
      </c>
      <c r="G3025" s="1" t="s">
        <v>513</v>
      </c>
    </row>
    <row r="3026" spans="1:7" ht="15" customHeight="1">
      <c r="A3026" s="180">
        <v>44946</v>
      </c>
      <c r="B3026" s="1" t="s">
        <v>792</v>
      </c>
      <c r="C3026" s="144">
        <v>188210</v>
      </c>
      <c r="D3026" s="144"/>
      <c r="E3026" s="1" t="s">
        <v>120</v>
      </c>
      <c r="F3026" s="1" t="s">
        <v>143</v>
      </c>
      <c r="G3026" s="1" t="s">
        <v>513</v>
      </c>
    </row>
    <row r="3027" spans="1:7" ht="15" customHeight="1">
      <c r="A3027" s="180">
        <v>44946</v>
      </c>
      <c r="B3027" s="1" t="s">
        <v>161</v>
      </c>
      <c r="C3027" s="144"/>
      <c r="D3027" s="144">
        <v>7390</v>
      </c>
      <c r="E3027" s="1" t="s">
        <v>120</v>
      </c>
      <c r="F3027" s="1" t="s">
        <v>144</v>
      </c>
      <c r="G3027" s="1" t="s">
        <v>513</v>
      </c>
    </row>
    <row r="3028" spans="1:7" ht="15" customHeight="1">
      <c r="A3028" s="180">
        <v>44946</v>
      </c>
      <c r="B3028" s="1" t="s">
        <v>792</v>
      </c>
      <c r="C3028" s="144">
        <v>7390</v>
      </c>
      <c r="D3028" s="144"/>
      <c r="E3028" s="1" t="s">
        <v>120</v>
      </c>
      <c r="F3028" s="1" t="s">
        <v>144</v>
      </c>
      <c r="G3028" s="1" t="s">
        <v>513</v>
      </c>
    </row>
    <row r="3029" spans="1:7" ht="15" customHeight="1">
      <c r="A3029" s="180">
        <v>44946</v>
      </c>
      <c r="B3029" s="1" t="s">
        <v>161</v>
      </c>
      <c r="C3029" s="144"/>
      <c r="D3029" s="144">
        <v>807680</v>
      </c>
      <c r="E3029" s="1" t="s">
        <v>120</v>
      </c>
      <c r="F3029" s="1" t="s">
        <v>227</v>
      </c>
      <c r="G3029" s="1" t="s">
        <v>513</v>
      </c>
    </row>
    <row r="3030" spans="1:7" ht="15" customHeight="1">
      <c r="A3030" s="180">
        <v>44946</v>
      </c>
      <c r="B3030" s="1" t="s">
        <v>791</v>
      </c>
      <c r="C3030" s="144"/>
      <c r="D3030" s="144">
        <v>80768</v>
      </c>
      <c r="E3030" s="1" t="s">
        <v>120</v>
      </c>
      <c r="F3030" s="1" t="s">
        <v>227</v>
      </c>
      <c r="G3030" s="1" t="s">
        <v>513</v>
      </c>
    </row>
    <row r="3031" spans="1:7" ht="15" customHeight="1">
      <c r="A3031" s="180">
        <v>44946</v>
      </c>
      <c r="B3031" s="1" t="s">
        <v>792</v>
      </c>
      <c r="C3031" s="144">
        <v>888448</v>
      </c>
      <c r="D3031" s="144"/>
      <c r="E3031" s="1" t="s">
        <v>120</v>
      </c>
      <c r="F3031" s="1" t="s">
        <v>227</v>
      </c>
      <c r="G3031" s="1" t="s">
        <v>513</v>
      </c>
    </row>
    <row r="3032" spans="1:7" ht="15" customHeight="1">
      <c r="A3032" s="180">
        <v>44946</v>
      </c>
      <c r="B3032" s="1" t="s">
        <v>161</v>
      </c>
      <c r="C3032" s="144"/>
      <c r="D3032" s="144">
        <v>34880</v>
      </c>
      <c r="E3032" s="1" t="s">
        <v>120</v>
      </c>
      <c r="F3032" s="1" t="s">
        <v>228</v>
      </c>
      <c r="G3032" s="1" t="s">
        <v>513</v>
      </c>
    </row>
    <row r="3033" spans="1:7" ht="15" customHeight="1">
      <c r="A3033" s="180">
        <v>44946</v>
      </c>
      <c r="B3033" s="1" t="s">
        <v>792</v>
      </c>
      <c r="C3033" s="144">
        <v>34880</v>
      </c>
      <c r="D3033" s="144"/>
      <c r="E3033" s="1" t="s">
        <v>120</v>
      </c>
      <c r="F3033" s="1" t="s">
        <v>228</v>
      </c>
      <c r="G3033" s="1" t="s">
        <v>513</v>
      </c>
    </row>
    <row r="3034" spans="1:7" ht="15" customHeight="1">
      <c r="A3034" s="180">
        <v>44946</v>
      </c>
      <c r="B3034" s="1" t="s">
        <v>161</v>
      </c>
      <c r="C3034" s="144"/>
      <c r="D3034" s="144">
        <v>10770</v>
      </c>
      <c r="E3034" s="1" t="s">
        <v>120</v>
      </c>
      <c r="F3034" s="1" t="s">
        <v>143</v>
      </c>
      <c r="G3034" s="1" t="s">
        <v>513</v>
      </c>
    </row>
    <row r="3035" spans="1:7" ht="15" customHeight="1">
      <c r="A3035" s="180">
        <v>44946</v>
      </c>
      <c r="B3035" s="1" t="s">
        <v>791</v>
      </c>
      <c r="C3035" s="144"/>
      <c r="D3035" s="144">
        <v>1077</v>
      </c>
      <c r="E3035" s="1" t="s">
        <v>120</v>
      </c>
      <c r="F3035" s="1" t="s">
        <v>143</v>
      </c>
      <c r="G3035" s="1" t="s">
        <v>513</v>
      </c>
    </row>
    <row r="3036" spans="1:7" ht="15" customHeight="1">
      <c r="A3036" s="180">
        <v>44946</v>
      </c>
      <c r="B3036" s="1" t="s">
        <v>792</v>
      </c>
      <c r="C3036" s="144">
        <v>11847</v>
      </c>
      <c r="D3036" s="144"/>
      <c r="E3036" s="1" t="s">
        <v>120</v>
      </c>
      <c r="F3036" s="1" t="s">
        <v>143</v>
      </c>
      <c r="G3036" s="1" t="s">
        <v>513</v>
      </c>
    </row>
    <row r="3037" spans="1:7" ht="15" customHeight="1">
      <c r="A3037" s="180">
        <v>44946</v>
      </c>
      <c r="B3037" s="1" t="s">
        <v>161</v>
      </c>
      <c r="C3037" s="144"/>
      <c r="D3037" s="144">
        <v>460</v>
      </c>
      <c r="E3037" s="1" t="s">
        <v>120</v>
      </c>
      <c r="F3037" s="1" t="s">
        <v>144</v>
      </c>
      <c r="G3037" s="1" t="s">
        <v>513</v>
      </c>
    </row>
    <row r="3038" spans="1:7" ht="15" customHeight="1">
      <c r="A3038" s="180">
        <v>44946</v>
      </c>
      <c r="B3038" s="1" t="s">
        <v>792</v>
      </c>
      <c r="C3038" s="144">
        <v>460</v>
      </c>
      <c r="D3038" s="144"/>
      <c r="E3038" s="1" t="s">
        <v>120</v>
      </c>
      <c r="F3038" s="1" t="s">
        <v>144</v>
      </c>
      <c r="G3038" s="1" t="s">
        <v>513</v>
      </c>
    </row>
    <row r="3039" spans="1:7" ht="15" customHeight="1">
      <c r="A3039" s="180">
        <v>44946</v>
      </c>
      <c r="B3039" s="1" t="s">
        <v>161</v>
      </c>
      <c r="C3039" s="144"/>
      <c r="D3039" s="144">
        <v>134070</v>
      </c>
      <c r="E3039" s="1" t="s">
        <v>456</v>
      </c>
      <c r="F3039" s="1" t="s">
        <v>143</v>
      </c>
      <c r="G3039" s="1" t="s">
        <v>513</v>
      </c>
    </row>
    <row r="3040" spans="1:7" ht="15" customHeight="1">
      <c r="A3040" s="180">
        <v>44946</v>
      </c>
      <c r="B3040" s="1" t="s">
        <v>791</v>
      </c>
      <c r="C3040" s="144"/>
      <c r="D3040" s="144">
        <v>13407</v>
      </c>
      <c r="E3040" s="1" t="s">
        <v>456</v>
      </c>
      <c r="F3040" s="1" t="s">
        <v>143</v>
      </c>
      <c r="G3040" s="1" t="s">
        <v>513</v>
      </c>
    </row>
    <row r="3041" spans="1:7" ht="15" customHeight="1">
      <c r="A3041" s="180">
        <v>44946</v>
      </c>
      <c r="B3041" s="1" t="s">
        <v>792</v>
      </c>
      <c r="C3041" s="144">
        <v>147477</v>
      </c>
      <c r="D3041" s="144"/>
      <c r="E3041" s="1" t="s">
        <v>456</v>
      </c>
      <c r="F3041" s="1" t="s">
        <v>143</v>
      </c>
      <c r="G3041" s="1" t="s">
        <v>513</v>
      </c>
    </row>
    <row r="3042" spans="1:7" ht="15" customHeight="1">
      <c r="A3042" s="180">
        <v>44946</v>
      </c>
      <c r="B3042" s="1" t="s">
        <v>161</v>
      </c>
      <c r="C3042" s="144"/>
      <c r="D3042" s="144">
        <v>5790</v>
      </c>
      <c r="E3042" s="1" t="s">
        <v>456</v>
      </c>
      <c r="F3042" s="1" t="s">
        <v>144</v>
      </c>
      <c r="G3042" s="1" t="s">
        <v>513</v>
      </c>
    </row>
    <row r="3043" spans="1:7" ht="15" customHeight="1">
      <c r="A3043" s="180">
        <v>44946</v>
      </c>
      <c r="B3043" s="1" t="s">
        <v>792</v>
      </c>
      <c r="C3043" s="144">
        <v>5790</v>
      </c>
      <c r="D3043" s="144"/>
      <c r="E3043" s="1" t="s">
        <v>456</v>
      </c>
      <c r="F3043" s="1" t="s">
        <v>144</v>
      </c>
      <c r="G3043" s="1" t="s">
        <v>513</v>
      </c>
    </row>
    <row r="3044" spans="1:7" ht="15" customHeight="1">
      <c r="A3044" s="180">
        <v>44946</v>
      </c>
      <c r="B3044" s="1" t="s">
        <v>161</v>
      </c>
      <c r="C3044" s="144"/>
      <c r="D3044" s="144">
        <v>564690</v>
      </c>
      <c r="E3044" s="1" t="s">
        <v>456</v>
      </c>
      <c r="F3044" s="1" t="s">
        <v>227</v>
      </c>
      <c r="G3044" s="1" t="s">
        <v>513</v>
      </c>
    </row>
    <row r="3045" spans="1:7" ht="15" customHeight="1">
      <c r="A3045" s="180">
        <v>44946</v>
      </c>
      <c r="B3045" s="1" t="s">
        <v>791</v>
      </c>
      <c r="C3045" s="144"/>
      <c r="D3045" s="144">
        <v>56469</v>
      </c>
      <c r="E3045" s="1" t="s">
        <v>456</v>
      </c>
      <c r="F3045" s="1" t="s">
        <v>227</v>
      </c>
      <c r="G3045" s="1" t="s">
        <v>513</v>
      </c>
    </row>
    <row r="3046" spans="1:7" ht="15" customHeight="1">
      <c r="A3046" s="180">
        <v>44946</v>
      </c>
      <c r="B3046" s="1" t="s">
        <v>792</v>
      </c>
      <c r="C3046" s="144">
        <v>621159</v>
      </c>
      <c r="D3046" s="144"/>
      <c r="E3046" s="1" t="s">
        <v>456</v>
      </c>
      <c r="F3046" s="1" t="s">
        <v>227</v>
      </c>
      <c r="G3046" s="1" t="s">
        <v>513</v>
      </c>
    </row>
    <row r="3047" spans="1:7" ht="15" customHeight="1">
      <c r="A3047" s="180">
        <v>44946</v>
      </c>
      <c r="B3047" s="1" t="s">
        <v>161</v>
      </c>
      <c r="C3047" s="144"/>
      <c r="D3047" s="144">
        <v>24380</v>
      </c>
      <c r="E3047" s="1" t="s">
        <v>456</v>
      </c>
      <c r="F3047" s="1" t="s">
        <v>228</v>
      </c>
      <c r="G3047" s="1" t="s">
        <v>513</v>
      </c>
    </row>
    <row r="3048" spans="1:7" ht="15" customHeight="1">
      <c r="A3048" s="180">
        <v>44946</v>
      </c>
      <c r="B3048" s="1" t="s">
        <v>792</v>
      </c>
      <c r="C3048" s="144">
        <v>24380</v>
      </c>
      <c r="D3048" s="144"/>
      <c r="E3048" s="1" t="s">
        <v>456</v>
      </c>
      <c r="F3048" s="1" t="s">
        <v>228</v>
      </c>
      <c r="G3048" s="1" t="s">
        <v>513</v>
      </c>
    </row>
    <row r="3049" spans="1:7" ht="15" customHeight="1">
      <c r="A3049" s="180">
        <v>44946</v>
      </c>
      <c r="B3049" s="1" t="s">
        <v>161</v>
      </c>
      <c r="C3049" s="144"/>
      <c r="D3049" s="144">
        <v>276310</v>
      </c>
      <c r="E3049" s="1" t="s">
        <v>483</v>
      </c>
      <c r="F3049" s="1" t="s">
        <v>143</v>
      </c>
      <c r="G3049" s="1" t="s">
        <v>513</v>
      </c>
    </row>
    <row r="3050" spans="1:7" ht="15" customHeight="1">
      <c r="A3050" s="180">
        <v>44946</v>
      </c>
      <c r="B3050" s="1" t="s">
        <v>791</v>
      </c>
      <c r="C3050" s="144"/>
      <c r="D3050" s="144">
        <v>27631</v>
      </c>
      <c r="E3050" s="1" t="s">
        <v>483</v>
      </c>
      <c r="F3050" s="1" t="s">
        <v>143</v>
      </c>
      <c r="G3050" s="1" t="s">
        <v>513</v>
      </c>
    </row>
    <row r="3051" spans="1:7" ht="15" customHeight="1">
      <c r="A3051" s="180">
        <v>44946</v>
      </c>
      <c r="B3051" s="1" t="s">
        <v>792</v>
      </c>
      <c r="C3051" s="144">
        <v>303941</v>
      </c>
      <c r="D3051" s="144"/>
      <c r="E3051" s="1" t="s">
        <v>483</v>
      </c>
      <c r="F3051" s="1" t="s">
        <v>143</v>
      </c>
      <c r="G3051" s="1" t="s">
        <v>513</v>
      </c>
    </row>
    <row r="3052" spans="1:7" ht="15" customHeight="1">
      <c r="A3052" s="180">
        <v>44946</v>
      </c>
      <c r="B3052" s="1" t="s">
        <v>161</v>
      </c>
      <c r="C3052" s="144"/>
      <c r="D3052" s="144">
        <v>11930</v>
      </c>
      <c r="E3052" s="1" t="s">
        <v>483</v>
      </c>
      <c r="F3052" s="1" t="s">
        <v>144</v>
      </c>
      <c r="G3052" s="1" t="s">
        <v>513</v>
      </c>
    </row>
    <row r="3053" spans="1:7" ht="15" customHeight="1">
      <c r="A3053" s="180">
        <v>44946</v>
      </c>
      <c r="B3053" s="1" t="s">
        <v>792</v>
      </c>
      <c r="C3053" s="144">
        <v>11930</v>
      </c>
      <c r="D3053" s="144"/>
      <c r="E3053" s="1" t="s">
        <v>483</v>
      </c>
      <c r="F3053" s="1" t="s">
        <v>144</v>
      </c>
      <c r="G3053" s="1" t="s">
        <v>513</v>
      </c>
    </row>
    <row r="3054" spans="1:7" ht="15" customHeight="1">
      <c r="A3054" s="180">
        <v>44946</v>
      </c>
      <c r="B3054" s="1" t="s">
        <v>161</v>
      </c>
      <c r="C3054" s="144"/>
      <c r="D3054" s="144">
        <v>61010</v>
      </c>
      <c r="E3054" s="1" t="s">
        <v>483</v>
      </c>
      <c r="F3054" s="1" t="s">
        <v>143</v>
      </c>
      <c r="G3054" s="1" t="s">
        <v>513</v>
      </c>
    </row>
    <row r="3055" spans="1:7" ht="15" customHeight="1">
      <c r="A3055" s="180">
        <v>44946</v>
      </c>
      <c r="B3055" s="1" t="s">
        <v>791</v>
      </c>
      <c r="C3055" s="144"/>
      <c r="D3055" s="144">
        <v>6101</v>
      </c>
      <c r="E3055" s="1" t="s">
        <v>483</v>
      </c>
      <c r="F3055" s="1" t="s">
        <v>143</v>
      </c>
      <c r="G3055" s="1" t="s">
        <v>513</v>
      </c>
    </row>
    <row r="3056" spans="1:7" ht="15" customHeight="1">
      <c r="A3056" s="180">
        <v>44946</v>
      </c>
      <c r="B3056" s="1" t="s">
        <v>792</v>
      </c>
      <c r="C3056" s="144">
        <v>67111</v>
      </c>
      <c r="D3056" s="144"/>
      <c r="E3056" s="1" t="s">
        <v>483</v>
      </c>
      <c r="F3056" s="1" t="s">
        <v>143</v>
      </c>
      <c r="G3056" s="1" t="s">
        <v>513</v>
      </c>
    </row>
    <row r="3057" spans="1:7" ht="15" customHeight="1">
      <c r="A3057" s="180">
        <v>44946</v>
      </c>
      <c r="B3057" s="1" t="s">
        <v>161</v>
      </c>
      <c r="C3057" s="144"/>
      <c r="D3057" s="144">
        <v>2630</v>
      </c>
      <c r="E3057" s="1" t="s">
        <v>483</v>
      </c>
      <c r="F3057" s="1" t="s">
        <v>144</v>
      </c>
      <c r="G3057" s="1" t="s">
        <v>513</v>
      </c>
    </row>
    <row r="3058" spans="1:7" ht="15" customHeight="1">
      <c r="A3058" s="180">
        <v>44946</v>
      </c>
      <c r="B3058" s="1" t="s">
        <v>792</v>
      </c>
      <c r="C3058" s="144">
        <v>2630</v>
      </c>
      <c r="D3058" s="144"/>
      <c r="E3058" s="1" t="s">
        <v>483</v>
      </c>
      <c r="F3058" s="1" t="s">
        <v>144</v>
      </c>
      <c r="G3058" s="1" t="s">
        <v>513</v>
      </c>
    </row>
    <row r="3059" spans="1:7" ht="15" customHeight="1">
      <c r="A3059" s="180">
        <v>44946</v>
      </c>
      <c r="B3059" s="1" t="s">
        <v>161</v>
      </c>
      <c r="C3059" s="144"/>
      <c r="D3059" s="144">
        <v>71890</v>
      </c>
      <c r="E3059" s="1" t="s">
        <v>339</v>
      </c>
      <c r="F3059" s="1" t="s">
        <v>143</v>
      </c>
      <c r="G3059" s="1" t="s">
        <v>513</v>
      </c>
    </row>
    <row r="3060" spans="1:7" ht="15" customHeight="1">
      <c r="A3060" s="180">
        <v>44946</v>
      </c>
      <c r="B3060" s="1" t="s">
        <v>791</v>
      </c>
      <c r="C3060" s="144"/>
      <c r="D3060" s="144">
        <v>7189</v>
      </c>
      <c r="E3060" s="1" t="s">
        <v>339</v>
      </c>
      <c r="F3060" s="1" t="s">
        <v>143</v>
      </c>
      <c r="G3060" s="1" t="s">
        <v>513</v>
      </c>
    </row>
    <row r="3061" spans="1:7" ht="15" customHeight="1">
      <c r="A3061" s="180">
        <v>44946</v>
      </c>
      <c r="B3061" s="1" t="s">
        <v>792</v>
      </c>
      <c r="C3061" s="144">
        <v>79079</v>
      </c>
      <c r="D3061" s="144"/>
      <c r="E3061" s="1" t="s">
        <v>339</v>
      </c>
      <c r="F3061" s="1" t="s">
        <v>143</v>
      </c>
      <c r="G3061" s="1" t="s">
        <v>513</v>
      </c>
    </row>
    <row r="3062" spans="1:7" ht="15" customHeight="1">
      <c r="A3062" s="180">
        <v>44946</v>
      </c>
      <c r="B3062" s="1" t="s">
        <v>161</v>
      </c>
      <c r="C3062" s="144"/>
      <c r="D3062" s="144">
        <v>3100</v>
      </c>
      <c r="E3062" s="1" t="s">
        <v>339</v>
      </c>
      <c r="F3062" s="1" t="s">
        <v>144</v>
      </c>
      <c r="G3062" s="1" t="s">
        <v>513</v>
      </c>
    </row>
    <row r="3063" spans="1:7" ht="15" customHeight="1">
      <c r="A3063" s="180">
        <v>44946</v>
      </c>
      <c r="B3063" s="1" t="s">
        <v>792</v>
      </c>
      <c r="C3063" s="144">
        <v>3100</v>
      </c>
      <c r="D3063" s="144"/>
      <c r="E3063" s="1" t="s">
        <v>339</v>
      </c>
      <c r="F3063" s="1" t="s">
        <v>144</v>
      </c>
      <c r="G3063" s="1" t="s">
        <v>513</v>
      </c>
    </row>
    <row r="3064" spans="1:7" ht="15" customHeight="1">
      <c r="A3064" s="180">
        <v>44946</v>
      </c>
      <c r="B3064" s="1" t="s">
        <v>161</v>
      </c>
      <c r="C3064" s="144"/>
      <c r="D3064" s="144">
        <v>700000</v>
      </c>
      <c r="E3064" s="1" t="s">
        <v>339</v>
      </c>
      <c r="F3064" s="1" t="s">
        <v>145</v>
      </c>
      <c r="G3064" s="1" t="s">
        <v>513</v>
      </c>
    </row>
    <row r="3065" spans="1:7" ht="15" customHeight="1">
      <c r="A3065" s="180">
        <v>44946</v>
      </c>
      <c r="B3065" s="1" t="s">
        <v>791</v>
      </c>
      <c r="C3065" s="144"/>
      <c r="D3065" s="144">
        <v>70000</v>
      </c>
      <c r="E3065" s="1" t="s">
        <v>339</v>
      </c>
      <c r="F3065" s="1" t="s">
        <v>145</v>
      </c>
      <c r="G3065" s="1" t="s">
        <v>513</v>
      </c>
    </row>
    <row r="3066" spans="1:7" ht="15" customHeight="1">
      <c r="A3066" s="180">
        <v>44946</v>
      </c>
      <c r="B3066" s="1" t="s">
        <v>792</v>
      </c>
      <c r="C3066" s="144">
        <v>770000</v>
      </c>
      <c r="D3066" s="144"/>
      <c r="E3066" s="1" t="s">
        <v>339</v>
      </c>
      <c r="F3066" s="1" t="s">
        <v>145</v>
      </c>
      <c r="G3066" s="1" t="s">
        <v>513</v>
      </c>
    </row>
    <row r="3067" spans="1:7" ht="15" customHeight="1">
      <c r="A3067" s="180">
        <v>44946</v>
      </c>
      <c r="B3067" s="1" t="s">
        <v>161</v>
      </c>
      <c r="C3067" s="144"/>
      <c r="D3067" s="144">
        <v>29720</v>
      </c>
      <c r="E3067" s="1" t="s">
        <v>117</v>
      </c>
      <c r="F3067" s="1" t="s">
        <v>143</v>
      </c>
      <c r="G3067" s="1" t="s">
        <v>513</v>
      </c>
    </row>
    <row r="3068" spans="1:7" ht="15" customHeight="1">
      <c r="A3068" s="180">
        <v>44946</v>
      </c>
      <c r="B3068" s="1" t="s">
        <v>791</v>
      </c>
      <c r="C3068" s="144"/>
      <c r="D3068" s="144">
        <v>2972</v>
      </c>
      <c r="E3068" s="1" t="s">
        <v>117</v>
      </c>
      <c r="F3068" s="1" t="s">
        <v>143</v>
      </c>
      <c r="G3068" s="1" t="s">
        <v>513</v>
      </c>
    </row>
    <row r="3069" spans="1:7" ht="15" customHeight="1">
      <c r="A3069" s="180">
        <v>44946</v>
      </c>
      <c r="B3069" s="1" t="s">
        <v>792</v>
      </c>
      <c r="C3069" s="144">
        <v>32692</v>
      </c>
      <c r="D3069" s="144"/>
      <c r="E3069" s="1" t="s">
        <v>117</v>
      </c>
      <c r="F3069" s="1" t="s">
        <v>143</v>
      </c>
      <c r="G3069" s="1" t="s">
        <v>513</v>
      </c>
    </row>
    <row r="3070" spans="1:7" ht="15" customHeight="1">
      <c r="A3070" s="180">
        <v>44946</v>
      </c>
      <c r="B3070" s="1" t="s">
        <v>161</v>
      </c>
      <c r="C3070" s="144"/>
      <c r="D3070" s="144">
        <v>1280</v>
      </c>
      <c r="E3070" s="1" t="s">
        <v>117</v>
      </c>
      <c r="F3070" s="1" t="s">
        <v>144</v>
      </c>
      <c r="G3070" s="1" t="s">
        <v>513</v>
      </c>
    </row>
    <row r="3071" spans="1:7" ht="15" customHeight="1">
      <c r="A3071" s="180">
        <v>44946</v>
      </c>
      <c r="B3071" s="1" t="s">
        <v>792</v>
      </c>
      <c r="C3071" s="144">
        <v>1280</v>
      </c>
      <c r="D3071" s="144"/>
      <c r="E3071" s="1" t="s">
        <v>117</v>
      </c>
      <c r="F3071" s="1" t="s">
        <v>144</v>
      </c>
      <c r="G3071" s="1" t="s">
        <v>513</v>
      </c>
    </row>
    <row r="3072" spans="1:7" ht="15" customHeight="1">
      <c r="A3072" s="180">
        <v>44946</v>
      </c>
      <c r="B3072" s="1" t="s">
        <v>161</v>
      </c>
      <c r="C3072" s="144"/>
      <c r="D3072" s="144">
        <v>304290</v>
      </c>
      <c r="E3072" s="1" t="s">
        <v>139</v>
      </c>
      <c r="F3072" s="1" t="s">
        <v>143</v>
      </c>
      <c r="G3072" s="1" t="s">
        <v>513</v>
      </c>
    </row>
    <row r="3073" spans="1:7" ht="15" customHeight="1">
      <c r="A3073" s="180">
        <v>44946</v>
      </c>
      <c r="B3073" s="1" t="s">
        <v>791</v>
      </c>
      <c r="C3073" s="144"/>
      <c r="D3073" s="144">
        <v>30429</v>
      </c>
      <c r="E3073" s="1" t="s">
        <v>139</v>
      </c>
      <c r="F3073" s="1" t="s">
        <v>143</v>
      </c>
      <c r="G3073" s="1" t="s">
        <v>513</v>
      </c>
    </row>
    <row r="3074" spans="1:7" ht="15" customHeight="1">
      <c r="A3074" s="180">
        <v>44946</v>
      </c>
      <c r="B3074" s="1" t="s">
        <v>792</v>
      </c>
      <c r="C3074" s="144">
        <v>334719</v>
      </c>
      <c r="D3074" s="144"/>
      <c r="E3074" s="1" t="s">
        <v>139</v>
      </c>
      <c r="F3074" s="1" t="s">
        <v>143</v>
      </c>
      <c r="G3074" s="1" t="s">
        <v>513</v>
      </c>
    </row>
    <row r="3075" spans="1:7" ht="15" customHeight="1">
      <c r="A3075" s="180">
        <v>44946</v>
      </c>
      <c r="B3075" s="1" t="s">
        <v>161</v>
      </c>
      <c r="C3075" s="144"/>
      <c r="D3075" s="144">
        <v>13140</v>
      </c>
      <c r="E3075" s="1" t="s">
        <v>139</v>
      </c>
      <c r="F3075" s="1" t="s">
        <v>144</v>
      </c>
      <c r="G3075" s="1" t="s">
        <v>513</v>
      </c>
    </row>
    <row r="3076" spans="1:7" ht="15" customHeight="1">
      <c r="A3076" s="180">
        <v>44946</v>
      </c>
      <c r="B3076" s="1" t="s">
        <v>792</v>
      </c>
      <c r="C3076" s="144">
        <v>13140</v>
      </c>
      <c r="D3076" s="144"/>
      <c r="E3076" s="1" t="s">
        <v>139</v>
      </c>
      <c r="F3076" s="1" t="s">
        <v>144</v>
      </c>
      <c r="G3076" s="1" t="s">
        <v>513</v>
      </c>
    </row>
    <row r="3077" spans="1:7" ht="15" customHeight="1">
      <c r="A3077" s="180">
        <v>44946</v>
      </c>
      <c r="B3077" s="1" t="s">
        <v>161</v>
      </c>
      <c r="C3077" s="144"/>
      <c r="D3077" s="144">
        <v>2371180</v>
      </c>
      <c r="E3077" s="1" t="s">
        <v>139</v>
      </c>
      <c r="F3077" s="1" t="s">
        <v>227</v>
      </c>
      <c r="G3077" s="1" t="s">
        <v>513</v>
      </c>
    </row>
    <row r="3078" spans="1:7" ht="15" customHeight="1">
      <c r="A3078" s="180">
        <v>44946</v>
      </c>
      <c r="B3078" s="1" t="s">
        <v>791</v>
      </c>
      <c r="C3078" s="144"/>
      <c r="D3078" s="144">
        <v>237118</v>
      </c>
      <c r="E3078" s="1" t="s">
        <v>139</v>
      </c>
      <c r="F3078" s="1" t="s">
        <v>227</v>
      </c>
      <c r="G3078" s="1" t="s">
        <v>513</v>
      </c>
    </row>
    <row r="3079" spans="1:7" ht="15" customHeight="1">
      <c r="A3079" s="180">
        <v>44946</v>
      </c>
      <c r="B3079" s="1" t="s">
        <v>792</v>
      </c>
      <c r="C3079" s="144">
        <v>2608298</v>
      </c>
      <c r="D3079" s="144"/>
      <c r="E3079" s="1" t="s">
        <v>139</v>
      </c>
      <c r="F3079" s="1" t="s">
        <v>227</v>
      </c>
      <c r="G3079" s="1" t="s">
        <v>513</v>
      </c>
    </row>
    <row r="3080" spans="1:7" ht="15" customHeight="1">
      <c r="A3080" s="180">
        <v>44946</v>
      </c>
      <c r="B3080" s="1" t="s">
        <v>161</v>
      </c>
      <c r="C3080" s="144"/>
      <c r="D3080" s="144">
        <v>102400</v>
      </c>
      <c r="E3080" s="1" t="s">
        <v>139</v>
      </c>
      <c r="F3080" s="1" t="s">
        <v>228</v>
      </c>
      <c r="G3080" s="1" t="s">
        <v>513</v>
      </c>
    </row>
    <row r="3081" spans="1:7" ht="15" customHeight="1">
      <c r="A3081" s="180">
        <v>44946</v>
      </c>
      <c r="B3081" s="1" t="s">
        <v>792</v>
      </c>
      <c r="C3081" s="144">
        <v>102400</v>
      </c>
      <c r="D3081" s="144"/>
      <c r="E3081" s="1" t="s">
        <v>139</v>
      </c>
      <c r="F3081" s="1" t="s">
        <v>228</v>
      </c>
      <c r="G3081" s="1" t="s">
        <v>513</v>
      </c>
    </row>
    <row r="3082" spans="1:7" ht="15" customHeight="1">
      <c r="A3082" s="180">
        <v>44946</v>
      </c>
      <c r="B3082" s="1" t="s">
        <v>161</v>
      </c>
      <c r="C3082" s="144"/>
      <c r="D3082" s="144">
        <v>31960</v>
      </c>
      <c r="E3082" s="1" t="s">
        <v>132</v>
      </c>
      <c r="F3082" s="1" t="s">
        <v>143</v>
      </c>
      <c r="G3082" s="1" t="s">
        <v>513</v>
      </c>
    </row>
    <row r="3083" spans="1:7" ht="15" customHeight="1">
      <c r="A3083" s="180">
        <v>44946</v>
      </c>
      <c r="B3083" s="1" t="s">
        <v>791</v>
      </c>
      <c r="C3083" s="144"/>
      <c r="D3083" s="144">
        <v>3196</v>
      </c>
      <c r="E3083" s="1" t="s">
        <v>132</v>
      </c>
      <c r="F3083" s="1" t="s">
        <v>143</v>
      </c>
      <c r="G3083" s="1" t="s">
        <v>513</v>
      </c>
    </row>
    <row r="3084" spans="1:7" ht="15" customHeight="1">
      <c r="A3084" s="180">
        <v>44946</v>
      </c>
      <c r="B3084" s="1" t="s">
        <v>792</v>
      </c>
      <c r="C3084" s="144">
        <v>35156</v>
      </c>
      <c r="D3084" s="144"/>
      <c r="E3084" s="1" t="s">
        <v>132</v>
      </c>
      <c r="F3084" s="1" t="s">
        <v>143</v>
      </c>
      <c r="G3084" s="1" t="s">
        <v>513</v>
      </c>
    </row>
    <row r="3085" spans="1:7" ht="15" customHeight="1">
      <c r="A3085" s="180">
        <v>44946</v>
      </c>
      <c r="B3085" s="1" t="s">
        <v>161</v>
      </c>
      <c r="C3085" s="144"/>
      <c r="D3085" s="144">
        <v>1380</v>
      </c>
      <c r="E3085" s="1" t="s">
        <v>132</v>
      </c>
      <c r="F3085" s="1" t="s">
        <v>144</v>
      </c>
      <c r="G3085" s="1" t="s">
        <v>513</v>
      </c>
    </row>
    <row r="3086" spans="1:7" ht="15" customHeight="1">
      <c r="A3086" s="180">
        <v>44946</v>
      </c>
      <c r="B3086" s="1" t="s">
        <v>792</v>
      </c>
      <c r="C3086" s="144">
        <v>1380</v>
      </c>
      <c r="D3086" s="144"/>
      <c r="E3086" s="1" t="s">
        <v>132</v>
      </c>
      <c r="F3086" s="1" t="s">
        <v>144</v>
      </c>
      <c r="G3086" s="1" t="s">
        <v>513</v>
      </c>
    </row>
    <row r="3087" spans="1:7" ht="15" customHeight="1">
      <c r="A3087" s="180">
        <v>44946</v>
      </c>
      <c r="B3087" s="1" t="s">
        <v>161</v>
      </c>
      <c r="C3087" s="144"/>
      <c r="D3087" s="144">
        <v>257940</v>
      </c>
      <c r="E3087" s="1" t="s">
        <v>313</v>
      </c>
      <c r="F3087" s="1" t="s">
        <v>143</v>
      </c>
      <c r="G3087" s="1" t="s">
        <v>513</v>
      </c>
    </row>
    <row r="3088" spans="1:7" ht="15" customHeight="1">
      <c r="A3088" s="180">
        <v>44946</v>
      </c>
      <c r="B3088" s="1" t="s">
        <v>791</v>
      </c>
      <c r="C3088" s="144"/>
      <c r="D3088" s="144">
        <v>25794</v>
      </c>
      <c r="E3088" s="1" t="s">
        <v>313</v>
      </c>
      <c r="F3088" s="1" t="s">
        <v>143</v>
      </c>
      <c r="G3088" s="1" t="s">
        <v>513</v>
      </c>
    </row>
    <row r="3089" spans="1:7" ht="15" customHeight="1">
      <c r="A3089" s="180">
        <v>44946</v>
      </c>
      <c r="B3089" s="1" t="s">
        <v>792</v>
      </c>
      <c r="C3089" s="144">
        <v>283734</v>
      </c>
      <c r="D3089" s="144"/>
      <c r="E3089" s="1" t="s">
        <v>313</v>
      </c>
      <c r="F3089" s="1" t="s">
        <v>143</v>
      </c>
      <c r="G3089" s="1" t="s">
        <v>513</v>
      </c>
    </row>
    <row r="3090" spans="1:7" ht="15" customHeight="1">
      <c r="A3090" s="180">
        <v>44946</v>
      </c>
      <c r="B3090" s="1" t="s">
        <v>161</v>
      </c>
      <c r="C3090" s="144"/>
      <c r="D3090" s="144">
        <v>11120</v>
      </c>
      <c r="E3090" s="1" t="s">
        <v>313</v>
      </c>
      <c r="F3090" s="1" t="s">
        <v>144</v>
      </c>
      <c r="G3090" s="1" t="s">
        <v>513</v>
      </c>
    </row>
    <row r="3091" spans="1:7" ht="15" customHeight="1">
      <c r="A3091" s="180">
        <v>44946</v>
      </c>
      <c r="B3091" s="1" t="s">
        <v>792</v>
      </c>
      <c r="C3091" s="144">
        <v>11120</v>
      </c>
      <c r="D3091" s="144"/>
      <c r="E3091" s="1" t="s">
        <v>313</v>
      </c>
      <c r="F3091" s="1" t="s">
        <v>144</v>
      </c>
      <c r="G3091" s="1" t="s">
        <v>513</v>
      </c>
    </row>
    <row r="3092" spans="1:7" ht="15" customHeight="1">
      <c r="A3092" s="180">
        <v>44946</v>
      </c>
      <c r="B3092" s="1" t="s">
        <v>161</v>
      </c>
      <c r="C3092" s="144"/>
      <c r="D3092" s="144">
        <v>544250</v>
      </c>
      <c r="E3092" s="1" t="s">
        <v>385</v>
      </c>
      <c r="F3092" s="1" t="s">
        <v>143</v>
      </c>
      <c r="G3092" s="1" t="s">
        <v>513</v>
      </c>
    </row>
    <row r="3093" spans="1:7" ht="15" customHeight="1">
      <c r="A3093" s="180">
        <v>44946</v>
      </c>
      <c r="B3093" s="1" t="s">
        <v>791</v>
      </c>
      <c r="C3093" s="144"/>
      <c r="D3093" s="144">
        <v>54425</v>
      </c>
      <c r="E3093" s="1" t="s">
        <v>385</v>
      </c>
      <c r="F3093" s="1" t="s">
        <v>143</v>
      </c>
      <c r="G3093" s="1" t="s">
        <v>513</v>
      </c>
    </row>
    <row r="3094" spans="1:7" ht="15" customHeight="1">
      <c r="A3094" s="180">
        <v>44946</v>
      </c>
      <c r="B3094" s="1" t="s">
        <v>792</v>
      </c>
      <c r="C3094" s="144">
        <v>598675</v>
      </c>
      <c r="D3094" s="144"/>
      <c r="E3094" s="1" t="s">
        <v>385</v>
      </c>
      <c r="F3094" s="1" t="s">
        <v>143</v>
      </c>
      <c r="G3094" s="1" t="s">
        <v>513</v>
      </c>
    </row>
    <row r="3095" spans="1:7" ht="15" customHeight="1">
      <c r="A3095" s="180">
        <v>44946</v>
      </c>
      <c r="B3095" s="1" t="s">
        <v>161</v>
      </c>
      <c r="C3095" s="144"/>
      <c r="D3095" s="144">
        <v>23500</v>
      </c>
      <c r="E3095" s="1" t="s">
        <v>385</v>
      </c>
      <c r="F3095" s="1" t="s">
        <v>144</v>
      </c>
      <c r="G3095" s="1" t="s">
        <v>513</v>
      </c>
    </row>
    <row r="3096" spans="1:7" ht="15" customHeight="1">
      <c r="A3096" s="180">
        <v>44946</v>
      </c>
      <c r="B3096" s="1" t="s">
        <v>792</v>
      </c>
      <c r="C3096" s="144">
        <v>23500</v>
      </c>
      <c r="D3096" s="144"/>
      <c r="E3096" s="1" t="s">
        <v>385</v>
      </c>
      <c r="F3096" s="1" t="s">
        <v>144</v>
      </c>
      <c r="G3096" s="1" t="s">
        <v>513</v>
      </c>
    </row>
    <row r="3097" spans="1:7" ht="15" customHeight="1">
      <c r="A3097" s="180">
        <v>44946</v>
      </c>
      <c r="B3097" s="1" t="s">
        <v>161</v>
      </c>
      <c r="C3097" s="144"/>
      <c r="D3097" s="144">
        <v>41570</v>
      </c>
      <c r="E3097" s="1" t="s">
        <v>123</v>
      </c>
      <c r="F3097" s="1" t="s">
        <v>143</v>
      </c>
      <c r="G3097" s="1" t="s">
        <v>513</v>
      </c>
    </row>
    <row r="3098" spans="1:7" ht="15" customHeight="1">
      <c r="A3098" s="180">
        <v>44946</v>
      </c>
      <c r="B3098" s="1" t="s">
        <v>791</v>
      </c>
      <c r="C3098" s="144"/>
      <c r="D3098" s="144">
        <v>4157</v>
      </c>
      <c r="E3098" s="1" t="s">
        <v>123</v>
      </c>
      <c r="F3098" s="1" t="s">
        <v>143</v>
      </c>
      <c r="G3098" s="1" t="s">
        <v>513</v>
      </c>
    </row>
    <row r="3099" spans="1:7" ht="15" customHeight="1">
      <c r="A3099" s="180">
        <v>44946</v>
      </c>
      <c r="B3099" s="1" t="s">
        <v>792</v>
      </c>
      <c r="C3099" s="144">
        <v>45727</v>
      </c>
      <c r="D3099" s="144"/>
      <c r="E3099" s="1" t="s">
        <v>123</v>
      </c>
      <c r="F3099" s="1" t="s">
        <v>143</v>
      </c>
      <c r="G3099" s="1" t="s">
        <v>513</v>
      </c>
    </row>
    <row r="3100" spans="1:7" ht="15" customHeight="1">
      <c r="A3100" s="180">
        <v>44946</v>
      </c>
      <c r="B3100" s="1" t="s">
        <v>161</v>
      </c>
      <c r="C3100" s="144"/>
      <c r="D3100" s="144">
        <v>1790</v>
      </c>
      <c r="E3100" s="1" t="s">
        <v>123</v>
      </c>
      <c r="F3100" s="1" t="s">
        <v>144</v>
      </c>
      <c r="G3100" s="1" t="s">
        <v>513</v>
      </c>
    </row>
    <row r="3101" spans="1:7" ht="15" customHeight="1">
      <c r="A3101" s="180">
        <v>44946</v>
      </c>
      <c r="B3101" s="1" t="s">
        <v>792</v>
      </c>
      <c r="C3101" s="144">
        <v>1790</v>
      </c>
      <c r="D3101" s="144"/>
      <c r="E3101" s="1" t="s">
        <v>123</v>
      </c>
      <c r="F3101" s="1" t="s">
        <v>144</v>
      </c>
      <c r="G3101" s="1" t="s">
        <v>513</v>
      </c>
    </row>
    <row r="3102" spans="1:7" ht="15" customHeight="1">
      <c r="A3102" s="180">
        <v>44946</v>
      </c>
      <c r="B3102" s="1" t="s">
        <v>161</v>
      </c>
      <c r="C3102" s="144"/>
      <c r="D3102" s="144">
        <v>163030</v>
      </c>
      <c r="E3102" s="1" t="s">
        <v>397</v>
      </c>
      <c r="F3102" s="1" t="s">
        <v>143</v>
      </c>
      <c r="G3102" s="1" t="s">
        <v>513</v>
      </c>
    </row>
    <row r="3103" spans="1:7" ht="15" customHeight="1">
      <c r="A3103" s="180">
        <v>44946</v>
      </c>
      <c r="B3103" s="1" t="s">
        <v>791</v>
      </c>
      <c r="C3103" s="144"/>
      <c r="D3103" s="144">
        <v>16303</v>
      </c>
      <c r="E3103" s="1" t="s">
        <v>397</v>
      </c>
      <c r="F3103" s="1" t="s">
        <v>143</v>
      </c>
      <c r="G3103" s="1" t="s">
        <v>513</v>
      </c>
    </row>
    <row r="3104" spans="1:7" ht="15" customHeight="1">
      <c r="A3104" s="180">
        <v>44946</v>
      </c>
      <c r="B3104" s="1" t="s">
        <v>792</v>
      </c>
      <c r="C3104" s="144">
        <v>179333</v>
      </c>
      <c r="D3104" s="144"/>
      <c r="E3104" s="1" t="s">
        <v>397</v>
      </c>
      <c r="F3104" s="1" t="s">
        <v>143</v>
      </c>
      <c r="G3104" s="1" t="s">
        <v>513</v>
      </c>
    </row>
    <row r="3105" spans="1:7" ht="15" customHeight="1">
      <c r="A3105" s="180">
        <v>44946</v>
      </c>
      <c r="B3105" s="1" t="s">
        <v>161</v>
      </c>
      <c r="C3105" s="144"/>
      <c r="D3105" s="144">
        <v>7040</v>
      </c>
      <c r="E3105" s="1" t="s">
        <v>397</v>
      </c>
      <c r="F3105" s="1" t="s">
        <v>144</v>
      </c>
      <c r="G3105" s="1" t="s">
        <v>513</v>
      </c>
    </row>
    <row r="3106" spans="1:7" ht="15" customHeight="1">
      <c r="A3106" s="180">
        <v>44946</v>
      </c>
      <c r="B3106" s="1" t="s">
        <v>792</v>
      </c>
      <c r="C3106" s="144">
        <v>7040</v>
      </c>
      <c r="D3106" s="144"/>
      <c r="E3106" s="1" t="s">
        <v>397</v>
      </c>
      <c r="F3106" s="1" t="s">
        <v>144</v>
      </c>
      <c r="G3106" s="1" t="s">
        <v>513</v>
      </c>
    </row>
    <row r="3107" spans="1:7" ht="15" customHeight="1">
      <c r="A3107" s="180">
        <v>44946</v>
      </c>
      <c r="B3107" s="1" t="s">
        <v>161</v>
      </c>
      <c r="C3107" s="144"/>
      <c r="D3107" s="144">
        <v>457540</v>
      </c>
      <c r="E3107" s="1" t="s">
        <v>310</v>
      </c>
      <c r="F3107" s="1" t="s">
        <v>227</v>
      </c>
      <c r="G3107" s="1" t="s">
        <v>513</v>
      </c>
    </row>
    <row r="3108" spans="1:7" ht="15" customHeight="1">
      <c r="A3108" s="180">
        <v>44946</v>
      </c>
      <c r="B3108" s="1" t="s">
        <v>791</v>
      </c>
      <c r="C3108" s="144"/>
      <c r="D3108" s="144">
        <v>45754</v>
      </c>
      <c r="E3108" s="1" t="s">
        <v>310</v>
      </c>
      <c r="F3108" s="1" t="s">
        <v>227</v>
      </c>
      <c r="G3108" s="1" t="s">
        <v>513</v>
      </c>
    </row>
    <row r="3109" spans="1:7" ht="15" customHeight="1">
      <c r="A3109" s="180">
        <v>44946</v>
      </c>
      <c r="B3109" s="1" t="s">
        <v>792</v>
      </c>
      <c r="C3109" s="144">
        <v>503294</v>
      </c>
      <c r="D3109" s="144"/>
      <c r="E3109" s="1" t="s">
        <v>310</v>
      </c>
      <c r="F3109" s="1" t="s">
        <v>227</v>
      </c>
      <c r="G3109" s="1" t="s">
        <v>513</v>
      </c>
    </row>
    <row r="3110" spans="1:7" ht="15" customHeight="1">
      <c r="A3110" s="180">
        <v>44946</v>
      </c>
      <c r="B3110" s="1" t="s">
        <v>161</v>
      </c>
      <c r="C3110" s="144"/>
      <c r="D3110" s="144">
        <v>19760</v>
      </c>
      <c r="E3110" s="1" t="s">
        <v>310</v>
      </c>
      <c r="F3110" s="1" t="s">
        <v>228</v>
      </c>
      <c r="G3110" s="1" t="s">
        <v>513</v>
      </c>
    </row>
    <row r="3111" spans="1:7" ht="15" customHeight="1">
      <c r="A3111" s="180">
        <v>44946</v>
      </c>
      <c r="B3111" s="1" t="s">
        <v>792</v>
      </c>
      <c r="C3111" s="144">
        <v>19760</v>
      </c>
      <c r="D3111" s="144"/>
      <c r="E3111" s="1" t="s">
        <v>310</v>
      </c>
      <c r="F3111" s="1" t="s">
        <v>228</v>
      </c>
      <c r="G3111" s="1" t="s">
        <v>513</v>
      </c>
    </row>
    <row r="3112" spans="1:7" ht="15" customHeight="1">
      <c r="A3112" s="180">
        <v>44946</v>
      </c>
      <c r="B3112" s="1" t="s">
        <v>161</v>
      </c>
      <c r="C3112" s="144"/>
      <c r="D3112" s="144">
        <v>211680</v>
      </c>
      <c r="E3112" s="1" t="s">
        <v>313</v>
      </c>
      <c r="F3112" s="1" t="s">
        <v>143</v>
      </c>
      <c r="G3112" s="1" t="s">
        <v>513</v>
      </c>
    </row>
    <row r="3113" spans="1:7" ht="15" customHeight="1">
      <c r="A3113" s="180">
        <v>44946</v>
      </c>
      <c r="B3113" s="1" t="s">
        <v>791</v>
      </c>
      <c r="C3113" s="144"/>
      <c r="D3113" s="144">
        <v>21168</v>
      </c>
      <c r="E3113" s="1" t="s">
        <v>313</v>
      </c>
      <c r="F3113" s="1" t="s">
        <v>143</v>
      </c>
      <c r="G3113" s="1" t="s">
        <v>513</v>
      </c>
    </row>
    <row r="3114" spans="1:7" ht="15" customHeight="1">
      <c r="A3114" s="180">
        <v>44946</v>
      </c>
      <c r="B3114" s="1" t="s">
        <v>792</v>
      </c>
      <c r="C3114" s="144">
        <v>232848</v>
      </c>
      <c r="D3114" s="144"/>
      <c r="E3114" s="1" t="s">
        <v>313</v>
      </c>
      <c r="F3114" s="1" t="s">
        <v>143</v>
      </c>
      <c r="G3114" s="1" t="s">
        <v>513</v>
      </c>
    </row>
    <row r="3115" spans="1:7" ht="15" customHeight="1">
      <c r="A3115" s="180">
        <v>44946</v>
      </c>
      <c r="B3115" s="1" t="s">
        <v>161</v>
      </c>
      <c r="C3115" s="144"/>
      <c r="D3115" s="144">
        <v>9140</v>
      </c>
      <c r="E3115" s="1" t="s">
        <v>313</v>
      </c>
      <c r="F3115" s="1" t="s">
        <v>144</v>
      </c>
      <c r="G3115" s="1" t="s">
        <v>513</v>
      </c>
    </row>
    <row r="3116" spans="1:7" ht="15" customHeight="1">
      <c r="A3116" s="180">
        <v>44946</v>
      </c>
      <c r="B3116" s="1" t="s">
        <v>792</v>
      </c>
      <c r="C3116" s="144">
        <v>9140</v>
      </c>
      <c r="D3116" s="144"/>
      <c r="E3116" s="1" t="s">
        <v>313</v>
      </c>
      <c r="F3116" s="1" t="s">
        <v>144</v>
      </c>
      <c r="G3116" s="1" t="s">
        <v>513</v>
      </c>
    </row>
    <row r="3117" spans="1:7" ht="15" customHeight="1">
      <c r="A3117" s="180">
        <v>44946</v>
      </c>
      <c r="B3117" s="1" t="s">
        <v>161</v>
      </c>
      <c r="C3117" s="144"/>
      <c r="D3117" s="144">
        <v>398120</v>
      </c>
      <c r="E3117" s="1" t="s">
        <v>129</v>
      </c>
      <c r="F3117" s="1" t="s">
        <v>143</v>
      </c>
      <c r="G3117" s="1" t="s">
        <v>513</v>
      </c>
    </row>
    <row r="3118" spans="1:7" ht="15" customHeight="1">
      <c r="A3118" s="180">
        <v>44946</v>
      </c>
      <c r="B3118" s="1" t="s">
        <v>791</v>
      </c>
      <c r="C3118" s="144"/>
      <c r="D3118" s="144">
        <v>39812</v>
      </c>
      <c r="E3118" s="1" t="s">
        <v>129</v>
      </c>
      <c r="F3118" s="1" t="s">
        <v>143</v>
      </c>
      <c r="G3118" s="1" t="s">
        <v>513</v>
      </c>
    </row>
    <row r="3119" spans="1:7" ht="15" customHeight="1">
      <c r="A3119" s="180">
        <v>44946</v>
      </c>
      <c r="B3119" s="1" t="s">
        <v>792</v>
      </c>
      <c r="C3119" s="144">
        <v>437932</v>
      </c>
      <c r="D3119" s="144"/>
      <c r="E3119" s="1" t="s">
        <v>129</v>
      </c>
      <c r="F3119" s="1" t="s">
        <v>143</v>
      </c>
      <c r="G3119" s="1" t="s">
        <v>513</v>
      </c>
    </row>
    <row r="3120" spans="1:7" ht="15" customHeight="1">
      <c r="A3120" s="180">
        <v>44946</v>
      </c>
      <c r="B3120" s="1" t="s">
        <v>161</v>
      </c>
      <c r="C3120" s="144"/>
      <c r="D3120" s="144">
        <v>17190</v>
      </c>
      <c r="E3120" s="1" t="s">
        <v>129</v>
      </c>
      <c r="F3120" s="1" t="s">
        <v>144</v>
      </c>
      <c r="G3120" s="1" t="s">
        <v>513</v>
      </c>
    </row>
    <row r="3121" spans="1:7" ht="15" customHeight="1">
      <c r="A3121" s="180">
        <v>44946</v>
      </c>
      <c r="B3121" s="1" t="s">
        <v>792</v>
      </c>
      <c r="C3121" s="144">
        <v>17190</v>
      </c>
      <c r="D3121" s="144"/>
      <c r="E3121" s="1" t="s">
        <v>129</v>
      </c>
      <c r="F3121" s="1" t="s">
        <v>144</v>
      </c>
      <c r="G3121" s="1" t="s">
        <v>513</v>
      </c>
    </row>
    <row r="3122" spans="1:7" ht="15" customHeight="1">
      <c r="A3122" s="180">
        <v>44946</v>
      </c>
      <c r="B3122" s="1" t="s">
        <v>161</v>
      </c>
      <c r="C3122" s="144"/>
      <c r="D3122" s="144">
        <v>13950</v>
      </c>
      <c r="E3122" s="1" t="s">
        <v>129</v>
      </c>
      <c r="F3122" s="1" t="s">
        <v>227</v>
      </c>
      <c r="G3122" s="1" t="s">
        <v>513</v>
      </c>
    </row>
    <row r="3123" spans="1:7" ht="15" customHeight="1">
      <c r="A3123" s="180">
        <v>44946</v>
      </c>
      <c r="B3123" s="1" t="s">
        <v>791</v>
      </c>
      <c r="C3123" s="144"/>
      <c r="D3123" s="144">
        <v>1395</v>
      </c>
      <c r="E3123" s="1" t="s">
        <v>129</v>
      </c>
      <c r="F3123" s="1" t="s">
        <v>227</v>
      </c>
      <c r="G3123" s="1" t="s">
        <v>513</v>
      </c>
    </row>
    <row r="3124" spans="1:7" ht="15" customHeight="1">
      <c r="A3124" s="180">
        <v>44946</v>
      </c>
      <c r="B3124" s="1" t="s">
        <v>792</v>
      </c>
      <c r="C3124" s="144">
        <v>15345</v>
      </c>
      <c r="D3124" s="144"/>
      <c r="E3124" s="1" t="s">
        <v>129</v>
      </c>
      <c r="F3124" s="1" t="s">
        <v>227</v>
      </c>
      <c r="G3124" s="1" t="s">
        <v>513</v>
      </c>
    </row>
    <row r="3125" spans="1:7" ht="15" customHeight="1">
      <c r="A3125" s="180">
        <v>44946</v>
      </c>
      <c r="B3125" s="1" t="s">
        <v>161</v>
      </c>
      <c r="C3125" s="144"/>
      <c r="D3125" s="144">
        <v>600</v>
      </c>
      <c r="E3125" s="1" t="s">
        <v>129</v>
      </c>
      <c r="F3125" s="1" t="s">
        <v>228</v>
      </c>
      <c r="G3125" s="1" t="s">
        <v>513</v>
      </c>
    </row>
    <row r="3126" spans="1:7" ht="15" customHeight="1">
      <c r="A3126" s="180">
        <v>44946</v>
      </c>
      <c r="B3126" s="1" t="s">
        <v>792</v>
      </c>
      <c r="C3126" s="144">
        <v>600</v>
      </c>
      <c r="D3126" s="144"/>
      <c r="E3126" s="1" t="s">
        <v>129</v>
      </c>
      <c r="F3126" s="1" t="s">
        <v>228</v>
      </c>
      <c r="G3126" s="1" t="s">
        <v>513</v>
      </c>
    </row>
    <row r="3127" spans="1:7" ht="15" customHeight="1">
      <c r="A3127" s="180">
        <v>44946</v>
      </c>
      <c r="B3127" s="1" t="s">
        <v>161</v>
      </c>
      <c r="C3127" s="144"/>
      <c r="D3127" s="144">
        <v>542470</v>
      </c>
      <c r="E3127" s="1" t="s">
        <v>342</v>
      </c>
      <c r="F3127" s="1" t="s">
        <v>143</v>
      </c>
      <c r="G3127" s="1" t="s">
        <v>513</v>
      </c>
    </row>
    <row r="3128" spans="1:7" ht="15" customHeight="1">
      <c r="A3128" s="180">
        <v>44946</v>
      </c>
      <c r="B3128" s="1" t="s">
        <v>791</v>
      </c>
      <c r="C3128" s="144"/>
      <c r="D3128" s="144">
        <v>54247</v>
      </c>
      <c r="E3128" s="1" t="s">
        <v>342</v>
      </c>
      <c r="F3128" s="1" t="s">
        <v>143</v>
      </c>
      <c r="G3128" s="1" t="s">
        <v>513</v>
      </c>
    </row>
    <row r="3129" spans="1:7" ht="15" customHeight="1">
      <c r="A3129" s="180">
        <v>44946</v>
      </c>
      <c r="B3129" s="1" t="s">
        <v>792</v>
      </c>
      <c r="C3129" s="144">
        <v>596717</v>
      </c>
      <c r="D3129" s="144"/>
      <c r="E3129" s="1" t="s">
        <v>342</v>
      </c>
      <c r="F3129" s="1" t="s">
        <v>143</v>
      </c>
      <c r="G3129" s="1" t="s">
        <v>513</v>
      </c>
    </row>
    <row r="3130" spans="1:7" ht="15" customHeight="1">
      <c r="A3130" s="180">
        <v>44946</v>
      </c>
      <c r="B3130" s="1" t="s">
        <v>161</v>
      </c>
      <c r="C3130" s="144"/>
      <c r="D3130" s="144">
        <v>23429</v>
      </c>
      <c r="E3130" s="1" t="s">
        <v>342</v>
      </c>
      <c r="F3130" s="1" t="s">
        <v>144</v>
      </c>
      <c r="G3130" s="1" t="s">
        <v>513</v>
      </c>
    </row>
    <row r="3131" spans="1:7" ht="15" customHeight="1">
      <c r="A3131" s="180">
        <v>44946</v>
      </c>
      <c r="B3131" s="1" t="s">
        <v>792</v>
      </c>
      <c r="C3131" s="144">
        <v>23429</v>
      </c>
      <c r="D3131" s="144"/>
      <c r="E3131" s="1" t="s">
        <v>342</v>
      </c>
      <c r="F3131" s="1" t="s">
        <v>144</v>
      </c>
      <c r="G3131" s="1" t="s">
        <v>513</v>
      </c>
    </row>
    <row r="3132" spans="1:7" ht="15" customHeight="1">
      <c r="A3132" s="180">
        <v>44946</v>
      </c>
      <c r="B3132" s="1" t="s">
        <v>161</v>
      </c>
      <c r="C3132" s="144"/>
      <c r="D3132" s="144">
        <v>1046590</v>
      </c>
      <c r="E3132" s="1" t="s">
        <v>342</v>
      </c>
      <c r="F3132" s="1" t="s">
        <v>227</v>
      </c>
      <c r="G3132" s="1" t="s">
        <v>513</v>
      </c>
    </row>
    <row r="3133" spans="1:7" ht="15" customHeight="1">
      <c r="A3133" s="180">
        <v>44946</v>
      </c>
      <c r="B3133" s="1" t="s">
        <v>791</v>
      </c>
      <c r="C3133" s="144"/>
      <c r="D3133" s="144">
        <v>104659</v>
      </c>
      <c r="E3133" s="1" t="s">
        <v>342</v>
      </c>
      <c r="F3133" s="1" t="s">
        <v>227</v>
      </c>
      <c r="G3133" s="1" t="s">
        <v>513</v>
      </c>
    </row>
    <row r="3134" spans="1:7" ht="15" customHeight="1">
      <c r="A3134" s="180">
        <v>44946</v>
      </c>
      <c r="B3134" s="1" t="s">
        <v>792</v>
      </c>
      <c r="C3134" s="144">
        <v>1151249</v>
      </c>
      <c r="D3134" s="144"/>
      <c r="E3134" s="1" t="s">
        <v>342</v>
      </c>
      <c r="F3134" s="1" t="s">
        <v>227</v>
      </c>
      <c r="G3134" s="1" t="s">
        <v>513</v>
      </c>
    </row>
    <row r="3135" spans="1:7" ht="15" customHeight="1">
      <c r="A3135" s="180">
        <v>44946</v>
      </c>
      <c r="B3135" s="1" t="s">
        <v>161</v>
      </c>
      <c r="C3135" s="144"/>
      <c r="D3135" s="144">
        <v>45201</v>
      </c>
      <c r="E3135" s="1" t="s">
        <v>342</v>
      </c>
      <c r="F3135" s="1" t="s">
        <v>228</v>
      </c>
      <c r="G3135" s="1" t="s">
        <v>513</v>
      </c>
    </row>
    <row r="3136" spans="1:7" ht="15" customHeight="1">
      <c r="A3136" s="180">
        <v>44946</v>
      </c>
      <c r="B3136" s="1" t="s">
        <v>792</v>
      </c>
      <c r="C3136" s="144">
        <v>45201</v>
      </c>
      <c r="D3136" s="144"/>
      <c r="E3136" s="1" t="s">
        <v>342</v>
      </c>
      <c r="F3136" s="1" t="s">
        <v>228</v>
      </c>
      <c r="G3136" s="1" t="s">
        <v>513</v>
      </c>
    </row>
    <row r="3137" spans="1:7" ht="15" customHeight="1">
      <c r="A3137" s="180">
        <v>44946</v>
      </c>
      <c r="B3137" s="1" t="s">
        <v>161</v>
      </c>
      <c r="C3137" s="144"/>
      <c r="D3137" s="144">
        <v>32090</v>
      </c>
      <c r="E3137" s="1" t="s">
        <v>398</v>
      </c>
      <c r="F3137" s="1" t="s">
        <v>143</v>
      </c>
      <c r="G3137" s="1" t="s">
        <v>513</v>
      </c>
    </row>
    <row r="3138" spans="1:7" ht="15" customHeight="1">
      <c r="A3138" s="180">
        <v>44946</v>
      </c>
      <c r="B3138" s="1" t="s">
        <v>791</v>
      </c>
      <c r="C3138" s="144"/>
      <c r="D3138" s="144">
        <v>3209</v>
      </c>
      <c r="E3138" s="1" t="s">
        <v>398</v>
      </c>
      <c r="F3138" s="1" t="s">
        <v>143</v>
      </c>
      <c r="G3138" s="1" t="s">
        <v>513</v>
      </c>
    </row>
    <row r="3139" spans="1:7" ht="15" customHeight="1">
      <c r="A3139" s="180">
        <v>44946</v>
      </c>
      <c r="B3139" s="1" t="s">
        <v>792</v>
      </c>
      <c r="C3139" s="144">
        <v>35299</v>
      </c>
      <c r="D3139" s="144"/>
      <c r="E3139" s="1" t="s">
        <v>398</v>
      </c>
      <c r="F3139" s="1" t="s">
        <v>143</v>
      </c>
      <c r="G3139" s="1" t="s">
        <v>513</v>
      </c>
    </row>
    <row r="3140" spans="1:7" ht="15" customHeight="1">
      <c r="A3140" s="180">
        <v>44946</v>
      </c>
      <c r="B3140" s="1" t="s">
        <v>161</v>
      </c>
      <c r="C3140" s="144"/>
      <c r="D3140" s="144">
        <v>1380</v>
      </c>
      <c r="E3140" s="1" t="s">
        <v>398</v>
      </c>
      <c r="F3140" s="1" t="s">
        <v>144</v>
      </c>
      <c r="G3140" s="1" t="s">
        <v>513</v>
      </c>
    </row>
    <row r="3141" spans="1:7" ht="15" customHeight="1">
      <c r="A3141" s="180">
        <v>44946</v>
      </c>
      <c r="B3141" s="1" t="s">
        <v>792</v>
      </c>
      <c r="C3141" s="144">
        <v>1380</v>
      </c>
      <c r="D3141" s="144"/>
      <c r="E3141" s="1" t="s">
        <v>398</v>
      </c>
      <c r="F3141" s="1" t="s">
        <v>144</v>
      </c>
      <c r="G3141" s="1" t="s">
        <v>513</v>
      </c>
    </row>
    <row r="3142" spans="1:7" ht="15" customHeight="1">
      <c r="A3142" s="180">
        <v>44946</v>
      </c>
      <c r="B3142" s="1" t="s">
        <v>161</v>
      </c>
      <c r="C3142" s="144"/>
      <c r="D3142" s="144">
        <v>50520</v>
      </c>
      <c r="E3142" s="1" t="s">
        <v>135</v>
      </c>
      <c r="F3142" s="1" t="s">
        <v>143</v>
      </c>
      <c r="G3142" s="1" t="s">
        <v>513</v>
      </c>
    </row>
    <row r="3143" spans="1:7" ht="15" customHeight="1">
      <c r="A3143" s="180">
        <v>44946</v>
      </c>
      <c r="B3143" s="1" t="s">
        <v>791</v>
      </c>
      <c r="C3143" s="144"/>
      <c r="D3143" s="144">
        <v>5052</v>
      </c>
      <c r="E3143" s="1" t="s">
        <v>135</v>
      </c>
      <c r="F3143" s="1" t="s">
        <v>143</v>
      </c>
      <c r="G3143" s="1" t="s">
        <v>513</v>
      </c>
    </row>
    <row r="3144" spans="1:7" ht="15" customHeight="1">
      <c r="A3144" s="180">
        <v>44946</v>
      </c>
      <c r="B3144" s="1" t="s">
        <v>792</v>
      </c>
      <c r="C3144" s="144">
        <v>55572</v>
      </c>
      <c r="D3144" s="144"/>
      <c r="E3144" s="1" t="s">
        <v>135</v>
      </c>
      <c r="F3144" s="1" t="s">
        <v>143</v>
      </c>
      <c r="G3144" s="1" t="s">
        <v>513</v>
      </c>
    </row>
    <row r="3145" spans="1:7" ht="15" customHeight="1">
      <c r="A3145" s="180">
        <v>44946</v>
      </c>
      <c r="B3145" s="1" t="s">
        <v>161</v>
      </c>
      <c r="C3145" s="144"/>
      <c r="D3145" s="144">
        <v>2180</v>
      </c>
      <c r="E3145" s="1" t="s">
        <v>135</v>
      </c>
      <c r="F3145" s="1" t="s">
        <v>144</v>
      </c>
      <c r="G3145" s="1" t="s">
        <v>513</v>
      </c>
    </row>
    <row r="3146" spans="1:7" ht="15" customHeight="1">
      <c r="A3146" s="180">
        <v>44946</v>
      </c>
      <c r="B3146" s="1" t="s">
        <v>792</v>
      </c>
      <c r="C3146" s="144">
        <v>2180</v>
      </c>
      <c r="D3146" s="144"/>
      <c r="E3146" s="1" t="s">
        <v>135</v>
      </c>
      <c r="F3146" s="1" t="s">
        <v>144</v>
      </c>
      <c r="G3146" s="1" t="s">
        <v>513</v>
      </c>
    </row>
    <row r="3147" spans="1:7" ht="15" customHeight="1">
      <c r="A3147" s="180">
        <v>44946</v>
      </c>
      <c r="B3147" s="1" t="s">
        <v>161</v>
      </c>
      <c r="C3147" s="144"/>
      <c r="D3147" s="144">
        <v>62350</v>
      </c>
      <c r="E3147" s="1" t="s">
        <v>135</v>
      </c>
      <c r="F3147" s="1" t="s">
        <v>143</v>
      </c>
      <c r="G3147" s="1" t="s">
        <v>513</v>
      </c>
    </row>
    <row r="3148" spans="1:7" ht="15" customHeight="1">
      <c r="A3148" s="180">
        <v>44946</v>
      </c>
      <c r="B3148" s="1" t="s">
        <v>791</v>
      </c>
      <c r="C3148" s="144"/>
      <c r="D3148" s="144">
        <v>6235</v>
      </c>
      <c r="E3148" s="1" t="s">
        <v>135</v>
      </c>
      <c r="F3148" s="1" t="s">
        <v>143</v>
      </c>
      <c r="G3148" s="1" t="s">
        <v>513</v>
      </c>
    </row>
    <row r="3149" spans="1:7" ht="15" customHeight="1">
      <c r="A3149" s="180">
        <v>44946</v>
      </c>
      <c r="B3149" s="1" t="s">
        <v>792</v>
      </c>
      <c r="C3149" s="144">
        <v>68585</v>
      </c>
      <c r="D3149" s="144"/>
      <c r="E3149" s="1" t="s">
        <v>135</v>
      </c>
      <c r="F3149" s="1" t="s">
        <v>143</v>
      </c>
      <c r="G3149" s="1" t="s">
        <v>513</v>
      </c>
    </row>
    <row r="3150" spans="1:7" ht="15" customHeight="1">
      <c r="A3150" s="180">
        <v>44946</v>
      </c>
      <c r="B3150" s="1" t="s">
        <v>161</v>
      </c>
      <c r="C3150" s="144"/>
      <c r="D3150" s="144">
        <v>2690</v>
      </c>
      <c r="E3150" s="1" t="s">
        <v>135</v>
      </c>
      <c r="F3150" s="1" t="s">
        <v>144</v>
      </c>
      <c r="G3150" s="1" t="s">
        <v>513</v>
      </c>
    </row>
    <row r="3151" spans="1:7" ht="15" customHeight="1">
      <c r="A3151" s="180">
        <v>44946</v>
      </c>
      <c r="B3151" s="1" t="s">
        <v>792</v>
      </c>
      <c r="C3151" s="144">
        <v>2690</v>
      </c>
      <c r="D3151" s="144"/>
      <c r="E3151" s="1" t="s">
        <v>135</v>
      </c>
      <c r="F3151" s="1" t="s">
        <v>144</v>
      </c>
      <c r="G3151" s="1" t="s">
        <v>513</v>
      </c>
    </row>
    <row r="3152" spans="1:7" ht="15" customHeight="1">
      <c r="A3152" s="180">
        <v>44946</v>
      </c>
      <c r="B3152" s="1" t="s">
        <v>161</v>
      </c>
      <c r="C3152" s="144"/>
      <c r="D3152" s="144">
        <v>210000</v>
      </c>
      <c r="E3152" s="1" t="s">
        <v>135</v>
      </c>
      <c r="F3152" s="1" t="s">
        <v>145</v>
      </c>
      <c r="G3152" s="1" t="s">
        <v>513</v>
      </c>
    </row>
    <row r="3153" spans="1:7" ht="15" customHeight="1">
      <c r="A3153" s="180">
        <v>44946</v>
      </c>
      <c r="B3153" s="1" t="s">
        <v>791</v>
      </c>
      <c r="C3153" s="144"/>
      <c r="D3153" s="144">
        <v>21000</v>
      </c>
      <c r="E3153" s="1" t="s">
        <v>135</v>
      </c>
      <c r="F3153" s="1" t="s">
        <v>145</v>
      </c>
      <c r="G3153" s="1" t="s">
        <v>513</v>
      </c>
    </row>
    <row r="3154" spans="1:7" ht="15" customHeight="1">
      <c r="A3154" s="180">
        <v>44946</v>
      </c>
      <c r="B3154" s="1" t="s">
        <v>792</v>
      </c>
      <c r="C3154" s="144">
        <v>231000</v>
      </c>
      <c r="D3154" s="144"/>
      <c r="E3154" s="1" t="s">
        <v>135</v>
      </c>
      <c r="F3154" s="1" t="s">
        <v>145</v>
      </c>
      <c r="G3154" s="1" t="s">
        <v>513</v>
      </c>
    </row>
    <row r="3155" spans="1:7" ht="15" customHeight="1">
      <c r="A3155" s="180">
        <v>44946</v>
      </c>
      <c r="B3155" s="1" t="s">
        <v>161</v>
      </c>
      <c r="C3155" s="144"/>
      <c r="D3155" s="144">
        <v>398780</v>
      </c>
      <c r="E3155" s="1" t="s">
        <v>135</v>
      </c>
      <c r="F3155" s="1" t="s">
        <v>143</v>
      </c>
      <c r="G3155" s="1" t="s">
        <v>513</v>
      </c>
    </row>
    <row r="3156" spans="1:7" ht="15" customHeight="1">
      <c r="A3156" s="180">
        <v>44946</v>
      </c>
      <c r="B3156" s="1" t="s">
        <v>791</v>
      </c>
      <c r="C3156" s="144"/>
      <c r="D3156" s="144">
        <v>39878</v>
      </c>
      <c r="E3156" s="1" t="s">
        <v>135</v>
      </c>
      <c r="F3156" s="1" t="s">
        <v>143</v>
      </c>
      <c r="G3156" s="1" t="s">
        <v>513</v>
      </c>
    </row>
    <row r="3157" spans="1:7" ht="15" customHeight="1">
      <c r="A3157" s="180">
        <v>44946</v>
      </c>
      <c r="B3157" s="1" t="s">
        <v>792</v>
      </c>
      <c r="C3157" s="144">
        <v>438658</v>
      </c>
      <c r="D3157" s="144"/>
      <c r="E3157" s="1" t="s">
        <v>135</v>
      </c>
      <c r="F3157" s="1" t="s">
        <v>143</v>
      </c>
      <c r="G3157" s="1" t="s">
        <v>513</v>
      </c>
    </row>
    <row r="3158" spans="1:7" ht="15" customHeight="1">
      <c r="A3158" s="180">
        <v>44946</v>
      </c>
      <c r="B3158" s="1" t="s">
        <v>161</v>
      </c>
      <c r="C3158" s="144"/>
      <c r="D3158" s="144">
        <v>17210</v>
      </c>
      <c r="E3158" s="1" t="s">
        <v>135</v>
      </c>
      <c r="F3158" s="1" t="s">
        <v>144</v>
      </c>
      <c r="G3158" s="1" t="s">
        <v>513</v>
      </c>
    </row>
    <row r="3159" spans="1:7" ht="15" customHeight="1">
      <c r="A3159" s="180">
        <v>44946</v>
      </c>
      <c r="B3159" s="1" t="s">
        <v>792</v>
      </c>
      <c r="C3159" s="144">
        <v>17210</v>
      </c>
      <c r="D3159" s="144"/>
      <c r="E3159" s="1" t="s">
        <v>135</v>
      </c>
      <c r="F3159" s="1" t="s">
        <v>144</v>
      </c>
      <c r="G3159" s="1" t="s">
        <v>513</v>
      </c>
    </row>
    <row r="3160" spans="1:7" ht="15" customHeight="1">
      <c r="A3160" s="180">
        <v>44946</v>
      </c>
      <c r="B3160" s="1" t="s">
        <v>161</v>
      </c>
      <c r="C3160" s="144"/>
      <c r="D3160" s="144">
        <v>420000</v>
      </c>
      <c r="E3160" s="1" t="s">
        <v>135</v>
      </c>
      <c r="F3160" s="1" t="s">
        <v>145</v>
      </c>
      <c r="G3160" s="1" t="s">
        <v>513</v>
      </c>
    </row>
    <row r="3161" spans="1:7" ht="15" customHeight="1">
      <c r="A3161" s="180">
        <v>44946</v>
      </c>
      <c r="B3161" s="1" t="s">
        <v>791</v>
      </c>
      <c r="C3161" s="144"/>
      <c r="D3161" s="144">
        <v>42000</v>
      </c>
      <c r="E3161" s="1" t="s">
        <v>135</v>
      </c>
      <c r="F3161" s="1" t="s">
        <v>145</v>
      </c>
      <c r="G3161" s="1" t="s">
        <v>513</v>
      </c>
    </row>
    <row r="3162" spans="1:7" ht="15" customHeight="1">
      <c r="A3162" s="180">
        <v>44946</v>
      </c>
      <c r="B3162" s="1" t="s">
        <v>792</v>
      </c>
      <c r="C3162" s="144">
        <v>462000</v>
      </c>
      <c r="D3162" s="144"/>
      <c r="E3162" s="1" t="s">
        <v>135</v>
      </c>
      <c r="F3162" s="1" t="s">
        <v>145</v>
      </c>
      <c r="G3162" s="1" t="s">
        <v>513</v>
      </c>
    </row>
    <row r="3163" spans="1:7" ht="15" customHeight="1">
      <c r="A3163" s="180">
        <v>44946</v>
      </c>
      <c r="B3163" s="1" t="s">
        <v>161</v>
      </c>
      <c r="C3163" s="144"/>
      <c r="D3163" s="144">
        <v>22850</v>
      </c>
      <c r="E3163" s="1" t="s">
        <v>385</v>
      </c>
      <c r="F3163" s="1" t="s">
        <v>143</v>
      </c>
      <c r="G3163" s="1" t="s">
        <v>513</v>
      </c>
    </row>
    <row r="3164" spans="1:7" ht="15" customHeight="1">
      <c r="A3164" s="180">
        <v>44946</v>
      </c>
      <c r="B3164" s="1" t="s">
        <v>791</v>
      </c>
      <c r="C3164" s="144"/>
      <c r="D3164" s="144">
        <v>2285</v>
      </c>
      <c r="E3164" s="1" t="s">
        <v>385</v>
      </c>
      <c r="F3164" s="1" t="s">
        <v>143</v>
      </c>
      <c r="G3164" s="1" t="s">
        <v>513</v>
      </c>
    </row>
    <row r="3165" spans="1:7" ht="15" customHeight="1">
      <c r="A3165" s="180">
        <v>44946</v>
      </c>
      <c r="B3165" s="1" t="s">
        <v>792</v>
      </c>
      <c r="C3165" s="144">
        <v>25135</v>
      </c>
      <c r="D3165" s="144"/>
      <c r="E3165" s="1" t="s">
        <v>385</v>
      </c>
      <c r="F3165" s="1" t="s">
        <v>143</v>
      </c>
      <c r="G3165" s="1" t="s">
        <v>513</v>
      </c>
    </row>
    <row r="3166" spans="1:7" ht="15" customHeight="1">
      <c r="A3166" s="180">
        <v>44946</v>
      </c>
      <c r="B3166" s="1" t="s">
        <v>161</v>
      </c>
      <c r="C3166" s="144"/>
      <c r="D3166" s="144">
        <v>980</v>
      </c>
      <c r="E3166" s="1" t="s">
        <v>385</v>
      </c>
      <c r="F3166" s="1" t="s">
        <v>144</v>
      </c>
      <c r="G3166" s="1" t="s">
        <v>513</v>
      </c>
    </row>
    <row r="3167" spans="1:7" ht="15" customHeight="1">
      <c r="A3167" s="180">
        <v>44946</v>
      </c>
      <c r="B3167" s="1" t="s">
        <v>792</v>
      </c>
      <c r="C3167" s="144">
        <v>980</v>
      </c>
      <c r="D3167" s="144"/>
      <c r="E3167" s="1" t="s">
        <v>385</v>
      </c>
      <c r="F3167" s="1" t="s">
        <v>144</v>
      </c>
      <c r="G3167" s="1" t="s">
        <v>513</v>
      </c>
    </row>
    <row r="3168" spans="1:7" ht="15" customHeight="1">
      <c r="A3168" s="180">
        <v>44946</v>
      </c>
      <c r="B3168" s="1" t="s">
        <v>161</v>
      </c>
      <c r="C3168" s="144"/>
      <c r="D3168" s="144">
        <v>116280</v>
      </c>
      <c r="E3168" s="1" t="s">
        <v>456</v>
      </c>
      <c r="F3168" s="1" t="s">
        <v>143</v>
      </c>
      <c r="G3168" s="1" t="s">
        <v>513</v>
      </c>
    </row>
    <row r="3169" spans="1:7" ht="15" customHeight="1">
      <c r="A3169" s="180">
        <v>44946</v>
      </c>
      <c r="B3169" s="1" t="s">
        <v>791</v>
      </c>
      <c r="C3169" s="144"/>
      <c r="D3169" s="144">
        <v>11628</v>
      </c>
      <c r="E3169" s="1" t="s">
        <v>456</v>
      </c>
      <c r="F3169" s="1" t="s">
        <v>143</v>
      </c>
      <c r="G3169" s="1" t="s">
        <v>513</v>
      </c>
    </row>
    <row r="3170" spans="1:7" ht="15" customHeight="1">
      <c r="A3170" s="180">
        <v>44946</v>
      </c>
      <c r="B3170" s="1" t="s">
        <v>792</v>
      </c>
      <c r="C3170" s="144">
        <v>127908</v>
      </c>
      <c r="D3170" s="144"/>
      <c r="E3170" s="1" t="s">
        <v>456</v>
      </c>
      <c r="F3170" s="1" t="s">
        <v>143</v>
      </c>
      <c r="G3170" s="1" t="s">
        <v>513</v>
      </c>
    </row>
    <row r="3171" spans="1:7" ht="15" customHeight="1">
      <c r="A3171" s="180">
        <v>44946</v>
      </c>
      <c r="B3171" s="1" t="s">
        <v>161</v>
      </c>
      <c r="C3171" s="144"/>
      <c r="D3171" s="144">
        <v>5022</v>
      </c>
      <c r="E3171" s="1" t="s">
        <v>456</v>
      </c>
      <c r="F3171" s="1" t="s">
        <v>144</v>
      </c>
      <c r="G3171" s="1" t="s">
        <v>513</v>
      </c>
    </row>
    <row r="3172" spans="1:7" ht="15" customHeight="1">
      <c r="A3172" s="180">
        <v>44946</v>
      </c>
      <c r="B3172" s="1" t="s">
        <v>792</v>
      </c>
      <c r="C3172" s="144">
        <v>5022</v>
      </c>
      <c r="D3172" s="144"/>
      <c r="E3172" s="1" t="s">
        <v>456</v>
      </c>
      <c r="F3172" s="1" t="s">
        <v>144</v>
      </c>
      <c r="G3172" s="1" t="s">
        <v>513</v>
      </c>
    </row>
    <row r="3173" spans="1:7" ht="15" customHeight="1">
      <c r="A3173" s="180">
        <v>44946</v>
      </c>
      <c r="B3173" s="1" t="s">
        <v>161</v>
      </c>
      <c r="C3173" s="144"/>
      <c r="D3173" s="144">
        <v>57180</v>
      </c>
      <c r="E3173" s="1" t="s">
        <v>456</v>
      </c>
      <c r="F3173" s="1" t="s">
        <v>143</v>
      </c>
      <c r="G3173" s="1" t="s">
        <v>513</v>
      </c>
    </row>
    <row r="3174" spans="1:7" ht="15" customHeight="1">
      <c r="A3174" s="180">
        <v>44946</v>
      </c>
      <c r="B3174" s="1" t="s">
        <v>791</v>
      </c>
      <c r="C3174" s="144"/>
      <c r="D3174" s="144">
        <v>5718</v>
      </c>
      <c r="E3174" s="1" t="s">
        <v>456</v>
      </c>
      <c r="F3174" s="1" t="s">
        <v>143</v>
      </c>
      <c r="G3174" s="1" t="s">
        <v>513</v>
      </c>
    </row>
    <row r="3175" spans="1:7" ht="15" customHeight="1">
      <c r="A3175" s="180">
        <v>44946</v>
      </c>
      <c r="B3175" s="1" t="s">
        <v>792</v>
      </c>
      <c r="C3175" s="144">
        <v>62898</v>
      </c>
      <c r="D3175" s="144"/>
      <c r="E3175" s="1" t="s">
        <v>456</v>
      </c>
      <c r="F3175" s="1" t="s">
        <v>143</v>
      </c>
      <c r="G3175" s="1" t="s">
        <v>513</v>
      </c>
    </row>
    <row r="3176" spans="1:7" ht="15" customHeight="1">
      <c r="A3176" s="180">
        <v>44946</v>
      </c>
      <c r="B3176" s="1" t="s">
        <v>161</v>
      </c>
      <c r="C3176" s="144"/>
      <c r="D3176" s="144">
        <v>2460</v>
      </c>
      <c r="E3176" s="1" t="s">
        <v>456</v>
      </c>
      <c r="F3176" s="1" t="s">
        <v>144</v>
      </c>
      <c r="G3176" s="1" t="s">
        <v>513</v>
      </c>
    </row>
    <row r="3177" spans="1:7" ht="15" customHeight="1">
      <c r="A3177" s="180">
        <v>44946</v>
      </c>
      <c r="B3177" s="1" t="s">
        <v>792</v>
      </c>
      <c r="C3177" s="144">
        <v>2460</v>
      </c>
      <c r="D3177" s="144"/>
      <c r="E3177" s="1" t="s">
        <v>456</v>
      </c>
      <c r="F3177" s="1" t="s">
        <v>144</v>
      </c>
      <c r="G3177" s="1" t="s">
        <v>513</v>
      </c>
    </row>
    <row r="3178" spans="1:7" ht="15" customHeight="1">
      <c r="A3178" s="180">
        <v>44946</v>
      </c>
      <c r="B3178" s="1" t="s">
        <v>161</v>
      </c>
      <c r="C3178" s="144"/>
      <c r="D3178" s="144">
        <v>1282430</v>
      </c>
      <c r="E3178" s="1" t="s">
        <v>456</v>
      </c>
      <c r="F3178" s="1" t="s">
        <v>143</v>
      </c>
      <c r="G3178" s="1" t="s">
        <v>513</v>
      </c>
    </row>
    <row r="3179" spans="1:7" ht="15" customHeight="1">
      <c r="A3179" s="180">
        <v>44946</v>
      </c>
      <c r="B3179" s="1" t="s">
        <v>791</v>
      </c>
      <c r="C3179" s="144"/>
      <c r="D3179" s="144">
        <v>128243</v>
      </c>
      <c r="E3179" s="1" t="s">
        <v>456</v>
      </c>
      <c r="F3179" s="1" t="s">
        <v>143</v>
      </c>
      <c r="G3179" s="1" t="s">
        <v>513</v>
      </c>
    </row>
    <row r="3180" spans="1:7" ht="15" customHeight="1">
      <c r="A3180" s="180">
        <v>44946</v>
      </c>
      <c r="B3180" s="1" t="s">
        <v>792</v>
      </c>
      <c r="C3180" s="144">
        <v>1410673</v>
      </c>
      <c r="D3180" s="144"/>
      <c r="E3180" s="1" t="s">
        <v>456</v>
      </c>
      <c r="F3180" s="1" t="s">
        <v>143</v>
      </c>
      <c r="G3180" s="1" t="s">
        <v>513</v>
      </c>
    </row>
    <row r="3181" spans="1:7" ht="15" customHeight="1">
      <c r="A3181" s="180">
        <v>44946</v>
      </c>
      <c r="B3181" s="1" t="s">
        <v>161</v>
      </c>
      <c r="C3181" s="144"/>
      <c r="D3181" s="144">
        <v>55370</v>
      </c>
      <c r="E3181" s="1" t="s">
        <v>456</v>
      </c>
      <c r="F3181" s="1" t="s">
        <v>144</v>
      </c>
      <c r="G3181" s="1" t="s">
        <v>513</v>
      </c>
    </row>
    <row r="3182" spans="1:7" ht="15" customHeight="1">
      <c r="A3182" s="180">
        <v>44946</v>
      </c>
      <c r="B3182" s="1" t="s">
        <v>792</v>
      </c>
      <c r="C3182" s="144">
        <v>55370</v>
      </c>
      <c r="D3182" s="144"/>
      <c r="E3182" s="1" t="s">
        <v>456</v>
      </c>
      <c r="F3182" s="1" t="s">
        <v>144</v>
      </c>
      <c r="G3182" s="1" t="s">
        <v>513</v>
      </c>
    </row>
    <row r="3183" spans="1:7" ht="15" customHeight="1">
      <c r="A3183" s="180">
        <v>44946</v>
      </c>
      <c r="B3183" s="1" t="s">
        <v>161</v>
      </c>
      <c r="C3183" s="144"/>
      <c r="D3183" s="144">
        <v>3752490</v>
      </c>
      <c r="E3183" s="1" t="s">
        <v>456</v>
      </c>
      <c r="F3183" s="1" t="s">
        <v>227</v>
      </c>
      <c r="G3183" s="1" t="s">
        <v>513</v>
      </c>
    </row>
    <row r="3184" spans="1:7" ht="15" customHeight="1">
      <c r="A3184" s="180">
        <v>44946</v>
      </c>
      <c r="B3184" s="1" t="s">
        <v>791</v>
      </c>
      <c r="C3184" s="144"/>
      <c r="D3184" s="144">
        <v>375249</v>
      </c>
      <c r="E3184" s="1" t="s">
        <v>456</v>
      </c>
      <c r="F3184" s="1" t="s">
        <v>227</v>
      </c>
      <c r="G3184" s="1" t="s">
        <v>513</v>
      </c>
    </row>
    <row r="3185" spans="1:7" ht="15" customHeight="1">
      <c r="A3185" s="180">
        <v>44946</v>
      </c>
      <c r="B3185" s="1" t="s">
        <v>792</v>
      </c>
      <c r="C3185" s="144">
        <v>4127739</v>
      </c>
      <c r="D3185" s="144"/>
      <c r="E3185" s="1" t="s">
        <v>456</v>
      </c>
      <c r="F3185" s="1" t="s">
        <v>227</v>
      </c>
      <c r="G3185" s="1" t="s">
        <v>513</v>
      </c>
    </row>
    <row r="3186" spans="1:7" ht="15" customHeight="1">
      <c r="A3186" s="180">
        <v>44946</v>
      </c>
      <c r="B3186" s="1" t="s">
        <v>161</v>
      </c>
      <c r="C3186" s="144"/>
      <c r="D3186" s="144">
        <v>162050</v>
      </c>
      <c r="E3186" s="1" t="s">
        <v>456</v>
      </c>
      <c r="F3186" s="1" t="s">
        <v>228</v>
      </c>
      <c r="G3186" s="1" t="s">
        <v>513</v>
      </c>
    </row>
    <row r="3187" spans="1:7" ht="15" customHeight="1">
      <c r="A3187" s="180">
        <v>44946</v>
      </c>
      <c r="B3187" s="1" t="s">
        <v>792</v>
      </c>
      <c r="C3187" s="144">
        <v>162050</v>
      </c>
      <c r="D3187" s="144"/>
      <c r="E3187" s="1" t="s">
        <v>456</v>
      </c>
      <c r="F3187" s="1" t="s">
        <v>228</v>
      </c>
      <c r="G3187" s="1" t="s">
        <v>513</v>
      </c>
    </row>
    <row r="3188" spans="1:7" ht="15" customHeight="1">
      <c r="A3188" s="180">
        <v>44946</v>
      </c>
      <c r="B3188" s="1" t="s">
        <v>161</v>
      </c>
      <c r="C3188" s="144"/>
      <c r="D3188" s="144">
        <v>18200</v>
      </c>
      <c r="E3188" s="1" t="s">
        <v>246</v>
      </c>
      <c r="F3188" s="1" t="s">
        <v>143</v>
      </c>
      <c r="G3188" s="1" t="s">
        <v>513</v>
      </c>
    </row>
    <row r="3189" spans="1:7" ht="15" customHeight="1">
      <c r="A3189" s="180">
        <v>44946</v>
      </c>
      <c r="B3189" s="1" t="s">
        <v>791</v>
      </c>
      <c r="C3189" s="144"/>
      <c r="D3189" s="144">
        <v>1820</v>
      </c>
      <c r="E3189" s="1" t="s">
        <v>246</v>
      </c>
      <c r="F3189" s="1" t="s">
        <v>143</v>
      </c>
      <c r="G3189" s="1" t="s">
        <v>513</v>
      </c>
    </row>
    <row r="3190" spans="1:7" ht="15" customHeight="1">
      <c r="A3190" s="180">
        <v>44946</v>
      </c>
      <c r="B3190" s="1" t="s">
        <v>792</v>
      </c>
      <c r="C3190" s="144">
        <v>20020</v>
      </c>
      <c r="D3190" s="144"/>
      <c r="E3190" s="1" t="s">
        <v>246</v>
      </c>
      <c r="F3190" s="1" t="s">
        <v>143</v>
      </c>
      <c r="G3190" s="1" t="s">
        <v>513</v>
      </c>
    </row>
    <row r="3191" spans="1:7" ht="15" customHeight="1">
      <c r="A3191" s="180">
        <v>44946</v>
      </c>
      <c r="B3191" s="1" t="s">
        <v>161</v>
      </c>
      <c r="C3191" s="144"/>
      <c r="D3191" s="144">
        <v>780</v>
      </c>
      <c r="E3191" s="1" t="s">
        <v>246</v>
      </c>
      <c r="F3191" s="1" t="s">
        <v>144</v>
      </c>
      <c r="G3191" s="1" t="s">
        <v>513</v>
      </c>
    </row>
    <row r="3192" spans="1:7" ht="15" customHeight="1">
      <c r="A3192" s="180">
        <v>44946</v>
      </c>
      <c r="B3192" s="1" t="s">
        <v>792</v>
      </c>
      <c r="C3192" s="144">
        <v>780</v>
      </c>
      <c r="D3192" s="144"/>
      <c r="E3192" s="1" t="s">
        <v>246</v>
      </c>
      <c r="F3192" s="1" t="s">
        <v>144</v>
      </c>
      <c r="G3192" s="1" t="s">
        <v>513</v>
      </c>
    </row>
    <row r="3193" spans="1:7" ht="15" customHeight="1">
      <c r="A3193" s="180">
        <v>44946</v>
      </c>
      <c r="B3193" s="1" t="s">
        <v>161</v>
      </c>
      <c r="C3193" s="144"/>
      <c r="D3193" s="144">
        <v>48560</v>
      </c>
      <c r="E3193" s="1" t="s">
        <v>246</v>
      </c>
      <c r="F3193" s="1" t="s">
        <v>143</v>
      </c>
      <c r="G3193" s="1" t="s">
        <v>513</v>
      </c>
    </row>
    <row r="3194" spans="1:7" ht="15" customHeight="1">
      <c r="A3194" s="180">
        <v>44946</v>
      </c>
      <c r="B3194" s="1" t="s">
        <v>791</v>
      </c>
      <c r="C3194" s="144"/>
      <c r="D3194" s="144">
        <v>4856</v>
      </c>
      <c r="E3194" s="1" t="s">
        <v>246</v>
      </c>
      <c r="F3194" s="1" t="s">
        <v>143</v>
      </c>
      <c r="G3194" s="1" t="s">
        <v>513</v>
      </c>
    </row>
    <row r="3195" spans="1:7" ht="15" customHeight="1">
      <c r="A3195" s="180">
        <v>44946</v>
      </c>
      <c r="B3195" s="1" t="s">
        <v>792</v>
      </c>
      <c r="C3195" s="144">
        <v>53416</v>
      </c>
      <c r="D3195" s="144"/>
      <c r="E3195" s="1" t="s">
        <v>246</v>
      </c>
      <c r="F3195" s="1" t="s">
        <v>143</v>
      </c>
      <c r="G3195" s="1" t="s">
        <v>513</v>
      </c>
    </row>
    <row r="3196" spans="1:7" ht="15" customHeight="1">
      <c r="A3196" s="180">
        <v>44946</v>
      </c>
      <c r="B3196" s="1" t="s">
        <v>161</v>
      </c>
      <c r="C3196" s="144"/>
      <c r="D3196" s="144">
        <v>2090</v>
      </c>
      <c r="E3196" s="1" t="s">
        <v>246</v>
      </c>
      <c r="F3196" s="1" t="s">
        <v>144</v>
      </c>
      <c r="G3196" s="1" t="s">
        <v>513</v>
      </c>
    </row>
    <row r="3197" spans="1:7" ht="15" customHeight="1">
      <c r="A3197" s="180">
        <v>44946</v>
      </c>
      <c r="B3197" s="1" t="s">
        <v>792</v>
      </c>
      <c r="C3197" s="144">
        <v>2090</v>
      </c>
      <c r="D3197" s="144"/>
      <c r="E3197" s="1" t="s">
        <v>246</v>
      </c>
      <c r="F3197" s="1" t="s">
        <v>144</v>
      </c>
      <c r="G3197" s="1" t="s">
        <v>513</v>
      </c>
    </row>
    <row r="3198" spans="1:7" ht="15" customHeight="1">
      <c r="A3198" s="180">
        <v>44946</v>
      </c>
      <c r="B3198" s="1" t="s">
        <v>161</v>
      </c>
      <c r="C3198" s="144"/>
      <c r="D3198" s="144">
        <v>76040</v>
      </c>
      <c r="E3198" s="1" t="s">
        <v>397</v>
      </c>
      <c r="F3198" s="1" t="s">
        <v>143</v>
      </c>
      <c r="G3198" s="1" t="s">
        <v>513</v>
      </c>
    </row>
    <row r="3199" spans="1:7" ht="15" customHeight="1">
      <c r="A3199" s="180">
        <v>44946</v>
      </c>
      <c r="B3199" s="1" t="s">
        <v>791</v>
      </c>
      <c r="C3199" s="144"/>
      <c r="D3199" s="144">
        <v>7604</v>
      </c>
      <c r="E3199" s="1" t="s">
        <v>397</v>
      </c>
      <c r="F3199" s="1" t="s">
        <v>143</v>
      </c>
      <c r="G3199" s="1" t="s">
        <v>513</v>
      </c>
    </row>
    <row r="3200" spans="1:7" ht="15" customHeight="1">
      <c r="A3200" s="180">
        <v>44946</v>
      </c>
      <c r="B3200" s="1" t="s">
        <v>792</v>
      </c>
      <c r="C3200" s="144">
        <v>83644</v>
      </c>
      <c r="D3200" s="144"/>
      <c r="E3200" s="1" t="s">
        <v>397</v>
      </c>
      <c r="F3200" s="1" t="s">
        <v>143</v>
      </c>
      <c r="G3200" s="1" t="s">
        <v>513</v>
      </c>
    </row>
    <row r="3201" spans="1:7" ht="15" customHeight="1">
      <c r="A3201" s="180">
        <v>44946</v>
      </c>
      <c r="B3201" s="1" t="s">
        <v>161</v>
      </c>
      <c r="C3201" s="144"/>
      <c r="D3201" s="144">
        <v>3270</v>
      </c>
      <c r="E3201" s="1" t="s">
        <v>397</v>
      </c>
      <c r="F3201" s="1" t="s">
        <v>144</v>
      </c>
      <c r="G3201" s="1" t="s">
        <v>513</v>
      </c>
    </row>
    <row r="3202" spans="1:7" ht="15" customHeight="1">
      <c r="A3202" s="180">
        <v>44946</v>
      </c>
      <c r="B3202" s="1" t="s">
        <v>792</v>
      </c>
      <c r="C3202" s="144">
        <v>3270</v>
      </c>
      <c r="D3202" s="144"/>
      <c r="E3202" s="1" t="s">
        <v>397</v>
      </c>
      <c r="F3202" s="1" t="s">
        <v>144</v>
      </c>
      <c r="G3202" s="1" t="s">
        <v>513</v>
      </c>
    </row>
    <row r="3203" spans="1:7" ht="15" customHeight="1">
      <c r="A3203" s="180">
        <v>44946</v>
      </c>
      <c r="B3203" s="1" t="s">
        <v>161</v>
      </c>
      <c r="C3203" s="144"/>
      <c r="D3203" s="144">
        <v>34250</v>
      </c>
      <c r="E3203" s="1" t="s">
        <v>630</v>
      </c>
      <c r="F3203" s="1" t="s">
        <v>143</v>
      </c>
      <c r="G3203" s="1" t="s">
        <v>513</v>
      </c>
    </row>
    <row r="3204" spans="1:7" ht="15" customHeight="1">
      <c r="A3204" s="180">
        <v>44946</v>
      </c>
      <c r="B3204" s="1" t="s">
        <v>791</v>
      </c>
      <c r="C3204" s="144"/>
      <c r="D3204" s="144">
        <v>3425</v>
      </c>
      <c r="E3204" s="1" t="s">
        <v>630</v>
      </c>
      <c r="F3204" s="1" t="s">
        <v>143</v>
      </c>
      <c r="G3204" s="1" t="s">
        <v>513</v>
      </c>
    </row>
    <row r="3205" spans="1:7" ht="15" customHeight="1">
      <c r="A3205" s="180">
        <v>44946</v>
      </c>
      <c r="B3205" s="1" t="s">
        <v>792</v>
      </c>
      <c r="C3205" s="144">
        <v>37675</v>
      </c>
      <c r="D3205" s="144"/>
      <c r="E3205" s="1" t="s">
        <v>630</v>
      </c>
      <c r="F3205" s="1" t="s">
        <v>143</v>
      </c>
      <c r="G3205" s="1" t="s">
        <v>513</v>
      </c>
    </row>
    <row r="3206" spans="1:7" ht="15" customHeight="1">
      <c r="A3206" s="180">
        <v>44946</v>
      </c>
      <c r="B3206" s="1" t="s">
        <v>161</v>
      </c>
      <c r="C3206" s="144"/>
      <c r="D3206" s="144">
        <v>1470</v>
      </c>
      <c r="E3206" s="1" t="s">
        <v>630</v>
      </c>
      <c r="F3206" s="1" t="s">
        <v>144</v>
      </c>
      <c r="G3206" s="1" t="s">
        <v>513</v>
      </c>
    </row>
    <row r="3207" spans="1:7" ht="15" customHeight="1">
      <c r="A3207" s="180">
        <v>44946</v>
      </c>
      <c r="B3207" s="1" t="s">
        <v>792</v>
      </c>
      <c r="C3207" s="144">
        <v>1470</v>
      </c>
      <c r="D3207" s="144"/>
      <c r="E3207" s="1" t="s">
        <v>630</v>
      </c>
      <c r="F3207" s="1" t="s">
        <v>144</v>
      </c>
      <c r="G3207" s="1" t="s">
        <v>513</v>
      </c>
    </row>
    <row r="3208" spans="1:7" ht="15" customHeight="1">
      <c r="A3208" s="180">
        <v>44946</v>
      </c>
      <c r="B3208" s="1" t="s">
        <v>161</v>
      </c>
      <c r="C3208" s="144"/>
      <c r="D3208" s="144">
        <v>133600</v>
      </c>
      <c r="E3208" s="1" t="s">
        <v>630</v>
      </c>
      <c r="F3208" s="1" t="s">
        <v>227</v>
      </c>
      <c r="G3208" s="1" t="s">
        <v>513</v>
      </c>
    </row>
    <row r="3209" spans="1:7" ht="15" customHeight="1">
      <c r="A3209" s="180">
        <v>44946</v>
      </c>
      <c r="B3209" s="1" t="s">
        <v>791</v>
      </c>
      <c r="C3209" s="144"/>
      <c r="D3209" s="144">
        <v>13360</v>
      </c>
      <c r="E3209" s="1" t="s">
        <v>630</v>
      </c>
      <c r="F3209" s="1" t="s">
        <v>227</v>
      </c>
      <c r="G3209" s="1" t="s">
        <v>513</v>
      </c>
    </row>
    <row r="3210" spans="1:7" ht="15" customHeight="1">
      <c r="A3210" s="180">
        <v>44946</v>
      </c>
      <c r="B3210" s="1" t="s">
        <v>792</v>
      </c>
      <c r="C3210" s="144">
        <v>146960</v>
      </c>
      <c r="D3210" s="144"/>
      <c r="E3210" s="1" t="s">
        <v>630</v>
      </c>
      <c r="F3210" s="1" t="s">
        <v>227</v>
      </c>
      <c r="G3210" s="1" t="s">
        <v>513</v>
      </c>
    </row>
    <row r="3211" spans="1:7" ht="15" customHeight="1">
      <c r="A3211" s="180">
        <v>44946</v>
      </c>
      <c r="B3211" s="1" t="s">
        <v>161</v>
      </c>
      <c r="C3211" s="144"/>
      <c r="D3211" s="144">
        <v>5770</v>
      </c>
      <c r="E3211" s="1" t="s">
        <v>630</v>
      </c>
      <c r="F3211" s="1" t="s">
        <v>228</v>
      </c>
      <c r="G3211" s="1" t="s">
        <v>513</v>
      </c>
    </row>
    <row r="3212" spans="1:7" ht="15" customHeight="1">
      <c r="A3212" s="180">
        <v>44946</v>
      </c>
      <c r="B3212" s="1" t="s">
        <v>792</v>
      </c>
      <c r="C3212" s="144">
        <v>5770</v>
      </c>
      <c r="D3212" s="144"/>
      <c r="E3212" s="1" t="s">
        <v>630</v>
      </c>
      <c r="F3212" s="1" t="s">
        <v>228</v>
      </c>
      <c r="G3212" s="1" t="s">
        <v>513</v>
      </c>
    </row>
    <row r="3213" spans="1:7" ht="15" customHeight="1">
      <c r="A3213" s="180">
        <v>44946</v>
      </c>
      <c r="B3213" s="1" t="s">
        <v>161</v>
      </c>
      <c r="C3213" s="144"/>
      <c r="D3213" s="144">
        <v>19950</v>
      </c>
      <c r="E3213" s="1" t="s">
        <v>120</v>
      </c>
      <c r="F3213" s="1" t="s">
        <v>143</v>
      </c>
      <c r="G3213" s="1" t="s">
        <v>513</v>
      </c>
    </row>
    <row r="3214" spans="1:7" ht="15" customHeight="1">
      <c r="A3214" s="180">
        <v>44946</v>
      </c>
      <c r="B3214" s="1" t="s">
        <v>791</v>
      </c>
      <c r="C3214" s="144"/>
      <c r="D3214" s="144">
        <v>1995</v>
      </c>
      <c r="E3214" s="1" t="s">
        <v>120</v>
      </c>
      <c r="F3214" s="1" t="s">
        <v>143</v>
      </c>
      <c r="G3214" s="1" t="s">
        <v>513</v>
      </c>
    </row>
    <row r="3215" spans="1:7" ht="15" customHeight="1">
      <c r="A3215" s="180">
        <v>44946</v>
      </c>
      <c r="B3215" s="1" t="s">
        <v>792</v>
      </c>
      <c r="C3215" s="144">
        <v>21945</v>
      </c>
      <c r="D3215" s="144"/>
      <c r="E3215" s="1" t="s">
        <v>120</v>
      </c>
      <c r="F3215" s="1" t="s">
        <v>143</v>
      </c>
      <c r="G3215" s="1" t="s">
        <v>513</v>
      </c>
    </row>
    <row r="3216" spans="1:7" ht="15" customHeight="1">
      <c r="A3216" s="180">
        <v>44946</v>
      </c>
      <c r="B3216" s="1" t="s">
        <v>161</v>
      </c>
      <c r="C3216" s="144"/>
      <c r="D3216" s="144">
        <v>860</v>
      </c>
      <c r="E3216" s="1" t="s">
        <v>120</v>
      </c>
      <c r="F3216" s="1" t="s">
        <v>144</v>
      </c>
      <c r="G3216" s="1" t="s">
        <v>513</v>
      </c>
    </row>
    <row r="3217" spans="1:7" ht="15" customHeight="1">
      <c r="A3217" s="180">
        <v>44946</v>
      </c>
      <c r="B3217" s="1" t="s">
        <v>792</v>
      </c>
      <c r="C3217" s="144">
        <v>860</v>
      </c>
      <c r="D3217" s="144"/>
      <c r="E3217" s="1" t="s">
        <v>120</v>
      </c>
      <c r="F3217" s="1" t="s">
        <v>144</v>
      </c>
      <c r="G3217" s="1" t="s">
        <v>513</v>
      </c>
    </row>
    <row r="3218" spans="1:7" ht="15" customHeight="1">
      <c r="A3218" s="180">
        <v>44946</v>
      </c>
      <c r="B3218" s="1" t="s">
        <v>161</v>
      </c>
      <c r="C3218" s="144"/>
      <c r="D3218" s="144">
        <v>440880</v>
      </c>
      <c r="E3218" s="1" t="s">
        <v>120</v>
      </c>
      <c r="F3218" s="1" t="s">
        <v>143</v>
      </c>
      <c r="G3218" s="1" t="s">
        <v>513</v>
      </c>
    </row>
    <row r="3219" spans="1:7" ht="15" customHeight="1">
      <c r="A3219" s="180">
        <v>44946</v>
      </c>
      <c r="B3219" s="1" t="s">
        <v>791</v>
      </c>
      <c r="C3219" s="144"/>
      <c r="D3219" s="144">
        <v>44088</v>
      </c>
      <c r="E3219" s="1" t="s">
        <v>120</v>
      </c>
      <c r="F3219" s="1" t="s">
        <v>143</v>
      </c>
      <c r="G3219" s="1" t="s">
        <v>513</v>
      </c>
    </row>
    <row r="3220" spans="1:7" ht="15" customHeight="1">
      <c r="A3220" s="180">
        <v>44946</v>
      </c>
      <c r="B3220" s="1" t="s">
        <v>792</v>
      </c>
      <c r="C3220" s="144">
        <v>484968</v>
      </c>
      <c r="D3220" s="144"/>
      <c r="E3220" s="1" t="s">
        <v>120</v>
      </c>
      <c r="F3220" s="1" t="s">
        <v>143</v>
      </c>
      <c r="G3220" s="1" t="s">
        <v>513</v>
      </c>
    </row>
    <row r="3221" spans="1:7" ht="15" customHeight="1">
      <c r="A3221" s="180">
        <v>44946</v>
      </c>
      <c r="B3221" s="1" t="s">
        <v>161</v>
      </c>
      <c r="C3221" s="144"/>
      <c r="D3221" s="144">
        <v>19020</v>
      </c>
      <c r="E3221" s="1" t="s">
        <v>120</v>
      </c>
      <c r="F3221" s="1" t="s">
        <v>144</v>
      </c>
      <c r="G3221" s="1" t="s">
        <v>513</v>
      </c>
    </row>
    <row r="3222" spans="1:7" ht="15" customHeight="1">
      <c r="A3222" s="180">
        <v>44946</v>
      </c>
      <c r="B3222" s="1" t="s">
        <v>792</v>
      </c>
      <c r="C3222" s="144">
        <v>19020</v>
      </c>
      <c r="D3222" s="144"/>
      <c r="E3222" s="1" t="s">
        <v>120</v>
      </c>
      <c r="F3222" s="1" t="s">
        <v>144</v>
      </c>
      <c r="G3222" s="1" t="s">
        <v>513</v>
      </c>
    </row>
    <row r="3223" spans="1:7" ht="15" customHeight="1">
      <c r="A3223" s="180">
        <v>44946</v>
      </c>
      <c r="B3223" s="1" t="s">
        <v>161</v>
      </c>
      <c r="C3223" s="144"/>
      <c r="D3223" s="144">
        <v>8812500</v>
      </c>
      <c r="E3223" s="1" t="s">
        <v>120</v>
      </c>
      <c r="F3223" s="1" t="s">
        <v>227</v>
      </c>
      <c r="G3223" s="1" t="s">
        <v>513</v>
      </c>
    </row>
    <row r="3224" spans="1:7" ht="15" customHeight="1">
      <c r="A3224" s="180">
        <v>44946</v>
      </c>
      <c r="B3224" s="1" t="s">
        <v>791</v>
      </c>
      <c r="C3224" s="144"/>
      <c r="D3224" s="144">
        <v>881250</v>
      </c>
      <c r="E3224" s="1" t="s">
        <v>120</v>
      </c>
      <c r="F3224" s="1" t="s">
        <v>227</v>
      </c>
      <c r="G3224" s="1" t="s">
        <v>513</v>
      </c>
    </row>
    <row r="3225" spans="1:7" ht="15" customHeight="1">
      <c r="A3225" s="180">
        <v>44946</v>
      </c>
      <c r="B3225" s="1" t="s">
        <v>792</v>
      </c>
      <c r="C3225" s="144">
        <v>9693750</v>
      </c>
      <c r="D3225" s="144"/>
      <c r="E3225" s="1" t="s">
        <v>120</v>
      </c>
      <c r="F3225" s="1" t="s">
        <v>227</v>
      </c>
      <c r="G3225" s="1" t="s">
        <v>513</v>
      </c>
    </row>
    <row r="3226" spans="1:7" ht="15" customHeight="1">
      <c r="A3226" s="180">
        <v>44946</v>
      </c>
      <c r="B3226" s="1" t="s">
        <v>161</v>
      </c>
      <c r="C3226" s="144"/>
      <c r="D3226" s="144">
        <v>380600</v>
      </c>
      <c r="E3226" s="1" t="s">
        <v>120</v>
      </c>
      <c r="F3226" s="1" t="s">
        <v>228</v>
      </c>
      <c r="G3226" s="1" t="s">
        <v>513</v>
      </c>
    </row>
    <row r="3227" spans="1:7" ht="15" customHeight="1">
      <c r="A3227" s="180">
        <v>44946</v>
      </c>
      <c r="B3227" s="1" t="s">
        <v>792</v>
      </c>
      <c r="C3227" s="144">
        <v>380600</v>
      </c>
      <c r="D3227" s="144"/>
      <c r="E3227" s="1" t="s">
        <v>120</v>
      </c>
      <c r="F3227" s="1" t="s">
        <v>228</v>
      </c>
      <c r="G3227" s="1" t="s">
        <v>513</v>
      </c>
    </row>
    <row r="3228" spans="1:7" ht="15" customHeight="1">
      <c r="A3228" s="180">
        <v>44946</v>
      </c>
      <c r="B3228" s="1" t="s">
        <v>161</v>
      </c>
      <c r="C3228" s="144"/>
      <c r="D3228" s="144">
        <v>64350</v>
      </c>
      <c r="E3228" s="1" t="s">
        <v>142</v>
      </c>
      <c r="F3228" s="1" t="s">
        <v>143</v>
      </c>
      <c r="G3228" s="1" t="s">
        <v>513</v>
      </c>
    </row>
    <row r="3229" spans="1:7" ht="15" customHeight="1">
      <c r="A3229" s="180">
        <v>44946</v>
      </c>
      <c r="B3229" s="1" t="s">
        <v>791</v>
      </c>
      <c r="C3229" s="144"/>
      <c r="D3229" s="144">
        <v>6435</v>
      </c>
      <c r="E3229" s="1" t="s">
        <v>142</v>
      </c>
      <c r="F3229" s="1" t="s">
        <v>143</v>
      </c>
      <c r="G3229" s="1" t="s">
        <v>513</v>
      </c>
    </row>
    <row r="3230" spans="1:7" ht="15" customHeight="1">
      <c r="A3230" s="180">
        <v>44946</v>
      </c>
      <c r="B3230" s="1" t="s">
        <v>792</v>
      </c>
      <c r="C3230" s="144">
        <v>70785</v>
      </c>
      <c r="D3230" s="144"/>
      <c r="E3230" s="1" t="s">
        <v>142</v>
      </c>
      <c r="F3230" s="1" t="s">
        <v>143</v>
      </c>
      <c r="G3230" s="1" t="s">
        <v>513</v>
      </c>
    </row>
    <row r="3231" spans="1:7" ht="15" customHeight="1">
      <c r="A3231" s="180">
        <v>44946</v>
      </c>
      <c r="B3231" s="1" t="s">
        <v>161</v>
      </c>
      <c r="C3231" s="144"/>
      <c r="D3231" s="144">
        <v>2770</v>
      </c>
      <c r="E3231" s="1" t="s">
        <v>142</v>
      </c>
      <c r="F3231" s="1" t="s">
        <v>144</v>
      </c>
      <c r="G3231" s="1" t="s">
        <v>513</v>
      </c>
    </row>
    <row r="3232" spans="1:7" ht="15" customHeight="1">
      <c r="A3232" s="180">
        <v>44946</v>
      </c>
      <c r="B3232" s="1" t="s">
        <v>792</v>
      </c>
      <c r="C3232" s="144">
        <v>2770</v>
      </c>
      <c r="D3232" s="144"/>
      <c r="E3232" s="1" t="s">
        <v>142</v>
      </c>
      <c r="F3232" s="1" t="s">
        <v>144</v>
      </c>
      <c r="G3232" s="1" t="s">
        <v>513</v>
      </c>
    </row>
    <row r="3233" spans="1:7" ht="15" customHeight="1">
      <c r="A3233" s="180">
        <v>44946</v>
      </c>
      <c r="B3233" s="1" t="s">
        <v>161</v>
      </c>
      <c r="C3233" s="144"/>
      <c r="D3233" s="144">
        <v>1164050</v>
      </c>
      <c r="E3233" s="1" t="s">
        <v>142</v>
      </c>
      <c r="F3233" s="1" t="s">
        <v>143</v>
      </c>
      <c r="G3233" s="1" t="s">
        <v>513</v>
      </c>
    </row>
    <row r="3234" spans="1:7" ht="15" customHeight="1">
      <c r="A3234" s="180">
        <v>44946</v>
      </c>
      <c r="B3234" s="1" t="s">
        <v>791</v>
      </c>
      <c r="C3234" s="144"/>
      <c r="D3234" s="144">
        <v>116405</v>
      </c>
      <c r="E3234" s="1" t="s">
        <v>142</v>
      </c>
      <c r="F3234" s="1" t="s">
        <v>143</v>
      </c>
      <c r="G3234" s="1" t="s">
        <v>513</v>
      </c>
    </row>
    <row r="3235" spans="1:7" ht="15" customHeight="1">
      <c r="A3235" s="180">
        <v>44946</v>
      </c>
      <c r="B3235" s="1" t="s">
        <v>792</v>
      </c>
      <c r="C3235" s="144">
        <v>1280455</v>
      </c>
      <c r="D3235" s="144"/>
      <c r="E3235" s="1" t="s">
        <v>142</v>
      </c>
      <c r="F3235" s="1" t="s">
        <v>143</v>
      </c>
      <c r="G3235" s="1" t="s">
        <v>513</v>
      </c>
    </row>
    <row r="3236" spans="1:7" ht="15" customHeight="1">
      <c r="A3236" s="180">
        <v>44946</v>
      </c>
      <c r="B3236" s="1" t="s">
        <v>161</v>
      </c>
      <c r="C3236" s="144"/>
      <c r="D3236" s="144">
        <v>50240</v>
      </c>
      <c r="E3236" s="1" t="s">
        <v>142</v>
      </c>
      <c r="F3236" s="1" t="s">
        <v>144</v>
      </c>
      <c r="G3236" s="1" t="s">
        <v>513</v>
      </c>
    </row>
    <row r="3237" spans="1:7" ht="15" customHeight="1">
      <c r="A3237" s="180">
        <v>44946</v>
      </c>
      <c r="B3237" s="1" t="s">
        <v>792</v>
      </c>
      <c r="C3237" s="144">
        <v>50240</v>
      </c>
      <c r="D3237" s="144"/>
      <c r="E3237" s="1" t="s">
        <v>142</v>
      </c>
      <c r="F3237" s="1" t="s">
        <v>144</v>
      </c>
      <c r="G3237" s="1" t="s">
        <v>513</v>
      </c>
    </row>
    <row r="3238" spans="1:7" ht="15" customHeight="1">
      <c r="A3238" s="180">
        <v>44946</v>
      </c>
      <c r="B3238" s="1" t="s">
        <v>161</v>
      </c>
      <c r="C3238" s="144"/>
      <c r="D3238" s="144">
        <v>17283140</v>
      </c>
      <c r="E3238" s="1" t="s">
        <v>142</v>
      </c>
      <c r="F3238" s="1" t="s">
        <v>227</v>
      </c>
      <c r="G3238" s="1" t="s">
        <v>513</v>
      </c>
    </row>
    <row r="3239" spans="1:7" ht="15" customHeight="1">
      <c r="A3239" s="180">
        <v>44946</v>
      </c>
      <c r="B3239" s="1" t="s">
        <v>791</v>
      </c>
      <c r="C3239" s="144"/>
      <c r="D3239" s="144">
        <v>1728314</v>
      </c>
      <c r="E3239" s="1" t="s">
        <v>142</v>
      </c>
      <c r="F3239" s="1" t="s">
        <v>227</v>
      </c>
      <c r="G3239" s="1" t="s">
        <v>513</v>
      </c>
    </row>
    <row r="3240" spans="1:7" ht="15" customHeight="1">
      <c r="A3240" s="180">
        <v>44946</v>
      </c>
      <c r="B3240" s="1" t="s">
        <v>792</v>
      </c>
      <c r="C3240" s="144">
        <v>19011454</v>
      </c>
      <c r="D3240" s="144"/>
      <c r="E3240" s="1" t="s">
        <v>142</v>
      </c>
      <c r="F3240" s="1" t="s">
        <v>227</v>
      </c>
      <c r="G3240" s="1" t="s">
        <v>513</v>
      </c>
    </row>
    <row r="3241" spans="1:7" ht="15" customHeight="1">
      <c r="A3241" s="180">
        <v>44946</v>
      </c>
      <c r="B3241" s="1" t="s">
        <v>161</v>
      </c>
      <c r="C3241" s="144"/>
      <c r="D3241" s="144">
        <v>746440</v>
      </c>
      <c r="E3241" s="1" t="s">
        <v>142</v>
      </c>
      <c r="F3241" s="1" t="s">
        <v>228</v>
      </c>
      <c r="G3241" s="1" t="s">
        <v>513</v>
      </c>
    </row>
    <row r="3242" spans="1:7" ht="15" customHeight="1">
      <c r="A3242" s="180">
        <v>44946</v>
      </c>
      <c r="B3242" s="1" t="s">
        <v>792</v>
      </c>
      <c r="C3242" s="144">
        <v>746440</v>
      </c>
      <c r="D3242" s="144"/>
      <c r="E3242" s="1" t="s">
        <v>142</v>
      </c>
      <c r="F3242" s="1" t="s">
        <v>228</v>
      </c>
      <c r="G3242" s="1" t="s">
        <v>513</v>
      </c>
    </row>
    <row r="3243" spans="1:7" ht="15" customHeight="1">
      <c r="A3243" s="180">
        <v>44946</v>
      </c>
      <c r="B3243" s="1" t="s">
        <v>161</v>
      </c>
      <c r="C3243" s="144"/>
      <c r="D3243" s="144">
        <v>1365000</v>
      </c>
      <c r="E3243" s="1" t="s">
        <v>142</v>
      </c>
      <c r="F3243" s="1" t="s">
        <v>145</v>
      </c>
      <c r="G3243" s="1" t="s">
        <v>513</v>
      </c>
    </row>
    <row r="3244" spans="1:7" ht="15" customHeight="1">
      <c r="A3244" s="180">
        <v>44946</v>
      </c>
      <c r="B3244" s="1" t="s">
        <v>791</v>
      </c>
      <c r="C3244" s="144"/>
      <c r="D3244" s="144">
        <v>136500</v>
      </c>
      <c r="E3244" s="1" t="s">
        <v>142</v>
      </c>
      <c r="F3244" s="1" t="s">
        <v>145</v>
      </c>
      <c r="G3244" s="1" t="s">
        <v>513</v>
      </c>
    </row>
    <row r="3245" spans="1:7" ht="15" customHeight="1">
      <c r="A3245" s="180">
        <v>44946</v>
      </c>
      <c r="B3245" s="1" t="s">
        <v>792</v>
      </c>
      <c r="C3245" s="144">
        <v>1501500</v>
      </c>
      <c r="D3245" s="144"/>
      <c r="E3245" s="1" t="s">
        <v>142</v>
      </c>
      <c r="F3245" s="1" t="s">
        <v>145</v>
      </c>
      <c r="G3245" s="1" t="s">
        <v>513</v>
      </c>
    </row>
    <row r="3246" spans="1:7" ht="15" customHeight="1">
      <c r="A3246" s="180">
        <v>44928</v>
      </c>
      <c r="B3246" s="1" t="s">
        <v>161</v>
      </c>
      <c r="C3246" s="144"/>
      <c r="D3246" s="144">
        <v>270000</v>
      </c>
      <c r="E3246" s="1" t="s">
        <v>326</v>
      </c>
      <c r="F3246" s="1" t="s">
        <v>316</v>
      </c>
      <c r="G3246" s="1" t="s">
        <v>513</v>
      </c>
    </row>
    <row r="3247" spans="1:7" ht="15" customHeight="1">
      <c r="A3247" s="180">
        <v>44928</v>
      </c>
      <c r="B3247" s="1" t="s">
        <v>791</v>
      </c>
      <c r="C3247" s="144"/>
      <c r="D3247" s="144">
        <v>27000</v>
      </c>
      <c r="E3247" s="1" t="s">
        <v>326</v>
      </c>
      <c r="F3247" s="1" t="s">
        <v>316</v>
      </c>
      <c r="G3247" s="1" t="s">
        <v>513</v>
      </c>
    </row>
    <row r="3248" spans="1:7" ht="15" customHeight="1">
      <c r="A3248" s="180">
        <v>44928</v>
      </c>
      <c r="B3248" s="1" t="s">
        <v>792</v>
      </c>
      <c r="C3248" s="144">
        <v>297000</v>
      </c>
      <c r="D3248" s="144"/>
      <c r="E3248" s="1" t="s">
        <v>326</v>
      </c>
      <c r="F3248" s="1" t="s">
        <v>316</v>
      </c>
      <c r="G3248" s="1" t="s">
        <v>513</v>
      </c>
    </row>
    <row r="3249" spans="1:8" ht="15" customHeight="1">
      <c r="A3249" s="180">
        <v>44928</v>
      </c>
      <c r="B3249" s="1" t="s">
        <v>161</v>
      </c>
      <c r="C3249" s="144"/>
      <c r="D3249" s="144">
        <v>800000</v>
      </c>
      <c r="E3249" s="1" t="s">
        <v>323</v>
      </c>
      <c r="F3249" s="1" t="s">
        <v>316</v>
      </c>
      <c r="G3249" s="1" t="s">
        <v>513</v>
      </c>
    </row>
    <row r="3250" spans="1:8" ht="15" customHeight="1">
      <c r="A3250" s="188">
        <v>44928</v>
      </c>
      <c r="B3250" s="135" t="s">
        <v>791</v>
      </c>
      <c r="C3250" s="270"/>
      <c r="D3250" s="270">
        <v>80000</v>
      </c>
      <c r="E3250" s="135" t="s">
        <v>323</v>
      </c>
      <c r="F3250" s="135" t="s">
        <v>316</v>
      </c>
      <c r="G3250" s="135" t="s">
        <v>513</v>
      </c>
    </row>
    <row r="3251" spans="1:8" ht="15" customHeight="1">
      <c r="A3251" s="188">
        <v>44928</v>
      </c>
      <c r="B3251" s="135" t="s">
        <v>792</v>
      </c>
      <c r="C3251" s="270">
        <v>880000</v>
      </c>
      <c r="D3251" s="270"/>
      <c r="E3251" s="135" t="s">
        <v>323</v>
      </c>
      <c r="F3251" s="135" t="s">
        <v>316</v>
      </c>
      <c r="G3251" s="135" t="s">
        <v>513</v>
      </c>
    </row>
    <row r="3252" spans="1:8" ht="15" customHeight="1">
      <c r="A3252" s="188">
        <v>44946</v>
      </c>
      <c r="B3252" s="135" t="s">
        <v>161</v>
      </c>
      <c r="C3252" s="270"/>
      <c r="D3252" s="270">
        <v>1650000</v>
      </c>
      <c r="E3252" s="135" t="s">
        <v>324</v>
      </c>
      <c r="F3252" s="135" t="s">
        <v>223</v>
      </c>
      <c r="G3252" s="135" t="s">
        <v>513</v>
      </c>
    </row>
    <row r="3253" spans="1:8" ht="15" customHeight="1">
      <c r="A3253" s="188">
        <v>44946</v>
      </c>
      <c r="B3253" s="135" t="s">
        <v>791</v>
      </c>
      <c r="C3253" s="270"/>
      <c r="D3253" s="270">
        <v>165000</v>
      </c>
      <c r="E3253" s="135" t="s">
        <v>324</v>
      </c>
      <c r="F3253" s="135" t="s">
        <v>223</v>
      </c>
      <c r="G3253" s="135" t="s">
        <v>513</v>
      </c>
    </row>
    <row r="3254" spans="1:8" ht="15" customHeight="1">
      <c r="A3254" s="184">
        <v>44946</v>
      </c>
      <c r="B3254" s="26" t="s">
        <v>792</v>
      </c>
      <c r="C3254" s="271">
        <v>1815000</v>
      </c>
      <c r="D3254" s="271"/>
      <c r="E3254" s="26" t="s">
        <v>324</v>
      </c>
      <c r="F3254" s="26" t="s">
        <v>223</v>
      </c>
      <c r="G3254" s="26" t="s">
        <v>513</v>
      </c>
    </row>
    <row r="3255" spans="1:8" ht="15" customHeight="1">
      <c r="A3255" s="180">
        <v>44930</v>
      </c>
      <c r="B3255" s="1" t="s">
        <v>146</v>
      </c>
      <c r="C3255" s="144">
        <v>34673760</v>
      </c>
      <c r="D3255" s="144"/>
      <c r="E3255" s="1" t="s">
        <v>332</v>
      </c>
      <c r="F3255" s="1" t="s">
        <v>251</v>
      </c>
      <c r="G3255" s="138" t="s">
        <v>165</v>
      </c>
      <c r="H3255" s="155" t="s">
        <v>794</v>
      </c>
    </row>
    <row r="3256" spans="1:8" ht="15" customHeight="1">
      <c r="A3256" s="180">
        <v>44930</v>
      </c>
      <c r="B3256" s="1" t="s">
        <v>58</v>
      </c>
      <c r="C3256" s="144"/>
      <c r="D3256" s="144">
        <v>34673760</v>
      </c>
      <c r="E3256" s="1" t="s">
        <v>332</v>
      </c>
      <c r="F3256" s="1" t="s">
        <v>251</v>
      </c>
      <c r="G3256" s="1"/>
    </row>
    <row r="3257" spans="1:8" ht="15" customHeight="1">
      <c r="A3257" s="180">
        <v>44930</v>
      </c>
      <c r="B3257" s="1" t="s">
        <v>146</v>
      </c>
      <c r="C3257" s="144">
        <v>28477350</v>
      </c>
      <c r="D3257" s="144"/>
      <c r="E3257" s="1" t="s">
        <v>325</v>
      </c>
      <c r="F3257" s="1" t="s">
        <v>251</v>
      </c>
      <c r="G3257" s="138" t="s">
        <v>165</v>
      </c>
    </row>
    <row r="3258" spans="1:8" ht="15" customHeight="1">
      <c r="A3258" s="180">
        <v>44930</v>
      </c>
      <c r="B3258" s="1" t="s">
        <v>58</v>
      </c>
      <c r="C3258" s="144"/>
      <c r="D3258" s="144">
        <v>28477350</v>
      </c>
      <c r="E3258" s="1" t="s">
        <v>325</v>
      </c>
      <c r="F3258" s="1" t="s">
        <v>251</v>
      </c>
      <c r="G3258" s="138"/>
    </row>
    <row r="3259" spans="1:8" ht="15" customHeight="1">
      <c r="A3259" s="180">
        <v>44930</v>
      </c>
      <c r="B3259" s="1" t="s">
        <v>146</v>
      </c>
      <c r="C3259" s="144">
        <v>8779100</v>
      </c>
      <c r="D3259" s="144"/>
      <c r="E3259" s="1" t="s">
        <v>320</v>
      </c>
      <c r="F3259" s="1" t="s">
        <v>251</v>
      </c>
      <c r="G3259" s="138" t="s">
        <v>165</v>
      </c>
    </row>
    <row r="3260" spans="1:8" ht="15" customHeight="1">
      <c r="A3260" s="180">
        <v>44930</v>
      </c>
      <c r="B3260" s="1" t="s">
        <v>58</v>
      </c>
      <c r="C3260" s="144"/>
      <c r="D3260" s="144">
        <v>8779100</v>
      </c>
      <c r="E3260" s="1" t="s">
        <v>320</v>
      </c>
      <c r="F3260" s="1" t="s">
        <v>251</v>
      </c>
      <c r="G3260" s="1"/>
    </row>
    <row r="3261" spans="1:8" ht="15" customHeight="1">
      <c r="A3261" s="180">
        <v>44930</v>
      </c>
      <c r="B3261" s="1" t="s">
        <v>146</v>
      </c>
      <c r="C3261" s="144">
        <v>14472484</v>
      </c>
      <c r="D3261" s="144"/>
      <c r="E3261" s="1" t="s">
        <v>376</v>
      </c>
      <c r="F3261" s="1" t="s">
        <v>251</v>
      </c>
      <c r="G3261" s="138" t="s">
        <v>165</v>
      </c>
    </row>
    <row r="3262" spans="1:8" ht="15" customHeight="1">
      <c r="A3262" s="180">
        <v>44930</v>
      </c>
      <c r="B3262" s="1" t="s">
        <v>58</v>
      </c>
      <c r="C3262" s="144"/>
      <c r="D3262" s="144">
        <v>14472484</v>
      </c>
      <c r="E3262" s="1" t="s">
        <v>376</v>
      </c>
      <c r="F3262" s="1" t="s">
        <v>251</v>
      </c>
      <c r="G3262" s="138"/>
    </row>
    <row r="3263" spans="1:8" ht="15" customHeight="1">
      <c r="A3263" s="180">
        <v>44931</v>
      </c>
      <c r="B3263" s="1" t="s">
        <v>146</v>
      </c>
      <c r="C3263" s="144">
        <v>36128400</v>
      </c>
      <c r="D3263" s="144"/>
      <c r="E3263" s="1" t="s">
        <v>346</v>
      </c>
      <c r="F3263" s="1" t="s">
        <v>251</v>
      </c>
      <c r="G3263" s="138" t="s">
        <v>165</v>
      </c>
    </row>
    <row r="3264" spans="1:8" ht="15" customHeight="1">
      <c r="A3264" s="180">
        <v>44931</v>
      </c>
      <c r="B3264" s="1" t="s">
        <v>58</v>
      </c>
      <c r="C3264" s="144"/>
      <c r="D3264" s="144">
        <v>36128400</v>
      </c>
      <c r="E3264" s="1" t="s">
        <v>346</v>
      </c>
      <c r="F3264" s="1" t="s">
        <v>251</v>
      </c>
      <c r="G3264" s="138"/>
    </row>
    <row r="3265" spans="1:7" ht="15" customHeight="1">
      <c r="A3265" s="180">
        <v>44931</v>
      </c>
      <c r="B3265" s="1" t="s">
        <v>146</v>
      </c>
      <c r="C3265" s="144">
        <v>77063470</v>
      </c>
      <c r="D3265" s="144"/>
      <c r="E3265" s="1" t="s">
        <v>346</v>
      </c>
      <c r="F3265" s="1" t="s">
        <v>251</v>
      </c>
      <c r="G3265" s="138" t="s">
        <v>165</v>
      </c>
    </row>
    <row r="3266" spans="1:7" ht="15" customHeight="1">
      <c r="A3266" s="180">
        <v>44931</v>
      </c>
      <c r="B3266" s="1" t="s">
        <v>58</v>
      </c>
      <c r="C3266" s="144"/>
      <c r="D3266" s="144">
        <v>77063470</v>
      </c>
      <c r="E3266" s="1" t="s">
        <v>346</v>
      </c>
      <c r="F3266" s="1" t="s">
        <v>251</v>
      </c>
      <c r="G3266" s="138"/>
    </row>
    <row r="3267" spans="1:7" ht="15" customHeight="1">
      <c r="A3267" s="180">
        <v>44931</v>
      </c>
      <c r="B3267" s="1" t="s">
        <v>146</v>
      </c>
      <c r="C3267" s="144">
        <v>16334571</v>
      </c>
      <c r="D3267" s="144"/>
      <c r="E3267" s="1" t="s">
        <v>489</v>
      </c>
      <c r="F3267" s="1" t="s">
        <v>251</v>
      </c>
      <c r="G3267" s="138" t="s">
        <v>165</v>
      </c>
    </row>
    <row r="3268" spans="1:7" ht="15" customHeight="1">
      <c r="A3268" s="180">
        <v>44931</v>
      </c>
      <c r="B3268" s="1" t="s">
        <v>58</v>
      </c>
      <c r="C3268" s="144"/>
      <c r="D3268" s="144">
        <v>16334571</v>
      </c>
      <c r="E3268" s="1" t="s">
        <v>489</v>
      </c>
      <c r="F3268" s="1" t="s">
        <v>251</v>
      </c>
      <c r="G3268" s="138"/>
    </row>
    <row r="3269" spans="1:7" ht="15" customHeight="1">
      <c r="A3269" s="180">
        <v>44932</v>
      </c>
      <c r="B3269" s="1" t="s">
        <v>146</v>
      </c>
      <c r="C3269" s="144">
        <v>17096200</v>
      </c>
      <c r="D3269" s="144"/>
      <c r="E3269" s="1" t="s">
        <v>339</v>
      </c>
      <c r="F3269" s="1" t="s">
        <v>251</v>
      </c>
      <c r="G3269" s="1" t="s">
        <v>165</v>
      </c>
    </row>
    <row r="3270" spans="1:7" ht="15" customHeight="1">
      <c r="A3270" s="180">
        <v>44932</v>
      </c>
      <c r="B3270" s="1" t="s">
        <v>58</v>
      </c>
      <c r="C3270" s="144"/>
      <c r="D3270" s="144">
        <v>17096200</v>
      </c>
      <c r="E3270" s="1" t="s">
        <v>339</v>
      </c>
      <c r="F3270" s="1" t="s">
        <v>251</v>
      </c>
      <c r="G3270" s="138"/>
    </row>
    <row r="3271" spans="1:7" ht="15" customHeight="1">
      <c r="A3271" s="180">
        <v>44932</v>
      </c>
      <c r="B3271" s="1" t="s">
        <v>146</v>
      </c>
      <c r="C3271" s="144">
        <v>9325140</v>
      </c>
      <c r="D3271" s="144"/>
      <c r="E3271" s="1" t="s">
        <v>339</v>
      </c>
      <c r="F3271" s="1" t="s">
        <v>251</v>
      </c>
      <c r="G3271" s="138" t="s">
        <v>165</v>
      </c>
    </row>
    <row r="3272" spans="1:7" ht="15" customHeight="1">
      <c r="A3272" s="180">
        <v>44932</v>
      </c>
      <c r="B3272" s="1" t="s">
        <v>58</v>
      </c>
      <c r="C3272" s="144"/>
      <c r="D3272" s="144">
        <v>9325140</v>
      </c>
      <c r="E3272" s="1" t="s">
        <v>339</v>
      </c>
      <c r="F3272" s="1" t="s">
        <v>251</v>
      </c>
      <c r="G3272" s="138"/>
    </row>
    <row r="3273" spans="1:7" ht="15" customHeight="1">
      <c r="A3273" s="180">
        <v>44932</v>
      </c>
      <c r="B3273" s="1" t="s">
        <v>146</v>
      </c>
      <c r="C3273" s="144">
        <v>13160180</v>
      </c>
      <c r="D3273" s="144"/>
      <c r="E3273" s="1" t="s">
        <v>320</v>
      </c>
      <c r="F3273" s="1" t="s">
        <v>251</v>
      </c>
      <c r="G3273" s="1" t="s">
        <v>165</v>
      </c>
    </row>
    <row r="3274" spans="1:7" ht="15" customHeight="1">
      <c r="A3274" s="180">
        <v>44932</v>
      </c>
      <c r="B3274" s="1" t="s">
        <v>58</v>
      </c>
      <c r="C3274" s="144"/>
      <c r="D3274" s="144">
        <v>13160180</v>
      </c>
      <c r="E3274" s="1" t="s">
        <v>320</v>
      </c>
      <c r="F3274" s="1" t="s">
        <v>251</v>
      </c>
      <c r="G3274" s="138"/>
    </row>
    <row r="3275" spans="1:7" ht="15" customHeight="1">
      <c r="A3275" s="180">
        <v>44932</v>
      </c>
      <c r="B3275" s="1" t="s">
        <v>146</v>
      </c>
      <c r="C3275" s="144">
        <v>14806990</v>
      </c>
      <c r="D3275" s="144"/>
      <c r="E3275" s="1" t="s">
        <v>320</v>
      </c>
      <c r="F3275" s="1" t="s">
        <v>251</v>
      </c>
      <c r="G3275" s="138" t="s">
        <v>165</v>
      </c>
    </row>
    <row r="3276" spans="1:7" ht="15" customHeight="1">
      <c r="A3276" s="180">
        <v>44932</v>
      </c>
      <c r="B3276" s="1" t="s">
        <v>58</v>
      </c>
      <c r="C3276" s="144"/>
      <c r="D3276" s="144">
        <v>14806990</v>
      </c>
      <c r="E3276" s="1" t="s">
        <v>320</v>
      </c>
      <c r="F3276" s="1" t="s">
        <v>251</v>
      </c>
      <c r="G3276" s="138"/>
    </row>
    <row r="3277" spans="1:7" ht="15" customHeight="1">
      <c r="A3277" s="180">
        <v>44932</v>
      </c>
      <c r="B3277" s="1" t="s">
        <v>146</v>
      </c>
      <c r="C3277" s="144">
        <v>14374800</v>
      </c>
      <c r="D3277" s="144"/>
      <c r="E3277" s="1" t="s">
        <v>320</v>
      </c>
      <c r="F3277" s="1" t="s">
        <v>251</v>
      </c>
      <c r="G3277" s="138" t="s">
        <v>165</v>
      </c>
    </row>
    <row r="3278" spans="1:7" ht="15" customHeight="1">
      <c r="A3278" s="180">
        <v>44932</v>
      </c>
      <c r="B3278" s="1" t="s">
        <v>58</v>
      </c>
      <c r="C3278" s="144"/>
      <c r="D3278" s="144">
        <v>14374800</v>
      </c>
      <c r="E3278" s="1" t="s">
        <v>320</v>
      </c>
      <c r="F3278" s="1" t="s">
        <v>251</v>
      </c>
      <c r="G3278" s="138"/>
    </row>
    <row r="3279" spans="1:7" ht="15" customHeight="1">
      <c r="A3279" s="180">
        <v>44932</v>
      </c>
      <c r="B3279" s="1" t="s">
        <v>146</v>
      </c>
      <c r="C3279" s="144">
        <v>16222470</v>
      </c>
      <c r="D3279" s="144"/>
      <c r="E3279" s="1" t="s">
        <v>320</v>
      </c>
      <c r="F3279" s="1" t="s">
        <v>251</v>
      </c>
      <c r="G3279" s="138" t="s">
        <v>165</v>
      </c>
    </row>
    <row r="3280" spans="1:7" ht="15" customHeight="1">
      <c r="A3280" s="180">
        <v>44932</v>
      </c>
      <c r="B3280" s="1" t="s">
        <v>58</v>
      </c>
      <c r="C3280" s="144"/>
      <c r="D3280" s="144">
        <v>16222470</v>
      </c>
      <c r="E3280" s="1" t="s">
        <v>320</v>
      </c>
      <c r="F3280" s="1" t="s">
        <v>251</v>
      </c>
      <c r="G3280" s="138"/>
    </row>
    <row r="3281" spans="1:7" ht="15" customHeight="1">
      <c r="A3281" s="180">
        <v>44932</v>
      </c>
      <c r="B3281" s="1" t="s">
        <v>146</v>
      </c>
      <c r="C3281" s="144">
        <v>5352490</v>
      </c>
      <c r="D3281" s="144"/>
      <c r="E3281" s="1" t="s">
        <v>311</v>
      </c>
      <c r="F3281" s="1" t="s">
        <v>251</v>
      </c>
      <c r="G3281" s="138" t="s">
        <v>165</v>
      </c>
    </row>
    <row r="3282" spans="1:7" ht="15" customHeight="1">
      <c r="A3282" s="180">
        <v>44932</v>
      </c>
      <c r="B3282" s="1" t="s">
        <v>58</v>
      </c>
      <c r="C3282" s="144"/>
      <c r="D3282" s="144">
        <v>5352490</v>
      </c>
      <c r="E3282" s="1" t="s">
        <v>311</v>
      </c>
      <c r="F3282" s="1" t="s">
        <v>251</v>
      </c>
      <c r="G3282" s="138"/>
    </row>
    <row r="3283" spans="1:7" ht="15" customHeight="1">
      <c r="A3283" s="180">
        <v>44935</v>
      </c>
      <c r="B3283" s="1" t="s">
        <v>146</v>
      </c>
      <c r="C3283" s="144">
        <v>11422840</v>
      </c>
      <c r="D3283" s="144"/>
      <c r="E3283" s="1" t="s">
        <v>632</v>
      </c>
      <c r="F3283" s="1" t="s">
        <v>251</v>
      </c>
      <c r="G3283" s="138" t="s">
        <v>165</v>
      </c>
    </row>
    <row r="3284" spans="1:7" ht="15" customHeight="1">
      <c r="A3284" s="180">
        <v>44935</v>
      </c>
      <c r="B3284" s="1" t="s">
        <v>58</v>
      </c>
      <c r="C3284" s="144"/>
      <c r="D3284" s="144">
        <v>11422840</v>
      </c>
      <c r="E3284" s="1" t="s">
        <v>632</v>
      </c>
      <c r="F3284" s="1" t="s">
        <v>251</v>
      </c>
      <c r="G3284" s="138"/>
    </row>
    <row r="3285" spans="1:7" ht="15" customHeight="1">
      <c r="A3285" s="180">
        <v>44936</v>
      </c>
      <c r="B3285" s="1" t="s">
        <v>146</v>
      </c>
      <c r="C3285" s="144">
        <v>167116840</v>
      </c>
      <c r="D3285" s="144"/>
      <c r="E3285" s="1" t="s">
        <v>354</v>
      </c>
      <c r="F3285" s="1" t="s">
        <v>251</v>
      </c>
      <c r="G3285" s="138" t="s">
        <v>165</v>
      </c>
    </row>
    <row r="3286" spans="1:7" ht="15" customHeight="1">
      <c r="A3286" s="180">
        <v>44936</v>
      </c>
      <c r="B3286" s="1" t="s">
        <v>58</v>
      </c>
      <c r="C3286" s="144"/>
      <c r="D3286" s="144">
        <v>167116840</v>
      </c>
      <c r="E3286" s="1" t="s">
        <v>354</v>
      </c>
      <c r="F3286" s="1" t="s">
        <v>251</v>
      </c>
      <c r="G3286" s="138"/>
    </row>
    <row r="3287" spans="1:7" ht="15" customHeight="1">
      <c r="A3287" s="180">
        <v>44936</v>
      </c>
      <c r="B3287" s="1" t="s">
        <v>146</v>
      </c>
      <c r="C3287" s="144">
        <v>101180310</v>
      </c>
      <c r="D3287" s="144"/>
      <c r="E3287" s="1" t="s">
        <v>401</v>
      </c>
      <c r="F3287" s="1" t="s">
        <v>251</v>
      </c>
      <c r="G3287" s="138" t="s">
        <v>165</v>
      </c>
    </row>
    <row r="3288" spans="1:7" ht="15" customHeight="1">
      <c r="A3288" s="180">
        <v>44936</v>
      </c>
      <c r="B3288" s="1" t="s">
        <v>58</v>
      </c>
      <c r="C3288" s="144"/>
      <c r="D3288" s="144">
        <v>101180310</v>
      </c>
      <c r="E3288" s="1" t="s">
        <v>401</v>
      </c>
      <c r="F3288" s="1" t="s">
        <v>251</v>
      </c>
      <c r="G3288" s="138"/>
    </row>
    <row r="3289" spans="1:7" ht="15" customHeight="1">
      <c r="A3289" s="180">
        <v>44936</v>
      </c>
      <c r="B3289" s="1" t="s">
        <v>146</v>
      </c>
      <c r="C3289" s="144">
        <v>69005640</v>
      </c>
      <c r="D3289" s="144"/>
      <c r="E3289" s="1" t="s">
        <v>359</v>
      </c>
      <c r="F3289" s="1" t="s">
        <v>251</v>
      </c>
      <c r="G3289" s="138" t="s">
        <v>165</v>
      </c>
    </row>
    <row r="3290" spans="1:7" ht="15" customHeight="1">
      <c r="A3290" s="180">
        <v>44936</v>
      </c>
      <c r="B3290" s="1" t="s">
        <v>58</v>
      </c>
      <c r="C3290" s="144"/>
      <c r="D3290" s="144">
        <v>69005640</v>
      </c>
      <c r="E3290" s="1" t="s">
        <v>359</v>
      </c>
      <c r="F3290" s="1" t="s">
        <v>251</v>
      </c>
      <c r="G3290" s="138"/>
    </row>
    <row r="3291" spans="1:7" ht="15" customHeight="1">
      <c r="A3291" s="180">
        <v>44936</v>
      </c>
      <c r="B3291" s="1" t="s">
        <v>146</v>
      </c>
      <c r="C3291" s="144">
        <v>6830340</v>
      </c>
      <c r="D3291" s="144"/>
      <c r="E3291" s="1" t="s">
        <v>312</v>
      </c>
      <c r="F3291" s="1" t="s">
        <v>251</v>
      </c>
      <c r="G3291" s="138" t="s">
        <v>165</v>
      </c>
    </row>
    <row r="3292" spans="1:7" ht="15" customHeight="1">
      <c r="A3292" s="180">
        <v>44936</v>
      </c>
      <c r="B3292" s="1" t="s">
        <v>58</v>
      </c>
      <c r="C3292" s="144"/>
      <c r="D3292" s="144">
        <v>6830340</v>
      </c>
      <c r="E3292" s="1" t="s">
        <v>312</v>
      </c>
      <c r="F3292" s="1" t="s">
        <v>251</v>
      </c>
      <c r="G3292" s="138"/>
    </row>
    <row r="3293" spans="1:7" ht="15" customHeight="1">
      <c r="A3293" s="180">
        <v>44936</v>
      </c>
      <c r="B3293" s="1" t="s">
        <v>146</v>
      </c>
      <c r="C3293" s="144">
        <v>15464460</v>
      </c>
      <c r="D3293" s="144"/>
      <c r="E3293" s="1" t="s">
        <v>353</v>
      </c>
      <c r="F3293" s="1" t="s">
        <v>251</v>
      </c>
      <c r="G3293" s="138" t="s">
        <v>165</v>
      </c>
    </row>
    <row r="3294" spans="1:7" ht="15" customHeight="1">
      <c r="A3294" s="180">
        <v>44936</v>
      </c>
      <c r="B3294" s="1" t="s">
        <v>58</v>
      </c>
      <c r="C3294" s="144"/>
      <c r="D3294" s="144">
        <v>15464460</v>
      </c>
      <c r="E3294" s="1" t="s">
        <v>353</v>
      </c>
      <c r="F3294" s="1" t="s">
        <v>251</v>
      </c>
      <c r="G3294" s="138"/>
    </row>
    <row r="3295" spans="1:7" ht="15" customHeight="1">
      <c r="A3295" s="180">
        <v>44936</v>
      </c>
      <c r="B3295" s="1" t="s">
        <v>146</v>
      </c>
      <c r="C3295" s="144">
        <v>7791300</v>
      </c>
      <c r="D3295" s="144"/>
      <c r="E3295" s="1" t="s">
        <v>416</v>
      </c>
      <c r="F3295" s="1" t="s">
        <v>251</v>
      </c>
      <c r="G3295" s="138" t="s">
        <v>165</v>
      </c>
    </row>
    <row r="3296" spans="1:7" ht="15" customHeight="1">
      <c r="A3296" s="180">
        <v>44936</v>
      </c>
      <c r="B3296" s="1" t="s">
        <v>58</v>
      </c>
      <c r="C3296" s="144"/>
      <c r="D3296" s="144">
        <v>7791300</v>
      </c>
      <c r="E3296" s="1" t="s">
        <v>416</v>
      </c>
      <c r="F3296" s="1" t="s">
        <v>251</v>
      </c>
      <c r="G3296" s="138"/>
    </row>
    <row r="3297" spans="1:7" ht="15" customHeight="1">
      <c r="A3297" s="180">
        <v>44936</v>
      </c>
      <c r="B3297" s="1" t="s">
        <v>146</v>
      </c>
      <c r="C3297" s="144">
        <v>12344090</v>
      </c>
      <c r="D3297" s="144"/>
      <c r="E3297" s="1" t="s">
        <v>128</v>
      </c>
      <c r="F3297" s="1" t="s">
        <v>251</v>
      </c>
      <c r="G3297" s="138" t="s">
        <v>165</v>
      </c>
    </row>
    <row r="3298" spans="1:7" ht="15" customHeight="1">
      <c r="A3298" s="180">
        <v>44936</v>
      </c>
      <c r="B3298" s="1" t="s">
        <v>58</v>
      </c>
      <c r="C3298" s="144"/>
      <c r="D3298" s="144">
        <v>12344090</v>
      </c>
      <c r="E3298" s="1" t="s">
        <v>128</v>
      </c>
      <c r="F3298" s="1" t="s">
        <v>251</v>
      </c>
      <c r="G3298" s="138"/>
    </row>
    <row r="3299" spans="1:7" ht="15" customHeight="1">
      <c r="A3299" s="180">
        <v>44936</v>
      </c>
      <c r="B3299" s="1" t="s">
        <v>146</v>
      </c>
      <c r="C3299" s="144">
        <v>2354550</v>
      </c>
      <c r="D3299" s="144"/>
      <c r="E3299" s="1" t="s">
        <v>515</v>
      </c>
      <c r="F3299" s="1" t="s">
        <v>251</v>
      </c>
      <c r="G3299" s="138" t="s">
        <v>165</v>
      </c>
    </row>
    <row r="3300" spans="1:7" ht="15" customHeight="1">
      <c r="A3300" s="180">
        <v>44936</v>
      </c>
      <c r="B3300" s="1" t="s">
        <v>58</v>
      </c>
      <c r="C3300" s="144"/>
      <c r="D3300" s="144">
        <v>2354550</v>
      </c>
      <c r="E3300" s="1" t="s">
        <v>515</v>
      </c>
      <c r="F3300" s="1" t="s">
        <v>251</v>
      </c>
      <c r="G3300" s="138"/>
    </row>
    <row r="3301" spans="1:7" ht="15" customHeight="1">
      <c r="A3301" s="180">
        <v>44936</v>
      </c>
      <c r="B3301" s="1" t="s">
        <v>146</v>
      </c>
      <c r="C3301" s="144">
        <v>204677330</v>
      </c>
      <c r="D3301" s="144"/>
      <c r="E3301" s="1" t="s">
        <v>321</v>
      </c>
      <c r="F3301" s="1" t="s">
        <v>251</v>
      </c>
      <c r="G3301" s="138" t="s">
        <v>165</v>
      </c>
    </row>
    <row r="3302" spans="1:7" ht="15" customHeight="1">
      <c r="A3302" s="180">
        <v>44936</v>
      </c>
      <c r="B3302" s="1" t="s">
        <v>58</v>
      </c>
      <c r="C3302" s="144"/>
      <c r="D3302" s="144">
        <v>204677330</v>
      </c>
      <c r="E3302" s="1" t="s">
        <v>321</v>
      </c>
      <c r="F3302" s="1" t="s">
        <v>251</v>
      </c>
      <c r="G3302" s="138"/>
    </row>
    <row r="3303" spans="1:7" ht="15" customHeight="1">
      <c r="A3303" s="180">
        <v>44936</v>
      </c>
      <c r="B3303" s="1" t="s">
        <v>146</v>
      </c>
      <c r="C3303" s="144">
        <v>126287700</v>
      </c>
      <c r="D3303" s="144"/>
      <c r="E3303" s="1" t="s">
        <v>321</v>
      </c>
      <c r="F3303" s="1" t="s">
        <v>251</v>
      </c>
      <c r="G3303" s="138" t="s">
        <v>165</v>
      </c>
    </row>
    <row r="3304" spans="1:7" ht="15" customHeight="1">
      <c r="A3304" s="180">
        <v>44936</v>
      </c>
      <c r="B3304" s="1" t="s">
        <v>58</v>
      </c>
      <c r="C3304" s="144"/>
      <c r="D3304" s="144">
        <v>126287700</v>
      </c>
      <c r="E3304" s="1" t="s">
        <v>321</v>
      </c>
      <c r="F3304" s="1" t="s">
        <v>251</v>
      </c>
      <c r="G3304" s="138"/>
    </row>
    <row r="3305" spans="1:7" ht="15" customHeight="1">
      <c r="A3305" s="180">
        <v>44936</v>
      </c>
      <c r="B3305" s="1" t="s">
        <v>146</v>
      </c>
      <c r="C3305" s="144">
        <v>11973500</v>
      </c>
      <c r="D3305" s="144"/>
      <c r="E3305" s="1" t="s">
        <v>321</v>
      </c>
      <c r="F3305" s="1" t="s">
        <v>251</v>
      </c>
      <c r="G3305" s="138" t="s">
        <v>165</v>
      </c>
    </row>
    <row r="3306" spans="1:7" ht="15" customHeight="1">
      <c r="A3306" s="180">
        <v>44936</v>
      </c>
      <c r="B3306" s="1" t="s">
        <v>58</v>
      </c>
      <c r="C3306" s="144"/>
      <c r="D3306" s="144">
        <v>11973500</v>
      </c>
      <c r="E3306" s="1" t="s">
        <v>321</v>
      </c>
      <c r="F3306" s="1" t="s">
        <v>251</v>
      </c>
      <c r="G3306" s="138"/>
    </row>
    <row r="3307" spans="1:7" ht="15" customHeight="1">
      <c r="A3307" s="180">
        <v>44936</v>
      </c>
      <c r="B3307" s="1" t="s">
        <v>146</v>
      </c>
      <c r="C3307" s="144">
        <v>7387600</v>
      </c>
      <c r="D3307" s="144"/>
      <c r="E3307" s="1" t="s">
        <v>321</v>
      </c>
      <c r="F3307" s="1" t="s">
        <v>251</v>
      </c>
      <c r="G3307" s="138" t="s">
        <v>165</v>
      </c>
    </row>
    <row r="3308" spans="1:7" ht="15" customHeight="1">
      <c r="A3308" s="180">
        <v>44936</v>
      </c>
      <c r="B3308" s="1" t="s">
        <v>58</v>
      </c>
      <c r="C3308" s="144"/>
      <c r="D3308" s="144">
        <v>7387600</v>
      </c>
      <c r="E3308" s="1" t="s">
        <v>321</v>
      </c>
      <c r="F3308" s="1" t="s">
        <v>251</v>
      </c>
      <c r="G3308" s="138"/>
    </row>
    <row r="3309" spans="1:7" ht="15" customHeight="1">
      <c r="A3309" s="180">
        <v>44936</v>
      </c>
      <c r="B3309" s="1" t="s">
        <v>146</v>
      </c>
      <c r="C3309" s="144">
        <v>8373750</v>
      </c>
      <c r="D3309" s="144"/>
      <c r="E3309" s="1" t="s">
        <v>319</v>
      </c>
      <c r="F3309" s="1" t="s">
        <v>251</v>
      </c>
      <c r="G3309" s="138" t="s">
        <v>165</v>
      </c>
    </row>
    <row r="3310" spans="1:7" ht="15" customHeight="1">
      <c r="A3310" s="180">
        <v>44936</v>
      </c>
      <c r="B3310" s="1" t="s">
        <v>58</v>
      </c>
      <c r="C3310" s="144"/>
      <c r="D3310" s="144">
        <v>8373750</v>
      </c>
      <c r="E3310" s="1" t="s">
        <v>319</v>
      </c>
      <c r="F3310" s="1" t="s">
        <v>251</v>
      </c>
      <c r="G3310" s="138"/>
    </row>
    <row r="3311" spans="1:7" ht="15" customHeight="1">
      <c r="A3311" s="180">
        <v>44936</v>
      </c>
      <c r="B3311" s="1" t="s">
        <v>146</v>
      </c>
      <c r="C3311" s="144">
        <v>12531530</v>
      </c>
      <c r="D3311" s="144"/>
      <c r="E3311" s="1" t="s">
        <v>362</v>
      </c>
      <c r="F3311" s="1" t="s">
        <v>251</v>
      </c>
      <c r="G3311" s="138" t="s">
        <v>165</v>
      </c>
    </row>
    <row r="3312" spans="1:7" ht="15" customHeight="1">
      <c r="A3312" s="180">
        <v>44936</v>
      </c>
      <c r="B3312" s="1" t="s">
        <v>58</v>
      </c>
      <c r="C3312" s="144"/>
      <c r="D3312" s="144">
        <v>12531530</v>
      </c>
      <c r="E3312" s="1" t="s">
        <v>362</v>
      </c>
      <c r="F3312" s="1" t="s">
        <v>251</v>
      </c>
      <c r="G3312" s="138"/>
    </row>
    <row r="3313" spans="1:7" ht="15" customHeight="1">
      <c r="A3313" s="180">
        <v>44936</v>
      </c>
      <c r="B3313" s="1" t="s">
        <v>146</v>
      </c>
      <c r="C3313" s="144">
        <v>9520940</v>
      </c>
      <c r="D3313" s="144"/>
      <c r="E3313" s="1" t="s">
        <v>318</v>
      </c>
      <c r="F3313" s="1" t="s">
        <v>251</v>
      </c>
      <c r="G3313" s="138" t="s">
        <v>165</v>
      </c>
    </row>
    <row r="3314" spans="1:7" ht="15" customHeight="1">
      <c r="A3314" s="180">
        <v>44936</v>
      </c>
      <c r="B3314" s="1" t="s">
        <v>58</v>
      </c>
      <c r="C3314" s="144"/>
      <c r="D3314" s="144">
        <v>9520940</v>
      </c>
      <c r="E3314" s="1" t="s">
        <v>318</v>
      </c>
      <c r="F3314" s="1" t="s">
        <v>251</v>
      </c>
      <c r="G3314" s="138"/>
    </row>
    <row r="3315" spans="1:7" ht="15" customHeight="1">
      <c r="A3315" s="180">
        <v>44936</v>
      </c>
      <c r="B3315" s="1" t="s">
        <v>146</v>
      </c>
      <c r="C3315" s="144">
        <v>1442980</v>
      </c>
      <c r="D3315" s="144"/>
      <c r="E3315" s="1" t="s">
        <v>331</v>
      </c>
      <c r="F3315" s="1" t="s">
        <v>251</v>
      </c>
      <c r="G3315" s="138" t="s">
        <v>165</v>
      </c>
    </row>
    <row r="3316" spans="1:7" ht="15" customHeight="1">
      <c r="A3316" s="180">
        <v>44936</v>
      </c>
      <c r="B3316" s="1" t="s">
        <v>58</v>
      </c>
      <c r="C3316" s="144"/>
      <c r="D3316" s="144">
        <v>1442980</v>
      </c>
      <c r="E3316" s="1" t="s">
        <v>331</v>
      </c>
      <c r="F3316" s="1" t="s">
        <v>251</v>
      </c>
      <c r="G3316" s="138"/>
    </row>
    <row r="3317" spans="1:7" ht="15" customHeight="1">
      <c r="A3317" s="180">
        <v>44936</v>
      </c>
      <c r="B3317" s="1" t="s">
        <v>146</v>
      </c>
      <c r="C3317" s="144">
        <v>787050</v>
      </c>
      <c r="D3317" s="144"/>
      <c r="E3317" s="1" t="s">
        <v>331</v>
      </c>
      <c r="F3317" s="1" t="s">
        <v>251</v>
      </c>
      <c r="G3317" s="138" t="s">
        <v>165</v>
      </c>
    </row>
    <row r="3318" spans="1:7" ht="15" customHeight="1">
      <c r="A3318" s="180">
        <v>44936</v>
      </c>
      <c r="B3318" s="1" t="s">
        <v>58</v>
      </c>
      <c r="C3318" s="144"/>
      <c r="D3318" s="144">
        <v>787050</v>
      </c>
      <c r="E3318" s="1" t="s">
        <v>331</v>
      </c>
      <c r="F3318" s="1" t="s">
        <v>251</v>
      </c>
      <c r="G3318" s="138"/>
    </row>
    <row r="3319" spans="1:7" ht="15" customHeight="1">
      <c r="A3319" s="180">
        <v>44936</v>
      </c>
      <c r="B3319" s="1" t="s">
        <v>146</v>
      </c>
      <c r="C3319" s="144">
        <v>20000000</v>
      </c>
      <c r="D3319" s="144"/>
      <c r="E3319" s="1" t="s">
        <v>232</v>
      </c>
      <c r="F3319" s="1" t="s">
        <v>251</v>
      </c>
      <c r="G3319" s="138" t="s">
        <v>165</v>
      </c>
    </row>
    <row r="3320" spans="1:7" ht="15" customHeight="1">
      <c r="A3320" s="180">
        <v>44936</v>
      </c>
      <c r="B3320" s="1" t="s">
        <v>58</v>
      </c>
      <c r="C3320" s="144"/>
      <c r="D3320" s="144">
        <v>20000000</v>
      </c>
      <c r="E3320" s="1" t="s">
        <v>232</v>
      </c>
      <c r="F3320" s="1" t="s">
        <v>251</v>
      </c>
      <c r="G3320" s="138"/>
    </row>
    <row r="3321" spans="1:7" ht="15" customHeight="1">
      <c r="A3321" s="180">
        <v>44936</v>
      </c>
      <c r="B3321" s="1" t="s">
        <v>146</v>
      </c>
      <c r="C3321" s="144">
        <v>2850850</v>
      </c>
      <c r="D3321" s="144"/>
      <c r="E3321" s="1" t="s">
        <v>232</v>
      </c>
      <c r="F3321" s="1" t="s">
        <v>251</v>
      </c>
      <c r="G3321" s="138" t="s">
        <v>165</v>
      </c>
    </row>
    <row r="3322" spans="1:7" ht="15" customHeight="1">
      <c r="A3322" s="180">
        <v>44936</v>
      </c>
      <c r="B3322" s="1" t="s">
        <v>58</v>
      </c>
      <c r="C3322" s="144"/>
      <c r="D3322" s="144">
        <v>2850850</v>
      </c>
      <c r="E3322" s="1" t="s">
        <v>232</v>
      </c>
      <c r="F3322" s="1" t="s">
        <v>251</v>
      </c>
      <c r="G3322" s="138"/>
    </row>
    <row r="3323" spans="1:7" ht="15" customHeight="1">
      <c r="A3323" s="180">
        <v>44936</v>
      </c>
      <c r="B3323" s="1" t="s">
        <v>146</v>
      </c>
      <c r="C3323" s="144">
        <v>10303066</v>
      </c>
      <c r="D3323" s="144"/>
      <c r="E3323" s="1" t="s">
        <v>516</v>
      </c>
      <c r="F3323" s="1" t="s">
        <v>251</v>
      </c>
      <c r="G3323" s="138" t="s">
        <v>165</v>
      </c>
    </row>
    <row r="3324" spans="1:7" ht="15" customHeight="1">
      <c r="A3324" s="180">
        <v>44936</v>
      </c>
      <c r="B3324" s="1" t="s">
        <v>58</v>
      </c>
      <c r="C3324" s="144"/>
      <c r="D3324" s="144">
        <v>10303066</v>
      </c>
      <c r="E3324" s="1" t="s">
        <v>516</v>
      </c>
      <c r="F3324" s="1" t="s">
        <v>251</v>
      </c>
      <c r="G3324" s="138"/>
    </row>
    <row r="3325" spans="1:7" ht="15" customHeight="1">
      <c r="A3325" s="180">
        <v>44936</v>
      </c>
      <c r="B3325" s="1" t="s">
        <v>146</v>
      </c>
      <c r="C3325" s="144">
        <v>7550070</v>
      </c>
      <c r="D3325" s="144"/>
      <c r="E3325" s="1" t="s">
        <v>460</v>
      </c>
      <c r="F3325" s="1" t="s">
        <v>251</v>
      </c>
      <c r="G3325" s="1" t="s">
        <v>165</v>
      </c>
    </row>
    <row r="3326" spans="1:7" ht="15" customHeight="1">
      <c r="A3326" s="180">
        <v>44936</v>
      </c>
      <c r="B3326" s="1" t="s">
        <v>58</v>
      </c>
      <c r="C3326" s="144"/>
      <c r="D3326" s="144">
        <v>7550070</v>
      </c>
      <c r="E3326" s="1" t="s">
        <v>460</v>
      </c>
      <c r="F3326" s="1" t="s">
        <v>251</v>
      </c>
      <c r="G3326" s="138"/>
    </row>
    <row r="3327" spans="1:7" ht="15" customHeight="1">
      <c r="A3327" s="180">
        <v>44936</v>
      </c>
      <c r="B3327" s="1" t="s">
        <v>146</v>
      </c>
      <c r="C3327" s="144">
        <v>50417180</v>
      </c>
      <c r="D3327" s="144"/>
      <c r="E3327" s="1" t="s">
        <v>345</v>
      </c>
      <c r="F3327" s="1" t="s">
        <v>251</v>
      </c>
      <c r="G3327" s="138" t="s">
        <v>165</v>
      </c>
    </row>
    <row r="3328" spans="1:7" ht="15" customHeight="1">
      <c r="A3328" s="180">
        <v>44936</v>
      </c>
      <c r="B3328" s="1" t="s">
        <v>58</v>
      </c>
      <c r="C3328" s="144"/>
      <c r="D3328" s="144">
        <v>50417180</v>
      </c>
      <c r="E3328" s="1" t="s">
        <v>345</v>
      </c>
      <c r="F3328" s="1" t="s">
        <v>251</v>
      </c>
      <c r="G3328" s="138"/>
    </row>
    <row r="3329" spans="1:7" ht="15" customHeight="1">
      <c r="A3329" s="180">
        <v>44936</v>
      </c>
      <c r="B3329" s="1" t="s">
        <v>146</v>
      </c>
      <c r="C3329" s="144">
        <v>72968454</v>
      </c>
      <c r="D3329" s="144"/>
      <c r="E3329" s="1" t="s">
        <v>344</v>
      </c>
      <c r="F3329" s="1" t="s">
        <v>251</v>
      </c>
      <c r="G3329" s="1" t="s">
        <v>165</v>
      </c>
    </row>
    <row r="3330" spans="1:7" ht="15" customHeight="1">
      <c r="A3330" s="180">
        <v>44936</v>
      </c>
      <c r="B3330" s="1" t="s">
        <v>58</v>
      </c>
      <c r="C3330" s="144"/>
      <c r="D3330" s="144">
        <v>72968454</v>
      </c>
      <c r="E3330" s="1" t="s">
        <v>344</v>
      </c>
      <c r="F3330" s="1" t="s">
        <v>251</v>
      </c>
      <c r="G3330" s="138"/>
    </row>
    <row r="3331" spans="1:7" ht="15" customHeight="1">
      <c r="A3331" s="180">
        <v>44936</v>
      </c>
      <c r="B3331" s="1" t="s">
        <v>146</v>
      </c>
      <c r="C3331" s="144">
        <v>108992400</v>
      </c>
      <c r="D3331" s="144"/>
      <c r="E3331" s="1" t="s">
        <v>379</v>
      </c>
      <c r="F3331" s="1" t="s">
        <v>251</v>
      </c>
      <c r="G3331" s="138" t="s">
        <v>165</v>
      </c>
    </row>
    <row r="3332" spans="1:7" ht="15" customHeight="1">
      <c r="A3332" s="180">
        <v>44936</v>
      </c>
      <c r="B3332" s="1" t="s">
        <v>58</v>
      </c>
      <c r="C3332" s="144"/>
      <c r="D3332" s="144">
        <v>108992400</v>
      </c>
      <c r="E3332" s="1" t="s">
        <v>379</v>
      </c>
      <c r="F3332" s="1" t="s">
        <v>251</v>
      </c>
      <c r="G3332" s="138"/>
    </row>
    <row r="3333" spans="1:7" ht="15" customHeight="1">
      <c r="A3333" s="180">
        <v>44936</v>
      </c>
      <c r="B3333" s="1" t="s">
        <v>146</v>
      </c>
      <c r="C3333" s="144">
        <v>2047617</v>
      </c>
      <c r="D3333" s="144"/>
      <c r="E3333" s="1" t="s">
        <v>379</v>
      </c>
      <c r="F3333" s="1" t="s">
        <v>251</v>
      </c>
      <c r="G3333" s="138" t="s">
        <v>165</v>
      </c>
    </row>
    <row r="3334" spans="1:7" ht="15" customHeight="1">
      <c r="A3334" s="180">
        <v>44936</v>
      </c>
      <c r="B3334" s="1" t="s">
        <v>58</v>
      </c>
      <c r="C3334" s="144"/>
      <c r="D3334" s="144">
        <v>2047617</v>
      </c>
      <c r="E3334" s="1" t="s">
        <v>379</v>
      </c>
      <c r="F3334" s="1" t="s">
        <v>251</v>
      </c>
      <c r="G3334" s="138"/>
    </row>
    <row r="3335" spans="1:7" ht="15" customHeight="1">
      <c r="A3335" s="180">
        <v>44936</v>
      </c>
      <c r="B3335" s="1" t="s">
        <v>146</v>
      </c>
      <c r="C3335" s="144">
        <v>9506090</v>
      </c>
      <c r="D3335" s="144"/>
      <c r="E3335" s="1" t="s">
        <v>318</v>
      </c>
      <c r="F3335" s="1" t="s">
        <v>251</v>
      </c>
      <c r="G3335" s="138" t="s">
        <v>165</v>
      </c>
    </row>
    <row r="3336" spans="1:7" ht="15" customHeight="1">
      <c r="A3336" s="180">
        <v>44936</v>
      </c>
      <c r="B3336" s="1" t="s">
        <v>58</v>
      </c>
      <c r="C3336" s="144"/>
      <c r="D3336" s="144">
        <v>9506090</v>
      </c>
      <c r="E3336" s="1" t="s">
        <v>318</v>
      </c>
      <c r="F3336" s="1" t="s">
        <v>251</v>
      </c>
      <c r="G3336" s="138"/>
    </row>
    <row r="3337" spans="1:7" ht="15" customHeight="1">
      <c r="A3337" s="180">
        <v>44936</v>
      </c>
      <c r="B3337" s="1" t="s">
        <v>146</v>
      </c>
      <c r="C3337" s="144">
        <v>102651780</v>
      </c>
      <c r="D3337" s="144"/>
      <c r="E3337" s="1" t="s">
        <v>308</v>
      </c>
      <c r="F3337" s="1" t="s">
        <v>251</v>
      </c>
      <c r="G3337" s="138" t="s">
        <v>165</v>
      </c>
    </row>
    <row r="3338" spans="1:7" ht="15" customHeight="1">
      <c r="A3338" s="180">
        <v>44936</v>
      </c>
      <c r="B3338" s="1" t="s">
        <v>58</v>
      </c>
      <c r="C3338" s="144"/>
      <c r="D3338" s="144">
        <v>102651780</v>
      </c>
      <c r="E3338" s="1" t="s">
        <v>308</v>
      </c>
      <c r="F3338" s="1" t="s">
        <v>251</v>
      </c>
      <c r="G3338" s="138"/>
    </row>
    <row r="3339" spans="1:7" ht="15" customHeight="1">
      <c r="A3339" s="180">
        <v>44936</v>
      </c>
      <c r="B3339" s="1" t="s">
        <v>146</v>
      </c>
      <c r="C3339" s="144">
        <v>8143960</v>
      </c>
      <c r="D3339" s="144"/>
      <c r="E3339" s="1" t="s">
        <v>360</v>
      </c>
      <c r="F3339" s="1" t="s">
        <v>251</v>
      </c>
      <c r="G3339" s="138" t="s">
        <v>165</v>
      </c>
    </row>
    <row r="3340" spans="1:7" ht="15" customHeight="1">
      <c r="A3340" s="180">
        <v>44936</v>
      </c>
      <c r="B3340" s="1" t="s">
        <v>58</v>
      </c>
      <c r="C3340" s="144"/>
      <c r="D3340" s="144">
        <v>8143960</v>
      </c>
      <c r="E3340" s="1" t="s">
        <v>360</v>
      </c>
      <c r="F3340" s="1" t="s">
        <v>251</v>
      </c>
      <c r="G3340" s="138"/>
    </row>
    <row r="3341" spans="1:7" ht="15" customHeight="1">
      <c r="A3341" s="180">
        <v>44936</v>
      </c>
      <c r="B3341" s="1" t="s">
        <v>146</v>
      </c>
      <c r="C3341" s="144">
        <v>8643800</v>
      </c>
      <c r="D3341" s="144"/>
      <c r="E3341" s="1" t="s">
        <v>361</v>
      </c>
      <c r="F3341" s="1" t="s">
        <v>251</v>
      </c>
      <c r="G3341" s="138" t="s">
        <v>165</v>
      </c>
    </row>
    <row r="3342" spans="1:7" ht="15" customHeight="1">
      <c r="A3342" s="180">
        <v>44936</v>
      </c>
      <c r="B3342" s="1" t="s">
        <v>58</v>
      </c>
      <c r="C3342" s="144"/>
      <c r="D3342" s="144">
        <v>8643800</v>
      </c>
      <c r="E3342" s="1" t="s">
        <v>361</v>
      </c>
      <c r="F3342" s="1" t="s">
        <v>251</v>
      </c>
      <c r="G3342" s="138"/>
    </row>
    <row r="3343" spans="1:7" ht="15" customHeight="1">
      <c r="A3343" s="180">
        <v>44936</v>
      </c>
      <c r="B3343" s="1" t="s">
        <v>146</v>
      </c>
      <c r="C3343" s="144">
        <v>8903400</v>
      </c>
      <c r="D3343" s="144"/>
      <c r="E3343" s="1" t="s">
        <v>358</v>
      </c>
      <c r="F3343" s="1" t="s">
        <v>251</v>
      </c>
      <c r="G3343" s="138" t="s">
        <v>165</v>
      </c>
    </row>
    <row r="3344" spans="1:7" ht="15" customHeight="1">
      <c r="A3344" s="180">
        <v>44936</v>
      </c>
      <c r="B3344" s="1" t="s">
        <v>58</v>
      </c>
      <c r="C3344" s="144"/>
      <c r="D3344" s="144">
        <v>8903400</v>
      </c>
      <c r="E3344" s="1" t="s">
        <v>358</v>
      </c>
      <c r="F3344" s="1" t="s">
        <v>251</v>
      </c>
      <c r="G3344" s="1"/>
    </row>
    <row r="3345" spans="1:7" ht="15" customHeight="1">
      <c r="A3345" s="180">
        <v>44937</v>
      </c>
      <c r="B3345" s="1" t="s">
        <v>146</v>
      </c>
      <c r="C3345" s="144">
        <v>5420250</v>
      </c>
      <c r="D3345" s="144"/>
      <c r="E3345" s="1" t="s">
        <v>315</v>
      </c>
      <c r="F3345" s="1" t="s">
        <v>251</v>
      </c>
      <c r="G3345" s="138" t="s">
        <v>165</v>
      </c>
    </row>
    <row r="3346" spans="1:7" ht="15" customHeight="1">
      <c r="A3346" s="180">
        <v>44937</v>
      </c>
      <c r="B3346" s="1" t="s">
        <v>58</v>
      </c>
      <c r="C3346" s="144"/>
      <c r="D3346" s="144">
        <v>5420250</v>
      </c>
      <c r="E3346" s="1" t="s">
        <v>315</v>
      </c>
      <c r="F3346" s="1" t="s">
        <v>251</v>
      </c>
      <c r="G3346" s="138"/>
    </row>
    <row r="3347" spans="1:7" ht="15" customHeight="1">
      <c r="A3347" s="180">
        <v>44938</v>
      </c>
      <c r="B3347" s="1" t="s">
        <v>146</v>
      </c>
      <c r="C3347" s="144">
        <v>135965192</v>
      </c>
      <c r="D3347" s="144"/>
      <c r="E3347" s="1" t="s">
        <v>357</v>
      </c>
      <c r="F3347" s="1" t="s">
        <v>251</v>
      </c>
      <c r="G3347" s="138" t="s">
        <v>165</v>
      </c>
    </row>
    <row r="3348" spans="1:7" ht="15" customHeight="1">
      <c r="A3348" s="180">
        <v>44938</v>
      </c>
      <c r="B3348" s="1" t="s">
        <v>58</v>
      </c>
      <c r="C3348" s="144"/>
      <c r="D3348" s="144">
        <v>135965192</v>
      </c>
      <c r="E3348" s="1" t="s">
        <v>357</v>
      </c>
      <c r="F3348" s="1" t="s">
        <v>251</v>
      </c>
      <c r="G3348" s="1"/>
    </row>
    <row r="3349" spans="1:7" ht="15" customHeight="1">
      <c r="A3349" s="180">
        <v>44942</v>
      </c>
      <c r="B3349" s="1" t="s">
        <v>146</v>
      </c>
      <c r="C3349" s="144">
        <v>9304240</v>
      </c>
      <c r="D3349" s="144"/>
      <c r="E3349" s="1" t="s">
        <v>398</v>
      </c>
      <c r="F3349" s="1" t="s">
        <v>251</v>
      </c>
      <c r="G3349" s="138" t="s">
        <v>165</v>
      </c>
    </row>
    <row r="3350" spans="1:7" ht="15" customHeight="1">
      <c r="A3350" s="180">
        <v>44942</v>
      </c>
      <c r="B3350" s="1" t="s">
        <v>58</v>
      </c>
      <c r="C3350" s="144"/>
      <c r="D3350" s="144">
        <v>9304240</v>
      </c>
      <c r="E3350" s="1" t="s">
        <v>398</v>
      </c>
      <c r="F3350" s="1" t="s">
        <v>251</v>
      </c>
      <c r="G3350" s="138"/>
    </row>
    <row r="3351" spans="1:7" ht="15" customHeight="1">
      <c r="A3351" s="180">
        <v>44942</v>
      </c>
      <c r="B3351" s="1" t="s">
        <v>146</v>
      </c>
      <c r="C3351" s="144">
        <v>396973390</v>
      </c>
      <c r="D3351" s="144"/>
      <c r="E3351" s="1" t="s">
        <v>343</v>
      </c>
      <c r="F3351" s="1" t="s">
        <v>251</v>
      </c>
      <c r="G3351" s="138" t="s">
        <v>165</v>
      </c>
    </row>
    <row r="3352" spans="1:7" ht="15" customHeight="1">
      <c r="A3352" s="180">
        <v>44942</v>
      </c>
      <c r="B3352" s="1" t="s">
        <v>58</v>
      </c>
      <c r="C3352" s="144"/>
      <c r="D3352" s="144">
        <v>396973390</v>
      </c>
      <c r="E3352" s="1" t="s">
        <v>343</v>
      </c>
      <c r="F3352" s="1" t="s">
        <v>251</v>
      </c>
      <c r="G3352" s="138"/>
    </row>
    <row r="3353" spans="1:7" ht="15" customHeight="1">
      <c r="A3353" s="180">
        <v>44942</v>
      </c>
      <c r="B3353" s="1" t="s">
        <v>146</v>
      </c>
      <c r="C3353" s="144">
        <v>320801580</v>
      </c>
      <c r="D3353" s="144"/>
      <c r="E3353" s="1" t="s">
        <v>317</v>
      </c>
      <c r="F3353" s="1" t="s">
        <v>251</v>
      </c>
      <c r="G3353" s="138" t="s">
        <v>165</v>
      </c>
    </row>
    <row r="3354" spans="1:7" ht="15" customHeight="1">
      <c r="A3354" s="180">
        <v>44942</v>
      </c>
      <c r="B3354" s="1" t="s">
        <v>58</v>
      </c>
      <c r="C3354" s="144"/>
      <c r="D3354" s="144">
        <v>320801580</v>
      </c>
      <c r="E3354" s="1" t="s">
        <v>317</v>
      </c>
      <c r="F3354" s="1" t="s">
        <v>251</v>
      </c>
      <c r="G3354" s="138"/>
    </row>
    <row r="3355" spans="1:7" ht="15" customHeight="1">
      <c r="A3355" s="180">
        <v>44942</v>
      </c>
      <c r="B3355" s="1" t="s">
        <v>146</v>
      </c>
      <c r="C3355" s="144">
        <v>880000</v>
      </c>
      <c r="D3355" s="144"/>
      <c r="E3355" s="1" t="s">
        <v>484</v>
      </c>
      <c r="F3355" s="1" t="s">
        <v>251</v>
      </c>
      <c r="G3355" s="138" t="s">
        <v>165</v>
      </c>
    </row>
    <row r="3356" spans="1:7" ht="15" customHeight="1">
      <c r="A3356" s="180">
        <v>44942</v>
      </c>
      <c r="B3356" s="1" t="s">
        <v>58</v>
      </c>
      <c r="C3356" s="144"/>
      <c r="D3356" s="144">
        <v>880000</v>
      </c>
      <c r="E3356" s="1" t="s">
        <v>484</v>
      </c>
      <c r="F3356" s="1" t="s">
        <v>251</v>
      </c>
      <c r="G3356" s="138"/>
    </row>
    <row r="3357" spans="1:7" ht="15" customHeight="1">
      <c r="A3357" s="180">
        <v>44932</v>
      </c>
      <c r="B3357" s="1" t="s">
        <v>146</v>
      </c>
      <c r="C3357" s="144">
        <v>297000</v>
      </c>
      <c r="D3357" s="144"/>
      <c r="E3357" s="1" t="s">
        <v>517</v>
      </c>
      <c r="F3357" s="1" t="s">
        <v>251</v>
      </c>
      <c r="G3357" s="138" t="s">
        <v>165</v>
      </c>
    </row>
    <row r="3358" spans="1:7" ht="15" customHeight="1">
      <c r="A3358" s="180">
        <v>44932</v>
      </c>
      <c r="B3358" s="1" t="s">
        <v>58</v>
      </c>
      <c r="C3358" s="144"/>
      <c r="D3358" s="144">
        <v>297000</v>
      </c>
      <c r="E3358" s="1" t="s">
        <v>517</v>
      </c>
      <c r="F3358" s="1" t="s">
        <v>251</v>
      </c>
      <c r="G3358" s="138"/>
    </row>
    <row r="3359" spans="1:7" ht="15" customHeight="1">
      <c r="A3359" s="180">
        <v>44927</v>
      </c>
      <c r="B3359" s="1" t="s">
        <v>146</v>
      </c>
      <c r="C3359" s="144">
        <v>93780</v>
      </c>
      <c r="D3359" s="144"/>
      <c r="E3359" s="1" t="s">
        <v>362</v>
      </c>
      <c r="F3359" s="1" t="s">
        <v>251</v>
      </c>
      <c r="G3359" s="138" t="s">
        <v>165</v>
      </c>
    </row>
    <row r="3360" spans="1:7" ht="15" customHeight="1">
      <c r="A3360" s="180">
        <v>44927</v>
      </c>
      <c r="B3360" s="1" t="s">
        <v>58</v>
      </c>
      <c r="C3360" s="144"/>
      <c r="D3360" s="144">
        <v>93780</v>
      </c>
      <c r="E3360" s="1" t="s">
        <v>362</v>
      </c>
      <c r="F3360" s="1" t="s">
        <v>251</v>
      </c>
      <c r="G3360" s="138"/>
    </row>
    <row r="3361" spans="1:7" ht="15" customHeight="1">
      <c r="A3361" s="180">
        <v>44928</v>
      </c>
      <c r="B3361" s="1" t="s">
        <v>146</v>
      </c>
      <c r="C3361" s="144">
        <v>12650</v>
      </c>
      <c r="D3361" s="144"/>
      <c r="E3361" s="1" t="s">
        <v>515</v>
      </c>
      <c r="F3361" s="1" t="s">
        <v>251</v>
      </c>
      <c r="G3361" s="138" t="s">
        <v>165</v>
      </c>
    </row>
    <row r="3362" spans="1:7" ht="15" customHeight="1">
      <c r="A3362" s="180">
        <v>44928</v>
      </c>
      <c r="B3362" s="1" t="s">
        <v>58</v>
      </c>
      <c r="C3362" s="144"/>
      <c r="D3362" s="144">
        <v>12650</v>
      </c>
      <c r="E3362" s="1" t="s">
        <v>515</v>
      </c>
      <c r="F3362" s="1" t="s">
        <v>251</v>
      </c>
      <c r="G3362" s="138"/>
    </row>
    <row r="3363" spans="1:7" ht="15" customHeight="1">
      <c r="A3363" s="180">
        <v>44928</v>
      </c>
      <c r="B3363" s="1" t="s">
        <v>146</v>
      </c>
      <c r="C3363" s="144">
        <v>510</v>
      </c>
      <c r="D3363" s="144"/>
      <c r="E3363" s="1" t="s">
        <v>515</v>
      </c>
      <c r="F3363" s="1" t="s">
        <v>251</v>
      </c>
      <c r="G3363" s="138" t="s">
        <v>165</v>
      </c>
    </row>
    <row r="3364" spans="1:7" ht="15" customHeight="1">
      <c r="A3364" s="180">
        <v>44928</v>
      </c>
      <c r="B3364" s="1" t="s">
        <v>58</v>
      </c>
      <c r="C3364" s="144"/>
      <c r="D3364" s="144">
        <v>510</v>
      </c>
      <c r="E3364" s="1" t="s">
        <v>515</v>
      </c>
      <c r="F3364" s="1" t="s">
        <v>251</v>
      </c>
      <c r="G3364" s="138"/>
    </row>
    <row r="3365" spans="1:7" ht="15" customHeight="1">
      <c r="A3365" s="180">
        <v>44928</v>
      </c>
      <c r="B3365" s="1" t="s">
        <v>146</v>
      </c>
      <c r="C3365" s="144">
        <v>8440953</v>
      </c>
      <c r="D3365" s="144"/>
      <c r="E3365" s="1" t="s">
        <v>317</v>
      </c>
      <c r="F3365" s="1" t="s">
        <v>251</v>
      </c>
      <c r="G3365" s="138" t="s">
        <v>165</v>
      </c>
    </row>
    <row r="3366" spans="1:7" ht="15" customHeight="1">
      <c r="A3366" s="180">
        <v>44928</v>
      </c>
      <c r="B3366" s="1" t="s">
        <v>58</v>
      </c>
      <c r="C3366" s="144"/>
      <c r="D3366" s="144">
        <v>8440953</v>
      </c>
      <c r="E3366" s="1" t="s">
        <v>317</v>
      </c>
      <c r="F3366" s="1" t="s">
        <v>251</v>
      </c>
      <c r="G3366" s="138"/>
    </row>
    <row r="3367" spans="1:7" ht="15" customHeight="1">
      <c r="A3367" s="180">
        <v>44928</v>
      </c>
      <c r="B3367" s="1" t="s">
        <v>146</v>
      </c>
      <c r="C3367" s="144">
        <v>4279</v>
      </c>
      <c r="D3367" s="144"/>
      <c r="E3367" s="1" t="s">
        <v>331</v>
      </c>
      <c r="F3367" s="1" t="s">
        <v>251</v>
      </c>
      <c r="G3367" s="138" t="s">
        <v>165</v>
      </c>
    </row>
    <row r="3368" spans="1:7" ht="15" customHeight="1">
      <c r="A3368" s="180">
        <v>44928</v>
      </c>
      <c r="B3368" s="1" t="s">
        <v>58</v>
      </c>
      <c r="C3368" s="144"/>
      <c r="D3368" s="144">
        <v>4279</v>
      </c>
      <c r="E3368" s="1" t="s">
        <v>331</v>
      </c>
      <c r="F3368" s="1" t="s">
        <v>251</v>
      </c>
      <c r="G3368" s="138"/>
    </row>
    <row r="3369" spans="1:7" ht="15" customHeight="1">
      <c r="A3369" s="180">
        <v>44928</v>
      </c>
      <c r="B3369" s="1" t="s">
        <v>146</v>
      </c>
      <c r="C3369" s="144">
        <v>170</v>
      </c>
      <c r="D3369" s="144"/>
      <c r="E3369" s="1" t="s">
        <v>331</v>
      </c>
      <c r="F3369" s="1" t="s">
        <v>251</v>
      </c>
      <c r="G3369" s="138" t="s">
        <v>165</v>
      </c>
    </row>
    <row r="3370" spans="1:7" ht="15" customHeight="1">
      <c r="A3370" s="180">
        <v>44928</v>
      </c>
      <c r="B3370" s="1" t="s">
        <v>58</v>
      </c>
      <c r="C3370" s="144"/>
      <c r="D3370" s="144">
        <v>170</v>
      </c>
      <c r="E3370" s="1" t="s">
        <v>331</v>
      </c>
      <c r="F3370" s="1" t="s">
        <v>251</v>
      </c>
      <c r="G3370" s="138"/>
    </row>
    <row r="3371" spans="1:7" ht="15" customHeight="1">
      <c r="A3371" s="180">
        <v>44928</v>
      </c>
      <c r="B3371" s="1" t="s">
        <v>146</v>
      </c>
      <c r="C3371" s="144">
        <v>237906</v>
      </c>
      <c r="D3371" s="144"/>
      <c r="E3371" s="1" t="s">
        <v>344</v>
      </c>
      <c r="F3371" s="1" t="s">
        <v>251</v>
      </c>
      <c r="G3371" s="138" t="s">
        <v>165</v>
      </c>
    </row>
    <row r="3372" spans="1:7" ht="15" customHeight="1">
      <c r="A3372" s="180">
        <v>44928</v>
      </c>
      <c r="B3372" s="1" t="s">
        <v>58</v>
      </c>
      <c r="C3372" s="144"/>
      <c r="D3372" s="144">
        <v>237906</v>
      </c>
      <c r="E3372" s="1" t="s">
        <v>344</v>
      </c>
      <c r="F3372" s="1" t="s">
        <v>251</v>
      </c>
      <c r="G3372" s="1"/>
    </row>
    <row r="3373" spans="1:7" ht="15" customHeight="1">
      <c r="A3373" s="180">
        <v>44928</v>
      </c>
      <c r="B3373" s="1" t="s">
        <v>146</v>
      </c>
      <c r="C3373" s="144">
        <v>15023351</v>
      </c>
      <c r="D3373" s="144"/>
      <c r="E3373" s="1" t="s">
        <v>343</v>
      </c>
      <c r="F3373" s="1" t="s">
        <v>251</v>
      </c>
      <c r="G3373" s="138" t="s">
        <v>165</v>
      </c>
    </row>
    <row r="3374" spans="1:7" ht="15" customHeight="1">
      <c r="A3374" s="180">
        <v>44928</v>
      </c>
      <c r="B3374" s="1" t="s">
        <v>58</v>
      </c>
      <c r="C3374" s="144"/>
      <c r="D3374" s="144">
        <v>15023351</v>
      </c>
      <c r="E3374" s="1" t="s">
        <v>343</v>
      </c>
      <c r="F3374" s="1" t="s">
        <v>251</v>
      </c>
      <c r="G3374" s="138"/>
    </row>
    <row r="3375" spans="1:7" ht="15" customHeight="1">
      <c r="A3375" s="180">
        <v>44930</v>
      </c>
      <c r="B3375" s="1" t="s">
        <v>146</v>
      </c>
      <c r="C3375" s="144">
        <v>14250</v>
      </c>
      <c r="D3375" s="144"/>
      <c r="E3375" s="1" t="s">
        <v>332</v>
      </c>
      <c r="F3375" s="1" t="s">
        <v>251</v>
      </c>
      <c r="G3375" s="138" t="s">
        <v>165</v>
      </c>
    </row>
    <row r="3376" spans="1:7" ht="15" customHeight="1">
      <c r="A3376" s="180">
        <v>44930</v>
      </c>
      <c r="B3376" s="1" t="s">
        <v>58</v>
      </c>
      <c r="C3376" s="144"/>
      <c r="D3376" s="144">
        <v>14250</v>
      </c>
      <c r="E3376" s="1" t="s">
        <v>332</v>
      </c>
      <c r="F3376" s="1" t="s">
        <v>251</v>
      </c>
      <c r="G3376" s="1"/>
    </row>
    <row r="3377" spans="1:8" ht="15" customHeight="1">
      <c r="A3377" s="180">
        <v>44932</v>
      </c>
      <c r="B3377" s="1" t="s">
        <v>146</v>
      </c>
      <c r="C3377" s="144">
        <v>2609193</v>
      </c>
      <c r="D3377" s="144"/>
      <c r="E3377" s="1" t="s">
        <v>357</v>
      </c>
      <c r="F3377" s="1" t="s">
        <v>251</v>
      </c>
      <c r="G3377" s="138" t="s">
        <v>165</v>
      </c>
    </row>
    <row r="3378" spans="1:8" ht="15" customHeight="1">
      <c r="A3378" s="180">
        <v>44932</v>
      </c>
      <c r="B3378" s="1" t="s">
        <v>58</v>
      </c>
      <c r="C3378" s="144"/>
      <c r="D3378" s="144">
        <v>2609193</v>
      </c>
      <c r="E3378" s="1" t="s">
        <v>357</v>
      </c>
      <c r="F3378" s="1" t="s">
        <v>251</v>
      </c>
      <c r="G3378" s="138"/>
    </row>
    <row r="3379" spans="1:8" ht="15" customHeight="1">
      <c r="A3379" s="180">
        <v>44936</v>
      </c>
      <c r="B3379" s="1" t="s">
        <v>146</v>
      </c>
      <c r="C3379" s="144">
        <v>14095290</v>
      </c>
      <c r="D3379" s="144"/>
      <c r="E3379" s="1" t="s">
        <v>500</v>
      </c>
      <c r="F3379" s="1" t="s">
        <v>251</v>
      </c>
      <c r="G3379" s="138" t="s">
        <v>165</v>
      </c>
    </row>
    <row r="3380" spans="1:8" ht="15" customHeight="1">
      <c r="A3380" s="184">
        <v>44936</v>
      </c>
      <c r="B3380" s="26" t="s">
        <v>58</v>
      </c>
      <c r="C3380" s="271"/>
      <c r="D3380" s="271">
        <v>14095290</v>
      </c>
      <c r="E3380" s="26" t="s">
        <v>500</v>
      </c>
      <c r="F3380" s="26" t="s">
        <v>251</v>
      </c>
      <c r="G3380" s="26"/>
    </row>
    <row r="3381" spans="1:8" ht="15" customHeight="1">
      <c r="A3381" s="180">
        <v>44951</v>
      </c>
      <c r="B3381" s="1" t="s">
        <v>147</v>
      </c>
      <c r="C3381" s="144">
        <v>47517</v>
      </c>
      <c r="D3381" s="144"/>
      <c r="E3381" s="1" t="s">
        <v>353</v>
      </c>
      <c r="F3381" s="1" t="s">
        <v>387</v>
      </c>
      <c r="G3381" s="1" t="s">
        <v>165</v>
      </c>
      <c r="H3381" s="155" t="s">
        <v>796</v>
      </c>
    </row>
    <row r="3382" spans="1:8" ht="15" customHeight="1">
      <c r="A3382" s="180">
        <v>44951</v>
      </c>
      <c r="B3382" s="1" t="s">
        <v>248</v>
      </c>
      <c r="C3382" s="144"/>
      <c r="D3382" s="144">
        <v>47517</v>
      </c>
      <c r="E3382" s="1" t="s">
        <v>353</v>
      </c>
      <c r="F3382" s="1" t="s">
        <v>387</v>
      </c>
      <c r="G3382" s="1"/>
    </row>
    <row r="3383" spans="1:8" ht="15" customHeight="1">
      <c r="A3383" s="180">
        <v>44951</v>
      </c>
      <c r="B3383" s="1" t="s">
        <v>147</v>
      </c>
      <c r="C3383" s="144">
        <v>11670</v>
      </c>
      <c r="D3383" s="144"/>
      <c r="E3383" s="1" t="s">
        <v>346</v>
      </c>
      <c r="F3383" s="1" t="s">
        <v>387</v>
      </c>
      <c r="G3383" s="1" t="s">
        <v>165</v>
      </c>
    </row>
    <row r="3384" spans="1:8" ht="15" customHeight="1">
      <c r="A3384" s="180">
        <v>44951</v>
      </c>
      <c r="B3384" s="1" t="s">
        <v>248</v>
      </c>
      <c r="C3384" s="144"/>
      <c r="D3384" s="144">
        <v>11670</v>
      </c>
      <c r="E3384" s="1" t="s">
        <v>346</v>
      </c>
      <c r="F3384" s="1" t="s">
        <v>387</v>
      </c>
      <c r="G3384" s="1"/>
    </row>
    <row r="3385" spans="1:8" ht="15" customHeight="1">
      <c r="A3385" s="180">
        <v>44951</v>
      </c>
      <c r="B3385" s="1" t="s">
        <v>147</v>
      </c>
      <c r="C3385" s="144">
        <v>132462</v>
      </c>
      <c r="D3385" s="144"/>
      <c r="E3385" s="1" t="s">
        <v>346</v>
      </c>
      <c r="F3385" s="1" t="s">
        <v>387</v>
      </c>
      <c r="G3385" s="1" t="s">
        <v>165</v>
      </c>
    </row>
    <row r="3386" spans="1:8" ht="15" customHeight="1">
      <c r="A3386" s="180">
        <v>44951</v>
      </c>
      <c r="B3386" s="1" t="s">
        <v>248</v>
      </c>
      <c r="C3386" s="144"/>
      <c r="D3386" s="144">
        <v>132462</v>
      </c>
      <c r="E3386" s="1" t="s">
        <v>346</v>
      </c>
      <c r="F3386" s="1" t="s">
        <v>387</v>
      </c>
      <c r="G3386" s="1"/>
    </row>
    <row r="3387" spans="1:8" ht="15" customHeight="1">
      <c r="A3387" s="180">
        <v>44951</v>
      </c>
      <c r="B3387" s="1" t="s">
        <v>147</v>
      </c>
      <c r="C3387" s="144">
        <v>5200</v>
      </c>
      <c r="D3387" s="144"/>
      <c r="E3387" s="1" t="s">
        <v>346</v>
      </c>
      <c r="F3387" s="1" t="s">
        <v>387</v>
      </c>
      <c r="G3387" s="1" t="s">
        <v>165</v>
      </c>
    </row>
    <row r="3388" spans="1:8" ht="15" customHeight="1">
      <c r="A3388" s="180">
        <v>44951</v>
      </c>
      <c r="B3388" s="1" t="s">
        <v>248</v>
      </c>
      <c r="C3388" s="144"/>
      <c r="D3388" s="144">
        <v>5200</v>
      </c>
      <c r="E3388" s="1" t="s">
        <v>346</v>
      </c>
      <c r="F3388" s="1" t="s">
        <v>387</v>
      </c>
      <c r="G3388" s="1"/>
    </row>
    <row r="3389" spans="1:8" ht="15" customHeight="1">
      <c r="A3389" s="180">
        <v>44951</v>
      </c>
      <c r="B3389" s="1" t="s">
        <v>147</v>
      </c>
      <c r="C3389" s="144">
        <v>297517</v>
      </c>
      <c r="D3389" s="144"/>
      <c r="E3389" s="1" t="s">
        <v>346</v>
      </c>
      <c r="F3389" s="1" t="s">
        <v>387</v>
      </c>
      <c r="G3389" s="1" t="s">
        <v>165</v>
      </c>
    </row>
    <row r="3390" spans="1:8" ht="15" customHeight="1">
      <c r="A3390" s="180">
        <v>44951</v>
      </c>
      <c r="B3390" s="1" t="s">
        <v>248</v>
      </c>
      <c r="C3390" s="144"/>
      <c r="D3390" s="144">
        <v>297517</v>
      </c>
      <c r="E3390" s="1" t="s">
        <v>346</v>
      </c>
      <c r="F3390" s="1" t="s">
        <v>387</v>
      </c>
      <c r="G3390" s="1"/>
    </row>
    <row r="3391" spans="1:8" ht="15" customHeight="1">
      <c r="A3391" s="180">
        <v>44951</v>
      </c>
      <c r="B3391" s="1" t="s">
        <v>147</v>
      </c>
      <c r="C3391" s="144">
        <v>35156</v>
      </c>
      <c r="D3391" s="144"/>
      <c r="E3391" s="1" t="s">
        <v>315</v>
      </c>
      <c r="F3391" s="1" t="s">
        <v>387</v>
      </c>
      <c r="G3391" s="1" t="s">
        <v>165</v>
      </c>
    </row>
    <row r="3392" spans="1:8" ht="15" customHeight="1">
      <c r="A3392" s="180">
        <v>44951</v>
      </c>
      <c r="B3392" s="1" t="s">
        <v>248</v>
      </c>
      <c r="C3392" s="144"/>
      <c r="D3392" s="144">
        <v>35156</v>
      </c>
      <c r="E3392" s="1" t="s">
        <v>315</v>
      </c>
      <c r="F3392" s="1" t="s">
        <v>387</v>
      </c>
      <c r="G3392" s="1"/>
    </row>
    <row r="3393" spans="1:7" ht="15" customHeight="1">
      <c r="A3393" s="180">
        <v>44951</v>
      </c>
      <c r="B3393" s="1" t="s">
        <v>147</v>
      </c>
      <c r="C3393" s="144">
        <v>1380</v>
      </c>
      <c r="D3393" s="144"/>
      <c r="E3393" s="1" t="s">
        <v>315</v>
      </c>
      <c r="F3393" s="1" t="s">
        <v>387</v>
      </c>
      <c r="G3393" s="1" t="s">
        <v>165</v>
      </c>
    </row>
    <row r="3394" spans="1:7" ht="15" customHeight="1">
      <c r="A3394" s="180">
        <v>44951</v>
      </c>
      <c r="B3394" s="1" t="s">
        <v>248</v>
      </c>
      <c r="C3394" s="144"/>
      <c r="D3394" s="144">
        <v>1380</v>
      </c>
      <c r="E3394" s="1" t="s">
        <v>315</v>
      </c>
      <c r="F3394" s="1" t="s">
        <v>387</v>
      </c>
      <c r="G3394" s="1"/>
    </row>
    <row r="3395" spans="1:7" ht="15" customHeight="1">
      <c r="A3395" s="180">
        <v>44951</v>
      </c>
      <c r="B3395" s="1" t="s">
        <v>147</v>
      </c>
      <c r="C3395" s="144">
        <v>1690</v>
      </c>
      <c r="D3395" s="144"/>
      <c r="E3395" s="1" t="s">
        <v>320</v>
      </c>
      <c r="F3395" s="1" t="s">
        <v>387</v>
      </c>
      <c r="G3395" s="1" t="s">
        <v>165</v>
      </c>
    </row>
    <row r="3396" spans="1:7" ht="15" customHeight="1">
      <c r="A3396" s="180">
        <v>44951</v>
      </c>
      <c r="B3396" s="1" t="s">
        <v>248</v>
      </c>
      <c r="C3396" s="144"/>
      <c r="D3396" s="144">
        <v>1690</v>
      </c>
      <c r="E3396" s="1" t="s">
        <v>320</v>
      </c>
      <c r="F3396" s="1" t="s">
        <v>387</v>
      </c>
      <c r="G3396" s="1"/>
    </row>
    <row r="3397" spans="1:7" ht="15" customHeight="1">
      <c r="A3397" s="180">
        <v>44951</v>
      </c>
      <c r="B3397" s="1" t="s">
        <v>147</v>
      </c>
      <c r="C3397" s="144">
        <v>43230</v>
      </c>
      <c r="D3397" s="144"/>
      <c r="E3397" s="1" t="s">
        <v>320</v>
      </c>
      <c r="F3397" s="1" t="s">
        <v>387</v>
      </c>
      <c r="G3397" s="1" t="s">
        <v>165</v>
      </c>
    </row>
    <row r="3398" spans="1:7" ht="15" customHeight="1">
      <c r="A3398" s="180">
        <v>44951</v>
      </c>
      <c r="B3398" s="1" t="s">
        <v>248</v>
      </c>
      <c r="C3398" s="144"/>
      <c r="D3398" s="144">
        <v>43230</v>
      </c>
      <c r="E3398" s="1" t="s">
        <v>320</v>
      </c>
      <c r="F3398" s="1" t="s">
        <v>387</v>
      </c>
      <c r="G3398" s="1"/>
    </row>
    <row r="3399" spans="1:7" ht="15" customHeight="1">
      <c r="A3399" s="180">
        <v>44951</v>
      </c>
      <c r="B3399" s="1" t="s">
        <v>147</v>
      </c>
      <c r="C3399" s="144">
        <v>3372325</v>
      </c>
      <c r="D3399" s="144"/>
      <c r="E3399" s="1" t="s">
        <v>345</v>
      </c>
      <c r="F3399" s="1" t="s">
        <v>387</v>
      </c>
      <c r="G3399" s="1" t="s">
        <v>165</v>
      </c>
    </row>
    <row r="3400" spans="1:7" ht="15" customHeight="1">
      <c r="A3400" s="180">
        <v>44951</v>
      </c>
      <c r="B3400" s="1" t="s">
        <v>248</v>
      </c>
      <c r="C3400" s="144"/>
      <c r="D3400" s="144">
        <v>3372325</v>
      </c>
      <c r="E3400" s="1" t="s">
        <v>345</v>
      </c>
      <c r="F3400" s="1" t="s">
        <v>387</v>
      </c>
      <c r="G3400" s="1"/>
    </row>
    <row r="3401" spans="1:7" ht="15" customHeight="1">
      <c r="A3401" s="180">
        <v>44952</v>
      </c>
      <c r="B3401" s="1" t="s">
        <v>147</v>
      </c>
      <c r="C3401" s="144">
        <v>10153</v>
      </c>
      <c r="D3401" s="144"/>
      <c r="E3401" s="1" t="s">
        <v>379</v>
      </c>
      <c r="F3401" s="1" t="s">
        <v>387</v>
      </c>
      <c r="G3401" s="1" t="s">
        <v>165</v>
      </c>
    </row>
    <row r="3402" spans="1:7" ht="15" customHeight="1">
      <c r="A3402" s="180">
        <v>44952</v>
      </c>
      <c r="B3402" s="1" t="s">
        <v>248</v>
      </c>
      <c r="C3402" s="144"/>
      <c r="D3402" s="144">
        <v>10153</v>
      </c>
      <c r="E3402" s="1" t="s">
        <v>379</v>
      </c>
      <c r="F3402" s="1" t="s">
        <v>387</v>
      </c>
      <c r="G3402" s="1"/>
    </row>
    <row r="3403" spans="1:7" ht="15" customHeight="1">
      <c r="A3403" s="180">
        <v>44952</v>
      </c>
      <c r="B3403" s="1" t="s">
        <v>147</v>
      </c>
      <c r="C3403" s="144">
        <v>390</v>
      </c>
      <c r="D3403" s="144"/>
      <c r="E3403" s="1" t="s">
        <v>379</v>
      </c>
      <c r="F3403" s="1" t="s">
        <v>387</v>
      </c>
      <c r="G3403" s="1" t="s">
        <v>165</v>
      </c>
    </row>
    <row r="3404" spans="1:7" ht="15" customHeight="1">
      <c r="A3404" s="180">
        <v>44952</v>
      </c>
      <c r="B3404" s="1" t="s">
        <v>248</v>
      </c>
      <c r="C3404" s="144"/>
      <c r="D3404" s="144">
        <v>390</v>
      </c>
      <c r="E3404" s="1" t="s">
        <v>379</v>
      </c>
      <c r="F3404" s="1" t="s">
        <v>387</v>
      </c>
      <c r="G3404" s="1"/>
    </row>
    <row r="3405" spans="1:7" ht="15" customHeight="1">
      <c r="A3405" s="180">
        <v>44952</v>
      </c>
      <c r="B3405" s="1" t="s">
        <v>147</v>
      </c>
      <c r="C3405" s="144">
        <v>17790</v>
      </c>
      <c r="D3405" s="144"/>
      <c r="E3405" s="1" t="s">
        <v>325</v>
      </c>
      <c r="F3405" s="1" t="s">
        <v>387</v>
      </c>
      <c r="G3405" s="1" t="s">
        <v>165</v>
      </c>
    </row>
    <row r="3406" spans="1:7" ht="15" customHeight="1">
      <c r="A3406" s="180">
        <v>44952</v>
      </c>
      <c r="B3406" s="1" t="s">
        <v>248</v>
      </c>
      <c r="C3406" s="144"/>
      <c r="D3406" s="144">
        <v>17790</v>
      </c>
      <c r="E3406" s="1" t="s">
        <v>325</v>
      </c>
      <c r="F3406" s="1" t="s">
        <v>387</v>
      </c>
      <c r="G3406" s="1"/>
    </row>
    <row r="3407" spans="1:7" ht="15" customHeight="1">
      <c r="A3407" s="180">
        <v>44952</v>
      </c>
      <c r="B3407" s="1" t="s">
        <v>147</v>
      </c>
      <c r="C3407" s="144">
        <v>453277</v>
      </c>
      <c r="D3407" s="144"/>
      <c r="E3407" s="1" t="s">
        <v>325</v>
      </c>
      <c r="F3407" s="1" t="s">
        <v>387</v>
      </c>
      <c r="G3407" s="1" t="s">
        <v>165</v>
      </c>
    </row>
    <row r="3408" spans="1:7" ht="15" customHeight="1">
      <c r="A3408" s="180">
        <v>44952</v>
      </c>
      <c r="B3408" s="1" t="s">
        <v>248</v>
      </c>
      <c r="C3408" s="144"/>
      <c r="D3408" s="144">
        <v>453277</v>
      </c>
      <c r="E3408" s="1" t="s">
        <v>325</v>
      </c>
      <c r="F3408" s="1" t="s">
        <v>387</v>
      </c>
      <c r="G3408" s="1"/>
    </row>
    <row r="3409" spans="1:7" ht="15" customHeight="1">
      <c r="A3409" s="180">
        <v>44952</v>
      </c>
      <c r="B3409" s="1" t="s">
        <v>147</v>
      </c>
      <c r="C3409" s="144">
        <v>648290</v>
      </c>
      <c r="D3409" s="144"/>
      <c r="E3409" s="1" t="s">
        <v>379</v>
      </c>
      <c r="F3409" s="1" t="s">
        <v>387</v>
      </c>
      <c r="G3409" s="1" t="s">
        <v>165</v>
      </c>
    </row>
    <row r="3410" spans="1:7" ht="15" customHeight="1">
      <c r="A3410" s="180">
        <v>44952</v>
      </c>
      <c r="B3410" s="1" t="s">
        <v>248</v>
      </c>
      <c r="C3410" s="144"/>
      <c r="D3410" s="144">
        <v>648290</v>
      </c>
      <c r="E3410" s="1" t="s">
        <v>379</v>
      </c>
      <c r="F3410" s="1" t="s">
        <v>387</v>
      </c>
      <c r="G3410" s="1"/>
    </row>
    <row r="3411" spans="1:7" ht="15" customHeight="1">
      <c r="A3411" s="180">
        <v>44953</v>
      </c>
      <c r="B3411" s="1" t="s">
        <v>147</v>
      </c>
      <c r="C3411" s="144">
        <v>147477</v>
      </c>
      <c r="D3411" s="144"/>
      <c r="E3411" s="1" t="s">
        <v>321</v>
      </c>
      <c r="F3411" s="1" t="s">
        <v>387</v>
      </c>
      <c r="G3411" s="1" t="s">
        <v>165</v>
      </c>
    </row>
    <row r="3412" spans="1:7" ht="15" customHeight="1">
      <c r="A3412" s="180">
        <v>44953</v>
      </c>
      <c r="B3412" s="1" t="s">
        <v>248</v>
      </c>
      <c r="C3412" s="144"/>
      <c r="D3412" s="144">
        <v>147477</v>
      </c>
      <c r="E3412" s="1" t="s">
        <v>321</v>
      </c>
      <c r="F3412" s="1" t="s">
        <v>387</v>
      </c>
      <c r="G3412" s="1"/>
    </row>
    <row r="3413" spans="1:7" ht="15" customHeight="1">
      <c r="A3413" s="180">
        <v>44953</v>
      </c>
      <c r="B3413" s="1" t="s">
        <v>147</v>
      </c>
      <c r="C3413" s="144">
        <v>621159</v>
      </c>
      <c r="D3413" s="144"/>
      <c r="E3413" s="1" t="s">
        <v>321</v>
      </c>
      <c r="F3413" s="1" t="s">
        <v>387</v>
      </c>
      <c r="G3413" s="1" t="s">
        <v>165</v>
      </c>
    </row>
    <row r="3414" spans="1:7" ht="15" customHeight="1">
      <c r="A3414" s="180">
        <v>44953</v>
      </c>
      <c r="B3414" s="1" t="s">
        <v>248</v>
      </c>
      <c r="C3414" s="144"/>
      <c r="D3414" s="144">
        <v>621159</v>
      </c>
      <c r="E3414" s="1" t="s">
        <v>321</v>
      </c>
      <c r="F3414" s="1" t="s">
        <v>387</v>
      </c>
      <c r="G3414" s="1"/>
    </row>
    <row r="3415" spans="1:7" ht="15" customHeight="1">
      <c r="A3415" s="180">
        <v>44953</v>
      </c>
      <c r="B3415" s="1" t="s">
        <v>147</v>
      </c>
      <c r="C3415" s="144">
        <v>5790</v>
      </c>
      <c r="D3415" s="144"/>
      <c r="E3415" s="1" t="s">
        <v>321</v>
      </c>
      <c r="F3415" s="1" t="s">
        <v>387</v>
      </c>
      <c r="G3415" s="1" t="s">
        <v>165</v>
      </c>
    </row>
    <row r="3416" spans="1:7" ht="15" customHeight="1">
      <c r="A3416" s="180">
        <v>44953</v>
      </c>
      <c r="B3416" s="1" t="s">
        <v>248</v>
      </c>
      <c r="C3416" s="144"/>
      <c r="D3416" s="144">
        <v>5790</v>
      </c>
      <c r="E3416" s="1" t="s">
        <v>321</v>
      </c>
      <c r="F3416" s="1" t="s">
        <v>387</v>
      </c>
      <c r="G3416" s="1"/>
    </row>
    <row r="3417" spans="1:7" ht="15" customHeight="1">
      <c r="A3417" s="180">
        <v>44953</v>
      </c>
      <c r="B3417" s="1" t="s">
        <v>147</v>
      </c>
      <c r="C3417" s="144">
        <v>24380</v>
      </c>
      <c r="D3417" s="144"/>
      <c r="E3417" s="1" t="s">
        <v>321</v>
      </c>
      <c r="F3417" s="1" t="s">
        <v>387</v>
      </c>
      <c r="G3417" s="1" t="s">
        <v>165</v>
      </c>
    </row>
    <row r="3418" spans="1:7" ht="15" customHeight="1">
      <c r="A3418" s="180">
        <v>44953</v>
      </c>
      <c r="B3418" s="1" t="s">
        <v>248</v>
      </c>
      <c r="C3418" s="144"/>
      <c r="D3418" s="144">
        <v>24380</v>
      </c>
      <c r="E3418" s="1" t="s">
        <v>321</v>
      </c>
      <c r="F3418" s="1" t="s">
        <v>387</v>
      </c>
      <c r="G3418" s="1"/>
    </row>
    <row r="3419" spans="1:7" ht="15" customHeight="1">
      <c r="A3419" s="180">
        <v>44953</v>
      </c>
      <c r="B3419" s="1" t="s">
        <v>147</v>
      </c>
      <c r="C3419" s="144">
        <v>127908</v>
      </c>
      <c r="D3419" s="144"/>
      <c r="E3419" s="1" t="s">
        <v>321</v>
      </c>
      <c r="F3419" s="1" t="s">
        <v>387</v>
      </c>
      <c r="G3419" s="1" t="s">
        <v>165</v>
      </c>
    </row>
    <row r="3420" spans="1:7" ht="15" customHeight="1">
      <c r="A3420" s="180">
        <v>44953</v>
      </c>
      <c r="B3420" s="1" t="s">
        <v>248</v>
      </c>
      <c r="C3420" s="144"/>
      <c r="D3420" s="144">
        <v>127908</v>
      </c>
      <c r="E3420" s="1" t="s">
        <v>321</v>
      </c>
      <c r="F3420" s="1" t="s">
        <v>387</v>
      </c>
      <c r="G3420" s="1"/>
    </row>
    <row r="3421" spans="1:7" ht="15" customHeight="1">
      <c r="A3421" s="180">
        <v>44953</v>
      </c>
      <c r="B3421" s="1" t="s">
        <v>147</v>
      </c>
      <c r="C3421" s="144">
        <v>5022</v>
      </c>
      <c r="D3421" s="144"/>
      <c r="E3421" s="1" t="s">
        <v>321</v>
      </c>
      <c r="F3421" s="1" t="s">
        <v>387</v>
      </c>
      <c r="G3421" s="1" t="s">
        <v>165</v>
      </c>
    </row>
    <row r="3422" spans="1:7" ht="15" customHeight="1">
      <c r="A3422" s="180">
        <v>44953</v>
      </c>
      <c r="B3422" s="1" t="s">
        <v>248</v>
      </c>
      <c r="C3422" s="144"/>
      <c r="D3422" s="144">
        <v>5022</v>
      </c>
      <c r="E3422" s="1" t="s">
        <v>321</v>
      </c>
      <c r="F3422" s="1" t="s">
        <v>387</v>
      </c>
      <c r="G3422" s="1"/>
    </row>
    <row r="3423" spans="1:7" ht="15" customHeight="1">
      <c r="A3423" s="180">
        <v>44953</v>
      </c>
      <c r="B3423" s="1" t="s">
        <v>147</v>
      </c>
      <c r="C3423" s="144">
        <v>62898</v>
      </c>
      <c r="D3423" s="144"/>
      <c r="E3423" s="1" t="s">
        <v>321</v>
      </c>
      <c r="F3423" s="1" t="s">
        <v>387</v>
      </c>
      <c r="G3423" s="1" t="s">
        <v>165</v>
      </c>
    </row>
    <row r="3424" spans="1:7" ht="15" customHeight="1">
      <c r="A3424" s="180">
        <v>44953</v>
      </c>
      <c r="B3424" s="1" t="s">
        <v>248</v>
      </c>
      <c r="C3424" s="144"/>
      <c r="D3424" s="144">
        <v>62898</v>
      </c>
      <c r="E3424" s="1" t="s">
        <v>321</v>
      </c>
      <c r="F3424" s="1" t="s">
        <v>387</v>
      </c>
      <c r="G3424" s="1"/>
    </row>
    <row r="3425" spans="1:7" ht="15" customHeight="1">
      <c r="A3425" s="180">
        <v>44953</v>
      </c>
      <c r="B3425" s="1" t="s">
        <v>147</v>
      </c>
      <c r="C3425" s="144">
        <v>2460</v>
      </c>
      <c r="D3425" s="144"/>
      <c r="E3425" s="1" t="s">
        <v>321</v>
      </c>
      <c r="F3425" s="1" t="s">
        <v>387</v>
      </c>
      <c r="G3425" s="1" t="s">
        <v>165</v>
      </c>
    </row>
    <row r="3426" spans="1:7" ht="15" customHeight="1">
      <c r="A3426" s="180">
        <v>44953</v>
      </c>
      <c r="B3426" s="1" t="s">
        <v>248</v>
      </c>
      <c r="C3426" s="144"/>
      <c r="D3426" s="144">
        <v>2460</v>
      </c>
      <c r="E3426" s="1" t="s">
        <v>321</v>
      </c>
      <c r="F3426" s="1" t="s">
        <v>387</v>
      </c>
      <c r="G3426" s="1"/>
    </row>
    <row r="3427" spans="1:7" ht="15" customHeight="1">
      <c r="A3427" s="180">
        <v>44953</v>
      </c>
      <c r="B3427" s="1" t="s">
        <v>147</v>
      </c>
      <c r="C3427" s="144">
        <v>1410673</v>
      </c>
      <c r="D3427" s="144"/>
      <c r="E3427" s="1" t="s">
        <v>321</v>
      </c>
      <c r="F3427" s="1" t="s">
        <v>387</v>
      </c>
      <c r="G3427" s="1" t="s">
        <v>165</v>
      </c>
    </row>
    <row r="3428" spans="1:7" ht="15" customHeight="1">
      <c r="A3428" s="180">
        <v>44953</v>
      </c>
      <c r="B3428" s="1" t="s">
        <v>248</v>
      </c>
      <c r="C3428" s="144"/>
      <c r="D3428" s="144">
        <v>1410673</v>
      </c>
      <c r="E3428" s="1" t="s">
        <v>321</v>
      </c>
      <c r="F3428" s="1" t="s">
        <v>387</v>
      </c>
      <c r="G3428" s="1"/>
    </row>
    <row r="3429" spans="1:7" ht="15" customHeight="1">
      <c r="A3429" s="180">
        <v>44953</v>
      </c>
      <c r="B3429" s="1" t="s">
        <v>147</v>
      </c>
      <c r="C3429" s="144">
        <v>4127739</v>
      </c>
      <c r="D3429" s="144"/>
      <c r="E3429" s="1" t="s">
        <v>321</v>
      </c>
      <c r="F3429" s="1" t="s">
        <v>387</v>
      </c>
      <c r="G3429" s="1" t="s">
        <v>165</v>
      </c>
    </row>
    <row r="3430" spans="1:7" ht="15" customHeight="1">
      <c r="A3430" s="180">
        <v>44953</v>
      </c>
      <c r="B3430" s="1" t="s">
        <v>248</v>
      </c>
      <c r="C3430" s="144"/>
      <c r="D3430" s="144">
        <v>4127739</v>
      </c>
      <c r="E3430" s="1" t="s">
        <v>321</v>
      </c>
      <c r="F3430" s="1" t="s">
        <v>387</v>
      </c>
      <c r="G3430" s="1"/>
    </row>
    <row r="3431" spans="1:7" ht="15" customHeight="1">
      <c r="A3431" s="180">
        <v>44953</v>
      </c>
      <c r="B3431" s="1" t="s">
        <v>147</v>
      </c>
      <c r="C3431" s="144">
        <v>55370</v>
      </c>
      <c r="D3431" s="144"/>
      <c r="E3431" s="1" t="s">
        <v>321</v>
      </c>
      <c r="F3431" s="1" t="s">
        <v>387</v>
      </c>
      <c r="G3431" s="1" t="s">
        <v>165</v>
      </c>
    </row>
    <row r="3432" spans="1:7" ht="15" customHeight="1">
      <c r="A3432" s="180">
        <v>44953</v>
      </c>
      <c r="B3432" s="1" t="s">
        <v>248</v>
      </c>
      <c r="C3432" s="144"/>
      <c r="D3432" s="144">
        <v>55370</v>
      </c>
      <c r="E3432" s="1" t="s">
        <v>321</v>
      </c>
      <c r="F3432" s="1" t="s">
        <v>387</v>
      </c>
      <c r="G3432" s="1"/>
    </row>
    <row r="3433" spans="1:7" ht="15" customHeight="1">
      <c r="A3433" s="180">
        <v>44953</v>
      </c>
      <c r="B3433" s="1" t="s">
        <v>147</v>
      </c>
      <c r="C3433" s="144">
        <v>162050</v>
      </c>
      <c r="D3433" s="144"/>
      <c r="E3433" s="1" t="s">
        <v>321</v>
      </c>
      <c r="F3433" s="1" t="s">
        <v>387</v>
      </c>
      <c r="G3433" s="1" t="s">
        <v>165</v>
      </c>
    </row>
    <row r="3434" spans="1:7" ht="15" customHeight="1">
      <c r="A3434" s="180">
        <v>44953</v>
      </c>
      <c r="B3434" s="1" t="s">
        <v>248</v>
      </c>
      <c r="C3434" s="144"/>
      <c r="D3434" s="144">
        <v>162050</v>
      </c>
      <c r="E3434" s="1" t="s">
        <v>321</v>
      </c>
      <c r="F3434" s="1" t="s">
        <v>387</v>
      </c>
      <c r="G3434" s="1"/>
    </row>
    <row r="3435" spans="1:7" ht="15" customHeight="1">
      <c r="A3435" s="180">
        <v>44953</v>
      </c>
      <c r="B3435" s="1" t="s">
        <v>147</v>
      </c>
      <c r="C3435" s="144">
        <v>9140</v>
      </c>
      <c r="D3435" s="144"/>
      <c r="E3435" s="1" t="s">
        <v>320</v>
      </c>
      <c r="F3435" s="1" t="s">
        <v>387</v>
      </c>
      <c r="G3435" s="1" t="s">
        <v>165</v>
      </c>
    </row>
    <row r="3436" spans="1:7" ht="15" customHeight="1">
      <c r="A3436" s="180">
        <v>44953</v>
      </c>
      <c r="B3436" s="1" t="s">
        <v>248</v>
      </c>
      <c r="C3436" s="144"/>
      <c r="D3436" s="144">
        <v>9140</v>
      </c>
      <c r="E3436" s="1" t="s">
        <v>320</v>
      </c>
      <c r="F3436" s="1" t="s">
        <v>387</v>
      </c>
      <c r="G3436" s="1"/>
    </row>
    <row r="3437" spans="1:7" ht="15" customHeight="1">
      <c r="A3437" s="180">
        <v>44953</v>
      </c>
      <c r="B3437" s="1" t="s">
        <v>147</v>
      </c>
      <c r="C3437" s="144">
        <v>11120</v>
      </c>
      <c r="D3437" s="144"/>
      <c r="E3437" s="1" t="s">
        <v>320</v>
      </c>
      <c r="F3437" s="1" t="s">
        <v>387</v>
      </c>
      <c r="G3437" s="1" t="s">
        <v>165</v>
      </c>
    </row>
    <row r="3438" spans="1:7" ht="15" customHeight="1">
      <c r="A3438" s="180">
        <v>44953</v>
      </c>
      <c r="B3438" s="1" t="s">
        <v>248</v>
      </c>
      <c r="C3438" s="144"/>
      <c r="D3438" s="144">
        <v>11120</v>
      </c>
      <c r="E3438" s="1" t="s">
        <v>320</v>
      </c>
      <c r="F3438" s="1" t="s">
        <v>387</v>
      </c>
      <c r="G3438" s="1"/>
    </row>
    <row r="3439" spans="1:7" ht="15" customHeight="1">
      <c r="A3439" s="180">
        <v>44953</v>
      </c>
      <c r="B3439" s="1" t="s">
        <v>147</v>
      </c>
      <c r="C3439" s="144">
        <v>232848</v>
      </c>
      <c r="D3439" s="144"/>
      <c r="E3439" s="1" t="s">
        <v>320</v>
      </c>
      <c r="F3439" s="1" t="s">
        <v>387</v>
      </c>
      <c r="G3439" s="1" t="s">
        <v>165</v>
      </c>
    </row>
    <row r="3440" spans="1:7" ht="15" customHeight="1">
      <c r="A3440" s="180">
        <v>44953</v>
      </c>
      <c r="B3440" s="1" t="s">
        <v>248</v>
      </c>
      <c r="C3440" s="144"/>
      <c r="D3440" s="144">
        <v>232848</v>
      </c>
      <c r="E3440" s="1" t="s">
        <v>320</v>
      </c>
      <c r="F3440" s="1" t="s">
        <v>387</v>
      </c>
      <c r="G3440" s="1"/>
    </row>
    <row r="3441" spans="1:7" ht="15" customHeight="1">
      <c r="A3441" s="180">
        <v>44953</v>
      </c>
      <c r="B3441" s="1" t="s">
        <v>147</v>
      </c>
      <c r="C3441" s="144">
        <v>283734</v>
      </c>
      <c r="D3441" s="144"/>
      <c r="E3441" s="1" t="s">
        <v>320</v>
      </c>
      <c r="F3441" s="1" t="s">
        <v>387</v>
      </c>
      <c r="G3441" s="1" t="s">
        <v>165</v>
      </c>
    </row>
    <row r="3442" spans="1:7" ht="15" customHeight="1">
      <c r="A3442" s="180">
        <v>44953</v>
      </c>
      <c r="B3442" s="1" t="s">
        <v>248</v>
      </c>
      <c r="C3442" s="144"/>
      <c r="D3442" s="144">
        <v>283734</v>
      </c>
      <c r="E3442" s="1" t="s">
        <v>320</v>
      </c>
      <c r="F3442" s="1" t="s">
        <v>387</v>
      </c>
      <c r="G3442" s="1"/>
    </row>
    <row r="3443" spans="1:7" ht="15" customHeight="1">
      <c r="A3443" s="180">
        <v>44955</v>
      </c>
      <c r="B3443" s="1" t="s">
        <v>147</v>
      </c>
      <c r="C3443" s="144">
        <v>120688</v>
      </c>
      <c r="D3443" s="144"/>
      <c r="E3443" s="1" t="s">
        <v>362</v>
      </c>
      <c r="F3443" s="1" t="s">
        <v>387</v>
      </c>
      <c r="G3443" s="1" t="s">
        <v>165</v>
      </c>
    </row>
    <row r="3444" spans="1:7" ht="15" customHeight="1">
      <c r="A3444" s="180">
        <v>44955</v>
      </c>
      <c r="B3444" s="1" t="s">
        <v>248</v>
      </c>
      <c r="C3444" s="144"/>
      <c r="D3444" s="144">
        <v>120688</v>
      </c>
      <c r="E3444" s="1" t="s">
        <v>362</v>
      </c>
      <c r="F3444" s="1" t="s">
        <v>387</v>
      </c>
      <c r="G3444" s="1"/>
    </row>
    <row r="3445" spans="1:7" ht="15" customHeight="1">
      <c r="A3445" s="180">
        <v>44956</v>
      </c>
      <c r="B3445" s="1" t="s">
        <v>147</v>
      </c>
      <c r="C3445" s="144">
        <v>371052</v>
      </c>
      <c r="D3445" s="144"/>
      <c r="E3445" s="1" t="s">
        <v>332</v>
      </c>
      <c r="F3445" s="1" t="s">
        <v>387</v>
      </c>
      <c r="G3445" s="1" t="s">
        <v>165</v>
      </c>
    </row>
    <row r="3446" spans="1:7" ht="15" customHeight="1">
      <c r="A3446" s="180">
        <v>44956</v>
      </c>
      <c r="B3446" s="1" t="s">
        <v>248</v>
      </c>
      <c r="C3446" s="144"/>
      <c r="D3446" s="144">
        <v>371052</v>
      </c>
      <c r="E3446" s="1" t="s">
        <v>332</v>
      </c>
      <c r="F3446" s="1" t="s">
        <v>387</v>
      </c>
      <c r="G3446" s="1"/>
    </row>
    <row r="3447" spans="1:7" ht="15" customHeight="1">
      <c r="A3447" s="180">
        <v>44956</v>
      </c>
      <c r="B3447" s="1" t="s">
        <v>147</v>
      </c>
      <c r="C3447" s="144">
        <v>852179</v>
      </c>
      <c r="D3447" s="144"/>
      <c r="E3447" s="1" t="s">
        <v>339</v>
      </c>
      <c r="F3447" s="1" t="s">
        <v>387</v>
      </c>
      <c r="G3447" s="1" t="s">
        <v>165</v>
      </c>
    </row>
    <row r="3448" spans="1:7" ht="15" customHeight="1">
      <c r="A3448" s="180">
        <v>44956</v>
      </c>
      <c r="B3448" s="1" t="s">
        <v>248</v>
      </c>
      <c r="C3448" s="144"/>
      <c r="D3448" s="144">
        <v>852179</v>
      </c>
      <c r="E3448" s="1" t="s">
        <v>339</v>
      </c>
      <c r="F3448" s="1" t="s">
        <v>387</v>
      </c>
      <c r="G3448" s="1"/>
    </row>
    <row r="3449" spans="1:7" ht="15" customHeight="1">
      <c r="A3449" s="180">
        <v>44956</v>
      </c>
      <c r="B3449" s="1" t="s">
        <v>147</v>
      </c>
      <c r="C3449" s="144">
        <v>191875</v>
      </c>
      <c r="D3449" s="144"/>
      <c r="E3449" s="1" t="s">
        <v>516</v>
      </c>
      <c r="F3449" s="1" t="s">
        <v>387</v>
      </c>
      <c r="G3449" s="1" t="s">
        <v>165</v>
      </c>
    </row>
    <row r="3450" spans="1:7" ht="15" customHeight="1">
      <c r="A3450" s="180">
        <v>44956</v>
      </c>
      <c r="B3450" s="1" t="s">
        <v>248</v>
      </c>
      <c r="C3450" s="144"/>
      <c r="D3450" s="144">
        <v>191875</v>
      </c>
      <c r="E3450" s="1" t="s">
        <v>516</v>
      </c>
      <c r="F3450" s="1" t="s">
        <v>387</v>
      </c>
      <c r="G3450" s="1"/>
    </row>
    <row r="3451" spans="1:7" ht="15" customHeight="1">
      <c r="A3451" s="180">
        <v>44957</v>
      </c>
      <c r="B3451" s="1" t="s">
        <v>147</v>
      </c>
      <c r="C3451" s="144">
        <v>1277895</v>
      </c>
      <c r="D3451" s="144"/>
      <c r="E3451" s="1" t="s">
        <v>354</v>
      </c>
      <c r="F3451" s="1" t="s">
        <v>387</v>
      </c>
      <c r="G3451" s="1" t="s">
        <v>165</v>
      </c>
    </row>
    <row r="3452" spans="1:7" ht="15" customHeight="1">
      <c r="A3452" s="180">
        <v>44957</v>
      </c>
      <c r="B3452" s="1" t="s">
        <v>248</v>
      </c>
      <c r="C3452" s="144"/>
      <c r="D3452" s="144">
        <v>1277895</v>
      </c>
      <c r="E3452" s="1" t="s">
        <v>354</v>
      </c>
      <c r="F3452" s="1" t="s">
        <v>387</v>
      </c>
      <c r="G3452" s="1"/>
    </row>
    <row r="3453" spans="1:7" ht="15" customHeight="1">
      <c r="A3453" s="180">
        <v>44957</v>
      </c>
      <c r="B3453" s="1" t="s">
        <v>147</v>
      </c>
      <c r="C3453" s="144">
        <v>10310</v>
      </c>
      <c r="D3453" s="144"/>
      <c r="E3453" s="1" t="s">
        <v>401</v>
      </c>
      <c r="F3453" s="1" t="s">
        <v>387</v>
      </c>
      <c r="G3453" s="1" t="s">
        <v>165</v>
      </c>
    </row>
    <row r="3454" spans="1:7" ht="15" customHeight="1">
      <c r="A3454" s="180">
        <v>44957</v>
      </c>
      <c r="B3454" s="1" t="s">
        <v>248</v>
      </c>
      <c r="C3454" s="144"/>
      <c r="D3454" s="144">
        <v>10310</v>
      </c>
      <c r="E3454" s="1" t="s">
        <v>401</v>
      </c>
      <c r="F3454" s="1" t="s">
        <v>387</v>
      </c>
      <c r="G3454" s="1"/>
    </row>
    <row r="3455" spans="1:7" ht="15" customHeight="1">
      <c r="A3455" s="180">
        <v>44957</v>
      </c>
      <c r="B3455" s="1" t="s">
        <v>147</v>
      </c>
      <c r="C3455" s="144">
        <v>262977</v>
      </c>
      <c r="D3455" s="144"/>
      <c r="E3455" s="1" t="s">
        <v>401</v>
      </c>
      <c r="F3455" s="1" t="s">
        <v>387</v>
      </c>
      <c r="G3455" s="1" t="s">
        <v>165</v>
      </c>
    </row>
    <row r="3456" spans="1:7" ht="15" customHeight="1">
      <c r="A3456" s="180">
        <v>44957</v>
      </c>
      <c r="B3456" s="1" t="s">
        <v>248</v>
      </c>
      <c r="C3456" s="144"/>
      <c r="D3456" s="144">
        <v>262977</v>
      </c>
      <c r="E3456" s="1" t="s">
        <v>401</v>
      </c>
      <c r="F3456" s="1" t="s">
        <v>387</v>
      </c>
      <c r="G3456" s="1"/>
    </row>
    <row r="3457" spans="1:7" ht="15" customHeight="1">
      <c r="A3457" s="180">
        <v>44957</v>
      </c>
      <c r="B3457" s="1" t="s">
        <v>147</v>
      </c>
      <c r="C3457" s="144">
        <v>430</v>
      </c>
      <c r="D3457" s="144"/>
      <c r="E3457" s="1" t="s">
        <v>515</v>
      </c>
      <c r="F3457" s="1" t="s">
        <v>387</v>
      </c>
      <c r="G3457" s="1" t="s">
        <v>165</v>
      </c>
    </row>
    <row r="3458" spans="1:7" ht="15" customHeight="1">
      <c r="A3458" s="180">
        <v>44957</v>
      </c>
      <c r="B3458" s="1" t="s">
        <v>248</v>
      </c>
      <c r="C3458" s="144"/>
      <c r="D3458" s="144">
        <v>430</v>
      </c>
      <c r="E3458" s="1" t="s">
        <v>515</v>
      </c>
      <c r="F3458" s="1" t="s">
        <v>387</v>
      </c>
      <c r="G3458" s="1"/>
    </row>
    <row r="3459" spans="1:7" ht="15" customHeight="1">
      <c r="A3459" s="180">
        <v>44957</v>
      </c>
      <c r="B3459" s="1" t="s">
        <v>147</v>
      </c>
      <c r="C3459" s="144">
        <v>11198</v>
      </c>
      <c r="D3459" s="144"/>
      <c r="E3459" s="1" t="s">
        <v>515</v>
      </c>
      <c r="F3459" s="1" t="s">
        <v>387</v>
      </c>
      <c r="G3459" s="1" t="s">
        <v>165</v>
      </c>
    </row>
    <row r="3460" spans="1:7" ht="15" customHeight="1">
      <c r="A3460" s="180">
        <v>44957</v>
      </c>
      <c r="B3460" s="1" t="s">
        <v>248</v>
      </c>
      <c r="C3460" s="144"/>
      <c r="D3460" s="144">
        <v>11198</v>
      </c>
      <c r="E3460" s="1" t="s">
        <v>515</v>
      </c>
      <c r="F3460" s="1" t="s">
        <v>387</v>
      </c>
      <c r="G3460" s="1"/>
    </row>
    <row r="3461" spans="1:7" ht="15" customHeight="1">
      <c r="A3461" s="180">
        <v>44957</v>
      </c>
      <c r="B3461" s="1" t="s">
        <v>147</v>
      </c>
      <c r="C3461" s="144">
        <v>190124</v>
      </c>
      <c r="D3461" s="144"/>
      <c r="E3461" s="1" t="s">
        <v>312</v>
      </c>
      <c r="F3461" s="1" t="s">
        <v>387</v>
      </c>
      <c r="G3461" s="1" t="s">
        <v>165</v>
      </c>
    </row>
    <row r="3462" spans="1:7" ht="15" customHeight="1">
      <c r="A3462" s="180">
        <v>44957</v>
      </c>
      <c r="B3462" s="1" t="s">
        <v>248</v>
      </c>
      <c r="C3462" s="144"/>
      <c r="D3462" s="144">
        <v>190124</v>
      </c>
      <c r="E3462" s="1" t="s">
        <v>312</v>
      </c>
      <c r="F3462" s="1" t="s">
        <v>387</v>
      </c>
      <c r="G3462" s="1"/>
    </row>
    <row r="3463" spans="1:7" ht="15" customHeight="1">
      <c r="A3463" s="180">
        <v>44957</v>
      </c>
      <c r="B3463" s="1" t="s">
        <v>147</v>
      </c>
      <c r="C3463" s="144">
        <v>7460</v>
      </c>
      <c r="D3463" s="144"/>
      <c r="E3463" s="1" t="s">
        <v>312</v>
      </c>
      <c r="F3463" s="1" t="s">
        <v>387</v>
      </c>
      <c r="G3463" s="1" t="s">
        <v>165</v>
      </c>
    </row>
    <row r="3464" spans="1:7" ht="15" customHeight="1">
      <c r="A3464" s="180">
        <v>44957</v>
      </c>
      <c r="B3464" s="1" t="s">
        <v>248</v>
      </c>
      <c r="C3464" s="144"/>
      <c r="D3464" s="144">
        <v>7460</v>
      </c>
      <c r="E3464" s="1" t="s">
        <v>312</v>
      </c>
      <c r="F3464" s="1" t="s">
        <v>387</v>
      </c>
      <c r="G3464" s="1"/>
    </row>
    <row r="3465" spans="1:7" ht="15" customHeight="1">
      <c r="A3465" s="180">
        <v>44957</v>
      </c>
      <c r="B3465" s="1" t="s">
        <v>147</v>
      </c>
      <c r="C3465" s="144">
        <v>578549</v>
      </c>
      <c r="D3465" s="144"/>
      <c r="E3465" s="1" t="s">
        <v>489</v>
      </c>
      <c r="F3465" s="1" t="s">
        <v>387</v>
      </c>
      <c r="G3465" s="1" t="s">
        <v>165</v>
      </c>
    </row>
    <row r="3466" spans="1:7" ht="15" customHeight="1">
      <c r="A3466" s="180">
        <v>44957</v>
      </c>
      <c r="B3466" s="1" t="s">
        <v>248</v>
      </c>
      <c r="C3466" s="144"/>
      <c r="D3466" s="144">
        <v>578549</v>
      </c>
      <c r="E3466" s="1" t="s">
        <v>489</v>
      </c>
      <c r="F3466" s="1" t="s">
        <v>387</v>
      </c>
      <c r="G3466" s="1"/>
    </row>
    <row r="3467" spans="1:7" ht="15" customHeight="1">
      <c r="A3467" s="180">
        <v>44957</v>
      </c>
      <c r="B3467" s="1" t="s">
        <v>147</v>
      </c>
      <c r="C3467" s="144">
        <v>9392</v>
      </c>
      <c r="D3467" s="144"/>
      <c r="E3467" s="1" t="s">
        <v>311</v>
      </c>
      <c r="F3467" s="1" t="s">
        <v>387</v>
      </c>
      <c r="G3467" s="1" t="s">
        <v>165</v>
      </c>
    </row>
    <row r="3468" spans="1:7" ht="15" customHeight="1">
      <c r="A3468" s="180">
        <v>44957</v>
      </c>
      <c r="B3468" s="1" t="s">
        <v>248</v>
      </c>
      <c r="C3468" s="144"/>
      <c r="D3468" s="144">
        <v>9392</v>
      </c>
      <c r="E3468" s="1" t="s">
        <v>311</v>
      </c>
      <c r="F3468" s="1" t="s">
        <v>387</v>
      </c>
      <c r="G3468" s="1"/>
    </row>
    <row r="3469" spans="1:7" ht="15" customHeight="1">
      <c r="A3469" s="180">
        <v>44957</v>
      </c>
      <c r="B3469" s="1" t="s">
        <v>147</v>
      </c>
      <c r="C3469" s="144">
        <v>33972</v>
      </c>
      <c r="D3469" s="144"/>
      <c r="E3469" s="1" t="s">
        <v>344</v>
      </c>
      <c r="F3469" s="1" t="s">
        <v>387</v>
      </c>
      <c r="G3469" s="1" t="s">
        <v>165</v>
      </c>
    </row>
    <row r="3470" spans="1:7" ht="15" customHeight="1">
      <c r="A3470" s="180">
        <v>44957</v>
      </c>
      <c r="B3470" s="1" t="s">
        <v>248</v>
      </c>
      <c r="C3470" s="144"/>
      <c r="D3470" s="144">
        <v>33972</v>
      </c>
      <c r="E3470" s="1" t="s">
        <v>344</v>
      </c>
      <c r="F3470" s="1" t="s">
        <v>387</v>
      </c>
      <c r="G3470" s="1"/>
    </row>
    <row r="3471" spans="1:7" ht="15" customHeight="1">
      <c r="A3471" s="180">
        <v>44957</v>
      </c>
      <c r="B3471" s="1" t="s">
        <v>147</v>
      </c>
      <c r="C3471" s="144">
        <v>20020</v>
      </c>
      <c r="D3471" s="144"/>
      <c r="E3471" s="1" t="s">
        <v>318</v>
      </c>
      <c r="F3471" s="1" t="s">
        <v>387</v>
      </c>
      <c r="G3471" s="1" t="s">
        <v>165</v>
      </c>
    </row>
    <row r="3472" spans="1:7" ht="15" customHeight="1">
      <c r="A3472" s="180">
        <v>44957</v>
      </c>
      <c r="B3472" s="1" t="s">
        <v>248</v>
      </c>
      <c r="C3472" s="144"/>
      <c r="D3472" s="144">
        <v>20020</v>
      </c>
      <c r="E3472" s="1" t="s">
        <v>318</v>
      </c>
      <c r="F3472" s="1" t="s">
        <v>387</v>
      </c>
      <c r="G3472" s="1"/>
    </row>
    <row r="3473" spans="1:7" ht="15" customHeight="1">
      <c r="A3473" s="180">
        <v>44957</v>
      </c>
      <c r="B3473" s="1" t="s">
        <v>147</v>
      </c>
      <c r="C3473" s="144">
        <v>780</v>
      </c>
      <c r="D3473" s="144"/>
      <c r="E3473" s="1" t="s">
        <v>318</v>
      </c>
      <c r="F3473" s="1" t="s">
        <v>387</v>
      </c>
      <c r="G3473" s="1" t="s">
        <v>165</v>
      </c>
    </row>
    <row r="3474" spans="1:7" ht="15" customHeight="1">
      <c r="A3474" s="180">
        <v>44957</v>
      </c>
      <c r="B3474" s="1" t="s">
        <v>248</v>
      </c>
      <c r="C3474" s="144"/>
      <c r="D3474" s="144">
        <v>780</v>
      </c>
      <c r="E3474" s="1" t="s">
        <v>318</v>
      </c>
      <c r="F3474" s="1" t="s">
        <v>387</v>
      </c>
      <c r="G3474" s="1"/>
    </row>
    <row r="3475" spans="1:7" ht="15" customHeight="1">
      <c r="A3475" s="180">
        <v>44957</v>
      </c>
      <c r="B3475" s="1" t="s">
        <v>147</v>
      </c>
      <c r="C3475" s="144">
        <v>11738504</v>
      </c>
      <c r="D3475" s="144"/>
      <c r="E3475" s="1" t="s">
        <v>317</v>
      </c>
      <c r="F3475" s="1" t="s">
        <v>387</v>
      </c>
      <c r="G3475" s="1" t="s">
        <v>165</v>
      </c>
    </row>
    <row r="3476" spans="1:7" ht="15" customHeight="1">
      <c r="A3476" s="180">
        <v>44957</v>
      </c>
      <c r="B3476" s="1" t="s">
        <v>248</v>
      </c>
      <c r="C3476" s="144"/>
      <c r="D3476" s="144">
        <v>11738504</v>
      </c>
      <c r="E3476" s="1" t="s">
        <v>317</v>
      </c>
      <c r="F3476" s="1" t="s">
        <v>387</v>
      </c>
      <c r="G3476" s="1"/>
    </row>
    <row r="3477" spans="1:7" ht="15" customHeight="1">
      <c r="A3477" s="180">
        <v>44957</v>
      </c>
      <c r="B3477" s="1" t="s">
        <v>147</v>
      </c>
      <c r="C3477" s="144">
        <v>3784</v>
      </c>
      <c r="D3477" s="144"/>
      <c r="E3477" s="1" t="s">
        <v>795</v>
      </c>
      <c r="F3477" s="1" t="s">
        <v>387</v>
      </c>
      <c r="G3477" s="1" t="s">
        <v>165</v>
      </c>
    </row>
    <row r="3478" spans="1:7" ht="15" customHeight="1">
      <c r="A3478" s="180">
        <v>44957</v>
      </c>
      <c r="B3478" s="1" t="s">
        <v>248</v>
      </c>
      <c r="C3478" s="144"/>
      <c r="D3478" s="144">
        <v>3784</v>
      </c>
      <c r="E3478" s="1" t="s">
        <v>795</v>
      </c>
      <c r="F3478" s="1" t="s">
        <v>387</v>
      </c>
      <c r="G3478" s="1"/>
    </row>
    <row r="3479" spans="1:7" ht="15" customHeight="1">
      <c r="A3479" s="180">
        <v>44957</v>
      </c>
      <c r="B3479" s="1" t="s">
        <v>147</v>
      </c>
      <c r="C3479" s="144">
        <v>140</v>
      </c>
      <c r="D3479" s="144"/>
      <c r="E3479" s="1" t="s">
        <v>795</v>
      </c>
      <c r="F3479" s="1" t="s">
        <v>387</v>
      </c>
      <c r="G3479" s="1" t="s">
        <v>165</v>
      </c>
    </row>
    <row r="3480" spans="1:7" ht="15" customHeight="1">
      <c r="A3480" s="180">
        <v>44957</v>
      </c>
      <c r="B3480" s="1" t="s">
        <v>248</v>
      </c>
      <c r="C3480" s="144"/>
      <c r="D3480" s="144">
        <v>140</v>
      </c>
      <c r="E3480" s="1" t="s">
        <v>795</v>
      </c>
      <c r="F3480" s="1" t="s">
        <v>387</v>
      </c>
      <c r="G3480" s="1"/>
    </row>
    <row r="3481" spans="1:7" ht="15" customHeight="1">
      <c r="A3481" s="180">
        <v>44957</v>
      </c>
      <c r="B3481" s="1" t="s">
        <v>147</v>
      </c>
      <c r="C3481" s="144">
        <v>53416</v>
      </c>
      <c r="D3481" s="144"/>
      <c r="E3481" s="1" t="s">
        <v>318</v>
      </c>
      <c r="F3481" s="1" t="s">
        <v>387</v>
      </c>
      <c r="G3481" s="1" t="s">
        <v>165</v>
      </c>
    </row>
    <row r="3482" spans="1:7" ht="15" customHeight="1">
      <c r="A3482" s="180">
        <v>44957</v>
      </c>
      <c r="B3482" s="1" t="s">
        <v>248</v>
      </c>
      <c r="C3482" s="144"/>
      <c r="D3482" s="144">
        <v>53416</v>
      </c>
      <c r="E3482" s="1" t="s">
        <v>318</v>
      </c>
      <c r="F3482" s="1" t="s">
        <v>387</v>
      </c>
      <c r="G3482" s="1"/>
    </row>
    <row r="3483" spans="1:7" ht="15" customHeight="1">
      <c r="A3483" s="180">
        <v>44957</v>
      </c>
      <c r="B3483" s="1" t="s">
        <v>147</v>
      </c>
      <c r="C3483" s="144">
        <v>2090</v>
      </c>
      <c r="D3483" s="144"/>
      <c r="E3483" s="1" t="s">
        <v>318</v>
      </c>
      <c r="F3483" s="1" t="s">
        <v>387</v>
      </c>
      <c r="G3483" s="1" t="s">
        <v>165</v>
      </c>
    </row>
    <row r="3484" spans="1:7" ht="15" customHeight="1">
      <c r="A3484" s="180">
        <v>44957</v>
      </c>
      <c r="B3484" s="1" t="s">
        <v>248</v>
      </c>
      <c r="C3484" s="144"/>
      <c r="D3484" s="144">
        <v>2090</v>
      </c>
      <c r="E3484" s="1" t="s">
        <v>318</v>
      </c>
      <c r="F3484" s="1" t="s">
        <v>387</v>
      </c>
      <c r="G3484" s="1"/>
    </row>
    <row r="3485" spans="1:7" ht="15" customHeight="1">
      <c r="A3485" s="180">
        <v>44957</v>
      </c>
      <c r="B3485" s="1" t="s">
        <v>147</v>
      </c>
      <c r="C3485" s="144">
        <v>523054</v>
      </c>
      <c r="D3485" s="144"/>
      <c r="E3485" s="1" t="s">
        <v>308</v>
      </c>
      <c r="F3485" s="1" t="s">
        <v>387</v>
      </c>
      <c r="G3485" s="1" t="s">
        <v>165</v>
      </c>
    </row>
    <row r="3486" spans="1:7" ht="15" customHeight="1">
      <c r="A3486" s="180">
        <v>44957</v>
      </c>
      <c r="B3486" s="1" t="s">
        <v>248</v>
      </c>
      <c r="C3486" s="144"/>
      <c r="D3486" s="144">
        <v>523054</v>
      </c>
      <c r="E3486" s="1" t="s">
        <v>308</v>
      </c>
      <c r="F3486" s="1" t="s">
        <v>387</v>
      </c>
      <c r="G3486" s="1"/>
    </row>
    <row r="3487" spans="1:7" ht="15" customHeight="1">
      <c r="A3487" s="180">
        <v>44957</v>
      </c>
      <c r="B3487" s="1" t="s">
        <v>147</v>
      </c>
      <c r="C3487" s="144">
        <v>22663644</v>
      </c>
      <c r="D3487" s="144"/>
      <c r="E3487" s="1" t="s">
        <v>343</v>
      </c>
      <c r="F3487" s="1" t="s">
        <v>387</v>
      </c>
      <c r="G3487" s="1" t="s">
        <v>165</v>
      </c>
    </row>
    <row r="3488" spans="1:7" ht="15" customHeight="1">
      <c r="A3488" s="180">
        <v>44957</v>
      </c>
      <c r="B3488" s="1" t="s">
        <v>248</v>
      </c>
      <c r="C3488" s="144"/>
      <c r="D3488" s="144">
        <v>22663644</v>
      </c>
      <c r="E3488" s="1" t="s">
        <v>343</v>
      </c>
      <c r="F3488" s="1" t="s">
        <v>387</v>
      </c>
      <c r="G3488" s="1"/>
    </row>
    <row r="3489" spans="1:8" ht="15" customHeight="1">
      <c r="A3489" s="180">
        <v>44956</v>
      </c>
      <c r="B3489" s="1" t="s">
        <v>147</v>
      </c>
      <c r="C3489" s="144">
        <v>1815000</v>
      </c>
      <c r="D3489" s="144"/>
      <c r="E3489" s="1" t="s">
        <v>352</v>
      </c>
      <c r="F3489" s="1" t="s">
        <v>387</v>
      </c>
      <c r="G3489" s="1" t="s">
        <v>165</v>
      </c>
    </row>
    <row r="3490" spans="1:8" ht="15" customHeight="1">
      <c r="A3490" s="180">
        <v>44956</v>
      </c>
      <c r="B3490" s="1" t="s">
        <v>248</v>
      </c>
      <c r="C3490" s="144"/>
      <c r="D3490" s="144">
        <v>1815000</v>
      </c>
      <c r="E3490" s="1" t="s">
        <v>352</v>
      </c>
      <c r="F3490" s="1" t="s">
        <v>387</v>
      </c>
      <c r="G3490" s="1"/>
    </row>
    <row r="3491" spans="1:8" ht="15" customHeight="1">
      <c r="A3491" s="188">
        <v>44956</v>
      </c>
      <c r="B3491" s="135" t="s">
        <v>147</v>
      </c>
      <c r="C3491" s="270">
        <v>42933</v>
      </c>
      <c r="D3491" s="270"/>
      <c r="E3491" s="135" t="s">
        <v>500</v>
      </c>
      <c r="F3491" s="135" t="s">
        <v>387</v>
      </c>
      <c r="G3491" s="135" t="s">
        <v>165</v>
      </c>
    </row>
    <row r="3492" spans="1:8" ht="15" customHeight="1">
      <c r="A3492" s="188">
        <v>44956</v>
      </c>
      <c r="B3492" s="135" t="s">
        <v>248</v>
      </c>
      <c r="C3492" s="270"/>
      <c r="D3492" s="270">
        <v>42933</v>
      </c>
      <c r="E3492" s="135" t="s">
        <v>500</v>
      </c>
      <c r="F3492" s="135" t="s">
        <v>387</v>
      </c>
      <c r="G3492" s="135"/>
    </row>
    <row r="3493" spans="1:8" ht="15" customHeight="1">
      <c r="A3493" s="188">
        <v>44956</v>
      </c>
      <c r="B3493" s="135" t="s">
        <v>147</v>
      </c>
      <c r="C3493" s="270">
        <v>1680</v>
      </c>
      <c r="D3493" s="270"/>
      <c r="E3493" s="135" t="s">
        <v>500</v>
      </c>
      <c r="F3493" s="135" t="s">
        <v>387</v>
      </c>
      <c r="G3493" s="135" t="s">
        <v>165</v>
      </c>
    </row>
    <row r="3494" spans="1:8" ht="15" customHeight="1">
      <c r="A3494" s="184">
        <v>44956</v>
      </c>
      <c r="B3494" s="26" t="s">
        <v>248</v>
      </c>
      <c r="C3494" s="271"/>
      <c r="D3494" s="271">
        <v>1680</v>
      </c>
      <c r="E3494" s="26" t="s">
        <v>500</v>
      </c>
      <c r="F3494" s="26" t="s">
        <v>387</v>
      </c>
      <c r="G3494" s="26"/>
    </row>
    <row r="3495" spans="1:8" ht="15" customHeight="1">
      <c r="A3495" s="243">
        <v>44957</v>
      </c>
      <c r="B3495" s="285" t="s">
        <v>167</v>
      </c>
      <c r="C3495" s="304">
        <v>108072</v>
      </c>
      <c r="D3495" s="304"/>
      <c r="E3495" s="280" t="s">
        <v>168</v>
      </c>
      <c r="F3495" s="280" t="s">
        <v>207</v>
      </c>
      <c r="G3495" s="274" t="s">
        <v>328</v>
      </c>
      <c r="H3495" s="155" t="s">
        <v>835</v>
      </c>
    </row>
    <row r="3496" spans="1:8" ht="15" customHeight="1">
      <c r="A3496" s="244">
        <v>44957</v>
      </c>
      <c r="B3496" s="254" t="s">
        <v>98</v>
      </c>
      <c r="C3496" s="300"/>
      <c r="D3496" s="300">
        <f>C3495</f>
        <v>108072</v>
      </c>
      <c r="E3496" s="245" t="s">
        <v>166</v>
      </c>
      <c r="F3496" s="245" t="s">
        <v>236</v>
      </c>
      <c r="G3496" s="245" t="s">
        <v>307</v>
      </c>
    </row>
    <row r="3497" spans="1:8" ht="15" customHeight="1">
      <c r="A3497" s="253">
        <v>44957</v>
      </c>
      <c r="B3497" s="307" t="s">
        <v>167</v>
      </c>
      <c r="C3497" s="299">
        <v>315384</v>
      </c>
      <c r="D3497" s="299"/>
      <c r="E3497" s="255" t="s">
        <v>168</v>
      </c>
      <c r="F3497" s="255" t="s">
        <v>207</v>
      </c>
      <c r="G3497" s="256" t="s">
        <v>211</v>
      </c>
    </row>
    <row r="3498" spans="1:8" ht="15" customHeight="1">
      <c r="A3498" s="244">
        <v>44957</v>
      </c>
      <c r="B3498" s="254" t="s">
        <v>98</v>
      </c>
      <c r="C3498" s="300"/>
      <c r="D3498" s="300">
        <f>C3497</f>
        <v>315384</v>
      </c>
      <c r="E3498" s="245" t="s">
        <v>166</v>
      </c>
      <c r="F3498" s="245" t="s">
        <v>236</v>
      </c>
      <c r="G3498" s="245" t="s">
        <v>165</v>
      </c>
    </row>
    <row r="3499" spans="1:8" ht="15" customHeight="1">
      <c r="A3499" s="253">
        <v>44957</v>
      </c>
      <c r="B3499" s="257" t="s">
        <v>167</v>
      </c>
      <c r="C3499" s="299">
        <v>0</v>
      </c>
      <c r="D3499" s="299"/>
      <c r="E3499" s="255" t="s">
        <v>168</v>
      </c>
      <c r="F3499" s="255" t="s">
        <v>207</v>
      </c>
      <c r="G3499" s="256" t="s">
        <v>394</v>
      </c>
    </row>
    <row r="3500" spans="1:8" ht="15" customHeight="1">
      <c r="A3500" s="244">
        <v>44957</v>
      </c>
      <c r="B3500" s="254" t="s">
        <v>98</v>
      </c>
      <c r="C3500" s="300"/>
      <c r="D3500" s="300">
        <f>C3499</f>
        <v>0</v>
      </c>
      <c r="E3500" s="245" t="s">
        <v>166</v>
      </c>
      <c r="F3500" s="245" t="s">
        <v>236</v>
      </c>
      <c r="G3500" s="245" t="s">
        <v>393</v>
      </c>
    </row>
    <row r="3501" spans="1:8" ht="15" customHeight="1">
      <c r="A3501" s="253">
        <v>44957</v>
      </c>
      <c r="B3501" s="257" t="s">
        <v>167</v>
      </c>
      <c r="C3501" s="299">
        <v>0</v>
      </c>
      <c r="D3501" s="299"/>
      <c r="E3501" s="255" t="s">
        <v>168</v>
      </c>
      <c r="F3501" s="255" t="s">
        <v>207</v>
      </c>
      <c r="G3501" s="256" t="s">
        <v>405</v>
      </c>
    </row>
    <row r="3502" spans="1:8" ht="15" customHeight="1">
      <c r="A3502" s="244">
        <v>44957</v>
      </c>
      <c r="B3502" s="254" t="s">
        <v>98</v>
      </c>
      <c r="C3502" s="300"/>
      <c r="D3502" s="300">
        <f>C3501</f>
        <v>0</v>
      </c>
      <c r="E3502" s="245" t="s">
        <v>166</v>
      </c>
      <c r="F3502" s="245" t="s">
        <v>236</v>
      </c>
      <c r="G3502" s="245" t="s">
        <v>274</v>
      </c>
    </row>
    <row r="3503" spans="1:8" ht="15" customHeight="1">
      <c r="A3503" s="253">
        <v>44957</v>
      </c>
      <c r="B3503" s="257" t="s">
        <v>167</v>
      </c>
      <c r="C3503" s="299">
        <v>0</v>
      </c>
      <c r="D3503" s="299"/>
      <c r="E3503" s="255" t="s">
        <v>334</v>
      </c>
      <c r="F3503" s="255" t="s">
        <v>207</v>
      </c>
      <c r="G3503" s="256" t="s">
        <v>335</v>
      </c>
    </row>
    <row r="3504" spans="1:8" ht="15" customHeight="1">
      <c r="A3504" s="244">
        <v>44957</v>
      </c>
      <c r="B3504" s="254" t="s">
        <v>98</v>
      </c>
      <c r="C3504" s="300"/>
      <c r="D3504" s="300">
        <f>C3503</f>
        <v>0</v>
      </c>
      <c r="E3504" s="245" t="s">
        <v>348</v>
      </c>
      <c r="F3504" s="245" t="s">
        <v>207</v>
      </c>
      <c r="G3504" s="245" t="s">
        <v>349</v>
      </c>
    </row>
    <row r="3505" spans="1:7" ht="15" customHeight="1">
      <c r="A3505" s="262">
        <v>44957</v>
      </c>
      <c r="B3505" s="257" t="s">
        <v>167</v>
      </c>
      <c r="C3505" s="299">
        <v>4587381</v>
      </c>
      <c r="D3505" s="299"/>
      <c r="E3505" s="255" t="s">
        <v>149</v>
      </c>
      <c r="F3505" s="255" t="s">
        <v>207</v>
      </c>
      <c r="G3505" s="256" t="s">
        <v>271</v>
      </c>
    </row>
    <row r="3506" spans="1:7" ht="15" customHeight="1">
      <c r="A3506" s="244">
        <v>44957</v>
      </c>
      <c r="B3506" s="254" t="s">
        <v>98</v>
      </c>
      <c r="C3506" s="300"/>
      <c r="D3506" s="300">
        <f>C3505</f>
        <v>4587381</v>
      </c>
      <c r="E3506" s="245" t="s">
        <v>233</v>
      </c>
      <c r="F3506" s="245" t="s">
        <v>236</v>
      </c>
      <c r="G3506" s="245" t="s">
        <v>270</v>
      </c>
    </row>
    <row r="3507" spans="1:7" ht="15" customHeight="1">
      <c r="A3507" s="262">
        <v>44957</v>
      </c>
      <c r="B3507" s="257" t="s">
        <v>167</v>
      </c>
      <c r="C3507" s="299">
        <v>33914782</v>
      </c>
      <c r="D3507" s="299"/>
      <c r="E3507" s="255" t="s">
        <v>168</v>
      </c>
      <c r="F3507" s="255" t="s">
        <v>207</v>
      </c>
      <c r="G3507" s="256" t="s">
        <v>273</v>
      </c>
    </row>
    <row r="3508" spans="1:7" ht="15" customHeight="1">
      <c r="A3508" s="244">
        <v>44957</v>
      </c>
      <c r="B3508" s="254" t="s">
        <v>98</v>
      </c>
      <c r="C3508" s="300"/>
      <c r="D3508" s="300">
        <f>C3507</f>
        <v>33914782</v>
      </c>
      <c r="E3508" s="245" t="s">
        <v>166</v>
      </c>
      <c r="F3508" s="245" t="s">
        <v>236</v>
      </c>
      <c r="G3508" s="245" t="s">
        <v>272</v>
      </c>
    </row>
    <row r="3509" spans="1:7" ht="15" customHeight="1">
      <c r="A3509" s="243">
        <v>44957</v>
      </c>
      <c r="B3509" s="257" t="s">
        <v>31</v>
      </c>
      <c r="C3509" s="299">
        <v>447079452</v>
      </c>
      <c r="D3509" s="299"/>
      <c r="E3509" s="255" t="s">
        <v>430</v>
      </c>
      <c r="F3509" s="255" t="s">
        <v>762</v>
      </c>
      <c r="G3509" s="264"/>
    </row>
    <row r="3510" spans="1:7" ht="15" customHeight="1">
      <c r="A3510" s="244">
        <v>44957</v>
      </c>
      <c r="B3510" s="254" t="s">
        <v>208</v>
      </c>
      <c r="C3510" s="300"/>
      <c r="D3510" s="300">
        <f>C3509</f>
        <v>447079452</v>
      </c>
      <c r="E3510" s="245" t="s">
        <v>430</v>
      </c>
      <c r="F3510" s="245" t="s">
        <v>761</v>
      </c>
      <c r="G3510" s="263"/>
    </row>
    <row r="3511" spans="1:7" ht="15" customHeight="1">
      <c r="A3511" s="262">
        <v>44957</v>
      </c>
      <c r="B3511" s="257" t="s">
        <v>31</v>
      </c>
      <c r="C3511" s="299">
        <v>95123287</v>
      </c>
      <c r="D3511" s="299"/>
      <c r="E3511" s="255" t="s">
        <v>431</v>
      </c>
      <c r="F3511" s="255" t="s">
        <v>761</v>
      </c>
      <c r="G3511" s="264"/>
    </row>
    <row r="3512" spans="1:7" ht="15" customHeight="1">
      <c r="A3512" s="244">
        <v>44957</v>
      </c>
      <c r="B3512" s="254" t="s">
        <v>208</v>
      </c>
      <c r="C3512" s="300"/>
      <c r="D3512" s="300">
        <f>C3511</f>
        <v>95123287</v>
      </c>
      <c r="E3512" s="245" t="s">
        <v>431</v>
      </c>
      <c r="F3512" s="245" t="s">
        <v>761</v>
      </c>
      <c r="G3512" s="263"/>
    </row>
    <row r="3513" spans="1:7" ht="15" customHeight="1">
      <c r="A3513" s="262">
        <v>44957</v>
      </c>
      <c r="B3513" s="257" t="s">
        <v>31</v>
      </c>
      <c r="C3513" s="299">
        <v>71342465</v>
      </c>
      <c r="D3513" s="299"/>
      <c r="E3513" s="255" t="s">
        <v>432</v>
      </c>
      <c r="F3513" s="255" t="s">
        <v>761</v>
      </c>
      <c r="G3513" s="264"/>
    </row>
    <row r="3514" spans="1:7" ht="15" customHeight="1">
      <c r="A3514" s="244">
        <v>44957</v>
      </c>
      <c r="B3514" s="254" t="s">
        <v>208</v>
      </c>
      <c r="C3514" s="300"/>
      <c r="D3514" s="300">
        <f>C3513</f>
        <v>71342465</v>
      </c>
      <c r="E3514" s="245" t="s">
        <v>432</v>
      </c>
      <c r="F3514" s="245" t="s">
        <v>761</v>
      </c>
      <c r="G3514" s="263"/>
    </row>
    <row r="3515" spans="1:7" ht="15" customHeight="1">
      <c r="A3515" s="262">
        <v>44957</v>
      </c>
      <c r="B3515" s="257" t="s">
        <v>31</v>
      </c>
      <c r="C3515" s="299">
        <v>18260273</v>
      </c>
      <c r="D3515" s="299"/>
      <c r="E3515" s="255" t="s">
        <v>496</v>
      </c>
      <c r="F3515" s="255" t="s">
        <v>761</v>
      </c>
      <c r="G3515" s="264"/>
    </row>
    <row r="3516" spans="1:7" ht="15" customHeight="1">
      <c r="A3516" s="244">
        <v>44957</v>
      </c>
      <c r="B3516" s="254" t="s">
        <v>208</v>
      </c>
      <c r="C3516" s="300"/>
      <c r="D3516" s="300">
        <f>C3515</f>
        <v>18260273</v>
      </c>
      <c r="E3516" s="245" t="s">
        <v>495</v>
      </c>
      <c r="F3516" s="245" t="s">
        <v>761</v>
      </c>
      <c r="G3516" s="263"/>
    </row>
    <row r="3517" spans="1:7" ht="15" customHeight="1">
      <c r="A3517" s="262">
        <v>44957</v>
      </c>
      <c r="B3517" s="257" t="s">
        <v>31</v>
      </c>
      <c r="C3517" s="299">
        <v>18260273</v>
      </c>
      <c r="D3517" s="299"/>
      <c r="E3517" s="255" t="s">
        <v>433</v>
      </c>
      <c r="F3517" s="255" t="s">
        <v>761</v>
      </c>
      <c r="G3517" s="264"/>
    </row>
    <row r="3518" spans="1:7" ht="15" customHeight="1">
      <c r="A3518" s="244">
        <v>44957</v>
      </c>
      <c r="B3518" s="254" t="s">
        <v>208</v>
      </c>
      <c r="C3518" s="300"/>
      <c r="D3518" s="300">
        <f>C3517</f>
        <v>18260273</v>
      </c>
      <c r="E3518" s="245" t="s">
        <v>433</v>
      </c>
      <c r="F3518" s="245" t="s">
        <v>761</v>
      </c>
      <c r="G3518" s="263"/>
    </row>
    <row r="3519" spans="1:7" ht="15" customHeight="1">
      <c r="A3519" s="187">
        <v>44957</v>
      </c>
      <c r="B3519" s="153" t="s">
        <v>91</v>
      </c>
      <c r="C3519" s="298">
        <v>2253253</v>
      </c>
      <c r="D3519" s="298"/>
      <c r="E3519" s="152" t="s">
        <v>487</v>
      </c>
      <c r="F3519" s="152" t="s">
        <v>763</v>
      </c>
      <c r="G3519" s="154"/>
    </row>
    <row r="3520" spans="1:7" ht="15" customHeight="1">
      <c r="A3520" s="186">
        <v>44957</v>
      </c>
      <c r="B3520" s="151" t="s">
        <v>64</v>
      </c>
      <c r="C3520" s="297"/>
      <c r="D3520" s="297">
        <f>C3519</f>
        <v>2253253</v>
      </c>
      <c r="E3520" s="150" t="s">
        <v>486</v>
      </c>
      <c r="F3520" s="150" t="str">
        <f>F3519</f>
        <v>보험료(23년 01월)</v>
      </c>
      <c r="G3520" s="150"/>
    </row>
    <row r="3521" spans="1:7" ht="15" customHeight="1">
      <c r="A3521" s="262">
        <v>44957</v>
      </c>
      <c r="B3521" s="257" t="s">
        <v>27</v>
      </c>
      <c r="C3521" s="299">
        <v>16666667</v>
      </c>
      <c r="D3521" s="299"/>
      <c r="E3521" s="255" t="s">
        <v>412</v>
      </c>
      <c r="F3521" s="255" t="s">
        <v>764</v>
      </c>
      <c r="G3521" s="256"/>
    </row>
    <row r="3522" spans="1:7" ht="15" customHeight="1">
      <c r="A3522" s="244">
        <v>44957</v>
      </c>
      <c r="B3522" s="254" t="s">
        <v>175</v>
      </c>
      <c r="C3522" s="300"/>
      <c r="D3522" s="300">
        <f>C3521</f>
        <v>16666667</v>
      </c>
      <c r="E3522" s="245" t="s">
        <v>411</v>
      </c>
      <c r="F3522" s="245" t="str">
        <f>F3521</f>
        <v>자산관리수수료(23년 01월)</v>
      </c>
      <c r="G3522" s="245"/>
    </row>
    <row r="3523" spans="1:7" ht="15" customHeight="1">
      <c r="A3523" s="262">
        <v>44957</v>
      </c>
      <c r="B3523" s="257" t="s">
        <v>41</v>
      </c>
      <c r="C3523" s="299">
        <v>2083333</v>
      </c>
      <c r="D3523" s="299"/>
      <c r="E3523" s="152" t="s">
        <v>168</v>
      </c>
      <c r="F3523" s="152" t="s">
        <v>765</v>
      </c>
      <c r="G3523" s="154"/>
    </row>
    <row r="3524" spans="1:7" ht="15" customHeight="1">
      <c r="A3524" s="244">
        <v>44957</v>
      </c>
      <c r="B3524" s="254" t="s">
        <v>209</v>
      </c>
      <c r="C3524" s="300"/>
      <c r="D3524" s="300">
        <f>C3523</f>
        <v>2083333</v>
      </c>
      <c r="E3524" s="150" t="s">
        <v>166</v>
      </c>
      <c r="F3524" s="150" t="str">
        <f>F3523</f>
        <v>자산보관수수료(23년 01월)_현금</v>
      </c>
      <c r="G3524" s="150"/>
    </row>
    <row r="3525" spans="1:7" ht="15" customHeight="1">
      <c r="A3525" s="262">
        <v>44957</v>
      </c>
      <c r="B3525" s="257" t="s">
        <v>41</v>
      </c>
      <c r="C3525" s="299">
        <v>166666</v>
      </c>
      <c r="D3525" s="299"/>
      <c r="E3525" s="152" t="s">
        <v>449</v>
      </c>
      <c r="F3525" s="152" t="s">
        <v>766</v>
      </c>
      <c r="G3525" s="154"/>
    </row>
    <row r="3526" spans="1:7" ht="15" customHeight="1">
      <c r="A3526" s="244">
        <v>44957</v>
      </c>
      <c r="B3526" s="254" t="s">
        <v>209</v>
      </c>
      <c r="C3526" s="300"/>
      <c r="D3526" s="300">
        <f>C3525</f>
        <v>166666</v>
      </c>
      <c r="E3526" s="150" t="s">
        <v>448</v>
      </c>
      <c r="F3526" s="150" t="str">
        <f>F3525</f>
        <v>자산보관수수료(23년 01월)_부동산</v>
      </c>
      <c r="G3526" s="150"/>
    </row>
    <row r="3527" spans="1:7" ht="15" customHeight="1">
      <c r="A3527" s="187">
        <v>44957</v>
      </c>
      <c r="B3527" s="153" t="s">
        <v>42</v>
      </c>
      <c r="C3527" s="298">
        <v>2916666</v>
      </c>
      <c r="D3527" s="298"/>
      <c r="E3527" s="152" t="s">
        <v>212</v>
      </c>
      <c r="F3527" s="152" t="s">
        <v>767</v>
      </c>
      <c r="G3527" s="154"/>
    </row>
    <row r="3528" spans="1:7" ht="15" customHeight="1">
      <c r="A3528" s="186">
        <v>44957</v>
      </c>
      <c r="B3528" s="151" t="s">
        <v>210</v>
      </c>
      <c r="C3528" s="297"/>
      <c r="D3528" s="297">
        <f>C3527</f>
        <v>2916666</v>
      </c>
      <c r="E3528" s="150" t="s">
        <v>237</v>
      </c>
      <c r="F3528" s="150" t="str">
        <f>F3527</f>
        <v>사무관리수수료(23년 01월)</v>
      </c>
      <c r="G3528" s="150"/>
    </row>
    <row r="3529" spans="1:7" ht="15" customHeight="1">
      <c r="A3529" s="187">
        <v>44957</v>
      </c>
      <c r="B3529" s="153" t="s">
        <v>43</v>
      </c>
      <c r="C3529" s="298">
        <v>1666666</v>
      </c>
      <c r="D3529" s="298"/>
      <c r="E3529" s="152" t="s">
        <v>152</v>
      </c>
      <c r="F3529" s="152" t="s">
        <v>768</v>
      </c>
      <c r="G3529" s="154"/>
    </row>
    <row r="3530" spans="1:7" ht="15" customHeight="1">
      <c r="A3530" s="186">
        <v>44957</v>
      </c>
      <c r="B3530" s="151" t="s">
        <v>178</v>
      </c>
      <c r="C3530" s="297"/>
      <c r="D3530" s="297">
        <f>C3529</f>
        <v>1666666</v>
      </c>
      <c r="E3530" s="150" t="s">
        <v>234</v>
      </c>
      <c r="F3530" s="150" t="str">
        <f>F3529</f>
        <v>외부감사용역역수수료(23년 01월)</v>
      </c>
      <c r="G3530" s="150"/>
    </row>
    <row r="3531" spans="1:7" ht="15" customHeight="1">
      <c r="A3531" s="187">
        <v>44957</v>
      </c>
      <c r="B3531" s="240" t="s">
        <v>43</v>
      </c>
      <c r="C3531" s="301">
        <v>666666</v>
      </c>
      <c r="D3531" s="301"/>
      <c r="E3531" s="147" t="s">
        <v>152</v>
      </c>
      <c r="F3531" s="147" t="s">
        <v>769</v>
      </c>
      <c r="G3531" s="146"/>
    </row>
    <row r="3532" spans="1:7" ht="15" customHeight="1">
      <c r="A3532" s="186">
        <v>44957</v>
      </c>
      <c r="B3532" s="151" t="s">
        <v>179</v>
      </c>
      <c r="C3532" s="297"/>
      <c r="D3532" s="297">
        <f>C3531</f>
        <v>666666</v>
      </c>
      <c r="E3532" s="150" t="s">
        <v>234</v>
      </c>
      <c r="F3532" s="150" t="str">
        <f>F3531</f>
        <v>세무용역수수료(23년 01월)</v>
      </c>
      <c r="G3532" s="150"/>
    </row>
    <row r="3533" spans="1:7" ht="15" customHeight="1">
      <c r="A3533" s="187">
        <v>44957</v>
      </c>
      <c r="B3533" s="240" t="s">
        <v>43</v>
      </c>
      <c r="C3533" s="298">
        <v>166666</v>
      </c>
      <c r="D3533" s="298"/>
      <c r="E3533" s="147" t="s">
        <v>253</v>
      </c>
      <c r="F3533" s="147" t="s">
        <v>770</v>
      </c>
      <c r="G3533" s="146"/>
    </row>
    <row r="3534" spans="1:7" ht="15" customHeight="1">
      <c r="A3534" s="186">
        <v>44957</v>
      </c>
      <c r="B3534" s="151" t="s">
        <v>213</v>
      </c>
      <c r="C3534" s="297"/>
      <c r="D3534" s="297">
        <f>C3533</f>
        <v>166666</v>
      </c>
      <c r="E3534" s="150" t="s">
        <v>253</v>
      </c>
      <c r="F3534" s="150" t="str">
        <f>F3533</f>
        <v>재무제표용역수수료(23년 01월)</v>
      </c>
      <c r="G3534" s="150"/>
    </row>
    <row r="3535" spans="1:7" ht="15" customHeight="1">
      <c r="A3535" s="262">
        <v>44957</v>
      </c>
      <c r="B3535" s="272" t="s">
        <v>90</v>
      </c>
      <c r="C3535" s="302">
        <v>433537905</v>
      </c>
      <c r="D3535" s="302"/>
      <c r="E3535" s="273" t="s">
        <v>216</v>
      </c>
      <c r="F3535" s="273" t="s">
        <v>771</v>
      </c>
      <c r="G3535" s="273"/>
    </row>
    <row r="3536" spans="1:7" ht="15" customHeight="1">
      <c r="A3536" s="244">
        <v>44957</v>
      </c>
      <c r="B3536" s="254" t="s">
        <v>174</v>
      </c>
      <c r="C3536" s="300"/>
      <c r="D3536" s="300">
        <f>C3535</f>
        <v>433537905</v>
      </c>
      <c r="E3536" s="245" t="s">
        <v>235</v>
      </c>
      <c r="F3536" s="245" t="str">
        <f>F3535</f>
        <v>감가상각비(23년 01월)</v>
      </c>
      <c r="G3536" s="245"/>
    </row>
    <row r="3537" spans="1:7" ht="15" customHeight="1">
      <c r="A3537" s="187">
        <v>44957</v>
      </c>
      <c r="B3537" s="149" t="s">
        <v>96</v>
      </c>
      <c r="C3537" s="303">
        <v>17414630</v>
      </c>
      <c r="D3537" s="303"/>
      <c r="E3537" s="148" t="s">
        <v>216</v>
      </c>
      <c r="F3537" s="148" t="s">
        <v>772</v>
      </c>
      <c r="G3537" s="148"/>
    </row>
    <row r="3538" spans="1:7" ht="15" customHeight="1">
      <c r="A3538" s="186">
        <v>44957</v>
      </c>
      <c r="B3538" s="151" t="s">
        <v>180</v>
      </c>
      <c r="C3538" s="297"/>
      <c r="D3538" s="297">
        <f>C3537</f>
        <v>17414630</v>
      </c>
      <c r="E3538" s="150" t="s">
        <v>235</v>
      </c>
      <c r="F3538" s="150" t="str">
        <f>F3537</f>
        <v>세금과공과 교통유발부담금(23년 01월)</v>
      </c>
      <c r="G3538" s="150"/>
    </row>
    <row r="3539" spans="1:7" ht="15" customHeight="1">
      <c r="A3539" s="187">
        <v>44957</v>
      </c>
      <c r="B3539" s="149" t="s">
        <v>96</v>
      </c>
      <c r="C3539" s="303">
        <v>30958520</v>
      </c>
      <c r="D3539" s="303"/>
      <c r="E3539" s="148" t="s">
        <v>216</v>
      </c>
      <c r="F3539" s="148" t="s">
        <v>773</v>
      </c>
      <c r="G3539" s="148"/>
    </row>
    <row r="3540" spans="1:7" ht="15" customHeight="1">
      <c r="A3540" s="186">
        <v>44957</v>
      </c>
      <c r="B3540" s="151" t="s">
        <v>180</v>
      </c>
      <c r="C3540" s="297"/>
      <c r="D3540" s="297">
        <f>C3539</f>
        <v>30958520</v>
      </c>
      <c r="E3540" s="150" t="s">
        <v>235</v>
      </c>
      <c r="F3540" s="150" t="str">
        <f>F3539</f>
        <v>세금과공과 재산세/건물분(23년 01월)</v>
      </c>
      <c r="G3540" s="150"/>
    </row>
    <row r="3541" spans="1:7" ht="15" customHeight="1">
      <c r="A3541" s="262">
        <v>44957</v>
      </c>
      <c r="B3541" s="272" t="s">
        <v>96</v>
      </c>
      <c r="C3541" s="302">
        <v>15275390</v>
      </c>
      <c r="D3541" s="302"/>
      <c r="E3541" s="273" t="s">
        <v>216</v>
      </c>
      <c r="F3541" s="273" t="s">
        <v>774</v>
      </c>
      <c r="G3541" s="273"/>
    </row>
    <row r="3542" spans="1:7" ht="15" customHeight="1">
      <c r="A3542" s="244">
        <v>44957</v>
      </c>
      <c r="B3542" s="254" t="s">
        <v>180</v>
      </c>
      <c r="C3542" s="300"/>
      <c r="D3542" s="300">
        <f>C3541</f>
        <v>15275390</v>
      </c>
      <c r="E3542" s="245" t="s">
        <v>235</v>
      </c>
      <c r="F3542" s="245" t="str">
        <f>F3541</f>
        <v>세금과공과 재산세/토지분(23년 01월)</v>
      </c>
      <c r="G3542" s="245"/>
    </row>
    <row r="3543" spans="1:7" ht="15" customHeight="1">
      <c r="A3543" s="187">
        <v>44957</v>
      </c>
      <c r="B3543" s="149" t="s">
        <v>96</v>
      </c>
      <c r="C3543" s="303">
        <v>953240</v>
      </c>
      <c r="D3543" s="303"/>
      <c r="E3543" s="148" t="s">
        <v>216</v>
      </c>
      <c r="F3543" s="148" t="s">
        <v>775</v>
      </c>
      <c r="G3543" s="148"/>
    </row>
    <row r="3544" spans="1:7" ht="15" customHeight="1">
      <c r="A3544" s="186">
        <v>44957</v>
      </c>
      <c r="B3544" s="151" t="s">
        <v>180</v>
      </c>
      <c r="C3544" s="297"/>
      <c r="D3544" s="297">
        <f>C3543</f>
        <v>953240</v>
      </c>
      <c r="E3544" s="150" t="s">
        <v>235</v>
      </c>
      <c r="F3544" s="150" t="str">
        <f>F3543</f>
        <v>세금과공과 종합부동산세(23년 01월)</v>
      </c>
      <c r="G3544" s="150"/>
    </row>
    <row r="3545" spans="1:7" ht="15" customHeight="1">
      <c r="A3545" s="262">
        <v>44957</v>
      </c>
      <c r="B3545" s="285" t="s">
        <v>95</v>
      </c>
      <c r="C3545" s="304">
        <v>14331818</v>
      </c>
      <c r="D3545" s="304"/>
      <c r="E3545" s="280" t="s">
        <v>235</v>
      </c>
      <c r="F3545" s="280" t="s">
        <v>268</v>
      </c>
      <c r="G3545" s="320"/>
    </row>
    <row r="3546" spans="1:7" ht="15" customHeight="1">
      <c r="A3546" s="244">
        <v>44957</v>
      </c>
      <c r="B3546" s="254" t="s">
        <v>64</v>
      </c>
      <c r="C3546" s="300"/>
      <c r="D3546" s="300">
        <f>C3545</f>
        <v>14331818</v>
      </c>
      <c r="E3546" s="245" t="s">
        <v>235</v>
      </c>
      <c r="F3546" s="245" t="str">
        <f>F3545</f>
        <v>임대대행수수료 비용으로 계상</v>
      </c>
      <c r="G3546" s="263"/>
    </row>
    <row r="3547" spans="1:7" ht="15" customHeight="1">
      <c r="A3547" s="262">
        <v>44957</v>
      </c>
      <c r="B3547" s="272" t="s">
        <v>64</v>
      </c>
      <c r="C3547" s="299">
        <v>12335000</v>
      </c>
      <c r="D3547" s="299"/>
      <c r="E3547" s="273" t="s">
        <v>235</v>
      </c>
      <c r="F3547" s="273" t="s">
        <v>269</v>
      </c>
      <c r="G3547" s="273"/>
    </row>
    <row r="3548" spans="1:7" ht="15" customHeight="1">
      <c r="A3548" s="244">
        <v>44957</v>
      </c>
      <c r="B3548" s="254" t="s">
        <v>265</v>
      </c>
      <c r="C3548" s="300"/>
      <c r="D3548" s="300">
        <f>C3547</f>
        <v>12335000</v>
      </c>
      <c r="E3548" s="245" t="s">
        <v>235</v>
      </c>
      <c r="F3548" s="245" t="s">
        <v>275</v>
      </c>
      <c r="G3548" s="245"/>
    </row>
    <row r="3549" spans="1:7" ht="15" customHeight="1">
      <c r="A3549" s="243">
        <v>44957</v>
      </c>
      <c r="B3549" s="280" t="s">
        <v>206</v>
      </c>
      <c r="C3549" s="304">
        <v>1459604</v>
      </c>
      <c r="D3549" s="304"/>
      <c r="E3549" s="280" t="s">
        <v>235</v>
      </c>
      <c r="F3549" s="280" t="s">
        <v>798</v>
      </c>
      <c r="G3549" s="146"/>
    </row>
    <row r="3550" spans="1:7" ht="15" customHeight="1">
      <c r="A3550" s="244">
        <v>44957</v>
      </c>
      <c r="B3550" s="245" t="s">
        <v>2</v>
      </c>
      <c r="C3550" s="300"/>
      <c r="D3550" s="300">
        <f>C3549</f>
        <v>1459604</v>
      </c>
      <c r="E3550" s="245" t="s">
        <v>235</v>
      </c>
      <c r="F3550" s="245" t="s">
        <v>797</v>
      </c>
      <c r="G3550" s="319"/>
    </row>
    <row r="3551" spans="1:7" ht="15" customHeight="1">
      <c r="A3551" s="243">
        <v>44957</v>
      </c>
      <c r="B3551" s="285" t="s">
        <v>151</v>
      </c>
      <c r="C3551" s="304"/>
      <c r="D3551" s="304">
        <v>500000</v>
      </c>
      <c r="E3551" s="280" t="s">
        <v>471</v>
      </c>
      <c r="F3551" s="280" t="s">
        <v>777</v>
      </c>
      <c r="G3551" s="274"/>
    </row>
    <row r="3552" spans="1:7" ht="15" customHeight="1">
      <c r="A3552" s="243">
        <v>44957</v>
      </c>
      <c r="B3552" s="285" t="s">
        <v>182</v>
      </c>
      <c r="C3552" s="304"/>
      <c r="D3552" s="304">
        <v>300000</v>
      </c>
      <c r="E3552" s="280" t="s">
        <v>473</v>
      </c>
      <c r="F3552" s="280" t="s">
        <v>776</v>
      </c>
      <c r="G3552" s="274"/>
    </row>
    <row r="3553" spans="1:8" ht="15" customHeight="1">
      <c r="A3553" s="243">
        <v>44957</v>
      </c>
      <c r="B3553" s="285" t="s">
        <v>182</v>
      </c>
      <c r="C3553" s="304"/>
      <c r="D3553" s="304">
        <v>300000</v>
      </c>
      <c r="E3553" s="280" t="s">
        <v>475</v>
      </c>
      <c r="F3553" s="280" t="s">
        <v>776</v>
      </c>
      <c r="G3553" s="274"/>
    </row>
    <row r="3554" spans="1:8" ht="15" customHeight="1">
      <c r="A3554" s="243">
        <v>44957</v>
      </c>
      <c r="B3554" s="285" t="s">
        <v>182</v>
      </c>
      <c r="C3554" s="304"/>
      <c r="D3554" s="304">
        <v>300000</v>
      </c>
      <c r="E3554" s="280" t="s">
        <v>477</v>
      </c>
      <c r="F3554" s="280" t="s">
        <v>776</v>
      </c>
      <c r="G3554" s="274"/>
    </row>
    <row r="3555" spans="1:8" ht="15" customHeight="1">
      <c r="A3555" s="244">
        <v>44957</v>
      </c>
      <c r="B3555" s="254" t="s">
        <v>44</v>
      </c>
      <c r="C3555" s="300">
        <f>SUM(D3551:D3554)</f>
        <v>1400000</v>
      </c>
      <c r="D3555" s="300"/>
      <c r="E3555" s="245"/>
      <c r="F3555" s="245" t="s">
        <v>776</v>
      </c>
      <c r="G3555" s="275"/>
    </row>
    <row r="3556" spans="1:8" ht="15" customHeight="1">
      <c r="A3556" s="265">
        <v>44980</v>
      </c>
      <c r="B3556" s="266" t="s">
        <v>85</v>
      </c>
      <c r="C3556" s="311">
        <v>28160820</v>
      </c>
      <c r="D3556" s="288"/>
      <c r="E3556" s="267" t="s">
        <v>415</v>
      </c>
      <c r="F3556" s="267" t="s">
        <v>806</v>
      </c>
      <c r="G3556" s="267" t="s">
        <v>85</v>
      </c>
      <c r="H3556" s="142" t="s">
        <v>804</v>
      </c>
    </row>
    <row r="3557" spans="1:8" ht="15" customHeight="1">
      <c r="A3557" s="265">
        <v>44980</v>
      </c>
      <c r="B3557" s="268" t="s">
        <v>86</v>
      </c>
      <c r="C3557" s="223">
        <f>94885000+1000000</f>
        <v>95885000</v>
      </c>
      <c r="D3557" s="289"/>
      <c r="E3557" s="138" t="s">
        <v>457</v>
      </c>
      <c r="F3557" s="267" t="s">
        <v>805</v>
      </c>
      <c r="G3557" s="138" t="s">
        <v>35</v>
      </c>
    </row>
    <row r="3558" spans="1:8" ht="15" customHeight="1">
      <c r="A3558" s="265">
        <v>44980</v>
      </c>
      <c r="B3558" s="268" t="s">
        <v>480</v>
      </c>
      <c r="C3558" s="295">
        <v>1305188</v>
      </c>
      <c r="D3558" s="289"/>
      <c r="E3558" s="138" t="s">
        <v>457</v>
      </c>
      <c r="F3558" s="267" t="s">
        <v>805</v>
      </c>
      <c r="G3558" s="138" t="s">
        <v>536</v>
      </c>
    </row>
    <row r="3559" spans="1:8" ht="15" customHeight="1">
      <c r="A3559" s="265">
        <v>44980</v>
      </c>
      <c r="B3559" s="268" t="s">
        <v>623</v>
      </c>
      <c r="C3559" s="295">
        <f>6601833-C3558</f>
        <v>5296645</v>
      </c>
      <c r="D3559" s="289"/>
      <c r="E3559" s="138"/>
      <c r="F3559" s="267" t="s">
        <v>805</v>
      </c>
      <c r="G3559" s="138"/>
    </row>
    <row r="3560" spans="1:8" ht="15" customHeight="1">
      <c r="A3560" s="265">
        <v>44980</v>
      </c>
      <c r="B3560" s="266" t="s">
        <v>150</v>
      </c>
      <c r="C3560" s="311">
        <v>13064763</v>
      </c>
      <c r="D3560" s="288"/>
      <c r="E3560" s="267" t="s">
        <v>457</v>
      </c>
      <c r="F3560" s="267" t="s">
        <v>805</v>
      </c>
      <c r="G3560" s="267"/>
    </row>
    <row r="3561" spans="1:8" ht="15" customHeight="1">
      <c r="A3561" s="183">
        <v>44980</v>
      </c>
      <c r="B3561" s="269" t="s">
        <v>151</v>
      </c>
      <c r="C3561" s="221"/>
      <c r="D3561" s="290">
        <f>SUM(C3556:C3560)</f>
        <v>143712416</v>
      </c>
      <c r="E3561" s="133" t="s">
        <v>415</v>
      </c>
      <c r="F3561" s="133" t="s">
        <v>805</v>
      </c>
      <c r="G3561" s="133"/>
    </row>
    <row r="3562" spans="1:8" ht="15" customHeight="1">
      <c r="A3562" s="235">
        <v>44985</v>
      </c>
      <c r="B3562" s="258" t="s">
        <v>503</v>
      </c>
      <c r="C3562" s="295">
        <v>16666667</v>
      </c>
      <c r="D3562" s="295"/>
      <c r="E3562" s="142" t="s">
        <v>533</v>
      </c>
      <c r="F3562" s="138" t="s">
        <v>27</v>
      </c>
      <c r="G3562" s="259"/>
    </row>
    <row r="3563" spans="1:8" ht="15" customHeight="1">
      <c r="A3563" s="235">
        <v>44985</v>
      </c>
      <c r="B3563" s="258" t="s">
        <v>150</v>
      </c>
      <c r="C3563" s="295">
        <v>1666666</v>
      </c>
      <c r="D3563" s="295"/>
      <c r="E3563" s="142" t="s">
        <v>532</v>
      </c>
      <c r="F3563" s="138" t="s">
        <v>92</v>
      </c>
      <c r="G3563" s="259"/>
    </row>
    <row r="3564" spans="1:8" ht="15" customHeight="1">
      <c r="A3564" s="224">
        <v>44985</v>
      </c>
      <c r="B3564" s="260" t="s">
        <v>368</v>
      </c>
      <c r="C3564" s="296"/>
      <c r="D3564" s="296">
        <f>SUM(C3562:C3563)</f>
        <v>18333333</v>
      </c>
      <c r="E3564" s="225" t="s">
        <v>532</v>
      </c>
      <c r="F3564" s="133" t="s">
        <v>92</v>
      </c>
      <c r="G3564" s="261"/>
    </row>
    <row r="3565" spans="1:8" ht="15" customHeight="1">
      <c r="A3565" s="226">
        <v>44985</v>
      </c>
      <c r="B3565" s="227" t="s">
        <v>219</v>
      </c>
      <c r="C3565" s="312">
        <v>345183138</v>
      </c>
      <c r="D3565" s="291"/>
      <c r="E3565" s="228" t="s">
        <v>306</v>
      </c>
      <c r="F3565" s="228" t="s">
        <v>814</v>
      </c>
      <c r="G3565" s="228"/>
    </row>
    <row r="3566" spans="1:8" ht="15" customHeight="1">
      <c r="A3566" s="229">
        <v>44985</v>
      </c>
      <c r="B3566" s="230" t="s">
        <v>150</v>
      </c>
      <c r="C3566" s="313">
        <v>34518097</v>
      </c>
      <c r="D3566" s="292"/>
      <c r="E3566" s="231" t="s">
        <v>305</v>
      </c>
      <c r="F3566" s="231" t="s">
        <v>814</v>
      </c>
      <c r="G3566" s="231"/>
    </row>
    <row r="3567" spans="1:8" ht="15" customHeight="1">
      <c r="A3567" s="229">
        <v>44985</v>
      </c>
      <c r="B3567" s="230" t="s">
        <v>219</v>
      </c>
      <c r="C3567" s="313">
        <v>8031925</v>
      </c>
      <c r="D3567" s="292"/>
      <c r="E3567" s="231" t="s">
        <v>305</v>
      </c>
      <c r="F3567" s="231" t="s">
        <v>815</v>
      </c>
      <c r="G3567" s="231"/>
    </row>
    <row r="3568" spans="1:8" ht="15" customHeight="1">
      <c r="A3568" s="229">
        <v>44985</v>
      </c>
      <c r="B3568" s="230" t="s">
        <v>87</v>
      </c>
      <c r="C3568" s="313">
        <v>13944640</v>
      </c>
      <c r="D3568" s="292"/>
      <c r="E3568" s="231" t="s">
        <v>305</v>
      </c>
      <c r="F3568" s="231" t="s">
        <v>816</v>
      </c>
      <c r="G3568" s="231"/>
    </row>
    <row r="3569" spans="1:8" ht="15" customHeight="1">
      <c r="A3569" s="238">
        <v>44985</v>
      </c>
      <c r="B3569" s="239" t="s">
        <v>30</v>
      </c>
      <c r="C3569" s="293"/>
      <c r="D3569" s="293">
        <v>2260</v>
      </c>
      <c r="E3569" s="241" t="s">
        <v>305</v>
      </c>
      <c r="F3569" s="241" t="s">
        <v>817</v>
      </c>
      <c r="G3569" s="241"/>
    </row>
    <row r="3570" spans="1:8" ht="15" customHeight="1">
      <c r="A3570" s="232">
        <v>44985</v>
      </c>
      <c r="B3570" s="233" t="s">
        <v>151</v>
      </c>
      <c r="C3570" s="314"/>
      <c r="D3570" s="294">
        <f>SUM(C3565:C3568)-D3569</f>
        <v>401675540</v>
      </c>
      <c r="E3570" s="234" t="s">
        <v>305</v>
      </c>
      <c r="F3570" s="234" t="s">
        <v>814</v>
      </c>
      <c r="G3570" s="234"/>
    </row>
    <row r="3571" spans="1:8" s="1" customFormat="1" ht="13.5">
      <c r="A3571" s="180">
        <v>44958</v>
      </c>
      <c r="B3571" s="1" t="s">
        <v>83</v>
      </c>
      <c r="C3571" s="144"/>
      <c r="D3571" s="144">
        <v>5578200</v>
      </c>
      <c r="E3571" s="1" t="s">
        <v>115</v>
      </c>
      <c r="G3571" s="1" t="s">
        <v>382</v>
      </c>
      <c r="H3571" s="1" t="s">
        <v>809</v>
      </c>
    </row>
    <row r="3572" spans="1:8" s="1" customFormat="1" ht="13.5">
      <c r="A3572" s="180">
        <v>44958</v>
      </c>
      <c r="B3572" s="1" t="s">
        <v>2</v>
      </c>
      <c r="C3572" s="144"/>
      <c r="D3572" s="144">
        <v>557820</v>
      </c>
      <c r="E3572" s="1" t="s">
        <v>115</v>
      </c>
      <c r="G3572" s="1" t="s">
        <v>382</v>
      </c>
    </row>
    <row r="3573" spans="1:8" s="1" customFormat="1" ht="13.5">
      <c r="A3573" s="180">
        <v>44958</v>
      </c>
      <c r="B3573" s="1" t="s">
        <v>153</v>
      </c>
      <c r="C3573" s="144"/>
      <c r="D3573" s="144">
        <v>1748400</v>
      </c>
      <c r="E3573" s="1" t="s">
        <v>115</v>
      </c>
      <c r="G3573" s="1" t="s">
        <v>382</v>
      </c>
    </row>
    <row r="3574" spans="1:8" s="1" customFormat="1" ht="13.5">
      <c r="A3574" s="180">
        <v>44958</v>
      </c>
      <c r="B3574" s="1" t="s">
        <v>2</v>
      </c>
      <c r="C3574" s="144"/>
      <c r="D3574" s="144">
        <v>174840</v>
      </c>
      <c r="E3574" s="1" t="s">
        <v>115</v>
      </c>
      <c r="G3574" s="1" t="s">
        <v>382</v>
      </c>
    </row>
    <row r="3575" spans="1:8" s="1" customFormat="1" ht="13.5">
      <c r="A3575" s="180">
        <v>44958</v>
      </c>
      <c r="B3575" s="1" t="s">
        <v>153</v>
      </c>
      <c r="C3575" s="144"/>
      <c r="D3575" s="144">
        <v>77000</v>
      </c>
      <c r="E3575" s="1" t="s">
        <v>115</v>
      </c>
      <c r="G3575" s="1" t="s">
        <v>382</v>
      </c>
    </row>
    <row r="3576" spans="1:8" s="1" customFormat="1" ht="13.5">
      <c r="A3576" s="180">
        <v>44958</v>
      </c>
      <c r="B3576" s="1" t="s">
        <v>2</v>
      </c>
      <c r="C3576" s="144"/>
      <c r="D3576" s="144">
        <v>7700</v>
      </c>
      <c r="E3576" s="1" t="s">
        <v>115</v>
      </c>
      <c r="G3576" s="1" t="s">
        <v>382</v>
      </c>
    </row>
    <row r="3577" spans="1:8" s="1" customFormat="1" ht="13.5">
      <c r="A3577" s="180">
        <v>44958</v>
      </c>
      <c r="B3577" s="1" t="s">
        <v>153</v>
      </c>
      <c r="C3577" s="144"/>
      <c r="D3577" s="144">
        <v>4298100</v>
      </c>
      <c r="E3577" s="1" t="s">
        <v>116</v>
      </c>
      <c r="G3577" s="1" t="s">
        <v>382</v>
      </c>
    </row>
    <row r="3578" spans="1:8" s="1" customFormat="1" ht="13.5">
      <c r="A3578" s="180">
        <v>44958</v>
      </c>
      <c r="B3578" s="1" t="s">
        <v>2</v>
      </c>
      <c r="C3578" s="144"/>
      <c r="D3578" s="144">
        <v>429810</v>
      </c>
      <c r="E3578" s="1" t="s">
        <v>116</v>
      </c>
      <c r="G3578" s="1" t="s">
        <v>382</v>
      </c>
    </row>
    <row r="3579" spans="1:8" s="1" customFormat="1" ht="13.5">
      <c r="A3579" s="180">
        <v>44958</v>
      </c>
      <c r="B3579" s="1" t="s">
        <v>83</v>
      </c>
      <c r="C3579" s="144"/>
      <c r="D3579" s="144">
        <v>39075400</v>
      </c>
      <c r="E3579" s="1" t="s">
        <v>296</v>
      </c>
      <c r="G3579" s="1" t="s">
        <v>382</v>
      </c>
    </row>
    <row r="3580" spans="1:8" s="1" customFormat="1" ht="13.5">
      <c r="A3580" s="180">
        <v>44958</v>
      </c>
      <c r="B3580" s="1" t="s">
        <v>2</v>
      </c>
      <c r="C3580" s="144"/>
      <c r="D3580" s="144">
        <v>3907540</v>
      </c>
      <c r="E3580" s="1" t="s">
        <v>296</v>
      </c>
      <c r="G3580" s="1" t="s">
        <v>382</v>
      </c>
    </row>
    <row r="3581" spans="1:8" s="1" customFormat="1" ht="13.5">
      <c r="A3581" s="180">
        <v>44958</v>
      </c>
      <c r="B3581" s="1" t="s">
        <v>153</v>
      </c>
      <c r="C3581" s="144"/>
      <c r="D3581" s="144">
        <v>23657000</v>
      </c>
      <c r="E3581" s="1" t="s">
        <v>296</v>
      </c>
      <c r="G3581" s="1" t="s">
        <v>382</v>
      </c>
    </row>
    <row r="3582" spans="1:8" s="1" customFormat="1" ht="13.5">
      <c r="A3582" s="180">
        <v>44958</v>
      </c>
      <c r="B3582" s="1" t="s">
        <v>2</v>
      </c>
      <c r="C3582" s="144"/>
      <c r="D3582" s="144">
        <v>2365700</v>
      </c>
      <c r="E3582" s="1" t="s">
        <v>296</v>
      </c>
      <c r="G3582" s="1" t="s">
        <v>382</v>
      </c>
    </row>
    <row r="3583" spans="1:8" s="1" customFormat="1" ht="13.5">
      <c r="A3583" s="180">
        <v>44958</v>
      </c>
      <c r="B3583" s="1" t="s">
        <v>153</v>
      </c>
      <c r="C3583" s="144"/>
      <c r="D3583" s="144">
        <v>10206000</v>
      </c>
      <c r="E3583" s="1" t="s">
        <v>481</v>
      </c>
      <c r="G3583" s="1" t="s">
        <v>382</v>
      </c>
    </row>
    <row r="3584" spans="1:8" s="1" customFormat="1" ht="13.5">
      <c r="A3584" s="180">
        <v>44958</v>
      </c>
      <c r="B3584" s="1" t="s">
        <v>2</v>
      </c>
      <c r="C3584" s="144"/>
      <c r="D3584" s="144">
        <v>1020600</v>
      </c>
      <c r="E3584" s="1" t="s">
        <v>481</v>
      </c>
      <c r="G3584" s="1" t="s">
        <v>382</v>
      </c>
    </row>
    <row r="3585" spans="1:7" s="1" customFormat="1" ht="13.5">
      <c r="A3585" s="180">
        <v>44958</v>
      </c>
      <c r="B3585" s="1" t="s">
        <v>153</v>
      </c>
      <c r="C3585" s="144"/>
      <c r="D3585" s="144">
        <v>9491990</v>
      </c>
      <c r="E3585" s="1" t="s">
        <v>481</v>
      </c>
      <c r="G3585" s="1" t="s">
        <v>382</v>
      </c>
    </row>
    <row r="3586" spans="1:7" s="1" customFormat="1" ht="13.5">
      <c r="A3586" s="180">
        <v>44958</v>
      </c>
      <c r="B3586" s="1" t="s">
        <v>2</v>
      </c>
      <c r="C3586" s="144"/>
      <c r="D3586" s="144">
        <v>949199</v>
      </c>
      <c r="E3586" s="1" t="s">
        <v>481</v>
      </c>
      <c r="G3586" s="1" t="s">
        <v>382</v>
      </c>
    </row>
    <row r="3587" spans="1:7" s="1" customFormat="1" ht="13.5">
      <c r="A3587" s="180">
        <v>44958</v>
      </c>
      <c r="B3587" s="1" t="s">
        <v>153</v>
      </c>
      <c r="C3587" s="144"/>
      <c r="D3587" s="144">
        <v>26848700</v>
      </c>
      <c r="E3587" s="1" t="s">
        <v>455</v>
      </c>
      <c r="G3587" s="1" t="s">
        <v>382</v>
      </c>
    </row>
    <row r="3588" spans="1:7" s="1" customFormat="1" ht="13.5">
      <c r="A3588" s="180">
        <v>44958</v>
      </c>
      <c r="B3588" s="1" t="s">
        <v>2</v>
      </c>
      <c r="C3588" s="144"/>
      <c r="D3588" s="144">
        <v>2684870</v>
      </c>
      <c r="E3588" s="1" t="s">
        <v>455</v>
      </c>
      <c r="G3588" s="1" t="s">
        <v>382</v>
      </c>
    </row>
    <row r="3589" spans="1:7" s="1" customFormat="1" ht="13.5">
      <c r="A3589" s="180">
        <v>44958</v>
      </c>
      <c r="B3589" s="1" t="s">
        <v>83</v>
      </c>
      <c r="C3589" s="144"/>
      <c r="D3589" s="144">
        <v>36881700</v>
      </c>
      <c r="E3589" s="1" t="s">
        <v>342</v>
      </c>
      <c r="G3589" s="1" t="s">
        <v>382</v>
      </c>
    </row>
    <row r="3590" spans="1:7" s="1" customFormat="1" ht="13.5">
      <c r="A3590" s="180">
        <v>44958</v>
      </c>
      <c r="B3590" s="1" t="s">
        <v>2</v>
      </c>
      <c r="C3590" s="144"/>
      <c r="D3590" s="144">
        <v>3688170</v>
      </c>
      <c r="E3590" s="1" t="s">
        <v>342</v>
      </c>
      <c r="G3590" s="1" t="s">
        <v>382</v>
      </c>
    </row>
    <row r="3591" spans="1:7" s="1" customFormat="1" ht="13.5">
      <c r="A3591" s="180">
        <v>44958</v>
      </c>
      <c r="B3591" s="1" t="s">
        <v>153</v>
      </c>
      <c r="C3591" s="144"/>
      <c r="D3591" s="144">
        <v>20117300</v>
      </c>
      <c r="E3591" s="1" t="s">
        <v>342</v>
      </c>
      <c r="G3591" s="1" t="s">
        <v>382</v>
      </c>
    </row>
    <row r="3592" spans="1:7" s="1" customFormat="1" ht="13.5">
      <c r="A3592" s="180">
        <v>44958</v>
      </c>
      <c r="B3592" s="1" t="s">
        <v>2</v>
      </c>
      <c r="C3592" s="144"/>
      <c r="D3592" s="144">
        <v>2011730</v>
      </c>
      <c r="E3592" s="1" t="s">
        <v>342</v>
      </c>
      <c r="G3592" s="1" t="s">
        <v>382</v>
      </c>
    </row>
    <row r="3593" spans="1:7" s="1" customFormat="1" ht="13.5">
      <c r="A3593" s="180">
        <v>44958</v>
      </c>
      <c r="B3593" s="1" t="s">
        <v>83</v>
      </c>
      <c r="C3593" s="144"/>
      <c r="D3593" s="144">
        <v>4877000</v>
      </c>
      <c r="E3593" s="1" t="s">
        <v>313</v>
      </c>
      <c r="G3593" s="1" t="s">
        <v>382</v>
      </c>
    </row>
    <row r="3594" spans="1:7" s="1" customFormat="1" ht="13.5">
      <c r="A3594" s="180">
        <v>44958</v>
      </c>
      <c r="B3594" s="1" t="s">
        <v>2</v>
      </c>
      <c r="C3594" s="144"/>
      <c r="D3594" s="144">
        <v>487700</v>
      </c>
      <c r="E3594" s="1" t="s">
        <v>313</v>
      </c>
      <c r="G3594" s="1" t="s">
        <v>382</v>
      </c>
    </row>
    <row r="3595" spans="1:7" s="1" customFormat="1" ht="13.5">
      <c r="A3595" s="180">
        <v>44958</v>
      </c>
      <c r="B3595" s="1" t="s">
        <v>153</v>
      </c>
      <c r="C3595" s="144"/>
      <c r="D3595" s="144">
        <v>3104000</v>
      </c>
      <c r="E3595" s="1" t="s">
        <v>313</v>
      </c>
      <c r="G3595" s="1" t="s">
        <v>382</v>
      </c>
    </row>
    <row r="3596" spans="1:7" s="1" customFormat="1" ht="13.5">
      <c r="A3596" s="180">
        <v>44958</v>
      </c>
      <c r="B3596" s="1" t="s">
        <v>2</v>
      </c>
      <c r="C3596" s="144"/>
      <c r="D3596" s="144">
        <v>310400</v>
      </c>
      <c r="E3596" s="1" t="s">
        <v>313</v>
      </c>
      <c r="G3596" s="1" t="s">
        <v>382</v>
      </c>
    </row>
    <row r="3597" spans="1:7" s="1" customFormat="1" ht="13.5">
      <c r="A3597" s="180">
        <v>44958</v>
      </c>
      <c r="B3597" s="1" t="s">
        <v>153</v>
      </c>
      <c r="C3597" s="144"/>
      <c r="D3597" s="144">
        <v>12398000</v>
      </c>
      <c r="E3597" s="1" t="s">
        <v>455</v>
      </c>
      <c r="G3597" s="1" t="s">
        <v>382</v>
      </c>
    </row>
    <row r="3598" spans="1:7" s="1" customFormat="1" ht="13.5">
      <c r="A3598" s="180">
        <v>44958</v>
      </c>
      <c r="B3598" s="1" t="s">
        <v>2</v>
      </c>
      <c r="C3598" s="144"/>
      <c r="D3598" s="144">
        <v>1239800</v>
      </c>
      <c r="E3598" s="1" t="s">
        <v>455</v>
      </c>
      <c r="G3598" s="1" t="s">
        <v>382</v>
      </c>
    </row>
    <row r="3599" spans="1:7" s="1" customFormat="1" ht="13.5">
      <c r="A3599" s="180">
        <v>44958</v>
      </c>
      <c r="B3599" s="1" t="s">
        <v>153</v>
      </c>
      <c r="C3599" s="144"/>
      <c r="D3599" s="144">
        <v>6209400</v>
      </c>
      <c r="E3599" s="1" t="s">
        <v>240</v>
      </c>
      <c r="G3599" s="1" t="s">
        <v>382</v>
      </c>
    </row>
    <row r="3600" spans="1:7" s="1" customFormat="1" ht="13.5">
      <c r="A3600" s="180">
        <v>44958</v>
      </c>
      <c r="B3600" s="1" t="s">
        <v>2</v>
      </c>
      <c r="C3600" s="144"/>
      <c r="D3600" s="144">
        <v>620940</v>
      </c>
      <c r="E3600" s="1" t="s">
        <v>240</v>
      </c>
      <c r="G3600" s="1" t="s">
        <v>382</v>
      </c>
    </row>
    <row r="3601" spans="1:7" s="1" customFormat="1" ht="13.5">
      <c r="A3601" s="180">
        <v>44958</v>
      </c>
      <c r="B3601" s="1" t="s">
        <v>83</v>
      </c>
      <c r="C3601" s="144"/>
      <c r="D3601" s="144">
        <v>4900000</v>
      </c>
      <c r="E3601" s="1" t="s">
        <v>249</v>
      </c>
      <c r="G3601" s="1" t="s">
        <v>382</v>
      </c>
    </row>
    <row r="3602" spans="1:7" s="1" customFormat="1" ht="13.5">
      <c r="A3602" s="180">
        <v>44958</v>
      </c>
      <c r="B3602" s="1" t="s">
        <v>2</v>
      </c>
      <c r="C3602" s="144"/>
      <c r="D3602" s="144">
        <v>490000</v>
      </c>
      <c r="E3602" s="1" t="s">
        <v>249</v>
      </c>
      <c r="G3602" s="1" t="s">
        <v>382</v>
      </c>
    </row>
    <row r="3603" spans="1:7" s="1" customFormat="1" ht="13.5">
      <c r="A3603" s="180">
        <v>44958</v>
      </c>
      <c r="B3603" s="1" t="s">
        <v>153</v>
      </c>
      <c r="C3603" s="144"/>
      <c r="D3603" s="144">
        <v>2712500</v>
      </c>
      <c r="E3603" s="1" t="s">
        <v>249</v>
      </c>
      <c r="G3603" s="1" t="s">
        <v>382</v>
      </c>
    </row>
    <row r="3604" spans="1:7" s="1" customFormat="1" ht="13.5">
      <c r="A3604" s="180">
        <v>44958</v>
      </c>
      <c r="B3604" s="1" t="s">
        <v>2</v>
      </c>
      <c r="C3604" s="144"/>
      <c r="D3604" s="144">
        <v>271250</v>
      </c>
      <c r="E3604" s="1" t="s">
        <v>249</v>
      </c>
      <c r="G3604" s="1" t="s">
        <v>382</v>
      </c>
    </row>
    <row r="3605" spans="1:7" s="1" customFormat="1" ht="13.5">
      <c r="A3605" s="180">
        <v>44958</v>
      </c>
      <c r="B3605" s="1" t="s">
        <v>83</v>
      </c>
      <c r="C3605" s="144"/>
      <c r="D3605" s="144">
        <v>3099200</v>
      </c>
      <c r="E3605" s="1" t="s">
        <v>482</v>
      </c>
      <c r="G3605" s="1" t="s">
        <v>382</v>
      </c>
    </row>
    <row r="3606" spans="1:7" s="1" customFormat="1" ht="13.5">
      <c r="A3606" s="180">
        <v>44958</v>
      </c>
      <c r="B3606" s="1" t="s">
        <v>2</v>
      </c>
      <c r="C3606" s="144"/>
      <c r="D3606" s="144">
        <v>309920</v>
      </c>
      <c r="E3606" s="1" t="s">
        <v>482</v>
      </c>
      <c r="G3606" s="1" t="s">
        <v>382</v>
      </c>
    </row>
    <row r="3607" spans="1:7" s="1" customFormat="1" ht="13.5">
      <c r="A3607" s="180">
        <v>44958</v>
      </c>
      <c r="B3607" s="1" t="s">
        <v>153</v>
      </c>
      <c r="C3607" s="144"/>
      <c r="D3607" s="144">
        <v>1766700</v>
      </c>
      <c r="E3607" s="1" t="s">
        <v>482</v>
      </c>
      <c r="G3607" s="1" t="s">
        <v>382</v>
      </c>
    </row>
    <row r="3608" spans="1:7" s="1" customFormat="1" ht="13.5">
      <c r="A3608" s="180">
        <v>44958</v>
      </c>
      <c r="B3608" s="1" t="s">
        <v>2</v>
      </c>
      <c r="C3608" s="144"/>
      <c r="D3608" s="144">
        <v>176670</v>
      </c>
      <c r="E3608" s="1" t="s">
        <v>482</v>
      </c>
      <c r="G3608" s="1" t="s">
        <v>382</v>
      </c>
    </row>
    <row r="3609" spans="1:7" s="1" customFormat="1" ht="13.5">
      <c r="A3609" s="180">
        <v>44958</v>
      </c>
      <c r="B3609" s="1" t="s">
        <v>83</v>
      </c>
      <c r="C3609" s="144"/>
      <c r="D3609" s="144">
        <v>3412890</v>
      </c>
      <c r="E3609" s="1" t="s">
        <v>378</v>
      </c>
      <c r="G3609" s="1" t="s">
        <v>382</v>
      </c>
    </row>
    <row r="3610" spans="1:7" s="1" customFormat="1" ht="13.5">
      <c r="A3610" s="180">
        <v>44958</v>
      </c>
      <c r="B3610" s="1" t="s">
        <v>2</v>
      </c>
      <c r="C3610" s="144"/>
      <c r="D3610" s="144">
        <v>341289</v>
      </c>
      <c r="E3610" s="1" t="s">
        <v>378</v>
      </c>
      <c r="G3610" s="1" t="s">
        <v>382</v>
      </c>
    </row>
    <row r="3611" spans="1:7" s="1" customFormat="1" ht="13.5">
      <c r="A3611" s="180">
        <v>44958</v>
      </c>
      <c r="B3611" s="1" t="s">
        <v>153</v>
      </c>
      <c r="C3611" s="144"/>
      <c r="D3611" s="144">
        <v>1861470</v>
      </c>
      <c r="E3611" s="1" t="s">
        <v>378</v>
      </c>
      <c r="G3611" s="1" t="s">
        <v>382</v>
      </c>
    </row>
    <row r="3612" spans="1:7" s="1" customFormat="1" ht="13.5">
      <c r="A3612" s="180">
        <v>44958</v>
      </c>
      <c r="B3612" s="1" t="s">
        <v>2</v>
      </c>
      <c r="C3612" s="144"/>
      <c r="D3612" s="144">
        <v>186147</v>
      </c>
      <c r="E3612" s="1" t="s">
        <v>378</v>
      </c>
      <c r="G3612" s="1" t="s">
        <v>382</v>
      </c>
    </row>
    <row r="3613" spans="1:7" s="1" customFormat="1" ht="13.5">
      <c r="A3613" s="180">
        <v>44958</v>
      </c>
      <c r="B3613" s="1" t="s">
        <v>153</v>
      </c>
      <c r="C3613" s="144"/>
      <c r="D3613" s="144">
        <v>2140500</v>
      </c>
      <c r="E3613" s="1" t="s">
        <v>124</v>
      </c>
      <c r="G3613" s="1" t="s">
        <v>382</v>
      </c>
    </row>
    <row r="3614" spans="1:7" s="1" customFormat="1" ht="13.5">
      <c r="A3614" s="180">
        <v>44958</v>
      </c>
      <c r="B3614" s="1" t="s">
        <v>2</v>
      </c>
      <c r="C3614" s="144"/>
      <c r="D3614" s="144">
        <v>214050</v>
      </c>
      <c r="E3614" s="1" t="s">
        <v>124</v>
      </c>
      <c r="G3614" s="1" t="s">
        <v>382</v>
      </c>
    </row>
    <row r="3615" spans="1:7" s="1" customFormat="1" ht="13.5">
      <c r="A3615" s="180">
        <v>44958</v>
      </c>
      <c r="B3615" s="1" t="s">
        <v>83</v>
      </c>
      <c r="C3615" s="144"/>
      <c r="D3615" s="144">
        <v>1311800</v>
      </c>
      <c r="E3615" s="1" t="s">
        <v>331</v>
      </c>
      <c r="G3615" s="1" t="s">
        <v>382</v>
      </c>
    </row>
    <row r="3616" spans="1:7" s="1" customFormat="1" ht="13.5">
      <c r="A3616" s="180">
        <v>44958</v>
      </c>
      <c r="B3616" s="1" t="s">
        <v>2</v>
      </c>
      <c r="C3616" s="144"/>
      <c r="D3616" s="144">
        <v>131180</v>
      </c>
      <c r="E3616" s="1" t="s">
        <v>331</v>
      </c>
      <c r="G3616" s="1" t="s">
        <v>382</v>
      </c>
    </row>
    <row r="3617" spans="1:7" s="1" customFormat="1" ht="13.5">
      <c r="A3617" s="180">
        <v>44958</v>
      </c>
      <c r="B3617" s="1" t="s">
        <v>153</v>
      </c>
      <c r="C3617" s="144"/>
      <c r="D3617" s="144">
        <v>715500</v>
      </c>
      <c r="E3617" s="1" t="s">
        <v>331</v>
      </c>
      <c r="G3617" s="1" t="s">
        <v>382</v>
      </c>
    </row>
    <row r="3618" spans="1:7" s="1" customFormat="1" ht="13.5">
      <c r="A3618" s="180">
        <v>44958</v>
      </c>
      <c r="B3618" s="1" t="s">
        <v>2</v>
      </c>
      <c r="C3618" s="144"/>
      <c r="D3618" s="144">
        <v>71550</v>
      </c>
      <c r="E3618" s="1" t="s">
        <v>331</v>
      </c>
      <c r="G3618" s="1" t="s">
        <v>382</v>
      </c>
    </row>
    <row r="3619" spans="1:7" s="1" customFormat="1" ht="13.5">
      <c r="A3619" s="180">
        <v>44958</v>
      </c>
      <c r="B3619" s="1" t="s">
        <v>83</v>
      </c>
      <c r="C3619" s="144"/>
      <c r="D3619" s="144">
        <v>12346286</v>
      </c>
      <c r="E3619" s="1" t="s">
        <v>137</v>
      </c>
      <c r="G3619" s="1" t="s">
        <v>382</v>
      </c>
    </row>
    <row r="3620" spans="1:7" s="1" customFormat="1" ht="13.5">
      <c r="A3620" s="180">
        <v>44958</v>
      </c>
      <c r="B3620" s="1" t="s">
        <v>2</v>
      </c>
      <c r="C3620" s="144"/>
      <c r="D3620" s="144">
        <v>1234629</v>
      </c>
      <c r="E3620" s="1" t="s">
        <v>137</v>
      </c>
      <c r="G3620" s="1" t="s">
        <v>382</v>
      </c>
    </row>
    <row r="3621" spans="1:7" s="1" customFormat="1" ht="13.5">
      <c r="A3621" s="180">
        <v>44958</v>
      </c>
      <c r="B3621" s="1" t="s">
        <v>153</v>
      </c>
      <c r="C3621" s="144"/>
      <c r="D3621" s="144">
        <v>8194771</v>
      </c>
      <c r="E3621" s="1" t="s">
        <v>137</v>
      </c>
      <c r="G3621" s="1" t="s">
        <v>382</v>
      </c>
    </row>
    <row r="3622" spans="1:7" s="1" customFormat="1" ht="13.5">
      <c r="A3622" s="180">
        <v>44958</v>
      </c>
      <c r="B3622" s="1" t="s">
        <v>2</v>
      </c>
      <c r="C3622" s="144"/>
      <c r="D3622" s="144">
        <v>819477</v>
      </c>
      <c r="E3622" s="1" t="s">
        <v>137</v>
      </c>
      <c r="G3622" s="1" t="s">
        <v>382</v>
      </c>
    </row>
    <row r="3623" spans="1:7" s="1" customFormat="1" ht="13.5">
      <c r="A3623" s="180">
        <v>44958</v>
      </c>
      <c r="B3623" s="1" t="s">
        <v>83</v>
      </c>
      <c r="C3623" s="144"/>
      <c r="D3623" s="144">
        <v>900000</v>
      </c>
      <c r="E3623" s="1" t="s">
        <v>481</v>
      </c>
      <c r="G3623" s="1" t="s">
        <v>382</v>
      </c>
    </row>
    <row r="3624" spans="1:7" s="1" customFormat="1" ht="13.5">
      <c r="A3624" s="180">
        <v>44958</v>
      </c>
      <c r="B3624" s="1" t="s">
        <v>2</v>
      </c>
      <c r="C3624" s="144"/>
      <c r="D3624" s="144">
        <v>90000</v>
      </c>
      <c r="E3624" s="1" t="s">
        <v>481</v>
      </c>
      <c r="G3624" s="1" t="s">
        <v>382</v>
      </c>
    </row>
    <row r="3625" spans="1:7" s="1" customFormat="1" ht="13.5">
      <c r="A3625" s="180">
        <v>44958</v>
      </c>
      <c r="B3625" s="1" t="s">
        <v>83</v>
      </c>
      <c r="C3625" s="144"/>
      <c r="D3625" s="144">
        <v>5379000</v>
      </c>
      <c r="E3625" s="1" t="s">
        <v>125</v>
      </c>
      <c r="G3625" s="1" t="s">
        <v>382</v>
      </c>
    </row>
    <row r="3626" spans="1:7" s="1" customFormat="1" ht="13.5">
      <c r="A3626" s="180">
        <v>44958</v>
      </c>
      <c r="B3626" s="1" t="s">
        <v>2</v>
      </c>
      <c r="C3626" s="144"/>
      <c r="D3626" s="144">
        <v>537900</v>
      </c>
      <c r="E3626" s="1" t="s">
        <v>125</v>
      </c>
      <c r="G3626" s="1" t="s">
        <v>382</v>
      </c>
    </row>
    <row r="3627" spans="1:7" s="1" customFormat="1" ht="13.5">
      <c r="A3627" s="180">
        <v>44958</v>
      </c>
      <c r="B3627" s="1" t="s">
        <v>153</v>
      </c>
      <c r="C3627" s="144"/>
      <c r="D3627" s="144">
        <v>2715000</v>
      </c>
      <c r="E3627" s="1" t="s">
        <v>125</v>
      </c>
      <c r="G3627" s="1" t="s">
        <v>382</v>
      </c>
    </row>
    <row r="3628" spans="1:7" s="1" customFormat="1" ht="13.5">
      <c r="A3628" s="180">
        <v>44958</v>
      </c>
      <c r="B3628" s="1" t="s">
        <v>2</v>
      </c>
      <c r="C3628" s="144"/>
      <c r="D3628" s="144">
        <v>271500</v>
      </c>
      <c r="E3628" s="1" t="s">
        <v>125</v>
      </c>
      <c r="G3628" s="1" t="s">
        <v>382</v>
      </c>
    </row>
    <row r="3629" spans="1:7" s="1" customFormat="1" ht="13.5">
      <c r="A3629" s="180">
        <v>44958</v>
      </c>
      <c r="B3629" s="1" t="s">
        <v>153</v>
      </c>
      <c r="C3629" s="144"/>
      <c r="D3629" s="144">
        <v>7150200</v>
      </c>
      <c r="E3629" s="1" t="s">
        <v>126</v>
      </c>
      <c r="G3629" s="1" t="s">
        <v>382</v>
      </c>
    </row>
    <row r="3630" spans="1:7" s="1" customFormat="1" ht="13.5">
      <c r="A3630" s="180">
        <v>44958</v>
      </c>
      <c r="B3630" s="1" t="s">
        <v>2</v>
      </c>
      <c r="C3630" s="144"/>
      <c r="D3630" s="144">
        <v>715020</v>
      </c>
      <c r="E3630" s="1" t="s">
        <v>126</v>
      </c>
      <c r="G3630" s="1" t="s">
        <v>382</v>
      </c>
    </row>
    <row r="3631" spans="1:7" s="1" customFormat="1" ht="13.5">
      <c r="A3631" s="180">
        <v>44958</v>
      </c>
      <c r="B3631" s="1" t="s">
        <v>83</v>
      </c>
      <c r="C3631" s="144"/>
      <c r="D3631" s="144">
        <v>7471900</v>
      </c>
      <c r="E3631" s="1" t="s">
        <v>128</v>
      </c>
      <c r="G3631" s="1" t="s">
        <v>382</v>
      </c>
    </row>
    <row r="3632" spans="1:7" s="1" customFormat="1" ht="13.5">
      <c r="A3632" s="180">
        <v>44958</v>
      </c>
      <c r="B3632" s="1" t="s">
        <v>2</v>
      </c>
      <c r="C3632" s="144"/>
      <c r="D3632" s="144">
        <v>747190</v>
      </c>
      <c r="E3632" s="1" t="s">
        <v>128</v>
      </c>
      <c r="G3632" s="1" t="s">
        <v>382</v>
      </c>
    </row>
    <row r="3633" spans="1:7" s="1" customFormat="1" ht="13.5">
      <c r="A3633" s="180">
        <v>44958</v>
      </c>
      <c r="B3633" s="1" t="s">
        <v>153</v>
      </c>
      <c r="C3633" s="144"/>
      <c r="D3633" s="144">
        <v>3750000</v>
      </c>
      <c r="E3633" s="1" t="s">
        <v>128</v>
      </c>
      <c r="G3633" s="1" t="s">
        <v>382</v>
      </c>
    </row>
    <row r="3634" spans="1:7" s="1" customFormat="1" ht="13.5">
      <c r="A3634" s="180">
        <v>44958</v>
      </c>
      <c r="B3634" s="1" t="s">
        <v>2</v>
      </c>
      <c r="C3634" s="144"/>
      <c r="D3634" s="144">
        <v>375000</v>
      </c>
      <c r="E3634" s="1" t="s">
        <v>128</v>
      </c>
      <c r="G3634" s="1" t="s">
        <v>382</v>
      </c>
    </row>
    <row r="3635" spans="1:7" s="1" customFormat="1" ht="13.5">
      <c r="A3635" s="180">
        <v>44958</v>
      </c>
      <c r="B3635" s="1" t="s">
        <v>83</v>
      </c>
      <c r="C3635" s="144"/>
      <c r="D3635" s="144">
        <v>5238000</v>
      </c>
      <c r="E3635" s="1" t="s">
        <v>374</v>
      </c>
      <c r="G3635" s="1" t="s">
        <v>382</v>
      </c>
    </row>
    <row r="3636" spans="1:7" s="1" customFormat="1" ht="13.5">
      <c r="A3636" s="180">
        <v>44958</v>
      </c>
      <c r="B3636" s="1" t="s">
        <v>2</v>
      </c>
      <c r="C3636" s="144"/>
      <c r="D3636" s="144">
        <v>523800</v>
      </c>
      <c r="E3636" s="1" t="s">
        <v>374</v>
      </c>
      <c r="G3636" s="1" t="s">
        <v>382</v>
      </c>
    </row>
    <row r="3637" spans="1:7" s="1" customFormat="1" ht="13.5">
      <c r="A3637" s="180">
        <v>44958</v>
      </c>
      <c r="B3637" s="1" t="s">
        <v>153</v>
      </c>
      <c r="C3637" s="144"/>
      <c r="D3637" s="144">
        <v>1625700</v>
      </c>
      <c r="E3637" s="1" t="s">
        <v>374</v>
      </c>
      <c r="G3637" s="1" t="s">
        <v>382</v>
      </c>
    </row>
    <row r="3638" spans="1:7" s="1" customFormat="1" ht="13.5">
      <c r="A3638" s="180">
        <v>44958</v>
      </c>
      <c r="B3638" s="1" t="s">
        <v>2</v>
      </c>
      <c r="C3638" s="144"/>
      <c r="D3638" s="144">
        <v>162570</v>
      </c>
      <c r="E3638" s="1" t="s">
        <v>374</v>
      </c>
      <c r="G3638" s="1" t="s">
        <v>382</v>
      </c>
    </row>
    <row r="3639" spans="1:7" s="1" customFormat="1" ht="13.5">
      <c r="A3639" s="180">
        <v>44958</v>
      </c>
      <c r="B3639" s="1" t="s">
        <v>83</v>
      </c>
      <c r="C3639" s="144"/>
      <c r="D3639" s="144">
        <v>7482100</v>
      </c>
      <c r="E3639" s="1" t="s">
        <v>807</v>
      </c>
      <c r="G3639" s="1" t="s">
        <v>382</v>
      </c>
    </row>
    <row r="3640" spans="1:7" s="1" customFormat="1" ht="13.5">
      <c r="A3640" s="180">
        <v>44958</v>
      </c>
      <c r="B3640" s="1" t="s">
        <v>2</v>
      </c>
      <c r="C3640" s="144"/>
      <c r="D3640" s="144">
        <v>748210</v>
      </c>
      <c r="E3640" s="1" t="s">
        <v>807</v>
      </c>
      <c r="G3640" s="1" t="s">
        <v>382</v>
      </c>
    </row>
    <row r="3641" spans="1:7" s="1" customFormat="1" ht="13.5">
      <c r="A3641" s="180">
        <v>44958</v>
      </c>
      <c r="B3641" s="1" t="s">
        <v>153</v>
      </c>
      <c r="C3641" s="144"/>
      <c r="D3641" s="144">
        <v>2902300</v>
      </c>
      <c r="E3641" s="1" t="s">
        <v>807</v>
      </c>
      <c r="G3641" s="1" t="s">
        <v>382</v>
      </c>
    </row>
    <row r="3642" spans="1:7" s="1" customFormat="1" ht="13.5">
      <c r="A3642" s="180">
        <v>44958</v>
      </c>
      <c r="B3642" s="1" t="s">
        <v>2</v>
      </c>
      <c r="C3642" s="144"/>
      <c r="D3642" s="144">
        <v>290230</v>
      </c>
      <c r="E3642" s="1" t="s">
        <v>807</v>
      </c>
      <c r="G3642" s="1" t="s">
        <v>382</v>
      </c>
    </row>
    <row r="3643" spans="1:7" s="1" customFormat="1" ht="13.5">
      <c r="A3643" s="180">
        <v>44958</v>
      </c>
      <c r="B3643" s="1" t="s">
        <v>83</v>
      </c>
      <c r="C3643" s="144"/>
      <c r="D3643" s="144">
        <v>8300000</v>
      </c>
      <c r="E3643" s="1" t="s">
        <v>500</v>
      </c>
      <c r="G3643" s="1" t="s">
        <v>382</v>
      </c>
    </row>
    <row r="3644" spans="1:7" s="1" customFormat="1" ht="13.5">
      <c r="A3644" s="180">
        <v>44958</v>
      </c>
      <c r="B3644" s="1" t="s">
        <v>2</v>
      </c>
      <c r="C3644" s="144"/>
      <c r="D3644" s="144">
        <v>830000</v>
      </c>
      <c r="E3644" s="1" t="s">
        <v>500</v>
      </c>
      <c r="G3644" s="1" t="s">
        <v>382</v>
      </c>
    </row>
    <row r="3645" spans="1:7" s="1" customFormat="1" ht="13.5">
      <c r="A3645" s="180">
        <v>44958</v>
      </c>
      <c r="B3645" s="1" t="s">
        <v>153</v>
      </c>
      <c r="C3645" s="144"/>
      <c r="D3645" s="144">
        <v>4513900</v>
      </c>
      <c r="E3645" s="1" t="s">
        <v>500</v>
      </c>
      <c r="G3645" s="1" t="s">
        <v>382</v>
      </c>
    </row>
    <row r="3646" spans="1:7" s="1" customFormat="1" ht="13.5">
      <c r="A3646" s="180">
        <v>44958</v>
      </c>
      <c r="B3646" s="1" t="s">
        <v>2</v>
      </c>
      <c r="C3646" s="144"/>
      <c r="D3646" s="144">
        <v>451390</v>
      </c>
      <c r="E3646" s="1" t="s">
        <v>500</v>
      </c>
      <c r="G3646" s="1" t="s">
        <v>382</v>
      </c>
    </row>
    <row r="3647" spans="1:7" s="1" customFormat="1" ht="13.5">
      <c r="A3647" s="180">
        <v>44958</v>
      </c>
      <c r="B3647" s="1" t="s">
        <v>153</v>
      </c>
      <c r="C3647" s="144"/>
      <c r="D3647" s="144">
        <v>14849610</v>
      </c>
      <c r="E3647" s="1" t="s">
        <v>489</v>
      </c>
      <c r="G3647" s="1" t="s">
        <v>382</v>
      </c>
    </row>
    <row r="3648" spans="1:7" s="1" customFormat="1" ht="13.5">
      <c r="A3648" s="180">
        <v>44958</v>
      </c>
      <c r="B3648" s="1" t="s">
        <v>2</v>
      </c>
      <c r="C3648" s="144"/>
      <c r="D3648" s="144">
        <v>1484961</v>
      </c>
      <c r="E3648" s="1" t="s">
        <v>489</v>
      </c>
      <c r="G3648" s="1" t="s">
        <v>382</v>
      </c>
    </row>
    <row r="3649" spans="1:7" s="1" customFormat="1" ht="13.5">
      <c r="A3649" s="180">
        <v>44958</v>
      </c>
      <c r="B3649" s="1" t="s">
        <v>83</v>
      </c>
      <c r="C3649" s="144"/>
      <c r="D3649" s="144">
        <v>33878600</v>
      </c>
      <c r="E3649" s="1" t="s">
        <v>120</v>
      </c>
      <c r="G3649" s="1" t="s">
        <v>382</v>
      </c>
    </row>
    <row r="3650" spans="1:7" s="1" customFormat="1" ht="13.5">
      <c r="A3650" s="180">
        <v>44958</v>
      </c>
      <c r="B3650" s="1" t="s">
        <v>2</v>
      </c>
      <c r="C3650" s="144"/>
      <c r="D3650" s="144">
        <v>3387860</v>
      </c>
      <c r="E3650" s="1" t="s">
        <v>120</v>
      </c>
      <c r="G3650" s="1" t="s">
        <v>382</v>
      </c>
    </row>
    <row r="3651" spans="1:7" s="1" customFormat="1" ht="13.5">
      <c r="A3651" s="180">
        <v>44958</v>
      </c>
      <c r="B3651" s="1" t="s">
        <v>153</v>
      </c>
      <c r="C3651" s="144"/>
      <c r="D3651" s="144">
        <v>19918600</v>
      </c>
      <c r="E3651" s="1" t="s">
        <v>120</v>
      </c>
      <c r="G3651" s="1" t="s">
        <v>382</v>
      </c>
    </row>
    <row r="3652" spans="1:7" s="1" customFormat="1" ht="13.5">
      <c r="A3652" s="180">
        <v>44958</v>
      </c>
      <c r="B3652" s="1" t="s">
        <v>2</v>
      </c>
      <c r="C3652" s="144"/>
      <c r="D3652" s="144">
        <v>1991860</v>
      </c>
      <c r="E3652" s="1" t="s">
        <v>120</v>
      </c>
      <c r="G3652" s="1" t="s">
        <v>382</v>
      </c>
    </row>
    <row r="3653" spans="1:7" s="1" customFormat="1" ht="13.5">
      <c r="A3653" s="180">
        <v>44958</v>
      </c>
      <c r="B3653" s="1" t="s">
        <v>83</v>
      </c>
      <c r="C3653" s="144"/>
      <c r="D3653" s="144">
        <v>36942800</v>
      </c>
      <c r="E3653" s="1" t="s">
        <v>120</v>
      </c>
      <c r="G3653" s="1" t="s">
        <v>382</v>
      </c>
    </row>
    <row r="3654" spans="1:7" s="1" customFormat="1" ht="13.5">
      <c r="A3654" s="180">
        <v>44958</v>
      </c>
      <c r="B3654" s="1" t="s">
        <v>2</v>
      </c>
      <c r="C3654" s="144"/>
      <c r="D3654" s="144">
        <v>3694280</v>
      </c>
      <c r="E3654" s="1" t="s">
        <v>120</v>
      </c>
      <c r="G3654" s="1" t="s">
        <v>382</v>
      </c>
    </row>
    <row r="3655" spans="1:7" s="1" customFormat="1" ht="13.5">
      <c r="A3655" s="180">
        <v>44958</v>
      </c>
      <c r="B3655" s="1" t="s">
        <v>153</v>
      </c>
      <c r="C3655" s="144"/>
      <c r="D3655" s="144">
        <v>21722500</v>
      </c>
      <c r="E3655" s="1" t="s">
        <v>120</v>
      </c>
      <c r="G3655" s="1" t="s">
        <v>382</v>
      </c>
    </row>
    <row r="3656" spans="1:7" s="1" customFormat="1" ht="13.5">
      <c r="A3656" s="180">
        <v>44958</v>
      </c>
      <c r="B3656" s="1" t="s">
        <v>2</v>
      </c>
      <c r="C3656" s="144"/>
      <c r="D3656" s="144">
        <v>2172250</v>
      </c>
      <c r="E3656" s="1" t="s">
        <v>120</v>
      </c>
      <c r="G3656" s="1" t="s">
        <v>382</v>
      </c>
    </row>
    <row r="3657" spans="1:7" s="1" customFormat="1" ht="13.5">
      <c r="A3657" s="180">
        <v>44958</v>
      </c>
      <c r="B3657" s="1" t="s">
        <v>83</v>
      </c>
      <c r="C3657" s="144"/>
      <c r="D3657" s="144">
        <v>2362800</v>
      </c>
      <c r="E3657" s="1" t="s">
        <v>120</v>
      </c>
      <c r="G3657" s="1" t="s">
        <v>382</v>
      </c>
    </row>
    <row r="3658" spans="1:7" s="1" customFormat="1" ht="13.5">
      <c r="A3658" s="180">
        <v>44958</v>
      </c>
      <c r="B3658" s="1" t="s">
        <v>2</v>
      </c>
      <c r="C3658" s="144"/>
      <c r="D3658" s="144">
        <v>236280</v>
      </c>
      <c r="E3658" s="1" t="s">
        <v>120</v>
      </c>
      <c r="G3658" s="1" t="s">
        <v>382</v>
      </c>
    </row>
    <row r="3659" spans="1:7" s="1" customFormat="1" ht="13.5">
      <c r="A3659" s="180">
        <v>44958</v>
      </c>
      <c r="B3659" s="1" t="s">
        <v>153</v>
      </c>
      <c r="C3659" s="144"/>
      <c r="D3659" s="144">
        <v>1387100</v>
      </c>
      <c r="E3659" s="1" t="s">
        <v>120</v>
      </c>
      <c r="G3659" s="1" t="s">
        <v>382</v>
      </c>
    </row>
    <row r="3660" spans="1:7" s="1" customFormat="1" ht="13.5">
      <c r="A3660" s="180">
        <v>44958</v>
      </c>
      <c r="B3660" s="1" t="s">
        <v>2</v>
      </c>
      <c r="C3660" s="144"/>
      <c r="D3660" s="144">
        <v>138710</v>
      </c>
      <c r="E3660" s="1" t="s">
        <v>120</v>
      </c>
      <c r="G3660" s="1" t="s">
        <v>382</v>
      </c>
    </row>
    <row r="3661" spans="1:7" s="1" customFormat="1" ht="13.5">
      <c r="A3661" s="180">
        <v>44958</v>
      </c>
      <c r="B3661" s="1" t="s">
        <v>83</v>
      </c>
      <c r="C3661" s="144"/>
      <c r="D3661" s="144">
        <v>186070300</v>
      </c>
      <c r="E3661" s="1" t="s">
        <v>456</v>
      </c>
      <c r="G3661" s="1" t="s">
        <v>382</v>
      </c>
    </row>
    <row r="3662" spans="1:7" s="1" customFormat="1" ht="13.5">
      <c r="A3662" s="180">
        <v>44958</v>
      </c>
      <c r="B3662" s="1" t="s">
        <v>2</v>
      </c>
      <c r="C3662" s="144"/>
      <c r="D3662" s="144">
        <v>18607030</v>
      </c>
      <c r="E3662" s="1" t="s">
        <v>456</v>
      </c>
      <c r="G3662" s="1" t="s">
        <v>382</v>
      </c>
    </row>
    <row r="3663" spans="1:7" s="1" customFormat="1" ht="13.5">
      <c r="A3663" s="180">
        <v>44958</v>
      </c>
      <c r="B3663" s="1" t="s">
        <v>153</v>
      </c>
      <c r="C3663" s="144"/>
      <c r="D3663" s="144">
        <v>114807000</v>
      </c>
      <c r="E3663" s="1" t="s">
        <v>456</v>
      </c>
      <c r="G3663" s="1" t="s">
        <v>382</v>
      </c>
    </row>
    <row r="3664" spans="1:7" s="1" customFormat="1" ht="13.5">
      <c r="A3664" s="180">
        <v>44958</v>
      </c>
      <c r="B3664" s="1" t="s">
        <v>2</v>
      </c>
      <c r="C3664" s="144"/>
      <c r="D3664" s="144">
        <v>11480700</v>
      </c>
      <c r="E3664" s="1" t="s">
        <v>456</v>
      </c>
      <c r="G3664" s="1" t="s">
        <v>382</v>
      </c>
    </row>
    <row r="3665" spans="1:7" s="1" customFormat="1" ht="13.5">
      <c r="A3665" s="180">
        <v>44958</v>
      </c>
      <c r="B3665" s="1" t="s">
        <v>153</v>
      </c>
      <c r="C3665" s="144"/>
      <c r="D3665" s="144">
        <v>23982800</v>
      </c>
      <c r="E3665" s="1" t="s">
        <v>483</v>
      </c>
      <c r="G3665" s="1" t="s">
        <v>382</v>
      </c>
    </row>
    <row r="3666" spans="1:7" s="1" customFormat="1" ht="13.5">
      <c r="A3666" s="180">
        <v>44958</v>
      </c>
      <c r="B3666" s="1" t="s">
        <v>2</v>
      </c>
      <c r="C3666" s="144"/>
      <c r="D3666" s="144">
        <v>2398280</v>
      </c>
      <c r="E3666" s="1" t="s">
        <v>483</v>
      </c>
      <c r="G3666" s="1" t="s">
        <v>382</v>
      </c>
    </row>
    <row r="3667" spans="1:7" s="1" customFormat="1" ht="13.5">
      <c r="A3667" s="180">
        <v>44958</v>
      </c>
      <c r="B3667" s="1" t="s">
        <v>153</v>
      </c>
      <c r="C3667" s="144"/>
      <c r="D3667" s="144">
        <v>7538800</v>
      </c>
      <c r="E3667" s="1" t="s">
        <v>483</v>
      </c>
      <c r="G3667" s="1" t="s">
        <v>382</v>
      </c>
    </row>
    <row r="3668" spans="1:7" s="1" customFormat="1" ht="13.5">
      <c r="A3668" s="180">
        <v>44958</v>
      </c>
      <c r="B3668" s="1" t="s">
        <v>2</v>
      </c>
      <c r="C3668" s="144"/>
      <c r="D3668" s="144">
        <v>753880</v>
      </c>
      <c r="E3668" s="1" t="s">
        <v>483</v>
      </c>
      <c r="G3668" s="1" t="s">
        <v>382</v>
      </c>
    </row>
    <row r="3669" spans="1:7" s="1" customFormat="1" ht="13.5">
      <c r="A3669" s="180">
        <v>44958</v>
      </c>
      <c r="B3669" s="1" t="s">
        <v>83</v>
      </c>
      <c r="C3669" s="144"/>
      <c r="D3669" s="144">
        <v>15542000</v>
      </c>
      <c r="E3669" s="1" t="s">
        <v>339</v>
      </c>
      <c r="G3669" s="1" t="s">
        <v>382</v>
      </c>
    </row>
    <row r="3670" spans="1:7" s="1" customFormat="1" ht="13.5">
      <c r="A3670" s="180">
        <v>44958</v>
      </c>
      <c r="B3670" s="1" t="s">
        <v>2</v>
      </c>
      <c r="C3670" s="144"/>
      <c r="D3670" s="144">
        <v>1554200</v>
      </c>
      <c r="E3670" s="1" t="s">
        <v>339</v>
      </c>
      <c r="G3670" s="1" t="s">
        <v>382</v>
      </c>
    </row>
    <row r="3671" spans="1:7" s="1" customFormat="1" ht="13.5">
      <c r="A3671" s="180">
        <v>44958</v>
      </c>
      <c r="B3671" s="1" t="s">
        <v>153</v>
      </c>
      <c r="C3671" s="144"/>
      <c r="D3671" s="144">
        <v>8477400</v>
      </c>
      <c r="E3671" s="1" t="s">
        <v>339</v>
      </c>
      <c r="G3671" s="1" t="s">
        <v>382</v>
      </c>
    </row>
    <row r="3672" spans="1:7" s="1" customFormat="1" ht="13.5">
      <c r="A3672" s="180">
        <v>44958</v>
      </c>
      <c r="B3672" s="1" t="s">
        <v>2</v>
      </c>
      <c r="C3672" s="144"/>
      <c r="D3672" s="144">
        <v>847740</v>
      </c>
      <c r="E3672" s="1" t="s">
        <v>339</v>
      </c>
      <c r="G3672" s="1" t="s">
        <v>382</v>
      </c>
    </row>
    <row r="3673" spans="1:7" s="1" customFormat="1" ht="13.5">
      <c r="A3673" s="180">
        <v>44958</v>
      </c>
      <c r="B3673" s="1" t="s">
        <v>83</v>
      </c>
      <c r="C3673" s="144"/>
      <c r="D3673" s="144">
        <v>41762000</v>
      </c>
      <c r="E3673" s="1" t="s">
        <v>117</v>
      </c>
      <c r="G3673" s="1" t="s">
        <v>382</v>
      </c>
    </row>
    <row r="3674" spans="1:7" s="1" customFormat="1" ht="13.5">
      <c r="A3674" s="180">
        <v>44958</v>
      </c>
      <c r="B3674" s="1" t="s">
        <v>2</v>
      </c>
      <c r="C3674" s="144"/>
      <c r="D3674" s="144">
        <v>4176200</v>
      </c>
      <c r="E3674" s="1" t="s">
        <v>117</v>
      </c>
      <c r="G3674" s="1" t="s">
        <v>382</v>
      </c>
    </row>
    <row r="3675" spans="1:7" s="1" customFormat="1" ht="13.5">
      <c r="A3675" s="180">
        <v>44958</v>
      </c>
      <c r="B3675" s="1" t="s">
        <v>153</v>
      </c>
      <c r="C3675" s="144"/>
      <c r="D3675" s="144">
        <v>25741300</v>
      </c>
      <c r="E3675" s="1" t="s">
        <v>117</v>
      </c>
      <c r="G3675" s="1" t="s">
        <v>382</v>
      </c>
    </row>
    <row r="3676" spans="1:7" s="1" customFormat="1" ht="13.5">
      <c r="A3676" s="180">
        <v>44958</v>
      </c>
      <c r="B3676" s="1" t="s">
        <v>2</v>
      </c>
      <c r="C3676" s="144"/>
      <c r="D3676" s="144">
        <v>2574130</v>
      </c>
      <c r="E3676" s="1" t="s">
        <v>117</v>
      </c>
      <c r="G3676" s="1" t="s">
        <v>382</v>
      </c>
    </row>
    <row r="3677" spans="1:7" s="1" customFormat="1" ht="13.5">
      <c r="A3677" s="180">
        <v>44958</v>
      </c>
      <c r="B3677" s="1" t="s">
        <v>153</v>
      </c>
      <c r="C3677" s="144"/>
      <c r="D3677" s="144">
        <v>25235810</v>
      </c>
      <c r="E3677" s="1" t="s">
        <v>481</v>
      </c>
      <c r="G3677" s="1" t="s">
        <v>382</v>
      </c>
    </row>
    <row r="3678" spans="1:7" s="1" customFormat="1" ht="13.5">
      <c r="A3678" s="180">
        <v>44958</v>
      </c>
      <c r="B3678" s="1" t="s">
        <v>2</v>
      </c>
      <c r="C3678" s="144"/>
      <c r="D3678" s="144">
        <v>2523581</v>
      </c>
      <c r="E3678" s="1" t="s">
        <v>481</v>
      </c>
      <c r="G3678" s="1" t="s">
        <v>382</v>
      </c>
    </row>
    <row r="3679" spans="1:7" s="1" customFormat="1" ht="13.5">
      <c r="A3679" s="180">
        <v>44958</v>
      </c>
      <c r="B3679" s="1" t="s">
        <v>83</v>
      </c>
      <c r="C3679" s="144"/>
      <c r="D3679" s="144">
        <v>3090800</v>
      </c>
      <c r="E3679" s="1" t="s">
        <v>132</v>
      </c>
      <c r="G3679" s="1" t="s">
        <v>382</v>
      </c>
    </row>
    <row r="3680" spans="1:7" s="1" customFormat="1" ht="13.5">
      <c r="A3680" s="180">
        <v>44958</v>
      </c>
      <c r="B3680" s="1" t="s">
        <v>2</v>
      </c>
      <c r="C3680" s="144"/>
      <c r="D3680" s="144">
        <v>309080</v>
      </c>
      <c r="E3680" s="1" t="s">
        <v>132</v>
      </c>
      <c r="G3680" s="1" t="s">
        <v>382</v>
      </c>
    </row>
    <row r="3681" spans="1:7" s="1" customFormat="1" ht="13.5">
      <c r="A3681" s="180">
        <v>44958</v>
      </c>
      <c r="B3681" s="1" t="s">
        <v>153</v>
      </c>
      <c r="C3681" s="144"/>
      <c r="D3681" s="144">
        <v>1836700</v>
      </c>
      <c r="E3681" s="1" t="s">
        <v>132</v>
      </c>
      <c r="G3681" s="1" t="s">
        <v>382</v>
      </c>
    </row>
    <row r="3682" spans="1:7" s="1" customFormat="1" ht="13.5">
      <c r="A3682" s="180">
        <v>44958</v>
      </c>
      <c r="B3682" s="1" t="s">
        <v>2</v>
      </c>
      <c r="C3682" s="144"/>
      <c r="D3682" s="144">
        <v>183670</v>
      </c>
      <c r="E3682" s="1" t="s">
        <v>132</v>
      </c>
      <c r="G3682" s="1" t="s">
        <v>382</v>
      </c>
    </row>
    <row r="3683" spans="1:7" s="1" customFormat="1" ht="13.5">
      <c r="A3683" s="180">
        <v>44958</v>
      </c>
      <c r="B3683" s="1" t="s">
        <v>153</v>
      </c>
      <c r="C3683" s="144"/>
      <c r="D3683" s="144">
        <v>32455200</v>
      </c>
      <c r="E3683" s="1" t="s">
        <v>378</v>
      </c>
      <c r="G3683" s="1" t="s">
        <v>382</v>
      </c>
    </row>
    <row r="3684" spans="1:7" s="1" customFormat="1" ht="13.5">
      <c r="A3684" s="180">
        <v>44958</v>
      </c>
      <c r="B3684" s="1" t="s">
        <v>2</v>
      </c>
      <c r="C3684" s="144"/>
      <c r="D3684" s="144">
        <v>3245520</v>
      </c>
      <c r="E3684" s="1" t="s">
        <v>378</v>
      </c>
      <c r="G3684" s="1" t="s">
        <v>382</v>
      </c>
    </row>
    <row r="3685" spans="1:7" s="1" customFormat="1" ht="13.5">
      <c r="A3685" s="180">
        <v>44958</v>
      </c>
      <c r="B3685" s="1" t="s">
        <v>83</v>
      </c>
      <c r="C3685" s="144"/>
      <c r="D3685" s="144">
        <v>8505700</v>
      </c>
      <c r="E3685" s="1" t="s">
        <v>313</v>
      </c>
      <c r="G3685" s="1" t="s">
        <v>382</v>
      </c>
    </row>
    <row r="3686" spans="1:7" s="1" customFormat="1" ht="13.5">
      <c r="A3686" s="180">
        <v>44958</v>
      </c>
      <c r="B3686" s="1" t="s">
        <v>2</v>
      </c>
      <c r="C3686" s="144"/>
      <c r="D3686" s="144">
        <v>850570</v>
      </c>
      <c r="E3686" s="1" t="s">
        <v>313</v>
      </c>
      <c r="G3686" s="1" t="s">
        <v>382</v>
      </c>
    </row>
    <row r="3687" spans="1:7" s="1" customFormat="1" ht="13.5">
      <c r="A3687" s="180">
        <v>44958</v>
      </c>
      <c r="B3687" s="1" t="s">
        <v>153</v>
      </c>
      <c r="C3687" s="144"/>
      <c r="D3687" s="144">
        <v>4955200</v>
      </c>
      <c r="E3687" s="1" t="s">
        <v>313</v>
      </c>
      <c r="G3687" s="1" t="s">
        <v>382</v>
      </c>
    </row>
    <row r="3688" spans="1:7" s="1" customFormat="1" ht="13.5">
      <c r="A3688" s="180">
        <v>44958</v>
      </c>
      <c r="B3688" s="1" t="s">
        <v>2</v>
      </c>
      <c r="C3688" s="144"/>
      <c r="D3688" s="144">
        <v>495520</v>
      </c>
      <c r="E3688" s="1" t="s">
        <v>313</v>
      </c>
      <c r="G3688" s="1" t="s">
        <v>382</v>
      </c>
    </row>
    <row r="3689" spans="1:7" s="1" customFormat="1" ht="13.5">
      <c r="A3689" s="180">
        <v>44958</v>
      </c>
      <c r="B3689" s="1" t="s">
        <v>83</v>
      </c>
      <c r="C3689" s="144"/>
      <c r="D3689" s="144">
        <v>7741300</v>
      </c>
      <c r="E3689" s="1" t="s">
        <v>313</v>
      </c>
      <c r="G3689" s="1" t="s">
        <v>382</v>
      </c>
    </row>
    <row r="3690" spans="1:7" s="1" customFormat="1" ht="13.5">
      <c r="A3690" s="180">
        <v>44958</v>
      </c>
      <c r="B3690" s="1" t="s">
        <v>2</v>
      </c>
      <c r="C3690" s="144"/>
      <c r="D3690" s="144">
        <v>774130</v>
      </c>
      <c r="E3690" s="1" t="s">
        <v>313</v>
      </c>
      <c r="G3690" s="1" t="s">
        <v>382</v>
      </c>
    </row>
    <row r="3691" spans="1:7" s="1" customFormat="1" ht="13.5">
      <c r="A3691" s="180">
        <v>44958</v>
      </c>
      <c r="B3691" s="1" t="s">
        <v>153</v>
      </c>
      <c r="C3691" s="144"/>
      <c r="D3691" s="144">
        <v>4222500</v>
      </c>
      <c r="E3691" s="1" t="s">
        <v>313</v>
      </c>
      <c r="G3691" s="1" t="s">
        <v>382</v>
      </c>
    </row>
    <row r="3692" spans="1:7" s="1" customFormat="1" ht="13.5">
      <c r="A3692" s="180">
        <v>44958</v>
      </c>
      <c r="B3692" s="1" t="s">
        <v>2</v>
      </c>
      <c r="C3692" s="144"/>
      <c r="D3692" s="144">
        <v>422250</v>
      </c>
      <c r="E3692" s="1" t="s">
        <v>313</v>
      </c>
      <c r="G3692" s="1" t="s">
        <v>382</v>
      </c>
    </row>
    <row r="3693" spans="1:7" s="1" customFormat="1" ht="13.5">
      <c r="A3693" s="180">
        <v>44958</v>
      </c>
      <c r="B3693" s="1" t="s">
        <v>153</v>
      </c>
      <c r="C3693" s="144"/>
      <c r="D3693" s="144">
        <v>4788800</v>
      </c>
      <c r="E3693" s="1" t="s">
        <v>313</v>
      </c>
      <c r="G3693" s="1" t="s">
        <v>382</v>
      </c>
    </row>
    <row r="3694" spans="1:7" s="1" customFormat="1" ht="13.5">
      <c r="A3694" s="180">
        <v>44958</v>
      </c>
      <c r="B3694" s="1" t="s">
        <v>2</v>
      </c>
      <c r="C3694" s="144"/>
      <c r="D3694" s="144">
        <v>478880</v>
      </c>
      <c r="E3694" s="1" t="s">
        <v>313</v>
      </c>
      <c r="G3694" s="1" t="s">
        <v>382</v>
      </c>
    </row>
    <row r="3695" spans="1:7" s="1" customFormat="1" ht="13.5">
      <c r="A3695" s="180">
        <v>44958</v>
      </c>
      <c r="B3695" s="1" t="s">
        <v>83</v>
      </c>
      <c r="C3695" s="144"/>
      <c r="D3695" s="144">
        <v>8955600</v>
      </c>
      <c r="E3695" s="1" t="s">
        <v>123</v>
      </c>
      <c r="G3695" s="1" t="s">
        <v>382</v>
      </c>
    </row>
    <row r="3696" spans="1:7" s="1" customFormat="1" ht="13.5">
      <c r="A3696" s="180">
        <v>44958</v>
      </c>
      <c r="B3696" s="1" t="s">
        <v>2</v>
      </c>
      <c r="C3696" s="144"/>
      <c r="D3696" s="144">
        <v>895560</v>
      </c>
      <c r="E3696" s="1" t="s">
        <v>123</v>
      </c>
      <c r="G3696" s="1" t="s">
        <v>382</v>
      </c>
    </row>
    <row r="3697" spans="1:7" s="1" customFormat="1" ht="13.5">
      <c r="A3697" s="180">
        <v>44958</v>
      </c>
      <c r="B3697" s="1" t="s">
        <v>153</v>
      </c>
      <c r="C3697" s="144"/>
      <c r="D3697" s="144">
        <v>5103000</v>
      </c>
      <c r="E3697" s="1" t="s">
        <v>123</v>
      </c>
      <c r="G3697" s="1" t="s">
        <v>382</v>
      </c>
    </row>
    <row r="3698" spans="1:7" s="1" customFormat="1" ht="13.5">
      <c r="A3698" s="180">
        <v>44958</v>
      </c>
      <c r="B3698" s="1" t="s">
        <v>2</v>
      </c>
      <c r="C3698" s="144"/>
      <c r="D3698" s="144">
        <v>510300</v>
      </c>
      <c r="E3698" s="1" t="s">
        <v>123</v>
      </c>
      <c r="G3698" s="1" t="s">
        <v>382</v>
      </c>
    </row>
    <row r="3699" spans="1:7" s="1" customFormat="1" ht="13.5">
      <c r="A3699" s="180">
        <v>44958</v>
      </c>
      <c r="B3699" s="1" t="s">
        <v>83</v>
      </c>
      <c r="C3699" s="144"/>
      <c r="D3699" s="144">
        <v>58990100</v>
      </c>
      <c r="E3699" s="1" t="s">
        <v>397</v>
      </c>
      <c r="G3699" s="1" t="s">
        <v>382</v>
      </c>
    </row>
    <row r="3700" spans="1:7" s="1" customFormat="1" ht="13.5">
      <c r="A3700" s="180">
        <v>44958</v>
      </c>
      <c r="B3700" s="1" t="s">
        <v>2</v>
      </c>
      <c r="C3700" s="144"/>
      <c r="D3700" s="144">
        <v>5899010</v>
      </c>
      <c r="E3700" s="1" t="s">
        <v>397</v>
      </c>
      <c r="G3700" s="1" t="s">
        <v>382</v>
      </c>
    </row>
    <row r="3701" spans="1:7" s="1" customFormat="1" ht="13.5">
      <c r="A3701" s="180">
        <v>44958</v>
      </c>
      <c r="B3701" s="1" t="s">
        <v>153</v>
      </c>
      <c r="C3701" s="144"/>
      <c r="D3701" s="144">
        <v>32992000</v>
      </c>
      <c r="E3701" s="1" t="s">
        <v>397</v>
      </c>
      <c r="G3701" s="1" t="s">
        <v>382</v>
      </c>
    </row>
    <row r="3702" spans="1:7" s="1" customFormat="1" ht="13.5">
      <c r="A3702" s="180">
        <v>44958</v>
      </c>
      <c r="B3702" s="1" t="s">
        <v>2</v>
      </c>
      <c r="C3702" s="144"/>
      <c r="D3702" s="144">
        <v>3299200</v>
      </c>
      <c r="E3702" s="1" t="s">
        <v>397</v>
      </c>
      <c r="G3702" s="1" t="s">
        <v>382</v>
      </c>
    </row>
    <row r="3703" spans="1:7" s="1" customFormat="1" ht="13.5">
      <c r="A3703" s="180">
        <v>44958</v>
      </c>
      <c r="B3703" s="1" t="s">
        <v>83</v>
      </c>
      <c r="C3703" s="144"/>
      <c r="D3703" s="144">
        <v>57611900</v>
      </c>
      <c r="E3703" s="1" t="s">
        <v>310</v>
      </c>
      <c r="G3703" s="1" t="s">
        <v>382</v>
      </c>
    </row>
    <row r="3704" spans="1:7" s="1" customFormat="1" ht="13.5">
      <c r="A3704" s="180">
        <v>44958</v>
      </c>
      <c r="B3704" s="1" t="s">
        <v>2</v>
      </c>
      <c r="C3704" s="144"/>
      <c r="D3704" s="144">
        <v>5761190</v>
      </c>
      <c r="E3704" s="1" t="s">
        <v>310</v>
      </c>
      <c r="G3704" s="1" t="s">
        <v>382</v>
      </c>
    </row>
    <row r="3705" spans="1:7" s="1" customFormat="1" ht="13.5">
      <c r="A3705" s="180">
        <v>44958</v>
      </c>
      <c r="B3705" s="1" t="s">
        <v>153</v>
      </c>
      <c r="C3705" s="144"/>
      <c r="D3705" s="144">
        <v>32376900</v>
      </c>
      <c r="E3705" s="1" t="s">
        <v>310</v>
      </c>
      <c r="G3705" s="1" t="s">
        <v>382</v>
      </c>
    </row>
    <row r="3706" spans="1:7" s="1" customFormat="1" ht="13.5">
      <c r="A3706" s="180">
        <v>44958</v>
      </c>
      <c r="B3706" s="1" t="s">
        <v>2</v>
      </c>
      <c r="C3706" s="144"/>
      <c r="D3706" s="144">
        <v>3237690</v>
      </c>
      <c r="E3706" s="1" t="s">
        <v>310</v>
      </c>
      <c r="G3706" s="1" t="s">
        <v>382</v>
      </c>
    </row>
    <row r="3707" spans="1:7" s="1" customFormat="1" ht="13.5">
      <c r="A3707" s="180">
        <v>44958</v>
      </c>
      <c r="B3707" s="1" t="s">
        <v>153</v>
      </c>
      <c r="C3707" s="144"/>
      <c r="D3707" s="144">
        <v>1187000</v>
      </c>
      <c r="E3707" s="1" t="s">
        <v>310</v>
      </c>
      <c r="G3707" s="1" t="s">
        <v>382</v>
      </c>
    </row>
    <row r="3708" spans="1:7" s="1" customFormat="1" ht="13.5">
      <c r="A3708" s="180">
        <v>44958</v>
      </c>
      <c r="B3708" s="1" t="s">
        <v>2</v>
      </c>
      <c r="C3708" s="144"/>
      <c r="D3708" s="144">
        <v>118700</v>
      </c>
      <c r="E3708" s="1" t="s">
        <v>310</v>
      </c>
      <c r="G3708" s="1" t="s">
        <v>382</v>
      </c>
    </row>
    <row r="3709" spans="1:7" s="1" customFormat="1" ht="13.5">
      <c r="A3709" s="180">
        <v>44958</v>
      </c>
      <c r="B3709" s="1" t="s">
        <v>83</v>
      </c>
      <c r="C3709" s="144"/>
      <c r="D3709" s="144">
        <v>9542600</v>
      </c>
      <c r="E3709" s="1" t="s">
        <v>313</v>
      </c>
      <c r="G3709" s="1" t="s">
        <v>382</v>
      </c>
    </row>
    <row r="3710" spans="1:7" s="1" customFormat="1" ht="13.5">
      <c r="A3710" s="180">
        <v>44958</v>
      </c>
      <c r="B3710" s="1" t="s">
        <v>2</v>
      </c>
      <c r="C3710" s="144"/>
      <c r="D3710" s="144">
        <v>954260</v>
      </c>
      <c r="E3710" s="1" t="s">
        <v>313</v>
      </c>
      <c r="G3710" s="1" t="s">
        <v>382</v>
      </c>
    </row>
    <row r="3711" spans="1:7" s="1" customFormat="1" ht="13.5">
      <c r="A3711" s="180">
        <v>44958</v>
      </c>
      <c r="B3711" s="1" t="s">
        <v>153</v>
      </c>
      <c r="C3711" s="144"/>
      <c r="D3711" s="144">
        <v>5205100</v>
      </c>
      <c r="E3711" s="1" t="s">
        <v>313</v>
      </c>
      <c r="G3711" s="1" t="s">
        <v>382</v>
      </c>
    </row>
    <row r="3712" spans="1:7" s="1" customFormat="1" ht="13.5">
      <c r="A3712" s="180">
        <v>44958</v>
      </c>
      <c r="B3712" s="1" t="s">
        <v>2</v>
      </c>
      <c r="C3712" s="144"/>
      <c r="D3712" s="144">
        <v>520510</v>
      </c>
      <c r="E3712" s="1" t="s">
        <v>313</v>
      </c>
      <c r="G3712" s="1" t="s">
        <v>382</v>
      </c>
    </row>
    <row r="3713" spans="1:7" s="1" customFormat="1" ht="13.5">
      <c r="A3713" s="180">
        <v>44958</v>
      </c>
      <c r="B3713" s="1" t="s">
        <v>83</v>
      </c>
      <c r="C3713" s="144"/>
      <c r="D3713" s="144">
        <v>16751400</v>
      </c>
      <c r="E3713" s="1" t="s">
        <v>129</v>
      </c>
      <c r="G3713" s="1" t="s">
        <v>382</v>
      </c>
    </row>
    <row r="3714" spans="1:7" s="1" customFormat="1" ht="13.5">
      <c r="A3714" s="180">
        <v>44958</v>
      </c>
      <c r="B3714" s="1" t="s">
        <v>2</v>
      </c>
      <c r="C3714" s="144"/>
      <c r="D3714" s="144">
        <v>1675140</v>
      </c>
      <c r="E3714" s="1" t="s">
        <v>129</v>
      </c>
      <c r="G3714" s="1" t="s">
        <v>382</v>
      </c>
    </row>
    <row r="3715" spans="1:7" s="1" customFormat="1" ht="13.5">
      <c r="A3715" s="180">
        <v>44958</v>
      </c>
      <c r="B3715" s="1" t="s">
        <v>153</v>
      </c>
      <c r="C3715" s="144"/>
      <c r="D3715" s="144">
        <v>9137100</v>
      </c>
      <c r="E3715" s="1" t="s">
        <v>129</v>
      </c>
      <c r="G3715" s="1" t="s">
        <v>382</v>
      </c>
    </row>
    <row r="3716" spans="1:7" s="1" customFormat="1" ht="13.5">
      <c r="A3716" s="180">
        <v>44958</v>
      </c>
      <c r="B3716" s="1" t="s">
        <v>2</v>
      </c>
      <c r="C3716" s="144"/>
      <c r="D3716" s="144">
        <v>913710</v>
      </c>
      <c r="E3716" s="1" t="s">
        <v>129</v>
      </c>
      <c r="G3716" s="1" t="s">
        <v>382</v>
      </c>
    </row>
    <row r="3717" spans="1:7" s="1" customFormat="1" ht="13.5">
      <c r="A3717" s="180">
        <v>44958</v>
      </c>
      <c r="B3717" s="1" t="s">
        <v>83</v>
      </c>
      <c r="C3717" s="144"/>
      <c r="D3717" s="144">
        <v>43209200</v>
      </c>
      <c r="E3717" s="1" t="s">
        <v>342</v>
      </c>
      <c r="G3717" s="1" t="s">
        <v>382</v>
      </c>
    </row>
    <row r="3718" spans="1:7" s="1" customFormat="1" ht="13.5">
      <c r="A3718" s="180">
        <v>44958</v>
      </c>
      <c r="B3718" s="1" t="s">
        <v>2</v>
      </c>
      <c r="C3718" s="144"/>
      <c r="D3718" s="144">
        <v>4320920</v>
      </c>
      <c r="E3718" s="1" t="s">
        <v>342</v>
      </c>
      <c r="G3718" s="1" t="s">
        <v>382</v>
      </c>
    </row>
    <row r="3719" spans="1:7" s="1" customFormat="1" ht="13.5">
      <c r="A3719" s="180">
        <v>44958</v>
      </c>
      <c r="B3719" s="1" t="s">
        <v>153</v>
      </c>
      <c r="C3719" s="144"/>
      <c r="D3719" s="144">
        <v>23568700</v>
      </c>
      <c r="E3719" s="1" t="s">
        <v>342</v>
      </c>
      <c r="G3719" s="1" t="s">
        <v>382</v>
      </c>
    </row>
    <row r="3720" spans="1:7" s="1" customFormat="1" ht="13.5">
      <c r="A3720" s="180">
        <v>44958</v>
      </c>
      <c r="B3720" s="1" t="s">
        <v>2</v>
      </c>
      <c r="C3720" s="144"/>
      <c r="D3720" s="144">
        <v>2356870</v>
      </c>
      <c r="E3720" s="1" t="s">
        <v>342</v>
      </c>
      <c r="G3720" s="1" t="s">
        <v>382</v>
      </c>
    </row>
    <row r="3721" spans="1:7" s="1" customFormat="1" ht="13.5">
      <c r="A3721" s="180">
        <v>44958</v>
      </c>
      <c r="B3721" s="1" t="s">
        <v>83</v>
      </c>
      <c r="C3721" s="144"/>
      <c r="D3721" s="144">
        <v>7055580</v>
      </c>
      <c r="E3721" s="1" t="s">
        <v>375</v>
      </c>
      <c r="G3721" s="1" t="s">
        <v>382</v>
      </c>
    </row>
    <row r="3722" spans="1:7" s="1" customFormat="1" ht="13.5">
      <c r="A3722" s="180">
        <v>44958</v>
      </c>
      <c r="B3722" s="1" t="s">
        <v>2</v>
      </c>
      <c r="C3722" s="144"/>
      <c r="D3722" s="144">
        <v>705558</v>
      </c>
      <c r="E3722" s="1" t="s">
        <v>375</v>
      </c>
      <c r="G3722" s="1" t="s">
        <v>382</v>
      </c>
    </row>
    <row r="3723" spans="1:7" s="1" customFormat="1" ht="13.5">
      <c r="A3723" s="180">
        <v>44958</v>
      </c>
      <c r="B3723" s="1" t="s">
        <v>153</v>
      </c>
      <c r="C3723" s="144"/>
      <c r="D3723" s="144">
        <v>6124070</v>
      </c>
      <c r="E3723" s="1" t="s">
        <v>375</v>
      </c>
      <c r="G3723" s="1" t="s">
        <v>382</v>
      </c>
    </row>
    <row r="3724" spans="1:7" s="1" customFormat="1" ht="13.5">
      <c r="A3724" s="180">
        <v>44958</v>
      </c>
      <c r="B3724" s="1" t="s">
        <v>2</v>
      </c>
      <c r="C3724" s="144"/>
      <c r="D3724" s="144">
        <v>612407</v>
      </c>
      <c r="E3724" s="1" t="s">
        <v>375</v>
      </c>
      <c r="G3724" s="1" t="s">
        <v>382</v>
      </c>
    </row>
    <row r="3725" spans="1:7" s="1" customFormat="1" ht="13.5">
      <c r="A3725" s="180">
        <v>44958</v>
      </c>
      <c r="B3725" s="1" t="s">
        <v>153</v>
      </c>
      <c r="C3725" s="144"/>
      <c r="D3725" s="144">
        <v>3100400</v>
      </c>
      <c r="E3725" s="1" t="s">
        <v>404</v>
      </c>
      <c r="G3725" s="1" t="s">
        <v>382</v>
      </c>
    </row>
    <row r="3726" spans="1:7" s="1" customFormat="1" ht="13.5">
      <c r="A3726" s="180">
        <v>44958</v>
      </c>
      <c r="B3726" s="1" t="s">
        <v>2</v>
      </c>
      <c r="C3726" s="144"/>
      <c r="D3726" s="144">
        <v>310040</v>
      </c>
      <c r="E3726" s="1" t="s">
        <v>404</v>
      </c>
      <c r="G3726" s="1" t="s">
        <v>382</v>
      </c>
    </row>
    <row r="3727" spans="1:7" s="1" customFormat="1" ht="13.5">
      <c r="A3727" s="180">
        <v>44958</v>
      </c>
      <c r="B3727" s="1" t="s">
        <v>83</v>
      </c>
      <c r="C3727" s="144"/>
      <c r="D3727" s="144">
        <v>89025700</v>
      </c>
      <c r="E3727" s="1" t="s">
        <v>135</v>
      </c>
      <c r="G3727" s="1" t="s">
        <v>382</v>
      </c>
    </row>
    <row r="3728" spans="1:7" s="1" customFormat="1" ht="13.5">
      <c r="A3728" s="180">
        <v>44958</v>
      </c>
      <c r="B3728" s="1" t="s">
        <v>2</v>
      </c>
      <c r="C3728" s="144"/>
      <c r="D3728" s="144">
        <v>8902570</v>
      </c>
      <c r="E3728" s="1" t="s">
        <v>135</v>
      </c>
      <c r="G3728" s="1" t="s">
        <v>382</v>
      </c>
    </row>
    <row r="3729" spans="1:7" s="1" customFormat="1" ht="13.5">
      <c r="A3729" s="180">
        <v>44958</v>
      </c>
      <c r="B3729" s="1" t="s">
        <v>153</v>
      </c>
      <c r="C3729" s="144"/>
      <c r="D3729" s="144">
        <v>62898700</v>
      </c>
      <c r="E3729" s="1" t="s">
        <v>135</v>
      </c>
      <c r="G3729" s="1" t="s">
        <v>382</v>
      </c>
    </row>
    <row r="3730" spans="1:7" s="1" customFormat="1" ht="13.5">
      <c r="A3730" s="180">
        <v>44958</v>
      </c>
      <c r="B3730" s="1" t="s">
        <v>2</v>
      </c>
      <c r="C3730" s="144"/>
      <c r="D3730" s="144">
        <v>6289870</v>
      </c>
      <c r="E3730" s="1" t="s">
        <v>135</v>
      </c>
      <c r="G3730" s="1" t="s">
        <v>382</v>
      </c>
    </row>
    <row r="3731" spans="1:7" s="1" customFormat="1" ht="13.5">
      <c r="A3731" s="180">
        <v>44958</v>
      </c>
      <c r="B3731" s="1" t="s">
        <v>153</v>
      </c>
      <c r="C3731" s="144"/>
      <c r="D3731" s="144">
        <v>2515600</v>
      </c>
      <c r="E3731" s="1" t="s">
        <v>378</v>
      </c>
      <c r="G3731" s="1" t="s">
        <v>382</v>
      </c>
    </row>
    <row r="3732" spans="1:7" s="1" customFormat="1" ht="13.5">
      <c r="A3732" s="180">
        <v>44958</v>
      </c>
      <c r="B3732" s="1" t="s">
        <v>2</v>
      </c>
      <c r="C3732" s="144"/>
      <c r="D3732" s="144">
        <v>251560</v>
      </c>
      <c r="E3732" s="1" t="s">
        <v>378</v>
      </c>
      <c r="G3732" s="1" t="s">
        <v>382</v>
      </c>
    </row>
    <row r="3733" spans="1:7" s="1" customFormat="1" ht="13.5">
      <c r="A3733" s="180">
        <v>44958</v>
      </c>
      <c r="B3733" s="1" t="s">
        <v>83</v>
      </c>
      <c r="C3733" s="144"/>
      <c r="D3733" s="144">
        <v>10885000</v>
      </c>
      <c r="E3733" s="1" t="s">
        <v>456</v>
      </c>
      <c r="G3733" s="1" t="s">
        <v>382</v>
      </c>
    </row>
    <row r="3734" spans="1:7" s="1" customFormat="1" ht="13.5">
      <c r="A3734" s="180">
        <v>44958</v>
      </c>
      <c r="B3734" s="1" t="s">
        <v>2</v>
      </c>
      <c r="C3734" s="144"/>
      <c r="D3734" s="144">
        <v>1088500</v>
      </c>
      <c r="E3734" s="1" t="s">
        <v>456</v>
      </c>
      <c r="G3734" s="1" t="s">
        <v>382</v>
      </c>
    </row>
    <row r="3735" spans="1:7" s="1" customFormat="1" ht="13.5">
      <c r="A3735" s="180">
        <v>44958</v>
      </c>
      <c r="B3735" s="1" t="s">
        <v>153</v>
      </c>
      <c r="C3735" s="144"/>
      <c r="D3735" s="144">
        <v>6716000</v>
      </c>
      <c r="E3735" s="1" t="s">
        <v>456</v>
      </c>
      <c r="G3735" s="1" t="s">
        <v>382</v>
      </c>
    </row>
    <row r="3736" spans="1:7" s="1" customFormat="1" ht="13.5">
      <c r="A3736" s="180">
        <v>44958</v>
      </c>
      <c r="B3736" s="1" t="s">
        <v>2</v>
      </c>
      <c r="C3736" s="144"/>
      <c r="D3736" s="144">
        <v>671600</v>
      </c>
      <c r="E3736" s="1" t="s">
        <v>456</v>
      </c>
      <c r="G3736" s="1" t="s">
        <v>382</v>
      </c>
    </row>
    <row r="3737" spans="1:7" s="1" customFormat="1" ht="13.5">
      <c r="A3737" s="180">
        <v>44958</v>
      </c>
      <c r="B3737" s="1" t="s">
        <v>153</v>
      </c>
      <c r="C3737" s="144"/>
      <c r="D3737" s="144">
        <v>8641900</v>
      </c>
      <c r="E3737" s="1" t="s">
        <v>246</v>
      </c>
      <c r="G3737" s="1" t="s">
        <v>382</v>
      </c>
    </row>
    <row r="3738" spans="1:7" s="1" customFormat="1" ht="13.5">
      <c r="A3738" s="180">
        <v>44958</v>
      </c>
      <c r="B3738" s="1" t="s">
        <v>2</v>
      </c>
      <c r="C3738" s="144"/>
      <c r="D3738" s="144">
        <v>864190</v>
      </c>
      <c r="E3738" s="1" t="s">
        <v>246</v>
      </c>
      <c r="G3738" s="1" t="s">
        <v>382</v>
      </c>
    </row>
    <row r="3739" spans="1:7" s="1" customFormat="1" ht="13.5">
      <c r="A3739" s="180">
        <v>44958</v>
      </c>
      <c r="B3739" s="1" t="s">
        <v>83</v>
      </c>
      <c r="C3739" s="144"/>
      <c r="D3739" s="144">
        <v>5542000</v>
      </c>
      <c r="E3739" s="1" t="s">
        <v>246</v>
      </c>
      <c r="G3739" s="1" t="s">
        <v>382</v>
      </c>
    </row>
    <row r="3740" spans="1:7" s="1" customFormat="1" ht="13.5">
      <c r="A3740" s="180">
        <v>44958</v>
      </c>
      <c r="B3740" s="1" t="s">
        <v>2</v>
      </c>
      <c r="C3740" s="144"/>
      <c r="D3740" s="144">
        <v>554200</v>
      </c>
      <c r="E3740" s="1" t="s">
        <v>246</v>
      </c>
      <c r="G3740" s="1" t="s">
        <v>382</v>
      </c>
    </row>
    <row r="3741" spans="1:7" s="1" customFormat="1" ht="13.5">
      <c r="A3741" s="180">
        <v>44958</v>
      </c>
      <c r="B3741" s="1" t="s">
        <v>153</v>
      </c>
      <c r="C3741" s="144"/>
      <c r="D3741" s="144">
        <v>3113400</v>
      </c>
      <c r="E3741" s="1" t="s">
        <v>246</v>
      </c>
      <c r="G3741" s="1" t="s">
        <v>382</v>
      </c>
    </row>
    <row r="3742" spans="1:7" s="1" customFormat="1" ht="13.5">
      <c r="A3742" s="180">
        <v>44958</v>
      </c>
      <c r="B3742" s="1" t="s">
        <v>2</v>
      </c>
      <c r="C3742" s="144"/>
      <c r="D3742" s="144">
        <v>311340</v>
      </c>
      <c r="E3742" s="1" t="s">
        <v>246</v>
      </c>
      <c r="G3742" s="1" t="s">
        <v>382</v>
      </c>
    </row>
    <row r="3743" spans="1:7" s="1" customFormat="1" ht="13.5">
      <c r="A3743" s="180">
        <v>44958</v>
      </c>
      <c r="B3743" s="1" t="s">
        <v>83</v>
      </c>
      <c r="C3743" s="144"/>
      <c r="D3743" s="144">
        <v>8733954</v>
      </c>
      <c r="E3743" s="1" t="s">
        <v>524</v>
      </c>
      <c r="G3743" s="1" t="s">
        <v>382</v>
      </c>
    </row>
    <row r="3744" spans="1:7" s="1" customFormat="1" ht="13.5">
      <c r="A3744" s="180">
        <v>44958</v>
      </c>
      <c r="B3744" s="1" t="s">
        <v>2</v>
      </c>
      <c r="C3744" s="144"/>
      <c r="D3744" s="144">
        <v>873395</v>
      </c>
      <c r="E3744" s="1" t="s">
        <v>524</v>
      </c>
      <c r="G3744" s="1" t="s">
        <v>382</v>
      </c>
    </row>
    <row r="3745" spans="1:7" s="1" customFormat="1" ht="13.5">
      <c r="A3745" s="180">
        <v>44958</v>
      </c>
      <c r="B3745" s="1" t="s">
        <v>153</v>
      </c>
      <c r="C3745" s="144"/>
      <c r="D3745" s="144">
        <v>6736846</v>
      </c>
      <c r="E3745" s="1" t="s">
        <v>524</v>
      </c>
      <c r="G3745" s="1" t="s">
        <v>382</v>
      </c>
    </row>
    <row r="3746" spans="1:7" s="1" customFormat="1" ht="13.5">
      <c r="A3746" s="180">
        <v>44958</v>
      </c>
      <c r="B3746" s="1" t="s">
        <v>2</v>
      </c>
      <c r="C3746" s="144"/>
      <c r="D3746" s="144">
        <v>673685</v>
      </c>
      <c r="E3746" s="1" t="s">
        <v>524</v>
      </c>
      <c r="G3746" s="1" t="s">
        <v>382</v>
      </c>
    </row>
    <row r="3747" spans="1:7" s="1" customFormat="1" ht="13.5">
      <c r="A3747" s="180">
        <v>44958</v>
      </c>
      <c r="B3747" s="1" t="s">
        <v>83</v>
      </c>
      <c r="C3747" s="144"/>
      <c r="D3747" s="144">
        <v>6286200</v>
      </c>
      <c r="E3747" s="1" t="s">
        <v>120</v>
      </c>
      <c r="G3747" s="1" t="s">
        <v>382</v>
      </c>
    </row>
    <row r="3748" spans="1:7" s="1" customFormat="1" ht="13.5">
      <c r="A3748" s="180">
        <v>44958</v>
      </c>
      <c r="B3748" s="1" t="s">
        <v>2</v>
      </c>
      <c r="C3748" s="144"/>
      <c r="D3748" s="144">
        <v>628620</v>
      </c>
      <c r="E3748" s="1" t="s">
        <v>120</v>
      </c>
      <c r="G3748" s="1" t="s">
        <v>382</v>
      </c>
    </row>
    <row r="3749" spans="1:7" s="1" customFormat="1" ht="13.5">
      <c r="A3749" s="180">
        <v>44958</v>
      </c>
      <c r="B3749" s="1" t="s">
        <v>153</v>
      </c>
      <c r="C3749" s="144"/>
      <c r="D3749" s="144">
        <v>3693800</v>
      </c>
      <c r="E3749" s="1" t="s">
        <v>120</v>
      </c>
      <c r="G3749" s="1" t="s">
        <v>382</v>
      </c>
    </row>
    <row r="3750" spans="1:7" s="1" customFormat="1" ht="13.5">
      <c r="A3750" s="180">
        <v>44958</v>
      </c>
      <c r="B3750" s="1" t="s">
        <v>2</v>
      </c>
      <c r="C3750" s="144"/>
      <c r="D3750" s="144">
        <v>369380</v>
      </c>
      <c r="E3750" s="1" t="s">
        <v>120</v>
      </c>
      <c r="G3750" s="1" t="s">
        <v>382</v>
      </c>
    </row>
    <row r="3751" spans="1:7" s="1" customFormat="1" ht="13.5">
      <c r="A3751" s="180">
        <v>44958</v>
      </c>
      <c r="B3751" s="1" t="s">
        <v>83</v>
      </c>
      <c r="C3751" s="144"/>
      <c r="D3751" s="144">
        <v>4583100</v>
      </c>
      <c r="E3751" s="1" t="s">
        <v>409</v>
      </c>
      <c r="G3751" s="1" t="s">
        <v>382</v>
      </c>
    </row>
    <row r="3752" spans="1:7" s="1" customFormat="1" ht="13.5">
      <c r="A3752" s="180">
        <v>44958</v>
      </c>
      <c r="B3752" s="1" t="s">
        <v>2</v>
      </c>
      <c r="C3752" s="144"/>
      <c r="D3752" s="144">
        <v>458310</v>
      </c>
      <c r="E3752" s="1" t="s">
        <v>409</v>
      </c>
      <c r="G3752" s="1" t="s">
        <v>382</v>
      </c>
    </row>
    <row r="3753" spans="1:7" s="1" customFormat="1" ht="13.5">
      <c r="A3753" s="180">
        <v>44958</v>
      </c>
      <c r="B3753" s="1" t="s">
        <v>153</v>
      </c>
      <c r="C3753" s="144"/>
      <c r="D3753" s="144">
        <v>2499900</v>
      </c>
      <c r="E3753" s="1" t="s">
        <v>409</v>
      </c>
      <c r="G3753" s="1" t="s">
        <v>382</v>
      </c>
    </row>
    <row r="3754" spans="1:7" s="1" customFormat="1" ht="13.5">
      <c r="A3754" s="180">
        <v>44958</v>
      </c>
      <c r="B3754" s="1" t="s">
        <v>2</v>
      </c>
      <c r="C3754" s="144"/>
      <c r="D3754" s="144">
        <v>249990</v>
      </c>
      <c r="E3754" s="1" t="s">
        <v>409</v>
      </c>
      <c r="G3754" s="1" t="s">
        <v>382</v>
      </c>
    </row>
    <row r="3755" spans="1:7" s="1" customFormat="1" ht="13.5">
      <c r="A3755" s="180">
        <v>44958</v>
      </c>
      <c r="B3755" s="1" t="s">
        <v>83</v>
      </c>
      <c r="C3755" s="144"/>
      <c r="D3755" s="144">
        <v>104179900</v>
      </c>
      <c r="E3755" s="1" t="s">
        <v>120</v>
      </c>
      <c r="G3755" s="1" t="s">
        <v>382</v>
      </c>
    </row>
    <row r="3756" spans="1:7" s="1" customFormat="1" ht="13.5">
      <c r="A3756" s="180">
        <v>44958</v>
      </c>
      <c r="B3756" s="1" t="s">
        <v>2</v>
      </c>
      <c r="C3756" s="144"/>
      <c r="D3756" s="144">
        <v>10417990</v>
      </c>
      <c r="E3756" s="1" t="s">
        <v>120</v>
      </c>
      <c r="G3756" s="1" t="s">
        <v>382</v>
      </c>
    </row>
    <row r="3757" spans="1:7" s="1" customFormat="1" ht="13.5">
      <c r="A3757" s="180">
        <v>44958</v>
      </c>
      <c r="B3757" s="1" t="s">
        <v>153</v>
      </c>
      <c r="C3757" s="144"/>
      <c r="D3757" s="144">
        <v>61265500</v>
      </c>
      <c r="E3757" s="1" t="s">
        <v>120</v>
      </c>
      <c r="G3757" s="1" t="s">
        <v>382</v>
      </c>
    </row>
    <row r="3758" spans="1:7" s="1" customFormat="1" ht="13.5">
      <c r="A3758" s="180">
        <v>44958</v>
      </c>
      <c r="B3758" s="1" t="s">
        <v>2</v>
      </c>
      <c r="C3758" s="144"/>
      <c r="D3758" s="144">
        <v>6126550</v>
      </c>
      <c r="E3758" s="1" t="s">
        <v>120</v>
      </c>
      <c r="G3758" s="1" t="s">
        <v>382</v>
      </c>
    </row>
    <row r="3759" spans="1:7" s="1" customFormat="1" ht="13.5">
      <c r="A3759" s="180">
        <v>44958</v>
      </c>
      <c r="B3759" s="1" t="s">
        <v>83</v>
      </c>
      <c r="C3759" s="144"/>
      <c r="D3759" s="144">
        <v>227325400</v>
      </c>
      <c r="E3759" s="1" t="s">
        <v>138</v>
      </c>
      <c r="G3759" s="1" t="s">
        <v>382</v>
      </c>
    </row>
    <row r="3760" spans="1:7" s="1" customFormat="1" ht="13.5">
      <c r="A3760" s="180">
        <v>44958</v>
      </c>
      <c r="B3760" s="1" t="s">
        <v>2</v>
      </c>
      <c r="C3760" s="144"/>
      <c r="D3760" s="144">
        <v>22732540</v>
      </c>
      <c r="E3760" s="1" t="s">
        <v>138</v>
      </c>
      <c r="G3760" s="1" t="s">
        <v>382</v>
      </c>
    </row>
    <row r="3761" spans="1:8" s="1" customFormat="1" ht="13.5">
      <c r="A3761" s="180">
        <v>44958</v>
      </c>
      <c r="B3761" s="1" t="s">
        <v>153</v>
      </c>
      <c r="C3761" s="144"/>
      <c r="D3761" s="144">
        <v>133559500</v>
      </c>
      <c r="E3761" s="1" t="s">
        <v>138</v>
      </c>
      <c r="G3761" s="1" t="s">
        <v>382</v>
      </c>
    </row>
    <row r="3762" spans="1:8" s="1" customFormat="1" ht="13.5">
      <c r="A3762" s="188">
        <v>44958</v>
      </c>
      <c r="B3762" s="135" t="s">
        <v>2</v>
      </c>
      <c r="C3762" s="270"/>
      <c r="D3762" s="270">
        <v>13355950</v>
      </c>
      <c r="E3762" s="135" t="s">
        <v>138</v>
      </c>
      <c r="F3762" s="135"/>
      <c r="G3762" s="135" t="s">
        <v>382</v>
      </c>
    </row>
    <row r="3763" spans="1:8" s="1" customFormat="1" ht="13.5">
      <c r="A3763" s="184">
        <v>44958</v>
      </c>
      <c r="B3763" s="26" t="s">
        <v>808</v>
      </c>
      <c r="C3763" s="271">
        <f>SUM(D3571:D3762)</f>
        <v>2223525235</v>
      </c>
      <c r="D3763" s="271"/>
      <c r="E3763" s="26"/>
      <c r="F3763" s="26"/>
      <c r="G3763" s="26"/>
    </row>
    <row r="3764" spans="1:8" ht="15" customHeight="1">
      <c r="A3764" s="180">
        <v>44977</v>
      </c>
      <c r="B3764" s="1" t="s">
        <v>161</v>
      </c>
      <c r="C3764" s="144"/>
      <c r="D3764" s="144">
        <v>112360</v>
      </c>
      <c r="E3764" s="1" t="s">
        <v>116</v>
      </c>
      <c r="F3764" s="1" t="s">
        <v>143</v>
      </c>
      <c r="G3764" s="1" t="s">
        <v>384</v>
      </c>
      <c r="H3764" s="155" t="s">
        <v>810</v>
      </c>
    </row>
    <row r="3765" spans="1:8" ht="15" customHeight="1">
      <c r="A3765" s="180">
        <v>44977</v>
      </c>
      <c r="B3765" s="1" t="s">
        <v>276</v>
      </c>
      <c r="C3765" s="144"/>
      <c r="D3765" s="144">
        <v>11236</v>
      </c>
      <c r="E3765" s="1" t="s">
        <v>116</v>
      </c>
      <c r="F3765" s="1" t="s">
        <v>143</v>
      </c>
      <c r="G3765" s="1" t="s">
        <v>384</v>
      </c>
    </row>
    <row r="3766" spans="1:8" ht="15" customHeight="1">
      <c r="A3766" s="180">
        <v>44977</v>
      </c>
      <c r="B3766" s="1" t="s">
        <v>248</v>
      </c>
      <c r="C3766" s="144">
        <v>123596</v>
      </c>
      <c r="D3766" s="144"/>
      <c r="E3766" s="1" t="s">
        <v>116</v>
      </c>
      <c r="F3766" s="1" t="s">
        <v>143</v>
      </c>
      <c r="G3766" s="1" t="s">
        <v>384</v>
      </c>
    </row>
    <row r="3767" spans="1:8" ht="15" customHeight="1">
      <c r="A3767" s="180">
        <v>44977</v>
      </c>
      <c r="B3767" s="1" t="s">
        <v>161</v>
      </c>
      <c r="C3767" s="144"/>
      <c r="D3767" s="144">
        <v>4790</v>
      </c>
      <c r="E3767" s="1" t="s">
        <v>116</v>
      </c>
      <c r="F3767" s="1" t="s">
        <v>144</v>
      </c>
      <c r="G3767" s="1" t="s">
        <v>513</v>
      </c>
    </row>
    <row r="3768" spans="1:8" ht="15" customHeight="1">
      <c r="A3768" s="180">
        <v>44977</v>
      </c>
      <c r="B3768" s="1" t="s">
        <v>248</v>
      </c>
      <c r="C3768" s="144">
        <v>4790</v>
      </c>
      <c r="D3768" s="144"/>
      <c r="E3768" s="1" t="s">
        <v>116</v>
      </c>
      <c r="F3768" s="1" t="s">
        <v>144</v>
      </c>
      <c r="G3768" s="1" t="s">
        <v>513</v>
      </c>
    </row>
    <row r="3769" spans="1:8" ht="15" customHeight="1">
      <c r="A3769" s="180">
        <v>44977</v>
      </c>
      <c r="B3769" s="1" t="s">
        <v>161</v>
      </c>
      <c r="C3769" s="144"/>
      <c r="D3769" s="144">
        <v>306490</v>
      </c>
      <c r="E3769" s="1" t="s">
        <v>455</v>
      </c>
      <c r="F3769" s="1" t="s">
        <v>143</v>
      </c>
      <c r="G3769" s="1" t="s">
        <v>513</v>
      </c>
    </row>
    <row r="3770" spans="1:8" ht="15" customHeight="1">
      <c r="A3770" s="180">
        <v>44977</v>
      </c>
      <c r="B3770" s="1" t="s">
        <v>276</v>
      </c>
      <c r="C3770" s="144"/>
      <c r="D3770" s="144">
        <v>30649</v>
      </c>
      <c r="E3770" s="1" t="s">
        <v>455</v>
      </c>
      <c r="F3770" s="1" t="s">
        <v>143</v>
      </c>
      <c r="G3770" s="1" t="s">
        <v>513</v>
      </c>
    </row>
    <row r="3771" spans="1:8" ht="15" customHeight="1">
      <c r="A3771" s="180">
        <v>44977</v>
      </c>
      <c r="B3771" s="1" t="s">
        <v>248</v>
      </c>
      <c r="C3771" s="144">
        <v>337139</v>
      </c>
      <c r="D3771" s="144"/>
      <c r="E3771" s="1" t="s">
        <v>455</v>
      </c>
      <c r="F3771" s="1" t="s">
        <v>143</v>
      </c>
      <c r="G3771" s="1" t="s">
        <v>513</v>
      </c>
    </row>
    <row r="3772" spans="1:8" ht="15" customHeight="1">
      <c r="A3772" s="180">
        <v>44977</v>
      </c>
      <c r="B3772" s="1" t="s">
        <v>161</v>
      </c>
      <c r="C3772" s="144"/>
      <c r="D3772" s="144">
        <v>13080</v>
      </c>
      <c r="E3772" s="1" t="s">
        <v>455</v>
      </c>
      <c r="F3772" s="1" t="s">
        <v>144</v>
      </c>
      <c r="G3772" s="1" t="s">
        <v>384</v>
      </c>
    </row>
    <row r="3773" spans="1:8" ht="15" customHeight="1">
      <c r="A3773" s="180">
        <v>44977</v>
      </c>
      <c r="B3773" s="1" t="s">
        <v>248</v>
      </c>
      <c r="C3773" s="144">
        <v>13080</v>
      </c>
      <c r="D3773" s="144"/>
      <c r="E3773" s="1" t="s">
        <v>455</v>
      </c>
      <c r="F3773" s="1" t="s">
        <v>144</v>
      </c>
      <c r="G3773" s="1" t="s">
        <v>384</v>
      </c>
    </row>
    <row r="3774" spans="1:8" ht="15" customHeight="1">
      <c r="A3774" s="180">
        <v>44977</v>
      </c>
      <c r="B3774" s="1" t="s">
        <v>161</v>
      </c>
      <c r="C3774" s="144"/>
      <c r="D3774" s="144">
        <v>61000</v>
      </c>
      <c r="E3774" s="1" t="s">
        <v>139</v>
      </c>
      <c r="F3774" s="1" t="s">
        <v>143</v>
      </c>
      <c r="G3774" s="1" t="s">
        <v>384</v>
      </c>
    </row>
    <row r="3775" spans="1:8" ht="15" customHeight="1">
      <c r="A3775" s="180">
        <v>44977</v>
      </c>
      <c r="B3775" s="1" t="s">
        <v>276</v>
      </c>
      <c r="C3775" s="144"/>
      <c r="D3775" s="144">
        <v>6100</v>
      </c>
      <c r="E3775" s="1" t="s">
        <v>139</v>
      </c>
      <c r="F3775" s="1" t="s">
        <v>143</v>
      </c>
      <c r="G3775" s="1" t="s">
        <v>384</v>
      </c>
    </row>
    <row r="3776" spans="1:8" ht="15" customHeight="1">
      <c r="A3776" s="180">
        <v>44977</v>
      </c>
      <c r="B3776" s="1" t="s">
        <v>248</v>
      </c>
      <c r="C3776" s="144">
        <v>67100</v>
      </c>
      <c r="D3776" s="144"/>
      <c r="E3776" s="1" t="s">
        <v>139</v>
      </c>
      <c r="F3776" s="1" t="s">
        <v>143</v>
      </c>
      <c r="G3776" s="1" t="s">
        <v>384</v>
      </c>
    </row>
    <row r="3777" spans="1:7" ht="15" customHeight="1">
      <c r="A3777" s="180">
        <v>44977</v>
      </c>
      <c r="B3777" s="1" t="s">
        <v>161</v>
      </c>
      <c r="C3777" s="144"/>
      <c r="D3777" s="144">
        <v>2600</v>
      </c>
      <c r="E3777" s="1" t="s">
        <v>139</v>
      </c>
      <c r="F3777" s="1" t="s">
        <v>144</v>
      </c>
      <c r="G3777" s="1" t="s">
        <v>513</v>
      </c>
    </row>
    <row r="3778" spans="1:7" ht="15" customHeight="1">
      <c r="A3778" s="180">
        <v>44977</v>
      </c>
      <c r="B3778" s="1" t="s">
        <v>248</v>
      </c>
      <c r="C3778" s="144">
        <v>2600</v>
      </c>
      <c r="D3778" s="144"/>
      <c r="E3778" s="1" t="s">
        <v>139</v>
      </c>
      <c r="F3778" s="1" t="s">
        <v>144</v>
      </c>
      <c r="G3778" s="1" t="s">
        <v>513</v>
      </c>
    </row>
    <row r="3779" spans="1:7" ht="15" customHeight="1">
      <c r="A3779" s="180">
        <v>44977</v>
      </c>
      <c r="B3779" s="1" t="s">
        <v>161</v>
      </c>
      <c r="C3779" s="144"/>
      <c r="D3779" s="144">
        <v>142440</v>
      </c>
      <c r="E3779" s="1" t="s">
        <v>139</v>
      </c>
      <c r="F3779" s="1" t="s">
        <v>227</v>
      </c>
      <c r="G3779" s="1" t="s">
        <v>513</v>
      </c>
    </row>
    <row r="3780" spans="1:7" ht="15" customHeight="1">
      <c r="A3780" s="180">
        <v>44977</v>
      </c>
      <c r="B3780" s="1" t="s">
        <v>276</v>
      </c>
      <c r="C3780" s="144"/>
      <c r="D3780" s="144">
        <v>14244</v>
      </c>
      <c r="E3780" s="1" t="s">
        <v>139</v>
      </c>
      <c r="F3780" s="1" t="s">
        <v>227</v>
      </c>
      <c r="G3780" s="1" t="s">
        <v>513</v>
      </c>
    </row>
    <row r="3781" spans="1:7" ht="15" customHeight="1">
      <c r="A3781" s="180">
        <v>44977</v>
      </c>
      <c r="B3781" s="1" t="s">
        <v>248</v>
      </c>
      <c r="C3781" s="144">
        <v>156684</v>
      </c>
      <c r="D3781" s="144"/>
      <c r="E3781" s="1" t="s">
        <v>139</v>
      </c>
      <c r="F3781" s="1" t="s">
        <v>227</v>
      </c>
      <c r="G3781" s="1" t="s">
        <v>513</v>
      </c>
    </row>
    <row r="3782" spans="1:7" ht="15" customHeight="1">
      <c r="A3782" s="180">
        <v>44977</v>
      </c>
      <c r="B3782" s="1" t="s">
        <v>161</v>
      </c>
      <c r="C3782" s="144"/>
      <c r="D3782" s="144">
        <v>6080</v>
      </c>
      <c r="E3782" s="1" t="s">
        <v>139</v>
      </c>
      <c r="F3782" s="1" t="s">
        <v>228</v>
      </c>
      <c r="G3782" s="1" t="s">
        <v>513</v>
      </c>
    </row>
    <row r="3783" spans="1:7" ht="15" customHeight="1">
      <c r="A3783" s="180">
        <v>44977</v>
      </c>
      <c r="B3783" s="1" t="s">
        <v>248</v>
      </c>
      <c r="C3783" s="144">
        <v>6080</v>
      </c>
      <c r="D3783" s="144"/>
      <c r="E3783" s="1" t="s">
        <v>139</v>
      </c>
      <c r="F3783" s="1" t="s">
        <v>228</v>
      </c>
      <c r="G3783" s="1" t="s">
        <v>513</v>
      </c>
    </row>
    <row r="3784" spans="1:7" ht="15" customHeight="1">
      <c r="A3784" s="180">
        <v>44977</v>
      </c>
      <c r="B3784" s="1" t="s">
        <v>161</v>
      </c>
      <c r="C3784" s="144"/>
      <c r="D3784" s="144">
        <v>48010</v>
      </c>
      <c r="E3784" s="1" t="s">
        <v>459</v>
      </c>
      <c r="F3784" s="1" t="s">
        <v>143</v>
      </c>
      <c r="G3784" s="1" t="s">
        <v>513</v>
      </c>
    </row>
    <row r="3785" spans="1:7" ht="15" customHeight="1">
      <c r="A3785" s="180">
        <v>44977</v>
      </c>
      <c r="B3785" s="1" t="s">
        <v>276</v>
      </c>
      <c r="C3785" s="144"/>
      <c r="D3785" s="144">
        <v>4801</v>
      </c>
      <c r="E3785" s="1" t="s">
        <v>459</v>
      </c>
      <c r="F3785" s="1" t="s">
        <v>143</v>
      </c>
      <c r="G3785" s="1" t="s">
        <v>513</v>
      </c>
    </row>
    <row r="3786" spans="1:7" ht="15" customHeight="1">
      <c r="A3786" s="180">
        <v>44977</v>
      </c>
      <c r="B3786" s="1" t="s">
        <v>248</v>
      </c>
      <c r="C3786" s="144">
        <v>52811</v>
      </c>
      <c r="D3786" s="144"/>
      <c r="E3786" s="1" t="s">
        <v>459</v>
      </c>
      <c r="F3786" s="1" t="s">
        <v>143</v>
      </c>
      <c r="G3786" s="1" t="s">
        <v>513</v>
      </c>
    </row>
    <row r="3787" spans="1:7" ht="15" customHeight="1">
      <c r="A3787" s="180">
        <v>44977</v>
      </c>
      <c r="B3787" s="1" t="s">
        <v>161</v>
      </c>
      <c r="C3787" s="144"/>
      <c r="D3787" s="144">
        <v>2050</v>
      </c>
      <c r="E3787" s="1" t="s">
        <v>459</v>
      </c>
      <c r="F3787" s="1" t="s">
        <v>144</v>
      </c>
      <c r="G3787" s="1" t="s">
        <v>513</v>
      </c>
    </row>
    <row r="3788" spans="1:7" ht="15" customHeight="1">
      <c r="A3788" s="180">
        <v>44977</v>
      </c>
      <c r="B3788" s="1" t="s">
        <v>248</v>
      </c>
      <c r="C3788" s="144">
        <v>2050</v>
      </c>
      <c r="D3788" s="144"/>
      <c r="E3788" s="1" t="s">
        <v>459</v>
      </c>
      <c r="F3788" s="1" t="s">
        <v>144</v>
      </c>
      <c r="G3788" s="1" t="s">
        <v>513</v>
      </c>
    </row>
    <row r="3789" spans="1:7" ht="15" customHeight="1">
      <c r="A3789" s="180">
        <v>44977</v>
      </c>
      <c r="B3789" s="1" t="s">
        <v>161</v>
      </c>
      <c r="C3789" s="144"/>
      <c r="D3789" s="144">
        <v>26460</v>
      </c>
      <c r="E3789" s="1" t="s">
        <v>342</v>
      </c>
      <c r="F3789" s="1" t="s">
        <v>143</v>
      </c>
      <c r="G3789" s="1" t="s">
        <v>513</v>
      </c>
    </row>
    <row r="3790" spans="1:7" ht="15" customHeight="1">
      <c r="A3790" s="180">
        <v>44977</v>
      </c>
      <c r="B3790" s="1" t="s">
        <v>276</v>
      </c>
      <c r="C3790" s="144"/>
      <c r="D3790" s="144">
        <v>2646</v>
      </c>
      <c r="E3790" s="1" t="s">
        <v>342</v>
      </c>
      <c r="F3790" s="1" t="s">
        <v>143</v>
      </c>
      <c r="G3790" s="1" t="s">
        <v>513</v>
      </c>
    </row>
    <row r="3791" spans="1:7" ht="15" customHeight="1">
      <c r="A3791" s="180">
        <v>44977</v>
      </c>
      <c r="B3791" s="1" t="s">
        <v>248</v>
      </c>
      <c r="C3791" s="144">
        <v>29106</v>
      </c>
      <c r="D3791" s="144"/>
      <c r="E3791" s="1" t="s">
        <v>342</v>
      </c>
      <c r="F3791" s="1" t="s">
        <v>143</v>
      </c>
      <c r="G3791" s="1" t="s">
        <v>513</v>
      </c>
    </row>
    <row r="3792" spans="1:7" ht="15" customHeight="1">
      <c r="A3792" s="180">
        <v>44977</v>
      </c>
      <c r="B3792" s="1" t="s">
        <v>161</v>
      </c>
      <c r="C3792" s="144"/>
      <c r="D3792" s="144">
        <v>1130</v>
      </c>
      <c r="E3792" s="1" t="s">
        <v>342</v>
      </c>
      <c r="F3792" s="1" t="s">
        <v>144</v>
      </c>
      <c r="G3792" s="1" t="s">
        <v>513</v>
      </c>
    </row>
    <row r="3793" spans="1:7" ht="15" customHeight="1">
      <c r="A3793" s="180">
        <v>44977</v>
      </c>
      <c r="B3793" s="1" t="s">
        <v>248</v>
      </c>
      <c r="C3793" s="144">
        <v>1130</v>
      </c>
      <c r="D3793" s="144"/>
      <c r="E3793" s="1" t="s">
        <v>342</v>
      </c>
      <c r="F3793" s="1" t="s">
        <v>144</v>
      </c>
      <c r="G3793" s="1" t="s">
        <v>513</v>
      </c>
    </row>
    <row r="3794" spans="1:7" ht="15" customHeight="1">
      <c r="A3794" s="180">
        <v>44977</v>
      </c>
      <c r="B3794" s="1" t="s">
        <v>161</v>
      </c>
      <c r="C3794" s="144"/>
      <c r="D3794" s="144">
        <v>1981660</v>
      </c>
      <c r="E3794" s="1" t="s">
        <v>342</v>
      </c>
      <c r="F3794" s="1" t="s">
        <v>227</v>
      </c>
      <c r="G3794" s="1" t="s">
        <v>513</v>
      </c>
    </row>
    <row r="3795" spans="1:7" ht="15" customHeight="1">
      <c r="A3795" s="180">
        <v>44977</v>
      </c>
      <c r="B3795" s="1" t="s">
        <v>276</v>
      </c>
      <c r="C3795" s="144"/>
      <c r="D3795" s="144">
        <v>198166</v>
      </c>
      <c r="E3795" s="1" t="s">
        <v>342</v>
      </c>
      <c r="F3795" s="1" t="s">
        <v>227</v>
      </c>
      <c r="G3795" s="1" t="s">
        <v>513</v>
      </c>
    </row>
    <row r="3796" spans="1:7" ht="15" customHeight="1">
      <c r="A3796" s="180">
        <v>44977</v>
      </c>
      <c r="B3796" s="1" t="s">
        <v>248</v>
      </c>
      <c r="C3796" s="144">
        <v>2179826</v>
      </c>
      <c r="D3796" s="144"/>
      <c r="E3796" s="1" t="s">
        <v>342</v>
      </c>
      <c r="F3796" s="1" t="s">
        <v>227</v>
      </c>
      <c r="G3796" s="1" t="s">
        <v>513</v>
      </c>
    </row>
    <row r="3797" spans="1:7" ht="15" customHeight="1">
      <c r="A3797" s="180">
        <v>44977</v>
      </c>
      <c r="B3797" s="1" t="s">
        <v>161</v>
      </c>
      <c r="C3797" s="144"/>
      <c r="D3797" s="144">
        <v>84620</v>
      </c>
      <c r="E3797" s="1" t="s">
        <v>342</v>
      </c>
      <c r="F3797" s="1" t="s">
        <v>228</v>
      </c>
      <c r="G3797" s="1" t="s">
        <v>513</v>
      </c>
    </row>
    <row r="3798" spans="1:7" ht="15" customHeight="1">
      <c r="A3798" s="180">
        <v>44977</v>
      </c>
      <c r="B3798" s="1" t="s">
        <v>248</v>
      </c>
      <c r="C3798" s="144">
        <v>84620</v>
      </c>
      <c r="D3798" s="144"/>
      <c r="E3798" s="1" t="s">
        <v>342</v>
      </c>
      <c r="F3798" s="1" t="s">
        <v>228</v>
      </c>
      <c r="G3798" s="1" t="s">
        <v>513</v>
      </c>
    </row>
    <row r="3799" spans="1:7" ht="15" customHeight="1">
      <c r="A3799" s="180">
        <v>44977</v>
      </c>
      <c r="B3799" s="1" t="s">
        <v>161</v>
      </c>
      <c r="C3799" s="144"/>
      <c r="D3799" s="144">
        <v>46460</v>
      </c>
      <c r="E3799" s="1" t="s">
        <v>313</v>
      </c>
      <c r="F3799" s="1" t="s">
        <v>143</v>
      </c>
      <c r="G3799" s="1" t="s">
        <v>513</v>
      </c>
    </row>
    <row r="3800" spans="1:7" ht="15" customHeight="1">
      <c r="A3800" s="180">
        <v>44977</v>
      </c>
      <c r="B3800" s="1" t="s">
        <v>276</v>
      </c>
      <c r="C3800" s="144"/>
      <c r="D3800" s="144">
        <v>4646</v>
      </c>
      <c r="E3800" s="1" t="s">
        <v>313</v>
      </c>
      <c r="F3800" s="1" t="s">
        <v>143</v>
      </c>
      <c r="G3800" s="1" t="s">
        <v>513</v>
      </c>
    </row>
    <row r="3801" spans="1:7" ht="15" customHeight="1">
      <c r="A3801" s="180">
        <v>44977</v>
      </c>
      <c r="B3801" s="1" t="s">
        <v>248</v>
      </c>
      <c r="C3801" s="144">
        <v>51106</v>
      </c>
      <c r="D3801" s="144"/>
      <c r="E3801" s="1" t="s">
        <v>313</v>
      </c>
      <c r="F3801" s="1" t="s">
        <v>143</v>
      </c>
      <c r="G3801" s="1" t="s">
        <v>513</v>
      </c>
    </row>
    <row r="3802" spans="1:7" ht="15" customHeight="1">
      <c r="A3802" s="180">
        <v>44977</v>
      </c>
      <c r="B3802" s="1" t="s">
        <v>161</v>
      </c>
      <c r="C3802" s="144"/>
      <c r="D3802" s="144">
        <v>1980</v>
      </c>
      <c r="E3802" s="1" t="s">
        <v>313</v>
      </c>
      <c r="F3802" s="1" t="s">
        <v>144</v>
      </c>
      <c r="G3802" s="1" t="s">
        <v>513</v>
      </c>
    </row>
    <row r="3803" spans="1:7" ht="15" customHeight="1">
      <c r="A3803" s="180">
        <v>44977</v>
      </c>
      <c r="B3803" s="1" t="s">
        <v>248</v>
      </c>
      <c r="C3803" s="144">
        <v>1980</v>
      </c>
      <c r="D3803" s="144"/>
      <c r="E3803" s="1" t="s">
        <v>313</v>
      </c>
      <c r="F3803" s="1" t="s">
        <v>144</v>
      </c>
      <c r="G3803" s="1" t="s">
        <v>513</v>
      </c>
    </row>
    <row r="3804" spans="1:7" ht="15" customHeight="1">
      <c r="A3804" s="180">
        <v>44977</v>
      </c>
      <c r="B3804" s="1" t="s">
        <v>161</v>
      </c>
      <c r="C3804" s="144"/>
      <c r="D3804" s="144">
        <v>142360</v>
      </c>
      <c r="E3804" s="1" t="s">
        <v>455</v>
      </c>
      <c r="F3804" s="1" t="s">
        <v>143</v>
      </c>
      <c r="G3804" s="1" t="s">
        <v>513</v>
      </c>
    </row>
    <row r="3805" spans="1:7" ht="15" customHeight="1">
      <c r="A3805" s="180">
        <v>44977</v>
      </c>
      <c r="B3805" s="1" t="s">
        <v>276</v>
      </c>
      <c r="C3805" s="144"/>
      <c r="D3805" s="144">
        <v>14236</v>
      </c>
      <c r="E3805" s="1" t="s">
        <v>455</v>
      </c>
      <c r="F3805" s="1" t="s">
        <v>143</v>
      </c>
      <c r="G3805" s="1" t="s">
        <v>513</v>
      </c>
    </row>
    <row r="3806" spans="1:7" ht="15" customHeight="1">
      <c r="A3806" s="180">
        <v>44977</v>
      </c>
      <c r="B3806" s="1" t="s">
        <v>248</v>
      </c>
      <c r="C3806" s="144">
        <v>156596</v>
      </c>
      <c r="D3806" s="144"/>
      <c r="E3806" s="1" t="s">
        <v>455</v>
      </c>
      <c r="F3806" s="1" t="s">
        <v>143</v>
      </c>
      <c r="G3806" s="1" t="s">
        <v>513</v>
      </c>
    </row>
    <row r="3807" spans="1:7" ht="15" customHeight="1">
      <c r="A3807" s="180">
        <v>44977</v>
      </c>
      <c r="B3807" s="1" t="s">
        <v>161</v>
      </c>
      <c r="C3807" s="144"/>
      <c r="D3807" s="144">
        <v>6070</v>
      </c>
      <c r="E3807" s="1" t="s">
        <v>455</v>
      </c>
      <c r="F3807" s="1" t="s">
        <v>144</v>
      </c>
      <c r="G3807" s="1" t="s">
        <v>513</v>
      </c>
    </row>
    <row r="3808" spans="1:7" ht="15" customHeight="1">
      <c r="A3808" s="180">
        <v>44977</v>
      </c>
      <c r="B3808" s="1" t="s">
        <v>248</v>
      </c>
      <c r="C3808" s="144">
        <v>6070</v>
      </c>
      <c r="D3808" s="144"/>
      <c r="E3808" s="1" t="s">
        <v>455</v>
      </c>
      <c r="F3808" s="1" t="s">
        <v>144</v>
      </c>
      <c r="G3808" s="1" t="s">
        <v>513</v>
      </c>
    </row>
    <row r="3809" spans="1:7" ht="15" customHeight="1">
      <c r="A3809" s="180">
        <v>44977</v>
      </c>
      <c r="B3809" s="1" t="s">
        <v>161</v>
      </c>
      <c r="C3809" s="144"/>
      <c r="D3809" s="144">
        <v>181700</v>
      </c>
      <c r="E3809" s="1" t="s">
        <v>245</v>
      </c>
      <c r="F3809" s="1" t="s">
        <v>143</v>
      </c>
      <c r="G3809" s="1" t="s">
        <v>513</v>
      </c>
    </row>
    <row r="3810" spans="1:7" ht="15" customHeight="1">
      <c r="A3810" s="180">
        <v>44977</v>
      </c>
      <c r="B3810" s="1" t="s">
        <v>276</v>
      </c>
      <c r="C3810" s="144"/>
      <c r="D3810" s="144">
        <v>18170</v>
      </c>
      <c r="E3810" s="1" t="s">
        <v>245</v>
      </c>
      <c r="F3810" s="1" t="s">
        <v>143</v>
      </c>
      <c r="G3810" s="1" t="s">
        <v>513</v>
      </c>
    </row>
    <row r="3811" spans="1:7" ht="15" customHeight="1">
      <c r="A3811" s="180">
        <v>44977</v>
      </c>
      <c r="B3811" s="1" t="s">
        <v>248</v>
      </c>
      <c r="C3811" s="144">
        <v>199870</v>
      </c>
      <c r="D3811" s="144"/>
      <c r="E3811" s="1" t="s">
        <v>245</v>
      </c>
      <c r="F3811" s="1" t="s">
        <v>143</v>
      </c>
      <c r="G3811" s="1" t="s">
        <v>513</v>
      </c>
    </row>
    <row r="3812" spans="1:7" ht="15" customHeight="1">
      <c r="A3812" s="180">
        <v>44977</v>
      </c>
      <c r="B3812" s="1" t="s">
        <v>161</v>
      </c>
      <c r="C3812" s="144"/>
      <c r="D3812" s="144">
        <v>7750</v>
      </c>
      <c r="E3812" s="1" t="s">
        <v>245</v>
      </c>
      <c r="F3812" s="1" t="s">
        <v>144</v>
      </c>
      <c r="G3812" s="1" t="s">
        <v>513</v>
      </c>
    </row>
    <row r="3813" spans="1:7" ht="15" customHeight="1">
      <c r="A3813" s="180">
        <v>44977</v>
      </c>
      <c r="B3813" s="1" t="s">
        <v>248</v>
      </c>
      <c r="C3813" s="144">
        <v>7750</v>
      </c>
      <c r="D3813" s="144"/>
      <c r="E3813" s="1" t="s">
        <v>245</v>
      </c>
      <c r="F3813" s="1" t="s">
        <v>144</v>
      </c>
      <c r="G3813" s="1" t="s">
        <v>513</v>
      </c>
    </row>
    <row r="3814" spans="1:7" ht="15" customHeight="1">
      <c r="A3814" s="180">
        <v>44977</v>
      </c>
      <c r="B3814" s="1" t="s">
        <v>161</v>
      </c>
      <c r="C3814" s="144"/>
      <c r="D3814" s="144">
        <v>9790</v>
      </c>
      <c r="E3814" s="1" t="s">
        <v>309</v>
      </c>
      <c r="F3814" s="1" t="s">
        <v>143</v>
      </c>
      <c r="G3814" s="1" t="s">
        <v>513</v>
      </c>
    </row>
    <row r="3815" spans="1:7" ht="15" customHeight="1">
      <c r="A3815" s="180">
        <v>44977</v>
      </c>
      <c r="B3815" s="1" t="s">
        <v>276</v>
      </c>
      <c r="C3815" s="144"/>
      <c r="D3815" s="144">
        <v>979</v>
      </c>
      <c r="E3815" s="1" t="s">
        <v>309</v>
      </c>
      <c r="F3815" s="1" t="s">
        <v>143</v>
      </c>
      <c r="G3815" s="1" t="s">
        <v>513</v>
      </c>
    </row>
    <row r="3816" spans="1:7" ht="15" customHeight="1">
      <c r="A3816" s="180">
        <v>44977</v>
      </c>
      <c r="B3816" s="1" t="s">
        <v>248</v>
      </c>
      <c r="C3816" s="144">
        <v>10769</v>
      </c>
      <c r="D3816" s="144"/>
      <c r="E3816" s="1" t="s">
        <v>309</v>
      </c>
      <c r="F3816" s="1" t="s">
        <v>143</v>
      </c>
      <c r="G3816" s="1" t="s">
        <v>513</v>
      </c>
    </row>
    <row r="3817" spans="1:7" ht="15" customHeight="1">
      <c r="A3817" s="180">
        <v>44977</v>
      </c>
      <c r="B3817" s="1" t="s">
        <v>161</v>
      </c>
      <c r="C3817" s="144"/>
      <c r="D3817" s="144">
        <v>410</v>
      </c>
      <c r="E3817" s="1" t="s">
        <v>309</v>
      </c>
      <c r="F3817" s="1" t="s">
        <v>144</v>
      </c>
      <c r="G3817" s="1" t="s">
        <v>513</v>
      </c>
    </row>
    <row r="3818" spans="1:7" ht="15" customHeight="1">
      <c r="A3818" s="180">
        <v>44977</v>
      </c>
      <c r="B3818" s="1" t="s">
        <v>248</v>
      </c>
      <c r="C3818" s="144">
        <v>410</v>
      </c>
      <c r="D3818" s="144"/>
      <c r="E3818" s="1" t="s">
        <v>309</v>
      </c>
      <c r="F3818" s="1" t="s">
        <v>144</v>
      </c>
      <c r="G3818" s="1" t="s">
        <v>513</v>
      </c>
    </row>
    <row r="3819" spans="1:7" ht="15" customHeight="1">
      <c r="A3819" s="180">
        <v>44977</v>
      </c>
      <c r="B3819" s="1" t="s">
        <v>161</v>
      </c>
      <c r="C3819" s="144"/>
      <c r="D3819" s="144">
        <v>12120</v>
      </c>
      <c r="E3819" s="1" t="s">
        <v>124</v>
      </c>
      <c r="F3819" s="1" t="s">
        <v>143</v>
      </c>
      <c r="G3819" s="1" t="s">
        <v>513</v>
      </c>
    </row>
    <row r="3820" spans="1:7" ht="15" customHeight="1">
      <c r="A3820" s="180">
        <v>44977</v>
      </c>
      <c r="B3820" s="1" t="s">
        <v>276</v>
      </c>
      <c r="C3820" s="144"/>
      <c r="D3820" s="144">
        <v>1212</v>
      </c>
      <c r="E3820" s="1" t="s">
        <v>124</v>
      </c>
      <c r="F3820" s="1" t="s">
        <v>143</v>
      </c>
      <c r="G3820" s="1" t="s">
        <v>513</v>
      </c>
    </row>
    <row r="3821" spans="1:7" ht="15" customHeight="1">
      <c r="A3821" s="180">
        <v>44977</v>
      </c>
      <c r="B3821" s="1" t="s">
        <v>248</v>
      </c>
      <c r="C3821" s="144">
        <v>13332</v>
      </c>
      <c r="D3821" s="144"/>
      <c r="E3821" s="1" t="s">
        <v>124</v>
      </c>
      <c r="F3821" s="1" t="s">
        <v>143</v>
      </c>
      <c r="G3821" s="1" t="s">
        <v>513</v>
      </c>
    </row>
    <row r="3822" spans="1:7" ht="15" customHeight="1">
      <c r="A3822" s="180">
        <v>44977</v>
      </c>
      <c r="B3822" s="1" t="s">
        <v>161</v>
      </c>
      <c r="C3822" s="144"/>
      <c r="D3822" s="144">
        <v>510</v>
      </c>
      <c r="E3822" s="1" t="s">
        <v>124</v>
      </c>
      <c r="F3822" s="1" t="s">
        <v>144</v>
      </c>
      <c r="G3822" s="1" t="s">
        <v>513</v>
      </c>
    </row>
    <row r="3823" spans="1:7" ht="15" customHeight="1">
      <c r="A3823" s="180">
        <v>44977</v>
      </c>
      <c r="B3823" s="1" t="s">
        <v>248</v>
      </c>
      <c r="C3823" s="144">
        <v>510</v>
      </c>
      <c r="D3823" s="144"/>
      <c r="E3823" s="1" t="s">
        <v>124</v>
      </c>
      <c r="F3823" s="1" t="s">
        <v>144</v>
      </c>
      <c r="G3823" s="1" t="s">
        <v>513</v>
      </c>
    </row>
    <row r="3824" spans="1:7" ht="15" customHeight="1">
      <c r="A3824" s="180">
        <v>44977</v>
      </c>
      <c r="B3824" s="1" t="s">
        <v>161</v>
      </c>
      <c r="C3824" s="144"/>
      <c r="D3824" s="144">
        <v>10990</v>
      </c>
      <c r="E3824" s="1" t="s">
        <v>385</v>
      </c>
      <c r="F3824" s="1" t="s">
        <v>143</v>
      </c>
      <c r="G3824" s="1" t="s">
        <v>513</v>
      </c>
    </row>
    <row r="3825" spans="1:7" ht="15" customHeight="1">
      <c r="A3825" s="180">
        <v>44977</v>
      </c>
      <c r="B3825" s="1" t="s">
        <v>276</v>
      </c>
      <c r="C3825" s="144"/>
      <c r="D3825" s="144">
        <v>1099</v>
      </c>
      <c r="E3825" s="1" t="s">
        <v>385</v>
      </c>
      <c r="F3825" s="1" t="s">
        <v>143</v>
      </c>
      <c r="G3825" s="1" t="s">
        <v>513</v>
      </c>
    </row>
    <row r="3826" spans="1:7" ht="15" customHeight="1">
      <c r="A3826" s="180">
        <v>44977</v>
      </c>
      <c r="B3826" s="1" t="s">
        <v>248</v>
      </c>
      <c r="C3826" s="144">
        <v>12089</v>
      </c>
      <c r="D3826" s="144"/>
      <c r="E3826" s="1" t="s">
        <v>385</v>
      </c>
      <c r="F3826" s="1" t="s">
        <v>143</v>
      </c>
      <c r="G3826" s="1" t="s">
        <v>513</v>
      </c>
    </row>
    <row r="3827" spans="1:7" ht="15" customHeight="1">
      <c r="A3827" s="180">
        <v>44977</v>
      </c>
      <c r="B3827" s="1" t="s">
        <v>161</v>
      </c>
      <c r="C3827" s="144"/>
      <c r="D3827" s="144">
        <v>460</v>
      </c>
      <c r="E3827" s="1" t="s">
        <v>385</v>
      </c>
      <c r="F3827" s="1" t="s">
        <v>144</v>
      </c>
      <c r="G3827" s="1" t="s">
        <v>513</v>
      </c>
    </row>
    <row r="3828" spans="1:7" ht="15" customHeight="1">
      <c r="A3828" s="180">
        <v>44977</v>
      </c>
      <c r="B3828" s="1" t="s">
        <v>248</v>
      </c>
      <c r="C3828" s="144">
        <v>460</v>
      </c>
      <c r="D3828" s="144"/>
      <c r="E3828" s="1" t="s">
        <v>385</v>
      </c>
      <c r="F3828" s="1" t="s">
        <v>144</v>
      </c>
      <c r="G3828" s="1" t="s">
        <v>513</v>
      </c>
    </row>
    <row r="3829" spans="1:7" ht="15" customHeight="1">
      <c r="A3829" s="180">
        <v>44977</v>
      </c>
      <c r="B3829" s="1" t="s">
        <v>161</v>
      </c>
      <c r="C3829" s="144"/>
      <c r="D3829" s="144">
        <v>4100</v>
      </c>
      <c r="E3829" s="1" t="s">
        <v>331</v>
      </c>
      <c r="F3829" s="1" t="s">
        <v>143</v>
      </c>
      <c r="G3829" s="1" t="s">
        <v>513</v>
      </c>
    </row>
    <row r="3830" spans="1:7" ht="15" customHeight="1">
      <c r="A3830" s="180">
        <v>44977</v>
      </c>
      <c r="B3830" s="1" t="s">
        <v>276</v>
      </c>
      <c r="C3830" s="144"/>
      <c r="D3830" s="144">
        <v>410</v>
      </c>
      <c r="E3830" s="1" t="s">
        <v>331</v>
      </c>
      <c r="F3830" s="1" t="s">
        <v>143</v>
      </c>
      <c r="G3830" s="1" t="s">
        <v>513</v>
      </c>
    </row>
    <row r="3831" spans="1:7" ht="15" customHeight="1">
      <c r="A3831" s="180">
        <v>44977</v>
      </c>
      <c r="B3831" s="1" t="s">
        <v>248</v>
      </c>
      <c r="C3831" s="144">
        <v>4510</v>
      </c>
      <c r="D3831" s="144"/>
      <c r="E3831" s="1" t="s">
        <v>331</v>
      </c>
      <c r="F3831" s="1" t="s">
        <v>143</v>
      </c>
      <c r="G3831" s="1" t="s">
        <v>513</v>
      </c>
    </row>
    <row r="3832" spans="1:7" ht="15" customHeight="1">
      <c r="A3832" s="180">
        <v>44977</v>
      </c>
      <c r="B3832" s="1" t="s">
        <v>161</v>
      </c>
      <c r="C3832" s="144"/>
      <c r="D3832" s="144">
        <v>170</v>
      </c>
      <c r="E3832" s="1" t="s">
        <v>331</v>
      </c>
      <c r="F3832" s="1" t="s">
        <v>144</v>
      </c>
      <c r="G3832" s="1" t="s">
        <v>513</v>
      </c>
    </row>
    <row r="3833" spans="1:7" ht="15" customHeight="1">
      <c r="A3833" s="180">
        <v>44977</v>
      </c>
      <c r="B3833" s="1" t="s">
        <v>248</v>
      </c>
      <c r="C3833" s="144">
        <v>170</v>
      </c>
      <c r="D3833" s="144"/>
      <c r="E3833" s="1" t="s">
        <v>331</v>
      </c>
      <c r="F3833" s="1" t="s">
        <v>144</v>
      </c>
      <c r="G3833" s="1" t="s">
        <v>513</v>
      </c>
    </row>
    <row r="3834" spans="1:7" ht="15" customHeight="1">
      <c r="A3834" s="180">
        <v>44977</v>
      </c>
      <c r="B3834" s="1" t="s">
        <v>161</v>
      </c>
      <c r="C3834" s="144"/>
      <c r="D3834" s="144">
        <v>162500</v>
      </c>
      <c r="E3834" s="1" t="s">
        <v>489</v>
      </c>
      <c r="F3834" s="1" t="s">
        <v>143</v>
      </c>
      <c r="G3834" s="1" t="s">
        <v>513</v>
      </c>
    </row>
    <row r="3835" spans="1:7" ht="15" customHeight="1">
      <c r="A3835" s="180">
        <v>44977</v>
      </c>
      <c r="B3835" s="1" t="s">
        <v>276</v>
      </c>
      <c r="C3835" s="144"/>
      <c r="D3835" s="144">
        <v>16250</v>
      </c>
      <c r="E3835" s="1" t="s">
        <v>489</v>
      </c>
      <c r="F3835" s="1" t="s">
        <v>143</v>
      </c>
      <c r="G3835" s="1" t="s">
        <v>513</v>
      </c>
    </row>
    <row r="3836" spans="1:7" ht="15" customHeight="1">
      <c r="A3836" s="180">
        <v>44977</v>
      </c>
      <c r="B3836" s="1" t="s">
        <v>248</v>
      </c>
      <c r="C3836" s="144">
        <v>178750</v>
      </c>
      <c r="D3836" s="144"/>
      <c r="E3836" s="1" t="s">
        <v>489</v>
      </c>
      <c r="F3836" s="1" t="s">
        <v>143</v>
      </c>
      <c r="G3836" s="1" t="s">
        <v>513</v>
      </c>
    </row>
    <row r="3837" spans="1:7" ht="15" customHeight="1">
      <c r="A3837" s="180">
        <v>44977</v>
      </c>
      <c r="B3837" s="1" t="s">
        <v>161</v>
      </c>
      <c r="C3837" s="144"/>
      <c r="D3837" s="144">
        <v>6930</v>
      </c>
      <c r="E3837" s="1" t="s">
        <v>489</v>
      </c>
      <c r="F3837" s="1" t="s">
        <v>144</v>
      </c>
      <c r="G3837" s="1" t="s">
        <v>513</v>
      </c>
    </row>
    <row r="3838" spans="1:7" ht="15" customHeight="1">
      <c r="A3838" s="180">
        <v>44977</v>
      </c>
      <c r="B3838" s="1" t="s">
        <v>248</v>
      </c>
      <c r="C3838" s="144">
        <v>6930</v>
      </c>
      <c r="D3838" s="144"/>
      <c r="E3838" s="1" t="s">
        <v>489</v>
      </c>
      <c r="F3838" s="1" t="s">
        <v>144</v>
      </c>
      <c r="G3838" s="1" t="s">
        <v>513</v>
      </c>
    </row>
    <row r="3839" spans="1:7" ht="15" customHeight="1">
      <c r="A3839" s="180">
        <v>44977</v>
      </c>
      <c r="B3839" s="1" t="s">
        <v>161</v>
      </c>
      <c r="C3839" s="144"/>
      <c r="D3839" s="144">
        <v>370540</v>
      </c>
      <c r="E3839" s="1" t="s">
        <v>489</v>
      </c>
      <c r="F3839" s="1" t="s">
        <v>227</v>
      </c>
      <c r="G3839" s="1" t="s">
        <v>513</v>
      </c>
    </row>
    <row r="3840" spans="1:7" ht="15" customHeight="1">
      <c r="A3840" s="180">
        <v>44977</v>
      </c>
      <c r="B3840" s="1" t="s">
        <v>276</v>
      </c>
      <c r="C3840" s="144"/>
      <c r="D3840" s="144">
        <v>37054</v>
      </c>
      <c r="E3840" s="1" t="s">
        <v>489</v>
      </c>
      <c r="F3840" s="1" t="s">
        <v>227</v>
      </c>
      <c r="G3840" s="1" t="s">
        <v>513</v>
      </c>
    </row>
    <row r="3841" spans="1:7" ht="15" customHeight="1">
      <c r="A3841" s="180">
        <v>44977</v>
      </c>
      <c r="B3841" s="1" t="s">
        <v>248</v>
      </c>
      <c r="C3841" s="144">
        <v>407594</v>
      </c>
      <c r="D3841" s="144"/>
      <c r="E3841" s="1" t="s">
        <v>489</v>
      </c>
      <c r="F3841" s="1" t="s">
        <v>227</v>
      </c>
      <c r="G3841" s="1" t="s">
        <v>513</v>
      </c>
    </row>
    <row r="3842" spans="1:7" ht="15" customHeight="1">
      <c r="A3842" s="180">
        <v>44977</v>
      </c>
      <c r="B3842" s="1" t="s">
        <v>161</v>
      </c>
      <c r="C3842" s="144"/>
      <c r="D3842" s="144">
        <v>15820</v>
      </c>
      <c r="E3842" s="1" t="s">
        <v>489</v>
      </c>
      <c r="F3842" s="1" t="s">
        <v>228</v>
      </c>
      <c r="G3842" s="1" t="s">
        <v>513</v>
      </c>
    </row>
    <row r="3843" spans="1:7" ht="15" customHeight="1">
      <c r="A3843" s="180">
        <v>44977</v>
      </c>
      <c r="B3843" s="1" t="s">
        <v>248</v>
      </c>
      <c r="C3843" s="144">
        <v>15820</v>
      </c>
      <c r="D3843" s="144"/>
      <c r="E3843" s="1" t="s">
        <v>489</v>
      </c>
      <c r="F3843" s="1" t="s">
        <v>228</v>
      </c>
      <c r="G3843" s="1" t="s">
        <v>513</v>
      </c>
    </row>
    <row r="3844" spans="1:7" ht="15" customHeight="1">
      <c r="A3844" s="180">
        <v>44977</v>
      </c>
      <c r="B3844" s="1" t="s">
        <v>161</v>
      </c>
      <c r="C3844" s="144"/>
      <c r="D3844" s="144">
        <v>49230</v>
      </c>
      <c r="E3844" s="1" t="s">
        <v>512</v>
      </c>
      <c r="F3844" s="1" t="s">
        <v>143</v>
      </c>
      <c r="G3844" s="1" t="s">
        <v>513</v>
      </c>
    </row>
    <row r="3845" spans="1:7" ht="15" customHeight="1">
      <c r="A3845" s="180">
        <v>44977</v>
      </c>
      <c r="B3845" s="1" t="s">
        <v>276</v>
      </c>
      <c r="C3845" s="144"/>
      <c r="D3845" s="144">
        <v>4923</v>
      </c>
      <c r="E3845" s="1" t="s">
        <v>512</v>
      </c>
      <c r="F3845" s="1" t="s">
        <v>143</v>
      </c>
      <c r="G3845" s="1" t="s">
        <v>513</v>
      </c>
    </row>
    <row r="3846" spans="1:7" ht="15" customHeight="1">
      <c r="A3846" s="180">
        <v>44977</v>
      </c>
      <c r="B3846" s="1" t="s">
        <v>248</v>
      </c>
      <c r="C3846" s="144">
        <v>54153</v>
      </c>
      <c r="D3846" s="144"/>
      <c r="E3846" s="1" t="s">
        <v>512</v>
      </c>
      <c r="F3846" s="1" t="s">
        <v>143</v>
      </c>
      <c r="G3846" s="1" t="s">
        <v>513</v>
      </c>
    </row>
    <row r="3847" spans="1:7" ht="15" customHeight="1">
      <c r="A3847" s="180">
        <v>44977</v>
      </c>
      <c r="B3847" s="1" t="s">
        <v>161</v>
      </c>
      <c r="C3847" s="144"/>
      <c r="D3847" s="144">
        <v>2100</v>
      </c>
      <c r="E3847" s="1" t="s">
        <v>512</v>
      </c>
      <c r="F3847" s="1" t="s">
        <v>144</v>
      </c>
      <c r="G3847" s="1" t="s">
        <v>513</v>
      </c>
    </row>
    <row r="3848" spans="1:7" ht="15" customHeight="1">
      <c r="A3848" s="180">
        <v>44977</v>
      </c>
      <c r="B3848" s="1" t="s">
        <v>248</v>
      </c>
      <c r="C3848" s="144">
        <v>2100</v>
      </c>
      <c r="D3848" s="144"/>
      <c r="E3848" s="1" t="s">
        <v>512</v>
      </c>
      <c r="F3848" s="1" t="s">
        <v>144</v>
      </c>
      <c r="G3848" s="1" t="s">
        <v>513</v>
      </c>
    </row>
    <row r="3849" spans="1:7" ht="15" customHeight="1">
      <c r="A3849" s="180">
        <v>44977</v>
      </c>
      <c r="B3849" s="1" t="s">
        <v>161</v>
      </c>
      <c r="C3849" s="144"/>
      <c r="D3849" s="144">
        <v>60</v>
      </c>
      <c r="E3849" s="1" t="s">
        <v>120</v>
      </c>
      <c r="F3849" s="1" t="s">
        <v>143</v>
      </c>
      <c r="G3849" s="1" t="s">
        <v>513</v>
      </c>
    </row>
    <row r="3850" spans="1:7" ht="15" customHeight="1">
      <c r="A3850" s="180">
        <v>44977</v>
      </c>
      <c r="B3850" s="1" t="s">
        <v>276</v>
      </c>
      <c r="C3850" s="144"/>
      <c r="D3850" s="144">
        <v>6</v>
      </c>
      <c r="E3850" s="1" t="s">
        <v>120</v>
      </c>
      <c r="F3850" s="1" t="s">
        <v>143</v>
      </c>
      <c r="G3850" s="1" t="s">
        <v>513</v>
      </c>
    </row>
    <row r="3851" spans="1:7" ht="15" customHeight="1">
      <c r="A3851" s="180">
        <v>44977</v>
      </c>
      <c r="B3851" s="1" t="s">
        <v>248</v>
      </c>
      <c r="C3851" s="144">
        <v>66</v>
      </c>
      <c r="D3851" s="144"/>
      <c r="E3851" s="1" t="s">
        <v>120</v>
      </c>
      <c r="F3851" s="1" t="s">
        <v>143</v>
      </c>
      <c r="G3851" s="1" t="s">
        <v>513</v>
      </c>
    </row>
    <row r="3852" spans="1:7" ht="15" customHeight="1">
      <c r="A3852" s="180">
        <v>44977</v>
      </c>
      <c r="B3852" s="1" t="s">
        <v>161</v>
      </c>
      <c r="C3852" s="144"/>
      <c r="D3852" s="144">
        <v>243080</v>
      </c>
      <c r="E3852" s="1" t="s">
        <v>120</v>
      </c>
      <c r="F3852" s="1" t="s">
        <v>143</v>
      </c>
      <c r="G3852" s="1" t="s">
        <v>513</v>
      </c>
    </row>
    <row r="3853" spans="1:7" ht="15" customHeight="1">
      <c r="A3853" s="180">
        <v>44977</v>
      </c>
      <c r="B3853" s="1" t="s">
        <v>276</v>
      </c>
      <c r="C3853" s="144"/>
      <c r="D3853" s="144">
        <v>24308</v>
      </c>
      <c r="E3853" s="1" t="s">
        <v>120</v>
      </c>
      <c r="F3853" s="1" t="s">
        <v>143</v>
      </c>
      <c r="G3853" s="1" t="s">
        <v>513</v>
      </c>
    </row>
    <row r="3854" spans="1:7" ht="15" customHeight="1">
      <c r="A3854" s="180">
        <v>44977</v>
      </c>
      <c r="B3854" s="1" t="s">
        <v>248</v>
      </c>
      <c r="C3854" s="144">
        <v>267388</v>
      </c>
      <c r="D3854" s="144"/>
      <c r="E3854" s="1" t="s">
        <v>120</v>
      </c>
      <c r="F3854" s="1" t="s">
        <v>143</v>
      </c>
      <c r="G3854" s="1" t="s">
        <v>513</v>
      </c>
    </row>
    <row r="3855" spans="1:7" ht="15" customHeight="1">
      <c r="A3855" s="180">
        <v>44977</v>
      </c>
      <c r="B3855" s="1" t="s">
        <v>161</v>
      </c>
      <c r="C3855" s="144"/>
      <c r="D3855" s="144">
        <v>10380</v>
      </c>
      <c r="E3855" s="1" t="s">
        <v>120</v>
      </c>
      <c r="F3855" s="1" t="s">
        <v>144</v>
      </c>
      <c r="G3855" s="1" t="s">
        <v>513</v>
      </c>
    </row>
    <row r="3856" spans="1:7" ht="15" customHeight="1">
      <c r="A3856" s="180">
        <v>44977</v>
      </c>
      <c r="B3856" s="1" t="s">
        <v>248</v>
      </c>
      <c r="C3856" s="144">
        <v>10380</v>
      </c>
      <c r="D3856" s="144"/>
      <c r="E3856" s="1" t="s">
        <v>120</v>
      </c>
      <c r="F3856" s="1" t="s">
        <v>144</v>
      </c>
      <c r="G3856" s="1" t="s">
        <v>513</v>
      </c>
    </row>
    <row r="3857" spans="1:7" ht="15" customHeight="1">
      <c r="A3857" s="180">
        <v>44977</v>
      </c>
      <c r="B3857" s="1" t="s">
        <v>161</v>
      </c>
      <c r="C3857" s="144"/>
      <c r="D3857" s="144">
        <v>925510</v>
      </c>
      <c r="E3857" s="1" t="s">
        <v>120</v>
      </c>
      <c r="F3857" s="1" t="s">
        <v>227</v>
      </c>
      <c r="G3857" s="1" t="s">
        <v>513</v>
      </c>
    </row>
    <row r="3858" spans="1:7" ht="15" customHeight="1">
      <c r="A3858" s="180">
        <v>44977</v>
      </c>
      <c r="B3858" s="1" t="s">
        <v>276</v>
      </c>
      <c r="C3858" s="144"/>
      <c r="D3858" s="144">
        <v>92551</v>
      </c>
      <c r="E3858" s="1" t="s">
        <v>120</v>
      </c>
      <c r="F3858" s="1" t="s">
        <v>227</v>
      </c>
      <c r="G3858" s="1" t="s">
        <v>513</v>
      </c>
    </row>
    <row r="3859" spans="1:7" ht="15" customHeight="1">
      <c r="A3859" s="180">
        <v>44977</v>
      </c>
      <c r="B3859" s="1" t="s">
        <v>248</v>
      </c>
      <c r="C3859" s="144">
        <v>1018061</v>
      </c>
      <c r="D3859" s="144"/>
      <c r="E3859" s="1" t="s">
        <v>120</v>
      </c>
      <c r="F3859" s="1" t="s">
        <v>227</v>
      </c>
      <c r="G3859" s="1" t="s">
        <v>513</v>
      </c>
    </row>
    <row r="3860" spans="1:7" ht="15" customHeight="1">
      <c r="A3860" s="180">
        <v>44977</v>
      </c>
      <c r="B3860" s="1" t="s">
        <v>161</v>
      </c>
      <c r="C3860" s="144"/>
      <c r="D3860" s="144">
        <v>39520</v>
      </c>
      <c r="E3860" s="1" t="s">
        <v>120</v>
      </c>
      <c r="F3860" s="1" t="s">
        <v>228</v>
      </c>
      <c r="G3860" s="1" t="s">
        <v>513</v>
      </c>
    </row>
    <row r="3861" spans="1:7" ht="15" customHeight="1">
      <c r="A3861" s="180">
        <v>44977</v>
      </c>
      <c r="B3861" s="1" t="s">
        <v>248</v>
      </c>
      <c r="C3861" s="144">
        <v>39520</v>
      </c>
      <c r="D3861" s="144"/>
      <c r="E3861" s="1" t="s">
        <v>120</v>
      </c>
      <c r="F3861" s="1" t="s">
        <v>228</v>
      </c>
      <c r="G3861" s="1" t="s">
        <v>513</v>
      </c>
    </row>
    <row r="3862" spans="1:7" ht="15" customHeight="1">
      <c r="A3862" s="180">
        <v>44977</v>
      </c>
      <c r="B3862" s="1" t="s">
        <v>161</v>
      </c>
      <c r="C3862" s="144"/>
      <c r="D3862" s="144">
        <v>15300</v>
      </c>
      <c r="E3862" s="1" t="s">
        <v>120</v>
      </c>
      <c r="F3862" s="1" t="s">
        <v>143</v>
      </c>
      <c r="G3862" s="1" t="s">
        <v>513</v>
      </c>
    </row>
    <row r="3863" spans="1:7" ht="15" customHeight="1">
      <c r="A3863" s="180">
        <v>44977</v>
      </c>
      <c r="B3863" s="1" t="s">
        <v>276</v>
      </c>
      <c r="C3863" s="144"/>
      <c r="D3863" s="144">
        <v>1530</v>
      </c>
      <c r="E3863" s="1" t="s">
        <v>120</v>
      </c>
      <c r="F3863" s="1" t="s">
        <v>143</v>
      </c>
      <c r="G3863" s="1" t="s">
        <v>513</v>
      </c>
    </row>
    <row r="3864" spans="1:7" ht="15" customHeight="1">
      <c r="A3864" s="180">
        <v>44977</v>
      </c>
      <c r="B3864" s="1" t="s">
        <v>248</v>
      </c>
      <c r="C3864" s="144">
        <v>16830</v>
      </c>
      <c r="D3864" s="144"/>
      <c r="E3864" s="1" t="s">
        <v>120</v>
      </c>
      <c r="F3864" s="1" t="s">
        <v>143</v>
      </c>
      <c r="G3864" s="1" t="s">
        <v>513</v>
      </c>
    </row>
    <row r="3865" spans="1:7" ht="15" customHeight="1">
      <c r="A3865" s="180">
        <v>44977</v>
      </c>
      <c r="B3865" s="1" t="s">
        <v>161</v>
      </c>
      <c r="C3865" s="144"/>
      <c r="D3865" s="144">
        <v>650</v>
      </c>
      <c r="E3865" s="1" t="s">
        <v>120</v>
      </c>
      <c r="F3865" s="1" t="s">
        <v>144</v>
      </c>
      <c r="G3865" s="1" t="s">
        <v>513</v>
      </c>
    </row>
    <row r="3866" spans="1:7" ht="15" customHeight="1">
      <c r="A3866" s="180">
        <v>44977</v>
      </c>
      <c r="B3866" s="1" t="s">
        <v>248</v>
      </c>
      <c r="C3866" s="144">
        <v>650</v>
      </c>
      <c r="D3866" s="144"/>
      <c r="E3866" s="1" t="s">
        <v>120</v>
      </c>
      <c r="F3866" s="1" t="s">
        <v>144</v>
      </c>
      <c r="G3866" s="1" t="s">
        <v>513</v>
      </c>
    </row>
    <row r="3867" spans="1:7" ht="15" customHeight="1">
      <c r="A3867" s="180">
        <v>44977</v>
      </c>
      <c r="B3867" s="1" t="s">
        <v>161</v>
      </c>
      <c r="C3867" s="144"/>
      <c r="D3867" s="144">
        <v>182750</v>
      </c>
      <c r="E3867" s="1" t="s">
        <v>456</v>
      </c>
      <c r="F3867" s="1" t="s">
        <v>143</v>
      </c>
      <c r="G3867" s="1" t="s">
        <v>513</v>
      </c>
    </row>
    <row r="3868" spans="1:7" ht="15" customHeight="1">
      <c r="A3868" s="180">
        <v>44977</v>
      </c>
      <c r="B3868" s="1" t="s">
        <v>276</v>
      </c>
      <c r="C3868" s="144"/>
      <c r="D3868" s="144">
        <v>18275</v>
      </c>
      <c r="E3868" s="1" t="s">
        <v>456</v>
      </c>
      <c r="F3868" s="1" t="s">
        <v>143</v>
      </c>
      <c r="G3868" s="1" t="s">
        <v>513</v>
      </c>
    </row>
    <row r="3869" spans="1:7" ht="15" customHeight="1">
      <c r="A3869" s="180">
        <v>44977</v>
      </c>
      <c r="B3869" s="1" t="s">
        <v>248</v>
      </c>
      <c r="C3869" s="144">
        <v>201025</v>
      </c>
      <c r="D3869" s="144"/>
      <c r="E3869" s="1" t="s">
        <v>456</v>
      </c>
      <c r="F3869" s="1" t="s">
        <v>143</v>
      </c>
      <c r="G3869" s="1" t="s">
        <v>513</v>
      </c>
    </row>
    <row r="3870" spans="1:7" ht="15" customHeight="1">
      <c r="A3870" s="180">
        <v>44977</v>
      </c>
      <c r="B3870" s="1" t="s">
        <v>161</v>
      </c>
      <c r="C3870" s="144"/>
      <c r="D3870" s="144">
        <v>7800</v>
      </c>
      <c r="E3870" s="1" t="s">
        <v>456</v>
      </c>
      <c r="F3870" s="1" t="s">
        <v>144</v>
      </c>
      <c r="G3870" s="1" t="s">
        <v>513</v>
      </c>
    </row>
    <row r="3871" spans="1:7" ht="15" customHeight="1">
      <c r="A3871" s="180">
        <v>44977</v>
      </c>
      <c r="B3871" s="1" t="s">
        <v>248</v>
      </c>
      <c r="C3871" s="144">
        <v>7800</v>
      </c>
      <c r="D3871" s="144"/>
      <c r="E3871" s="1" t="s">
        <v>456</v>
      </c>
      <c r="F3871" s="1" t="s">
        <v>144</v>
      </c>
      <c r="G3871" s="1" t="s">
        <v>513</v>
      </c>
    </row>
    <row r="3872" spans="1:7" ht="15" customHeight="1">
      <c r="A3872" s="180">
        <v>44977</v>
      </c>
      <c r="B3872" s="1" t="s">
        <v>161</v>
      </c>
      <c r="C3872" s="144"/>
      <c r="D3872" s="144">
        <v>613730</v>
      </c>
      <c r="E3872" s="1" t="s">
        <v>456</v>
      </c>
      <c r="F3872" s="1" t="s">
        <v>227</v>
      </c>
      <c r="G3872" s="1" t="s">
        <v>513</v>
      </c>
    </row>
    <row r="3873" spans="1:7" ht="15" customHeight="1">
      <c r="A3873" s="180">
        <v>44977</v>
      </c>
      <c r="B3873" s="1" t="s">
        <v>276</v>
      </c>
      <c r="C3873" s="144"/>
      <c r="D3873" s="144">
        <v>61373</v>
      </c>
      <c r="E3873" s="1" t="s">
        <v>456</v>
      </c>
      <c r="F3873" s="1" t="s">
        <v>227</v>
      </c>
      <c r="G3873" s="1" t="s">
        <v>513</v>
      </c>
    </row>
    <row r="3874" spans="1:7" ht="15" customHeight="1">
      <c r="A3874" s="180">
        <v>44977</v>
      </c>
      <c r="B3874" s="1" t="s">
        <v>248</v>
      </c>
      <c r="C3874" s="144">
        <v>675103</v>
      </c>
      <c r="D3874" s="144"/>
      <c r="E3874" s="1" t="s">
        <v>456</v>
      </c>
      <c r="F3874" s="1" t="s">
        <v>227</v>
      </c>
      <c r="G3874" s="1" t="s">
        <v>513</v>
      </c>
    </row>
    <row r="3875" spans="1:7" ht="15" customHeight="1">
      <c r="A3875" s="180">
        <v>44977</v>
      </c>
      <c r="B3875" s="1" t="s">
        <v>161</v>
      </c>
      <c r="C3875" s="144"/>
      <c r="D3875" s="144">
        <v>26200</v>
      </c>
      <c r="E3875" s="1" t="s">
        <v>456</v>
      </c>
      <c r="F3875" s="1" t="s">
        <v>228</v>
      </c>
      <c r="G3875" s="1" t="s">
        <v>513</v>
      </c>
    </row>
    <row r="3876" spans="1:7" ht="15" customHeight="1">
      <c r="A3876" s="180">
        <v>44977</v>
      </c>
      <c r="B3876" s="1" t="s">
        <v>248</v>
      </c>
      <c r="C3876" s="144">
        <v>26200</v>
      </c>
      <c r="D3876" s="144"/>
      <c r="E3876" s="1" t="s">
        <v>456</v>
      </c>
      <c r="F3876" s="1" t="s">
        <v>228</v>
      </c>
      <c r="G3876" s="1" t="s">
        <v>513</v>
      </c>
    </row>
    <row r="3877" spans="1:7" ht="15" customHeight="1">
      <c r="A3877" s="180">
        <v>44977</v>
      </c>
      <c r="B3877" s="1" t="s">
        <v>161</v>
      </c>
      <c r="C3877" s="144"/>
      <c r="D3877" s="144">
        <v>281690</v>
      </c>
      <c r="E3877" s="1" t="s">
        <v>483</v>
      </c>
      <c r="F3877" s="1" t="s">
        <v>143</v>
      </c>
      <c r="G3877" s="1" t="s">
        <v>513</v>
      </c>
    </row>
    <row r="3878" spans="1:7" ht="15" customHeight="1">
      <c r="A3878" s="180">
        <v>44977</v>
      </c>
      <c r="B3878" s="1" t="s">
        <v>276</v>
      </c>
      <c r="C3878" s="144"/>
      <c r="D3878" s="144">
        <v>28169</v>
      </c>
      <c r="E3878" s="1" t="s">
        <v>483</v>
      </c>
      <c r="F3878" s="1" t="s">
        <v>143</v>
      </c>
      <c r="G3878" s="1" t="s">
        <v>513</v>
      </c>
    </row>
    <row r="3879" spans="1:7" ht="15" customHeight="1">
      <c r="A3879" s="180">
        <v>44977</v>
      </c>
      <c r="B3879" s="1" t="s">
        <v>248</v>
      </c>
      <c r="C3879" s="144">
        <v>309859</v>
      </c>
      <c r="D3879" s="144"/>
      <c r="E3879" s="1" t="s">
        <v>483</v>
      </c>
      <c r="F3879" s="1" t="s">
        <v>143</v>
      </c>
      <c r="G3879" s="1" t="s">
        <v>513</v>
      </c>
    </row>
    <row r="3880" spans="1:7" ht="15" customHeight="1">
      <c r="A3880" s="180">
        <v>44977</v>
      </c>
      <c r="B3880" s="1" t="s">
        <v>161</v>
      </c>
      <c r="C3880" s="144"/>
      <c r="D3880" s="144">
        <v>12020</v>
      </c>
      <c r="E3880" s="1" t="s">
        <v>483</v>
      </c>
      <c r="F3880" s="1" t="s">
        <v>144</v>
      </c>
      <c r="G3880" s="1" t="s">
        <v>513</v>
      </c>
    </row>
    <row r="3881" spans="1:7" ht="15" customHeight="1">
      <c r="A3881" s="180">
        <v>44977</v>
      </c>
      <c r="B3881" s="1" t="s">
        <v>248</v>
      </c>
      <c r="C3881" s="144">
        <v>12020</v>
      </c>
      <c r="D3881" s="144"/>
      <c r="E3881" s="1" t="s">
        <v>483</v>
      </c>
      <c r="F3881" s="1" t="s">
        <v>144</v>
      </c>
      <c r="G3881" s="1" t="s">
        <v>513</v>
      </c>
    </row>
    <row r="3882" spans="1:7" ht="15" customHeight="1">
      <c r="A3882" s="180">
        <v>44977</v>
      </c>
      <c r="B3882" s="1" t="s">
        <v>161</v>
      </c>
      <c r="C3882" s="144"/>
      <c r="D3882" s="144">
        <v>32980</v>
      </c>
      <c r="E3882" s="1" t="s">
        <v>483</v>
      </c>
      <c r="F3882" s="1" t="s">
        <v>143</v>
      </c>
      <c r="G3882" s="1" t="s">
        <v>513</v>
      </c>
    </row>
    <row r="3883" spans="1:7" ht="15" customHeight="1">
      <c r="A3883" s="180">
        <v>44977</v>
      </c>
      <c r="B3883" s="1" t="s">
        <v>276</v>
      </c>
      <c r="C3883" s="144"/>
      <c r="D3883" s="144">
        <v>3298</v>
      </c>
      <c r="E3883" s="1" t="s">
        <v>483</v>
      </c>
      <c r="F3883" s="1" t="s">
        <v>143</v>
      </c>
      <c r="G3883" s="1" t="s">
        <v>513</v>
      </c>
    </row>
    <row r="3884" spans="1:7" ht="15" customHeight="1">
      <c r="A3884" s="180">
        <v>44977</v>
      </c>
      <c r="B3884" s="1" t="s">
        <v>248</v>
      </c>
      <c r="C3884" s="144">
        <v>36278</v>
      </c>
      <c r="D3884" s="144"/>
      <c r="E3884" s="1" t="s">
        <v>483</v>
      </c>
      <c r="F3884" s="1" t="s">
        <v>143</v>
      </c>
      <c r="G3884" s="1" t="s">
        <v>513</v>
      </c>
    </row>
    <row r="3885" spans="1:7" ht="15" customHeight="1">
      <c r="A3885" s="180">
        <v>44977</v>
      </c>
      <c r="B3885" s="1" t="s">
        <v>161</v>
      </c>
      <c r="C3885" s="144"/>
      <c r="D3885" s="144">
        <v>1400</v>
      </c>
      <c r="E3885" s="1" t="s">
        <v>483</v>
      </c>
      <c r="F3885" s="1" t="s">
        <v>144</v>
      </c>
      <c r="G3885" s="1" t="s">
        <v>513</v>
      </c>
    </row>
    <row r="3886" spans="1:7" ht="15" customHeight="1">
      <c r="A3886" s="180">
        <v>44977</v>
      </c>
      <c r="B3886" s="1" t="s">
        <v>248</v>
      </c>
      <c r="C3886" s="144">
        <v>1400</v>
      </c>
      <c r="D3886" s="144"/>
      <c r="E3886" s="1" t="s">
        <v>483</v>
      </c>
      <c r="F3886" s="1" t="s">
        <v>144</v>
      </c>
      <c r="G3886" s="1" t="s">
        <v>513</v>
      </c>
    </row>
    <row r="3887" spans="1:7" ht="15" customHeight="1">
      <c r="A3887" s="180">
        <v>44977</v>
      </c>
      <c r="B3887" s="1" t="s">
        <v>161</v>
      </c>
      <c r="C3887" s="144"/>
      <c r="D3887" s="144">
        <v>38850</v>
      </c>
      <c r="E3887" s="1" t="s">
        <v>339</v>
      </c>
      <c r="F3887" s="1" t="s">
        <v>143</v>
      </c>
      <c r="G3887" s="1" t="s">
        <v>513</v>
      </c>
    </row>
    <row r="3888" spans="1:7" ht="15" customHeight="1">
      <c r="A3888" s="180">
        <v>44977</v>
      </c>
      <c r="B3888" s="1" t="s">
        <v>276</v>
      </c>
      <c r="C3888" s="144"/>
      <c r="D3888" s="144">
        <v>3885</v>
      </c>
      <c r="E3888" s="1" t="s">
        <v>339</v>
      </c>
      <c r="F3888" s="1" t="s">
        <v>143</v>
      </c>
      <c r="G3888" s="1" t="s">
        <v>513</v>
      </c>
    </row>
    <row r="3889" spans="1:7" ht="15" customHeight="1">
      <c r="A3889" s="180">
        <v>44977</v>
      </c>
      <c r="B3889" s="1" t="s">
        <v>248</v>
      </c>
      <c r="C3889" s="144">
        <v>42735</v>
      </c>
      <c r="D3889" s="144"/>
      <c r="E3889" s="1" t="s">
        <v>339</v>
      </c>
      <c r="F3889" s="1" t="s">
        <v>143</v>
      </c>
      <c r="G3889" s="1" t="s">
        <v>513</v>
      </c>
    </row>
    <row r="3890" spans="1:7" ht="15" customHeight="1">
      <c r="A3890" s="180">
        <v>44977</v>
      </c>
      <c r="B3890" s="1" t="s">
        <v>161</v>
      </c>
      <c r="C3890" s="144"/>
      <c r="D3890" s="144">
        <v>1650</v>
      </c>
      <c r="E3890" s="1" t="s">
        <v>339</v>
      </c>
      <c r="F3890" s="1" t="s">
        <v>144</v>
      </c>
      <c r="G3890" s="1" t="s">
        <v>513</v>
      </c>
    </row>
    <row r="3891" spans="1:7" ht="15" customHeight="1">
      <c r="A3891" s="180">
        <v>44977</v>
      </c>
      <c r="B3891" s="1" t="s">
        <v>248</v>
      </c>
      <c r="C3891" s="144">
        <v>1650</v>
      </c>
      <c r="D3891" s="144"/>
      <c r="E3891" s="1" t="s">
        <v>339</v>
      </c>
      <c r="F3891" s="1" t="s">
        <v>144</v>
      </c>
      <c r="G3891" s="1" t="s">
        <v>513</v>
      </c>
    </row>
    <row r="3892" spans="1:7" ht="15" customHeight="1">
      <c r="A3892" s="180">
        <v>44977</v>
      </c>
      <c r="B3892" s="1" t="s">
        <v>161</v>
      </c>
      <c r="C3892" s="144"/>
      <c r="D3892" s="144">
        <v>1435000</v>
      </c>
      <c r="E3892" s="1" t="s">
        <v>339</v>
      </c>
      <c r="F3892" s="1" t="s">
        <v>145</v>
      </c>
      <c r="G3892" s="1" t="s">
        <v>513</v>
      </c>
    </row>
    <row r="3893" spans="1:7" ht="15" customHeight="1">
      <c r="A3893" s="180">
        <v>44977</v>
      </c>
      <c r="B3893" s="1" t="s">
        <v>276</v>
      </c>
      <c r="C3893" s="144"/>
      <c r="D3893" s="144">
        <v>143500</v>
      </c>
      <c r="E3893" s="1" t="s">
        <v>339</v>
      </c>
      <c r="F3893" s="1" t="s">
        <v>145</v>
      </c>
      <c r="G3893" s="1" t="s">
        <v>513</v>
      </c>
    </row>
    <row r="3894" spans="1:7" ht="15" customHeight="1">
      <c r="A3894" s="180">
        <v>44977</v>
      </c>
      <c r="B3894" s="1" t="s">
        <v>248</v>
      </c>
      <c r="C3894" s="144">
        <v>1578500</v>
      </c>
      <c r="D3894" s="144"/>
      <c r="E3894" s="1" t="s">
        <v>339</v>
      </c>
      <c r="F3894" s="1" t="s">
        <v>145</v>
      </c>
      <c r="G3894" s="1" t="s">
        <v>513</v>
      </c>
    </row>
    <row r="3895" spans="1:7" ht="15" customHeight="1">
      <c r="A3895" s="180">
        <v>44977</v>
      </c>
      <c r="B3895" s="1" t="s">
        <v>161</v>
      </c>
      <c r="C3895" s="144"/>
      <c r="D3895" s="144">
        <v>22680</v>
      </c>
      <c r="E3895" s="1" t="s">
        <v>117</v>
      </c>
      <c r="F3895" s="1" t="s">
        <v>143</v>
      </c>
      <c r="G3895" s="1" t="s">
        <v>513</v>
      </c>
    </row>
    <row r="3896" spans="1:7" ht="15" customHeight="1">
      <c r="A3896" s="180">
        <v>44977</v>
      </c>
      <c r="B3896" s="1" t="s">
        <v>276</v>
      </c>
      <c r="C3896" s="144"/>
      <c r="D3896" s="144">
        <v>2268</v>
      </c>
      <c r="E3896" s="1" t="s">
        <v>117</v>
      </c>
      <c r="F3896" s="1" t="s">
        <v>143</v>
      </c>
      <c r="G3896" s="1" t="s">
        <v>513</v>
      </c>
    </row>
    <row r="3897" spans="1:7" ht="15" customHeight="1">
      <c r="A3897" s="180">
        <v>44977</v>
      </c>
      <c r="B3897" s="1" t="s">
        <v>248</v>
      </c>
      <c r="C3897" s="144">
        <v>24948</v>
      </c>
      <c r="D3897" s="144"/>
      <c r="E3897" s="1" t="s">
        <v>117</v>
      </c>
      <c r="F3897" s="1" t="s">
        <v>143</v>
      </c>
      <c r="G3897" s="1" t="s">
        <v>513</v>
      </c>
    </row>
    <row r="3898" spans="1:7" ht="15" customHeight="1">
      <c r="A3898" s="180">
        <v>44977</v>
      </c>
      <c r="B3898" s="1" t="s">
        <v>161</v>
      </c>
      <c r="C3898" s="144"/>
      <c r="D3898" s="144">
        <v>960</v>
      </c>
      <c r="E3898" s="1" t="s">
        <v>117</v>
      </c>
      <c r="F3898" s="1" t="s">
        <v>144</v>
      </c>
      <c r="G3898" s="1" t="s">
        <v>513</v>
      </c>
    </row>
    <row r="3899" spans="1:7" ht="15" customHeight="1">
      <c r="A3899" s="180">
        <v>44977</v>
      </c>
      <c r="B3899" s="1" t="s">
        <v>248</v>
      </c>
      <c r="C3899" s="144">
        <v>960</v>
      </c>
      <c r="D3899" s="144"/>
      <c r="E3899" s="1" t="s">
        <v>117</v>
      </c>
      <c r="F3899" s="1" t="s">
        <v>144</v>
      </c>
      <c r="G3899" s="1" t="s">
        <v>513</v>
      </c>
    </row>
    <row r="3900" spans="1:7" ht="15" customHeight="1">
      <c r="A3900" s="180">
        <v>44977</v>
      </c>
      <c r="B3900" s="1" t="s">
        <v>161</v>
      </c>
      <c r="C3900" s="144"/>
      <c r="D3900" s="144">
        <v>304370</v>
      </c>
      <c r="E3900" s="1" t="s">
        <v>139</v>
      </c>
      <c r="F3900" s="1" t="s">
        <v>143</v>
      </c>
      <c r="G3900" s="1" t="s">
        <v>513</v>
      </c>
    </row>
    <row r="3901" spans="1:7" ht="15" customHeight="1">
      <c r="A3901" s="180">
        <v>44977</v>
      </c>
      <c r="B3901" s="1" t="s">
        <v>276</v>
      </c>
      <c r="C3901" s="144"/>
      <c r="D3901" s="144">
        <v>30437</v>
      </c>
      <c r="E3901" s="1" t="s">
        <v>139</v>
      </c>
      <c r="F3901" s="1" t="s">
        <v>143</v>
      </c>
      <c r="G3901" s="1" t="s">
        <v>513</v>
      </c>
    </row>
    <row r="3902" spans="1:7" ht="15" customHeight="1">
      <c r="A3902" s="180">
        <v>44977</v>
      </c>
      <c r="B3902" s="1" t="s">
        <v>248</v>
      </c>
      <c r="C3902" s="144">
        <v>334807</v>
      </c>
      <c r="D3902" s="144"/>
      <c r="E3902" s="1" t="s">
        <v>139</v>
      </c>
      <c r="F3902" s="1" t="s">
        <v>143</v>
      </c>
      <c r="G3902" s="1" t="s">
        <v>513</v>
      </c>
    </row>
    <row r="3903" spans="1:7" ht="15" customHeight="1">
      <c r="A3903" s="180">
        <v>44977</v>
      </c>
      <c r="B3903" s="1" t="s">
        <v>161</v>
      </c>
      <c r="C3903" s="144"/>
      <c r="D3903" s="144">
        <v>12990</v>
      </c>
      <c r="E3903" s="1" t="s">
        <v>139</v>
      </c>
      <c r="F3903" s="1" t="s">
        <v>144</v>
      </c>
      <c r="G3903" s="1" t="s">
        <v>513</v>
      </c>
    </row>
    <row r="3904" spans="1:7" ht="15" customHeight="1">
      <c r="A3904" s="180">
        <v>44977</v>
      </c>
      <c r="B3904" s="1" t="s">
        <v>248</v>
      </c>
      <c r="C3904" s="144">
        <v>12990</v>
      </c>
      <c r="D3904" s="144"/>
      <c r="E3904" s="1" t="s">
        <v>139</v>
      </c>
      <c r="F3904" s="1" t="s">
        <v>144</v>
      </c>
      <c r="G3904" s="1" t="s">
        <v>513</v>
      </c>
    </row>
    <row r="3905" spans="1:7" ht="15" customHeight="1">
      <c r="A3905" s="180">
        <v>44977</v>
      </c>
      <c r="B3905" s="1" t="s">
        <v>161</v>
      </c>
      <c r="C3905" s="144"/>
      <c r="D3905" s="144">
        <v>2522260</v>
      </c>
      <c r="E3905" s="1" t="s">
        <v>139</v>
      </c>
      <c r="F3905" s="1" t="s">
        <v>227</v>
      </c>
      <c r="G3905" s="1" t="s">
        <v>513</v>
      </c>
    </row>
    <row r="3906" spans="1:7" ht="15" customHeight="1">
      <c r="A3906" s="180">
        <v>44977</v>
      </c>
      <c r="B3906" s="1" t="s">
        <v>276</v>
      </c>
      <c r="C3906" s="144"/>
      <c r="D3906" s="144">
        <v>252226</v>
      </c>
      <c r="E3906" s="1" t="s">
        <v>139</v>
      </c>
      <c r="F3906" s="1" t="s">
        <v>227</v>
      </c>
      <c r="G3906" s="1" t="s">
        <v>513</v>
      </c>
    </row>
    <row r="3907" spans="1:7" ht="15" customHeight="1">
      <c r="A3907" s="180">
        <v>44977</v>
      </c>
      <c r="B3907" s="1" t="s">
        <v>248</v>
      </c>
      <c r="C3907" s="144">
        <v>2774486</v>
      </c>
      <c r="D3907" s="144"/>
      <c r="E3907" s="1" t="s">
        <v>139</v>
      </c>
      <c r="F3907" s="1" t="s">
        <v>227</v>
      </c>
      <c r="G3907" s="1" t="s">
        <v>513</v>
      </c>
    </row>
    <row r="3908" spans="1:7" ht="15" customHeight="1">
      <c r="A3908" s="180">
        <v>44977</v>
      </c>
      <c r="B3908" s="1" t="s">
        <v>161</v>
      </c>
      <c r="C3908" s="144"/>
      <c r="D3908" s="144">
        <v>107700</v>
      </c>
      <c r="E3908" s="1" t="s">
        <v>139</v>
      </c>
      <c r="F3908" s="1" t="s">
        <v>228</v>
      </c>
      <c r="G3908" s="1" t="s">
        <v>513</v>
      </c>
    </row>
    <row r="3909" spans="1:7" ht="15" customHeight="1">
      <c r="A3909" s="180">
        <v>44977</v>
      </c>
      <c r="B3909" s="1" t="s">
        <v>248</v>
      </c>
      <c r="C3909" s="144">
        <v>107700</v>
      </c>
      <c r="D3909" s="144"/>
      <c r="E3909" s="1" t="s">
        <v>139</v>
      </c>
      <c r="F3909" s="1" t="s">
        <v>228</v>
      </c>
      <c r="G3909" s="1" t="s">
        <v>513</v>
      </c>
    </row>
    <row r="3910" spans="1:7" ht="15" customHeight="1">
      <c r="A3910" s="180">
        <v>44977</v>
      </c>
      <c r="B3910" s="1" t="s">
        <v>161</v>
      </c>
      <c r="C3910" s="144"/>
      <c r="D3910" s="144">
        <v>32230</v>
      </c>
      <c r="E3910" s="1" t="s">
        <v>132</v>
      </c>
      <c r="F3910" s="1" t="s">
        <v>143</v>
      </c>
      <c r="G3910" s="1" t="s">
        <v>513</v>
      </c>
    </row>
    <row r="3911" spans="1:7" ht="15" customHeight="1">
      <c r="A3911" s="180">
        <v>44977</v>
      </c>
      <c r="B3911" s="1" t="s">
        <v>276</v>
      </c>
      <c r="C3911" s="144"/>
      <c r="D3911" s="144">
        <v>3223</v>
      </c>
      <c r="E3911" s="1" t="s">
        <v>132</v>
      </c>
      <c r="F3911" s="1" t="s">
        <v>143</v>
      </c>
      <c r="G3911" s="1" t="s">
        <v>513</v>
      </c>
    </row>
    <row r="3912" spans="1:7" ht="15" customHeight="1">
      <c r="A3912" s="180">
        <v>44977</v>
      </c>
      <c r="B3912" s="1" t="s">
        <v>248</v>
      </c>
      <c r="C3912" s="144">
        <v>35453</v>
      </c>
      <c r="D3912" s="144"/>
      <c r="E3912" s="1" t="s">
        <v>132</v>
      </c>
      <c r="F3912" s="1" t="s">
        <v>143</v>
      </c>
      <c r="G3912" s="1" t="s">
        <v>513</v>
      </c>
    </row>
    <row r="3913" spans="1:7" ht="15" customHeight="1">
      <c r="A3913" s="180">
        <v>44977</v>
      </c>
      <c r="B3913" s="1" t="s">
        <v>161</v>
      </c>
      <c r="C3913" s="144"/>
      <c r="D3913" s="144">
        <v>1370</v>
      </c>
      <c r="E3913" s="1" t="s">
        <v>132</v>
      </c>
      <c r="F3913" s="1" t="s">
        <v>144</v>
      </c>
      <c r="G3913" s="1" t="s">
        <v>513</v>
      </c>
    </row>
    <row r="3914" spans="1:7" ht="15" customHeight="1">
      <c r="A3914" s="180">
        <v>44977</v>
      </c>
      <c r="B3914" s="1" t="s">
        <v>248</v>
      </c>
      <c r="C3914" s="144">
        <v>1370</v>
      </c>
      <c r="D3914" s="144"/>
      <c r="E3914" s="1" t="s">
        <v>132</v>
      </c>
      <c r="F3914" s="1" t="s">
        <v>144</v>
      </c>
      <c r="G3914" s="1" t="s">
        <v>513</v>
      </c>
    </row>
    <row r="3915" spans="1:7" ht="15" customHeight="1">
      <c r="A3915" s="180">
        <v>44977</v>
      </c>
      <c r="B3915" s="1" t="s">
        <v>161</v>
      </c>
      <c r="C3915" s="144"/>
      <c r="D3915" s="144">
        <v>260120</v>
      </c>
      <c r="E3915" s="1" t="s">
        <v>313</v>
      </c>
      <c r="F3915" s="1" t="s">
        <v>143</v>
      </c>
      <c r="G3915" s="1" t="s">
        <v>513</v>
      </c>
    </row>
    <row r="3916" spans="1:7" ht="15" customHeight="1">
      <c r="A3916" s="180">
        <v>44977</v>
      </c>
      <c r="B3916" s="1" t="s">
        <v>276</v>
      </c>
      <c r="C3916" s="144"/>
      <c r="D3916" s="144">
        <v>26012</v>
      </c>
      <c r="E3916" s="1" t="s">
        <v>313</v>
      </c>
      <c r="F3916" s="1" t="s">
        <v>143</v>
      </c>
      <c r="G3916" s="1" t="s">
        <v>513</v>
      </c>
    </row>
    <row r="3917" spans="1:7" ht="15" customHeight="1">
      <c r="A3917" s="180">
        <v>44977</v>
      </c>
      <c r="B3917" s="1" t="s">
        <v>248</v>
      </c>
      <c r="C3917" s="144">
        <v>286132</v>
      </c>
      <c r="D3917" s="144"/>
      <c r="E3917" s="1" t="s">
        <v>313</v>
      </c>
      <c r="F3917" s="1" t="s">
        <v>143</v>
      </c>
      <c r="G3917" s="1" t="s">
        <v>513</v>
      </c>
    </row>
    <row r="3918" spans="1:7" ht="15" customHeight="1">
      <c r="A3918" s="180">
        <v>44977</v>
      </c>
      <c r="B3918" s="1" t="s">
        <v>161</v>
      </c>
      <c r="C3918" s="144"/>
      <c r="D3918" s="144">
        <v>11090</v>
      </c>
      <c r="E3918" s="1" t="s">
        <v>313</v>
      </c>
      <c r="F3918" s="1" t="s">
        <v>144</v>
      </c>
      <c r="G3918" s="1" t="s">
        <v>513</v>
      </c>
    </row>
    <row r="3919" spans="1:7" ht="15" customHeight="1">
      <c r="A3919" s="180">
        <v>44977</v>
      </c>
      <c r="B3919" s="1" t="s">
        <v>248</v>
      </c>
      <c r="C3919" s="144">
        <v>11090</v>
      </c>
      <c r="D3919" s="144"/>
      <c r="E3919" s="1" t="s">
        <v>313</v>
      </c>
      <c r="F3919" s="1" t="s">
        <v>144</v>
      </c>
      <c r="G3919" s="1" t="s">
        <v>513</v>
      </c>
    </row>
    <row r="3920" spans="1:7" ht="15" customHeight="1">
      <c r="A3920" s="180">
        <v>44977</v>
      </c>
      <c r="B3920" s="1" t="s">
        <v>161</v>
      </c>
      <c r="C3920" s="144"/>
      <c r="D3920" s="144">
        <v>565930</v>
      </c>
      <c r="E3920" s="1" t="s">
        <v>385</v>
      </c>
      <c r="F3920" s="1" t="s">
        <v>143</v>
      </c>
      <c r="G3920" s="1" t="s">
        <v>513</v>
      </c>
    </row>
    <row r="3921" spans="1:7" ht="15" customHeight="1">
      <c r="A3921" s="180">
        <v>44977</v>
      </c>
      <c r="B3921" s="1" t="s">
        <v>276</v>
      </c>
      <c r="C3921" s="144"/>
      <c r="D3921" s="144">
        <v>56593</v>
      </c>
      <c r="E3921" s="1" t="s">
        <v>385</v>
      </c>
      <c r="F3921" s="1" t="s">
        <v>143</v>
      </c>
      <c r="G3921" s="1" t="s">
        <v>513</v>
      </c>
    </row>
    <row r="3922" spans="1:7" ht="15" customHeight="1">
      <c r="A3922" s="180">
        <v>44977</v>
      </c>
      <c r="B3922" s="1" t="s">
        <v>248</v>
      </c>
      <c r="C3922" s="144">
        <v>622523</v>
      </c>
      <c r="D3922" s="144"/>
      <c r="E3922" s="1" t="s">
        <v>385</v>
      </c>
      <c r="F3922" s="1" t="s">
        <v>143</v>
      </c>
      <c r="G3922" s="1" t="s">
        <v>513</v>
      </c>
    </row>
    <row r="3923" spans="1:7" ht="15" customHeight="1">
      <c r="A3923" s="180">
        <v>44977</v>
      </c>
      <c r="B3923" s="1" t="s">
        <v>161</v>
      </c>
      <c r="C3923" s="144"/>
      <c r="D3923" s="144">
        <v>24160</v>
      </c>
      <c r="E3923" s="1" t="s">
        <v>385</v>
      </c>
      <c r="F3923" s="1" t="s">
        <v>144</v>
      </c>
      <c r="G3923" s="1" t="s">
        <v>513</v>
      </c>
    </row>
    <row r="3924" spans="1:7" ht="15" customHeight="1">
      <c r="A3924" s="180">
        <v>44977</v>
      </c>
      <c r="B3924" s="1" t="s">
        <v>248</v>
      </c>
      <c r="C3924" s="144">
        <v>24160</v>
      </c>
      <c r="D3924" s="144"/>
      <c r="E3924" s="1" t="s">
        <v>385</v>
      </c>
      <c r="F3924" s="1" t="s">
        <v>144</v>
      </c>
      <c r="G3924" s="1" t="s">
        <v>513</v>
      </c>
    </row>
    <row r="3925" spans="1:7" ht="15" customHeight="1">
      <c r="A3925" s="180">
        <v>44977</v>
      </c>
      <c r="B3925" s="1" t="s">
        <v>161</v>
      </c>
      <c r="C3925" s="144"/>
      <c r="D3925" s="144">
        <v>48010</v>
      </c>
      <c r="E3925" s="1" t="s">
        <v>123</v>
      </c>
      <c r="F3925" s="1" t="s">
        <v>143</v>
      </c>
      <c r="G3925" s="1" t="s">
        <v>513</v>
      </c>
    </row>
    <row r="3926" spans="1:7" ht="15" customHeight="1">
      <c r="A3926" s="180">
        <v>44977</v>
      </c>
      <c r="B3926" s="1" t="s">
        <v>276</v>
      </c>
      <c r="C3926" s="144"/>
      <c r="D3926" s="144">
        <v>4801</v>
      </c>
      <c r="E3926" s="1" t="s">
        <v>123</v>
      </c>
      <c r="F3926" s="1" t="s">
        <v>143</v>
      </c>
      <c r="G3926" s="1" t="s">
        <v>513</v>
      </c>
    </row>
    <row r="3927" spans="1:7" ht="15" customHeight="1">
      <c r="A3927" s="180">
        <v>44977</v>
      </c>
      <c r="B3927" s="1" t="s">
        <v>248</v>
      </c>
      <c r="C3927" s="144">
        <v>52811</v>
      </c>
      <c r="D3927" s="144"/>
      <c r="E3927" s="1" t="s">
        <v>123</v>
      </c>
      <c r="F3927" s="1" t="s">
        <v>143</v>
      </c>
      <c r="G3927" s="1" t="s">
        <v>513</v>
      </c>
    </row>
    <row r="3928" spans="1:7" ht="15" customHeight="1">
      <c r="A3928" s="180">
        <v>44977</v>
      </c>
      <c r="B3928" s="1" t="s">
        <v>161</v>
      </c>
      <c r="C3928" s="144"/>
      <c r="D3928" s="144">
        <v>2050</v>
      </c>
      <c r="E3928" s="1" t="s">
        <v>123</v>
      </c>
      <c r="F3928" s="1" t="s">
        <v>144</v>
      </c>
      <c r="G3928" s="1" t="s">
        <v>513</v>
      </c>
    </row>
    <row r="3929" spans="1:7" ht="15" customHeight="1">
      <c r="A3929" s="180">
        <v>44977</v>
      </c>
      <c r="B3929" s="1" t="s">
        <v>248</v>
      </c>
      <c r="C3929" s="144">
        <v>2050</v>
      </c>
      <c r="D3929" s="144"/>
      <c r="E3929" s="1" t="s">
        <v>123</v>
      </c>
      <c r="F3929" s="1" t="s">
        <v>144</v>
      </c>
      <c r="G3929" s="1" t="s">
        <v>513</v>
      </c>
    </row>
    <row r="3930" spans="1:7" ht="15" customHeight="1">
      <c r="A3930" s="180">
        <v>44977</v>
      </c>
      <c r="B3930" s="1" t="s">
        <v>161</v>
      </c>
      <c r="C3930" s="144"/>
      <c r="D3930" s="144">
        <v>188300</v>
      </c>
      <c r="E3930" s="1" t="s">
        <v>397</v>
      </c>
      <c r="F3930" s="1" t="s">
        <v>143</v>
      </c>
      <c r="G3930" s="1" t="s">
        <v>513</v>
      </c>
    </row>
    <row r="3931" spans="1:7" ht="15" customHeight="1">
      <c r="A3931" s="180">
        <v>44977</v>
      </c>
      <c r="B3931" s="1" t="s">
        <v>276</v>
      </c>
      <c r="C3931" s="144"/>
      <c r="D3931" s="144">
        <v>18830</v>
      </c>
      <c r="E3931" s="1" t="s">
        <v>397</v>
      </c>
      <c r="F3931" s="1" t="s">
        <v>143</v>
      </c>
      <c r="G3931" s="1" t="s">
        <v>513</v>
      </c>
    </row>
    <row r="3932" spans="1:7" ht="15" customHeight="1">
      <c r="A3932" s="180">
        <v>44977</v>
      </c>
      <c r="B3932" s="1" t="s">
        <v>248</v>
      </c>
      <c r="C3932" s="144">
        <v>207130</v>
      </c>
      <c r="D3932" s="144"/>
      <c r="E3932" s="1" t="s">
        <v>397</v>
      </c>
      <c r="F3932" s="1" t="s">
        <v>143</v>
      </c>
      <c r="G3932" s="1" t="s">
        <v>513</v>
      </c>
    </row>
    <row r="3933" spans="1:7" ht="15" customHeight="1">
      <c r="A3933" s="180">
        <v>44977</v>
      </c>
      <c r="B3933" s="1" t="s">
        <v>161</v>
      </c>
      <c r="C3933" s="144"/>
      <c r="D3933" s="144">
        <v>8040</v>
      </c>
      <c r="E3933" s="1" t="s">
        <v>397</v>
      </c>
      <c r="F3933" s="1" t="s">
        <v>144</v>
      </c>
      <c r="G3933" s="1" t="s">
        <v>513</v>
      </c>
    </row>
    <row r="3934" spans="1:7" ht="15" customHeight="1">
      <c r="A3934" s="180">
        <v>44977</v>
      </c>
      <c r="B3934" s="1" t="s">
        <v>248</v>
      </c>
      <c r="C3934" s="144">
        <v>8040</v>
      </c>
      <c r="D3934" s="144"/>
      <c r="E3934" s="1" t="s">
        <v>397</v>
      </c>
      <c r="F3934" s="1" t="s">
        <v>144</v>
      </c>
      <c r="G3934" s="1" t="s">
        <v>513</v>
      </c>
    </row>
    <row r="3935" spans="1:7" ht="15" customHeight="1">
      <c r="A3935" s="180">
        <v>44977</v>
      </c>
      <c r="B3935" s="1" t="s">
        <v>161</v>
      </c>
      <c r="C3935" s="144"/>
      <c r="D3935" s="144">
        <v>140000</v>
      </c>
      <c r="E3935" s="1" t="s">
        <v>310</v>
      </c>
      <c r="F3935" s="1" t="s">
        <v>145</v>
      </c>
      <c r="G3935" s="1" t="s">
        <v>513</v>
      </c>
    </row>
    <row r="3936" spans="1:7" ht="15" customHeight="1">
      <c r="A3936" s="180">
        <v>44977</v>
      </c>
      <c r="B3936" s="1" t="s">
        <v>276</v>
      </c>
      <c r="C3936" s="144"/>
      <c r="D3936" s="144">
        <v>14000</v>
      </c>
      <c r="E3936" s="1" t="s">
        <v>310</v>
      </c>
      <c r="F3936" s="1" t="s">
        <v>145</v>
      </c>
      <c r="G3936" s="1" t="s">
        <v>513</v>
      </c>
    </row>
    <row r="3937" spans="1:7" ht="15" customHeight="1">
      <c r="A3937" s="180">
        <v>44977</v>
      </c>
      <c r="B3937" s="1" t="s">
        <v>248</v>
      </c>
      <c r="C3937" s="144">
        <v>154000</v>
      </c>
      <c r="D3937" s="144"/>
      <c r="E3937" s="1" t="s">
        <v>310</v>
      </c>
      <c r="F3937" s="1" t="s">
        <v>145</v>
      </c>
      <c r="G3937" s="1" t="s">
        <v>513</v>
      </c>
    </row>
    <row r="3938" spans="1:7" ht="15" customHeight="1">
      <c r="A3938" s="180">
        <v>44977</v>
      </c>
      <c r="B3938" s="1" t="s">
        <v>161</v>
      </c>
      <c r="C3938" s="144"/>
      <c r="D3938" s="144">
        <v>498190</v>
      </c>
      <c r="E3938" s="1" t="s">
        <v>310</v>
      </c>
      <c r="F3938" s="1" t="s">
        <v>227</v>
      </c>
      <c r="G3938" s="1" t="s">
        <v>513</v>
      </c>
    </row>
    <row r="3939" spans="1:7" ht="15" customHeight="1">
      <c r="A3939" s="180">
        <v>44977</v>
      </c>
      <c r="B3939" s="1" t="s">
        <v>276</v>
      </c>
      <c r="C3939" s="144"/>
      <c r="D3939" s="144">
        <v>49819</v>
      </c>
      <c r="E3939" s="1" t="s">
        <v>310</v>
      </c>
      <c r="F3939" s="1" t="s">
        <v>227</v>
      </c>
      <c r="G3939" s="1" t="s">
        <v>513</v>
      </c>
    </row>
    <row r="3940" spans="1:7" ht="15" customHeight="1">
      <c r="A3940" s="180">
        <v>44977</v>
      </c>
      <c r="B3940" s="1" t="s">
        <v>248</v>
      </c>
      <c r="C3940" s="144">
        <v>548009</v>
      </c>
      <c r="D3940" s="144"/>
      <c r="E3940" s="1" t="s">
        <v>310</v>
      </c>
      <c r="F3940" s="1" t="s">
        <v>227</v>
      </c>
      <c r="G3940" s="1" t="s">
        <v>513</v>
      </c>
    </row>
    <row r="3941" spans="1:7" ht="15" customHeight="1">
      <c r="A3941" s="180">
        <v>44977</v>
      </c>
      <c r="B3941" s="1" t="s">
        <v>161</v>
      </c>
      <c r="C3941" s="144"/>
      <c r="D3941" s="144">
        <v>21270</v>
      </c>
      <c r="E3941" s="1" t="s">
        <v>310</v>
      </c>
      <c r="F3941" s="1" t="s">
        <v>228</v>
      </c>
      <c r="G3941" s="1" t="s">
        <v>513</v>
      </c>
    </row>
    <row r="3942" spans="1:7" ht="15" customHeight="1">
      <c r="A3942" s="180">
        <v>44977</v>
      </c>
      <c r="B3942" s="1" t="s">
        <v>248</v>
      </c>
      <c r="C3942" s="144">
        <v>21270</v>
      </c>
      <c r="D3942" s="144"/>
      <c r="E3942" s="1" t="s">
        <v>310</v>
      </c>
      <c r="F3942" s="1" t="s">
        <v>228</v>
      </c>
      <c r="G3942" s="1" t="s">
        <v>513</v>
      </c>
    </row>
    <row r="3943" spans="1:7" ht="15" customHeight="1">
      <c r="A3943" s="180">
        <v>44977</v>
      </c>
      <c r="B3943" s="1" t="s">
        <v>161</v>
      </c>
      <c r="C3943" s="144"/>
      <c r="D3943" s="144">
        <v>229780</v>
      </c>
      <c r="E3943" s="1" t="s">
        <v>313</v>
      </c>
      <c r="F3943" s="1" t="s">
        <v>143</v>
      </c>
      <c r="G3943" s="1" t="s">
        <v>513</v>
      </c>
    </row>
    <row r="3944" spans="1:7" ht="15" customHeight="1">
      <c r="A3944" s="180">
        <v>44977</v>
      </c>
      <c r="B3944" s="1" t="s">
        <v>276</v>
      </c>
      <c r="C3944" s="144"/>
      <c r="D3944" s="144">
        <v>22978</v>
      </c>
      <c r="E3944" s="1" t="s">
        <v>313</v>
      </c>
      <c r="F3944" s="1" t="s">
        <v>143</v>
      </c>
      <c r="G3944" s="1" t="s">
        <v>513</v>
      </c>
    </row>
    <row r="3945" spans="1:7" ht="15" customHeight="1">
      <c r="A3945" s="180">
        <v>44977</v>
      </c>
      <c r="B3945" s="1" t="s">
        <v>248</v>
      </c>
      <c r="C3945" s="144">
        <v>252758</v>
      </c>
      <c r="D3945" s="144"/>
      <c r="E3945" s="1" t="s">
        <v>313</v>
      </c>
      <c r="F3945" s="1" t="s">
        <v>143</v>
      </c>
      <c r="G3945" s="1" t="s">
        <v>513</v>
      </c>
    </row>
    <row r="3946" spans="1:7" ht="15" customHeight="1">
      <c r="A3946" s="180">
        <v>44977</v>
      </c>
      <c r="B3946" s="1" t="s">
        <v>161</v>
      </c>
      <c r="C3946" s="144"/>
      <c r="D3946" s="144">
        <v>9810</v>
      </c>
      <c r="E3946" s="1" t="s">
        <v>313</v>
      </c>
      <c r="F3946" s="1" t="s">
        <v>144</v>
      </c>
      <c r="G3946" s="1" t="s">
        <v>513</v>
      </c>
    </row>
    <row r="3947" spans="1:7" ht="15" customHeight="1">
      <c r="A3947" s="180">
        <v>44977</v>
      </c>
      <c r="B3947" s="1" t="s">
        <v>248</v>
      </c>
      <c r="C3947" s="144">
        <v>9810</v>
      </c>
      <c r="D3947" s="144"/>
      <c r="E3947" s="1" t="s">
        <v>313</v>
      </c>
      <c r="F3947" s="1" t="s">
        <v>144</v>
      </c>
      <c r="G3947" s="1" t="s">
        <v>513</v>
      </c>
    </row>
    <row r="3948" spans="1:7" ht="15" customHeight="1">
      <c r="A3948" s="180">
        <v>44977</v>
      </c>
      <c r="B3948" s="1" t="s">
        <v>161</v>
      </c>
      <c r="C3948" s="144"/>
      <c r="D3948" s="144">
        <v>432160</v>
      </c>
      <c r="E3948" s="1" t="s">
        <v>129</v>
      </c>
      <c r="F3948" s="1" t="s">
        <v>143</v>
      </c>
      <c r="G3948" s="1" t="s">
        <v>513</v>
      </c>
    </row>
    <row r="3949" spans="1:7" ht="15" customHeight="1">
      <c r="A3949" s="180">
        <v>44977</v>
      </c>
      <c r="B3949" s="1" t="s">
        <v>276</v>
      </c>
      <c r="C3949" s="144"/>
      <c r="D3949" s="144">
        <v>43216</v>
      </c>
      <c r="E3949" s="1" t="s">
        <v>129</v>
      </c>
      <c r="F3949" s="1" t="s">
        <v>143</v>
      </c>
      <c r="G3949" s="1" t="s">
        <v>513</v>
      </c>
    </row>
    <row r="3950" spans="1:7" ht="15" customHeight="1">
      <c r="A3950" s="180">
        <v>44977</v>
      </c>
      <c r="B3950" s="1" t="s">
        <v>248</v>
      </c>
      <c r="C3950" s="144">
        <v>475376</v>
      </c>
      <c r="D3950" s="144"/>
      <c r="E3950" s="1" t="s">
        <v>129</v>
      </c>
      <c r="F3950" s="1" t="s">
        <v>143</v>
      </c>
      <c r="G3950" s="1" t="s">
        <v>513</v>
      </c>
    </row>
    <row r="3951" spans="1:7" ht="15" customHeight="1">
      <c r="A3951" s="180">
        <v>44977</v>
      </c>
      <c r="B3951" s="1" t="s">
        <v>161</v>
      </c>
      <c r="C3951" s="144"/>
      <c r="D3951" s="144">
        <v>18450</v>
      </c>
      <c r="E3951" s="1" t="s">
        <v>129</v>
      </c>
      <c r="F3951" s="1" t="s">
        <v>144</v>
      </c>
      <c r="G3951" s="1" t="s">
        <v>513</v>
      </c>
    </row>
    <row r="3952" spans="1:7" ht="15" customHeight="1">
      <c r="A3952" s="180">
        <v>44977</v>
      </c>
      <c r="B3952" s="1" t="s">
        <v>248</v>
      </c>
      <c r="C3952" s="144">
        <v>18450</v>
      </c>
      <c r="D3952" s="144"/>
      <c r="E3952" s="1" t="s">
        <v>129</v>
      </c>
      <c r="F3952" s="1" t="s">
        <v>144</v>
      </c>
      <c r="G3952" s="1" t="s">
        <v>513</v>
      </c>
    </row>
    <row r="3953" spans="1:7" ht="15" customHeight="1">
      <c r="A3953" s="180">
        <v>44977</v>
      </c>
      <c r="B3953" s="1" t="s">
        <v>161</v>
      </c>
      <c r="C3953" s="144"/>
      <c r="D3953" s="144">
        <v>11810</v>
      </c>
      <c r="E3953" s="1" t="s">
        <v>129</v>
      </c>
      <c r="F3953" s="1" t="s">
        <v>227</v>
      </c>
      <c r="G3953" s="1" t="s">
        <v>513</v>
      </c>
    </row>
    <row r="3954" spans="1:7" ht="15" customHeight="1">
      <c r="A3954" s="180">
        <v>44977</v>
      </c>
      <c r="B3954" s="1" t="s">
        <v>276</v>
      </c>
      <c r="C3954" s="144"/>
      <c r="D3954" s="144">
        <v>1181</v>
      </c>
      <c r="E3954" s="1" t="s">
        <v>129</v>
      </c>
      <c r="F3954" s="1" t="s">
        <v>227</v>
      </c>
      <c r="G3954" s="1" t="s">
        <v>513</v>
      </c>
    </row>
    <row r="3955" spans="1:7" ht="15" customHeight="1">
      <c r="A3955" s="180">
        <v>44977</v>
      </c>
      <c r="B3955" s="1" t="s">
        <v>248</v>
      </c>
      <c r="C3955" s="144">
        <v>12991</v>
      </c>
      <c r="D3955" s="144"/>
      <c r="E3955" s="1" t="s">
        <v>129</v>
      </c>
      <c r="F3955" s="1" t="s">
        <v>227</v>
      </c>
      <c r="G3955" s="1" t="s">
        <v>513</v>
      </c>
    </row>
    <row r="3956" spans="1:7" ht="15" customHeight="1">
      <c r="A3956" s="180">
        <v>44977</v>
      </c>
      <c r="B3956" s="1" t="s">
        <v>161</v>
      </c>
      <c r="C3956" s="144"/>
      <c r="D3956" s="144">
        <v>500</v>
      </c>
      <c r="E3956" s="1" t="s">
        <v>129</v>
      </c>
      <c r="F3956" s="1" t="s">
        <v>228</v>
      </c>
      <c r="G3956" s="1" t="s">
        <v>513</v>
      </c>
    </row>
    <row r="3957" spans="1:7" ht="15" customHeight="1">
      <c r="A3957" s="180">
        <v>44977</v>
      </c>
      <c r="B3957" s="1" t="s">
        <v>248</v>
      </c>
      <c r="C3957" s="144">
        <v>500</v>
      </c>
      <c r="D3957" s="144"/>
      <c r="E3957" s="1" t="s">
        <v>129</v>
      </c>
      <c r="F3957" s="1" t="s">
        <v>228</v>
      </c>
      <c r="G3957" s="1" t="s">
        <v>513</v>
      </c>
    </row>
    <row r="3958" spans="1:7" ht="15" customHeight="1">
      <c r="A3958" s="180">
        <v>44977</v>
      </c>
      <c r="B3958" s="1" t="s">
        <v>161</v>
      </c>
      <c r="C3958" s="144"/>
      <c r="D3958" s="144">
        <v>536410</v>
      </c>
      <c r="E3958" s="1" t="s">
        <v>342</v>
      </c>
      <c r="F3958" s="1" t="s">
        <v>143</v>
      </c>
      <c r="G3958" s="1" t="s">
        <v>513</v>
      </c>
    </row>
    <row r="3959" spans="1:7" ht="15" customHeight="1">
      <c r="A3959" s="180">
        <v>44977</v>
      </c>
      <c r="B3959" s="1" t="s">
        <v>276</v>
      </c>
      <c r="C3959" s="144"/>
      <c r="D3959" s="144">
        <v>53641</v>
      </c>
      <c r="E3959" s="1" t="s">
        <v>342</v>
      </c>
      <c r="F3959" s="1" t="s">
        <v>143</v>
      </c>
      <c r="G3959" s="1" t="s">
        <v>513</v>
      </c>
    </row>
    <row r="3960" spans="1:7" ht="15" customHeight="1">
      <c r="A3960" s="180">
        <v>44977</v>
      </c>
      <c r="B3960" s="1" t="s">
        <v>248</v>
      </c>
      <c r="C3960" s="144">
        <v>590051</v>
      </c>
      <c r="D3960" s="144"/>
      <c r="E3960" s="1" t="s">
        <v>342</v>
      </c>
      <c r="F3960" s="1" t="s">
        <v>143</v>
      </c>
      <c r="G3960" s="1" t="s">
        <v>513</v>
      </c>
    </row>
    <row r="3961" spans="1:7" ht="15" customHeight="1">
      <c r="A3961" s="180">
        <v>44977</v>
      </c>
      <c r="B3961" s="1" t="s">
        <v>161</v>
      </c>
      <c r="C3961" s="144"/>
      <c r="D3961" s="144">
        <v>22906</v>
      </c>
      <c r="E3961" s="1" t="s">
        <v>342</v>
      </c>
      <c r="F3961" s="1" t="s">
        <v>144</v>
      </c>
      <c r="G3961" s="1" t="s">
        <v>513</v>
      </c>
    </row>
    <row r="3962" spans="1:7" ht="15" customHeight="1">
      <c r="A3962" s="180">
        <v>44977</v>
      </c>
      <c r="B3962" s="1" t="s">
        <v>248</v>
      </c>
      <c r="C3962" s="144">
        <v>22906</v>
      </c>
      <c r="D3962" s="144"/>
      <c r="E3962" s="1" t="s">
        <v>342</v>
      </c>
      <c r="F3962" s="1" t="s">
        <v>144</v>
      </c>
      <c r="G3962" s="1" t="s">
        <v>513</v>
      </c>
    </row>
    <row r="3963" spans="1:7" ht="15" customHeight="1">
      <c r="A3963" s="180">
        <v>44977</v>
      </c>
      <c r="B3963" s="1" t="s">
        <v>161</v>
      </c>
      <c r="C3963" s="144"/>
      <c r="D3963" s="144">
        <v>1119610</v>
      </c>
      <c r="E3963" s="1" t="s">
        <v>342</v>
      </c>
      <c r="F3963" s="1" t="s">
        <v>227</v>
      </c>
      <c r="G3963" s="1" t="s">
        <v>513</v>
      </c>
    </row>
    <row r="3964" spans="1:7" ht="15" customHeight="1">
      <c r="A3964" s="180">
        <v>44977</v>
      </c>
      <c r="B3964" s="1" t="s">
        <v>276</v>
      </c>
      <c r="C3964" s="144"/>
      <c r="D3964" s="144">
        <v>111961</v>
      </c>
      <c r="E3964" s="1" t="s">
        <v>342</v>
      </c>
      <c r="F3964" s="1" t="s">
        <v>227</v>
      </c>
      <c r="G3964" s="1" t="s">
        <v>513</v>
      </c>
    </row>
    <row r="3965" spans="1:7" ht="15" customHeight="1">
      <c r="A3965" s="180">
        <v>44977</v>
      </c>
      <c r="B3965" s="1" t="s">
        <v>248</v>
      </c>
      <c r="C3965" s="144">
        <v>1231571</v>
      </c>
      <c r="D3965" s="144"/>
      <c r="E3965" s="1" t="s">
        <v>342</v>
      </c>
      <c r="F3965" s="1" t="s">
        <v>227</v>
      </c>
      <c r="G3965" s="1" t="s">
        <v>513</v>
      </c>
    </row>
    <row r="3966" spans="1:7" ht="15" customHeight="1">
      <c r="A3966" s="180">
        <v>44977</v>
      </c>
      <c r="B3966" s="1" t="s">
        <v>161</v>
      </c>
      <c r="C3966" s="144"/>
      <c r="D3966" s="144">
        <v>47809</v>
      </c>
      <c r="E3966" s="1" t="s">
        <v>342</v>
      </c>
      <c r="F3966" s="1" t="s">
        <v>228</v>
      </c>
      <c r="G3966" s="1" t="s">
        <v>513</v>
      </c>
    </row>
    <row r="3967" spans="1:7" ht="15" customHeight="1">
      <c r="A3967" s="180">
        <v>44977</v>
      </c>
      <c r="B3967" s="1" t="s">
        <v>248</v>
      </c>
      <c r="C3967" s="144">
        <v>47809</v>
      </c>
      <c r="D3967" s="144"/>
      <c r="E3967" s="1" t="s">
        <v>342</v>
      </c>
      <c r="F3967" s="1" t="s">
        <v>228</v>
      </c>
      <c r="G3967" s="1" t="s">
        <v>513</v>
      </c>
    </row>
    <row r="3968" spans="1:7" ht="15" customHeight="1">
      <c r="A3968" s="180">
        <v>44977</v>
      </c>
      <c r="B3968" s="1" t="s">
        <v>161</v>
      </c>
      <c r="C3968" s="144"/>
      <c r="D3968" s="144">
        <v>33750</v>
      </c>
      <c r="E3968" s="1" t="s">
        <v>398</v>
      </c>
      <c r="F3968" s="1" t="s">
        <v>143</v>
      </c>
      <c r="G3968" s="1" t="s">
        <v>513</v>
      </c>
    </row>
    <row r="3969" spans="1:7" ht="15" customHeight="1">
      <c r="A3969" s="180">
        <v>44977</v>
      </c>
      <c r="B3969" s="1" t="s">
        <v>276</v>
      </c>
      <c r="C3969" s="144"/>
      <c r="D3969" s="144">
        <v>3375</v>
      </c>
      <c r="E3969" s="1" t="s">
        <v>398</v>
      </c>
      <c r="F3969" s="1" t="s">
        <v>143</v>
      </c>
      <c r="G3969" s="1" t="s">
        <v>513</v>
      </c>
    </row>
    <row r="3970" spans="1:7" ht="15" customHeight="1">
      <c r="A3970" s="180">
        <v>44977</v>
      </c>
      <c r="B3970" s="1" t="s">
        <v>248</v>
      </c>
      <c r="C3970" s="144">
        <v>37125</v>
      </c>
      <c r="D3970" s="144"/>
      <c r="E3970" s="1" t="s">
        <v>398</v>
      </c>
      <c r="F3970" s="1" t="s">
        <v>143</v>
      </c>
      <c r="G3970" s="1" t="s">
        <v>513</v>
      </c>
    </row>
    <row r="3971" spans="1:7" ht="15" customHeight="1">
      <c r="A3971" s="180">
        <v>44977</v>
      </c>
      <c r="B3971" s="1" t="s">
        <v>161</v>
      </c>
      <c r="C3971" s="144"/>
      <c r="D3971" s="144">
        <v>1440</v>
      </c>
      <c r="E3971" s="1" t="s">
        <v>398</v>
      </c>
      <c r="F3971" s="1" t="s">
        <v>144</v>
      </c>
      <c r="G3971" s="1" t="s">
        <v>513</v>
      </c>
    </row>
    <row r="3972" spans="1:7" ht="15" customHeight="1">
      <c r="A3972" s="180">
        <v>44977</v>
      </c>
      <c r="B3972" s="1" t="s">
        <v>248</v>
      </c>
      <c r="C3972" s="144">
        <v>1440</v>
      </c>
      <c r="D3972" s="144"/>
      <c r="E3972" s="1" t="s">
        <v>398</v>
      </c>
      <c r="F3972" s="1" t="s">
        <v>144</v>
      </c>
      <c r="G3972" s="1" t="s">
        <v>513</v>
      </c>
    </row>
    <row r="3973" spans="1:7" ht="15" customHeight="1">
      <c r="A3973" s="180">
        <v>44977</v>
      </c>
      <c r="B3973" s="1" t="s">
        <v>161</v>
      </c>
      <c r="C3973" s="144"/>
      <c r="D3973" s="144">
        <v>53140</v>
      </c>
      <c r="E3973" s="1" t="s">
        <v>135</v>
      </c>
      <c r="F3973" s="1" t="s">
        <v>143</v>
      </c>
      <c r="G3973" s="1" t="s">
        <v>513</v>
      </c>
    </row>
    <row r="3974" spans="1:7" ht="15" customHeight="1">
      <c r="A3974" s="180">
        <v>44977</v>
      </c>
      <c r="B3974" s="1" t="s">
        <v>276</v>
      </c>
      <c r="C3974" s="144"/>
      <c r="D3974" s="144">
        <v>5314</v>
      </c>
      <c r="E3974" s="1" t="s">
        <v>135</v>
      </c>
      <c r="F3974" s="1" t="s">
        <v>143</v>
      </c>
      <c r="G3974" s="1" t="s">
        <v>513</v>
      </c>
    </row>
    <row r="3975" spans="1:7" ht="15" customHeight="1">
      <c r="A3975" s="180">
        <v>44977</v>
      </c>
      <c r="B3975" s="1" t="s">
        <v>248</v>
      </c>
      <c r="C3975" s="144">
        <v>58454</v>
      </c>
      <c r="D3975" s="144"/>
      <c r="E3975" s="1" t="s">
        <v>135</v>
      </c>
      <c r="F3975" s="1" t="s">
        <v>143</v>
      </c>
      <c r="G3975" s="1" t="s">
        <v>513</v>
      </c>
    </row>
    <row r="3976" spans="1:7" ht="15" customHeight="1">
      <c r="A3976" s="180">
        <v>44977</v>
      </c>
      <c r="B3976" s="1" t="s">
        <v>161</v>
      </c>
      <c r="C3976" s="144"/>
      <c r="D3976" s="144">
        <v>2260</v>
      </c>
      <c r="E3976" s="1" t="s">
        <v>135</v>
      </c>
      <c r="F3976" s="1" t="s">
        <v>144</v>
      </c>
      <c r="G3976" s="1" t="s">
        <v>513</v>
      </c>
    </row>
    <row r="3977" spans="1:7" ht="15" customHeight="1">
      <c r="A3977" s="180">
        <v>44977</v>
      </c>
      <c r="B3977" s="1" t="s">
        <v>248</v>
      </c>
      <c r="C3977" s="144">
        <v>2260</v>
      </c>
      <c r="D3977" s="144"/>
      <c r="E3977" s="1" t="s">
        <v>135</v>
      </c>
      <c r="F3977" s="1" t="s">
        <v>144</v>
      </c>
      <c r="G3977" s="1" t="s">
        <v>513</v>
      </c>
    </row>
    <row r="3978" spans="1:7" ht="15" customHeight="1">
      <c r="A3978" s="180">
        <v>44977</v>
      </c>
      <c r="B3978" s="1" t="s">
        <v>161</v>
      </c>
      <c r="C3978" s="144"/>
      <c r="D3978" s="144">
        <v>65580</v>
      </c>
      <c r="E3978" s="1" t="s">
        <v>135</v>
      </c>
      <c r="F3978" s="1" t="s">
        <v>143</v>
      </c>
      <c r="G3978" s="1" t="s">
        <v>513</v>
      </c>
    </row>
    <row r="3979" spans="1:7" ht="15" customHeight="1">
      <c r="A3979" s="180">
        <v>44977</v>
      </c>
      <c r="B3979" s="1" t="s">
        <v>276</v>
      </c>
      <c r="C3979" s="144"/>
      <c r="D3979" s="144">
        <v>6558</v>
      </c>
      <c r="E3979" s="1" t="s">
        <v>135</v>
      </c>
      <c r="F3979" s="1" t="s">
        <v>143</v>
      </c>
      <c r="G3979" s="1" t="s">
        <v>513</v>
      </c>
    </row>
    <row r="3980" spans="1:7" ht="15" customHeight="1">
      <c r="A3980" s="180">
        <v>44977</v>
      </c>
      <c r="B3980" s="1" t="s">
        <v>248</v>
      </c>
      <c r="C3980" s="144">
        <v>72138</v>
      </c>
      <c r="D3980" s="144"/>
      <c r="E3980" s="1" t="s">
        <v>135</v>
      </c>
      <c r="F3980" s="1" t="s">
        <v>143</v>
      </c>
      <c r="G3980" s="1" t="s">
        <v>513</v>
      </c>
    </row>
    <row r="3981" spans="1:7" ht="15" customHeight="1">
      <c r="A3981" s="180">
        <v>44977</v>
      </c>
      <c r="B3981" s="1" t="s">
        <v>161</v>
      </c>
      <c r="C3981" s="144"/>
      <c r="D3981" s="144">
        <v>2800</v>
      </c>
      <c r="E3981" s="1" t="s">
        <v>135</v>
      </c>
      <c r="F3981" s="1" t="s">
        <v>144</v>
      </c>
      <c r="G3981" s="1" t="s">
        <v>513</v>
      </c>
    </row>
    <row r="3982" spans="1:7" ht="15" customHeight="1">
      <c r="A3982" s="180">
        <v>44977</v>
      </c>
      <c r="B3982" s="1" t="s">
        <v>248</v>
      </c>
      <c r="C3982" s="144">
        <v>2800</v>
      </c>
      <c r="D3982" s="144"/>
      <c r="E3982" s="1" t="s">
        <v>135</v>
      </c>
      <c r="F3982" s="1" t="s">
        <v>144</v>
      </c>
      <c r="G3982" s="1" t="s">
        <v>513</v>
      </c>
    </row>
    <row r="3983" spans="1:7" ht="15" customHeight="1">
      <c r="A3983" s="180">
        <v>44977</v>
      </c>
      <c r="B3983" s="1" t="s">
        <v>161</v>
      </c>
      <c r="C3983" s="144"/>
      <c r="D3983" s="144">
        <v>360390</v>
      </c>
      <c r="E3983" s="1" t="s">
        <v>135</v>
      </c>
      <c r="F3983" s="1" t="s">
        <v>143</v>
      </c>
      <c r="G3983" s="1" t="s">
        <v>513</v>
      </c>
    </row>
    <row r="3984" spans="1:7" ht="15" customHeight="1">
      <c r="A3984" s="180">
        <v>44977</v>
      </c>
      <c r="B3984" s="1" t="s">
        <v>276</v>
      </c>
      <c r="C3984" s="144"/>
      <c r="D3984" s="144">
        <v>36039</v>
      </c>
      <c r="E3984" s="1" t="s">
        <v>135</v>
      </c>
      <c r="F3984" s="1" t="s">
        <v>143</v>
      </c>
      <c r="G3984" s="1" t="s">
        <v>513</v>
      </c>
    </row>
    <row r="3985" spans="1:7" ht="15" customHeight="1">
      <c r="A3985" s="180">
        <v>44977</v>
      </c>
      <c r="B3985" s="1" t="s">
        <v>248</v>
      </c>
      <c r="C3985" s="144">
        <v>396429</v>
      </c>
      <c r="D3985" s="144"/>
      <c r="E3985" s="1" t="s">
        <v>135</v>
      </c>
      <c r="F3985" s="1" t="s">
        <v>143</v>
      </c>
      <c r="G3985" s="1" t="s">
        <v>513</v>
      </c>
    </row>
    <row r="3986" spans="1:7" ht="15" customHeight="1">
      <c r="A3986" s="180">
        <v>44977</v>
      </c>
      <c r="B3986" s="1" t="s">
        <v>161</v>
      </c>
      <c r="C3986" s="144"/>
      <c r="D3986" s="144">
        <v>15380</v>
      </c>
      <c r="E3986" s="1" t="s">
        <v>135</v>
      </c>
      <c r="F3986" s="1" t="s">
        <v>144</v>
      </c>
      <c r="G3986" s="1" t="s">
        <v>513</v>
      </c>
    </row>
    <row r="3987" spans="1:7" ht="15" customHeight="1">
      <c r="A3987" s="180">
        <v>44977</v>
      </c>
      <c r="B3987" s="1" t="s">
        <v>248</v>
      </c>
      <c r="C3987" s="144">
        <v>15380</v>
      </c>
      <c r="D3987" s="144"/>
      <c r="E3987" s="1" t="s">
        <v>135</v>
      </c>
      <c r="F3987" s="1" t="s">
        <v>144</v>
      </c>
      <c r="G3987" s="1" t="s">
        <v>513</v>
      </c>
    </row>
    <row r="3988" spans="1:7" ht="15" customHeight="1">
      <c r="A3988" s="180">
        <v>44977</v>
      </c>
      <c r="B3988" s="1" t="s">
        <v>161</v>
      </c>
      <c r="C3988" s="144"/>
      <c r="D3988" s="144">
        <v>25740</v>
      </c>
      <c r="E3988" s="1" t="s">
        <v>385</v>
      </c>
      <c r="F3988" s="1" t="s">
        <v>143</v>
      </c>
      <c r="G3988" s="1" t="s">
        <v>513</v>
      </c>
    </row>
    <row r="3989" spans="1:7" ht="15" customHeight="1">
      <c r="A3989" s="180">
        <v>44977</v>
      </c>
      <c r="B3989" s="1" t="s">
        <v>276</v>
      </c>
      <c r="C3989" s="144"/>
      <c r="D3989" s="144">
        <v>2574</v>
      </c>
      <c r="E3989" s="1" t="s">
        <v>385</v>
      </c>
      <c r="F3989" s="1" t="s">
        <v>143</v>
      </c>
      <c r="G3989" s="1" t="s">
        <v>513</v>
      </c>
    </row>
    <row r="3990" spans="1:7" ht="15" customHeight="1">
      <c r="A3990" s="180">
        <v>44977</v>
      </c>
      <c r="B3990" s="1" t="s">
        <v>248</v>
      </c>
      <c r="C3990" s="144">
        <v>28314</v>
      </c>
      <c r="D3990" s="144"/>
      <c r="E3990" s="1" t="s">
        <v>385</v>
      </c>
      <c r="F3990" s="1" t="s">
        <v>143</v>
      </c>
      <c r="G3990" s="1" t="s">
        <v>513</v>
      </c>
    </row>
    <row r="3991" spans="1:7" ht="15" customHeight="1">
      <c r="A3991" s="180">
        <v>44977</v>
      </c>
      <c r="B3991" s="1" t="s">
        <v>161</v>
      </c>
      <c r="C3991" s="144"/>
      <c r="D3991" s="144">
        <v>1090</v>
      </c>
      <c r="E3991" s="1" t="s">
        <v>385</v>
      </c>
      <c r="F3991" s="1" t="s">
        <v>144</v>
      </c>
      <c r="G3991" s="1" t="s">
        <v>513</v>
      </c>
    </row>
    <row r="3992" spans="1:7" ht="15" customHeight="1">
      <c r="A3992" s="180">
        <v>44977</v>
      </c>
      <c r="B3992" s="1" t="s">
        <v>248</v>
      </c>
      <c r="C3992" s="144">
        <v>1090</v>
      </c>
      <c r="D3992" s="144"/>
      <c r="E3992" s="1" t="s">
        <v>385</v>
      </c>
      <c r="F3992" s="1" t="s">
        <v>144</v>
      </c>
      <c r="G3992" s="1" t="s">
        <v>513</v>
      </c>
    </row>
    <row r="3993" spans="1:7" ht="15" customHeight="1">
      <c r="A3993" s="180">
        <v>44977</v>
      </c>
      <c r="B3993" s="1" t="s">
        <v>161</v>
      </c>
      <c r="C3993" s="144"/>
      <c r="D3993" s="144">
        <v>130970</v>
      </c>
      <c r="E3993" s="1" t="s">
        <v>456</v>
      </c>
      <c r="F3993" s="1" t="s">
        <v>143</v>
      </c>
      <c r="G3993" s="1" t="s">
        <v>513</v>
      </c>
    </row>
    <row r="3994" spans="1:7" ht="15" customHeight="1">
      <c r="A3994" s="180">
        <v>44977</v>
      </c>
      <c r="B3994" s="1" t="s">
        <v>276</v>
      </c>
      <c r="C3994" s="144"/>
      <c r="D3994" s="144">
        <v>13097</v>
      </c>
      <c r="E3994" s="1" t="s">
        <v>456</v>
      </c>
      <c r="F3994" s="1" t="s">
        <v>143</v>
      </c>
      <c r="G3994" s="1" t="s">
        <v>513</v>
      </c>
    </row>
    <row r="3995" spans="1:7" ht="15" customHeight="1">
      <c r="A3995" s="180">
        <v>44977</v>
      </c>
      <c r="B3995" s="1" t="s">
        <v>248</v>
      </c>
      <c r="C3995" s="144">
        <v>144067</v>
      </c>
      <c r="D3995" s="144"/>
      <c r="E3995" s="1" t="s">
        <v>456</v>
      </c>
      <c r="F3995" s="1" t="s">
        <v>143</v>
      </c>
      <c r="G3995" s="1" t="s">
        <v>513</v>
      </c>
    </row>
    <row r="3996" spans="1:7" ht="15" customHeight="1">
      <c r="A3996" s="180">
        <v>44977</v>
      </c>
      <c r="B3996" s="1" t="s">
        <v>161</v>
      </c>
      <c r="C3996" s="144"/>
      <c r="D3996" s="144">
        <v>5592</v>
      </c>
      <c r="E3996" s="1" t="s">
        <v>456</v>
      </c>
      <c r="F3996" s="1" t="s">
        <v>144</v>
      </c>
      <c r="G3996" s="1" t="s">
        <v>513</v>
      </c>
    </row>
    <row r="3997" spans="1:7" ht="15" customHeight="1">
      <c r="A3997" s="180">
        <v>44977</v>
      </c>
      <c r="B3997" s="1" t="s">
        <v>248</v>
      </c>
      <c r="C3997" s="144">
        <v>5592</v>
      </c>
      <c r="D3997" s="144"/>
      <c r="E3997" s="1" t="s">
        <v>456</v>
      </c>
      <c r="F3997" s="1" t="s">
        <v>144</v>
      </c>
      <c r="G3997" s="1" t="s">
        <v>513</v>
      </c>
    </row>
    <row r="3998" spans="1:7" ht="15" customHeight="1">
      <c r="A3998" s="180">
        <v>44977</v>
      </c>
      <c r="B3998" s="1" t="s">
        <v>161</v>
      </c>
      <c r="C3998" s="144"/>
      <c r="D3998" s="144">
        <v>64410</v>
      </c>
      <c r="E3998" s="1" t="s">
        <v>456</v>
      </c>
      <c r="F3998" s="1" t="s">
        <v>143</v>
      </c>
      <c r="G3998" s="1" t="s">
        <v>513</v>
      </c>
    </row>
    <row r="3999" spans="1:7" ht="15" customHeight="1">
      <c r="A3999" s="180">
        <v>44977</v>
      </c>
      <c r="B3999" s="1" t="s">
        <v>276</v>
      </c>
      <c r="C3999" s="144"/>
      <c r="D3999" s="144">
        <v>6441</v>
      </c>
      <c r="E3999" s="1" t="s">
        <v>456</v>
      </c>
      <c r="F3999" s="1" t="s">
        <v>143</v>
      </c>
      <c r="G3999" s="1" t="s">
        <v>513</v>
      </c>
    </row>
    <row r="4000" spans="1:7" ht="15" customHeight="1">
      <c r="A4000" s="180">
        <v>44977</v>
      </c>
      <c r="B4000" s="1" t="s">
        <v>248</v>
      </c>
      <c r="C4000" s="144">
        <v>70851</v>
      </c>
      <c r="D4000" s="144"/>
      <c r="E4000" s="1" t="s">
        <v>456</v>
      </c>
      <c r="F4000" s="1" t="s">
        <v>143</v>
      </c>
      <c r="G4000" s="1" t="s">
        <v>513</v>
      </c>
    </row>
    <row r="4001" spans="1:7" ht="15" customHeight="1">
      <c r="A4001" s="180">
        <v>44977</v>
      </c>
      <c r="B4001" s="1" t="s">
        <v>161</v>
      </c>
      <c r="C4001" s="144"/>
      <c r="D4001" s="144">
        <v>2750</v>
      </c>
      <c r="E4001" s="1" t="s">
        <v>456</v>
      </c>
      <c r="F4001" s="1" t="s">
        <v>144</v>
      </c>
      <c r="G4001" s="1" t="s">
        <v>513</v>
      </c>
    </row>
    <row r="4002" spans="1:7" ht="15" customHeight="1">
      <c r="A4002" s="180">
        <v>44977</v>
      </c>
      <c r="B4002" s="1" t="s">
        <v>248</v>
      </c>
      <c r="C4002" s="144">
        <v>2750</v>
      </c>
      <c r="D4002" s="144"/>
      <c r="E4002" s="1" t="s">
        <v>456</v>
      </c>
      <c r="F4002" s="1" t="s">
        <v>144</v>
      </c>
      <c r="G4002" s="1" t="s">
        <v>513</v>
      </c>
    </row>
    <row r="4003" spans="1:7" ht="15" customHeight="1">
      <c r="A4003" s="180">
        <v>44977</v>
      </c>
      <c r="B4003" s="1" t="s">
        <v>161</v>
      </c>
      <c r="C4003" s="144"/>
      <c r="D4003" s="144">
        <v>1420420</v>
      </c>
      <c r="E4003" s="1" t="s">
        <v>456</v>
      </c>
      <c r="F4003" s="1" t="s">
        <v>143</v>
      </c>
      <c r="G4003" s="1" t="s">
        <v>513</v>
      </c>
    </row>
    <row r="4004" spans="1:7" ht="15" customHeight="1">
      <c r="A4004" s="180">
        <v>44977</v>
      </c>
      <c r="B4004" s="1" t="s">
        <v>276</v>
      </c>
      <c r="C4004" s="144"/>
      <c r="D4004" s="144">
        <v>142042</v>
      </c>
      <c r="E4004" s="1" t="s">
        <v>456</v>
      </c>
      <c r="F4004" s="1" t="s">
        <v>143</v>
      </c>
      <c r="G4004" s="1" t="s">
        <v>513</v>
      </c>
    </row>
    <row r="4005" spans="1:7" ht="15" customHeight="1">
      <c r="A4005" s="180">
        <v>44977</v>
      </c>
      <c r="B4005" s="1" t="s">
        <v>248</v>
      </c>
      <c r="C4005" s="144">
        <v>1562462</v>
      </c>
      <c r="D4005" s="144"/>
      <c r="E4005" s="1" t="s">
        <v>456</v>
      </c>
      <c r="F4005" s="1" t="s">
        <v>143</v>
      </c>
      <c r="G4005" s="1" t="s">
        <v>513</v>
      </c>
    </row>
    <row r="4006" spans="1:7" ht="15" customHeight="1">
      <c r="A4006" s="180">
        <v>44977</v>
      </c>
      <c r="B4006" s="1" t="s">
        <v>161</v>
      </c>
      <c r="C4006" s="144"/>
      <c r="D4006" s="144">
        <v>60650</v>
      </c>
      <c r="E4006" s="1" t="s">
        <v>456</v>
      </c>
      <c r="F4006" s="1" t="s">
        <v>144</v>
      </c>
      <c r="G4006" s="1" t="s">
        <v>513</v>
      </c>
    </row>
    <row r="4007" spans="1:7" ht="15" customHeight="1">
      <c r="A4007" s="180">
        <v>44977</v>
      </c>
      <c r="B4007" s="1" t="s">
        <v>248</v>
      </c>
      <c r="C4007" s="144">
        <v>60650</v>
      </c>
      <c r="D4007" s="144"/>
      <c r="E4007" s="1" t="s">
        <v>456</v>
      </c>
      <c r="F4007" s="1" t="s">
        <v>144</v>
      </c>
      <c r="G4007" s="1" t="s">
        <v>513</v>
      </c>
    </row>
    <row r="4008" spans="1:7" ht="15" customHeight="1">
      <c r="A4008" s="180">
        <v>44977</v>
      </c>
      <c r="B4008" s="1" t="s">
        <v>161</v>
      </c>
      <c r="C4008" s="144"/>
      <c r="D4008" s="144">
        <v>3980690</v>
      </c>
      <c r="E4008" s="1" t="s">
        <v>456</v>
      </c>
      <c r="F4008" s="1" t="s">
        <v>227</v>
      </c>
      <c r="G4008" s="1" t="s">
        <v>513</v>
      </c>
    </row>
    <row r="4009" spans="1:7" ht="15" customHeight="1">
      <c r="A4009" s="180">
        <v>44977</v>
      </c>
      <c r="B4009" s="1" t="s">
        <v>276</v>
      </c>
      <c r="C4009" s="144"/>
      <c r="D4009" s="144">
        <v>398069</v>
      </c>
      <c r="E4009" s="1" t="s">
        <v>456</v>
      </c>
      <c r="F4009" s="1" t="s">
        <v>227</v>
      </c>
      <c r="G4009" s="1" t="s">
        <v>513</v>
      </c>
    </row>
    <row r="4010" spans="1:7" ht="15" customHeight="1">
      <c r="A4010" s="180">
        <v>44977</v>
      </c>
      <c r="B4010" s="1" t="s">
        <v>248</v>
      </c>
      <c r="C4010" s="144">
        <v>4378759</v>
      </c>
      <c r="D4010" s="144"/>
      <c r="E4010" s="1" t="s">
        <v>456</v>
      </c>
      <c r="F4010" s="1" t="s">
        <v>227</v>
      </c>
      <c r="G4010" s="1" t="s">
        <v>513</v>
      </c>
    </row>
    <row r="4011" spans="1:7" ht="15" customHeight="1">
      <c r="A4011" s="180">
        <v>44977</v>
      </c>
      <c r="B4011" s="1" t="s">
        <v>161</v>
      </c>
      <c r="C4011" s="144"/>
      <c r="D4011" s="144">
        <v>169980</v>
      </c>
      <c r="E4011" s="1" t="s">
        <v>456</v>
      </c>
      <c r="F4011" s="1" t="s">
        <v>228</v>
      </c>
      <c r="G4011" s="1" t="s">
        <v>513</v>
      </c>
    </row>
    <row r="4012" spans="1:7" ht="15" customHeight="1">
      <c r="A4012" s="180">
        <v>44977</v>
      </c>
      <c r="B4012" s="1" t="s">
        <v>248</v>
      </c>
      <c r="C4012" s="144">
        <v>169980</v>
      </c>
      <c r="D4012" s="144"/>
      <c r="E4012" s="1" t="s">
        <v>456</v>
      </c>
      <c r="F4012" s="1" t="s">
        <v>228</v>
      </c>
      <c r="G4012" s="1" t="s">
        <v>513</v>
      </c>
    </row>
    <row r="4013" spans="1:7" ht="15" customHeight="1">
      <c r="A4013" s="180">
        <v>44977</v>
      </c>
      <c r="B4013" s="1" t="s">
        <v>161</v>
      </c>
      <c r="C4013" s="144"/>
      <c r="D4013" s="144">
        <v>20650</v>
      </c>
      <c r="E4013" s="1" t="s">
        <v>246</v>
      </c>
      <c r="F4013" s="1" t="s">
        <v>143</v>
      </c>
      <c r="G4013" s="1" t="s">
        <v>513</v>
      </c>
    </row>
    <row r="4014" spans="1:7" ht="15" customHeight="1">
      <c r="A4014" s="180">
        <v>44977</v>
      </c>
      <c r="B4014" s="1" t="s">
        <v>276</v>
      </c>
      <c r="C4014" s="144"/>
      <c r="D4014" s="144">
        <v>2065</v>
      </c>
      <c r="E4014" s="1" t="s">
        <v>246</v>
      </c>
      <c r="F4014" s="1" t="s">
        <v>143</v>
      </c>
      <c r="G4014" s="1" t="s">
        <v>513</v>
      </c>
    </row>
    <row r="4015" spans="1:7" ht="15" customHeight="1">
      <c r="A4015" s="180">
        <v>44977</v>
      </c>
      <c r="B4015" s="1" t="s">
        <v>248</v>
      </c>
      <c r="C4015" s="144">
        <v>22715</v>
      </c>
      <c r="D4015" s="144"/>
      <c r="E4015" s="1" t="s">
        <v>246</v>
      </c>
      <c r="F4015" s="1" t="s">
        <v>143</v>
      </c>
      <c r="G4015" s="1" t="s">
        <v>513</v>
      </c>
    </row>
    <row r="4016" spans="1:7" ht="15" customHeight="1">
      <c r="A4016" s="180">
        <v>44977</v>
      </c>
      <c r="B4016" s="1" t="s">
        <v>161</v>
      </c>
      <c r="C4016" s="144"/>
      <c r="D4016" s="144">
        <v>880</v>
      </c>
      <c r="E4016" s="1" t="s">
        <v>246</v>
      </c>
      <c r="F4016" s="1" t="s">
        <v>144</v>
      </c>
      <c r="G4016" s="1" t="s">
        <v>513</v>
      </c>
    </row>
    <row r="4017" spans="1:7" ht="15" customHeight="1">
      <c r="A4017" s="180">
        <v>44977</v>
      </c>
      <c r="B4017" s="1" t="s">
        <v>248</v>
      </c>
      <c r="C4017" s="144">
        <v>880</v>
      </c>
      <c r="D4017" s="144"/>
      <c r="E4017" s="1" t="s">
        <v>246</v>
      </c>
      <c r="F4017" s="1" t="s">
        <v>144</v>
      </c>
      <c r="G4017" s="1" t="s">
        <v>513</v>
      </c>
    </row>
    <row r="4018" spans="1:7" ht="15" customHeight="1">
      <c r="A4018" s="180">
        <v>44977</v>
      </c>
      <c r="B4018" s="1" t="s">
        <v>161</v>
      </c>
      <c r="C4018" s="144"/>
      <c r="D4018" s="144">
        <v>55100</v>
      </c>
      <c r="E4018" s="1" t="s">
        <v>246</v>
      </c>
      <c r="F4018" s="1" t="s">
        <v>143</v>
      </c>
      <c r="G4018" s="1" t="s">
        <v>513</v>
      </c>
    </row>
    <row r="4019" spans="1:7" ht="15" customHeight="1">
      <c r="A4019" s="180">
        <v>44977</v>
      </c>
      <c r="B4019" s="1" t="s">
        <v>276</v>
      </c>
      <c r="C4019" s="144"/>
      <c r="D4019" s="144">
        <v>5510</v>
      </c>
      <c r="E4019" s="1" t="s">
        <v>246</v>
      </c>
      <c r="F4019" s="1" t="s">
        <v>143</v>
      </c>
      <c r="G4019" s="1" t="s">
        <v>513</v>
      </c>
    </row>
    <row r="4020" spans="1:7" ht="15" customHeight="1">
      <c r="A4020" s="180">
        <v>44977</v>
      </c>
      <c r="B4020" s="1" t="s">
        <v>248</v>
      </c>
      <c r="C4020" s="144">
        <v>60610</v>
      </c>
      <c r="D4020" s="144"/>
      <c r="E4020" s="1" t="s">
        <v>246</v>
      </c>
      <c r="F4020" s="1" t="s">
        <v>143</v>
      </c>
      <c r="G4020" s="1" t="s">
        <v>513</v>
      </c>
    </row>
    <row r="4021" spans="1:7" ht="15" customHeight="1">
      <c r="A4021" s="180">
        <v>44977</v>
      </c>
      <c r="B4021" s="1" t="s">
        <v>161</v>
      </c>
      <c r="C4021" s="144"/>
      <c r="D4021" s="144">
        <v>2350</v>
      </c>
      <c r="E4021" s="1" t="s">
        <v>246</v>
      </c>
      <c r="F4021" s="1" t="s">
        <v>144</v>
      </c>
      <c r="G4021" s="1" t="s">
        <v>513</v>
      </c>
    </row>
    <row r="4022" spans="1:7" ht="15" customHeight="1">
      <c r="A4022" s="180">
        <v>44977</v>
      </c>
      <c r="B4022" s="1" t="s">
        <v>248</v>
      </c>
      <c r="C4022" s="144">
        <v>2350</v>
      </c>
      <c r="D4022" s="144"/>
      <c r="E4022" s="1" t="s">
        <v>246</v>
      </c>
      <c r="F4022" s="1" t="s">
        <v>144</v>
      </c>
      <c r="G4022" s="1" t="s">
        <v>513</v>
      </c>
    </row>
    <row r="4023" spans="1:7" ht="15" customHeight="1">
      <c r="A4023" s="180">
        <v>44977</v>
      </c>
      <c r="B4023" s="1" t="s">
        <v>161</v>
      </c>
      <c r="C4023" s="144"/>
      <c r="D4023" s="144">
        <v>85330</v>
      </c>
      <c r="E4023" s="1" t="s">
        <v>397</v>
      </c>
      <c r="F4023" s="1" t="s">
        <v>143</v>
      </c>
      <c r="G4023" s="1" t="s">
        <v>513</v>
      </c>
    </row>
    <row r="4024" spans="1:7" ht="15" customHeight="1">
      <c r="A4024" s="180">
        <v>44977</v>
      </c>
      <c r="B4024" s="1" t="s">
        <v>276</v>
      </c>
      <c r="C4024" s="144"/>
      <c r="D4024" s="144">
        <v>8533</v>
      </c>
      <c r="E4024" s="1" t="s">
        <v>397</v>
      </c>
      <c r="F4024" s="1" t="s">
        <v>143</v>
      </c>
      <c r="G4024" s="1" t="s">
        <v>513</v>
      </c>
    </row>
    <row r="4025" spans="1:7" ht="15" customHeight="1">
      <c r="A4025" s="180">
        <v>44977</v>
      </c>
      <c r="B4025" s="1" t="s">
        <v>248</v>
      </c>
      <c r="C4025" s="144">
        <v>93863</v>
      </c>
      <c r="D4025" s="144"/>
      <c r="E4025" s="1" t="s">
        <v>397</v>
      </c>
      <c r="F4025" s="1" t="s">
        <v>143</v>
      </c>
      <c r="G4025" s="1" t="s">
        <v>513</v>
      </c>
    </row>
    <row r="4026" spans="1:7" ht="15" customHeight="1">
      <c r="A4026" s="180">
        <v>44977</v>
      </c>
      <c r="B4026" s="1" t="s">
        <v>161</v>
      </c>
      <c r="C4026" s="144"/>
      <c r="D4026" s="144">
        <v>3630</v>
      </c>
      <c r="E4026" s="1" t="s">
        <v>397</v>
      </c>
      <c r="F4026" s="1" t="s">
        <v>144</v>
      </c>
      <c r="G4026" s="1" t="s">
        <v>513</v>
      </c>
    </row>
    <row r="4027" spans="1:7" ht="15" customHeight="1">
      <c r="A4027" s="180">
        <v>44977</v>
      </c>
      <c r="B4027" s="1" t="s">
        <v>248</v>
      </c>
      <c r="C4027" s="144">
        <v>3630</v>
      </c>
      <c r="D4027" s="144"/>
      <c r="E4027" s="1" t="s">
        <v>397</v>
      </c>
      <c r="F4027" s="1" t="s">
        <v>144</v>
      </c>
      <c r="G4027" s="1" t="s">
        <v>513</v>
      </c>
    </row>
    <row r="4028" spans="1:7" ht="15" customHeight="1">
      <c r="A4028" s="180">
        <v>44977</v>
      </c>
      <c r="B4028" s="1" t="s">
        <v>161</v>
      </c>
      <c r="C4028" s="144"/>
      <c r="D4028" s="144">
        <v>38210</v>
      </c>
      <c r="E4028" s="1" t="s">
        <v>630</v>
      </c>
      <c r="F4028" s="1" t="s">
        <v>143</v>
      </c>
      <c r="G4028" s="1" t="s">
        <v>513</v>
      </c>
    </row>
    <row r="4029" spans="1:7" ht="15" customHeight="1">
      <c r="A4029" s="180">
        <v>44977</v>
      </c>
      <c r="B4029" s="1" t="s">
        <v>276</v>
      </c>
      <c r="C4029" s="144"/>
      <c r="D4029" s="144">
        <v>3821</v>
      </c>
      <c r="E4029" s="1" t="s">
        <v>630</v>
      </c>
      <c r="F4029" s="1" t="s">
        <v>143</v>
      </c>
      <c r="G4029" s="1" t="s">
        <v>513</v>
      </c>
    </row>
    <row r="4030" spans="1:7" ht="15" customHeight="1">
      <c r="A4030" s="180">
        <v>44977</v>
      </c>
      <c r="B4030" s="1" t="s">
        <v>248</v>
      </c>
      <c r="C4030" s="144">
        <v>42031</v>
      </c>
      <c r="D4030" s="144"/>
      <c r="E4030" s="1" t="s">
        <v>630</v>
      </c>
      <c r="F4030" s="1" t="s">
        <v>143</v>
      </c>
      <c r="G4030" s="1" t="s">
        <v>513</v>
      </c>
    </row>
    <row r="4031" spans="1:7" ht="15" customHeight="1">
      <c r="A4031" s="180">
        <v>44977</v>
      </c>
      <c r="B4031" s="1" t="s">
        <v>161</v>
      </c>
      <c r="C4031" s="144"/>
      <c r="D4031" s="144">
        <v>1630</v>
      </c>
      <c r="E4031" s="1" t="s">
        <v>630</v>
      </c>
      <c r="F4031" s="1" t="s">
        <v>144</v>
      </c>
      <c r="G4031" s="1" t="s">
        <v>513</v>
      </c>
    </row>
    <row r="4032" spans="1:7" ht="15" customHeight="1">
      <c r="A4032" s="180">
        <v>44977</v>
      </c>
      <c r="B4032" s="1" t="s">
        <v>248</v>
      </c>
      <c r="C4032" s="144">
        <v>1630</v>
      </c>
      <c r="D4032" s="144"/>
      <c r="E4032" s="1" t="s">
        <v>630</v>
      </c>
      <c r="F4032" s="1" t="s">
        <v>144</v>
      </c>
      <c r="G4032" s="1" t="s">
        <v>513</v>
      </c>
    </row>
    <row r="4033" spans="1:7" ht="15" customHeight="1">
      <c r="A4033" s="180">
        <v>44977</v>
      </c>
      <c r="B4033" s="1" t="s">
        <v>161</v>
      </c>
      <c r="C4033" s="144"/>
      <c r="D4033" s="144">
        <v>117680</v>
      </c>
      <c r="E4033" s="1" t="s">
        <v>630</v>
      </c>
      <c r="F4033" s="1" t="s">
        <v>227</v>
      </c>
      <c r="G4033" s="1" t="s">
        <v>513</v>
      </c>
    </row>
    <row r="4034" spans="1:7" ht="15" customHeight="1">
      <c r="A4034" s="180">
        <v>44977</v>
      </c>
      <c r="B4034" s="1" t="s">
        <v>276</v>
      </c>
      <c r="C4034" s="144"/>
      <c r="D4034" s="144">
        <v>11768</v>
      </c>
      <c r="E4034" s="1" t="s">
        <v>630</v>
      </c>
      <c r="F4034" s="1" t="s">
        <v>227</v>
      </c>
      <c r="G4034" s="1" t="s">
        <v>513</v>
      </c>
    </row>
    <row r="4035" spans="1:7" ht="15" customHeight="1">
      <c r="A4035" s="180">
        <v>44977</v>
      </c>
      <c r="B4035" s="1" t="s">
        <v>248</v>
      </c>
      <c r="C4035" s="144">
        <v>129448</v>
      </c>
      <c r="D4035" s="144"/>
      <c r="E4035" s="1" t="s">
        <v>630</v>
      </c>
      <c r="F4035" s="1" t="s">
        <v>227</v>
      </c>
      <c r="G4035" s="1" t="s">
        <v>513</v>
      </c>
    </row>
    <row r="4036" spans="1:7" ht="15" customHeight="1">
      <c r="A4036" s="180">
        <v>44977</v>
      </c>
      <c r="B4036" s="1" t="s">
        <v>161</v>
      </c>
      <c r="C4036" s="144"/>
      <c r="D4036" s="144">
        <v>5020</v>
      </c>
      <c r="E4036" s="1" t="s">
        <v>630</v>
      </c>
      <c r="F4036" s="1" t="s">
        <v>228</v>
      </c>
      <c r="G4036" s="1" t="s">
        <v>513</v>
      </c>
    </row>
    <row r="4037" spans="1:7" ht="15" customHeight="1">
      <c r="A4037" s="180">
        <v>44977</v>
      </c>
      <c r="B4037" s="1" t="s">
        <v>248</v>
      </c>
      <c r="C4037" s="144">
        <v>5020</v>
      </c>
      <c r="D4037" s="144"/>
      <c r="E4037" s="1" t="s">
        <v>630</v>
      </c>
      <c r="F4037" s="1" t="s">
        <v>228</v>
      </c>
      <c r="G4037" s="1" t="s">
        <v>513</v>
      </c>
    </row>
    <row r="4038" spans="1:7" ht="15" customHeight="1">
      <c r="A4038" s="180">
        <v>44977</v>
      </c>
      <c r="B4038" s="1" t="s">
        <v>161</v>
      </c>
      <c r="C4038" s="144"/>
      <c r="D4038" s="144">
        <v>22250</v>
      </c>
      <c r="E4038" s="1" t="s">
        <v>120</v>
      </c>
      <c r="F4038" s="1" t="s">
        <v>143</v>
      </c>
      <c r="G4038" s="1" t="s">
        <v>513</v>
      </c>
    </row>
    <row r="4039" spans="1:7" ht="15" customHeight="1">
      <c r="A4039" s="180">
        <v>44977</v>
      </c>
      <c r="B4039" s="1" t="s">
        <v>276</v>
      </c>
      <c r="C4039" s="144"/>
      <c r="D4039" s="144">
        <v>2225</v>
      </c>
      <c r="E4039" s="1" t="s">
        <v>120</v>
      </c>
      <c r="F4039" s="1" t="s">
        <v>143</v>
      </c>
      <c r="G4039" s="1" t="s">
        <v>513</v>
      </c>
    </row>
    <row r="4040" spans="1:7" ht="15" customHeight="1">
      <c r="A4040" s="180">
        <v>44977</v>
      </c>
      <c r="B4040" s="1" t="s">
        <v>248</v>
      </c>
      <c r="C4040" s="144">
        <v>24475</v>
      </c>
      <c r="D4040" s="144"/>
      <c r="E4040" s="1" t="s">
        <v>120</v>
      </c>
      <c r="F4040" s="1" t="s">
        <v>143</v>
      </c>
      <c r="G4040" s="1" t="s">
        <v>513</v>
      </c>
    </row>
    <row r="4041" spans="1:7" ht="15" customHeight="1">
      <c r="A4041" s="180">
        <v>44977</v>
      </c>
      <c r="B4041" s="1" t="s">
        <v>161</v>
      </c>
      <c r="C4041" s="144"/>
      <c r="D4041" s="144">
        <v>950</v>
      </c>
      <c r="E4041" s="1" t="s">
        <v>120</v>
      </c>
      <c r="F4041" s="1" t="s">
        <v>144</v>
      </c>
      <c r="G4041" s="1" t="s">
        <v>513</v>
      </c>
    </row>
    <row r="4042" spans="1:7" ht="15" customHeight="1">
      <c r="A4042" s="180">
        <v>44977</v>
      </c>
      <c r="B4042" s="1" t="s">
        <v>248</v>
      </c>
      <c r="C4042" s="144">
        <v>950</v>
      </c>
      <c r="D4042" s="144"/>
      <c r="E4042" s="1" t="s">
        <v>120</v>
      </c>
      <c r="F4042" s="1" t="s">
        <v>144</v>
      </c>
      <c r="G4042" s="1" t="s">
        <v>513</v>
      </c>
    </row>
    <row r="4043" spans="1:7" ht="15" customHeight="1">
      <c r="A4043" s="180">
        <v>44977</v>
      </c>
      <c r="B4043" s="1" t="s">
        <v>161</v>
      </c>
      <c r="C4043" s="144"/>
      <c r="D4043" s="144">
        <v>531720</v>
      </c>
      <c r="E4043" s="1" t="s">
        <v>120</v>
      </c>
      <c r="F4043" s="1" t="s">
        <v>143</v>
      </c>
      <c r="G4043" s="1" t="s">
        <v>513</v>
      </c>
    </row>
    <row r="4044" spans="1:7" ht="15" customHeight="1">
      <c r="A4044" s="180">
        <v>44977</v>
      </c>
      <c r="B4044" s="1" t="s">
        <v>276</v>
      </c>
      <c r="C4044" s="144"/>
      <c r="D4044" s="144">
        <v>53172</v>
      </c>
      <c r="E4044" s="1" t="s">
        <v>120</v>
      </c>
      <c r="F4044" s="1" t="s">
        <v>143</v>
      </c>
      <c r="G4044" s="1" t="s">
        <v>513</v>
      </c>
    </row>
    <row r="4045" spans="1:7" ht="15" customHeight="1">
      <c r="A4045" s="180">
        <v>44977</v>
      </c>
      <c r="B4045" s="1" t="s">
        <v>248</v>
      </c>
      <c r="C4045" s="144">
        <v>584892</v>
      </c>
      <c r="D4045" s="144"/>
      <c r="E4045" s="1" t="s">
        <v>120</v>
      </c>
      <c r="F4045" s="1" t="s">
        <v>143</v>
      </c>
      <c r="G4045" s="1" t="s">
        <v>513</v>
      </c>
    </row>
    <row r="4046" spans="1:7" ht="15" customHeight="1">
      <c r="A4046" s="180">
        <v>44977</v>
      </c>
      <c r="B4046" s="1" t="s">
        <v>161</v>
      </c>
      <c r="C4046" s="144"/>
      <c r="D4046" s="144">
        <v>22690</v>
      </c>
      <c r="E4046" s="1" t="s">
        <v>120</v>
      </c>
      <c r="F4046" s="1" t="s">
        <v>144</v>
      </c>
      <c r="G4046" s="1" t="s">
        <v>513</v>
      </c>
    </row>
    <row r="4047" spans="1:7" ht="15" customHeight="1">
      <c r="A4047" s="180">
        <v>44977</v>
      </c>
      <c r="B4047" s="1" t="s">
        <v>248</v>
      </c>
      <c r="C4047" s="144">
        <v>22690</v>
      </c>
      <c r="D4047" s="144"/>
      <c r="E4047" s="1" t="s">
        <v>120</v>
      </c>
      <c r="F4047" s="1" t="s">
        <v>144</v>
      </c>
      <c r="G4047" s="1" t="s">
        <v>513</v>
      </c>
    </row>
    <row r="4048" spans="1:7" ht="15" customHeight="1">
      <c r="A4048" s="180">
        <v>44977</v>
      </c>
      <c r="B4048" s="1" t="s">
        <v>161</v>
      </c>
      <c r="C4048" s="144"/>
      <c r="D4048" s="144">
        <v>9571720</v>
      </c>
      <c r="E4048" s="1" t="s">
        <v>120</v>
      </c>
      <c r="F4048" s="1" t="s">
        <v>227</v>
      </c>
      <c r="G4048" s="1" t="s">
        <v>513</v>
      </c>
    </row>
    <row r="4049" spans="1:7" ht="15" customHeight="1">
      <c r="A4049" s="180">
        <v>44977</v>
      </c>
      <c r="B4049" s="1" t="s">
        <v>276</v>
      </c>
      <c r="C4049" s="144"/>
      <c r="D4049" s="144">
        <v>957172</v>
      </c>
      <c r="E4049" s="1" t="s">
        <v>120</v>
      </c>
      <c r="F4049" s="1" t="s">
        <v>227</v>
      </c>
      <c r="G4049" s="1" t="s">
        <v>513</v>
      </c>
    </row>
    <row r="4050" spans="1:7" ht="15" customHeight="1">
      <c r="A4050" s="180">
        <v>44977</v>
      </c>
      <c r="B4050" s="1" t="s">
        <v>248</v>
      </c>
      <c r="C4050" s="144">
        <v>10528892</v>
      </c>
      <c r="D4050" s="144"/>
      <c r="E4050" s="1" t="s">
        <v>120</v>
      </c>
      <c r="F4050" s="1" t="s">
        <v>227</v>
      </c>
      <c r="G4050" s="1" t="s">
        <v>513</v>
      </c>
    </row>
    <row r="4051" spans="1:7" ht="15" customHeight="1">
      <c r="A4051" s="180">
        <v>44977</v>
      </c>
      <c r="B4051" s="1" t="s">
        <v>161</v>
      </c>
      <c r="C4051" s="144"/>
      <c r="D4051" s="144">
        <v>408730</v>
      </c>
      <c r="E4051" s="1" t="s">
        <v>120</v>
      </c>
      <c r="F4051" s="1" t="s">
        <v>228</v>
      </c>
      <c r="G4051" s="1" t="s">
        <v>513</v>
      </c>
    </row>
    <row r="4052" spans="1:7" ht="15" customHeight="1">
      <c r="A4052" s="180">
        <v>44977</v>
      </c>
      <c r="B4052" s="1" t="s">
        <v>248</v>
      </c>
      <c r="C4052" s="144">
        <v>408730</v>
      </c>
      <c r="D4052" s="144"/>
      <c r="E4052" s="1" t="s">
        <v>120</v>
      </c>
      <c r="F4052" s="1" t="s">
        <v>228</v>
      </c>
      <c r="G4052" s="1" t="s">
        <v>513</v>
      </c>
    </row>
    <row r="4053" spans="1:7" ht="15" customHeight="1">
      <c r="A4053" s="180">
        <v>44977</v>
      </c>
      <c r="B4053" s="1" t="s">
        <v>161</v>
      </c>
      <c r="C4053" s="144"/>
      <c r="D4053" s="144">
        <v>68840</v>
      </c>
      <c r="E4053" s="1" t="s">
        <v>142</v>
      </c>
      <c r="F4053" s="1" t="s">
        <v>143</v>
      </c>
      <c r="G4053" s="1" t="s">
        <v>513</v>
      </c>
    </row>
    <row r="4054" spans="1:7" ht="15" customHeight="1">
      <c r="A4054" s="180">
        <v>44977</v>
      </c>
      <c r="B4054" s="1" t="s">
        <v>276</v>
      </c>
      <c r="C4054" s="144"/>
      <c r="D4054" s="144">
        <v>6884</v>
      </c>
      <c r="E4054" s="1" t="s">
        <v>142</v>
      </c>
      <c r="F4054" s="1" t="s">
        <v>143</v>
      </c>
      <c r="G4054" s="1" t="s">
        <v>513</v>
      </c>
    </row>
    <row r="4055" spans="1:7" ht="15" customHeight="1">
      <c r="A4055" s="180">
        <v>44977</v>
      </c>
      <c r="B4055" s="1" t="s">
        <v>248</v>
      </c>
      <c r="C4055" s="144">
        <v>75724</v>
      </c>
      <c r="D4055" s="144"/>
      <c r="E4055" s="1" t="s">
        <v>142</v>
      </c>
      <c r="F4055" s="1" t="s">
        <v>143</v>
      </c>
      <c r="G4055" s="1" t="s">
        <v>513</v>
      </c>
    </row>
    <row r="4056" spans="1:7" ht="15" customHeight="1">
      <c r="A4056" s="180">
        <v>44977</v>
      </c>
      <c r="B4056" s="1" t="s">
        <v>161</v>
      </c>
      <c r="C4056" s="144"/>
      <c r="D4056" s="144">
        <v>2930</v>
      </c>
      <c r="E4056" s="1" t="s">
        <v>142</v>
      </c>
      <c r="F4056" s="1" t="s">
        <v>144</v>
      </c>
      <c r="G4056" s="1" t="s">
        <v>513</v>
      </c>
    </row>
    <row r="4057" spans="1:7" ht="15" customHeight="1">
      <c r="A4057" s="180">
        <v>44977</v>
      </c>
      <c r="B4057" s="1" t="s">
        <v>248</v>
      </c>
      <c r="C4057" s="144">
        <v>2930</v>
      </c>
      <c r="D4057" s="144"/>
      <c r="E4057" s="1" t="s">
        <v>142</v>
      </c>
      <c r="F4057" s="1" t="s">
        <v>144</v>
      </c>
      <c r="G4057" s="1" t="s">
        <v>513</v>
      </c>
    </row>
    <row r="4058" spans="1:7" ht="15" customHeight="1">
      <c r="A4058" s="180">
        <v>44977</v>
      </c>
      <c r="B4058" s="1" t="s">
        <v>161</v>
      </c>
      <c r="C4058" s="144"/>
      <c r="D4058" s="144">
        <v>1259900</v>
      </c>
      <c r="E4058" s="1" t="s">
        <v>142</v>
      </c>
      <c r="F4058" s="1" t="s">
        <v>143</v>
      </c>
      <c r="G4058" s="1" t="s">
        <v>513</v>
      </c>
    </row>
    <row r="4059" spans="1:7" ht="15" customHeight="1">
      <c r="A4059" s="180">
        <v>44977</v>
      </c>
      <c r="B4059" s="1" t="s">
        <v>276</v>
      </c>
      <c r="C4059" s="144"/>
      <c r="D4059" s="144">
        <v>125990</v>
      </c>
      <c r="E4059" s="1" t="s">
        <v>142</v>
      </c>
      <c r="F4059" s="1" t="s">
        <v>143</v>
      </c>
      <c r="G4059" s="1" t="s">
        <v>513</v>
      </c>
    </row>
    <row r="4060" spans="1:7" ht="15" customHeight="1">
      <c r="A4060" s="180">
        <v>44977</v>
      </c>
      <c r="B4060" s="1" t="s">
        <v>248</v>
      </c>
      <c r="C4060" s="144">
        <v>1385890</v>
      </c>
      <c r="D4060" s="144"/>
      <c r="E4060" s="1" t="s">
        <v>142</v>
      </c>
      <c r="F4060" s="1" t="s">
        <v>143</v>
      </c>
      <c r="G4060" s="1" t="s">
        <v>513</v>
      </c>
    </row>
    <row r="4061" spans="1:7" ht="15" customHeight="1">
      <c r="A4061" s="180">
        <v>44977</v>
      </c>
      <c r="B4061" s="1" t="s">
        <v>161</v>
      </c>
      <c r="C4061" s="144"/>
      <c r="D4061" s="144">
        <v>53760</v>
      </c>
      <c r="E4061" s="1" t="s">
        <v>142</v>
      </c>
      <c r="F4061" s="1" t="s">
        <v>144</v>
      </c>
      <c r="G4061" s="1" t="s">
        <v>513</v>
      </c>
    </row>
    <row r="4062" spans="1:7" ht="15" customHeight="1">
      <c r="A4062" s="180">
        <v>44977</v>
      </c>
      <c r="B4062" s="1" t="s">
        <v>248</v>
      </c>
      <c r="C4062" s="144">
        <v>53760</v>
      </c>
      <c r="D4062" s="144"/>
      <c r="E4062" s="1" t="s">
        <v>142</v>
      </c>
      <c r="F4062" s="1" t="s">
        <v>144</v>
      </c>
      <c r="G4062" s="1" t="s">
        <v>513</v>
      </c>
    </row>
    <row r="4063" spans="1:7" ht="15" customHeight="1">
      <c r="A4063" s="180">
        <v>44977</v>
      </c>
      <c r="B4063" s="1" t="s">
        <v>161</v>
      </c>
      <c r="C4063" s="144"/>
      <c r="D4063" s="144">
        <v>18772150</v>
      </c>
      <c r="E4063" s="1" t="s">
        <v>142</v>
      </c>
      <c r="F4063" s="1" t="s">
        <v>227</v>
      </c>
      <c r="G4063" s="1" t="s">
        <v>513</v>
      </c>
    </row>
    <row r="4064" spans="1:7" ht="15" customHeight="1">
      <c r="A4064" s="180">
        <v>44977</v>
      </c>
      <c r="B4064" s="1" t="s">
        <v>276</v>
      </c>
      <c r="C4064" s="144"/>
      <c r="D4064" s="144">
        <v>1877215</v>
      </c>
      <c r="E4064" s="1" t="s">
        <v>142</v>
      </c>
      <c r="F4064" s="1" t="s">
        <v>227</v>
      </c>
      <c r="G4064" s="1" t="s">
        <v>513</v>
      </c>
    </row>
    <row r="4065" spans="1:8" ht="15" customHeight="1">
      <c r="A4065" s="180">
        <v>44977</v>
      </c>
      <c r="B4065" s="1" t="s">
        <v>248</v>
      </c>
      <c r="C4065" s="144">
        <v>20649365</v>
      </c>
      <c r="D4065" s="144"/>
      <c r="E4065" s="1" t="s">
        <v>142</v>
      </c>
      <c r="F4065" s="1" t="s">
        <v>227</v>
      </c>
      <c r="G4065" s="1" t="s">
        <v>513</v>
      </c>
    </row>
    <row r="4066" spans="1:8" ht="15" customHeight="1">
      <c r="A4066" s="180">
        <v>44977</v>
      </c>
      <c r="B4066" s="1" t="s">
        <v>161</v>
      </c>
      <c r="C4066" s="144"/>
      <c r="D4066" s="144">
        <v>801610</v>
      </c>
      <c r="E4066" s="1" t="s">
        <v>142</v>
      </c>
      <c r="F4066" s="1" t="s">
        <v>228</v>
      </c>
      <c r="G4066" s="1" t="s">
        <v>513</v>
      </c>
    </row>
    <row r="4067" spans="1:8" ht="15" customHeight="1">
      <c r="A4067" s="180">
        <v>44977</v>
      </c>
      <c r="B4067" s="1" t="s">
        <v>248</v>
      </c>
      <c r="C4067" s="144">
        <v>801610</v>
      </c>
      <c r="D4067" s="144"/>
      <c r="E4067" s="1" t="s">
        <v>142</v>
      </c>
      <c r="F4067" s="1" t="s">
        <v>228</v>
      </c>
      <c r="G4067" s="1" t="s">
        <v>513</v>
      </c>
    </row>
    <row r="4068" spans="1:8" ht="15" customHeight="1">
      <c r="A4068" s="180">
        <v>44977</v>
      </c>
      <c r="B4068" s="1" t="s">
        <v>161</v>
      </c>
      <c r="C4068" s="144"/>
      <c r="D4068" s="144">
        <v>385000</v>
      </c>
      <c r="E4068" s="1" t="s">
        <v>142</v>
      </c>
      <c r="F4068" s="1" t="s">
        <v>145</v>
      </c>
      <c r="G4068" s="1" t="s">
        <v>513</v>
      </c>
    </row>
    <row r="4069" spans="1:8" ht="15" customHeight="1">
      <c r="A4069" s="180">
        <v>44977</v>
      </c>
      <c r="B4069" s="1" t="s">
        <v>276</v>
      </c>
      <c r="C4069" s="144"/>
      <c r="D4069" s="144">
        <v>38500</v>
      </c>
      <c r="E4069" s="1" t="s">
        <v>142</v>
      </c>
      <c r="F4069" s="1" t="s">
        <v>145</v>
      </c>
      <c r="G4069" s="1" t="s">
        <v>513</v>
      </c>
    </row>
    <row r="4070" spans="1:8" ht="15" customHeight="1">
      <c r="A4070" s="180">
        <v>44977</v>
      </c>
      <c r="B4070" s="1" t="s">
        <v>248</v>
      </c>
      <c r="C4070" s="144">
        <v>423500</v>
      </c>
      <c r="D4070" s="144"/>
      <c r="E4070" s="1" t="s">
        <v>142</v>
      </c>
      <c r="F4070" s="1" t="s">
        <v>145</v>
      </c>
      <c r="G4070" s="1" t="s">
        <v>513</v>
      </c>
    </row>
    <row r="4071" spans="1:8" ht="15" customHeight="1">
      <c r="A4071" s="180">
        <v>44959</v>
      </c>
      <c r="B4071" s="1" t="s">
        <v>161</v>
      </c>
      <c r="C4071" s="144"/>
      <c r="D4071" s="144">
        <v>270000</v>
      </c>
      <c r="E4071" s="1" t="s">
        <v>326</v>
      </c>
      <c r="F4071" s="1" t="s">
        <v>316</v>
      </c>
      <c r="G4071" s="1" t="s">
        <v>513</v>
      </c>
    </row>
    <row r="4072" spans="1:8" ht="15" customHeight="1">
      <c r="A4072" s="180">
        <v>44959</v>
      </c>
      <c r="B4072" s="1" t="s">
        <v>276</v>
      </c>
      <c r="C4072" s="144"/>
      <c r="D4072" s="144">
        <v>27000</v>
      </c>
      <c r="E4072" s="1" t="s">
        <v>326</v>
      </c>
      <c r="F4072" s="1" t="s">
        <v>316</v>
      </c>
      <c r="G4072" s="1" t="s">
        <v>513</v>
      </c>
    </row>
    <row r="4073" spans="1:8" ht="15" customHeight="1">
      <c r="A4073" s="180">
        <v>44959</v>
      </c>
      <c r="B4073" s="1" t="s">
        <v>248</v>
      </c>
      <c r="C4073" s="144">
        <v>297000</v>
      </c>
      <c r="D4073" s="144"/>
      <c r="E4073" s="1" t="s">
        <v>326</v>
      </c>
      <c r="F4073" s="1" t="s">
        <v>316</v>
      </c>
      <c r="G4073" s="1" t="s">
        <v>513</v>
      </c>
    </row>
    <row r="4074" spans="1:8" ht="15" customHeight="1">
      <c r="A4074" s="180">
        <v>44959</v>
      </c>
      <c r="B4074" s="1" t="s">
        <v>161</v>
      </c>
      <c r="C4074" s="144"/>
      <c r="D4074" s="144">
        <v>800000</v>
      </c>
      <c r="E4074" s="1" t="s">
        <v>323</v>
      </c>
      <c r="F4074" s="1" t="s">
        <v>316</v>
      </c>
      <c r="G4074" s="1" t="s">
        <v>513</v>
      </c>
    </row>
    <row r="4075" spans="1:8" ht="15" customHeight="1">
      <c r="A4075" s="180">
        <v>44959</v>
      </c>
      <c r="B4075" s="1" t="s">
        <v>276</v>
      </c>
      <c r="C4075" s="144"/>
      <c r="D4075" s="144">
        <v>80000</v>
      </c>
      <c r="E4075" s="1" t="s">
        <v>323</v>
      </c>
      <c r="F4075" s="1" t="s">
        <v>316</v>
      </c>
      <c r="G4075" s="1" t="s">
        <v>513</v>
      </c>
    </row>
    <row r="4076" spans="1:8" ht="15" customHeight="1">
      <c r="A4076" s="180">
        <v>44959</v>
      </c>
      <c r="B4076" s="1" t="s">
        <v>248</v>
      </c>
      <c r="C4076" s="144">
        <v>880000</v>
      </c>
      <c r="D4076" s="144"/>
      <c r="E4076" s="1" t="s">
        <v>323</v>
      </c>
      <c r="F4076" s="1" t="s">
        <v>316</v>
      </c>
      <c r="G4076" s="1" t="s">
        <v>513</v>
      </c>
    </row>
    <row r="4077" spans="1:8" ht="15" customHeight="1">
      <c r="A4077" s="180">
        <v>44977</v>
      </c>
      <c r="B4077" s="1" t="s">
        <v>161</v>
      </c>
      <c r="C4077" s="144"/>
      <c r="D4077" s="144">
        <v>1650000</v>
      </c>
      <c r="E4077" s="1" t="s">
        <v>324</v>
      </c>
      <c r="F4077" s="1" t="s">
        <v>223</v>
      </c>
      <c r="G4077" s="1" t="s">
        <v>513</v>
      </c>
    </row>
    <row r="4078" spans="1:8" ht="15" customHeight="1">
      <c r="A4078" s="180">
        <v>44977</v>
      </c>
      <c r="B4078" s="1" t="s">
        <v>276</v>
      </c>
      <c r="C4078" s="144"/>
      <c r="D4078" s="144">
        <v>165000</v>
      </c>
      <c r="E4078" s="1" t="s">
        <v>324</v>
      </c>
      <c r="F4078" s="1" t="s">
        <v>223</v>
      </c>
      <c r="G4078" s="1" t="s">
        <v>513</v>
      </c>
    </row>
    <row r="4079" spans="1:8" ht="15" customHeight="1">
      <c r="A4079" s="184">
        <v>44977</v>
      </c>
      <c r="B4079" s="26" t="s">
        <v>248</v>
      </c>
      <c r="C4079" s="271">
        <v>1815000</v>
      </c>
      <c r="D4079" s="271"/>
      <c r="E4079" s="26" t="s">
        <v>324</v>
      </c>
      <c r="F4079" s="26" t="s">
        <v>223</v>
      </c>
      <c r="G4079" s="26" t="s">
        <v>513</v>
      </c>
    </row>
    <row r="4080" spans="1:8" ht="15" customHeight="1">
      <c r="A4080" s="180">
        <v>44958</v>
      </c>
      <c r="B4080" s="1" t="s">
        <v>147</v>
      </c>
      <c r="C4080" s="144">
        <v>14497615</v>
      </c>
      <c r="D4080" s="144"/>
      <c r="E4080" s="1" t="s">
        <v>376</v>
      </c>
      <c r="F4080" s="1" t="s">
        <v>294</v>
      </c>
      <c r="G4080" s="138" t="s">
        <v>165</v>
      </c>
      <c r="H4080" s="155" t="s">
        <v>812</v>
      </c>
    </row>
    <row r="4081" spans="1:7" ht="15" customHeight="1">
      <c r="A4081" s="180">
        <v>44958</v>
      </c>
      <c r="B4081" s="1" t="s">
        <v>248</v>
      </c>
      <c r="C4081" s="144"/>
      <c r="D4081" s="144">
        <v>14497615</v>
      </c>
      <c r="E4081" s="1" t="s">
        <v>376</v>
      </c>
      <c r="F4081" s="1" t="s">
        <v>294</v>
      </c>
      <c r="G4081" s="138"/>
    </row>
    <row r="4082" spans="1:7" ht="15" customHeight="1">
      <c r="A4082" s="180">
        <v>44959</v>
      </c>
      <c r="B4082" s="1" t="s">
        <v>147</v>
      </c>
      <c r="C4082" s="144">
        <v>28477350</v>
      </c>
      <c r="D4082" s="144"/>
      <c r="E4082" s="1" t="s">
        <v>325</v>
      </c>
      <c r="F4082" s="1" t="s">
        <v>251</v>
      </c>
      <c r="G4082" s="1" t="s">
        <v>165</v>
      </c>
    </row>
    <row r="4083" spans="1:7" ht="15" customHeight="1">
      <c r="A4083" s="180">
        <v>44959</v>
      </c>
      <c r="B4083" s="1" t="s">
        <v>248</v>
      </c>
      <c r="C4083" s="144"/>
      <c r="D4083" s="144">
        <v>28477350</v>
      </c>
      <c r="E4083" s="1" t="s">
        <v>325</v>
      </c>
      <c r="F4083" s="1" t="s">
        <v>251</v>
      </c>
      <c r="G4083" s="138"/>
    </row>
    <row r="4084" spans="1:7" ht="15" customHeight="1">
      <c r="A4084" s="180">
        <v>44960</v>
      </c>
      <c r="B4084" s="1" t="s">
        <v>147</v>
      </c>
      <c r="C4084" s="144">
        <v>29533570</v>
      </c>
      <c r="D4084" s="144"/>
      <c r="E4084" s="1" t="s">
        <v>346</v>
      </c>
      <c r="F4084" s="1" t="s">
        <v>251</v>
      </c>
      <c r="G4084" s="138" t="s">
        <v>165</v>
      </c>
    </row>
    <row r="4085" spans="1:7" ht="15" customHeight="1">
      <c r="A4085" s="180">
        <v>44960</v>
      </c>
      <c r="B4085" s="1" t="s">
        <v>248</v>
      </c>
      <c r="C4085" s="144"/>
      <c r="D4085" s="144">
        <v>29533570</v>
      </c>
      <c r="E4085" s="1" t="s">
        <v>346</v>
      </c>
      <c r="F4085" s="1" t="s">
        <v>251</v>
      </c>
      <c r="G4085" s="138"/>
    </row>
    <row r="4086" spans="1:7" ht="15" customHeight="1">
      <c r="A4086" s="180">
        <v>44960</v>
      </c>
      <c r="B4086" s="1" t="s">
        <v>147</v>
      </c>
      <c r="C4086" s="144">
        <v>13637800</v>
      </c>
      <c r="D4086" s="144"/>
      <c r="E4086" s="1" t="s">
        <v>346</v>
      </c>
      <c r="F4086" s="1" t="s">
        <v>251</v>
      </c>
      <c r="G4086" s="138" t="s">
        <v>165</v>
      </c>
    </row>
    <row r="4087" spans="1:7" ht="15" customHeight="1">
      <c r="A4087" s="180">
        <v>44960</v>
      </c>
      <c r="B4087" s="1" t="s">
        <v>248</v>
      </c>
      <c r="C4087" s="144"/>
      <c r="D4087" s="144">
        <v>13637800</v>
      </c>
      <c r="E4087" s="1" t="s">
        <v>346</v>
      </c>
      <c r="F4087" s="1" t="s">
        <v>251</v>
      </c>
      <c r="G4087" s="138"/>
    </row>
    <row r="4088" spans="1:7" ht="15" customHeight="1">
      <c r="A4088" s="180">
        <v>44960</v>
      </c>
      <c r="B4088" s="1" t="s">
        <v>147</v>
      </c>
      <c r="C4088" s="144">
        <v>14095290</v>
      </c>
      <c r="D4088" s="144"/>
      <c r="E4088" s="1" t="s">
        <v>500</v>
      </c>
      <c r="F4088" s="1" t="s">
        <v>251</v>
      </c>
      <c r="G4088" s="138" t="s">
        <v>165</v>
      </c>
    </row>
    <row r="4089" spans="1:7" ht="15" customHeight="1">
      <c r="A4089" s="180">
        <v>44960</v>
      </c>
      <c r="B4089" s="1" t="s">
        <v>248</v>
      </c>
      <c r="C4089" s="144"/>
      <c r="D4089" s="144">
        <v>14095290</v>
      </c>
      <c r="E4089" s="1" t="s">
        <v>500</v>
      </c>
      <c r="F4089" s="1" t="s">
        <v>251</v>
      </c>
      <c r="G4089" s="138"/>
    </row>
    <row r="4090" spans="1:7" ht="15" customHeight="1">
      <c r="A4090" s="180">
        <v>44963</v>
      </c>
      <c r="B4090" s="1" t="s">
        <v>147</v>
      </c>
      <c r="C4090" s="144">
        <v>17096200</v>
      </c>
      <c r="D4090" s="144"/>
      <c r="E4090" s="1" t="s">
        <v>339</v>
      </c>
      <c r="F4090" s="1" t="s">
        <v>251</v>
      </c>
      <c r="G4090" s="1" t="s">
        <v>165</v>
      </c>
    </row>
    <row r="4091" spans="1:7" ht="15" customHeight="1">
      <c r="A4091" s="180">
        <v>44963</v>
      </c>
      <c r="B4091" s="1" t="s">
        <v>248</v>
      </c>
      <c r="C4091" s="144"/>
      <c r="D4091" s="144">
        <v>17096200</v>
      </c>
      <c r="E4091" s="1" t="s">
        <v>339</v>
      </c>
      <c r="F4091" s="1" t="s">
        <v>251</v>
      </c>
      <c r="G4091" s="138"/>
    </row>
    <row r="4092" spans="1:7" ht="15" customHeight="1">
      <c r="A4092" s="180">
        <v>44963</v>
      </c>
      <c r="B4092" s="1" t="s">
        <v>147</v>
      </c>
      <c r="C4092" s="144">
        <v>9325140</v>
      </c>
      <c r="D4092" s="144"/>
      <c r="E4092" s="1" t="s">
        <v>339</v>
      </c>
      <c r="F4092" s="1" t="s">
        <v>251</v>
      </c>
      <c r="G4092" s="138" t="s">
        <v>165</v>
      </c>
    </row>
    <row r="4093" spans="1:7" ht="15" customHeight="1">
      <c r="A4093" s="180">
        <v>44963</v>
      </c>
      <c r="B4093" s="1" t="s">
        <v>248</v>
      </c>
      <c r="C4093" s="144"/>
      <c r="D4093" s="144">
        <v>9325140</v>
      </c>
      <c r="E4093" s="1" t="s">
        <v>339</v>
      </c>
      <c r="F4093" s="1" t="s">
        <v>251</v>
      </c>
      <c r="G4093" s="138"/>
    </row>
    <row r="4094" spans="1:7" ht="15" customHeight="1">
      <c r="A4094" s="180">
        <v>44963</v>
      </c>
      <c r="B4094" s="1" t="s">
        <v>147</v>
      </c>
      <c r="C4094" s="144">
        <v>34673760</v>
      </c>
      <c r="D4094" s="144"/>
      <c r="E4094" s="1" t="s">
        <v>332</v>
      </c>
      <c r="F4094" s="1" t="s">
        <v>251</v>
      </c>
      <c r="G4094" s="138" t="s">
        <v>165</v>
      </c>
    </row>
    <row r="4095" spans="1:7" ht="15" customHeight="1">
      <c r="A4095" s="180">
        <v>44963</v>
      </c>
      <c r="B4095" s="1" t="s">
        <v>248</v>
      </c>
      <c r="C4095" s="144"/>
      <c r="D4095" s="144">
        <v>34673760</v>
      </c>
      <c r="E4095" s="1" t="s">
        <v>332</v>
      </c>
      <c r="F4095" s="1" t="s">
        <v>251</v>
      </c>
      <c r="G4095" s="138"/>
    </row>
    <row r="4096" spans="1:7" ht="15" customHeight="1">
      <c r="A4096" s="180">
        <v>44963</v>
      </c>
      <c r="B4096" s="1" t="s">
        <v>147</v>
      </c>
      <c r="C4096" s="144">
        <v>5420250</v>
      </c>
      <c r="D4096" s="144"/>
      <c r="E4096" s="1" t="s">
        <v>315</v>
      </c>
      <c r="F4096" s="1" t="s">
        <v>251</v>
      </c>
      <c r="G4096" s="138" t="s">
        <v>165</v>
      </c>
    </row>
    <row r="4097" spans="1:7" ht="15" customHeight="1">
      <c r="A4097" s="180">
        <v>44963</v>
      </c>
      <c r="B4097" s="1" t="s">
        <v>248</v>
      </c>
      <c r="C4097" s="144"/>
      <c r="D4097" s="144">
        <v>5420250</v>
      </c>
      <c r="E4097" s="1" t="s">
        <v>315</v>
      </c>
      <c r="F4097" s="1" t="s">
        <v>251</v>
      </c>
      <c r="G4097" s="138"/>
    </row>
    <row r="4098" spans="1:7" ht="15" customHeight="1">
      <c r="A4098" s="180">
        <v>44963</v>
      </c>
      <c r="B4098" s="1" t="s">
        <v>147</v>
      </c>
      <c r="C4098" s="144">
        <v>16334571</v>
      </c>
      <c r="D4098" s="144"/>
      <c r="E4098" s="1" t="s">
        <v>489</v>
      </c>
      <c r="F4098" s="1" t="s">
        <v>251</v>
      </c>
      <c r="G4098" s="138" t="s">
        <v>165</v>
      </c>
    </row>
    <row r="4099" spans="1:7" ht="15" customHeight="1">
      <c r="A4099" s="180">
        <v>44963</v>
      </c>
      <c r="B4099" s="1" t="s">
        <v>248</v>
      </c>
      <c r="C4099" s="144"/>
      <c r="D4099" s="144">
        <v>16334571</v>
      </c>
      <c r="E4099" s="1" t="s">
        <v>489</v>
      </c>
      <c r="F4099" s="1" t="s">
        <v>251</v>
      </c>
      <c r="G4099" s="138"/>
    </row>
    <row r="4100" spans="1:7" ht="15" customHeight="1">
      <c r="A4100" s="180">
        <v>44964</v>
      </c>
      <c r="B4100" s="1" t="s">
        <v>147</v>
      </c>
      <c r="C4100" s="144">
        <v>8779100</v>
      </c>
      <c r="D4100" s="144"/>
      <c r="E4100" s="1" t="s">
        <v>320</v>
      </c>
      <c r="F4100" s="1" t="s">
        <v>251</v>
      </c>
      <c r="G4100" s="138" t="s">
        <v>165</v>
      </c>
    </row>
    <row r="4101" spans="1:7" ht="15" customHeight="1">
      <c r="A4101" s="180">
        <v>44964</v>
      </c>
      <c r="B4101" s="1" t="s">
        <v>248</v>
      </c>
      <c r="C4101" s="144"/>
      <c r="D4101" s="144">
        <v>8779100</v>
      </c>
      <c r="E4101" s="1" t="s">
        <v>320</v>
      </c>
      <c r="F4101" s="1" t="s">
        <v>251</v>
      </c>
      <c r="G4101" s="138"/>
    </row>
    <row r="4102" spans="1:7" ht="15" customHeight="1">
      <c r="A4102" s="180">
        <v>44965</v>
      </c>
      <c r="B4102" s="1" t="s">
        <v>147</v>
      </c>
      <c r="C4102" s="144">
        <v>5801796</v>
      </c>
      <c r="D4102" s="144"/>
      <c r="E4102" s="1" t="s">
        <v>379</v>
      </c>
      <c r="F4102" s="1" t="s">
        <v>251</v>
      </c>
      <c r="G4102" s="138" t="s">
        <v>165</v>
      </c>
    </row>
    <row r="4103" spans="1:7" ht="15" customHeight="1">
      <c r="A4103" s="180">
        <v>44965</v>
      </c>
      <c r="B4103" s="1" t="s">
        <v>248</v>
      </c>
      <c r="C4103" s="144"/>
      <c r="D4103" s="144">
        <v>5801796</v>
      </c>
      <c r="E4103" s="1" t="s">
        <v>379</v>
      </c>
      <c r="F4103" s="1" t="s">
        <v>251</v>
      </c>
      <c r="G4103" s="138"/>
    </row>
    <row r="4104" spans="1:7" ht="15" customHeight="1">
      <c r="A4104" s="180">
        <v>44966</v>
      </c>
      <c r="B4104" s="1" t="s">
        <v>147</v>
      </c>
      <c r="C4104" s="144">
        <v>38467880</v>
      </c>
      <c r="D4104" s="144"/>
      <c r="E4104" s="1" t="s">
        <v>379</v>
      </c>
      <c r="F4104" s="1" t="s">
        <v>251</v>
      </c>
      <c r="G4104" s="138" t="s">
        <v>165</v>
      </c>
    </row>
    <row r="4105" spans="1:7" ht="15" customHeight="1">
      <c r="A4105" s="180">
        <v>44966</v>
      </c>
      <c r="B4105" s="1" t="s">
        <v>248</v>
      </c>
      <c r="C4105" s="144"/>
      <c r="D4105" s="144">
        <v>38467880</v>
      </c>
      <c r="E4105" s="1" t="s">
        <v>379</v>
      </c>
      <c r="F4105" s="1" t="s">
        <v>251</v>
      </c>
      <c r="G4105" s="138"/>
    </row>
    <row r="4106" spans="1:7" ht="15" customHeight="1">
      <c r="A4106" s="180">
        <v>44966</v>
      </c>
      <c r="B4106" s="1" t="s">
        <v>147</v>
      </c>
      <c r="C4106" s="144">
        <v>5267680</v>
      </c>
      <c r="D4106" s="144"/>
      <c r="E4106" s="1" t="s">
        <v>320</v>
      </c>
      <c r="F4106" s="1" t="s">
        <v>251</v>
      </c>
      <c r="G4106" s="138" t="s">
        <v>165</v>
      </c>
    </row>
    <row r="4107" spans="1:7" ht="15" customHeight="1">
      <c r="A4107" s="180">
        <v>44966</v>
      </c>
      <c r="B4107" s="1" t="s">
        <v>248</v>
      </c>
      <c r="C4107" s="144"/>
      <c r="D4107" s="144">
        <v>5267680</v>
      </c>
      <c r="E4107" s="1" t="s">
        <v>320</v>
      </c>
      <c r="F4107" s="1" t="s">
        <v>251</v>
      </c>
      <c r="G4107" s="138"/>
    </row>
    <row r="4108" spans="1:7" ht="15" customHeight="1">
      <c r="A4108" s="180">
        <v>44966</v>
      </c>
      <c r="B4108" s="1" t="s">
        <v>147</v>
      </c>
      <c r="C4108" s="144">
        <v>16222470</v>
      </c>
      <c r="D4108" s="144"/>
      <c r="E4108" s="1" t="s">
        <v>320</v>
      </c>
      <c r="F4108" s="1" t="s">
        <v>251</v>
      </c>
      <c r="G4108" s="1" t="s">
        <v>165</v>
      </c>
    </row>
    <row r="4109" spans="1:7" ht="15" customHeight="1">
      <c r="A4109" s="180">
        <v>44966</v>
      </c>
      <c r="B4109" s="1" t="s">
        <v>248</v>
      </c>
      <c r="C4109" s="144"/>
      <c r="D4109" s="144">
        <v>16222470</v>
      </c>
      <c r="E4109" s="1" t="s">
        <v>320</v>
      </c>
      <c r="F4109" s="1" t="s">
        <v>251</v>
      </c>
      <c r="G4109" s="1"/>
    </row>
    <row r="4110" spans="1:7" ht="15" customHeight="1">
      <c r="A4110" s="180">
        <v>44966</v>
      </c>
      <c r="B4110" s="1" t="s">
        <v>147</v>
      </c>
      <c r="C4110" s="144">
        <v>14806990</v>
      </c>
      <c r="D4110" s="144"/>
      <c r="E4110" s="1" t="s">
        <v>320</v>
      </c>
      <c r="F4110" s="1" t="s">
        <v>251</v>
      </c>
      <c r="G4110" s="138" t="s">
        <v>165</v>
      </c>
    </row>
    <row r="4111" spans="1:7" ht="15" customHeight="1">
      <c r="A4111" s="180">
        <v>44966</v>
      </c>
      <c r="B4111" s="1" t="s">
        <v>248</v>
      </c>
      <c r="C4111" s="144"/>
      <c r="D4111" s="144">
        <v>14806990</v>
      </c>
      <c r="E4111" s="1" t="s">
        <v>320</v>
      </c>
      <c r="F4111" s="1" t="s">
        <v>251</v>
      </c>
      <c r="G4111" s="138"/>
    </row>
    <row r="4112" spans="1:7" ht="15" customHeight="1">
      <c r="A4112" s="180">
        <v>44966</v>
      </c>
      <c r="B4112" s="1" t="s">
        <v>147</v>
      </c>
      <c r="C4112" s="144">
        <v>13160180</v>
      </c>
      <c r="D4112" s="144"/>
      <c r="E4112" s="1" t="s">
        <v>320</v>
      </c>
      <c r="F4112" s="1" t="s">
        <v>251</v>
      </c>
      <c r="G4112" s="138" t="s">
        <v>165</v>
      </c>
    </row>
    <row r="4113" spans="1:7" ht="15" customHeight="1">
      <c r="A4113" s="180">
        <v>44966</v>
      </c>
      <c r="B4113" s="1" t="s">
        <v>248</v>
      </c>
      <c r="C4113" s="144"/>
      <c r="D4113" s="144">
        <v>13160180</v>
      </c>
      <c r="E4113" s="1" t="s">
        <v>320</v>
      </c>
      <c r="F4113" s="1" t="s">
        <v>251</v>
      </c>
      <c r="G4113" s="138"/>
    </row>
    <row r="4114" spans="1:7" ht="15" customHeight="1">
      <c r="A4114" s="180">
        <v>44966</v>
      </c>
      <c r="B4114" s="1" t="s">
        <v>147</v>
      </c>
      <c r="C4114" s="144">
        <v>136154590</v>
      </c>
      <c r="D4114" s="144"/>
      <c r="E4114" s="1" t="s">
        <v>357</v>
      </c>
      <c r="F4114" s="1" t="s">
        <v>251</v>
      </c>
      <c r="G4114" s="138" t="s">
        <v>165</v>
      </c>
    </row>
    <row r="4115" spans="1:7" ht="15" customHeight="1">
      <c r="A4115" s="180">
        <v>44966</v>
      </c>
      <c r="B4115" s="1" t="s">
        <v>248</v>
      </c>
      <c r="C4115" s="144"/>
      <c r="D4115" s="144">
        <v>136154590</v>
      </c>
      <c r="E4115" s="1" t="s">
        <v>357</v>
      </c>
      <c r="F4115" s="1" t="s">
        <v>251</v>
      </c>
      <c r="G4115" s="138"/>
    </row>
    <row r="4116" spans="1:7" ht="15" customHeight="1">
      <c r="A4116" s="180">
        <v>44967</v>
      </c>
      <c r="B4116" s="1" t="s">
        <v>147</v>
      </c>
      <c r="C4116" s="144">
        <v>167116840</v>
      </c>
      <c r="D4116" s="144"/>
      <c r="E4116" s="1" t="s">
        <v>354</v>
      </c>
      <c r="F4116" s="1" t="s">
        <v>251</v>
      </c>
      <c r="G4116" s="1" t="s">
        <v>165</v>
      </c>
    </row>
    <row r="4117" spans="1:7" ht="15" customHeight="1">
      <c r="A4117" s="180">
        <v>44967</v>
      </c>
      <c r="B4117" s="1" t="s">
        <v>248</v>
      </c>
      <c r="C4117" s="144"/>
      <c r="D4117" s="144">
        <v>167116840</v>
      </c>
      <c r="E4117" s="1" t="s">
        <v>354</v>
      </c>
      <c r="F4117" s="1" t="s">
        <v>251</v>
      </c>
      <c r="G4117" s="1"/>
    </row>
    <row r="4118" spans="1:7" ht="15" customHeight="1">
      <c r="A4118" s="180">
        <v>44967</v>
      </c>
      <c r="B4118" s="1" t="s">
        <v>147</v>
      </c>
      <c r="C4118" s="144">
        <v>4727910</v>
      </c>
      <c r="D4118" s="144"/>
      <c r="E4118" s="1" t="s">
        <v>362</v>
      </c>
      <c r="F4118" s="1" t="s">
        <v>251</v>
      </c>
      <c r="G4118" s="138" t="s">
        <v>165</v>
      </c>
    </row>
    <row r="4119" spans="1:7" ht="15" customHeight="1">
      <c r="A4119" s="180">
        <v>44967</v>
      </c>
      <c r="B4119" s="1" t="s">
        <v>248</v>
      </c>
      <c r="C4119" s="144"/>
      <c r="D4119" s="144">
        <v>4727910</v>
      </c>
      <c r="E4119" s="1" t="s">
        <v>362</v>
      </c>
      <c r="F4119" s="1" t="s">
        <v>251</v>
      </c>
      <c r="G4119" s="138"/>
    </row>
    <row r="4120" spans="1:7" ht="15" customHeight="1">
      <c r="A4120" s="180">
        <v>44967</v>
      </c>
      <c r="B4120" s="1" t="s">
        <v>147</v>
      </c>
      <c r="C4120" s="144">
        <v>101180310</v>
      </c>
      <c r="D4120" s="144"/>
      <c r="E4120" s="1" t="s">
        <v>401</v>
      </c>
      <c r="F4120" s="1" t="s">
        <v>251</v>
      </c>
      <c r="G4120" s="138" t="s">
        <v>165</v>
      </c>
    </row>
    <row r="4121" spans="1:7" ht="15" customHeight="1">
      <c r="A4121" s="180">
        <v>44967</v>
      </c>
      <c r="B4121" s="1" t="s">
        <v>248</v>
      </c>
      <c r="C4121" s="144"/>
      <c r="D4121" s="144">
        <v>101180310</v>
      </c>
      <c r="E4121" s="1" t="s">
        <v>401</v>
      </c>
      <c r="F4121" s="1" t="s">
        <v>251</v>
      </c>
      <c r="G4121" s="138"/>
    </row>
    <row r="4122" spans="1:7" ht="15" customHeight="1">
      <c r="A4122" s="180">
        <v>44967</v>
      </c>
      <c r="B4122" s="1" t="s">
        <v>147</v>
      </c>
      <c r="C4122" s="144">
        <v>69005640</v>
      </c>
      <c r="D4122" s="144"/>
      <c r="E4122" s="1" t="s">
        <v>359</v>
      </c>
      <c r="F4122" s="1" t="s">
        <v>251</v>
      </c>
      <c r="G4122" s="138" t="s">
        <v>165</v>
      </c>
    </row>
    <row r="4123" spans="1:7" ht="15" customHeight="1">
      <c r="A4123" s="180">
        <v>44967</v>
      </c>
      <c r="B4123" s="1" t="s">
        <v>248</v>
      </c>
      <c r="C4123" s="144"/>
      <c r="D4123" s="144">
        <v>69005640</v>
      </c>
      <c r="E4123" s="1" t="s">
        <v>359</v>
      </c>
      <c r="F4123" s="1" t="s">
        <v>251</v>
      </c>
      <c r="G4123" s="138"/>
    </row>
    <row r="4124" spans="1:7" ht="15" customHeight="1">
      <c r="A4124" s="180">
        <v>44967</v>
      </c>
      <c r="B4124" s="1" t="s">
        <v>147</v>
      </c>
      <c r="C4124" s="144">
        <v>12344090</v>
      </c>
      <c r="D4124" s="144"/>
      <c r="E4124" s="1" t="s">
        <v>128</v>
      </c>
      <c r="F4124" s="1" t="s">
        <v>251</v>
      </c>
      <c r="G4124" s="138" t="s">
        <v>165</v>
      </c>
    </row>
    <row r="4125" spans="1:7" ht="15" customHeight="1">
      <c r="A4125" s="180">
        <v>44967</v>
      </c>
      <c r="B4125" s="1" t="s">
        <v>248</v>
      </c>
      <c r="C4125" s="144"/>
      <c r="D4125" s="144">
        <v>12344090</v>
      </c>
      <c r="E4125" s="1" t="s">
        <v>128</v>
      </c>
      <c r="F4125" s="1" t="s">
        <v>251</v>
      </c>
      <c r="G4125" s="138"/>
    </row>
    <row r="4126" spans="1:7" ht="15" customHeight="1">
      <c r="A4126" s="180">
        <v>44967</v>
      </c>
      <c r="B4126" s="1" t="s">
        <v>147</v>
      </c>
      <c r="C4126" s="144">
        <v>15464460</v>
      </c>
      <c r="D4126" s="144"/>
      <c r="E4126" s="1" t="s">
        <v>353</v>
      </c>
      <c r="F4126" s="1" t="s">
        <v>251</v>
      </c>
      <c r="G4126" s="138" t="s">
        <v>165</v>
      </c>
    </row>
    <row r="4127" spans="1:7" ht="15" customHeight="1">
      <c r="A4127" s="180">
        <v>44967</v>
      </c>
      <c r="B4127" s="1" t="s">
        <v>248</v>
      </c>
      <c r="C4127" s="144"/>
      <c r="D4127" s="144">
        <v>15464460</v>
      </c>
      <c r="E4127" s="1" t="s">
        <v>353</v>
      </c>
      <c r="F4127" s="1" t="s">
        <v>251</v>
      </c>
      <c r="G4127" s="138"/>
    </row>
    <row r="4128" spans="1:7" ht="15" customHeight="1">
      <c r="A4128" s="180">
        <v>44967</v>
      </c>
      <c r="B4128" s="1" t="s">
        <v>147</v>
      </c>
      <c r="C4128" s="144">
        <v>8903400</v>
      </c>
      <c r="D4128" s="144"/>
      <c r="E4128" s="1" t="s">
        <v>358</v>
      </c>
      <c r="F4128" s="1" t="s">
        <v>251</v>
      </c>
      <c r="G4128" s="138" t="s">
        <v>165</v>
      </c>
    </row>
    <row r="4129" spans="1:7" ht="15" customHeight="1">
      <c r="A4129" s="180">
        <v>44967</v>
      </c>
      <c r="B4129" s="1" t="s">
        <v>248</v>
      </c>
      <c r="C4129" s="144"/>
      <c r="D4129" s="144">
        <v>8903400</v>
      </c>
      <c r="E4129" s="1" t="s">
        <v>358</v>
      </c>
      <c r="F4129" s="1" t="s">
        <v>251</v>
      </c>
      <c r="G4129" s="138"/>
    </row>
    <row r="4130" spans="1:7" ht="15" customHeight="1">
      <c r="A4130" s="180">
        <v>44967</v>
      </c>
      <c r="B4130" s="1" t="s">
        <v>147</v>
      </c>
      <c r="C4130" s="144">
        <v>6830340</v>
      </c>
      <c r="D4130" s="144"/>
      <c r="E4130" s="1" t="s">
        <v>312</v>
      </c>
      <c r="F4130" s="1" t="s">
        <v>251</v>
      </c>
      <c r="G4130" s="138" t="s">
        <v>165</v>
      </c>
    </row>
    <row r="4131" spans="1:7" ht="15" customHeight="1">
      <c r="A4131" s="180">
        <v>44967</v>
      </c>
      <c r="B4131" s="1" t="s">
        <v>248</v>
      </c>
      <c r="C4131" s="144"/>
      <c r="D4131" s="144">
        <v>6830340</v>
      </c>
      <c r="E4131" s="1" t="s">
        <v>312</v>
      </c>
      <c r="F4131" s="1" t="s">
        <v>251</v>
      </c>
      <c r="G4131" s="138"/>
    </row>
    <row r="4132" spans="1:7" ht="15" customHeight="1">
      <c r="A4132" s="180">
        <v>44967</v>
      </c>
      <c r="B4132" s="1" t="s">
        <v>147</v>
      </c>
      <c r="C4132" s="144">
        <v>2354550</v>
      </c>
      <c r="D4132" s="144"/>
      <c r="E4132" s="1" t="s">
        <v>515</v>
      </c>
      <c r="F4132" s="1" t="s">
        <v>251</v>
      </c>
      <c r="G4132" s="138" t="s">
        <v>165</v>
      </c>
    </row>
    <row r="4133" spans="1:7" ht="15" customHeight="1">
      <c r="A4133" s="180">
        <v>44967</v>
      </c>
      <c r="B4133" s="1" t="s">
        <v>248</v>
      </c>
      <c r="C4133" s="144"/>
      <c r="D4133" s="144">
        <v>2354550</v>
      </c>
      <c r="E4133" s="1" t="s">
        <v>515</v>
      </c>
      <c r="F4133" s="1" t="s">
        <v>251</v>
      </c>
      <c r="G4133" s="138"/>
    </row>
    <row r="4134" spans="1:7" ht="15" customHeight="1">
      <c r="A4134" s="180">
        <v>44967</v>
      </c>
      <c r="B4134" s="1" t="s">
        <v>147</v>
      </c>
      <c r="C4134" s="144">
        <v>9520940</v>
      </c>
      <c r="D4134" s="144"/>
      <c r="E4134" s="1" t="s">
        <v>318</v>
      </c>
      <c r="F4134" s="1" t="s">
        <v>251</v>
      </c>
      <c r="G4134" s="138" t="s">
        <v>165</v>
      </c>
    </row>
    <row r="4135" spans="1:7" ht="15" customHeight="1">
      <c r="A4135" s="180">
        <v>44967</v>
      </c>
      <c r="B4135" s="1" t="s">
        <v>248</v>
      </c>
      <c r="C4135" s="144"/>
      <c r="D4135" s="144">
        <v>9520940</v>
      </c>
      <c r="E4135" s="1" t="s">
        <v>318</v>
      </c>
      <c r="F4135" s="1" t="s">
        <v>251</v>
      </c>
      <c r="G4135" s="138"/>
    </row>
    <row r="4136" spans="1:7" ht="15" customHeight="1">
      <c r="A4136" s="180">
        <v>44967</v>
      </c>
      <c r="B4136" s="1" t="s">
        <v>147</v>
      </c>
      <c r="C4136" s="144">
        <v>17017880</v>
      </c>
      <c r="D4136" s="144"/>
      <c r="E4136" s="1" t="s">
        <v>516</v>
      </c>
      <c r="F4136" s="1" t="s">
        <v>251</v>
      </c>
      <c r="G4136" s="138" t="s">
        <v>165</v>
      </c>
    </row>
    <row r="4137" spans="1:7" ht="15" customHeight="1">
      <c r="A4137" s="180">
        <v>44967</v>
      </c>
      <c r="B4137" s="1" t="s">
        <v>248</v>
      </c>
      <c r="C4137" s="144"/>
      <c r="D4137" s="144">
        <v>17017880</v>
      </c>
      <c r="E4137" s="1" t="s">
        <v>516</v>
      </c>
      <c r="F4137" s="1" t="s">
        <v>251</v>
      </c>
      <c r="G4137" s="138"/>
    </row>
    <row r="4138" spans="1:7" ht="15" customHeight="1">
      <c r="A4138" s="180">
        <v>44967</v>
      </c>
      <c r="B4138" s="1" t="s">
        <v>147</v>
      </c>
      <c r="C4138" s="144">
        <v>7791300</v>
      </c>
      <c r="D4138" s="144"/>
      <c r="E4138" s="1" t="s">
        <v>416</v>
      </c>
      <c r="F4138" s="1" t="s">
        <v>251</v>
      </c>
      <c r="G4138" s="138" t="s">
        <v>165</v>
      </c>
    </row>
    <row r="4139" spans="1:7" ht="15" customHeight="1">
      <c r="A4139" s="180">
        <v>44967</v>
      </c>
      <c r="B4139" s="1" t="s">
        <v>248</v>
      </c>
      <c r="C4139" s="144"/>
      <c r="D4139" s="144">
        <v>7791300</v>
      </c>
      <c r="E4139" s="1" t="s">
        <v>416</v>
      </c>
      <c r="F4139" s="1" t="s">
        <v>251</v>
      </c>
      <c r="G4139" s="138"/>
    </row>
    <row r="4140" spans="1:7" ht="15" customHeight="1">
      <c r="A4140" s="180">
        <v>44967</v>
      </c>
      <c r="B4140" s="1" t="s">
        <v>147</v>
      </c>
      <c r="C4140" s="144">
        <v>8373750</v>
      </c>
      <c r="D4140" s="144"/>
      <c r="E4140" s="1" t="s">
        <v>319</v>
      </c>
      <c r="F4140" s="1" t="s">
        <v>251</v>
      </c>
      <c r="G4140" s="138" t="s">
        <v>165</v>
      </c>
    </row>
    <row r="4141" spans="1:7" ht="15" customHeight="1">
      <c r="A4141" s="180">
        <v>44967</v>
      </c>
      <c r="B4141" s="1" t="s">
        <v>248</v>
      </c>
      <c r="C4141" s="144"/>
      <c r="D4141" s="144">
        <v>8373750</v>
      </c>
      <c r="E4141" s="1" t="s">
        <v>319</v>
      </c>
      <c r="F4141" s="1" t="s">
        <v>251</v>
      </c>
      <c r="G4141" s="138"/>
    </row>
    <row r="4142" spans="1:7" ht="15" customHeight="1">
      <c r="A4142" s="180">
        <v>44967</v>
      </c>
      <c r="B4142" s="1" t="s">
        <v>147</v>
      </c>
      <c r="C4142" s="144">
        <v>5352490</v>
      </c>
      <c r="D4142" s="144"/>
      <c r="E4142" s="1" t="s">
        <v>311</v>
      </c>
      <c r="F4142" s="1" t="s">
        <v>251</v>
      </c>
      <c r="G4142" s="138" t="s">
        <v>165</v>
      </c>
    </row>
    <row r="4143" spans="1:7" ht="15" customHeight="1">
      <c r="A4143" s="180">
        <v>44967</v>
      </c>
      <c r="B4143" s="1" t="s">
        <v>248</v>
      </c>
      <c r="C4143" s="144"/>
      <c r="D4143" s="144">
        <v>5352490</v>
      </c>
      <c r="E4143" s="1" t="s">
        <v>311</v>
      </c>
      <c r="F4143" s="1" t="s">
        <v>251</v>
      </c>
      <c r="G4143" s="138"/>
    </row>
    <row r="4144" spans="1:7" ht="15" customHeight="1">
      <c r="A4144" s="180">
        <v>44967</v>
      </c>
      <c r="B4144" s="1" t="s">
        <v>147</v>
      </c>
      <c r="C4144" s="144">
        <v>8143960</v>
      </c>
      <c r="D4144" s="144"/>
      <c r="E4144" s="1" t="s">
        <v>360</v>
      </c>
      <c r="F4144" s="1" t="s">
        <v>251</v>
      </c>
      <c r="G4144" s="138" t="s">
        <v>165</v>
      </c>
    </row>
    <row r="4145" spans="1:7" ht="15" customHeight="1">
      <c r="A4145" s="180">
        <v>44967</v>
      </c>
      <c r="B4145" s="1" t="s">
        <v>248</v>
      </c>
      <c r="C4145" s="144"/>
      <c r="D4145" s="144">
        <v>8143960</v>
      </c>
      <c r="E4145" s="1" t="s">
        <v>360</v>
      </c>
      <c r="F4145" s="1" t="s">
        <v>251</v>
      </c>
      <c r="G4145" s="138"/>
    </row>
    <row r="4146" spans="1:7" ht="15" customHeight="1">
      <c r="A4146" s="180">
        <v>44967</v>
      </c>
      <c r="B4146" s="1" t="s">
        <v>147</v>
      </c>
      <c r="C4146" s="144">
        <v>7865220</v>
      </c>
      <c r="D4146" s="144"/>
      <c r="E4146" s="1" t="s">
        <v>232</v>
      </c>
      <c r="F4146" s="1" t="s">
        <v>251</v>
      </c>
      <c r="G4146" s="138" t="s">
        <v>165</v>
      </c>
    </row>
    <row r="4147" spans="1:7" ht="15" customHeight="1">
      <c r="A4147" s="180">
        <v>44967</v>
      </c>
      <c r="B4147" s="1" t="s">
        <v>248</v>
      </c>
      <c r="C4147" s="144"/>
      <c r="D4147" s="144">
        <v>7865220</v>
      </c>
      <c r="E4147" s="1" t="s">
        <v>232</v>
      </c>
      <c r="F4147" s="1" t="s">
        <v>251</v>
      </c>
      <c r="G4147" s="1"/>
    </row>
    <row r="4148" spans="1:7" ht="15" customHeight="1">
      <c r="A4148" s="180">
        <v>44967</v>
      </c>
      <c r="B4148" s="1" t="s">
        <v>147</v>
      </c>
      <c r="C4148" s="144">
        <v>9506090</v>
      </c>
      <c r="D4148" s="144"/>
      <c r="E4148" s="1" t="s">
        <v>318</v>
      </c>
      <c r="F4148" s="1" t="s">
        <v>251</v>
      </c>
      <c r="G4148" s="138" t="s">
        <v>165</v>
      </c>
    </row>
    <row r="4149" spans="1:7" ht="15" customHeight="1">
      <c r="A4149" s="180">
        <v>44967</v>
      </c>
      <c r="B4149" s="1" t="s">
        <v>248</v>
      </c>
      <c r="C4149" s="144"/>
      <c r="D4149" s="144">
        <v>9506090</v>
      </c>
      <c r="E4149" s="1" t="s">
        <v>318</v>
      </c>
      <c r="F4149" s="1" t="s">
        <v>251</v>
      </c>
      <c r="G4149" s="138"/>
    </row>
    <row r="4150" spans="1:7" ht="15" customHeight="1">
      <c r="A4150" s="180">
        <v>44967</v>
      </c>
      <c r="B4150" s="1" t="s">
        <v>147</v>
      </c>
      <c r="C4150" s="144">
        <v>74253630</v>
      </c>
      <c r="D4150" s="144"/>
      <c r="E4150" s="1" t="s">
        <v>344</v>
      </c>
      <c r="F4150" s="1" t="s">
        <v>251</v>
      </c>
      <c r="G4150" s="138" t="s">
        <v>165</v>
      </c>
    </row>
    <row r="4151" spans="1:7" ht="15" customHeight="1">
      <c r="A4151" s="180">
        <v>44967</v>
      </c>
      <c r="B4151" s="1" t="s">
        <v>248</v>
      </c>
      <c r="C4151" s="144"/>
      <c r="D4151" s="144">
        <v>74253630</v>
      </c>
      <c r="E4151" s="1" t="s">
        <v>344</v>
      </c>
      <c r="F4151" s="1" t="s">
        <v>251</v>
      </c>
      <c r="G4151" s="138"/>
    </row>
    <row r="4152" spans="1:7" ht="15" customHeight="1">
      <c r="A4152" s="180">
        <v>44967</v>
      </c>
      <c r="B4152" s="1" t="s">
        <v>147</v>
      </c>
      <c r="C4152" s="144">
        <v>3410440</v>
      </c>
      <c r="D4152" s="144"/>
      <c r="E4152" s="1" t="s">
        <v>398</v>
      </c>
      <c r="F4152" s="1" t="s">
        <v>251</v>
      </c>
      <c r="G4152" s="138" t="s">
        <v>165</v>
      </c>
    </row>
    <row r="4153" spans="1:7" ht="15" customHeight="1">
      <c r="A4153" s="180">
        <v>44967</v>
      </c>
      <c r="B4153" s="1" t="s">
        <v>248</v>
      </c>
      <c r="C4153" s="144"/>
      <c r="D4153" s="144">
        <v>3410440</v>
      </c>
      <c r="E4153" s="1" t="s">
        <v>398</v>
      </c>
      <c r="F4153" s="1" t="s">
        <v>251</v>
      </c>
      <c r="G4153" s="138"/>
    </row>
    <row r="4154" spans="1:7" ht="15" customHeight="1">
      <c r="A4154" s="180">
        <v>44967</v>
      </c>
      <c r="B4154" s="1" t="s">
        <v>147</v>
      </c>
      <c r="C4154" s="144">
        <v>1442980</v>
      </c>
      <c r="D4154" s="144"/>
      <c r="E4154" s="1" t="s">
        <v>795</v>
      </c>
      <c r="F4154" s="1" t="s">
        <v>251</v>
      </c>
      <c r="G4154" s="138" t="s">
        <v>165</v>
      </c>
    </row>
    <row r="4155" spans="1:7" ht="15" customHeight="1">
      <c r="A4155" s="180">
        <v>44967</v>
      </c>
      <c r="B4155" s="1" t="s">
        <v>248</v>
      </c>
      <c r="C4155" s="144"/>
      <c r="D4155" s="144">
        <v>1442980</v>
      </c>
      <c r="E4155" s="1" t="s">
        <v>795</v>
      </c>
      <c r="F4155" s="1" t="s">
        <v>251</v>
      </c>
      <c r="G4155" s="1"/>
    </row>
    <row r="4156" spans="1:7" ht="15" customHeight="1">
      <c r="A4156" s="180">
        <v>44967</v>
      </c>
      <c r="B4156" s="1" t="s">
        <v>147</v>
      </c>
      <c r="C4156" s="144">
        <v>787050</v>
      </c>
      <c r="D4156" s="144"/>
      <c r="E4156" s="1" t="s">
        <v>795</v>
      </c>
      <c r="F4156" s="1" t="s">
        <v>251</v>
      </c>
      <c r="G4156" s="138" t="s">
        <v>165</v>
      </c>
    </row>
    <row r="4157" spans="1:7" ht="15" customHeight="1">
      <c r="A4157" s="180">
        <v>44967</v>
      </c>
      <c r="B4157" s="1" t="s">
        <v>248</v>
      </c>
      <c r="C4157" s="144"/>
      <c r="D4157" s="144">
        <v>787050</v>
      </c>
      <c r="E4157" s="1" t="s">
        <v>795</v>
      </c>
      <c r="F4157" s="1" t="s">
        <v>251</v>
      </c>
      <c r="G4157" s="138"/>
    </row>
    <row r="4158" spans="1:7" ht="15" customHeight="1">
      <c r="A4158" s="180">
        <v>44967</v>
      </c>
      <c r="B4158" s="1" t="s">
        <v>147</v>
      </c>
      <c r="C4158" s="144">
        <v>11973500</v>
      </c>
      <c r="D4158" s="144"/>
      <c r="E4158" s="1" t="s">
        <v>321</v>
      </c>
      <c r="F4158" s="1" t="s">
        <v>251</v>
      </c>
      <c r="G4158" s="138" t="s">
        <v>165</v>
      </c>
    </row>
    <row r="4159" spans="1:7" ht="15" customHeight="1">
      <c r="A4159" s="180">
        <v>44967</v>
      </c>
      <c r="B4159" s="1" t="s">
        <v>248</v>
      </c>
      <c r="C4159" s="144"/>
      <c r="D4159" s="144">
        <v>11973500</v>
      </c>
      <c r="E4159" s="1" t="s">
        <v>321</v>
      </c>
      <c r="F4159" s="1" t="s">
        <v>251</v>
      </c>
      <c r="G4159" s="138"/>
    </row>
    <row r="4160" spans="1:7" ht="15" customHeight="1">
      <c r="A4160" s="180">
        <v>44967</v>
      </c>
      <c r="B4160" s="1" t="s">
        <v>147</v>
      </c>
      <c r="C4160" s="144">
        <v>126287700</v>
      </c>
      <c r="D4160" s="144"/>
      <c r="E4160" s="1" t="s">
        <v>321</v>
      </c>
      <c r="F4160" s="1" t="s">
        <v>251</v>
      </c>
      <c r="G4160" s="138" t="s">
        <v>165</v>
      </c>
    </row>
    <row r="4161" spans="1:7" ht="15" customHeight="1">
      <c r="A4161" s="180">
        <v>44967</v>
      </c>
      <c r="B4161" s="1" t="s">
        <v>248</v>
      </c>
      <c r="C4161" s="144"/>
      <c r="D4161" s="144">
        <v>126287700</v>
      </c>
      <c r="E4161" s="1" t="s">
        <v>321</v>
      </c>
      <c r="F4161" s="1" t="s">
        <v>251</v>
      </c>
      <c r="G4161" s="138"/>
    </row>
    <row r="4162" spans="1:7" ht="15" customHeight="1">
      <c r="A4162" s="180">
        <v>44967</v>
      </c>
      <c r="B4162" s="1" t="s">
        <v>147</v>
      </c>
      <c r="C4162" s="144">
        <v>7387600</v>
      </c>
      <c r="D4162" s="144"/>
      <c r="E4162" s="1" t="s">
        <v>321</v>
      </c>
      <c r="F4162" s="1" t="s">
        <v>251</v>
      </c>
      <c r="G4162" s="138" t="s">
        <v>165</v>
      </c>
    </row>
    <row r="4163" spans="1:7" ht="15" customHeight="1">
      <c r="A4163" s="180">
        <v>44967</v>
      </c>
      <c r="B4163" s="1" t="s">
        <v>248</v>
      </c>
      <c r="C4163" s="144"/>
      <c r="D4163" s="144">
        <v>7387600</v>
      </c>
      <c r="E4163" s="1" t="s">
        <v>321</v>
      </c>
      <c r="F4163" s="1" t="s">
        <v>251</v>
      </c>
      <c r="G4163" s="138"/>
    </row>
    <row r="4164" spans="1:7" ht="15" customHeight="1">
      <c r="A4164" s="180">
        <v>44967</v>
      </c>
      <c r="B4164" s="1" t="s">
        <v>147</v>
      </c>
      <c r="C4164" s="144">
        <v>204677330</v>
      </c>
      <c r="D4164" s="144"/>
      <c r="E4164" s="1" t="s">
        <v>321</v>
      </c>
      <c r="F4164" s="1" t="s">
        <v>251</v>
      </c>
      <c r="G4164" s="138" t="s">
        <v>165</v>
      </c>
    </row>
    <row r="4165" spans="1:7" ht="15" customHeight="1">
      <c r="A4165" s="180">
        <v>44967</v>
      </c>
      <c r="B4165" s="1" t="s">
        <v>248</v>
      </c>
      <c r="C4165" s="144"/>
      <c r="D4165" s="144">
        <v>204677330</v>
      </c>
      <c r="E4165" s="1" t="s">
        <v>321</v>
      </c>
      <c r="F4165" s="1" t="s">
        <v>251</v>
      </c>
      <c r="G4165" s="138"/>
    </row>
    <row r="4166" spans="1:7" ht="15" customHeight="1">
      <c r="A4166" s="180">
        <v>44967</v>
      </c>
      <c r="B4166" s="1" t="s">
        <v>147</v>
      </c>
      <c r="C4166" s="144">
        <v>50417180</v>
      </c>
      <c r="D4166" s="144"/>
      <c r="E4166" s="1" t="s">
        <v>345</v>
      </c>
      <c r="F4166" s="1" t="s">
        <v>251</v>
      </c>
      <c r="G4166" s="138" t="s">
        <v>165</v>
      </c>
    </row>
    <row r="4167" spans="1:7" ht="15" customHeight="1">
      <c r="A4167" s="180">
        <v>44967</v>
      </c>
      <c r="B4167" s="1" t="s">
        <v>248</v>
      </c>
      <c r="C4167" s="144"/>
      <c r="D4167" s="144">
        <v>50417180</v>
      </c>
      <c r="E4167" s="1" t="s">
        <v>345</v>
      </c>
      <c r="F4167" s="1" t="s">
        <v>251</v>
      </c>
      <c r="G4167" s="138"/>
    </row>
    <row r="4168" spans="1:7" ht="15" customHeight="1">
      <c r="A4168" s="180">
        <v>44967</v>
      </c>
      <c r="B4168" s="1" t="s">
        <v>147</v>
      </c>
      <c r="C4168" s="144">
        <v>100293380</v>
      </c>
      <c r="D4168" s="144"/>
      <c r="E4168" s="1" t="s">
        <v>308</v>
      </c>
      <c r="F4168" s="1" t="s">
        <v>251</v>
      </c>
      <c r="G4168" s="138" t="s">
        <v>165</v>
      </c>
    </row>
    <row r="4169" spans="1:7" ht="15" customHeight="1">
      <c r="A4169" s="180">
        <v>44967</v>
      </c>
      <c r="B4169" s="1" t="s">
        <v>248</v>
      </c>
      <c r="C4169" s="144"/>
      <c r="D4169" s="144">
        <v>100293380</v>
      </c>
      <c r="E4169" s="1" t="s">
        <v>308</v>
      </c>
      <c r="F4169" s="1" t="s">
        <v>251</v>
      </c>
      <c r="G4169" s="138"/>
    </row>
    <row r="4170" spans="1:7" ht="15" customHeight="1">
      <c r="A4170" s="180">
        <v>44967</v>
      </c>
      <c r="B4170" s="1" t="s">
        <v>147</v>
      </c>
      <c r="C4170" s="144">
        <v>22595163</v>
      </c>
      <c r="D4170" s="144"/>
      <c r="E4170" s="1" t="s">
        <v>361</v>
      </c>
      <c r="F4170" s="1" t="s">
        <v>251</v>
      </c>
      <c r="G4170" s="138" t="s">
        <v>165</v>
      </c>
    </row>
    <row r="4171" spans="1:7" ht="15" customHeight="1">
      <c r="A4171" s="180">
        <v>44967</v>
      </c>
      <c r="B4171" s="1" t="s">
        <v>248</v>
      </c>
      <c r="C4171" s="144"/>
      <c r="D4171" s="144">
        <v>22595163</v>
      </c>
      <c r="E4171" s="1" t="s">
        <v>361</v>
      </c>
      <c r="F4171" s="1" t="s">
        <v>251</v>
      </c>
      <c r="G4171" s="138"/>
    </row>
    <row r="4172" spans="1:7" ht="15" customHeight="1">
      <c r="A4172" s="180">
        <v>44967</v>
      </c>
      <c r="B4172" s="1" t="s">
        <v>147</v>
      </c>
      <c r="C4172" s="144">
        <v>7550070</v>
      </c>
      <c r="D4172" s="144"/>
      <c r="E4172" s="1" t="s">
        <v>460</v>
      </c>
      <c r="F4172" s="1" t="s">
        <v>251</v>
      </c>
      <c r="G4172" s="138" t="s">
        <v>165</v>
      </c>
    </row>
    <row r="4173" spans="1:7" ht="15" customHeight="1">
      <c r="A4173" s="180">
        <v>44967</v>
      </c>
      <c r="B4173" s="1" t="s">
        <v>248</v>
      </c>
      <c r="C4173" s="144"/>
      <c r="D4173" s="144">
        <v>7550070</v>
      </c>
      <c r="E4173" s="1" t="s">
        <v>460</v>
      </c>
      <c r="F4173" s="1" t="s">
        <v>251</v>
      </c>
      <c r="G4173" s="138"/>
    </row>
    <row r="4174" spans="1:7" ht="15" customHeight="1">
      <c r="A4174" s="180">
        <v>44972</v>
      </c>
      <c r="B4174" s="1" t="s">
        <v>147</v>
      </c>
      <c r="C4174" s="144">
        <v>320801580</v>
      </c>
      <c r="D4174" s="144"/>
      <c r="E4174" s="1" t="s">
        <v>317</v>
      </c>
      <c r="F4174" s="1" t="s">
        <v>251</v>
      </c>
      <c r="G4174" s="138" t="s">
        <v>165</v>
      </c>
    </row>
    <row r="4175" spans="1:7" ht="15" customHeight="1">
      <c r="A4175" s="180">
        <v>44972</v>
      </c>
      <c r="B4175" s="1" t="s">
        <v>248</v>
      </c>
      <c r="C4175" s="144"/>
      <c r="D4175" s="144">
        <v>320801580</v>
      </c>
      <c r="E4175" s="1" t="s">
        <v>317</v>
      </c>
      <c r="F4175" s="1" t="s">
        <v>251</v>
      </c>
      <c r="G4175" s="138"/>
    </row>
    <row r="4176" spans="1:7" ht="15" customHeight="1">
      <c r="A4176" s="180">
        <v>44972</v>
      </c>
      <c r="B4176" s="1" t="s">
        <v>147</v>
      </c>
      <c r="C4176" s="144">
        <v>396973390</v>
      </c>
      <c r="D4176" s="144"/>
      <c r="E4176" s="1" t="s">
        <v>343</v>
      </c>
      <c r="F4176" s="1" t="s">
        <v>251</v>
      </c>
      <c r="G4176" s="138" t="s">
        <v>165</v>
      </c>
    </row>
    <row r="4177" spans="1:8" ht="15" customHeight="1">
      <c r="A4177" s="180">
        <v>44972</v>
      </c>
      <c r="B4177" s="1" t="s">
        <v>248</v>
      </c>
      <c r="C4177" s="144"/>
      <c r="D4177" s="144">
        <v>396973390</v>
      </c>
      <c r="E4177" s="1" t="s">
        <v>343</v>
      </c>
      <c r="F4177" s="1" t="s">
        <v>251</v>
      </c>
      <c r="G4177" s="138"/>
    </row>
    <row r="4178" spans="1:8" ht="15" customHeight="1">
      <c r="A4178" s="180">
        <v>44972</v>
      </c>
      <c r="B4178" s="1" t="s">
        <v>147</v>
      </c>
      <c r="C4178" s="144">
        <v>880000</v>
      </c>
      <c r="D4178" s="144"/>
      <c r="E4178" s="1" t="s">
        <v>484</v>
      </c>
      <c r="F4178" s="1" t="s">
        <v>251</v>
      </c>
      <c r="G4178" s="138" t="s">
        <v>165</v>
      </c>
    </row>
    <row r="4179" spans="1:8" ht="15" customHeight="1">
      <c r="A4179" s="180">
        <v>44972</v>
      </c>
      <c r="B4179" s="1" t="s">
        <v>248</v>
      </c>
      <c r="C4179" s="144"/>
      <c r="D4179" s="144">
        <v>880000</v>
      </c>
      <c r="E4179" s="1" t="s">
        <v>484</v>
      </c>
      <c r="F4179" s="1" t="s">
        <v>251</v>
      </c>
      <c r="G4179" s="138"/>
    </row>
    <row r="4180" spans="1:8" ht="15" customHeight="1">
      <c r="A4180" s="180">
        <v>44960</v>
      </c>
      <c r="B4180" s="1" t="s">
        <v>147</v>
      </c>
      <c r="C4180" s="144">
        <v>14560</v>
      </c>
      <c r="D4180" s="144"/>
      <c r="E4180" s="1" t="s">
        <v>332</v>
      </c>
      <c r="F4180" s="1" t="s">
        <v>251</v>
      </c>
      <c r="G4180" s="138" t="s">
        <v>165</v>
      </c>
    </row>
    <row r="4181" spans="1:8" ht="15" customHeight="1">
      <c r="A4181" s="180">
        <v>44960</v>
      </c>
      <c r="B4181" s="1" t="s">
        <v>248</v>
      </c>
      <c r="C4181" s="144"/>
      <c r="D4181" s="144">
        <v>14560</v>
      </c>
      <c r="E4181" s="1" t="s">
        <v>332</v>
      </c>
      <c r="F4181" s="1" t="s">
        <v>251</v>
      </c>
      <c r="G4181" s="138"/>
    </row>
    <row r="4182" spans="1:8" ht="15" customHeight="1">
      <c r="A4182" s="180">
        <v>44966</v>
      </c>
      <c r="B4182" s="1" t="s">
        <v>147</v>
      </c>
      <c r="C4182" s="144">
        <v>3780443</v>
      </c>
      <c r="D4182" s="144"/>
      <c r="E4182" s="1" t="s">
        <v>357</v>
      </c>
      <c r="F4182" s="1" t="s">
        <v>251</v>
      </c>
      <c r="G4182" s="138" t="s">
        <v>165</v>
      </c>
    </row>
    <row r="4183" spans="1:8" ht="15" customHeight="1">
      <c r="A4183" s="180">
        <v>44966</v>
      </c>
      <c r="B4183" s="1" t="s">
        <v>248</v>
      </c>
      <c r="C4183" s="144"/>
      <c r="D4183" s="144">
        <v>3780443</v>
      </c>
      <c r="E4183" s="1" t="s">
        <v>357</v>
      </c>
      <c r="F4183" s="1" t="s">
        <v>251</v>
      </c>
      <c r="G4183" s="138"/>
    </row>
    <row r="4184" spans="1:8" ht="15" customHeight="1">
      <c r="A4184" s="180">
        <v>44967</v>
      </c>
      <c r="B4184" s="1" t="s">
        <v>147</v>
      </c>
      <c r="C4184" s="144">
        <v>35299</v>
      </c>
      <c r="D4184" s="144"/>
      <c r="E4184" s="1" t="s">
        <v>398</v>
      </c>
      <c r="F4184" s="1" t="s">
        <v>251</v>
      </c>
      <c r="G4184" s="138" t="s">
        <v>165</v>
      </c>
    </row>
    <row r="4185" spans="1:8" ht="15" customHeight="1">
      <c r="A4185" s="180">
        <v>44967</v>
      </c>
      <c r="B4185" s="1" t="s">
        <v>248</v>
      </c>
      <c r="C4185" s="144"/>
      <c r="D4185" s="144">
        <v>35299</v>
      </c>
      <c r="E4185" s="1" t="s">
        <v>398</v>
      </c>
      <c r="F4185" s="1" t="s">
        <v>251</v>
      </c>
      <c r="G4185" s="138"/>
    </row>
    <row r="4186" spans="1:8" ht="15" customHeight="1">
      <c r="A4186" s="180">
        <v>44967</v>
      </c>
      <c r="B4186" s="1" t="s">
        <v>147</v>
      </c>
      <c r="C4186" s="144">
        <v>1380</v>
      </c>
      <c r="D4186" s="144"/>
      <c r="E4186" s="1" t="s">
        <v>398</v>
      </c>
      <c r="F4186" s="1" t="s">
        <v>251</v>
      </c>
      <c r="G4186" s="138" t="s">
        <v>165</v>
      </c>
    </row>
    <row r="4187" spans="1:8" ht="15" customHeight="1">
      <c r="A4187" s="180">
        <v>44967</v>
      </c>
      <c r="B4187" s="1" t="s">
        <v>248</v>
      </c>
      <c r="C4187" s="144"/>
      <c r="D4187" s="144">
        <v>1380</v>
      </c>
      <c r="E4187" s="1" t="s">
        <v>398</v>
      </c>
      <c r="F4187" s="1" t="s">
        <v>251</v>
      </c>
      <c r="G4187" s="138"/>
    </row>
    <row r="4188" spans="1:8" ht="15" customHeight="1">
      <c r="A4188" s="180">
        <v>44967</v>
      </c>
      <c r="B4188" s="1" t="s">
        <v>147</v>
      </c>
      <c r="C4188" s="144">
        <v>11422840</v>
      </c>
      <c r="D4188" s="144"/>
      <c r="E4188" s="1" t="s">
        <v>811</v>
      </c>
      <c r="F4188" s="1" t="s">
        <v>251</v>
      </c>
      <c r="G4188" s="138" t="s">
        <v>165</v>
      </c>
    </row>
    <row r="4189" spans="1:8" ht="15" customHeight="1">
      <c r="A4189" s="184">
        <v>44967</v>
      </c>
      <c r="B4189" s="26" t="s">
        <v>248</v>
      </c>
      <c r="C4189" s="271"/>
      <c r="D4189" s="271">
        <v>11422840</v>
      </c>
      <c r="E4189" s="26" t="s">
        <v>811</v>
      </c>
      <c r="F4189" s="26" t="s">
        <v>251</v>
      </c>
      <c r="G4189" s="133"/>
      <c r="H4189" s="155" t="s">
        <v>813</v>
      </c>
    </row>
    <row r="4190" spans="1:8" ht="15" customHeight="1">
      <c r="A4190" s="180">
        <v>44978</v>
      </c>
      <c r="B4190" s="1" t="s">
        <v>147</v>
      </c>
      <c r="C4190" s="144">
        <v>12549</v>
      </c>
      <c r="D4190" s="144"/>
      <c r="E4190" s="1" t="s">
        <v>379</v>
      </c>
      <c r="F4190" s="1" t="s">
        <v>387</v>
      </c>
      <c r="G4190" s="1" t="s">
        <v>165</v>
      </c>
    </row>
    <row r="4191" spans="1:8" ht="15" customHeight="1">
      <c r="A4191" s="180">
        <v>44978</v>
      </c>
      <c r="B4191" s="1" t="s">
        <v>248</v>
      </c>
      <c r="C4191" s="144"/>
      <c r="D4191" s="144">
        <v>12549</v>
      </c>
      <c r="E4191" s="1" t="s">
        <v>379</v>
      </c>
      <c r="F4191" s="1" t="s">
        <v>387</v>
      </c>
      <c r="G4191" s="1"/>
    </row>
    <row r="4192" spans="1:8" ht="15" customHeight="1">
      <c r="A4192" s="180">
        <v>44978</v>
      </c>
      <c r="B4192" s="1" t="s">
        <v>147</v>
      </c>
      <c r="C4192" s="144">
        <v>35453</v>
      </c>
      <c r="D4192" s="144"/>
      <c r="E4192" s="1" t="s">
        <v>315</v>
      </c>
      <c r="F4192" s="1" t="s">
        <v>387</v>
      </c>
      <c r="G4192" s="1" t="s">
        <v>165</v>
      </c>
    </row>
    <row r="4193" spans="1:7" ht="15" customHeight="1">
      <c r="A4193" s="180">
        <v>44978</v>
      </c>
      <c r="B4193" s="1" t="s">
        <v>248</v>
      </c>
      <c r="C4193" s="144"/>
      <c r="D4193" s="144">
        <v>35453</v>
      </c>
      <c r="E4193" s="1" t="s">
        <v>315</v>
      </c>
      <c r="F4193" s="1" t="s">
        <v>387</v>
      </c>
      <c r="G4193" s="1"/>
    </row>
    <row r="4194" spans="1:7" ht="15" customHeight="1">
      <c r="A4194" s="180">
        <v>44978</v>
      </c>
      <c r="B4194" s="1" t="s">
        <v>147</v>
      </c>
      <c r="C4194" s="144">
        <v>1370</v>
      </c>
      <c r="D4194" s="144"/>
      <c r="E4194" s="1" t="s">
        <v>315</v>
      </c>
      <c r="F4194" s="1" t="s">
        <v>387</v>
      </c>
      <c r="G4194" s="1" t="s">
        <v>165</v>
      </c>
    </row>
    <row r="4195" spans="1:7" ht="15" customHeight="1">
      <c r="A4195" s="180">
        <v>44978</v>
      </c>
      <c r="B4195" s="1" t="s">
        <v>248</v>
      </c>
      <c r="C4195" s="144"/>
      <c r="D4195" s="144">
        <v>1370</v>
      </c>
      <c r="E4195" s="1" t="s">
        <v>315</v>
      </c>
      <c r="F4195" s="1" t="s">
        <v>387</v>
      </c>
      <c r="G4195" s="1"/>
    </row>
    <row r="4196" spans="1:7" ht="15" customHeight="1">
      <c r="A4196" s="180">
        <v>44978</v>
      </c>
      <c r="B4196" s="1" t="s">
        <v>147</v>
      </c>
      <c r="C4196" s="144">
        <v>1980</v>
      </c>
      <c r="D4196" s="144"/>
      <c r="E4196" s="1" t="s">
        <v>320</v>
      </c>
      <c r="F4196" s="1" t="s">
        <v>387</v>
      </c>
      <c r="G4196" s="1" t="s">
        <v>165</v>
      </c>
    </row>
    <row r="4197" spans="1:7" ht="15" customHeight="1">
      <c r="A4197" s="180">
        <v>44978</v>
      </c>
      <c r="B4197" s="1" t="s">
        <v>248</v>
      </c>
      <c r="C4197" s="144"/>
      <c r="D4197" s="144">
        <v>1980</v>
      </c>
      <c r="E4197" s="1" t="s">
        <v>320</v>
      </c>
      <c r="F4197" s="1" t="s">
        <v>387</v>
      </c>
      <c r="G4197" s="1"/>
    </row>
    <row r="4198" spans="1:7" ht="15" customHeight="1">
      <c r="A4198" s="180">
        <v>44978</v>
      </c>
      <c r="B4198" s="1" t="s">
        <v>147</v>
      </c>
      <c r="C4198" s="144">
        <v>51106</v>
      </c>
      <c r="D4198" s="144"/>
      <c r="E4198" s="1" t="s">
        <v>320</v>
      </c>
      <c r="F4198" s="1" t="s">
        <v>387</v>
      </c>
      <c r="G4198" s="1" t="s">
        <v>165</v>
      </c>
    </row>
    <row r="4199" spans="1:7" ht="15" customHeight="1">
      <c r="A4199" s="180">
        <v>44978</v>
      </c>
      <c r="B4199" s="1" t="s">
        <v>248</v>
      </c>
      <c r="C4199" s="144"/>
      <c r="D4199" s="144">
        <v>51106</v>
      </c>
      <c r="E4199" s="1" t="s">
        <v>320</v>
      </c>
      <c r="F4199" s="1" t="s">
        <v>387</v>
      </c>
      <c r="G4199" s="1"/>
    </row>
    <row r="4200" spans="1:7" ht="15" customHeight="1">
      <c r="A4200" s="180">
        <v>44979</v>
      </c>
      <c r="B4200" s="1" t="s">
        <v>147</v>
      </c>
      <c r="C4200" s="144">
        <v>6070</v>
      </c>
      <c r="D4200" s="144"/>
      <c r="E4200" s="1" t="s">
        <v>346</v>
      </c>
      <c r="F4200" s="1" t="s">
        <v>387</v>
      </c>
      <c r="G4200" s="1" t="s">
        <v>165</v>
      </c>
    </row>
    <row r="4201" spans="1:7" ht="15" customHeight="1">
      <c r="A4201" s="180">
        <v>44979</v>
      </c>
      <c r="B4201" s="1" t="s">
        <v>248</v>
      </c>
      <c r="C4201" s="144"/>
      <c r="D4201" s="144">
        <v>6070</v>
      </c>
      <c r="E4201" s="1" t="s">
        <v>346</v>
      </c>
      <c r="F4201" s="1" t="s">
        <v>387</v>
      </c>
      <c r="G4201" s="1"/>
    </row>
    <row r="4202" spans="1:7" ht="15" customHeight="1">
      <c r="A4202" s="180">
        <v>44979</v>
      </c>
      <c r="B4202" s="1" t="s">
        <v>147</v>
      </c>
      <c r="C4202" s="144">
        <v>13080</v>
      </c>
      <c r="D4202" s="144"/>
      <c r="E4202" s="1" t="s">
        <v>346</v>
      </c>
      <c r="F4202" s="1" t="s">
        <v>387</v>
      </c>
      <c r="G4202" s="1" t="s">
        <v>165</v>
      </c>
    </row>
    <row r="4203" spans="1:7" ht="15" customHeight="1">
      <c r="A4203" s="180">
        <v>44979</v>
      </c>
      <c r="B4203" s="1" t="s">
        <v>248</v>
      </c>
      <c r="C4203" s="144"/>
      <c r="D4203" s="144">
        <v>13080</v>
      </c>
      <c r="E4203" s="1" t="s">
        <v>346</v>
      </c>
      <c r="F4203" s="1" t="s">
        <v>387</v>
      </c>
      <c r="G4203" s="1"/>
    </row>
    <row r="4204" spans="1:7" ht="15" customHeight="1">
      <c r="A4204" s="180">
        <v>44979</v>
      </c>
      <c r="B4204" s="1" t="s">
        <v>147</v>
      </c>
      <c r="C4204" s="144">
        <v>337139</v>
      </c>
      <c r="D4204" s="144"/>
      <c r="E4204" s="1" t="s">
        <v>346</v>
      </c>
      <c r="F4204" s="1" t="s">
        <v>387</v>
      </c>
      <c r="G4204" s="1" t="s">
        <v>165</v>
      </c>
    </row>
    <row r="4205" spans="1:7" ht="15" customHeight="1">
      <c r="A4205" s="180">
        <v>44979</v>
      </c>
      <c r="B4205" s="1" t="s">
        <v>248</v>
      </c>
      <c r="C4205" s="144"/>
      <c r="D4205" s="144">
        <v>337139</v>
      </c>
      <c r="E4205" s="1" t="s">
        <v>346</v>
      </c>
      <c r="F4205" s="1" t="s">
        <v>387</v>
      </c>
      <c r="G4205" s="1"/>
    </row>
    <row r="4206" spans="1:7" ht="15" customHeight="1">
      <c r="A4206" s="180">
        <v>44979</v>
      </c>
      <c r="B4206" s="1" t="s">
        <v>147</v>
      </c>
      <c r="C4206" s="144">
        <v>156596</v>
      </c>
      <c r="D4206" s="144"/>
      <c r="E4206" s="1" t="s">
        <v>346</v>
      </c>
      <c r="F4206" s="1" t="s">
        <v>387</v>
      </c>
      <c r="G4206" s="1" t="s">
        <v>165</v>
      </c>
    </row>
    <row r="4207" spans="1:7" ht="15" customHeight="1">
      <c r="A4207" s="180">
        <v>44979</v>
      </c>
      <c r="B4207" s="1" t="s">
        <v>248</v>
      </c>
      <c r="C4207" s="144"/>
      <c r="D4207" s="144">
        <v>156596</v>
      </c>
      <c r="E4207" s="1" t="s">
        <v>346</v>
      </c>
      <c r="F4207" s="1" t="s">
        <v>387</v>
      </c>
      <c r="G4207" s="1"/>
    </row>
    <row r="4208" spans="1:7" ht="15" customHeight="1">
      <c r="A4208" s="180">
        <v>44979</v>
      </c>
      <c r="B4208" s="1" t="s">
        <v>147</v>
      </c>
      <c r="C4208" s="144">
        <v>18950</v>
      </c>
      <c r="D4208" s="144"/>
      <c r="E4208" s="1" t="s">
        <v>325</v>
      </c>
      <c r="F4208" s="1" t="s">
        <v>387</v>
      </c>
      <c r="G4208" s="1" t="s">
        <v>165</v>
      </c>
    </row>
    <row r="4209" spans="1:7" ht="15" customHeight="1">
      <c r="A4209" s="180">
        <v>44979</v>
      </c>
      <c r="B4209" s="1" t="s">
        <v>248</v>
      </c>
      <c r="C4209" s="144"/>
      <c r="D4209" s="144">
        <v>18950</v>
      </c>
      <c r="E4209" s="1" t="s">
        <v>325</v>
      </c>
      <c r="F4209" s="1" t="s">
        <v>387</v>
      </c>
      <c r="G4209" s="1"/>
    </row>
    <row r="4210" spans="1:7" ht="15" customHeight="1">
      <c r="A4210" s="180">
        <v>44979</v>
      </c>
      <c r="B4210" s="1" t="s">
        <v>147</v>
      </c>
      <c r="C4210" s="144">
        <v>488367</v>
      </c>
      <c r="D4210" s="144"/>
      <c r="E4210" s="1" t="s">
        <v>325</v>
      </c>
      <c r="F4210" s="1" t="s">
        <v>387</v>
      </c>
      <c r="G4210" s="1" t="s">
        <v>165</v>
      </c>
    </row>
    <row r="4211" spans="1:7" ht="15" customHeight="1">
      <c r="A4211" s="180">
        <v>44979</v>
      </c>
      <c r="B4211" s="1" t="s">
        <v>248</v>
      </c>
      <c r="C4211" s="144"/>
      <c r="D4211" s="144">
        <v>488367</v>
      </c>
      <c r="E4211" s="1" t="s">
        <v>325</v>
      </c>
      <c r="F4211" s="1" t="s">
        <v>387</v>
      </c>
      <c r="G4211" s="1"/>
    </row>
    <row r="4212" spans="1:7" ht="15" customHeight="1">
      <c r="A4212" s="180">
        <v>44981</v>
      </c>
      <c r="B4212" s="1" t="s">
        <v>147</v>
      </c>
      <c r="C4212" s="144">
        <v>547461</v>
      </c>
      <c r="D4212" s="144"/>
      <c r="E4212" s="1" t="s">
        <v>354</v>
      </c>
      <c r="F4212" s="1" t="s">
        <v>387</v>
      </c>
      <c r="G4212" s="1" t="s">
        <v>165</v>
      </c>
    </row>
    <row r="4213" spans="1:7" ht="15" customHeight="1">
      <c r="A4213" s="180">
        <v>44981</v>
      </c>
      <c r="B4213" s="1" t="s">
        <v>248</v>
      </c>
      <c r="C4213" s="144"/>
      <c r="D4213" s="144">
        <v>547461</v>
      </c>
      <c r="E4213" s="1" t="s">
        <v>354</v>
      </c>
      <c r="F4213" s="1" t="s">
        <v>387</v>
      </c>
      <c r="G4213" s="1"/>
    </row>
    <row r="4214" spans="1:7" ht="15" customHeight="1">
      <c r="A4214" s="180">
        <v>44981</v>
      </c>
      <c r="B4214" s="1" t="s">
        <v>147</v>
      </c>
      <c r="C4214" s="144">
        <v>201025</v>
      </c>
      <c r="D4214" s="144"/>
      <c r="E4214" s="1" t="s">
        <v>321</v>
      </c>
      <c r="F4214" s="1" t="s">
        <v>387</v>
      </c>
      <c r="G4214" s="1" t="s">
        <v>165</v>
      </c>
    </row>
    <row r="4215" spans="1:7" ht="15" customHeight="1">
      <c r="A4215" s="180">
        <v>44981</v>
      </c>
      <c r="B4215" s="1" t="s">
        <v>248</v>
      </c>
      <c r="C4215" s="144"/>
      <c r="D4215" s="144">
        <v>201025</v>
      </c>
      <c r="E4215" s="1" t="s">
        <v>321</v>
      </c>
      <c r="F4215" s="1" t="s">
        <v>387</v>
      </c>
      <c r="G4215" s="1"/>
    </row>
    <row r="4216" spans="1:7" ht="15" customHeight="1">
      <c r="A4216" s="180">
        <v>44981</v>
      </c>
      <c r="B4216" s="1" t="s">
        <v>147</v>
      </c>
      <c r="C4216" s="144">
        <v>675103</v>
      </c>
      <c r="D4216" s="144"/>
      <c r="E4216" s="1" t="s">
        <v>321</v>
      </c>
      <c r="F4216" s="1" t="s">
        <v>387</v>
      </c>
      <c r="G4216" s="1" t="s">
        <v>165</v>
      </c>
    </row>
    <row r="4217" spans="1:7" ht="15" customHeight="1">
      <c r="A4217" s="180">
        <v>44981</v>
      </c>
      <c r="B4217" s="1" t="s">
        <v>248</v>
      </c>
      <c r="C4217" s="144"/>
      <c r="D4217" s="144">
        <v>675103</v>
      </c>
      <c r="E4217" s="1" t="s">
        <v>321</v>
      </c>
      <c r="F4217" s="1" t="s">
        <v>387</v>
      </c>
      <c r="G4217" s="1"/>
    </row>
    <row r="4218" spans="1:7" ht="15" customHeight="1">
      <c r="A4218" s="180">
        <v>44981</v>
      </c>
      <c r="B4218" s="1" t="s">
        <v>147</v>
      </c>
      <c r="C4218" s="144">
        <v>7800</v>
      </c>
      <c r="D4218" s="144"/>
      <c r="E4218" s="1" t="s">
        <v>321</v>
      </c>
      <c r="F4218" s="1" t="s">
        <v>387</v>
      </c>
      <c r="G4218" s="1" t="s">
        <v>165</v>
      </c>
    </row>
    <row r="4219" spans="1:7" ht="15" customHeight="1">
      <c r="A4219" s="180">
        <v>44981</v>
      </c>
      <c r="B4219" s="1" t="s">
        <v>248</v>
      </c>
      <c r="C4219" s="144"/>
      <c r="D4219" s="144">
        <v>7800</v>
      </c>
      <c r="E4219" s="1" t="s">
        <v>321</v>
      </c>
      <c r="F4219" s="1" t="s">
        <v>387</v>
      </c>
      <c r="G4219" s="1"/>
    </row>
    <row r="4220" spans="1:7" ht="15" customHeight="1">
      <c r="A4220" s="180">
        <v>44981</v>
      </c>
      <c r="B4220" s="1" t="s">
        <v>147</v>
      </c>
      <c r="C4220" s="144">
        <v>26200</v>
      </c>
      <c r="D4220" s="144"/>
      <c r="E4220" s="1" t="s">
        <v>321</v>
      </c>
      <c r="F4220" s="1" t="s">
        <v>387</v>
      </c>
      <c r="G4220" s="1" t="s">
        <v>165</v>
      </c>
    </row>
    <row r="4221" spans="1:7" ht="15" customHeight="1">
      <c r="A4221" s="180">
        <v>44981</v>
      </c>
      <c r="B4221" s="1" t="s">
        <v>248</v>
      </c>
      <c r="C4221" s="144"/>
      <c r="D4221" s="144">
        <v>26200</v>
      </c>
      <c r="E4221" s="1" t="s">
        <v>321</v>
      </c>
      <c r="F4221" s="1" t="s">
        <v>387</v>
      </c>
      <c r="G4221" s="1"/>
    </row>
    <row r="4222" spans="1:7" ht="15" customHeight="1">
      <c r="A4222" s="180">
        <v>44981</v>
      </c>
      <c r="B4222" s="1" t="s">
        <v>147</v>
      </c>
      <c r="C4222" s="144">
        <v>144067</v>
      </c>
      <c r="D4222" s="144"/>
      <c r="E4222" s="1" t="s">
        <v>321</v>
      </c>
      <c r="F4222" s="1" t="s">
        <v>387</v>
      </c>
      <c r="G4222" s="1" t="s">
        <v>165</v>
      </c>
    </row>
    <row r="4223" spans="1:7" ht="15" customHeight="1">
      <c r="A4223" s="180">
        <v>44981</v>
      </c>
      <c r="B4223" s="1" t="s">
        <v>248</v>
      </c>
      <c r="C4223" s="144"/>
      <c r="D4223" s="144">
        <v>144067</v>
      </c>
      <c r="E4223" s="1" t="s">
        <v>321</v>
      </c>
      <c r="F4223" s="1" t="s">
        <v>387</v>
      </c>
      <c r="G4223" s="1"/>
    </row>
    <row r="4224" spans="1:7" ht="15" customHeight="1">
      <c r="A4224" s="180">
        <v>44981</v>
      </c>
      <c r="B4224" s="1" t="s">
        <v>147</v>
      </c>
      <c r="C4224" s="144">
        <v>5592</v>
      </c>
      <c r="D4224" s="144"/>
      <c r="E4224" s="1" t="s">
        <v>321</v>
      </c>
      <c r="F4224" s="1" t="s">
        <v>387</v>
      </c>
      <c r="G4224" s="1" t="s">
        <v>165</v>
      </c>
    </row>
    <row r="4225" spans="1:7" ht="15" customHeight="1">
      <c r="A4225" s="180">
        <v>44981</v>
      </c>
      <c r="B4225" s="1" t="s">
        <v>248</v>
      </c>
      <c r="C4225" s="144"/>
      <c r="D4225" s="144">
        <v>5592</v>
      </c>
      <c r="E4225" s="1" t="s">
        <v>321</v>
      </c>
      <c r="F4225" s="1" t="s">
        <v>387</v>
      </c>
      <c r="G4225" s="1"/>
    </row>
    <row r="4226" spans="1:7" ht="15" customHeight="1">
      <c r="A4226" s="180">
        <v>44981</v>
      </c>
      <c r="B4226" s="1" t="s">
        <v>147</v>
      </c>
      <c r="C4226" s="144">
        <v>70851</v>
      </c>
      <c r="D4226" s="144"/>
      <c r="E4226" s="1" t="s">
        <v>321</v>
      </c>
      <c r="F4226" s="1" t="s">
        <v>387</v>
      </c>
      <c r="G4226" s="1" t="s">
        <v>165</v>
      </c>
    </row>
    <row r="4227" spans="1:7" ht="15" customHeight="1">
      <c r="A4227" s="180">
        <v>44981</v>
      </c>
      <c r="B4227" s="1" t="s">
        <v>248</v>
      </c>
      <c r="C4227" s="144"/>
      <c r="D4227" s="144">
        <v>70851</v>
      </c>
      <c r="E4227" s="1" t="s">
        <v>321</v>
      </c>
      <c r="F4227" s="1" t="s">
        <v>387</v>
      </c>
      <c r="G4227" s="1"/>
    </row>
    <row r="4228" spans="1:7" ht="15" customHeight="1">
      <c r="A4228" s="180">
        <v>44981</v>
      </c>
      <c r="B4228" s="1" t="s">
        <v>147</v>
      </c>
      <c r="C4228" s="144">
        <v>2750</v>
      </c>
      <c r="D4228" s="144"/>
      <c r="E4228" s="1" t="s">
        <v>321</v>
      </c>
      <c r="F4228" s="1" t="s">
        <v>387</v>
      </c>
      <c r="G4228" s="1" t="s">
        <v>165</v>
      </c>
    </row>
    <row r="4229" spans="1:7" ht="15" customHeight="1">
      <c r="A4229" s="180">
        <v>44981</v>
      </c>
      <c r="B4229" s="1" t="s">
        <v>248</v>
      </c>
      <c r="C4229" s="144"/>
      <c r="D4229" s="144">
        <v>2750</v>
      </c>
      <c r="E4229" s="1" t="s">
        <v>321</v>
      </c>
      <c r="F4229" s="1" t="s">
        <v>387</v>
      </c>
      <c r="G4229" s="1"/>
    </row>
    <row r="4230" spans="1:7" ht="15" customHeight="1">
      <c r="A4230" s="180">
        <v>44981</v>
      </c>
      <c r="B4230" s="1" t="s">
        <v>147</v>
      </c>
      <c r="C4230" s="144">
        <v>1562462</v>
      </c>
      <c r="D4230" s="144"/>
      <c r="E4230" s="1" t="s">
        <v>321</v>
      </c>
      <c r="F4230" s="1" t="s">
        <v>387</v>
      </c>
      <c r="G4230" s="1" t="s">
        <v>165</v>
      </c>
    </row>
    <row r="4231" spans="1:7" ht="15" customHeight="1">
      <c r="A4231" s="180">
        <v>44981</v>
      </c>
      <c r="B4231" s="1" t="s">
        <v>248</v>
      </c>
      <c r="C4231" s="144"/>
      <c r="D4231" s="144">
        <v>1562462</v>
      </c>
      <c r="E4231" s="1" t="s">
        <v>321</v>
      </c>
      <c r="F4231" s="1" t="s">
        <v>387</v>
      </c>
      <c r="G4231" s="1"/>
    </row>
    <row r="4232" spans="1:7" ht="15" customHeight="1">
      <c r="A4232" s="180">
        <v>44981</v>
      </c>
      <c r="B4232" s="1" t="s">
        <v>147</v>
      </c>
      <c r="C4232" s="144">
        <v>169980</v>
      </c>
      <c r="D4232" s="144"/>
      <c r="E4232" s="1" t="s">
        <v>321</v>
      </c>
      <c r="F4232" s="1" t="s">
        <v>387</v>
      </c>
      <c r="G4232" s="1" t="s">
        <v>165</v>
      </c>
    </row>
    <row r="4233" spans="1:7" ht="15" customHeight="1">
      <c r="A4233" s="180">
        <v>44981</v>
      </c>
      <c r="B4233" s="1" t="s">
        <v>248</v>
      </c>
      <c r="C4233" s="144"/>
      <c r="D4233" s="144">
        <v>169980</v>
      </c>
      <c r="E4233" s="1" t="s">
        <v>321</v>
      </c>
      <c r="F4233" s="1" t="s">
        <v>387</v>
      </c>
      <c r="G4233" s="1"/>
    </row>
    <row r="4234" spans="1:7" ht="15" customHeight="1">
      <c r="A4234" s="180">
        <v>44981</v>
      </c>
      <c r="B4234" s="1" t="s">
        <v>147</v>
      </c>
      <c r="C4234" s="144">
        <v>4378759</v>
      </c>
      <c r="D4234" s="144"/>
      <c r="E4234" s="1" t="s">
        <v>321</v>
      </c>
      <c r="F4234" s="1" t="s">
        <v>387</v>
      </c>
      <c r="G4234" s="1" t="s">
        <v>165</v>
      </c>
    </row>
    <row r="4235" spans="1:7" ht="15" customHeight="1">
      <c r="A4235" s="180">
        <v>44981</v>
      </c>
      <c r="B4235" s="1" t="s">
        <v>248</v>
      </c>
      <c r="C4235" s="144"/>
      <c r="D4235" s="144">
        <v>4378759</v>
      </c>
      <c r="E4235" s="1" t="s">
        <v>321</v>
      </c>
      <c r="F4235" s="1" t="s">
        <v>387</v>
      </c>
      <c r="G4235" s="1"/>
    </row>
    <row r="4236" spans="1:7" ht="15" customHeight="1">
      <c r="A4236" s="180">
        <v>44981</v>
      </c>
      <c r="B4236" s="1" t="s">
        <v>147</v>
      </c>
      <c r="C4236" s="144">
        <v>60650</v>
      </c>
      <c r="D4236" s="144"/>
      <c r="E4236" s="1" t="s">
        <v>321</v>
      </c>
      <c r="F4236" s="1" t="s">
        <v>387</v>
      </c>
      <c r="G4236" s="1" t="s">
        <v>165</v>
      </c>
    </row>
    <row r="4237" spans="1:7" ht="15" customHeight="1">
      <c r="A4237" s="180">
        <v>44981</v>
      </c>
      <c r="B4237" s="1" t="s">
        <v>248</v>
      </c>
      <c r="C4237" s="144"/>
      <c r="D4237" s="144">
        <v>60650</v>
      </c>
      <c r="E4237" s="1" t="s">
        <v>321</v>
      </c>
      <c r="F4237" s="1" t="s">
        <v>387</v>
      </c>
      <c r="G4237" s="1"/>
    </row>
    <row r="4238" spans="1:7" ht="15" customHeight="1">
      <c r="A4238" s="180">
        <v>44981</v>
      </c>
      <c r="B4238" s="1" t="s">
        <v>147</v>
      </c>
      <c r="C4238" s="144">
        <v>676087</v>
      </c>
      <c r="D4238" s="144"/>
      <c r="E4238" s="1" t="s">
        <v>379</v>
      </c>
      <c r="F4238" s="1" t="s">
        <v>387</v>
      </c>
      <c r="G4238" s="1" t="s">
        <v>165</v>
      </c>
    </row>
    <row r="4239" spans="1:7" ht="15" customHeight="1">
      <c r="A4239" s="180">
        <v>44981</v>
      </c>
      <c r="B4239" s="1" t="s">
        <v>248</v>
      </c>
      <c r="C4239" s="144"/>
      <c r="D4239" s="144">
        <v>676087</v>
      </c>
      <c r="E4239" s="1" t="s">
        <v>379</v>
      </c>
      <c r="F4239" s="1" t="s">
        <v>387</v>
      </c>
      <c r="G4239" s="1"/>
    </row>
    <row r="4240" spans="1:7" ht="15" customHeight="1">
      <c r="A4240" s="180">
        <v>44981</v>
      </c>
      <c r="B4240" s="1" t="s">
        <v>147</v>
      </c>
      <c r="C4240" s="144">
        <v>3517308</v>
      </c>
      <c r="D4240" s="144"/>
      <c r="E4240" s="1" t="s">
        <v>345</v>
      </c>
      <c r="F4240" s="1" t="s">
        <v>387</v>
      </c>
      <c r="G4240" s="1" t="s">
        <v>165</v>
      </c>
    </row>
    <row r="4241" spans="1:7" ht="15" customHeight="1">
      <c r="A4241" s="180">
        <v>44981</v>
      </c>
      <c r="B4241" s="1" t="s">
        <v>248</v>
      </c>
      <c r="C4241" s="144"/>
      <c r="D4241" s="144">
        <v>3517308</v>
      </c>
      <c r="E4241" s="1" t="s">
        <v>345</v>
      </c>
      <c r="F4241" s="1" t="s">
        <v>387</v>
      </c>
      <c r="G4241" s="1"/>
    </row>
    <row r="4242" spans="1:7" ht="15" customHeight="1">
      <c r="A4242" s="180">
        <v>44984</v>
      </c>
      <c r="B4242" s="1" t="s">
        <v>147</v>
      </c>
      <c r="C4242" s="144">
        <v>54861</v>
      </c>
      <c r="D4242" s="144"/>
      <c r="E4242" s="1" t="s">
        <v>353</v>
      </c>
      <c r="F4242" s="1" t="s">
        <v>387</v>
      </c>
      <c r="G4242" s="1" t="s">
        <v>165</v>
      </c>
    </row>
    <row r="4243" spans="1:7" ht="15" customHeight="1">
      <c r="A4243" s="180">
        <v>44984</v>
      </c>
      <c r="B4243" s="1" t="s">
        <v>248</v>
      </c>
      <c r="C4243" s="144"/>
      <c r="D4243" s="144">
        <v>54861</v>
      </c>
      <c r="E4243" s="1" t="s">
        <v>353</v>
      </c>
      <c r="F4243" s="1" t="s">
        <v>387</v>
      </c>
      <c r="G4243" s="1"/>
    </row>
    <row r="4244" spans="1:7" ht="15" customHeight="1">
      <c r="A4244" s="180">
        <v>44984</v>
      </c>
      <c r="B4244" s="1" t="s">
        <v>147</v>
      </c>
      <c r="C4244" s="144">
        <v>37125</v>
      </c>
      <c r="D4244" s="144"/>
      <c r="E4244" s="1" t="s">
        <v>398</v>
      </c>
      <c r="F4244" s="1" t="s">
        <v>387</v>
      </c>
      <c r="G4244" s="1" t="s">
        <v>165</v>
      </c>
    </row>
    <row r="4245" spans="1:7" ht="15" customHeight="1">
      <c r="A4245" s="180">
        <v>44984</v>
      </c>
      <c r="B4245" s="1" t="s">
        <v>248</v>
      </c>
      <c r="C4245" s="144"/>
      <c r="D4245" s="144">
        <v>37125</v>
      </c>
      <c r="E4245" s="1" t="s">
        <v>398</v>
      </c>
      <c r="F4245" s="1" t="s">
        <v>387</v>
      </c>
      <c r="G4245" s="1"/>
    </row>
    <row r="4246" spans="1:7" ht="15" customHeight="1">
      <c r="A4246" s="180">
        <v>44984</v>
      </c>
      <c r="B4246" s="1" t="s">
        <v>147</v>
      </c>
      <c r="C4246" s="144">
        <v>1440</v>
      </c>
      <c r="D4246" s="144"/>
      <c r="E4246" s="1" t="s">
        <v>398</v>
      </c>
      <c r="F4246" s="1" t="s">
        <v>387</v>
      </c>
      <c r="G4246" s="1" t="s">
        <v>165</v>
      </c>
    </row>
    <row r="4247" spans="1:7" ht="15" customHeight="1">
      <c r="A4247" s="180">
        <v>44984</v>
      </c>
      <c r="B4247" s="1" t="s">
        <v>248</v>
      </c>
      <c r="C4247" s="144"/>
      <c r="D4247" s="144">
        <v>1440</v>
      </c>
      <c r="E4247" s="1" t="s">
        <v>398</v>
      </c>
      <c r="F4247" s="1" t="s">
        <v>387</v>
      </c>
      <c r="G4247" s="1"/>
    </row>
    <row r="4248" spans="1:7" ht="15" customHeight="1">
      <c r="A4248" s="180">
        <v>44984</v>
      </c>
      <c r="B4248" s="1" t="s">
        <v>147</v>
      </c>
      <c r="C4248" s="144">
        <v>1622885</v>
      </c>
      <c r="D4248" s="144"/>
      <c r="E4248" s="1" t="s">
        <v>339</v>
      </c>
      <c r="F4248" s="1" t="s">
        <v>387</v>
      </c>
      <c r="G4248" s="1" t="s">
        <v>165</v>
      </c>
    </row>
    <row r="4249" spans="1:7" ht="15" customHeight="1">
      <c r="A4249" s="180">
        <v>44984</v>
      </c>
      <c r="B4249" s="1" t="s">
        <v>248</v>
      </c>
      <c r="C4249" s="144"/>
      <c r="D4249" s="144">
        <v>1622885</v>
      </c>
      <c r="E4249" s="1" t="s">
        <v>339</v>
      </c>
      <c r="F4249" s="1" t="s">
        <v>387</v>
      </c>
      <c r="G4249" s="1"/>
    </row>
    <row r="4250" spans="1:7" ht="15" customHeight="1">
      <c r="A4250" s="180">
        <v>44984</v>
      </c>
      <c r="B4250" s="1" t="s">
        <v>147</v>
      </c>
      <c r="C4250" s="144">
        <v>9810</v>
      </c>
      <c r="D4250" s="144"/>
      <c r="E4250" s="1" t="s">
        <v>320</v>
      </c>
      <c r="F4250" s="1" t="s">
        <v>387</v>
      </c>
      <c r="G4250" s="1" t="s">
        <v>165</v>
      </c>
    </row>
    <row r="4251" spans="1:7" ht="15" customHeight="1">
      <c r="A4251" s="180">
        <v>44984</v>
      </c>
      <c r="B4251" s="1" t="s">
        <v>248</v>
      </c>
      <c r="C4251" s="144"/>
      <c r="D4251" s="144">
        <v>9810</v>
      </c>
      <c r="E4251" s="1" t="s">
        <v>320</v>
      </c>
      <c r="F4251" s="1" t="s">
        <v>387</v>
      </c>
      <c r="G4251" s="1"/>
    </row>
    <row r="4252" spans="1:7" ht="15" customHeight="1">
      <c r="A4252" s="180">
        <v>44984</v>
      </c>
      <c r="B4252" s="1" t="s">
        <v>147</v>
      </c>
      <c r="C4252" s="144">
        <v>11090</v>
      </c>
      <c r="D4252" s="144"/>
      <c r="E4252" s="1" t="s">
        <v>320</v>
      </c>
      <c r="F4252" s="1" t="s">
        <v>387</v>
      </c>
      <c r="G4252" s="1" t="s">
        <v>165</v>
      </c>
    </row>
    <row r="4253" spans="1:7" ht="15" customHeight="1">
      <c r="A4253" s="180">
        <v>44984</v>
      </c>
      <c r="B4253" s="1" t="s">
        <v>248</v>
      </c>
      <c r="C4253" s="144"/>
      <c r="D4253" s="144">
        <v>11090</v>
      </c>
      <c r="E4253" s="1" t="s">
        <v>320</v>
      </c>
      <c r="F4253" s="1" t="s">
        <v>387</v>
      </c>
      <c r="G4253" s="1"/>
    </row>
    <row r="4254" spans="1:7" ht="15" customHeight="1">
      <c r="A4254" s="180">
        <v>44984</v>
      </c>
      <c r="B4254" s="1" t="s">
        <v>147</v>
      </c>
      <c r="C4254" s="144">
        <v>286132</v>
      </c>
      <c r="D4254" s="144"/>
      <c r="E4254" s="1" t="s">
        <v>320</v>
      </c>
      <c r="F4254" s="1" t="s">
        <v>387</v>
      </c>
      <c r="G4254" s="1" t="s">
        <v>165</v>
      </c>
    </row>
    <row r="4255" spans="1:7" ht="15" customHeight="1">
      <c r="A4255" s="180">
        <v>44984</v>
      </c>
      <c r="B4255" s="1" t="s">
        <v>248</v>
      </c>
      <c r="C4255" s="144"/>
      <c r="D4255" s="144">
        <v>286132</v>
      </c>
      <c r="E4255" s="1" t="s">
        <v>320</v>
      </c>
      <c r="F4255" s="1" t="s">
        <v>387</v>
      </c>
      <c r="G4255" s="1"/>
    </row>
    <row r="4256" spans="1:7" ht="15" customHeight="1">
      <c r="A4256" s="180">
        <v>44984</v>
      </c>
      <c r="B4256" s="1" t="s">
        <v>147</v>
      </c>
      <c r="C4256" s="144">
        <v>252758</v>
      </c>
      <c r="D4256" s="144"/>
      <c r="E4256" s="1" t="s">
        <v>320</v>
      </c>
      <c r="F4256" s="1" t="s">
        <v>387</v>
      </c>
      <c r="G4256" s="1" t="s">
        <v>165</v>
      </c>
    </row>
    <row r="4257" spans="1:7" ht="15" customHeight="1">
      <c r="A4257" s="180">
        <v>44984</v>
      </c>
      <c r="B4257" s="1" t="s">
        <v>248</v>
      </c>
      <c r="C4257" s="144"/>
      <c r="D4257" s="144">
        <v>252758</v>
      </c>
      <c r="E4257" s="1" t="s">
        <v>320</v>
      </c>
      <c r="F4257" s="1" t="s">
        <v>387</v>
      </c>
      <c r="G4257" s="1"/>
    </row>
    <row r="4258" spans="1:7" ht="15" customHeight="1">
      <c r="A4258" s="180">
        <v>44984</v>
      </c>
      <c r="B4258" s="1" t="s">
        <v>147</v>
      </c>
      <c r="C4258" s="144">
        <v>178129</v>
      </c>
      <c r="D4258" s="144"/>
      <c r="E4258" s="1" t="s">
        <v>516</v>
      </c>
      <c r="F4258" s="1" t="s">
        <v>387</v>
      </c>
      <c r="G4258" s="1" t="s">
        <v>165</v>
      </c>
    </row>
    <row r="4259" spans="1:7" ht="15" customHeight="1">
      <c r="A4259" s="180">
        <v>44984</v>
      </c>
      <c r="B4259" s="1" t="s">
        <v>248</v>
      </c>
      <c r="C4259" s="144"/>
      <c r="D4259" s="144">
        <v>178129</v>
      </c>
      <c r="E4259" s="1" t="s">
        <v>516</v>
      </c>
      <c r="F4259" s="1" t="s">
        <v>387</v>
      </c>
      <c r="G4259" s="1"/>
    </row>
    <row r="4260" spans="1:7" ht="15" customHeight="1">
      <c r="A4260" s="180">
        <v>44984</v>
      </c>
      <c r="B4260" s="1" t="s">
        <v>147</v>
      </c>
      <c r="C4260" s="144">
        <v>609094</v>
      </c>
      <c r="D4260" s="144"/>
      <c r="E4260" s="1" t="s">
        <v>489</v>
      </c>
      <c r="F4260" s="1" t="s">
        <v>387</v>
      </c>
      <c r="G4260" s="1" t="s">
        <v>165</v>
      </c>
    </row>
    <row r="4261" spans="1:7" ht="15" customHeight="1">
      <c r="A4261" s="180">
        <v>44984</v>
      </c>
      <c r="B4261" s="1" t="s">
        <v>248</v>
      </c>
      <c r="C4261" s="144"/>
      <c r="D4261" s="144">
        <v>609094</v>
      </c>
      <c r="E4261" s="1" t="s">
        <v>489</v>
      </c>
      <c r="F4261" s="1" t="s">
        <v>387</v>
      </c>
      <c r="G4261" s="1"/>
    </row>
    <row r="4262" spans="1:7" ht="15" customHeight="1">
      <c r="A4262" s="180">
        <v>44984</v>
      </c>
      <c r="B4262" s="1" t="s">
        <v>147</v>
      </c>
      <c r="C4262" s="144">
        <v>128386</v>
      </c>
      <c r="D4262" s="144"/>
      <c r="E4262" s="1" t="s">
        <v>362</v>
      </c>
      <c r="F4262" s="1" t="s">
        <v>387</v>
      </c>
      <c r="G4262" s="1" t="s">
        <v>165</v>
      </c>
    </row>
    <row r="4263" spans="1:7" ht="15" customHeight="1">
      <c r="A4263" s="180">
        <v>44984</v>
      </c>
      <c r="B4263" s="1" t="s">
        <v>248</v>
      </c>
      <c r="C4263" s="144"/>
      <c r="D4263" s="144">
        <v>128386</v>
      </c>
      <c r="E4263" s="1" t="s">
        <v>362</v>
      </c>
      <c r="F4263" s="1" t="s">
        <v>387</v>
      </c>
      <c r="G4263" s="1"/>
    </row>
    <row r="4264" spans="1:7" ht="15" customHeight="1">
      <c r="A4264" s="180">
        <v>44985</v>
      </c>
      <c r="B4264" s="1" t="s">
        <v>147</v>
      </c>
      <c r="C4264" s="144">
        <v>11670</v>
      </c>
      <c r="D4264" s="144"/>
      <c r="E4264" s="1" t="s">
        <v>401</v>
      </c>
      <c r="F4264" s="1" t="s">
        <v>387</v>
      </c>
      <c r="G4264" s="1" t="s">
        <v>165</v>
      </c>
    </row>
    <row r="4265" spans="1:7" ht="15" customHeight="1">
      <c r="A4265" s="180">
        <v>44985</v>
      </c>
      <c r="B4265" s="1" t="s">
        <v>248</v>
      </c>
      <c r="C4265" s="144"/>
      <c r="D4265" s="144">
        <v>11670</v>
      </c>
      <c r="E4265" s="1" t="s">
        <v>401</v>
      </c>
      <c r="F4265" s="1" t="s">
        <v>387</v>
      </c>
      <c r="G4265" s="1"/>
    </row>
    <row r="4266" spans="1:7" ht="15" customHeight="1">
      <c r="A4266" s="180">
        <v>44985</v>
      </c>
      <c r="B4266" s="1" t="s">
        <v>147</v>
      </c>
      <c r="C4266" s="144">
        <v>300993</v>
      </c>
      <c r="D4266" s="144"/>
      <c r="E4266" s="1" t="s">
        <v>401</v>
      </c>
      <c r="F4266" s="1" t="s">
        <v>387</v>
      </c>
      <c r="G4266" s="1" t="s">
        <v>165</v>
      </c>
    </row>
    <row r="4267" spans="1:7" ht="15" customHeight="1">
      <c r="A4267" s="180">
        <v>44985</v>
      </c>
      <c r="B4267" s="1" t="s">
        <v>248</v>
      </c>
      <c r="C4267" s="144"/>
      <c r="D4267" s="144">
        <v>300993</v>
      </c>
      <c r="E4267" s="1" t="s">
        <v>401</v>
      </c>
      <c r="F4267" s="1" t="s">
        <v>387</v>
      </c>
      <c r="G4267" s="1"/>
    </row>
    <row r="4268" spans="1:7" ht="15" customHeight="1">
      <c r="A4268" s="180">
        <v>44985</v>
      </c>
      <c r="B4268" s="1" t="s">
        <v>147</v>
      </c>
      <c r="C4268" s="144">
        <v>346137</v>
      </c>
      <c r="D4268" s="144"/>
      <c r="E4268" s="1" t="s">
        <v>332</v>
      </c>
      <c r="F4268" s="1" t="s">
        <v>387</v>
      </c>
      <c r="G4268" s="1" t="s">
        <v>165</v>
      </c>
    </row>
    <row r="4269" spans="1:7" ht="15" customHeight="1">
      <c r="A4269" s="180">
        <v>44985</v>
      </c>
      <c r="B4269" s="1" t="s">
        <v>248</v>
      </c>
      <c r="C4269" s="144"/>
      <c r="D4269" s="144">
        <v>346137</v>
      </c>
      <c r="E4269" s="1" t="s">
        <v>332</v>
      </c>
      <c r="F4269" s="1" t="s">
        <v>387</v>
      </c>
      <c r="G4269" s="1"/>
    </row>
    <row r="4270" spans="1:7" ht="15" customHeight="1">
      <c r="A4270" s="180">
        <v>44985</v>
      </c>
      <c r="B4270" s="1" t="s">
        <v>147</v>
      </c>
      <c r="C4270" s="144">
        <v>199870</v>
      </c>
      <c r="D4270" s="144"/>
      <c r="E4270" s="1" t="s">
        <v>312</v>
      </c>
      <c r="F4270" s="1" t="s">
        <v>387</v>
      </c>
      <c r="G4270" s="1" t="s">
        <v>165</v>
      </c>
    </row>
    <row r="4271" spans="1:7" ht="15" customHeight="1">
      <c r="A4271" s="180">
        <v>44985</v>
      </c>
      <c r="B4271" s="1" t="s">
        <v>248</v>
      </c>
      <c r="C4271" s="144"/>
      <c r="D4271" s="144">
        <v>199870</v>
      </c>
      <c r="E4271" s="1" t="s">
        <v>312</v>
      </c>
      <c r="F4271" s="1" t="s">
        <v>387</v>
      </c>
      <c r="G4271" s="1"/>
    </row>
    <row r="4272" spans="1:7" ht="15" customHeight="1">
      <c r="A4272" s="180">
        <v>44985</v>
      </c>
      <c r="B4272" s="1" t="s">
        <v>147</v>
      </c>
      <c r="C4272" s="144">
        <v>7750</v>
      </c>
      <c r="D4272" s="144"/>
      <c r="E4272" s="1" t="s">
        <v>312</v>
      </c>
      <c r="F4272" s="1" t="s">
        <v>387</v>
      </c>
      <c r="G4272" s="1" t="s">
        <v>165</v>
      </c>
    </row>
    <row r="4273" spans="1:7" ht="15" customHeight="1">
      <c r="A4273" s="180">
        <v>44985</v>
      </c>
      <c r="B4273" s="1" t="s">
        <v>248</v>
      </c>
      <c r="C4273" s="144"/>
      <c r="D4273" s="144">
        <v>7750</v>
      </c>
      <c r="E4273" s="1" t="s">
        <v>312</v>
      </c>
      <c r="F4273" s="1" t="s">
        <v>387</v>
      </c>
      <c r="G4273" s="1"/>
    </row>
    <row r="4274" spans="1:7" ht="15" customHeight="1">
      <c r="A4274" s="180">
        <v>44985</v>
      </c>
      <c r="B4274" s="1" t="s">
        <v>147</v>
      </c>
      <c r="C4274" s="144">
        <v>510</v>
      </c>
      <c r="D4274" s="144"/>
      <c r="E4274" s="1" t="s">
        <v>515</v>
      </c>
      <c r="F4274" s="1" t="s">
        <v>387</v>
      </c>
      <c r="G4274" s="1" t="s">
        <v>165</v>
      </c>
    </row>
    <row r="4275" spans="1:7" ht="15" customHeight="1">
      <c r="A4275" s="180">
        <v>44985</v>
      </c>
      <c r="B4275" s="1" t="s">
        <v>248</v>
      </c>
      <c r="C4275" s="144"/>
      <c r="D4275" s="144">
        <v>510</v>
      </c>
      <c r="E4275" s="1" t="s">
        <v>515</v>
      </c>
      <c r="F4275" s="1" t="s">
        <v>387</v>
      </c>
      <c r="G4275" s="1"/>
    </row>
    <row r="4276" spans="1:7" ht="15" customHeight="1">
      <c r="A4276" s="180">
        <v>44985</v>
      </c>
      <c r="B4276" s="1" t="s">
        <v>147</v>
      </c>
      <c r="C4276" s="144">
        <v>13332</v>
      </c>
      <c r="D4276" s="144"/>
      <c r="E4276" s="1" t="s">
        <v>515</v>
      </c>
      <c r="F4276" s="1" t="s">
        <v>387</v>
      </c>
      <c r="G4276" s="1" t="s">
        <v>165</v>
      </c>
    </row>
    <row r="4277" spans="1:7" ht="15" customHeight="1">
      <c r="A4277" s="180">
        <v>44985</v>
      </c>
      <c r="B4277" s="1" t="s">
        <v>248</v>
      </c>
      <c r="C4277" s="144"/>
      <c r="D4277" s="144">
        <v>13332</v>
      </c>
      <c r="E4277" s="1" t="s">
        <v>515</v>
      </c>
      <c r="F4277" s="1" t="s">
        <v>387</v>
      </c>
      <c r="G4277" s="1"/>
    </row>
    <row r="4278" spans="1:7" ht="15" customHeight="1">
      <c r="A4278" s="180">
        <v>44985</v>
      </c>
      <c r="B4278" s="1" t="s">
        <v>147</v>
      </c>
      <c r="C4278" s="144">
        <v>25908</v>
      </c>
      <c r="D4278" s="144"/>
      <c r="E4278" s="1" t="s">
        <v>344</v>
      </c>
      <c r="F4278" s="1" t="s">
        <v>387</v>
      </c>
      <c r="G4278" s="1" t="s">
        <v>165</v>
      </c>
    </row>
    <row r="4279" spans="1:7" ht="15" customHeight="1">
      <c r="A4279" s="180">
        <v>44985</v>
      </c>
      <c r="B4279" s="1" t="s">
        <v>248</v>
      </c>
      <c r="C4279" s="144"/>
      <c r="D4279" s="144">
        <v>25908</v>
      </c>
      <c r="E4279" s="1" t="s">
        <v>344</v>
      </c>
      <c r="F4279" s="1" t="s">
        <v>387</v>
      </c>
      <c r="G4279" s="1"/>
    </row>
    <row r="4280" spans="1:7" ht="15" customHeight="1">
      <c r="A4280" s="180">
        <v>44985</v>
      </c>
      <c r="B4280" s="1" t="s">
        <v>147</v>
      </c>
      <c r="C4280" s="144">
        <v>11179</v>
      </c>
      <c r="D4280" s="144"/>
      <c r="E4280" s="1" t="s">
        <v>311</v>
      </c>
      <c r="F4280" s="1" t="s">
        <v>387</v>
      </c>
      <c r="G4280" s="1" t="s">
        <v>165</v>
      </c>
    </row>
    <row r="4281" spans="1:7" ht="15" customHeight="1">
      <c r="A4281" s="180">
        <v>44985</v>
      </c>
      <c r="B4281" s="1" t="s">
        <v>248</v>
      </c>
      <c r="C4281" s="144"/>
      <c r="D4281" s="144">
        <v>11179</v>
      </c>
      <c r="E4281" s="1" t="s">
        <v>311</v>
      </c>
      <c r="F4281" s="1" t="s">
        <v>387</v>
      </c>
      <c r="G4281" s="1"/>
    </row>
    <row r="4282" spans="1:7" ht="15" customHeight="1">
      <c r="A4282" s="180">
        <v>44985</v>
      </c>
      <c r="B4282" s="1" t="s">
        <v>147</v>
      </c>
      <c r="C4282" s="144">
        <v>12923524</v>
      </c>
      <c r="D4282" s="144"/>
      <c r="E4282" s="1" t="s">
        <v>317</v>
      </c>
      <c r="F4282" s="1" t="s">
        <v>387</v>
      </c>
      <c r="G4282" s="1" t="s">
        <v>165</v>
      </c>
    </row>
    <row r="4283" spans="1:7" ht="15" customHeight="1">
      <c r="A4283" s="180">
        <v>44985</v>
      </c>
      <c r="B4283" s="1" t="s">
        <v>248</v>
      </c>
      <c r="C4283" s="144"/>
      <c r="D4283" s="144">
        <v>12923524</v>
      </c>
      <c r="E4283" s="1" t="s">
        <v>317</v>
      </c>
      <c r="F4283" s="1" t="s">
        <v>387</v>
      </c>
      <c r="G4283" s="1"/>
    </row>
    <row r="4284" spans="1:7" ht="15" customHeight="1">
      <c r="A4284" s="180">
        <v>44985</v>
      </c>
      <c r="B4284" s="1" t="s">
        <v>147</v>
      </c>
      <c r="C4284" s="144">
        <v>4510</v>
      </c>
      <c r="D4284" s="144"/>
      <c r="E4284" s="1" t="s">
        <v>795</v>
      </c>
      <c r="F4284" s="1" t="s">
        <v>387</v>
      </c>
      <c r="G4284" s="1" t="s">
        <v>165</v>
      </c>
    </row>
    <row r="4285" spans="1:7" ht="15" customHeight="1">
      <c r="A4285" s="180">
        <v>44985</v>
      </c>
      <c r="B4285" s="1" t="s">
        <v>248</v>
      </c>
      <c r="C4285" s="144"/>
      <c r="D4285" s="144">
        <v>4510</v>
      </c>
      <c r="E4285" s="1" t="s">
        <v>795</v>
      </c>
      <c r="F4285" s="1" t="s">
        <v>387</v>
      </c>
      <c r="G4285" s="1"/>
    </row>
    <row r="4286" spans="1:7" ht="15" customHeight="1">
      <c r="A4286" s="180">
        <v>44985</v>
      </c>
      <c r="B4286" s="1" t="s">
        <v>147</v>
      </c>
      <c r="C4286" s="144">
        <v>170</v>
      </c>
      <c r="D4286" s="144"/>
      <c r="E4286" s="1" t="s">
        <v>795</v>
      </c>
      <c r="F4286" s="1" t="s">
        <v>387</v>
      </c>
      <c r="G4286" s="1" t="s">
        <v>165</v>
      </c>
    </row>
    <row r="4287" spans="1:7" ht="15" customHeight="1">
      <c r="A4287" s="180">
        <v>44985</v>
      </c>
      <c r="B4287" s="1" t="s">
        <v>248</v>
      </c>
      <c r="C4287" s="144"/>
      <c r="D4287" s="144">
        <v>170</v>
      </c>
      <c r="E4287" s="1" t="s">
        <v>795</v>
      </c>
      <c r="F4287" s="1" t="s">
        <v>387</v>
      </c>
      <c r="G4287" s="1"/>
    </row>
    <row r="4288" spans="1:7" ht="15" customHeight="1">
      <c r="A4288" s="180">
        <v>44985</v>
      </c>
      <c r="B4288" s="1" t="s">
        <v>147</v>
      </c>
      <c r="C4288" s="144">
        <v>23392779</v>
      </c>
      <c r="D4288" s="144"/>
      <c r="E4288" s="1" t="s">
        <v>343</v>
      </c>
      <c r="F4288" s="1" t="s">
        <v>387</v>
      </c>
      <c r="G4288" s="1" t="s">
        <v>165</v>
      </c>
    </row>
    <row r="4289" spans="1:7" ht="15" customHeight="1">
      <c r="A4289" s="180">
        <v>44985</v>
      </c>
      <c r="B4289" s="1" t="s">
        <v>248</v>
      </c>
      <c r="C4289" s="144"/>
      <c r="D4289" s="144">
        <v>23392779</v>
      </c>
      <c r="E4289" s="1" t="s">
        <v>343</v>
      </c>
      <c r="F4289" s="1" t="s">
        <v>387</v>
      </c>
      <c r="G4289" s="1"/>
    </row>
    <row r="4290" spans="1:7" ht="15" customHeight="1">
      <c r="A4290" s="180">
        <v>44985</v>
      </c>
      <c r="B4290" s="1" t="s">
        <v>147</v>
      </c>
      <c r="C4290" s="144">
        <v>60610</v>
      </c>
      <c r="D4290" s="144"/>
      <c r="E4290" s="1" t="s">
        <v>318</v>
      </c>
      <c r="F4290" s="1" t="s">
        <v>387</v>
      </c>
      <c r="G4290" s="1" t="s">
        <v>165</v>
      </c>
    </row>
    <row r="4291" spans="1:7" ht="15" customHeight="1">
      <c r="A4291" s="180">
        <v>44985</v>
      </c>
      <c r="B4291" s="1" t="s">
        <v>248</v>
      </c>
      <c r="C4291" s="144"/>
      <c r="D4291" s="144">
        <v>60610</v>
      </c>
      <c r="E4291" s="1" t="s">
        <v>318</v>
      </c>
      <c r="F4291" s="1" t="s">
        <v>387</v>
      </c>
      <c r="G4291" s="1"/>
    </row>
    <row r="4292" spans="1:7" ht="15" customHeight="1">
      <c r="A4292" s="180">
        <v>44985</v>
      </c>
      <c r="B4292" s="1" t="s">
        <v>147</v>
      </c>
      <c r="C4292" s="144">
        <v>2350</v>
      </c>
      <c r="D4292" s="144"/>
      <c r="E4292" s="1" t="s">
        <v>318</v>
      </c>
      <c r="F4292" s="1" t="s">
        <v>387</v>
      </c>
      <c r="G4292" s="1" t="s">
        <v>165</v>
      </c>
    </row>
    <row r="4293" spans="1:7" ht="15" customHeight="1">
      <c r="A4293" s="180">
        <v>44985</v>
      </c>
      <c r="B4293" s="1" t="s">
        <v>248</v>
      </c>
      <c r="C4293" s="144"/>
      <c r="D4293" s="144">
        <v>2350</v>
      </c>
      <c r="E4293" s="1" t="s">
        <v>318</v>
      </c>
      <c r="F4293" s="1" t="s">
        <v>387</v>
      </c>
      <c r="G4293" s="1"/>
    </row>
    <row r="4294" spans="1:7" ht="15" customHeight="1">
      <c r="A4294" s="180">
        <v>44985</v>
      </c>
      <c r="B4294" s="1" t="s">
        <v>147</v>
      </c>
      <c r="C4294" s="144">
        <v>880</v>
      </c>
      <c r="D4294" s="144"/>
      <c r="E4294" s="1" t="s">
        <v>318</v>
      </c>
      <c r="F4294" s="1" t="s">
        <v>387</v>
      </c>
      <c r="G4294" s="1" t="s">
        <v>165</v>
      </c>
    </row>
    <row r="4295" spans="1:7" ht="15" customHeight="1">
      <c r="A4295" s="180">
        <v>44985</v>
      </c>
      <c r="B4295" s="1" t="s">
        <v>248</v>
      </c>
      <c r="C4295" s="144"/>
      <c r="D4295" s="144">
        <v>880</v>
      </c>
      <c r="E4295" s="1" t="s">
        <v>318</v>
      </c>
      <c r="F4295" s="1" t="s">
        <v>387</v>
      </c>
      <c r="G4295" s="1"/>
    </row>
    <row r="4296" spans="1:7" ht="15" customHeight="1">
      <c r="A4296" s="180">
        <v>44985</v>
      </c>
      <c r="B4296" s="1" t="s">
        <v>147</v>
      </c>
      <c r="C4296" s="144">
        <v>22715</v>
      </c>
      <c r="D4296" s="144"/>
      <c r="E4296" s="1" t="s">
        <v>318</v>
      </c>
      <c r="F4296" s="1" t="s">
        <v>387</v>
      </c>
      <c r="G4296" s="1" t="s">
        <v>165</v>
      </c>
    </row>
    <row r="4297" spans="1:7" ht="15" customHeight="1">
      <c r="A4297" s="180">
        <v>44985</v>
      </c>
      <c r="B4297" s="1" t="s">
        <v>248</v>
      </c>
      <c r="C4297" s="144"/>
      <c r="D4297" s="144">
        <v>22715</v>
      </c>
      <c r="E4297" s="1" t="s">
        <v>318</v>
      </c>
      <c r="F4297" s="1" t="s">
        <v>387</v>
      </c>
      <c r="G4297" s="1"/>
    </row>
    <row r="4298" spans="1:7" ht="15" customHeight="1">
      <c r="A4298" s="180">
        <v>44985</v>
      </c>
      <c r="B4298" s="1" t="s">
        <v>147</v>
      </c>
      <c r="C4298" s="144">
        <v>723279</v>
      </c>
      <c r="D4298" s="144"/>
      <c r="E4298" s="1" t="s">
        <v>308</v>
      </c>
      <c r="F4298" s="1" t="s">
        <v>387</v>
      </c>
      <c r="G4298" s="1" t="s">
        <v>165</v>
      </c>
    </row>
    <row r="4299" spans="1:7" ht="15" customHeight="1">
      <c r="A4299" s="180">
        <v>44985</v>
      </c>
      <c r="B4299" s="1" t="s">
        <v>248</v>
      </c>
      <c r="C4299" s="144"/>
      <c r="D4299" s="144">
        <v>723279</v>
      </c>
      <c r="E4299" s="1" t="s">
        <v>308</v>
      </c>
      <c r="F4299" s="1" t="s">
        <v>387</v>
      </c>
      <c r="G4299" s="1"/>
    </row>
    <row r="4300" spans="1:7" ht="15" customHeight="1">
      <c r="A4300" s="180">
        <v>44985</v>
      </c>
      <c r="B4300" s="1" t="s">
        <v>147</v>
      </c>
      <c r="C4300" s="144">
        <v>1815000</v>
      </c>
      <c r="D4300" s="144"/>
      <c r="E4300" s="1" t="s">
        <v>352</v>
      </c>
      <c r="F4300" s="1" t="s">
        <v>387</v>
      </c>
      <c r="G4300" s="1" t="s">
        <v>165</v>
      </c>
    </row>
    <row r="4301" spans="1:7" ht="15" customHeight="1">
      <c r="A4301" s="180">
        <v>44985</v>
      </c>
      <c r="B4301" s="1" t="s">
        <v>248</v>
      </c>
      <c r="C4301" s="144"/>
      <c r="D4301" s="144">
        <v>1815000</v>
      </c>
      <c r="E4301" s="1" t="s">
        <v>352</v>
      </c>
      <c r="F4301" s="1" t="s">
        <v>387</v>
      </c>
      <c r="G4301" s="1"/>
    </row>
    <row r="4302" spans="1:7" ht="15" customHeight="1">
      <c r="A4302" s="180">
        <v>44981</v>
      </c>
      <c r="B4302" s="1" t="s">
        <v>147</v>
      </c>
      <c r="C4302" s="144">
        <v>2100</v>
      </c>
      <c r="D4302" s="144"/>
      <c r="E4302" s="1" t="s">
        <v>500</v>
      </c>
      <c r="F4302" s="1" t="s">
        <v>387</v>
      </c>
      <c r="G4302" s="1" t="s">
        <v>165</v>
      </c>
    </row>
    <row r="4303" spans="1:7" ht="15" customHeight="1">
      <c r="A4303" s="180">
        <v>44981</v>
      </c>
      <c r="B4303" s="1" t="s">
        <v>248</v>
      </c>
      <c r="C4303" s="144"/>
      <c r="D4303" s="144">
        <v>2100</v>
      </c>
      <c r="E4303" s="1" t="s">
        <v>500</v>
      </c>
      <c r="F4303" s="1" t="s">
        <v>387</v>
      </c>
      <c r="G4303" s="1"/>
    </row>
    <row r="4304" spans="1:7" ht="15" customHeight="1">
      <c r="A4304" s="180">
        <v>44981</v>
      </c>
      <c r="B4304" s="1" t="s">
        <v>147</v>
      </c>
      <c r="C4304" s="144">
        <v>54153</v>
      </c>
      <c r="D4304" s="144"/>
      <c r="E4304" s="1" t="s">
        <v>500</v>
      </c>
      <c r="F4304" s="1" t="s">
        <v>387</v>
      </c>
      <c r="G4304" s="1" t="s">
        <v>165</v>
      </c>
    </row>
    <row r="4305" spans="1:8" ht="15" customHeight="1">
      <c r="A4305" s="184">
        <v>44981</v>
      </c>
      <c r="B4305" s="26" t="s">
        <v>248</v>
      </c>
      <c r="C4305" s="271"/>
      <c r="D4305" s="271">
        <v>54153</v>
      </c>
      <c r="E4305" s="26" t="s">
        <v>500</v>
      </c>
      <c r="F4305" s="26" t="s">
        <v>387</v>
      </c>
      <c r="G4305" s="26"/>
    </row>
    <row r="4306" spans="1:8" ht="15" customHeight="1">
      <c r="A4306" s="235">
        <v>44960</v>
      </c>
      <c r="B4306" s="258" t="s">
        <v>819</v>
      </c>
      <c r="C4306" s="295">
        <v>58740000</v>
      </c>
      <c r="D4306" s="295"/>
      <c r="E4306" s="142" t="s">
        <v>820</v>
      </c>
      <c r="F4306" s="142" t="s">
        <v>821</v>
      </c>
      <c r="G4306" s="259" t="s">
        <v>164</v>
      </c>
      <c r="H4306" s="155" t="s">
        <v>818</v>
      </c>
    </row>
    <row r="4307" spans="1:8" ht="15" customHeight="1">
      <c r="A4307" s="224">
        <v>44960</v>
      </c>
      <c r="B4307" s="260" t="s">
        <v>146</v>
      </c>
      <c r="C4307" s="296"/>
      <c r="D4307" s="296">
        <f>C4306</f>
        <v>58740000</v>
      </c>
      <c r="E4307" s="225" t="s">
        <v>137</v>
      </c>
      <c r="F4307" s="225" t="str">
        <f>F4306</f>
        <v>보증금반환금</v>
      </c>
      <c r="G4307" s="261" t="s">
        <v>165</v>
      </c>
    </row>
    <row r="4308" spans="1:8" ht="15" customHeight="1">
      <c r="A4308" s="182">
        <v>44967</v>
      </c>
      <c r="B4308" s="137" t="s">
        <v>151</v>
      </c>
      <c r="C4308" s="223">
        <v>30976900</v>
      </c>
      <c r="D4308" s="223"/>
      <c r="E4308" s="138" t="s">
        <v>463</v>
      </c>
      <c r="F4308" s="138" t="s">
        <v>465</v>
      </c>
      <c r="G4308" s="139"/>
      <c r="H4308" s="142"/>
    </row>
    <row r="4309" spans="1:8" ht="15" customHeight="1">
      <c r="A4309" s="182">
        <v>44967</v>
      </c>
      <c r="B4309" s="137" t="s">
        <v>182</v>
      </c>
      <c r="C4309" s="223">
        <v>104373500</v>
      </c>
      <c r="D4309" s="223"/>
      <c r="E4309" s="138" t="s">
        <v>462</v>
      </c>
      <c r="F4309" s="138" t="s">
        <v>464</v>
      </c>
      <c r="G4309" s="139"/>
    </row>
    <row r="4310" spans="1:8" ht="15" customHeight="1">
      <c r="A4310" s="182">
        <v>44967</v>
      </c>
      <c r="B4310" s="137" t="s">
        <v>182</v>
      </c>
      <c r="C4310" s="223">
        <v>1100000</v>
      </c>
      <c r="D4310" s="223"/>
      <c r="E4310" s="138" t="s">
        <v>462</v>
      </c>
      <c r="F4310" s="138" t="s">
        <v>521</v>
      </c>
      <c r="G4310" s="139"/>
    </row>
    <row r="4311" spans="1:8" ht="15" customHeight="1">
      <c r="A4311" s="182">
        <v>44967</v>
      </c>
      <c r="B4311" s="137" t="s">
        <v>182</v>
      </c>
      <c r="C4311" s="223">
        <v>937508</v>
      </c>
      <c r="D4311" s="223"/>
      <c r="E4311" s="138" t="s">
        <v>462</v>
      </c>
      <c r="F4311" s="138" t="s">
        <v>526</v>
      </c>
      <c r="G4311" s="139"/>
    </row>
    <row r="4312" spans="1:8" ht="15" customHeight="1">
      <c r="A4312" s="183">
        <v>44967</v>
      </c>
      <c r="B4312" s="136" t="s">
        <v>147</v>
      </c>
      <c r="C4312" s="221"/>
      <c r="D4312" s="221">
        <f>SUM(C4308:C4311)</f>
        <v>137387908</v>
      </c>
      <c r="E4312" s="133"/>
      <c r="F4312" s="133"/>
      <c r="G4312" s="134" t="s">
        <v>164</v>
      </c>
    </row>
    <row r="4313" spans="1:8" ht="15" customHeight="1">
      <c r="A4313" s="235">
        <v>44974</v>
      </c>
      <c r="B4313" s="258" t="s">
        <v>147</v>
      </c>
      <c r="C4313" s="295">
        <v>427767250</v>
      </c>
      <c r="D4313" s="295"/>
      <c r="E4313" s="142"/>
      <c r="F4313" s="142" t="s">
        <v>413</v>
      </c>
      <c r="G4313" s="259"/>
    </row>
    <row r="4314" spans="1:8" ht="15" customHeight="1">
      <c r="A4314" s="224">
        <v>44974</v>
      </c>
      <c r="B4314" s="260" t="s">
        <v>146</v>
      </c>
      <c r="C4314" s="296"/>
      <c r="D4314" s="296">
        <f>C4313</f>
        <v>427767250</v>
      </c>
      <c r="E4314" s="225"/>
      <c r="F4314" s="225" t="s">
        <v>535</v>
      </c>
      <c r="G4314" s="261" t="s">
        <v>164</v>
      </c>
    </row>
    <row r="4315" spans="1:8" ht="15" customHeight="1">
      <c r="A4315" s="235">
        <v>44974</v>
      </c>
      <c r="B4315" s="258" t="s">
        <v>151</v>
      </c>
      <c r="C4315" s="295">
        <v>427767250</v>
      </c>
      <c r="D4315" s="295"/>
      <c r="E4315" s="142" t="s">
        <v>373</v>
      </c>
      <c r="F4315" s="142" t="s">
        <v>824</v>
      </c>
      <c r="G4315" s="259"/>
    </row>
    <row r="4316" spans="1:8" ht="15" customHeight="1">
      <c r="A4316" s="224">
        <v>44974</v>
      </c>
      <c r="B4316" s="260" t="s">
        <v>147</v>
      </c>
      <c r="C4316" s="296"/>
      <c r="D4316" s="296">
        <f>C4315</f>
        <v>427767250</v>
      </c>
      <c r="E4316" s="225" t="s">
        <v>407</v>
      </c>
      <c r="F4316" s="225" t="s">
        <v>823</v>
      </c>
      <c r="G4316" s="261" t="s">
        <v>164</v>
      </c>
    </row>
    <row r="4317" spans="1:8" ht="15" customHeight="1">
      <c r="A4317" s="235">
        <v>44985</v>
      </c>
      <c r="B4317" s="258" t="s">
        <v>182</v>
      </c>
      <c r="C4317" s="295">
        <v>500000</v>
      </c>
      <c r="D4317" s="295"/>
      <c r="E4317" s="142" t="s">
        <v>471</v>
      </c>
      <c r="F4317" s="142" t="s">
        <v>826</v>
      </c>
      <c r="G4317" s="259"/>
    </row>
    <row r="4318" spans="1:8" ht="15" customHeight="1">
      <c r="A4318" s="235">
        <v>44985</v>
      </c>
      <c r="B4318" s="258" t="s">
        <v>146</v>
      </c>
      <c r="C4318" s="295"/>
      <c r="D4318" s="295">
        <f>C4317</f>
        <v>500000</v>
      </c>
      <c r="E4318" s="142" t="s">
        <v>470</v>
      </c>
      <c r="F4318" s="142" t="s">
        <v>825</v>
      </c>
      <c r="G4318" s="259" t="s">
        <v>164</v>
      </c>
    </row>
    <row r="4319" spans="1:8" ht="15" customHeight="1">
      <c r="A4319" s="235">
        <v>44985</v>
      </c>
      <c r="B4319" s="258" t="s">
        <v>182</v>
      </c>
      <c r="C4319" s="295">
        <v>300000</v>
      </c>
      <c r="D4319" s="295"/>
      <c r="E4319" s="142" t="s">
        <v>473</v>
      </c>
      <c r="F4319" s="142" t="s">
        <v>825</v>
      </c>
      <c r="G4319" s="259"/>
    </row>
    <row r="4320" spans="1:8" ht="15" customHeight="1">
      <c r="A4320" s="235">
        <v>44985</v>
      </c>
      <c r="B4320" s="258" t="s">
        <v>146</v>
      </c>
      <c r="C4320" s="295"/>
      <c r="D4320" s="295">
        <f>C4319</f>
        <v>300000</v>
      </c>
      <c r="E4320" s="142" t="s">
        <v>472</v>
      </c>
      <c r="F4320" s="142" t="s">
        <v>825</v>
      </c>
      <c r="G4320" s="259" t="s">
        <v>164</v>
      </c>
    </row>
    <row r="4321" spans="1:7" ht="15" customHeight="1">
      <c r="A4321" s="235">
        <v>44985</v>
      </c>
      <c r="B4321" s="258" t="s">
        <v>182</v>
      </c>
      <c r="C4321" s="295">
        <v>300000</v>
      </c>
      <c r="D4321" s="295"/>
      <c r="E4321" s="142" t="s">
        <v>475</v>
      </c>
      <c r="F4321" s="142" t="s">
        <v>825</v>
      </c>
      <c r="G4321" s="259"/>
    </row>
    <row r="4322" spans="1:7" ht="15" customHeight="1">
      <c r="A4322" s="235">
        <v>44985</v>
      </c>
      <c r="B4322" s="258" t="s">
        <v>146</v>
      </c>
      <c r="C4322" s="295"/>
      <c r="D4322" s="295">
        <f>C4321</f>
        <v>300000</v>
      </c>
      <c r="E4322" s="142" t="s">
        <v>474</v>
      </c>
      <c r="F4322" s="142" t="s">
        <v>825</v>
      </c>
      <c r="G4322" s="259" t="s">
        <v>164</v>
      </c>
    </row>
    <row r="4323" spans="1:7" ht="15" customHeight="1">
      <c r="A4323" s="235">
        <v>44985</v>
      </c>
      <c r="B4323" s="258" t="s">
        <v>182</v>
      </c>
      <c r="C4323" s="295">
        <v>300000</v>
      </c>
      <c r="D4323" s="295"/>
      <c r="E4323" s="142" t="s">
        <v>477</v>
      </c>
      <c r="F4323" s="142" t="s">
        <v>825</v>
      </c>
      <c r="G4323" s="259"/>
    </row>
    <row r="4324" spans="1:7" ht="15" customHeight="1">
      <c r="A4324" s="224">
        <v>44985</v>
      </c>
      <c r="B4324" s="260" t="s">
        <v>146</v>
      </c>
      <c r="C4324" s="296"/>
      <c r="D4324" s="296">
        <f>C4323</f>
        <v>300000</v>
      </c>
      <c r="E4324" s="225" t="s">
        <v>476</v>
      </c>
      <c r="F4324" s="225" t="s">
        <v>825</v>
      </c>
      <c r="G4324" s="261" t="s">
        <v>164</v>
      </c>
    </row>
    <row r="4325" spans="1:7" ht="15" customHeight="1">
      <c r="A4325" s="235">
        <v>44985</v>
      </c>
      <c r="B4325" s="258" t="s">
        <v>368</v>
      </c>
      <c r="C4325" s="295">
        <v>18333333</v>
      </c>
      <c r="D4325" s="295"/>
      <c r="E4325" s="142" t="s">
        <v>493</v>
      </c>
      <c r="F4325" s="142" t="s">
        <v>485</v>
      </c>
      <c r="G4325" s="259"/>
    </row>
    <row r="4326" spans="1:7" ht="15" customHeight="1">
      <c r="A4326" s="224">
        <v>44985</v>
      </c>
      <c r="B4326" s="260" t="s">
        <v>147</v>
      </c>
      <c r="C4326" s="296"/>
      <c r="D4326" s="296">
        <f>SUM(C4325:C4325)</f>
        <v>18333333</v>
      </c>
      <c r="E4326" s="225"/>
      <c r="F4326" s="225"/>
      <c r="G4326" s="261" t="s">
        <v>164</v>
      </c>
    </row>
    <row r="4327" spans="1:7" ht="15" customHeight="1">
      <c r="A4327" s="235">
        <v>44985</v>
      </c>
      <c r="B4327" s="258" t="s">
        <v>822</v>
      </c>
      <c r="C4327" s="295">
        <v>5500000</v>
      </c>
      <c r="D4327" s="295"/>
      <c r="E4327" s="142" t="s">
        <v>152</v>
      </c>
      <c r="F4327" s="142" t="s">
        <v>828</v>
      </c>
      <c r="G4327" s="259"/>
    </row>
    <row r="4328" spans="1:7" ht="15" customHeight="1">
      <c r="A4328" s="235">
        <v>44985</v>
      </c>
      <c r="B4328" s="258" t="s">
        <v>146</v>
      </c>
      <c r="C4328" s="295"/>
      <c r="D4328" s="295">
        <f>C4327</f>
        <v>5500000</v>
      </c>
      <c r="E4328" s="142" t="s">
        <v>234</v>
      </c>
      <c r="F4328" s="142" t="s">
        <v>827</v>
      </c>
      <c r="G4328" s="259" t="s">
        <v>164</v>
      </c>
    </row>
    <row r="4329" spans="1:7" ht="15" customHeight="1">
      <c r="A4329" s="235">
        <v>44985</v>
      </c>
      <c r="B4329" s="258" t="s">
        <v>1</v>
      </c>
      <c r="C4329" s="295">
        <v>224972</v>
      </c>
      <c r="D4329" s="295"/>
      <c r="E4329" s="142" t="s">
        <v>234</v>
      </c>
      <c r="F4329" s="142" t="s">
        <v>830</v>
      </c>
      <c r="G4329" s="259"/>
    </row>
    <row r="4330" spans="1:7" ht="15" customHeight="1">
      <c r="A4330" s="235">
        <v>44985</v>
      </c>
      <c r="B4330" s="258" t="s">
        <v>146</v>
      </c>
      <c r="C4330" s="295"/>
      <c r="D4330" s="295">
        <f>C4329</f>
        <v>224972</v>
      </c>
      <c r="E4330" s="142" t="s">
        <v>234</v>
      </c>
      <c r="F4330" s="142" t="s">
        <v>829</v>
      </c>
      <c r="G4330" s="259" t="s">
        <v>164</v>
      </c>
    </row>
    <row r="4331" spans="1:7" ht="15" customHeight="1">
      <c r="A4331" s="235">
        <v>44985</v>
      </c>
      <c r="B4331" s="258" t="s">
        <v>1</v>
      </c>
      <c r="C4331" s="295">
        <v>5500000</v>
      </c>
      <c r="D4331" s="295"/>
      <c r="E4331" s="142" t="s">
        <v>234</v>
      </c>
      <c r="F4331" s="142" t="s">
        <v>832</v>
      </c>
      <c r="G4331" s="259"/>
    </row>
    <row r="4332" spans="1:7" ht="15" customHeight="1">
      <c r="A4332" s="235">
        <v>44985</v>
      </c>
      <c r="B4332" s="258" t="s">
        <v>146</v>
      </c>
      <c r="C4332" s="295"/>
      <c r="D4332" s="295">
        <f>C4331</f>
        <v>5500000</v>
      </c>
      <c r="E4332" s="142" t="s">
        <v>234</v>
      </c>
      <c r="F4332" s="142" t="s">
        <v>831</v>
      </c>
      <c r="G4332" s="259" t="s">
        <v>164</v>
      </c>
    </row>
    <row r="4333" spans="1:7" ht="15" customHeight="1">
      <c r="A4333" s="235">
        <v>44985</v>
      </c>
      <c r="B4333" s="258" t="s">
        <v>1</v>
      </c>
      <c r="C4333" s="295">
        <v>2200000</v>
      </c>
      <c r="D4333" s="295"/>
      <c r="E4333" s="142" t="s">
        <v>234</v>
      </c>
      <c r="F4333" s="142" t="s">
        <v>833</v>
      </c>
      <c r="G4333" s="259"/>
    </row>
    <row r="4334" spans="1:7" ht="15" customHeight="1">
      <c r="A4334" s="235">
        <v>44985</v>
      </c>
      <c r="B4334" s="258" t="s">
        <v>146</v>
      </c>
      <c r="C4334" s="295"/>
      <c r="D4334" s="295">
        <f>C4333</f>
        <v>2200000</v>
      </c>
      <c r="E4334" s="142" t="s">
        <v>234</v>
      </c>
      <c r="F4334" s="142" t="s">
        <v>695</v>
      </c>
      <c r="G4334" s="259" t="s">
        <v>164</v>
      </c>
    </row>
    <row r="4335" spans="1:7" ht="15" customHeight="1">
      <c r="A4335" s="235">
        <v>44985</v>
      </c>
      <c r="B4335" s="258" t="s">
        <v>1</v>
      </c>
      <c r="C4335" s="295">
        <v>2200000</v>
      </c>
      <c r="D4335" s="295"/>
      <c r="E4335" s="142" t="s">
        <v>234</v>
      </c>
      <c r="F4335" s="142" t="s">
        <v>834</v>
      </c>
      <c r="G4335" s="259"/>
    </row>
    <row r="4336" spans="1:7" ht="15" customHeight="1">
      <c r="A4336" s="224">
        <v>44985</v>
      </c>
      <c r="B4336" s="260" t="s">
        <v>146</v>
      </c>
      <c r="C4336" s="296"/>
      <c r="D4336" s="296">
        <f>C4335</f>
        <v>2200000</v>
      </c>
      <c r="E4336" s="225" t="s">
        <v>234</v>
      </c>
      <c r="F4336" s="225" t="s">
        <v>693</v>
      </c>
      <c r="G4336" s="261" t="s">
        <v>164</v>
      </c>
    </row>
    <row r="4337" spans="1:8" ht="15" customHeight="1">
      <c r="A4337" s="243">
        <v>44985</v>
      </c>
      <c r="B4337" s="285" t="s">
        <v>167</v>
      </c>
      <c r="C4337" s="304">
        <v>127593</v>
      </c>
      <c r="D4337" s="304"/>
      <c r="E4337" s="280" t="s">
        <v>168</v>
      </c>
      <c r="F4337" s="280" t="s">
        <v>207</v>
      </c>
      <c r="G4337" s="274" t="s">
        <v>328</v>
      </c>
      <c r="H4337" s="155" t="s">
        <v>836</v>
      </c>
    </row>
    <row r="4338" spans="1:8" ht="15" customHeight="1">
      <c r="A4338" s="244">
        <v>44985</v>
      </c>
      <c r="B4338" s="254" t="s">
        <v>98</v>
      </c>
      <c r="C4338" s="300"/>
      <c r="D4338" s="300">
        <f>C4337</f>
        <v>127593</v>
      </c>
      <c r="E4338" s="245" t="s">
        <v>166</v>
      </c>
      <c r="F4338" s="245" t="s">
        <v>236</v>
      </c>
      <c r="G4338" s="245" t="s">
        <v>307</v>
      </c>
    </row>
    <row r="4339" spans="1:8" ht="15" customHeight="1">
      <c r="A4339" s="253">
        <v>44985</v>
      </c>
      <c r="B4339" s="307" t="s">
        <v>167</v>
      </c>
      <c r="C4339" s="299">
        <v>585817</v>
      </c>
      <c r="D4339" s="299"/>
      <c r="E4339" s="255" t="s">
        <v>168</v>
      </c>
      <c r="F4339" s="255" t="s">
        <v>207</v>
      </c>
      <c r="G4339" s="256" t="s">
        <v>211</v>
      </c>
    </row>
    <row r="4340" spans="1:8" ht="15" customHeight="1">
      <c r="A4340" s="244">
        <v>44985</v>
      </c>
      <c r="B4340" s="254" t="s">
        <v>98</v>
      </c>
      <c r="C4340" s="300"/>
      <c r="D4340" s="300">
        <f>C4339</f>
        <v>585817</v>
      </c>
      <c r="E4340" s="245" t="s">
        <v>166</v>
      </c>
      <c r="F4340" s="245" t="s">
        <v>236</v>
      </c>
      <c r="G4340" s="245" t="s">
        <v>165</v>
      </c>
    </row>
    <row r="4341" spans="1:8" ht="15" customHeight="1">
      <c r="A4341" s="253">
        <v>44985</v>
      </c>
      <c r="B4341" s="257" t="s">
        <v>167</v>
      </c>
      <c r="C4341" s="299">
        <v>0</v>
      </c>
      <c r="D4341" s="299"/>
      <c r="E4341" s="255" t="s">
        <v>168</v>
      </c>
      <c r="F4341" s="255" t="s">
        <v>207</v>
      </c>
      <c r="G4341" s="256" t="s">
        <v>394</v>
      </c>
    </row>
    <row r="4342" spans="1:8" ht="15" customHeight="1">
      <c r="A4342" s="244">
        <v>44985</v>
      </c>
      <c r="B4342" s="254" t="s">
        <v>98</v>
      </c>
      <c r="C4342" s="300"/>
      <c r="D4342" s="300">
        <f>C4341</f>
        <v>0</v>
      </c>
      <c r="E4342" s="245" t="s">
        <v>166</v>
      </c>
      <c r="F4342" s="245" t="s">
        <v>236</v>
      </c>
      <c r="G4342" s="245" t="s">
        <v>393</v>
      </c>
    </row>
    <row r="4343" spans="1:8" ht="15" customHeight="1">
      <c r="A4343" s="253">
        <v>44985</v>
      </c>
      <c r="B4343" s="257" t="s">
        <v>167</v>
      </c>
      <c r="C4343" s="299">
        <v>0</v>
      </c>
      <c r="D4343" s="299"/>
      <c r="E4343" s="255" t="s">
        <v>168</v>
      </c>
      <c r="F4343" s="255" t="s">
        <v>207</v>
      </c>
      <c r="G4343" s="256" t="s">
        <v>405</v>
      </c>
    </row>
    <row r="4344" spans="1:8" ht="15" customHeight="1">
      <c r="A4344" s="244">
        <v>44985</v>
      </c>
      <c r="B4344" s="254" t="s">
        <v>98</v>
      </c>
      <c r="C4344" s="300"/>
      <c r="D4344" s="300">
        <f>C4343</f>
        <v>0</v>
      </c>
      <c r="E4344" s="245" t="s">
        <v>166</v>
      </c>
      <c r="F4344" s="245" t="s">
        <v>236</v>
      </c>
      <c r="G4344" s="245" t="s">
        <v>274</v>
      </c>
    </row>
    <row r="4345" spans="1:8" ht="15" customHeight="1">
      <c r="A4345" s="253">
        <v>44985</v>
      </c>
      <c r="B4345" s="257" t="s">
        <v>167</v>
      </c>
      <c r="C4345" s="299">
        <v>0</v>
      </c>
      <c r="D4345" s="299"/>
      <c r="E4345" s="255" t="s">
        <v>334</v>
      </c>
      <c r="F4345" s="255" t="s">
        <v>207</v>
      </c>
      <c r="G4345" s="256" t="s">
        <v>335</v>
      </c>
    </row>
    <row r="4346" spans="1:8" ht="15" customHeight="1">
      <c r="A4346" s="244">
        <v>44985</v>
      </c>
      <c r="B4346" s="254" t="s">
        <v>98</v>
      </c>
      <c r="C4346" s="300"/>
      <c r="D4346" s="300">
        <f>C4345</f>
        <v>0</v>
      </c>
      <c r="E4346" s="245" t="s">
        <v>348</v>
      </c>
      <c r="F4346" s="245" t="s">
        <v>207</v>
      </c>
      <c r="G4346" s="245" t="s">
        <v>349</v>
      </c>
    </row>
    <row r="4347" spans="1:8" ht="15" customHeight="1">
      <c r="A4347" s="262">
        <v>44985</v>
      </c>
      <c r="B4347" s="257" t="s">
        <v>167</v>
      </c>
      <c r="C4347" s="299">
        <v>4143441</v>
      </c>
      <c r="D4347" s="299"/>
      <c r="E4347" s="255" t="s">
        <v>149</v>
      </c>
      <c r="F4347" s="255" t="s">
        <v>207</v>
      </c>
      <c r="G4347" s="256" t="s">
        <v>271</v>
      </c>
    </row>
    <row r="4348" spans="1:8" ht="15" customHeight="1">
      <c r="A4348" s="244">
        <v>44985</v>
      </c>
      <c r="B4348" s="254" t="s">
        <v>98</v>
      </c>
      <c r="C4348" s="300"/>
      <c r="D4348" s="300">
        <f>C4347</f>
        <v>4143441</v>
      </c>
      <c r="E4348" s="245" t="s">
        <v>233</v>
      </c>
      <c r="F4348" s="245" t="s">
        <v>236</v>
      </c>
      <c r="G4348" s="245" t="s">
        <v>270</v>
      </c>
    </row>
    <row r="4349" spans="1:8" ht="15" customHeight="1">
      <c r="A4349" s="262">
        <v>44985</v>
      </c>
      <c r="B4349" s="257" t="s">
        <v>167</v>
      </c>
      <c r="C4349" s="299">
        <v>31523553</v>
      </c>
      <c r="D4349" s="299"/>
      <c r="E4349" s="255" t="s">
        <v>168</v>
      </c>
      <c r="F4349" s="255" t="s">
        <v>207</v>
      </c>
      <c r="G4349" s="256" t="s">
        <v>273</v>
      </c>
    </row>
    <row r="4350" spans="1:8" ht="15" customHeight="1">
      <c r="A4350" s="244">
        <v>44985</v>
      </c>
      <c r="B4350" s="254" t="s">
        <v>98</v>
      </c>
      <c r="C4350" s="300"/>
      <c r="D4350" s="300">
        <f>C4349</f>
        <v>31523553</v>
      </c>
      <c r="E4350" s="245" t="s">
        <v>166</v>
      </c>
      <c r="F4350" s="245" t="s">
        <v>236</v>
      </c>
      <c r="G4350" s="245" t="s">
        <v>272</v>
      </c>
    </row>
    <row r="4351" spans="1:8" ht="15" customHeight="1">
      <c r="A4351" s="243">
        <v>44985</v>
      </c>
      <c r="B4351" s="257" t="s">
        <v>31</v>
      </c>
      <c r="C4351" s="299">
        <v>403813698</v>
      </c>
      <c r="D4351" s="299"/>
      <c r="E4351" s="255" t="s">
        <v>430</v>
      </c>
      <c r="F4351" s="255" t="s">
        <v>837</v>
      </c>
      <c r="G4351" s="264"/>
    </row>
    <row r="4352" spans="1:8" ht="15" customHeight="1">
      <c r="A4352" s="244">
        <v>44985</v>
      </c>
      <c r="B4352" s="254" t="s">
        <v>208</v>
      </c>
      <c r="C4352" s="300"/>
      <c r="D4352" s="300">
        <f>C4351</f>
        <v>403813698</v>
      </c>
      <c r="E4352" s="245" t="s">
        <v>430</v>
      </c>
      <c r="F4352" s="245" t="s">
        <v>837</v>
      </c>
      <c r="G4352" s="263"/>
    </row>
    <row r="4353" spans="1:7" ht="15" customHeight="1">
      <c r="A4353" s="262">
        <v>44985</v>
      </c>
      <c r="B4353" s="257" t="s">
        <v>31</v>
      </c>
      <c r="C4353" s="299">
        <v>85917808</v>
      </c>
      <c r="D4353" s="299"/>
      <c r="E4353" s="255" t="s">
        <v>431</v>
      </c>
      <c r="F4353" s="255" t="s">
        <v>837</v>
      </c>
      <c r="G4353" s="264"/>
    </row>
    <row r="4354" spans="1:7" ht="15" customHeight="1">
      <c r="A4354" s="244">
        <v>44985</v>
      </c>
      <c r="B4354" s="254" t="s">
        <v>208</v>
      </c>
      <c r="C4354" s="300"/>
      <c r="D4354" s="300">
        <f>C4353</f>
        <v>85917808</v>
      </c>
      <c r="E4354" s="245" t="s">
        <v>431</v>
      </c>
      <c r="F4354" s="245" t="s">
        <v>837</v>
      </c>
      <c r="G4354" s="263"/>
    </row>
    <row r="4355" spans="1:7" ht="15" customHeight="1">
      <c r="A4355" s="262">
        <v>44985</v>
      </c>
      <c r="B4355" s="257" t="s">
        <v>31</v>
      </c>
      <c r="C4355" s="299">
        <v>64438356</v>
      </c>
      <c r="D4355" s="299"/>
      <c r="E4355" s="255" t="s">
        <v>432</v>
      </c>
      <c r="F4355" s="255" t="s">
        <v>837</v>
      </c>
      <c r="G4355" s="264"/>
    </row>
    <row r="4356" spans="1:7" ht="15" customHeight="1">
      <c r="A4356" s="244">
        <v>44985</v>
      </c>
      <c r="B4356" s="254" t="s">
        <v>208</v>
      </c>
      <c r="C4356" s="300"/>
      <c r="D4356" s="300">
        <f>C4355</f>
        <v>64438356</v>
      </c>
      <c r="E4356" s="245" t="s">
        <v>432</v>
      </c>
      <c r="F4356" s="245" t="s">
        <v>837</v>
      </c>
      <c r="G4356" s="263"/>
    </row>
    <row r="4357" spans="1:7" ht="15" customHeight="1">
      <c r="A4357" s="262">
        <v>44985</v>
      </c>
      <c r="B4357" s="257" t="s">
        <v>31</v>
      </c>
      <c r="C4357" s="299">
        <v>16493150</v>
      </c>
      <c r="D4357" s="299"/>
      <c r="E4357" s="255" t="s">
        <v>496</v>
      </c>
      <c r="F4357" s="255" t="s">
        <v>837</v>
      </c>
      <c r="G4357" s="264"/>
    </row>
    <row r="4358" spans="1:7" ht="15" customHeight="1">
      <c r="A4358" s="244">
        <v>44985</v>
      </c>
      <c r="B4358" s="254" t="s">
        <v>208</v>
      </c>
      <c r="C4358" s="300"/>
      <c r="D4358" s="300">
        <f>C4357</f>
        <v>16493150</v>
      </c>
      <c r="E4358" s="245" t="s">
        <v>495</v>
      </c>
      <c r="F4358" s="245" t="s">
        <v>837</v>
      </c>
      <c r="G4358" s="263"/>
    </row>
    <row r="4359" spans="1:7" ht="15" customHeight="1">
      <c r="A4359" s="262">
        <v>44985</v>
      </c>
      <c r="B4359" s="257" t="s">
        <v>31</v>
      </c>
      <c r="C4359" s="299">
        <v>16493150</v>
      </c>
      <c r="D4359" s="299"/>
      <c r="E4359" s="255" t="s">
        <v>433</v>
      </c>
      <c r="F4359" s="255" t="s">
        <v>837</v>
      </c>
      <c r="G4359" s="264"/>
    </row>
    <row r="4360" spans="1:7" ht="15" customHeight="1">
      <c r="A4360" s="244">
        <v>44985</v>
      </c>
      <c r="B4360" s="254" t="s">
        <v>208</v>
      </c>
      <c r="C4360" s="300"/>
      <c r="D4360" s="300">
        <f>C4359</f>
        <v>16493150</v>
      </c>
      <c r="E4360" s="245" t="s">
        <v>433</v>
      </c>
      <c r="F4360" s="245" t="s">
        <v>837</v>
      </c>
      <c r="G4360" s="263"/>
    </row>
    <row r="4361" spans="1:7" ht="15" customHeight="1">
      <c r="A4361" s="187">
        <v>44985</v>
      </c>
      <c r="B4361" s="153" t="s">
        <v>91</v>
      </c>
      <c r="C4361" s="298">
        <v>2035196</v>
      </c>
      <c r="D4361" s="298"/>
      <c r="E4361" s="152" t="s">
        <v>487</v>
      </c>
      <c r="F4361" s="152" t="s">
        <v>838</v>
      </c>
      <c r="G4361" s="154"/>
    </row>
    <row r="4362" spans="1:7" ht="15" customHeight="1">
      <c r="A4362" s="186">
        <v>44985</v>
      </c>
      <c r="B4362" s="151" t="s">
        <v>64</v>
      </c>
      <c r="C4362" s="297"/>
      <c r="D4362" s="297">
        <f>C4361</f>
        <v>2035196</v>
      </c>
      <c r="E4362" s="150" t="s">
        <v>486</v>
      </c>
      <c r="F4362" s="150" t="str">
        <f>F4361</f>
        <v>보험료(23년 02월)</v>
      </c>
      <c r="G4362" s="150"/>
    </row>
    <row r="4363" spans="1:7" ht="15" customHeight="1">
      <c r="A4363" s="262">
        <v>44985</v>
      </c>
      <c r="B4363" s="257" t="s">
        <v>27</v>
      </c>
      <c r="C4363" s="299">
        <v>16666667</v>
      </c>
      <c r="D4363" s="299"/>
      <c r="E4363" s="255" t="s">
        <v>412</v>
      </c>
      <c r="F4363" s="255" t="s">
        <v>839</v>
      </c>
      <c r="G4363" s="256"/>
    </row>
    <row r="4364" spans="1:7" ht="15" customHeight="1">
      <c r="A4364" s="244">
        <v>44985</v>
      </c>
      <c r="B4364" s="254" t="s">
        <v>175</v>
      </c>
      <c r="C4364" s="300"/>
      <c r="D4364" s="300">
        <f>C4363</f>
        <v>16666667</v>
      </c>
      <c r="E4364" s="245" t="s">
        <v>411</v>
      </c>
      <c r="F4364" s="245" t="str">
        <f>F4363</f>
        <v>자산관리수수료(23년 02월)</v>
      </c>
      <c r="G4364" s="245"/>
    </row>
    <row r="4365" spans="1:7" ht="15" customHeight="1">
      <c r="A4365" s="262">
        <v>44985</v>
      </c>
      <c r="B4365" s="257" t="s">
        <v>41</v>
      </c>
      <c r="C4365" s="299">
        <v>2083333</v>
      </c>
      <c r="D4365" s="299"/>
      <c r="E4365" s="152" t="s">
        <v>168</v>
      </c>
      <c r="F4365" s="152" t="s">
        <v>840</v>
      </c>
      <c r="G4365" s="154"/>
    </row>
    <row r="4366" spans="1:7" ht="15" customHeight="1">
      <c r="A4366" s="244">
        <v>44985</v>
      </c>
      <c r="B4366" s="254" t="s">
        <v>209</v>
      </c>
      <c r="C4366" s="300"/>
      <c r="D4366" s="300">
        <f>C4365</f>
        <v>2083333</v>
      </c>
      <c r="E4366" s="150" t="s">
        <v>166</v>
      </c>
      <c r="F4366" s="150" t="str">
        <f>F4365</f>
        <v>자산보관수수료(23년 02월)_현금</v>
      </c>
      <c r="G4366" s="150"/>
    </row>
    <row r="4367" spans="1:7" ht="15" customHeight="1">
      <c r="A4367" s="262">
        <v>44985</v>
      </c>
      <c r="B4367" s="257" t="s">
        <v>41</v>
      </c>
      <c r="C4367" s="299">
        <v>166666</v>
      </c>
      <c r="D4367" s="299"/>
      <c r="E4367" s="152" t="s">
        <v>449</v>
      </c>
      <c r="F4367" s="152" t="s">
        <v>841</v>
      </c>
      <c r="G4367" s="154"/>
    </row>
    <row r="4368" spans="1:7" ht="15" customHeight="1">
      <c r="A4368" s="244">
        <v>44985</v>
      </c>
      <c r="B4368" s="254" t="s">
        <v>209</v>
      </c>
      <c r="C4368" s="300"/>
      <c r="D4368" s="300">
        <f>C4367</f>
        <v>166666</v>
      </c>
      <c r="E4368" s="150" t="s">
        <v>448</v>
      </c>
      <c r="F4368" s="150" t="str">
        <f>F4367</f>
        <v>자산보관수수료(23년 02월)_부동산</v>
      </c>
      <c r="G4368" s="150"/>
    </row>
    <row r="4369" spans="1:7" ht="15" customHeight="1">
      <c r="A4369" s="187">
        <v>44985</v>
      </c>
      <c r="B4369" s="153" t="s">
        <v>42</v>
      </c>
      <c r="C4369" s="298">
        <v>2916666</v>
      </c>
      <c r="D4369" s="298"/>
      <c r="E4369" s="152" t="s">
        <v>212</v>
      </c>
      <c r="F4369" s="152" t="s">
        <v>842</v>
      </c>
      <c r="G4369" s="154"/>
    </row>
    <row r="4370" spans="1:7" ht="15" customHeight="1">
      <c r="A4370" s="186">
        <v>44985</v>
      </c>
      <c r="B4370" s="151" t="s">
        <v>210</v>
      </c>
      <c r="C4370" s="297"/>
      <c r="D4370" s="297">
        <f>C4369</f>
        <v>2916666</v>
      </c>
      <c r="E4370" s="150" t="s">
        <v>237</v>
      </c>
      <c r="F4370" s="150" t="str">
        <f>F4369</f>
        <v>사무관리수수료(23년 02월)</v>
      </c>
      <c r="G4370" s="150"/>
    </row>
    <row r="4371" spans="1:7" ht="15" customHeight="1">
      <c r="A4371" s="187">
        <v>44985</v>
      </c>
      <c r="B4371" s="153" t="s">
        <v>43</v>
      </c>
      <c r="C4371" s="298">
        <v>1666666</v>
      </c>
      <c r="D4371" s="298"/>
      <c r="E4371" s="152" t="s">
        <v>152</v>
      </c>
      <c r="F4371" s="152" t="s">
        <v>843</v>
      </c>
      <c r="G4371" s="154"/>
    </row>
    <row r="4372" spans="1:7" ht="15" customHeight="1">
      <c r="A4372" s="186">
        <v>44985</v>
      </c>
      <c r="B4372" s="151" t="s">
        <v>178</v>
      </c>
      <c r="C4372" s="297"/>
      <c r="D4372" s="297">
        <f>C4371</f>
        <v>1666666</v>
      </c>
      <c r="E4372" s="150" t="s">
        <v>234</v>
      </c>
      <c r="F4372" s="150" t="str">
        <f>F4371</f>
        <v>외부감사용역역수수료(23년 02월)</v>
      </c>
      <c r="G4372" s="150"/>
    </row>
    <row r="4373" spans="1:7" ht="15" customHeight="1">
      <c r="A4373" s="187">
        <v>44985</v>
      </c>
      <c r="B4373" s="240" t="s">
        <v>43</v>
      </c>
      <c r="C4373" s="301">
        <v>666666</v>
      </c>
      <c r="D4373" s="301"/>
      <c r="E4373" s="147" t="s">
        <v>152</v>
      </c>
      <c r="F4373" s="147" t="s">
        <v>844</v>
      </c>
      <c r="G4373" s="146"/>
    </row>
    <row r="4374" spans="1:7" ht="15" customHeight="1">
      <c r="A4374" s="186">
        <v>44985</v>
      </c>
      <c r="B4374" s="151" t="s">
        <v>179</v>
      </c>
      <c r="C4374" s="297"/>
      <c r="D4374" s="297">
        <f>C4373</f>
        <v>666666</v>
      </c>
      <c r="E4374" s="150" t="s">
        <v>234</v>
      </c>
      <c r="F4374" s="150" t="str">
        <f>F4373</f>
        <v>세무용역수수료(23년 02월)</v>
      </c>
      <c r="G4374" s="150"/>
    </row>
    <row r="4375" spans="1:7" ht="15" customHeight="1">
      <c r="A4375" s="187">
        <v>44985</v>
      </c>
      <c r="B4375" s="240" t="s">
        <v>43</v>
      </c>
      <c r="C4375" s="298">
        <v>166666</v>
      </c>
      <c r="D4375" s="298"/>
      <c r="E4375" s="147" t="s">
        <v>253</v>
      </c>
      <c r="F4375" s="147" t="s">
        <v>845</v>
      </c>
      <c r="G4375" s="146"/>
    </row>
    <row r="4376" spans="1:7" ht="15" customHeight="1">
      <c r="A4376" s="186">
        <v>44985</v>
      </c>
      <c r="B4376" s="151" t="s">
        <v>213</v>
      </c>
      <c r="C4376" s="297"/>
      <c r="D4376" s="297">
        <f>C4375</f>
        <v>166666</v>
      </c>
      <c r="E4376" s="150" t="s">
        <v>253</v>
      </c>
      <c r="F4376" s="150" t="str">
        <f>F4375</f>
        <v>재무제표용역수수료(23년 02월)</v>
      </c>
      <c r="G4376" s="150"/>
    </row>
    <row r="4377" spans="1:7" ht="15" customHeight="1">
      <c r="A4377" s="262">
        <v>44985</v>
      </c>
      <c r="B4377" s="272" t="s">
        <v>90</v>
      </c>
      <c r="C4377" s="302">
        <v>433537905</v>
      </c>
      <c r="D4377" s="302"/>
      <c r="E4377" s="273" t="s">
        <v>216</v>
      </c>
      <c r="F4377" s="273" t="s">
        <v>846</v>
      </c>
      <c r="G4377" s="273"/>
    </row>
    <row r="4378" spans="1:7" ht="15" customHeight="1">
      <c r="A4378" s="244">
        <v>44985</v>
      </c>
      <c r="B4378" s="254" t="s">
        <v>174</v>
      </c>
      <c r="C4378" s="300"/>
      <c r="D4378" s="300">
        <f>C4377</f>
        <v>433537905</v>
      </c>
      <c r="E4378" s="245" t="s">
        <v>235</v>
      </c>
      <c r="F4378" s="245" t="str">
        <f>F4377</f>
        <v>감가상각비(23년 02월)</v>
      </c>
      <c r="G4378" s="245"/>
    </row>
    <row r="4379" spans="1:7" ht="15" customHeight="1">
      <c r="A4379" s="187">
        <v>44985</v>
      </c>
      <c r="B4379" s="149" t="s">
        <v>96</v>
      </c>
      <c r="C4379" s="303">
        <v>17414630</v>
      </c>
      <c r="D4379" s="303"/>
      <c r="E4379" s="148" t="s">
        <v>216</v>
      </c>
      <c r="F4379" s="148" t="s">
        <v>847</v>
      </c>
      <c r="G4379" s="148"/>
    </row>
    <row r="4380" spans="1:7" ht="15" customHeight="1">
      <c r="A4380" s="186">
        <v>44985</v>
      </c>
      <c r="B4380" s="151" t="s">
        <v>180</v>
      </c>
      <c r="C4380" s="297"/>
      <c r="D4380" s="297">
        <f>C4379</f>
        <v>17414630</v>
      </c>
      <c r="E4380" s="150" t="s">
        <v>235</v>
      </c>
      <c r="F4380" s="150" t="str">
        <f>F4379</f>
        <v>세금과공과 교통유발부담금(23년 02월)</v>
      </c>
      <c r="G4380" s="150"/>
    </row>
    <row r="4381" spans="1:7" ht="15" customHeight="1">
      <c r="A4381" s="187">
        <v>44985</v>
      </c>
      <c r="B4381" s="149" t="s">
        <v>96</v>
      </c>
      <c r="C4381" s="303">
        <v>30958530</v>
      </c>
      <c r="D4381" s="303"/>
      <c r="E4381" s="148" t="s">
        <v>216</v>
      </c>
      <c r="F4381" s="148" t="s">
        <v>848</v>
      </c>
      <c r="G4381" s="148"/>
    </row>
    <row r="4382" spans="1:7" ht="15" customHeight="1">
      <c r="A4382" s="186">
        <v>44985</v>
      </c>
      <c r="B4382" s="151" t="s">
        <v>180</v>
      </c>
      <c r="C4382" s="297"/>
      <c r="D4382" s="297">
        <f>C4381</f>
        <v>30958530</v>
      </c>
      <c r="E4382" s="150" t="s">
        <v>235</v>
      </c>
      <c r="F4382" s="150" t="str">
        <f>F4381</f>
        <v>세금과공과 재산세/건물분(23년 02월)</v>
      </c>
      <c r="G4382" s="150"/>
    </row>
    <row r="4383" spans="1:7" ht="15" customHeight="1">
      <c r="A4383" s="262">
        <v>44985</v>
      </c>
      <c r="B4383" s="272" t="s">
        <v>96</v>
      </c>
      <c r="C4383" s="302">
        <v>15275380</v>
      </c>
      <c r="D4383" s="302"/>
      <c r="E4383" s="273" t="s">
        <v>216</v>
      </c>
      <c r="F4383" s="273" t="s">
        <v>849</v>
      </c>
      <c r="G4383" s="273"/>
    </row>
    <row r="4384" spans="1:7" ht="15" customHeight="1">
      <c r="A4384" s="244">
        <v>44985</v>
      </c>
      <c r="B4384" s="254" t="s">
        <v>180</v>
      </c>
      <c r="C4384" s="300"/>
      <c r="D4384" s="300">
        <f>C4383</f>
        <v>15275380</v>
      </c>
      <c r="E4384" s="245" t="s">
        <v>235</v>
      </c>
      <c r="F4384" s="245" t="str">
        <f>F4383</f>
        <v>세금과공과 재산세/토지분(23년 02월)</v>
      </c>
      <c r="G4384" s="245"/>
    </row>
    <row r="4385" spans="1:8" ht="15" customHeight="1">
      <c r="A4385" s="187">
        <v>44985</v>
      </c>
      <c r="B4385" s="149" t="s">
        <v>96</v>
      </c>
      <c r="C4385" s="303">
        <v>953230</v>
      </c>
      <c r="D4385" s="303"/>
      <c r="E4385" s="148" t="s">
        <v>216</v>
      </c>
      <c r="F4385" s="148" t="s">
        <v>850</v>
      </c>
      <c r="G4385" s="148"/>
    </row>
    <row r="4386" spans="1:8" ht="15" customHeight="1">
      <c r="A4386" s="186">
        <v>44985</v>
      </c>
      <c r="B4386" s="151" t="s">
        <v>180</v>
      </c>
      <c r="C4386" s="297"/>
      <c r="D4386" s="297">
        <f>C4385</f>
        <v>953230</v>
      </c>
      <c r="E4386" s="150" t="s">
        <v>235</v>
      </c>
      <c r="F4386" s="150" t="str">
        <f>F4385</f>
        <v>세금과공과 종합부동산세(23년 02월)</v>
      </c>
      <c r="G4386" s="150"/>
    </row>
    <row r="4387" spans="1:8" ht="15" customHeight="1">
      <c r="A4387" s="262">
        <v>44985</v>
      </c>
      <c r="B4387" s="285" t="s">
        <v>95</v>
      </c>
      <c r="C4387" s="304">
        <v>13031640</v>
      </c>
      <c r="D4387" s="304"/>
      <c r="E4387" s="280" t="s">
        <v>235</v>
      </c>
      <c r="F4387" s="280" t="s">
        <v>268</v>
      </c>
      <c r="G4387" s="320"/>
    </row>
    <row r="4388" spans="1:8" ht="15" customHeight="1">
      <c r="A4388" s="244">
        <v>44985</v>
      </c>
      <c r="B4388" s="254" t="s">
        <v>64</v>
      </c>
      <c r="C4388" s="300"/>
      <c r="D4388" s="300">
        <f>C4387</f>
        <v>13031640</v>
      </c>
      <c r="E4388" s="245" t="s">
        <v>235</v>
      </c>
      <c r="F4388" s="245" t="str">
        <f>F4387</f>
        <v>임대대행수수료 비용으로 계상</v>
      </c>
      <c r="G4388" s="263"/>
    </row>
    <row r="4389" spans="1:8" ht="15" customHeight="1">
      <c r="A4389" s="262">
        <v>44985</v>
      </c>
      <c r="B4389" s="272" t="s">
        <v>64</v>
      </c>
      <c r="C4389" s="299">
        <v>11644035</v>
      </c>
      <c r="D4389" s="299"/>
      <c r="E4389" s="273" t="s">
        <v>235</v>
      </c>
      <c r="F4389" s="273" t="s">
        <v>269</v>
      </c>
      <c r="G4389" s="273"/>
    </row>
    <row r="4390" spans="1:8" ht="15" customHeight="1">
      <c r="A4390" s="244">
        <v>44985</v>
      </c>
      <c r="B4390" s="254" t="s">
        <v>265</v>
      </c>
      <c r="C4390" s="300"/>
      <c r="D4390" s="300">
        <f>C4389</f>
        <v>11644035</v>
      </c>
      <c r="E4390" s="245" t="s">
        <v>235</v>
      </c>
      <c r="F4390" s="245" t="s">
        <v>275</v>
      </c>
      <c r="G4390" s="245"/>
    </row>
    <row r="4391" spans="1:8" ht="15" customHeight="1">
      <c r="A4391" s="243">
        <v>44985</v>
      </c>
      <c r="B4391" s="280" t="s">
        <v>206</v>
      </c>
      <c r="C4391" s="304">
        <v>1312945</v>
      </c>
      <c r="D4391" s="304"/>
      <c r="E4391" s="280" t="s">
        <v>235</v>
      </c>
      <c r="F4391" s="280" t="s">
        <v>852</v>
      </c>
      <c r="G4391" s="146"/>
    </row>
    <row r="4392" spans="1:8" ht="15" customHeight="1">
      <c r="A4392" s="244">
        <v>44985</v>
      </c>
      <c r="B4392" s="245" t="s">
        <v>2</v>
      </c>
      <c r="C4392" s="300"/>
      <c r="D4392" s="300">
        <f>C4391</f>
        <v>1312945</v>
      </c>
      <c r="E4392" s="245" t="s">
        <v>235</v>
      </c>
      <c r="F4392" s="245" t="s">
        <v>851</v>
      </c>
      <c r="G4392" s="319"/>
    </row>
    <row r="4393" spans="1:8" ht="15" customHeight="1">
      <c r="A4393" s="243">
        <v>44985</v>
      </c>
      <c r="B4393" s="285" t="s">
        <v>151</v>
      </c>
      <c r="C4393" s="304"/>
      <c r="D4393" s="304">
        <v>500000</v>
      </c>
      <c r="E4393" s="280" t="s">
        <v>471</v>
      </c>
      <c r="F4393" s="280" t="s">
        <v>854</v>
      </c>
      <c r="G4393" s="274"/>
    </row>
    <row r="4394" spans="1:8" ht="15" customHeight="1">
      <c r="A4394" s="243">
        <v>44985</v>
      </c>
      <c r="B4394" s="285" t="s">
        <v>182</v>
      </c>
      <c r="C4394" s="304"/>
      <c r="D4394" s="304">
        <v>300000</v>
      </c>
      <c r="E4394" s="280" t="s">
        <v>473</v>
      </c>
      <c r="F4394" s="280" t="s">
        <v>853</v>
      </c>
      <c r="G4394" s="274"/>
    </row>
    <row r="4395" spans="1:8" ht="15" customHeight="1">
      <c r="A4395" s="243">
        <v>44985</v>
      </c>
      <c r="B4395" s="285" t="s">
        <v>182</v>
      </c>
      <c r="C4395" s="304"/>
      <c r="D4395" s="304">
        <v>300000</v>
      </c>
      <c r="E4395" s="280" t="s">
        <v>475</v>
      </c>
      <c r="F4395" s="280" t="s">
        <v>853</v>
      </c>
      <c r="G4395" s="274"/>
    </row>
    <row r="4396" spans="1:8" ht="15" customHeight="1">
      <c r="A4396" s="243">
        <v>44985</v>
      </c>
      <c r="B4396" s="285" t="s">
        <v>182</v>
      </c>
      <c r="C4396" s="304"/>
      <c r="D4396" s="304">
        <v>300000</v>
      </c>
      <c r="E4396" s="280" t="s">
        <v>477</v>
      </c>
      <c r="F4396" s="280" t="s">
        <v>853</v>
      </c>
      <c r="G4396" s="274"/>
    </row>
    <row r="4397" spans="1:8" ht="15" customHeight="1">
      <c r="A4397" s="244">
        <v>44985</v>
      </c>
      <c r="B4397" s="254" t="s">
        <v>44</v>
      </c>
      <c r="C4397" s="300">
        <f>SUM(D4393:D4396)</f>
        <v>1400000</v>
      </c>
      <c r="D4397" s="300"/>
      <c r="E4397" s="245"/>
      <c r="F4397" s="245" t="s">
        <v>853</v>
      </c>
      <c r="G4397" s="275"/>
    </row>
    <row r="4398" spans="1:8" ht="15" customHeight="1">
      <c r="A4398" s="265">
        <v>45008</v>
      </c>
      <c r="B4398" s="266" t="s">
        <v>85</v>
      </c>
      <c r="C4398" s="311">
        <v>28160820</v>
      </c>
      <c r="D4398" s="288"/>
      <c r="E4398" s="267" t="s">
        <v>415</v>
      </c>
      <c r="F4398" s="267" t="s">
        <v>863</v>
      </c>
      <c r="G4398" s="267" t="s">
        <v>85</v>
      </c>
      <c r="H4398" s="142" t="s">
        <v>857</v>
      </c>
    </row>
    <row r="4399" spans="1:8" ht="15" customHeight="1">
      <c r="A4399" s="265">
        <v>45008</v>
      </c>
      <c r="B4399" s="268" t="s">
        <v>86</v>
      </c>
      <c r="C4399" s="223">
        <f>99590000+1000000</f>
        <v>100590000</v>
      </c>
      <c r="D4399" s="289"/>
      <c r="E4399" s="138" t="s">
        <v>457</v>
      </c>
      <c r="F4399" s="267" t="s">
        <v>862</v>
      </c>
      <c r="G4399" s="138" t="s">
        <v>35</v>
      </c>
    </row>
    <row r="4400" spans="1:8" ht="15" customHeight="1">
      <c r="A4400" s="265">
        <v>45008</v>
      </c>
      <c r="B4400" s="268" t="s">
        <v>480</v>
      </c>
      <c r="C4400" s="295">
        <v>7283551</v>
      </c>
      <c r="D4400" s="289"/>
      <c r="E4400" s="138" t="s">
        <v>457</v>
      </c>
      <c r="F4400" s="267" t="s">
        <v>862</v>
      </c>
      <c r="G4400" s="138" t="s">
        <v>536</v>
      </c>
    </row>
    <row r="4401" spans="1:8" ht="15" customHeight="1">
      <c r="A4401" s="265">
        <v>45008</v>
      </c>
      <c r="B4401" s="268" t="s">
        <v>623</v>
      </c>
      <c r="C4401" s="295">
        <f>22220606-C4400</f>
        <v>14937055</v>
      </c>
      <c r="D4401" s="289"/>
      <c r="E4401" s="138"/>
      <c r="F4401" s="267" t="s">
        <v>862</v>
      </c>
      <c r="G4401" s="138"/>
    </row>
    <row r="4402" spans="1:8" ht="15" customHeight="1">
      <c r="A4402" s="265">
        <v>45008</v>
      </c>
      <c r="B4402" s="266" t="s">
        <v>150</v>
      </c>
      <c r="C4402" s="311">
        <v>15097141</v>
      </c>
      <c r="D4402" s="288"/>
      <c r="E4402" s="267" t="s">
        <v>457</v>
      </c>
      <c r="F4402" s="267" t="s">
        <v>862</v>
      </c>
      <c r="G4402" s="267"/>
    </row>
    <row r="4403" spans="1:8" ht="15" customHeight="1">
      <c r="A4403" s="183">
        <v>45008</v>
      </c>
      <c r="B4403" s="269" t="s">
        <v>151</v>
      </c>
      <c r="C4403" s="221"/>
      <c r="D4403" s="290">
        <f>SUM(C4398:C4402)</f>
        <v>166068567</v>
      </c>
      <c r="E4403" s="133" t="s">
        <v>415</v>
      </c>
      <c r="F4403" s="133" t="s">
        <v>862</v>
      </c>
      <c r="G4403" s="133"/>
    </row>
    <row r="4404" spans="1:8" ht="15" customHeight="1">
      <c r="A4404" s="235">
        <v>45014</v>
      </c>
      <c r="B4404" s="258" t="s">
        <v>503</v>
      </c>
      <c r="C4404" s="295">
        <v>16666665</v>
      </c>
      <c r="D4404" s="295"/>
      <c r="E4404" s="142" t="s">
        <v>533</v>
      </c>
      <c r="F4404" s="138" t="s">
        <v>27</v>
      </c>
      <c r="G4404" s="259"/>
    </row>
    <row r="4405" spans="1:8" ht="15" customHeight="1">
      <c r="A4405" s="235">
        <v>45014</v>
      </c>
      <c r="B4405" s="258" t="s">
        <v>150</v>
      </c>
      <c r="C4405" s="295">
        <v>1666670</v>
      </c>
      <c r="D4405" s="295"/>
      <c r="E4405" s="142" t="s">
        <v>532</v>
      </c>
      <c r="F4405" s="138" t="s">
        <v>92</v>
      </c>
      <c r="G4405" s="259"/>
    </row>
    <row r="4406" spans="1:8" ht="15" customHeight="1">
      <c r="A4406" s="224">
        <v>45014</v>
      </c>
      <c r="B4406" s="260" t="s">
        <v>368</v>
      </c>
      <c r="C4406" s="296"/>
      <c r="D4406" s="296">
        <f>SUM(C4404:C4405)</f>
        <v>18333335</v>
      </c>
      <c r="E4406" s="225" t="s">
        <v>532</v>
      </c>
      <c r="F4406" s="133" t="s">
        <v>92</v>
      </c>
      <c r="G4406" s="261"/>
    </row>
    <row r="4407" spans="1:8" ht="15" customHeight="1">
      <c r="A4407" s="235">
        <v>45016</v>
      </c>
      <c r="B4407" s="258" t="s">
        <v>210</v>
      </c>
      <c r="C4407" s="295">
        <v>17500000</v>
      </c>
      <c r="D4407" s="295"/>
      <c r="E4407" s="142" t="s">
        <v>859</v>
      </c>
      <c r="F4407" s="138" t="s">
        <v>861</v>
      </c>
      <c r="G4407" s="259"/>
    </row>
    <row r="4408" spans="1:8" ht="15" customHeight="1">
      <c r="A4408" s="235">
        <v>45016</v>
      </c>
      <c r="B4408" s="258" t="s">
        <v>150</v>
      </c>
      <c r="C4408" s="295">
        <v>1750000</v>
      </c>
      <c r="D4408" s="295"/>
      <c r="E4408" s="142" t="s">
        <v>858</v>
      </c>
      <c r="F4408" s="138" t="s">
        <v>860</v>
      </c>
      <c r="G4408" s="259"/>
    </row>
    <row r="4409" spans="1:8" ht="15" customHeight="1">
      <c r="A4409" s="224">
        <v>45016</v>
      </c>
      <c r="B4409" s="260" t="s">
        <v>368</v>
      </c>
      <c r="C4409" s="296"/>
      <c r="D4409" s="296">
        <f>SUM(C4407:C4408)</f>
        <v>19250000</v>
      </c>
      <c r="E4409" s="225" t="s">
        <v>858</v>
      </c>
      <c r="F4409" s="133" t="s">
        <v>860</v>
      </c>
      <c r="G4409" s="261"/>
    </row>
    <row r="4410" spans="1:8" ht="15" customHeight="1">
      <c r="A4410" s="226">
        <v>45016</v>
      </c>
      <c r="B4410" s="227" t="s">
        <v>219</v>
      </c>
      <c r="C4410" s="312">
        <v>320086061</v>
      </c>
      <c r="D4410" s="291"/>
      <c r="E4410" s="228" t="s">
        <v>306</v>
      </c>
      <c r="F4410" s="228" t="s">
        <v>913</v>
      </c>
      <c r="G4410" s="228"/>
    </row>
    <row r="4411" spans="1:8" ht="15" customHeight="1">
      <c r="A4411" s="229">
        <v>45016</v>
      </c>
      <c r="B4411" s="230" t="s">
        <v>150</v>
      </c>
      <c r="C4411" s="313">
        <v>32008371</v>
      </c>
      <c r="D4411" s="292"/>
      <c r="E4411" s="231" t="s">
        <v>305</v>
      </c>
      <c r="F4411" s="231" t="s">
        <v>913</v>
      </c>
      <c r="G4411" s="231"/>
    </row>
    <row r="4412" spans="1:8" ht="15" customHeight="1">
      <c r="A4412" s="229">
        <v>45016</v>
      </c>
      <c r="B4412" s="230" t="s">
        <v>219</v>
      </c>
      <c r="C4412" s="313">
        <v>9014039</v>
      </c>
      <c r="D4412" s="292"/>
      <c r="E4412" s="231" t="s">
        <v>305</v>
      </c>
      <c r="F4412" s="231" t="s">
        <v>914</v>
      </c>
      <c r="G4412" s="231"/>
    </row>
    <row r="4413" spans="1:8" ht="15" customHeight="1">
      <c r="A4413" s="229">
        <v>45016</v>
      </c>
      <c r="B4413" s="230" t="s">
        <v>87</v>
      </c>
      <c r="C4413" s="313">
        <v>13944640</v>
      </c>
      <c r="D4413" s="292"/>
      <c r="E4413" s="231" t="s">
        <v>305</v>
      </c>
      <c r="F4413" s="231" t="s">
        <v>915</v>
      </c>
      <c r="G4413" s="231"/>
    </row>
    <row r="4414" spans="1:8" ht="15" customHeight="1">
      <c r="A4414" s="238">
        <v>45016</v>
      </c>
      <c r="B4414" s="239" t="s">
        <v>30</v>
      </c>
      <c r="C4414" s="293"/>
      <c r="D4414" s="293">
        <v>2261</v>
      </c>
      <c r="E4414" s="241" t="s">
        <v>305</v>
      </c>
      <c r="F4414" s="241" t="s">
        <v>916</v>
      </c>
      <c r="G4414" s="241"/>
    </row>
    <row r="4415" spans="1:8" ht="15" customHeight="1">
      <c r="A4415" s="232">
        <v>45016</v>
      </c>
      <c r="B4415" s="233" t="s">
        <v>151</v>
      </c>
      <c r="C4415" s="314"/>
      <c r="D4415" s="294">
        <f>SUM(C4410:C4413)-D4414</f>
        <v>375050850</v>
      </c>
      <c r="E4415" s="234" t="s">
        <v>305</v>
      </c>
      <c r="F4415" s="234" t="s">
        <v>913</v>
      </c>
      <c r="G4415" s="234"/>
    </row>
    <row r="4416" spans="1:8" s="1" customFormat="1" ht="13.5">
      <c r="A4416" s="180">
        <v>44986</v>
      </c>
      <c r="B4416" s="1" t="s">
        <v>83</v>
      </c>
      <c r="C4416" s="144"/>
      <c r="D4416" s="144">
        <v>5578200</v>
      </c>
      <c r="E4416" s="1" t="s">
        <v>115</v>
      </c>
      <c r="G4416" s="1" t="s">
        <v>382</v>
      </c>
      <c r="H4416" s="1" t="s">
        <v>865</v>
      </c>
    </row>
    <row r="4417" spans="1:7" s="1" customFormat="1" ht="13.5">
      <c r="A4417" s="180">
        <v>44986</v>
      </c>
      <c r="B4417" s="1" t="s">
        <v>2</v>
      </c>
      <c r="C4417" s="144"/>
      <c r="D4417" s="144">
        <v>557820</v>
      </c>
      <c r="E4417" s="1" t="s">
        <v>115</v>
      </c>
      <c r="G4417" s="1" t="s">
        <v>382</v>
      </c>
    </row>
    <row r="4418" spans="1:7" s="1" customFormat="1" ht="13.5">
      <c r="A4418" s="180">
        <v>44986</v>
      </c>
      <c r="B4418" s="1" t="s">
        <v>153</v>
      </c>
      <c r="C4418" s="144"/>
      <c r="D4418" s="144">
        <v>1748400</v>
      </c>
      <c r="E4418" s="1" t="s">
        <v>115</v>
      </c>
      <c r="G4418" s="1" t="s">
        <v>382</v>
      </c>
    </row>
    <row r="4419" spans="1:7" s="1" customFormat="1" ht="13.5">
      <c r="A4419" s="180">
        <v>44986</v>
      </c>
      <c r="B4419" s="1" t="s">
        <v>2</v>
      </c>
      <c r="C4419" s="144"/>
      <c r="D4419" s="144">
        <v>174840</v>
      </c>
      <c r="E4419" s="1" t="s">
        <v>115</v>
      </c>
      <c r="G4419" s="1" t="s">
        <v>382</v>
      </c>
    </row>
    <row r="4420" spans="1:7" s="1" customFormat="1" ht="13.5">
      <c r="A4420" s="180">
        <v>44986</v>
      </c>
      <c r="B4420" s="1" t="s">
        <v>153</v>
      </c>
      <c r="C4420" s="144"/>
      <c r="D4420" s="144">
        <v>77000</v>
      </c>
      <c r="E4420" s="1" t="s">
        <v>115</v>
      </c>
      <c r="G4420" s="1" t="s">
        <v>382</v>
      </c>
    </row>
    <row r="4421" spans="1:7" s="1" customFormat="1" ht="13.5">
      <c r="A4421" s="180">
        <v>44986</v>
      </c>
      <c r="B4421" s="1" t="s">
        <v>2</v>
      </c>
      <c r="C4421" s="144"/>
      <c r="D4421" s="144">
        <v>7700</v>
      </c>
      <c r="E4421" s="1" t="s">
        <v>115</v>
      </c>
      <c r="G4421" s="1" t="s">
        <v>382</v>
      </c>
    </row>
    <row r="4422" spans="1:7" s="1" customFormat="1" ht="13.5">
      <c r="A4422" s="180">
        <v>44986</v>
      </c>
      <c r="B4422" s="1" t="s">
        <v>83</v>
      </c>
      <c r="C4422" s="144"/>
      <c r="D4422" s="144">
        <v>7094200</v>
      </c>
      <c r="E4422" s="1" t="s">
        <v>116</v>
      </c>
      <c r="G4422" s="1" t="s">
        <v>382</v>
      </c>
    </row>
    <row r="4423" spans="1:7" s="1" customFormat="1" ht="13.5">
      <c r="A4423" s="180">
        <v>44986</v>
      </c>
      <c r="B4423" s="1" t="s">
        <v>2</v>
      </c>
      <c r="C4423" s="144"/>
      <c r="D4423" s="144">
        <v>709420</v>
      </c>
      <c r="E4423" s="1" t="s">
        <v>116</v>
      </c>
      <c r="G4423" s="1" t="s">
        <v>382</v>
      </c>
    </row>
    <row r="4424" spans="1:7" s="1" customFormat="1" ht="13.5">
      <c r="A4424" s="180">
        <v>44986</v>
      </c>
      <c r="B4424" s="1" t="s">
        <v>153</v>
      </c>
      <c r="C4424" s="144"/>
      <c r="D4424" s="144">
        <v>4298100</v>
      </c>
      <c r="E4424" s="1" t="s">
        <v>116</v>
      </c>
      <c r="G4424" s="1" t="s">
        <v>382</v>
      </c>
    </row>
    <row r="4425" spans="1:7" s="1" customFormat="1" ht="13.5">
      <c r="A4425" s="180">
        <v>44986</v>
      </c>
      <c r="B4425" s="1" t="s">
        <v>2</v>
      </c>
      <c r="C4425" s="144"/>
      <c r="D4425" s="144">
        <v>429810</v>
      </c>
      <c r="E4425" s="1" t="s">
        <v>116</v>
      </c>
      <c r="G4425" s="1" t="s">
        <v>382</v>
      </c>
    </row>
    <row r="4426" spans="1:7" s="1" customFormat="1" ht="13.5">
      <c r="A4426" s="180">
        <v>44986</v>
      </c>
      <c r="B4426" s="1" t="s">
        <v>83</v>
      </c>
      <c r="C4426" s="144"/>
      <c r="D4426" s="144">
        <v>39075400</v>
      </c>
      <c r="E4426" s="1" t="s">
        <v>296</v>
      </c>
      <c r="G4426" s="1" t="s">
        <v>382</v>
      </c>
    </row>
    <row r="4427" spans="1:7" s="1" customFormat="1" ht="13.5">
      <c r="A4427" s="180">
        <v>44986</v>
      </c>
      <c r="B4427" s="1" t="s">
        <v>2</v>
      </c>
      <c r="C4427" s="144"/>
      <c r="D4427" s="144">
        <v>3907540</v>
      </c>
      <c r="E4427" s="1" t="s">
        <v>296</v>
      </c>
      <c r="G4427" s="1" t="s">
        <v>382</v>
      </c>
    </row>
    <row r="4428" spans="1:7" s="1" customFormat="1" ht="13.5">
      <c r="A4428" s="180">
        <v>44986</v>
      </c>
      <c r="B4428" s="1" t="s">
        <v>153</v>
      </c>
      <c r="C4428" s="144"/>
      <c r="D4428" s="144">
        <v>23657000</v>
      </c>
      <c r="E4428" s="1" t="s">
        <v>296</v>
      </c>
      <c r="G4428" s="1" t="s">
        <v>382</v>
      </c>
    </row>
    <row r="4429" spans="1:7" s="1" customFormat="1" ht="13.5">
      <c r="A4429" s="180">
        <v>44986</v>
      </c>
      <c r="B4429" s="1" t="s">
        <v>2</v>
      </c>
      <c r="C4429" s="144"/>
      <c r="D4429" s="144">
        <v>2365700</v>
      </c>
      <c r="E4429" s="1" t="s">
        <v>296</v>
      </c>
      <c r="G4429" s="1" t="s">
        <v>382</v>
      </c>
    </row>
    <row r="4430" spans="1:7" s="1" customFormat="1" ht="13.5">
      <c r="A4430" s="180">
        <v>44986</v>
      </c>
      <c r="B4430" s="1" t="s">
        <v>83</v>
      </c>
      <c r="C4430" s="144"/>
      <c r="D4430" s="144">
        <v>18046722</v>
      </c>
      <c r="E4430" s="1" t="s">
        <v>481</v>
      </c>
      <c r="G4430" s="1" t="s">
        <v>382</v>
      </c>
    </row>
    <row r="4431" spans="1:7" s="1" customFormat="1" ht="13.5">
      <c r="A4431" s="180">
        <v>44986</v>
      </c>
      <c r="B4431" s="1" t="s">
        <v>2</v>
      </c>
      <c r="C4431" s="144"/>
      <c r="D4431" s="144">
        <v>1804672</v>
      </c>
      <c r="E4431" s="1" t="s">
        <v>481</v>
      </c>
      <c r="G4431" s="1" t="s">
        <v>382</v>
      </c>
    </row>
    <row r="4432" spans="1:7" s="1" customFormat="1" ht="13.5">
      <c r="A4432" s="180">
        <v>44986</v>
      </c>
      <c r="B4432" s="1" t="s">
        <v>153</v>
      </c>
      <c r="C4432" s="144"/>
      <c r="D4432" s="144">
        <v>10419997</v>
      </c>
      <c r="E4432" s="1" t="s">
        <v>481</v>
      </c>
      <c r="G4432" s="1" t="s">
        <v>382</v>
      </c>
    </row>
    <row r="4433" spans="1:7" s="1" customFormat="1" ht="13.5">
      <c r="A4433" s="180">
        <v>44986</v>
      </c>
      <c r="B4433" s="1" t="s">
        <v>2</v>
      </c>
      <c r="C4433" s="144"/>
      <c r="D4433" s="144">
        <v>1042000</v>
      </c>
      <c r="E4433" s="1" t="s">
        <v>481</v>
      </c>
      <c r="G4433" s="1" t="s">
        <v>382</v>
      </c>
    </row>
    <row r="4434" spans="1:7" s="1" customFormat="1" ht="13.5">
      <c r="A4434" s="180">
        <v>44986</v>
      </c>
      <c r="B4434" s="1" t="s">
        <v>83</v>
      </c>
      <c r="C4434" s="144"/>
      <c r="D4434" s="144">
        <v>16679622</v>
      </c>
      <c r="E4434" s="1" t="s">
        <v>481</v>
      </c>
      <c r="G4434" s="1" t="s">
        <v>382</v>
      </c>
    </row>
    <row r="4435" spans="1:7" s="1" customFormat="1" ht="13.5">
      <c r="A4435" s="180">
        <v>44986</v>
      </c>
      <c r="B4435" s="1" t="s">
        <v>2</v>
      </c>
      <c r="C4435" s="144"/>
      <c r="D4435" s="144">
        <v>1667962</v>
      </c>
      <c r="E4435" s="1" t="s">
        <v>481</v>
      </c>
      <c r="G4435" s="1" t="s">
        <v>382</v>
      </c>
    </row>
    <row r="4436" spans="1:7" s="1" customFormat="1" ht="13.5">
      <c r="A4436" s="180">
        <v>44986</v>
      </c>
      <c r="B4436" s="1" t="s">
        <v>153</v>
      </c>
      <c r="C4436" s="144"/>
      <c r="D4436" s="144">
        <v>9691012</v>
      </c>
      <c r="E4436" s="1" t="s">
        <v>481</v>
      </c>
      <c r="G4436" s="1" t="s">
        <v>382</v>
      </c>
    </row>
    <row r="4437" spans="1:7" s="1" customFormat="1" ht="13.5">
      <c r="A4437" s="180">
        <v>44986</v>
      </c>
      <c r="B4437" s="1" t="s">
        <v>2</v>
      </c>
      <c r="C4437" s="144"/>
      <c r="D4437" s="144">
        <v>969101</v>
      </c>
      <c r="E4437" s="1" t="s">
        <v>481</v>
      </c>
      <c r="G4437" s="1" t="s">
        <v>382</v>
      </c>
    </row>
    <row r="4438" spans="1:7" s="1" customFormat="1" ht="13.5">
      <c r="A4438" s="180">
        <v>44986</v>
      </c>
      <c r="B4438" s="1" t="s">
        <v>153</v>
      </c>
      <c r="C4438" s="144"/>
      <c r="D4438" s="144">
        <v>26848700</v>
      </c>
      <c r="E4438" s="1" t="s">
        <v>455</v>
      </c>
      <c r="G4438" s="1" t="s">
        <v>382</v>
      </c>
    </row>
    <row r="4439" spans="1:7" s="1" customFormat="1" ht="13.5">
      <c r="A4439" s="180">
        <v>44986</v>
      </c>
      <c r="B4439" s="1" t="s">
        <v>2</v>
      </c>
      <c r="C4439" s="144"/>
      <c r="D4439" s="144">
        <v>2684870</v>
      </c>
      <c r="E4439" s="1" t="s">
        <v>455</v>
      </c>
      <c r="G4439" s="1" t="s">
        <v>382</v>
      </c>
    </row>
    <row r="4440" spans="1:7" s="1" customFormat="1" ht="13.5">
      <c r="A4440" s="180">
        <v>44986</v>
      </c>
      <c r="B4440" s="1" t="s">
        <v>83</v>
      </c>
      <c r="C4440" s="144"/>
      <c r="D4440" s="144">
        <v>14298180</v>
      </c>
      <c r="E4440" s="1" t="s">
        <v>342</v>
      </c>
      <c r="G4440" s="1" t="s">
        <v>382</v>
      </c>
    </row>
    <row r="4441" spans="1:7" s="1" customFormat="1" ht="13.5">
      <c r="A4441" s="180">
        <v>44986</v>
      </c>
      <c r="B4441" s="1" t="s">
        <v>2</v>
      </c>
      <c r="C4441" s="144"/>
      <c r="D4441" s="144">
        <v>1429818</v>
      </c>
      <c r="E4441" s="1" t="s">
        <v>342</v>
      </c>
      <c r="G4441" s="1" t="s">
        <v>382</v>
      </c>
    </row>
    <row r="4442" spans="1:7" s="1" customFormat="1" ht="13.5">
      <c r="A4442" s="180">
        <v>44986</v>
      </c>
      <c r="B4442" s="1" t="s">
        <v>153</v>
      </c>
      <c r="C4442" s="144"/>
      <c r="D4442" s="144">
        <v>20117300</v>
      </c>
      <c r="E4442" s="1" t="s">
        <v>342</v>
      </c>
      <c r="G4442" s="1" t="s">
        <v>382</v>
      </c>
    </row>
    <row r="4443" spans="1:7" s="1" customFormat="1" ht="13.5">
      <c r="A4443" s="180">
        <v>44986</v>
      </c>
      <c r="B4443" s="1" t="s">
        <v>2</v>
      </c>
      <c r="C4443" s="144"/>
      <c r="D4443" s="144">
        <v>2011730</v>
      </c>
      <c r="E4443" s="1" t="s">
        <v>342</v>
      </c>
      <c r="G4443" s="1" t="s">
        <v>382</v>
      </c>
    </row>
    <row r="4444" spans="1:7" s="1" customFormat="1" ht="13.5">
      <c r="A4444" s="180">
        <v>44986</v>
      </c>
      <c r="B4444" s="1" t="s">
        <v>83</v>
      </c>
      <c r="C4444" s="144"/>
      <c r="D4444" s="144">
        <v>4877000</v>
      </c>
      <c r="E4444" s="1" t="s">
        <v>313</v>
      </c>
      <c r="G4444" s="1" t="s">
        <v>382</v>
      </c>
    </row>
    <row r="4445" spans="1:7" s="1" customFormat="1" ht="13.5">
      <c r="A4445" s="180">
        <v>44986</v>
      </c>
      <c r="B4445" s="1" t="s">
        <v>2</v>
      </c>
      <c r="C4445" s="144"/>
      <c r="D4445" s="144">
        <v>487700</v>
      </c>
      <c r="E4445" s="1" t="s">
        <v>313</v>
      </c>
      <c r="G4445" s="1" t="s">
        <v>382</v>
      </c>
    </row>
    <row r="4446" spans="1:7" s="1" customFormat="1" ht="13.5">
      <c r="A4446" s="180">
        <v>44986</v>
      </c>
      <c r="B4446" s="1" t="s">
        <v>153</v>
      </c>
      <c r="C4446" s="144"/>
      <c r="D4446" s="144">
        <v>3104000</v>
      </c>
      <c r="E4446" s="1" t="s">
        <v>313</v>
      </c>
      <c r="G4446" s="1" t="s">
        <v>382</v>
      </c>
    </row>
    <row r="4447" spans="1:7" s="1" customFormat="1" ht="13.5">
      <c r="A4447" s="180">
        <v>44986</v>
      </c>
      <c r="B4447" s="1" t="s">
        <v>2</v>
      </c>
      <c r="C4447" s="144"/>
      <c r="D4447" s="144">
        <v>310400</v>
      </c>
      <c r="E4447" s="1" t="s">
        <v>313</v>
      </c>
      <c r="G4447" s="1" t="s">
        <v>382</v>
      </c>
    </row>
    <row r="4448" spans="1:7" s="1" customFormat="1" ht="13.5">
      <c r="A4448" s="180">
        <v>44986</v>
      </c>
      <c r="B4448" s="1" t="s">
        <v>153</v>
      </c>
      <c r="C4448" s="144"/>
      <c r="D4448" s="144">
        <v>12398000</v>
      </c>
      <c r="E4448" s="1" t="s">
        <v>455</v>
      </c>
      <c r="G4448" s="1" t="s">
        <v>382</v>
      </c>
    </row>
    <row r="4449" spans="1:7" s="1" customFormat="1" ht="13.5">
      <c r="A4449" s="180">
        <v>44986</v>
      </c>
      <c r="B4449" s="1" t="s">
        <v>2</v>
      </c>
      <c r="C4449" s="144"/>
      <c r="D4449" s="144">
        <v>1239800</v>
      </c>
      <c r="E4449" s="1" t="s">
        <v>455</v>
      </c>
      <c r="G4449" s="1" t="s">
        <v>382</v>
      </c>
    </row>
    <row r="4450" spans="1:7" s="1" customFormat="1" ht="13.5">
      <c r="A4450" s="180">
        <v>44986</v>
      </c>
      <c r="B4450" s="1" t="s">
        <v>83</v>
      </c>
      <c r="C4450" s="144"/>
      <c r="D4450" s="144">
        <v>11273900</v>
      </c>
      <c r="E4450" s="1" t="s">
        <v>240</v>
      </c>
      <c r="G4450" s="1" t="s">
        <v>382</v>
      </c>
    </row>
    <row r="4451" spans="1:7" s="1" customFormat="1" ht="13.5">
      <c r="A4451" s="180">
        <v>44986</v>
      </c>
      <c r="B4451" s="1" t="s">
        <v>2</v>
      </c>
      <c r="C4451" s="144"/>
      <c r="D4451" s="144">
        <v>1127390</v>
      </c>
      <c r="E4451" s="1" t="s">
        <v>240</v>
      </c>
      <c r="G4451" s="1" t="s">
        <v>382</v>
      </c>
    </row>
    <row r="4452" spans="1:7" s="1" customFormat="1" ht="13.5">
      <c r="A4452" s="180">
        <v>44986</v>
      </c>
      <c r="B4452" s="1" t="s">
        <v>153</v>
      </c>
      <c r="C4452" s="144"/>
      <c r="D4452" s="144">
        <v>6395600</v>
      </c>
      <c r="E4452" s="1" t="s">
        <v>240</v>
      </c>
      <c r="G4452" s="1" t="s">
        <v>382</v>
      </c>
    </row>
    <row r="4453" spans="1:7" s="1" customFormat="1" ht="13.5">
      <c r="A4453" s="180">
        <v>44986</v>
      </c>
      <c r="B4453" s="1" t="s">
        <v>2</v>
      </c>
      <c r="C4453" s="144"/>
      <c r="D4453" s="144">
        <v>639560</v>
      </c>
      <c r="E4453" s="1" t="s">
        <v>240</v>
      </c>
      <c r="G4453" s="1" t="s">
        <v>382</v>
      </c>
    </row>
    <row r="4454" spans="1:7" s="1" customFormat="1" ht="13.5">
      <c r="A4454" s="180">
        <v>44986</v>
      </c>
      <c r="B4454" s="1" t="s">
        <v>83</v>
      </c>
      <c r="C4454" s="144"/>
      <c r="D4454" s="144">
        <v>4900000</v>
      </c>
      <c r="E4454" s="1" t="s">
        <v>249</v>
      </c>
      <c r="G4454" s="1" t="s">
        <v>382</v>
      </c>
    </row>
    <row r="4455" spans="1:7" s="1" customFormat="1" ht="13.5">
      <c r="A4455" s="180">
        <v>44986</v>
      </c>
      <c r="B4455" s="1" t="s">
        <v>2</v>
      </c>
      <c r="C4455" s="144"/>
      <c r="D4455" s="144">
        <v>490000</v>
      </c>
      <c r="E4455" s="1" t="s">
        <v>249</v>
      </c>
      <c r="G4455" s="1" t="s">
        <v>382</v>
      </c>
    </row>
    <row r="4456" spans="1:7" s="1" customFormat="1" ht="13.5">
      <c r="A4456" s="180">
        <v>44986</v>
      </c>
      <c r="B4456" s="1" t="s">
        <v>153</v>
      </c>
      <c r="C4456" s="144"/>
      <c r="D4456" s="144">
        <v>2712500</v>
      </c>
      <c r="E4456" s="1" t="s">
        <v>249</v>
      </c>
      <c r="G4456" s="1" t="s">
        <v>382</v>
      </c>
    </row>
    <row r="4457" spans="1:7" s="1" customFormat="1" ht="13.5">
      <c r="A4457" s="180">
        <v>44986</v>
      </c>
      <c r="B4457" s="1" t="s">
        <v>2</v>
      </c>
      <c r="C4457" s="144"/>
      <c r="D4457" s="144">
        <v>271250</v>
      </c>
      <c r="E4457" s="1" t="s">
        <v>249</v>
      </c>
      <c r="G4457" s="1" t="s">
        <v>382</v>
      </c>
    </row>
    <row r="4458" spans="1:7" s="1" customFormat="1" ht="13.5">
      <c r="A4458" s="180">
        <v>44986</v>
      </c>
      <c r="B4458" s="1" t="s">
        <v>83</v>
      </c>
      <c r="C4458" s="144"/>
      <c r="D4458" s="144">
        <v>3099200</v>
      </c>
      <c r="E4458" s="1" t="s">
        <v>482</v>
      </c>
      <c r="G4458" s="1" t="s">
        <v>382</v>
      </c>
    </row>
    <row r="4459" spans="1:7" s="1" customFormat="1" ht="13.5">
      <c r="A4459" s="180">
        <v>44986</v>
      </c>
      <c r="B4459" s="1" t="s">
        <v>2</v>
      </c>
      <c r="C4459" s="144"/>
      <c r="D4459" s="144">
        <v>309920</v>
      </c>
      <c r="E4459" s="1" t="s">
        <v>482</v>
      </c>
      <c r="G4459" s="1" t="s">
        <v>382</v>
      </c>
    </row>
    <row r="4460" spans="1:7" s="1" customFormat="1" ht="13.5">
      <c r="A4460" s="180">
        <v>44986</v>
      </c>
      <c r="B4460" s="1" t="s">
        <v>153</v>
      </c>
      <c r="C4460" s="144"/>
      <c r="D4460" s="144">
        <v>1766700</v>
      </c>
      <c r="E4460" s="1" t="s">
        <v>482</v>
      </c>
      <c r="G4460" s="1" t="s">
        <v>382</v>
      </c>
    </row>
    <row r="4461" spans="1:7" s="1" customFormat="1" ht="13.5">
      <c r="A4461" s="180">
        <v>44986</v>
      </c>
      <c r="B4461" s="1" t="s">
        <v>2</v>
      </c>
      <c r="C4461" s="144"/>
      <c r="D4461" s="144">
        <v>176670</v>
      </c>
      <c r="E4461" s="1" t="s">
        <v>482</v>
      </c>
      <c r="G4461" s="1" t="s">
        <v>382</v>
      </c>
    </row>
    <row r="4462" spans="1:7" s="1" customFormat="1" ht="13.5">
      <c r="A4462" s="180">
        <v>44986</v>
      </c>
      <c r="B4462" s="1" t="s">
        <v>83</v>
      </c>
      <c r="C4462" s="144"/>
      <c r="D4462" s="144">
        <v>3412890</v>
      </c>
      <c r="E4462" s="1" t="s">
        <v>378</v>
      </c>
      <c r="G4462" s="1" t="s">
        <v>382</v>
      </c>
    </row>
    <row r="4463" spans="1:7" s="1" customFormat="1" ht="13.5">
      <c r="A4463" s="180">
        <v>44986</v>
      </c>
      <c r="B4463" s="1" t="s">
        <v>2</v>
      </c>
      <c r="C4463" s="144"/>
      <c r="D4463" s="144">
        <v>341289</v>
      </c>
      <c r="E4463" s="1" t="s">
        <v>378</v>
      </c>
      <c r="G4463" s="1" t="s">
        <v>382</v>
      </c>
    </row>
    <row r="4464" spans="1:7" s="1" customFormat="1" ht="13.5">
      <c r="A4464" s="180">
        <v>44986</v>
      </c>
      <c r="B4464" s="1" t="s">
        <v>153</v>
      </c>
      <c r="C4464" s="144"/>
      <c r="D4464" s="144">
        <v>1861470</v>
      </c>
      <c r="E4464" s="1" t="s">
        <v>378</v>
      </c>
      <c r="G4464" s="1" t="s">
        <v>382</v>
      </c>
    </row>
    <row r="4465" spans="1:7" s="1" customFormat="1" ht="13.5">
      <c r="A4465" s="180">
        <v>44986</v>
      </c>
      <c r="B4465" s="1" t="s">
        <v>2</v>
      </c>
      <c r="C4465" s="144"/>
      <c r="D4465" s="144">
        <v>186147</v>
      </c>
      <c r="E4465" s="1" t="s">
        <v>378</v>
      </c>
      <c r="G4465" s="1" t="s">
        <v>382</v>
      </c>
    </row>
    <row r="4466" spans="1:7" s="1" customFormat="1" ht="13.5">
      <c r="A4466" s="180">
        <v>44986</v>
      </c>
      <c r="B4466" s="1" t="s">
        <v>83</v>
      </c>
      <c r="C4466" s="144"/>
      <c r="D4466" s="144">
        <v>4010800</v>
      </c>
      <c r="E4466" s="1" t="s">
        <v>124</v>
      </c>
      <c r="G4466" s="1" t="s">
        <v>382</v>
      </c>
    </row>
    <row r="4467" spans="1:7" s="1" customFormat="1" ht="13.5">
      <c r="A4467" s="180">
        <v>44986</v>
      </c>
      <c r="B4467" s="1" t="s">
        <v>2</v>
      </c>
      <c r="C4467" s="144"/>
      <c r="D4467" s="144">
        <v>401080</v>
      </c>
      <c r="E4467" s="1" t="s">
        <v>124</v>
      </c>
      <c r="G4467" s="1" t="s">
        <v>382</v>
      </c>
    </row>
    <row r="4468" spans="1:7" s="1" customFormat="1" ht="13.5">
      <c r="A4468" s="180">
        <v>44986</v>
      </c>
      <c r="B4468" s="1" t="s">
        <v>153</v>
      </c>
      <c r="C4468" s="144"/>
      <c r="D4468" s="144">
        <v>2215400</v>
      </c>
      <c r="E4468" s="1" t="s">
        <v>124</v>
      </c>
      <c r="G4468" s="1" t="s">
        <v>382</v>
      </c>
    </row>
    <row r="4469" spans="1:7" s="1" customFormat="1" ht="13.5">
      <c r="A4469" s="180">
        <v>44986</v>
      </c>
      <c r="B4469" s="1" t="s">
        <v>2</v>
      </c>
      <c r="C4469" s="144"/>
      <c r="D4469" s="144">
        <v>221540</v>
      </c>
      <c r="E4469" s="1" t="s">
        <v>124</v>
      </c>
      <c r="G4469" s="1" t="s">
        <v>382</v>
      </c>
    </row>
    <row r="4470" spans="1:7" s="1" customFormat="1" ht="13.5">
      <c r="A4470" s="180">
        <v>44986</v>
      </c>
      <c r="B4470" s="1" t="s">
        <v>83</v>
      </c>
      <c r="C4470" s="144"/>
      <c r="D4470" s="144">
        <v>1311800</v>
      </c>
      <c r="E4470" s="1" t="s">
        <v>331</v>
      </c>
      <c r="G4470" s="1" t="s">
        <v>382</v>
      </c>
    </row>
    <row r="4471" spans="1:7" s="1" customFormat="1" ht="13.5">
      <c r="A4471" s="180">
        <v>44986</v>
      </c>
      <c r="B4471" s="1" t="s">
        <v>2</v>
      </c>
      <c r="C4471" s="144"/>
      <c r="D4471" s="144">
        <v>131180</v>
      </c>
      <c r="E4471" s="1" t="s">
        <v>331</v>
      </c>
      <c r="G4471" s="1" t="s">
        <v>382</v>
      </c>
    </row>
    <row r="4472" spans="1:7" s="1" customFormat="1" ht="13.5">
      <c r="A4472" s="180">
        <v>44986</v>
      </c>
      <c r="B4472" s="1" t="s">
        <v>153</v>
      </c>
      <c r="C4472" s="144"/>
      <c r="D4472" s="144">
        <v>715500</v>
      </c>
      <c r="E4472" s="1" t="s">
        <v>331</v>
      </c>
      <c r="G4472" s="1" t="s">
        <v>382</v>
      </c>
    </row>
    <row r="4473" spans="1:7" s="1" customFormat="1" ht="13.5">
      <c r="A4473" s="180">
        <v>44986</v>
      </c>
      <c r="B4473" s="1" t="s">
        <v>2</v>
      </c>
      <c r="C4473" s="144"/>
      <c r="D4473" s="144">
        <v>71550</v>
      </c>
      <c r="E4473" s="1" t="s">
        <v>331</v>
      </c>
      <c r="G4473" s="1" t="s">
        <v>382</v>
      </c>
    </row>
    <row r="4474" spans="1:7" s="1" customFormat="1" ht="13.5">
      <c r="A4474" s="180">
        <v>44986</v>
      </c>
      <c r="B4474" s="1" t="s">
        <v>83</v>
      </c>
      <c r="C4474" s="144"/>
      <c r="D4474" s="144">
        <v>14404000</v>
      </c>
      <c r="E4474" s="1" t="s">
        <v>137</v>
      </c>
      <c r="G4474" s="1" t="s">
        <v>382</v>
      </c>
    </row>
    <row r="4475" spans="1:7" s="1" customFormat="1" ht="13.5">
      <c r="A4475" s="180">
        <v>44986</v>
      </c>
      <c r="B4475" s="1" t="s">
        <v>2</v>
      </c>
      <c r="C4475" s="144"/>
      <c r="D4475" s="144">
        <v>1440400</v>
      </c>
      <c r="E4475" s="1" t="s">
        <v>137</v>
      </c>
      <c r="G4475" s="1" t="s">
        <v>382</v>
      </c>
    </row>
    <row r="4476" spans="1:7" s="1" customFormat="1" ht="13.5">
      <c r="A4476" s="180">
        <v>44986</v>
      </c>
      <c r="B4476" s="1" t="s">
        <v>153</v>
      </c>
      <c r="C4476" s="144"/>
      <c r="D4476" s="144">
        <v>8250900</v>
      </c>
      <c r="E4476" s="1" t="s">
        <v>137</v>
      </c>
      <c r="G4476" s="1" t="s">
        <v>382</v>
      </c>
    </row>
    <row r="4477" spans="1:7" s="1" customFormat="1" ht="13.5">
      <c r="A4477" s="180">
        <v>44986</v>
      </c>
      <c r="B4477" s="1" t="s">
        <v>2</v>
      </c>
      <c r="C4477" s="144"/>
      <c r="D4477" s="144">
        <v>825090</v>
      </c>
      <c r="E4477" s="1" t="s">
        <v>137</v>
      </c>
      <c r="G4477" s="1" t="s">
        <v>382</v>
      </c>
    </row>
    <row r="4478" spans="1:7" s="1" customFormat="1" ht="13.5">
      <c r="A4478" s="180">
        <v>44986</v>
      </c>
      <c r="B4478" s="1" t="s">
        <v>83</v>
      </c>
      <c r="C4478" s="144"/>
      <c r="D4478" s="144">
        <v>900000</v>
      </c>
      <c r="E4478" s="1" t="s">
        <v>481</v>
      </c>
      <c r="G4478" s="1" t="s">
        <v>382</v>
      </c>
    </row>
    <row r="4479" spans="1:7" s="1" customFormat="1" ht="13.5">
      <c r="A4479" s="180">
        <v>44986</v>
      </c>
      <c r="B4479" s="1" t="s">
        <v>2</v>
      </c>
      <c r="C4479" s="144"/>
      <c r="D4479" s="144">
        <v>90000</v>
      </c>
      <c r="E4479" s="1" t="s">
        <v>481</v>
      </c>
      <c r="G4479" s="1" t="s">
        <v>382</v>
      </c>
    </row>
    <row r="4480" spans="1:7" s="1" customFormat="1" ht="13.5">
      <c r="A4480" s="180">
        <v>44986</v>
      </c>
      <c r="B4480" s="1" t="s">
        <v>83</v>
      </c>
      <c r="C4480" s="144"/>
      <c r="D4480" s="144">
        <v>5379000</v>
      </c>
      <c r="E4480" s="1" t="s">
        <v>125</v>
      </c>
      <c r="G4480" s="1" t="s">
        <v>382</v>
      </c>
    </row>
    <row r="4481" spans="1:7" s="1" customFormat="1" ht="13.5">
      <c r="A4481" s="180">
        <v>44986</v>
      </c>
      <c r="B4481" s="1" t="s">
        <v>2</v>
      </c>
      <c r="C4481" s="144"/>
      <c r="D4481" s="144">
        <v>537900</v>
      </c>
      <c r="E4481" s="1" t="s">
        <v>125</v>
      </c>
      <c r="G4481" s="1" t="s">
        <v>382</v>
      </c>
    </row>
    <row r="4482" spans="1:7" s="1" customFormat="1" ht="13.5">
      <c r="A4482" s="180">
        <v>44986</v>
      </c>
      <c r="B4482" s="1" t="s">
        <v>153</v>
      </c>
      <c r="C4482" s="144"/>
      <c r="D4482" s="144">
        <v>2715000</v>
      </c>
      <c r="E4482" s="1" t="s">
        <v>125</v>
      </c>
      <c r="G4482" s="1" t="s">
        <v>382</v>
      </c>
    </row>
    <row r="4483" spans="1:7" s="1" customFormat="1" ht="13.5">
      <c r="A4483" s="180">
        <v>44986</v>
      </c>
      <c r="B4483" s="1" t="s">
        <v>2</v>
      </c>
      <c r="C4483" s="144"/>
      <c r="D4483" s="144">
        <v>271500</v>
      </c>
      <c r="E4483" s="1" t="s">
        <v>125</v>
      </c>
      <c r="G4483" s="1" t="s">
        <v>382</v>
      </c>
    </row>
    <row r="4484" spans="1:7" s="1" customFormat="1" ht="13.5">
      <c r="A4484" s="180">
        <v>44986</v>
      </c>
      <c r="B4484" s="1" t="s">
        <v>83</v>
      </c>
      <c r="C4484" s="144"/>
      <c r="D4484" s="144">
        <v>13623300</v>
      </c>
      <c r="E4484" s="1" t="s">
        <v>126</v>
      </c>
      <c r="G4484" s="1" t="s">
        <v>382</v>
      </c>
    </row>
    <row r="4485" spans="1:7" s="1" customFormat="1" ht="13.5">
      <c r="A4485" s="180">
        <v>44986</v>
      </c>
      <c r="B4485" s="1" t="s">
        <v>2</v>
      </c>
      <c r="C4485" s="144"/>
      <c r="D4485" s="144">
        <v>1362330</v>
      </c>
      <c r="E4485" s="1" t="s">
        <v>126</v>
      </c>
      <c r="G4485" s="1" t="s">
        <v>382</v>
      </c>
    </row>
    <row r="4486" spans="1:7" s="1" customFormat="1" ht="13.5">
      <c r="A4486" s="180">
        <v>44986</v>
      </c>
      <c r="B4486" s="1" t="s">
        <v>153</v>
      </c>
      <c r="C4486" s="144"/>
      <c r="D4486" s="144">
        <v>7150200</v>
      </c>
      <c r="E4486" s="1" t="s">
        <v>126</v>
      </c>
      <c r="G4486" s="1" t="s">
        <v>382</v>
      </c>
    </row>
    <row r="4487" spans="1:7" s="1" customFormat="1" ht="13.5">
      <c r="A4487" s="180">
        <v>44986</v>
      </c>
      <c r="B4487" s="1" t="s">
        <v>2</v>
      </c>
      <c r="C4487" s="144"/>
      <c r="D4487" s="144">
        <v>715020</v>
      </c>
      <c r="E4487" s="1" t="s">
        <v>126</v>
      </c>
      <c r="G4487" s="1" t="s">
        <v>382</v>
      </c>
    </row>
    <row r="4488" spans="1:7" s="1" customFormat="1" ht="13.5">
      <c r="A4488" s="180">
        <v>44986</v>
      </c>
      <c r="B4488" s="1" t="s">
        <v>83</v>
      </c>
      <c r="C4488" s="144"/>
      <c r="D4488" s="144">
        <v>7471900</v>
      </c>
      <c r="E4488" s="1" t="s">
        <v>128</v>
      </c>
      <c r="G4488" s="1" t="s">
        <v>382</v>
      </c>
    </row>
    <row r="4489" spans="1:7" s="1" customFormat="1" ht="13.5">
      <c r="A4489" s="180">
        <v>44986</v>
      </c>
      <c r="B4489" s="1" t="s">
        <v>2</v>
      </c>
      <c r="C4489" s="144"/>
      <c r="D4489" s="144">
        <v>747190</v>
      </c>
      <c r="E4489" s="1" t="s">
        <v>128</v>
      </c>
      <c r="G4489" s="1" t="s">
        <v>382</v>
      </c>
    </row>
    <row r="4490" spans="1:7" s="1" customFormat="1" ht="13.5">
      <c r="A4490" s="180">
        <v>44986</v>
      </c>
      <c r="B4490" s="1" t="s">
        <v>153</v>
      </c>
      <c r="C4490" s="144"/>
      <c r="D4490" s="144">
        <v>3750000</v>
      </c>
      <c r="E4490" s="1" t="s">
        <v>128</v>
      </c>
      <c r="G4490" s="1" t="s">
        <v>382</v>
      </c>
    </row>
    <row r="4491" spans="1:7" s="1" customFormat="1" ht="13.5">
      <c r="A4491" s="180">
        <v>44986</v>
      </c>
      <c r="B4491" s="1" t="s">
        <v>2</v>
      </c>
      <c r="C4491" s="144"/>
      <c r="D4491" s="144">
        <v>375000</v>
      </c>
      <c r="E4491" s="1" t="s">
        <v>128</v>
      </c>
      <c r="G4491" s="1" t="s">
        <v>382</v>
      </c>
    </row>
    <row r="4492" spans="1:7" s="1" customFormat="1" ht="13.5">
      <c r="A4492" s="180">
        <v>44986</v>
      </c>
      <c r="B4492" s="1" t="s">
        <v>83</v>
      </c>
      <c r="C4492" s="144"/>
      <c r="D4492" s="144">
        <v>5238000</v>
      </c>
      <c r="E4492" s="1" t="s">
        <v>374</v>
      </c>
      <c r="G4492" s="1" t="s">
        <v>382</v>
      </c>
    </row>
    <row r="4493" spans="1:7" s="1" customFormat="1" ht="13.5">
      <c r="A4493" s="180">
        <v>44986</v>
      </c>
      <c r="B4493" s="1" t="s">
        <v>2</v>
      </c>
      <c r="C4493" s="144"/>
      <c r="D4493" s="144">
        <v>523800</v>
      </c>
      <c r="E4493" s="1" t="s">
        <v>374</v>
      </c>
      <c r="G4493" s="1" t="s">
        <v>382</v>
      </c>
    </row>
    <row r="4494" spans="1:7" s="1" customFormat="1" ht="13.5">
      <c r="A4494" s="180">
        <v>44986</v>
      </c>
      <c r="B4494" s="1" t="s">
        <v>153</v>
      </c>
      <c r="C4494" s="144"/>
      <c r="D4494" s="144">
        <v>1625700</v>
      </c>
      <c r="E4494" s="1" t="s">
        <v>374</v>
      </c>
      <c r="G4494" s="1" t="s">
        <v>382</v>
      </c>
    </row>
    <row r="4495" spans="1:7" s="1" customFormat="1" ht="13.5">
      <c r="A4495" s="180">
        <v>44986</v>
      </c>
      <c r="B4495" s="1" t="s">
        <v>2</v>
      </c>
      <c r="C4495" s="144"/>
      <c r="D4495" s="144">
        <v>162570</v>
      </c>
      <c r="E4495" s="1" t="s">
        <v>374</v>
      </c>
      <c r="G4495" s="1" t="s">
        <v>382</v>
      </c>
    </row>
    <row r="4496" spans="1:7" s="1" customFormat="1" ht="13.5">
      <c r="A4496" s="180">
        <v>44986</v>
      </c>
      <c r="B4496" s="1" t="s">
        <v>83</v>
      </c>
      <c r="C4496" s="144"/>
      <c r="D4496" s="144">
        <v>7482100</v>
      </c>
      <c r="E4496" s="1" t="s">
        <v>807</v>
      </c>
      <c r="G4496" s="1" t="s">
        <v>382</v>
      </c>
    </row>
    <row r="4497" spans="1:7" s="1" customFormat="1" ht="13.5">
      <c r="A4497" s="180">
        <v>44986</v>
      </c>
      <c r="B4497" s="1" t="s">
        <v>2</v>
      </c>
      <c r="C4497" s="144"/>
      <c r="D4497" s="144">
        <v>748210</v>
      </c>
      <c r="E4497" s="1" t="s">
        <v>807</v>
      </c>
      <c r="G4497" s="1" t="s">
        <v>382</v>
      </c>
    </row>
    <row r="4498" spans="1:7" s="1" customFormat="1" ht="13.5">
      <c r="A4498" s="180">
        <v>44986</v>
      </c>
      <c r="B4498" s="1" t="s">
        <v>153</v>
      </c>
      <c r="C4498" s="144"/>
      <c r="D4498" s="144">
        <v>2902300</v>
      </c>
      <c r="E4498" s="1" t="s">
        <v>807</v>
      </c>
      <c r="G4498" s="1" t="s">
        <v>382</v>
      </c>
    </row>
    <row r="4499" spans="1:7" s="1" customFormat="1" ht="13.5">
      <c r="A4499" s="180">
        <v>44986</v>
      </c>
      <c r="B4499" s="1" t="s">
        <v>2</v>
      </c>
      <c r="C4499" s="144"/>
      <c r="D4499" s="144">
        <v>290230</v>
      </c>
      <c r="E4499" s="1" t="s">
        <v>807</v>
      </c>
      <c r="G4499" s="1" t="s">
        <v>382</v>
      </c>
    </row>
    <row r="4500" spans="1:7" s="1" customFormat="1" ht="13.5">
      <c r="A4500" s="180">
        <v>44986</v>
      </c>
      <c r="B4500" s="1" t="s">
        <v>83</v>
      </c>
      <c r="C4500" s="144"/>
      <c r="D4500" s="144">
        <v>8332129</v>
      </c>
      <c r="E4500" s="1" t="s">
        <v>500</v>
      </c>
      <c r="G4500" s="1" t="s">
        <v>382</v>
      </c>
    </row>
    <row r="4501" spans="1:7" s="1" customFormat="1" ht="13.5">
      <c r="A4501" s="180">
        <v>44986</v>
      </c>
      <c r="B4501" s="1" t="s">
        <v>2</v>
      </c>
      <c r="C4501" s="144"/>
      <c r="D4501" s="144">
        <v>833213</v>
      </c>
      <c r="E4501" s="1" t="s">
        <v>500</v>
      </c>
      <c r="G4501" s="1" t="s">
        <v>382</v>
      </c>
    </row>
    <row r="4502" spans="1:7" s="1" customFormat="1" ht="13.5">
      <c r="A4502" s="180">
        <v>44986</v>
      </c>
      <c r="B4502" s="1" t="s">
        <v>153</v>
      </c>
      <c r="C4502" s="144"/>
      <c r="D4502" s="144">
        <v>4531384</v>
      </c>
      <c r="E4502" s="1" t="s">
        <v>500</v>
      </c>
      <c r="G4502" s="1" t="s">
        <v>382</v>
      </c>
    </row>
    <row r="4503" spans="1:7" s="1" customFormat="1" ht="13.5">
      <c r="A4503" s="180">
        <v>44986</v>
      </c>
      <c r="B4503" s="1" t="s">
        <v>2</v>
      </c>
      <c r="C4503" s="144"/>
      <c r="D4503" s="144">
        <v>453138</v>
      </c>
      <c r="E4503" s="1" t="s">
        <v>500</v>
      </c>
      <c r="G4503" s="1" t="s">
        <v>382</v>
      </c>
    </row>
    <row r="4504" spans="1:7" s="1" customFormat="1" ht="13.5">
      <c r="A4504" s="180">
        <v>44986</v>
      </c>
      <c r="B4504" s="1" t="s">
        <v>153</v>
      </c>
      <c r="C4504" s="144"/>
      <c r="D4504" s="144">
        <v>14849610</v>
      </c>
      <c r="E4504" s="1" t="s">
        <v>489</v>
      </c>
      <c r="G4504" s="1" t="s">
        <v>382</v>
      </c>
    </row>
    <row r="4505" spans="1:7" s="1" customFormat="1" ht="13.5">
      <c r="A4505" s="180">
        <v>44986</v>
      </c>
      <c r="B4505" s="1" t="s">
        <v>2</v>
      </c>
      <c r="C4505" s="144"/>
      <c r="D4505" s="144">
        <v>1484961</v>
      </c>
      <c r="E4505" s="1" t="s">
        <v>489</v>
      </c>
      <c r="G4505" s="1" t="s">
        <v>382</v>
      </c>
    </row>
    <row r="4506" spans="1:7" s="1" customFormat="1" ht="13.5">
      <c r="A4506" s="180">
        <v>44986</v>
      </c>
      <c r="B4506" s="1" t="s">
        <v>83</v>
      </c>
      <c r="C4506" s="144"/>
      <c r="D4506" s="144">
        <v>33878600</v>
      </c>
      <c r="E4506" s="1" t="s">
        <v>120</v>
      </c>
      <c r="G4506" s="1" t="s">
        <v>382</v>
      </c>
    </row>
    <row r="4507" spans="1:7" s="1" customFormat="1" ht="13.5">
      <c r="A4507" s="180">
        <v>44986</v>
      </c>
      <c r="B4507" s="1" t="s">
        <v>2</v>
      </c>
      <c r="C4507" s="144"/>
      <c r="D4507" s="144">
        <v>3387860</v>
      </c>
      <c r="E4507" s="1" t="s">
        <v>120</v>
      </c>
      <c r="G4507" s="1" t="s">
        <v>382</v>
      </c>
    </row>
    <row r="4508" spans="1:7" s="1" customFormat="1" ht="13.5">
      <c r="A4508" s="180">
        <v>44986</v>
      </c>
      <c r="B4508" s="1" t="s">
        <v>153</v>
      </c>
      <c r="C4508" s="144"/>
      <c r="D4508" s="144">
        <v>19918600</v>
      </c>
      <c r="E4508" s="1" t="s">
        <v>120</v>
      </c>
      <c r="G4508" s="1" t="s">
        <v>382</v>
      </c>
    </row>
    <row r="4509" spans="1:7" s="1" customFormat="1" ht="13.5">
      <c r="A4509" s="180">
        <v>44986</v>
      </c>
      <c r="B4509" s="1" t="s">
        <v>2</v>
      </c>
      <c r="C4509" s="144"/>
      <c r="D4509" s="144">
        <v>1991860</v>
      </c>
      <c r="E4509" s="1" t="s">
        <v>120</v>
      </c>
      <c r="G4509" s="1" t="s">
        <v>382</v>
      </c>
    </row>
    <row r="4510" spans="1:7" s="1" customFormat="1" ht="13.5">
      <c r="A4510" s="180">
        <v>44986</v>
      </c>
      <c r="B4510" s="1" t="s">
        <v>83</v>
      </c>
      <c r="C4510" s="144"/>
      <c r="D4510" s="144">
        <v>36942800</v>
      </c>
      <c r="E4510" s="1" t="s">
        <v>120</v>
      </c>
      <c r="G4510" s="1" t="s">
        <v>382</v>
      </c>
    </row>
    <row r="4511" spans="1:7" s="1" customFormat="1" ht="13.5">
      <c r="A4511" s="180">
        <v>44986</v>
      </c>
      <c r="B4511" s="1" t="s">
        <v>2</v>
      </c>
      <c r="C4511" s="144"/>
      <c r="D4511" s="144">
        <v>3694280</v>
      </c>
      <c r="E4511" s="1" t="s">
        <v>120</v>
      </c>
      <c r="G4511" s="1" t="s">
        <v>382</v>
      </c>
    </row>
    <row r="4512" spans="1:7" s="1" customFormat="1" ht="13.5">
      <c r="A4512" s="180">
        <v>44986</v>
      </c>
      <c r="B4512" s="1" t="s">
        <v>153</v>
      </c>
      <c r="C4512" s="144"/>
      <c r="D4512" s="144">
        <v>21722500</v>
      </c>
      <c r="E4512" s="1" t="s">
        <v>120</v>
      </c>
      <c r="G4512" s="1" t="s">
        <v>382</v>
      </c>
    </row>
    <row r="4513" spans="1:7" s="1" customFormat="1" ht="13.5">
      <c r="A4513" s="180">
        <v>44986</v>
      </c>
      <c r="B4513" s="1" t="s">
        <v>2</v>
      </c>
      <c r="C4513" s="144"/>
      <c r="D4513" s="144">
        <v>2172250</v>
      </c>
      <c r="E4513" s="1" t="s">
        <v>120</v>
      </c>
      <c r="G4513" s="1" t="s">
        <v>382</v>
      </c>
    </row>
    <row r="4514" spans="1:7" s="1" customFormat="1" ht="13.5">
      <c r="A4514" s="180">
        <v>44986</v>
      </c>
      <c r="B4514" s="1" t="s">
        <v>83</v>
      </c>
      <c r="C4514" s="144"/>
      <c r="D4514" s="144">
        <v>2362800</v>
      </c>
      <c r="E4514" s="1" t="s">
        <v>120</v>
      </c>
      <c r="G4514" s="1" t="s">
        <v>382</v>
      </c>
    </row>
    <row r="4515" spans="1:7" s="1" customFormat="1" ht="13.5">
      <c r="A4515" s="180">
        <v>44986</v>
      </c>
      <c r="B4515" s="1" t="s">
        <v>2</v>
      </c>
      <c r="C4515" s="144"/>
      <c r="D4515" s="144">
        <v>236280</v>
      </c>
      <c r="E4515" s="1" t="s">
        <v>120</v>
      </c>
      <c r="G4515" s="1" t="s">
        <v>382</v>
      </c>
    </row>
    <row r="4516" spans="1:7" s="1" customFormat="1" ht="13.5">
      <c r="A4516" s="180">
        <v>44986</v>
      </c>
      <c r="B4516" s="1" t="s">
        <v>153</v>
      </c>
      <c r="C4516" s="144"/>
      <c r="D4516" s="144">
        <v>1387100</v>
      </c>
      <c r="E4516" s="1" t="s">
        <v>120</v>
      </c>
      <c r="G4516" s="1" t="s">
        <v>382</v>
      </c>
    </row>
    <row r="4517" spans="1:7" s="1" customFormat="1" ht="13.5">
      <c r="A4517" s="180">
        <v>44986</v>
      </c>
      <c r="B4517" s="1" t="s">
        <v>2</v>
      </c>
      <c r="C4517" s="144"/>
      <c r="D4517" s="144">
        <v>138710</v>
      </c>
      <c r="E4517" s="1" t="s">
        <v>120</v>
      </c>
      <c r="G4517" s="1" t="s">
        <v>382</v>
      </c>
    </row>
    <row r="4518" spans="1:7" s="1" customFormat="1" ht="13.5">
      <c r="A4518" s="180">
        <v>44986</v>
      </c>
      <c r="B4518" s="1" t="s">
        <v>153</v>
      </c>
      <c r="C4518" s="144"/>
      <c r="D4518" s="144">
        <v>114807000</v>
      </c>
      <c r="E4518" s="1" t="s">
        <v>456</v>
      </c>
      <c r="G4518" s="1" t="s">
        <v>382</v>
      </c>
    </row>
    <row r="4519" spans="1:7" s="1" customFormat="1" ht="13.5">
      <c r="A4519" s="180">
        <v>44986</v>
      </c>
      <c r="B4519" s="1" t="s">
        <v>2</v>
      </c>
      <c r="C4519" s="144"/>
      <c r="D4519" s="144">
        <v>11480700</v>
      </c>
      <c r="E4519" s="1" t="s">
        <v>456</v>
      </c>
      <c r="G4519" s="1" t="s">
        <v>382</v>
      </c>
    </row>
    <row r="4520" spans="1:7" s="1" customFormat="1" ht="13.5">
      <c r="A4520" s="180">
        <v>44986</v>
      </c>
      <c r="B4520" s="1" t="s">
        <v>153</v>
      </c>
      <c r="C4520" s="144"/>
      <c r="D4520" s="144">
        <v>23982800</v>
      </c>
      <c r="E4520" s="1" t="s">
        <v>483</v>
      </c>
      <c r="G4520" s="1" t="s">
        <v>382</v>
      </c>
    </row>
    <row r="4521" spans="1:7" s="1" customFormat="1" ht="13.5">
      <c r="A4521" s="180">
        <v>44986</v>
      </c>
      <c r="B4521" s="1" t="s">
        <v>2</v>
      </c>
      <c r="C4521" s="144"/>
      <c r="D4521" s="144">
        <v>2398280</v>
      </c>
      <c r="E4521" s="1" t="s">
        <v>483</v>
      </c>
      <c r="G4521" s="1" t="s">
        <v>382</v>
      </c>
    </row>
    <row r="4522" spans="1:7" s="1" customFormat="1" ht="13.5">
      <c r="A4522" s="180">
        <v>44986</v>
      </c>
      <c r="B4522" s="1" t="s">
        <v>153</v>
      </c>
      <c r="C4522" s="144"/>
      <c r="D4522" s="144">
        <v>7538800</v>
      </c>
      <c r="E4522" s="1" t="s">
        <v>483</v>
      </c>
      <c r="G4522" s="1" t="s">
        <v>382</v>
      </c>
    </row>
    <row r="4523" spans="1:7" s="1" customFormat="1" ht="13.5">
      <c r="A4523" s="180">
        <v>44986</v>
      </c>
      <c r="B4523" s="1" t="s">
        <v>2</v>
      </c>
      <c r="C4523" s="144"/>
      <c r="D4523" s="144">
        <v>753880</v>
      </c>
      <c r="E4523" s="1" t="s">
        <v>483</v>
      </c>
      <c r="G4523" s="1" t="s">
        <v>382</v>
      </c>
    </row>
    <row r="4524" spans="1:7" s="1" customFormat="1" ht="13.5">
      <c r="A4524" s="180">
        <v>44986</v>
      </c>
      <c r="B4524" s="1" t="s">
        <v>83</v>
      </c>
      <c r="C4524" s="144"/>
      <c r="D4524" s="144">
        <v>15542000</v>
      </c>
      <c r="E4524" s="1" t="s">
        <v>339</v>
      </c>
      <c r="G4524" s="1" t="s">
        <v>382</v>
      </c>
    </row>
    <row r="4525" spans="1:7" s="1" customFormat="1" ht="13.5">
      <c r="A4525" s="180">
        <v>44986</v>
      </c>
      <c r="B4525" s="1" t="s">
        <v>2</v>
      </c>
      <c r="C4525" s="144"/>
      <c r="D4525" s="144">
        <v>1554200</v>
      </c>
      <c r="E4525" s="1" t="s">
        <v>339</v>
      </c>
      <c r="G4525" s="1" t="s">
        <v>382</v>
      </c>
    </row>
    <row r="4526" spans="1:7" s="1" customFormat="1" ht="13.5">
      <c r="A4526" s="180">
        <v>44986</v>
      </c>
      <c r="B4526" s="1" t="s">
        <v>153</v>
      </c>
      <c r="C4526" s="144"/>
      <c r="D4526" s="144">
        <v>8477400</v>
      </c>
      <c r="E4526" s="1" t="s">
        <v>339</v>
      </c>
      <c r="G4526" s="1" t="s">
        <v>382</v>
      </c>
    </row>
    <row r="4527" spans="1:7" s="1" customFormat="1" ht="13.5">
      <c r="A4527" s="180">
        <v>44986</v>
      </c>
      <c r="B4527" s="1" t="s">
        <v>2</v>
      </c>
      <c r="C4527" s="144"/>
      <c r="D4527" s="144">
        <v>847740</v>
      </c>
      <c r="E4527" s="1" t="s">
        <v>339</v>
      </c>
      <c r="G4527" s="1" t="s">
        <v>382</v>
      </c>
    </row>
    <row r="4528" spans="1:7" s="1" customFormat="1" ht="13.5">
      <c r="A4528" s="180">
        <v>44986</v>
      </c>
      <c r="B4528" s="1" t="s">
        <v>83</v>
      </c>
      <c r="C4528" s="144"/>
      <c r="D4528" s="144">
        <v>41762000</v>
      </c>
      <c r="E4528" s="1" t="s">
        <v>117</v>
      </c>
      <c r="G4528" s="1" t="s">
        <v>382</v>
      </c>
    </row>
    <row r="4529" spans="1:7" s="1" customFormat="1" ht="13.5">
      <c r="A4529" s="180">
        <v>44986</v>
      </c>
      <c r="B4529" s="1" t="s">
        <v>2</v>
      </c>
      <c r="C4529" s="144"/>
      <c r="D4529" s="144">
        <v>4176200</v>
      </c>
      <c r="E4529" s="1" t="s">
        <v>117</v>
      </c>
      <c r="G4529" s="1" t="s">
        <v>382</v>
      </c>
    </row>
    <row r="4530" spans="1:7" s="1" customFormat="1" ht="13.5">
      <c r="A4530" s="180">
        <v>44986</v>
      </c>
      <c r="B4530" s="1" t="s">
        <v>153</v>
      </c>
      <c r="C4530" s="144"/>
      <c r="D4530" s="144">
        <v>25741300</v>
      </c>
      <c r="E4530" s="1" t="s">
        <v>117</v>
      </c>
      <c r="G4530" s="1" t="s">
        <v>382</v>
      </c>
    </row>
    <row r="4531" spans="1:7" s="1" customFormat="1" ht="13.5">
      <c r="A4531" s="180">
        <v>44986</v>
      </c>
      <c r="B4531" s="1" t="s">
        <v>2</v>
      </c>
      <c r="C4531" s="144"/>
      <c r="D4531" s="144">
        <v>2574130</v>
      </c>
      <c r="E4531" s="1" t="s">
        <v>117</v>
      </c>
      <c r="G4531" s="1" t="s">
        <v>382</v>
      </c>
    </row>
    <row r="4532" spans="1:7" s="1" customFormat="1" ht="13.5">
      <c r="A4532" s="180">
        <v>44986</v>
      </c>
      <c r="B4532" s="1" t="s">
        <v>83</v>
      </c>
      <c r="C4532" s="144"/>
      <c r="D4532" s="144">
        <v>44345213</v>
      </c>
      <c r="E4532" s="1" t="s">
        <v>481</v>
      </c>
      <c r="G4532" s="1" t="s">
        <v>382</v>
      </c>
    </row>
    <row r="4533" spans="1:7" s="1" customFormat="1" ht="13.5">
      <c r="A4533" s="180">
        <v>44986</v>
      </c>
      <c r="B4533" s="1" t="s">
        <v>2</v>
      </c>
      <c r="C4533" s="144"/>
      <c r="D4533" s="144">
        <v>4434521</v>
      </c>
      <c r="E4533" s="1" t="s">
        <v>481</v>
      </c>
      <c r="G4533" s="1" t="s">
        <v>382</v>
      </c>
    </row>
    <row r="4534" spans="1:7" s="1" customFormat="1" ht="13.5">
      <c r="A4534" s="180">
        <v>44986</v>
      </c>
      <c r="B4534" s="1" t="s">
        <v>153</v>
      </c>
      <c r="C4534" s="144"/>
      <c r="D4534" s="144">
        <v>25764956</v>
      </c>
      <c r="E4534" s="1" t="s">
        <v>481</v>
      </c>
      <c r="G4534" s="1" t="s">
        <v>382</v>
      </c>
    </row>
    <row r="4535" spans="1:7" s="1" customFormat="1" ht="13.5">
      <c r="A4535" s="180">
        <v>44986</v>
      </c>
      <c r="B4535" s="1" t="s">
        <v>2</v>
      </c>
      <c r="C4535" s="144"/>
      <c r="D4535" s="144">
        <v>2576496</v>
      </c>
      <c r="E4535" s="1" t="s">
        <v>481</v>
      </c>
      <c r="G4535" s="1" t="s">
        <v>382</v>
      </c>
    </row>
    <row r="4536" spans="1:7" s="1" customFormat="1" ht="13.5">
      <c r="A4536" s="180">
        <v>44986</v>
      </c>
      <c r="B4536" s="1" t="s">
        <v>83</v>
      </c>
      <c r="C4536" s="144"/>
      <c r="D4536" s="144">
        <v>3090800</v>
      </c>
      <c r="E4536" s="1" t="s">
        <v>132</v>
      </c>
      <c r="G4536" s="1" t="s">
        <v>382</v>
      </c>
    </row>
    <row r="4537" spans="1:7" s="1" customFormat="1" ht="13.5">
      <c r="A4537" s="180">
        <v>44986</v>
      </c>
      <c r="B4537" s="1" t="s">
        <v>2</v>
      </c>
      <c r="C4537" s="144"/>
      <c r="D4537" s="144">
        <v>309080</v>
      </c>
      <c r="E4537" s="1" t="s">
        <v>132</v>
      </c>
      <c r="G4537" s="1" t="s">
        <v>382</v>
      </c>
    </row>
    <row r="4538" spans="1:7" s="1" customFormat="1" ht="13.5">
      <c r="A4538" s="180">
        <v>44986</v>
      </c>
      <c r="B4538" s="1" t="s">
        <v>153</v>
      </c>
      <c r="C4538" s="144"/>
      <c r="D4538" s="144">
        <v>1836700</v>
      </c>
      <c r="E4538" s="1" t="s">
        <v>132</v>
      </c>
      <c r="G4538" s="1" t="s">
        <v>382</v>
      </c>
    </row>
    <row r="4539" spans="1:7" s="1" customFormat="1" ht="13.5">
      <c r="A4539" s="180">
        <v>44986</v>
      </c>
      <c r="B4539" s="1" t="s">
        <v>2</v>
      </c>
      <c r="C4539" s="144"/>
      <c r="D4539" s="144">
        <v>183670</v>
      </c>
      <c r="E4539" s="1" t="s">
        <v>132</v>
      </c>
      <c r="G4539" s="1" t="s">
        <v>382</v>
      </c>
    </row>
    <row r="4540" spans="1:7" s="1" customFormat="1" ht="13.5">
      <c r="A4540" s="180">
        <v>44986</v>
      </c>
      <c r="B4540" s="1" t="s">
        <v>83</v>
      </c>
      <c r="C4540" s="144"/>
      <c r="D4540" s="144">
        <v>59501300</v>
      </c>
      <c r="E4540" s="1" t="s">
        <v>378</v>
      </c>
      <c r="G4540" s="1" t="s">
        <v>382</v>
      </c>
    </row>
    <row r="4541" spans="1:7" s="1" customFormat="1" ht="13.5">
      <c r="A4541" s="180">
        <v>44986</v>
      </c>
      <c r="B4541" s="1" t="s">
        <v>2</v>
      </c>
      <c r="C4541" s="144"/>
      <c r="D4541" s="144">
        <v>5950130</v>
      </c>
      <c r="E4541" s="1" t="s">
        <v>378</v>
      </c>
      <c r="G4541" s="1" t="s">
        <v>382</v>
      </c>
    </row>
    <row r="4542" spans="1:7" s="1" customFormat="1" ht="13.5">
      <c r="A4542" s="180">
        <v>44986</v>
      </c>
      <c r="B4542" s="1" t="s">
        <v>153</v>
      </c>
      <c r="C4542" s="144"/>
      <c r="D4542" s="144">
        <v>32455200</v>
      </c>
      <c r="E4542" s="1" t="s">
        <v>378</v>
      </c>
      <c r="G4542" s="1" t="s">
        <v>382</v>
      </c>
    </row>
    <row r="4543" spans="1:7" s="1" customFormat="1" ht="13.5">
      <c r="A4543" s="180">
        <v>44986</v>
      </c>
      <c r="B4543" s="1" t="s">
        <v>2</v>
      </c>
      <c r="C4543" s="144"/>
      <c r="D4543" s="144">
        <v>3245520</v>
      </c>
      <c r="E4543" s="1" t="s">
        <v>378</v>
      </c>
      <c r="G4543" s="1" t="s">
        <v>382</v>
      </c>
    </row>
    <row r="4544" spans="1:7" s="1" customFormat="1" ht="13.5">
      <c r="A4544" s="180">
        <v>44986</v>
      </c>
      <c r="B4544" s="1" t="s">
        <v>83</v>
      </c>
      <c r="C4544" s="144"/>
      <c r="D4544" s="144">
        <v>8505700</v>
      </c>
      <c r="E4544" s="1" t="s">
        <v>313</v>
      </c>
      <c r="G4544" s="1" t="s">
        <v>382</v>
      </c>
    </row>
    <row r="4545" spans="1:7" s="1" customFormat="1" ht="13.5">
      <c r="A4545" s="180">
        <v>44986</v>
      </c>
      <c r="B4545" s="1" t="s">
        <v>2</v>
      </c>
      <c r="C4545" s="144"/>
      <c r="D4545" s="144">
        <v>850570</v>
      </c>
      <c r="E4545" s="1" t="s">
        <v>313</v>
      </c>
      <c r="G4545" s="1" t="s">
        <v>382</v>
      </c>
    </row>
    <row r="4546" spans="1:7" s="1" customFormat="1" ht="13.5">
      <c r="A4546" s="180">
        <v>44986</v>
      </c>
      <c r="B4546" s="1" t="s">
        <v>153</v>
      </c>
      <c r="C4546" s="144"/>
      <c r="D4546" s="144">
        <v>4955200</v>
      </c>
      <c r="E4546" s="1" t="s">
        <v>313</v>
      </c>
      <c r="G4546" s="1" t="s">
        <v>382</v>
      </c>
    </row>
    <row r="4547" spans="1:7" s="1" customFormat="1" ht="13.5">
      <c r="A4547" s="180">
        <v>44986</v>
      </c>
      <c r="B4547" s="1" t="s">
        <v>2</v>
      </c>
      <c r="C4547" s="144"/>
      <c r="D4547" s="144">
        <v>495520</v>
      </c>
      <c r="E4547" s="1" t="s">
        <v>313</v>
      </c>
      <c r="G4547" s="1" t="s">
        <v>382</v>
      </c>
    </row>
    <row r="4548" spans="1:7" s="1" customFormat="1" ht="13.5">
      <c r="A4548" s="180">
        <v>44986</v>
      </c>
      <c r="B4548" s="1" t="s">
        <v>83</v>
      </c>
      <c r="C4548" s="144"/>
      <c r="D4548" s="144">
        <v>7741300</v>
      </c>
      <c r="E4548" s="1" t="s">
        <v>313</v>
      </c>
      <c r="G4548" s="1" t="s">
        <v>382</v>
      </c>
    </row>
    <row r="4549" spans="1:7" s="1" customFormat="1" ht="13.5">
      <c r="A4549" s="180">
        <v>44986</v>
      </c>
      <c r="B4549" s="1" t="s">
        <v>2</v>
      </c>
      <c r="C4549" s="144"/>
      <c r="D4549" s="144">
        <v>774130</v>
      </c>
      <c r="E4549" s="1" t="s">
        <v>313</v>
      </c>
      <c r="G4549" s="1" t="s">
        <v>382</v>
      </c>
    </row>
    <row r="4550" spans="1:7" s="1" customFormat="1" ht="13.5">
      <c r="A4550" s="180">
        <v>44986</v>
      </c>
      <c r="B4550" s="1" t="s">
        <v>153</v>
      </c>
      <c r="C4550" s="144"/>
      <c r="D4550" s="144">
        <v>4222500</v>
      </c>
      <c r="E4550" s="1" t="s">
        <v>313</v>
      </c>
      <c r="G4550" s="1" t="s">
        <v>382</v>
      </c>
    </row>
    <row r="4551" spans="1:7" s="1" customFormat="1" ht="13.5">
      <c r="A4551" s="180">
        <v>44986</v>
      </c>
      <c r="B4551" s="1" t="s">
        <v>2</v>
      </c>
      <c r="C4551" s="144"/>
      <c r="D4551" s="144">
        <v>422250</v>
      </c>
      <c r="E4551" s="1" t="s">
        <v>313</v>
      </c>
      <c r="G4551" s="1" t="s">
        <v>382</v>
      </c>
    </row>
    <row r="4552" spans="1:7" s="1" customFormat="1" ht="13.5">
      <c r="A4552" s="180">
        <v>44986</v>
      </c>
      <c r="B4552" s="1" t="s">
        <v>153</v>
      </c>
      <c r="C4552" s="144"/>
      <c r="D4552" s="144">
        <v>4788800</v>
      </c>
      <c r="E4552" s="1" t="s">
        <v>313</v>
      </c>
      <c r="G4552" s="1" t="s">
        <v>382</v>
      </c>
    </row>
    <row r="4553" spans="1:7" s="1" customFormat="1" ht="13.5">
      <c r="A4553" s="180">
        <v>44986</v>
      </c>
      <c r="B4553" s="1" t="s">
        <v>2</v>
      </c>
      <c r="C4553" s="144"/>
      <c r="D4553" s="144">
        <v>478880</v>
      </c>
      <c r="E4553" s="1" t="s">
        <v>313</v>
      </c>
      <c r="G4553" s="1" t="s">
        <v>382</v>
      </c>
    </row>
    <row r="4554" spans="1:7" s="1" customFormat="1" ht="13.5">
      <c r="A4554" s="180">
        <v>44986</v>
      </c>
      <c r="B4554" s="1" t="s">
        <v>83</v>
      </c>
      <c r="C4554" s="144"/>
      <c r="D4554" s="144">
        <v>8955600</v>
      </c>
      <c r="E4554" s="1" t="s">
        <v>123</v>
      </c>
      <c r="G4554" s="1" t="s">
        <v>382</v>
      </c>
    </row>
    <row r="4555" spans="1:7" s="1" customFormat="1" ht="13.5">
      <c r="A4555" s="180">
        <v>44986</v>
      </c>
      <c r="B4555" s="1" t="s">
        <v>2</v>
      </c>
      <c r="C4555" s="144"/>
      <c r="D4555" s="144">
        <v>895560</v>
      </c>
      <c r="E4555" s="1" t="s">
        <v>123</v>
      </c>
      <c r="G4555" s="1" t="s">
        <v>382</v>
      </c>
    </row>
    <row r="4556" spans="1:7" s="1" customFormat="1" ht="13.5">
      <c r="A4556" s="180">
        <v>44986</v>
      </c>
      <c r="B4556" s="1" t="s">
        <v>153</v>
      </c>
      <c r="C4556" s="144"/>
      <c r="D4556" s="144">
        <v>5103000</v>
      </c>
      <c r="E4556" s="1" t="s">
        <v>123</v>
      </c>
      <c r="G4556" s="1" t="s">
        <v>382</v>
      </c>
    </row>
    <row r="4557" spans="1:7" s="1" customFormat="1" ht="13.5">
      <c r="A4557" s="180">
        <v>44986</v>
      </c>
      <c r="B4557" s="1" t="s">
        <v>2</v>
      </c>
      <c r="C4557" s="144"/>
      <c r="D4557" s="144">
        <v>510300</v>
      </c>
      <c r="E4557" s="1" t="s">
        <v>123</v>
      </c>
      <c r="G4557" s="1" t="s">
        <v>382</v>
      </c>
    </row>
    <row r="4558" spans="1:7" s="1" customFormat="1" ht="13.5">
      <c r="A4558" s="180">
        <v>44986</v>
      </c>
      <c r="B4558" s="1" t="s">
        <v>83</v>
      </c>
      <c r="C4558" s="144"/>
      <c r="D4558" s="144">
        <v>58990100</v>
      </c>
      <c r="E4558" s="1" t="s">
        <v>397</v>
      </c>
      <c r="G4558" s="1" t="s">
        <v>382</v>
      </c>
    </row>
    <row r="4559" spans="1:7" s="1" customFormat="1" ht="13.5">
      <c r="A4559" s="180">
        <v>44986</v>
      </c>
      <c r="B4559" s="1" t="s">
        <v>2</v>
      </c>
      <c r="C4559" s="144"/>
      <c r="D4559" s="144">
        <v>5899010</v>
      </c>
      <c r="E4559" s="1" t="s">
        <v>397</v>
      </c>
      <c r="G4559" s="1" t="s">
        <v>382</v>
      </c>
    </row>
    <row r="4560" spans="1:7" s="1" customFormat="1" ht="13.5">
      <c r="A4560" s="180">
        <v>44986</v>
      </c>
      <c r="B4560" s="1" t="s">
        <v>153</v>
      </c>
      <c r="C4560" s="144"/>
      <c r="D4560" s="144">
        <v>32992000</v>
      </c>
      <c r="E4560" s="1" t="s">
        <v>397</v>
      </c>
      <c r="G4560" s="1" t="s">
        <v>382</v>
      </c>
    </row>
    <row r="4561" spans="1:7" s="1" customFormat="1" ht="13.5">
      <c r="A4561" s="180">
        <v>44986</v>
      </c>
      <c r="B4561" s="1" t="s">
        <v>2</v>
      </c>
      <c r="C4561" s="144"/>
      <c r="D4561" s="144">
        <v>3299200</v>
      </c>
      <c r="E4561" s="1" t="s">
        <v>397</v>
      </c>
      <c r="G4561" s="1" t="s">
        <v>382</v>
      </c>
    </row>
    <row r="4562" spans="1:7" s="1" customFormat="1" ht="13.5">
      <c r="A4562" s="180">
        <v>44986</v>
      </c>
      <c r="B4562" s="1" t="s">
        <v>153</v>
      </c>
      <c r="C4562" s="144"/>
      <c r="D4562" s="144">
        <v>32533529</v>
      </c>
      <c r="E4562" s="1" t="s">
        <v>310</v>
      </c>
      <c r="G4562" s="1" t="s">
        <v>382</v>
      </c>
    </row>
    <row r="4563" spans="1:7" s="1" customFormat="1" ht="13.5">
      <c r="A4563" s="180">
        <v>44986</v>
      </c>
      <c r="B4563" s="1" t="s">
        <v>2</v>
      </c>
      <c r="C4563" s="144"/>
      <c r="D4563" s="144">
        <v>3253353</v>
      </c>
      <c r="E4563" s="1" t="s">
        <v>310</v>
      </c>
      <c r="G4563" s="1" t="s">
        <v>382</v>
      </c>
    </row>
    <row r="4564" spans="1:7" s="1" customFormat="1" ht="13.5">
      <c r="A4564" s="180">
        <v>44986</v>
      </c>
      <c r="B4564" s="1" t="s">
        <v>153</v>
      </c>
      <c r="C4564" s="144"/>
      <c r="D4564" s="144">
        <v>1187000</v>
      </c>
      <c r="E4564" s="1" t="s">
        <v>310</v>
      </c>
      <c r="G4564" s="1" t="s">
        <v>382</v>
      </c>
    </row>
    <row r="4565" spans="1:7" s="1" customFormat="1" ht="13.5">
      <c r="A4565" s="180">
        <v>44986</v>
      </c>
      <c r="B4565" s="1" t="s">
        <v>2</v>
      </c>
      <c r="C4565" s="144"/>
      <c r="D4565" s="144">
        <v>118700</v>
      </c>
      <c r="E4565" s="1" t="s">
        <v>310</v>
      </c>
      <c r="G4565" s="1" t="s">
        <v>382</v>
      </c>
    </row>
    <row r="4566" spans="1:7" s="1" customFormat="1" ht="13.5">
      <c r="A4566" s="180">
        <v>44986</v>
      </c>
      <c r="B4566" s="1" t="s">
        <v>83</v>
      </c>
      <c r="C4566" s="144"/>
      <c r="D4566" s="144">
        <v>9542600</v>
      </c>
      <c r="E4566" s="1" t="s">
        <v>313</v>
      </c>
      <c r="G4566" s="1" t="s">
        <v>382</v>
      </c>
    </row>
    <row r="4567" spans="1:7" s="1" customFormat="1" ht="13.5">
      <c r="A4567" s="180">
        <v>44986</v>
      </c>
      <c r="B4567" s="1" t="s">
        <v>2</v>
      </c>
      <c r="C4567" s="144"/>
      <c r="D4567" s="144">
        <v>954260</v>
      </c>
      <c r="E4567" s="1" t="s">
        <v>313</v>
      </c>
      <c r="G4567" s="1" t="s">
        <v>382</v>
      </c>
    </row>
    <row r="4568" spans="1:7" s="1" customFormat="1" ht="13.5">
      <c r="A4568" s="180">
        <v>44986</v>
      </c>
      <c r="B4568" s="1" t="s">
        <v>153</v>
      </c>
      <c r="C4568" s="144"/>
      <c r="D4568" s="144">
        <v>5205100</v>
      </c>
      <c r="E4568" s="1" t="s">
        <v>313</v>
      </c>
      <c r="G4568" s="1" t="s">
        <v>382</v>
      </c>
    </row>
    <row r="4569" spans="1:7" s="1" customFormat="1" ht="13.5">
      <c r="A4569" s="180">
        <v>44986</v>
      </c>
      <c r="B4569" s="1" t="s">
        <v>2</v>
      </c>
      <c r="C4569" s="144"/>
      <c r="D4569" s="144">
        <v>520510</v>
      </c>
      <c r="E4569" s="1" t="s">
        <v>313</v>
      </c>
      <c r="G4569" s="1" t="s">
        <v>382</v>
      </c>
    </row>
    <row r="4570" spans="1:7" s="1" customFormat="1" ht="13.5">
      <c r="A4570" s="180">
        <v>44986</v>
      </c>
      <c r="B4570" s="1" t="s">
        <v>83</v>
      </c>
      <c r="C4570" s="144"/>
      <c r="D4570" s="144">
        <v>16751400</v>
      </c>
      <c r="E4570" s="1" t="s">
        <v>129</v>
      </c>
      <c r="G4570" s="1" t="s">
        <v>382</v>
      </c>
    </row>
    <row r="4571" spans="1:7" s="1" customFormat="1" ht="13.5">
      <c r="A4571" s="180">
        <v>44986</v>
      </c>
      <c r="B4571" s="1" t="s">
        <v>2</v>
      </c>
      <c r="C4571" s="144"/>
      <c r="D4571" s="144">
        <v>1675140</v>
      </c>
      <c r="E4571" s="1" t="s">
        <v>129</v>
      </c>
      <c r="G4571" s="1" t="s">
        <v>382</v>
      </c>
    </row>
    <row r="4572" spans="1:7" s="1" customFormat="1" ht="13.5">
      <c r="A4572" s="180">
        <v>44986</v>
      </c>
      <c r="B4572" s="1" t="s">
        <v>153</v>
      </c>
      <c r="C4572" s="144"/>
      <c r="D4572" s="144">
        <v>9137100</v>
      </c>
      <c r="E4572" s="1" t="s">
        <v>129</v>
      </c>
      <c r="G4572" s="1" t="s">
        <v>382</v>
      </c>
    </row>
    <row r="4573" spans="1:7" s="1" customFormat="1" ht="13.5">
      <c r="A4573" s="180">
        <v>44986</v>
      </c>
      <c r="B4573" s="1" t="s">
        <v>2</v>
      </c>
      <c r="C4573" s="144"/>
      <c r="D4573" s="144">
        <v>913710</v>
      </c>
      <c r="E4573" s="1" t="s">
        <v>129</v>
      </c>
      <c r="G4573" s="1" t="s">
        <v>382</v>
      </c>
    </row>
    <row r="4574" spans="1:7" s="1" customFormat="1" ht="13.5">
      <c r="A4574" s="180">
        <v>44986</v>
      </c>
      <c r="B4574" s="1" t="s">
        <v>153</v>
      </c>
      <c r="C4574" s="144"/>
      <c r="D4574" s="144">
        <v>23568700</v>
      </c>
      <c r="E4574" s="1" t="s">
        <v>342</v>
      </c>
      <c r="G4574" s="1" t="s">
        <v>382</v>
      </c>
    </row>
    <row r="4575" spans="1:7" s="1" customFormat="1" ht="13.5">
      <c r="A4575" s="180">
        <v>44986</v>
      </c>
      <c r="B4575" s="1" t="s">
        <v>2</v>
      </c>
      <c r="C4575" s="144"/>
      <c r="D4575" s="144">
        <v>2356870</v>
      </c>
      <c r="E4575" s="1" t="s">
        <v>342</v>
      </c>
      <c r="G4575" s="1" t="s">
        <v>382</v>
      </c>
    </row>
    <row r="4576" spans="1:7" s="1" customFormat="1" ht="13.5">
      <c r="A4576" s="180">
        <v>44986</v>
      </c>
      <c r="B4576" s="1" t="s">
        <v>83</v>
      </c>
      <c r="C4576" s="144"/>
      <c r="D4576" s="144">
        <v>7055580</v>
      </c>
      <c r="E4576" s="1" t="s">
        <v>375</v>
      </c>
      <c r="G4576" s="1" t="s">
        <v>382</v>
      </c>
    </row>
    <row r="4577" spans="1:7" s="1" customFormat="1" ht="13.5">
      <c r="A4577" s="180">
        <v>44986</v>
      </c>
      <c r="B4577" s="1" t="s">
        <v>2</v>
      </c>
      <c r="C4577" s="144"/>
      <c r="D4577" s="144">
        <v>705558</v>
      </c>
      <c r="E4577" s="1" t="s">
        <v>375</v>
      </c>
      <c r="G4577" s="1" t="s">
        <v>382</v>
      </c>
    </row>
    <row r="4578" spans="1:7" s="1" customFormat="1" ht="13.5">
      <c r="A4578" s="180">
        <v>44986</v>
      </c>
      <c r="B4578" s="1" t="s">
        <v>153</v>
      </c>
      <c r="C4578" s="144"/>
      <c r="D4578" s="144">
        <v>6124070</v>
      </c>
      <c r="E4578" s="1" t="s">
        <v>375</v>
      </c>
      <c r="G4578" s="1" t="s">
        <v>382</v>
      </c>
    </row>
    <row r="4579" spans="1:7" s="1" customFormat="1" ht="13.5">
      <c r="A4579" s="180">
        <v>44986</v>
      </c>
      <c r="B4579" s="1" t="s">
        <v>2</v>
      </c>
      <c r="C4579" s="144"/>
      <c r="D4579" s="144">
        <v>612407</v>
      </c>
      <c r="E4579" s="1" t="s">
        <v>375</v>
      </c>
      <c r="G4579" s="1" t="s">
        <v>382</v>
      </c>
    </row>
    <row r="4580" spans="1:7" s="1" customFormat="1" ht="13.5">
      <c r="A4580" s="180">
        <v>44986</v>
      </c>
      <c r="B4580" s="1" t="s">
        <v>153</v>
      </c>
      <c r="C4580" s="144"/>
      <c r="D4580" s="144">
        <v>3100400</v>
      </c>
      <c r="E4580" s="1" t="s">
        <v>404</v>
      </c>
      <c r="G4580" s="1" t="s">
        <v>382</v>
      </c>
    </row>
    <row r="4581" spans="1:7" s="1" customFormat="1" ht="13.5">
      <c r="A4581" s="180">
        <v>44986</v>
      </c>
      <c r="B4581" s="1" t="s">
        <v>2</v>
      </c>
      <c r="C4581" s="144"/>
      <c r="D4581" s="144">
        <v>310040</v>
      </c>
      <c r="E4581" s="1" t="s">
        <v>404</v>
      </c>
      <c r="G4581" s="1" t="s">
        <v>382</v>
      </c>
    </row>
    <row r="4582" spans="1:7" s="1" customFormat="1" ht="13.5">
      <c r="A4582" s="180">
        <v>44986</v>
      </c>
      <c r="B4582" s="1" t="s">
        <v>83</v>
      </c>
      <c r="C4582" s="144"/>
      <c r="D4582" s="144">
        <v>89025700</v>
      </c>
      <c r="E4582" s="1" t="s">
        <v>135</v>
      </c>
      <c r="G4582" s="1" t="s">
        <v>382</v>
      </c>
    </row>
    <row r="4583" spans="1:7" s="1" customFormat="1" ht="13.5">
      <c r="A4583" s="180">
        <v>44986</v>
      </c>
      <c r="B4583" s="1" t="s">
        <v>2</v>
      </c>
      <c r="C4583" s="144"/>
      <c r="D4583" s="144">
        <v>8902570</v>
      </c>
      <c r="E4583" s="1" t="s">
        <v>135</v>
      </c>
      <c r="G4583" s="1" t="s">
        <v>382</v>
      </c>
    </row>
    <row r="4584" spans="1:7" s="1" customFormat="1" ht="13.5">
      <c r="A4584" s="180">
        <v>44986</v>
      </c>
      <c r="B4584" s="1" t="s">
        <v>153</v>
      </c>
      <c r="C4584" s="144"/>
      <c r="D4584" s="144">
        <v>62898700</v>
      </c>
      <c r="E4584" s="1" t="s">
        <v>135</v>
      </c>
      <c r="G4584" s="1" t="s">
        <v>382</v>
      </c>
    </row>
    <row r="4585" spans="1:7" s="1" customFormat="1" ht="13.5">
      <c r="A4585" s="180">
        <v>44986</v>
      </c>
      <c r="B4585" s="1" t="s">
        <v>2</v>
      </c>
      <c r="C4585" s="144"/>
      <c r="D4585" s="144">
        <v>6289870</v>
      </c>
      <c r="E4585" s="1" t="s">
        <v>135</v>
      </c>
      <c r="G4585" s="1" t="s">
        <v>382</v>
      </c>
    </row>
    <row r="4586" spans="1:7" s="1" customFormat="1" ht="13.5">
      <c r="A4586" s="180">
        <v>44986</v>
      </c>
      <c r="B4586" s="1" t="s">
        <v>83</v>
      </c>
      <c r="C4586" s="144"/>
      <c r="D4586" s="144">
        <v>4611900</v>
      </c>
      <c r="E4586" s="1" t="s">
        <v>378</v>
      </c>
      <c r="G4586" s="1" t="s">
        <v>382</v>
      </c>
    </row>
    <row r="4587" spans="1:7" s="1" customFormat="1" ht="13.5">
      <c r="A4587" s="180">
        <v>44986</v>
      </c>
      <c r="B4587" s="1" t="s">
        <v>2</v>
      </c>
      <c r="C4587" s="144"/>
      <c r="D4587" s="144">
        <v>461190</v>
      </c>
      <c r="E4587" s="1" t="s">
        <v>378</v>
      </c>
      <c r="G4587" s="1" t="s">
        <v>382</v>
      </c>
    </row>
    <row r="4588" spans="1:7" s="1" customFormat="1" ht="13.5">
      <c r="A4588" s="180">
        <v>44986</v>
      </c>
      <c r="B4588" s="1" t="s">
        <v>153</v>
      </c>
      <c r="C4588" s="144"/>
      <c r="D4588" s="144">
        <v>2515600</v>
      </c>
      <c r="E4588" s="1" t="s">
        <v>378</v>
      </c>
      <c r="G4588" s="1" t="s">
        <v>382</v>
      </c>
    </row>
    <row r="4589" spans="1:7" s="1" customFormat="1" ht="13.5">
      <c r="A4589" s="180">
        <v>44986</v>
      </c>
      <c r="B4589" s="1" t="s">
        <v>2</v>
      </c>
      <c r="C4589" s="144"/>
      <c r="D4589" s="144">
        <v>251560</v>
      </c>
      <c r="E4589" s="1" t="s">
        <v>378</v>
      </c>
      <c r="G4589" s="1" t="s">
        <v>382</v>
      </c>
    </row>
    <row r="4590" spans="1:7" s="1" customFormat="1" ht="13.5">
      <c r="A4590" s="180">
        <v>44986</v>
      </c>
      <c r="B4590" s="1" t="s">
        <v>153</v>
      </c>
      <c r="C4590" s="144"/>
      <c r="D4590" s="144">
        <v>6716000</v>
      </c>
      <c r="E4590" s="1" t="s">
        <v>456</v>
      </c>
      <c r="G4590" s="1" t="s">
        <v>382</v>
      </c>
    </row>
    <row r="4591" spans="1:7" s="1" customFormat="1" ht="13.5">
      <c r="A4591" s="180">
        <v>44986</v>
      </c>
      <c r="B4591" s="1" t="s">
        <v>2</v>
      </c>
      <c r="C4591" s="144"/>
      <c r="D4591" s="144">
        <v>671600</v>
      </c>
      <c r="E4591" s="1" t="s">
        <v>456</v>
      </c>
      <c r="G4591" s="1" t="s">
        <v>382</v>
      </c>
    </row>
    <row r="4592" spans="1:7" s="1" customFormat="1" ht="13.5">
      <c r="A4592" s="180">
        <v>44986</v>
      </c>
      <c r="B4592" s="1" t="s">
        <v>83</v>
      </c>
      <c r="C4592" s="144"/>
      <c r="D4592" s="144">
        <v>14982300</v>
      </c>
      <c r="E4592" s="1" t="s">
        <v>246</v>
      </c>
      <c r="G4592" s="1" t="s">
        <v>382</v>
      </c>
    </row>
    <row r="4593" spans="1:7" s="1" customFormat="1" ht="13.5">
      <c r="A4593" s="180">
        <v>44986</v>
      </c>
      <c r="B4593" s="1" t="s">
        <v>2</v>
      </c>
      <c r="C4593" s="144"/>
      <c r="D4593" s="144">
        <v>1498230</v>
      </c>
      <c r="E4593" s="1" t="s">
        <v>246</v>
      </c>
      <c r="G4593" s="1" t="s">
        <v>382</v>
      </c>
    </row>
    <row r="4594" spans="1:7" s="1" customFormat="1" ht="13.5">
      <c r="A4594" s="180">
        <v>44986</v>
      </c>
      <c r="B4594" s="1" t="s">
        <v>153</v>
      </c>
      <c r="C4594" s="144"/>
      <c r="D4594" s="144">
        <v>8814700</v>
      </c>
      <c r="E4594" s="1" t="s">
        <v>246</v>
      </c>
      <c r="G4594" s="1" t="s">
        <v>382</v>
      </c>
    </row>
    <row r="4595" spans="1:7" s="1" customFormat="1" ht="13.5">
      <c r="A4595" s="180">
        <v>44986</v>
      </c>
      <c r="B4595" s="1" t="s">
        <v>2</v>
      </c>
      <c r="C4595" s="144"/>
      <c r="D4595" s="144">
        <v>881470</v>
      </c>
      <c r="E4595" s="1" t="s">
        <v>246</v>
      </c>
      <c r="G4595" s="1" t="s">
        <v>382</v>
      </c>
    </row>
    <row r="4596" spans="1:7" s="1" customFormat="1" ht="13.5">
      <c r="A4596" s="180">
        <v>44986</v>
      </c>
      <c r="B4596" s="1" t="s">
        <v>83</v>
      </c>
      <c r="C4596" s="144"/>
      <c r="D4596" s="144">
        <v>5542000</v>
      </c>
      <c r="E4596" s="1" t="s">
        <v>246</v>
      </c>
      <c r="G4596" s="1" t="s">
        <v>382</v>
      </c>
    </row>
    <row r="4597" spans="1:7" s="1" customFormat="1" ht="13.5">
      <c r="A4597" s="180">
        <v>44986</v>
      </c>
      <c r="B4597" s="1" t="s">
        <v>2</v>
      </c>
      <c r="C4597" s="144"/>
      <c r="D4597" s="144">
        <v>554200</v>
      </c>
      <c r="E4597" s="1" t="s">
        <v>246</v>
      </c>
      <c r="G4597" s="1" t="s">
        <v>382</v>
      </c>
    </row>
    <row r="4598" spans="1:7" s="1" customFormat="1" ht="13.5">
      <c r="A4598" s="180">
        <v>44986</v>
      </c>
      <c r="B4598" s="1" t="s">
        <v>153</v>
      </c>
      <c r="C4598" s="144"/>
      <c r="D4598" s="144">
        <v>3113400</v>
      </c>
      <c r="E4598" s="1" t="s">
        <v>246</v>
      </c>
      <c r="G4598" s="1" t="s">
        <v>382</v>
      </c>
    </row>
    <row r="4599" spans="1:7" s="1" customFormat="1" ht="13.5">
      <c r="A4599" s="180">
        <v>44986</v>
      </c>
      <c r="B4599" s="1" t="s">
        <v>2</v>
      </c>
      <c r="C4599" s="144"/>
      <c r="D4599" s="144">
        <v>311340</v>
      </c>
      <c r="E4599" s="1" t="s">
        <v>246</v>
      </c>
      <c r="G4599" s="1" t="s">
        <v>382</v>
      </c>
    </row>
    <row r="4600" spans="1:7" s="1" customFormat="1" ht="13.5">
      <c r="A4600" s="180">
        <v>44986</v>
      </c>
      <c r="B4600" s="1" t="s">
        <v>83</v>
      </c>
      <c r="C4600" s="144"/>
      <c r="D4600" s="144">
        <v>11645272</v>
      </c>
      <c r="E4600" s="1" t="s">
        <v>524</v>
      </c>
      <c r="G4600" s="1" t="s">
        <v>382</v>
      </c>
    </row>
    <row r="4601" spans="1:7" s="1" customFormat="1" ht="13.5">
      <c r="A4601" s="180">
        <v>44986</v>
      </c>
      <c r="B4601" s="1" t="s">
        <v>2</v>
      </c>
      <c r="C4601" s="144"/>
      <c r="D4601" s="144">
        <v>1164527</v>
      </c>
      <c r="E4601" s="1" t="s">
        <v>524</v>
      </c>
      <c r="G4601" s="1" t="s">
        <v>382</v>
      </c>
    </row>
    <row r="4602" spans="1:7" s="1" customFormat="1" ht="13.5">
      <c r="A4602" s="180">
        <v>44986</v>
      </c>
      <c r="B4602" s="1" t="s">
        <v>153</v>
      </c>
      <c r="C4602" s="144"/>
      <c r="D4602" s="144">
        <v>6736846</v>
      </c>
      <c r="E4602" s="1" t="s">
        <v>524</v>
      </c>
      <c r="G4602" s="1" t="s">
        <v>382</v>
      </c>
    </row>
    <row r="4603" spans="1:7" s="1" customFormat="1" ht="13.5">
      <c r="A4603" s="180">
        <v>44986</v>
      </c>
      <c r="B4603" s="1" t="s">
        <v>2</v>
      </c>
      <c r="C4603" s="144"/>
      <c r="D4603" s="144">
        <v>673685</v>
      </c>
      <c r="E4603" s="1" t="s">
        <v>524</v>
      </c>
      <c r="G4603" s="1" t="s">
        <v>382</v>
      </c>
    </row>
    <row r="4604" spans="1:7" s="1" customFormat="1" ht="13.5">
      <c r="A4604" s="180">
        <v>44986</v>
      </c>
      <c r="B4604" s="1" t="s">
        <v>83</v>
      </c>
      <c r="C4604" s="144"/>
      <c r="D4604" s="144">
        <v>6286200</v>
      </c>
      <c r="E4604" s="1" t="s">
        <v>120</v>
      </c>
      <c r="G4604" s="1" t="s">
        <v>382</v>
      </c>
    </row>
    <row r="4605" spans="1:7" s="1" customFormat="1" ht="13.5">
      <c r="A4605" s="180">
        <v>44986</v>
      </c>
      <c r="B4605" s="1" t="s">
        <v>2</v>
      </c>
      <c r="C4605" s="144"/>
      <c r="D4605" s="144">
        <v>628620</v>
      </c>
      <c r="E4605" s="1" t="s">
        <v>120</v>
      </c>
      <c r="G4605" s="1" t="s">
        <v>382</v>
      </c>
    </row>
    <row r="4606" spans="1:7" s="1" customFormat="1" ht="13.5">
      <c r="A4606" s="180">
        <v>44986</v>
      </c>
      <c r="B4606" s="1" t="s">
        <v>153</v>
      </c>
      <c r="C4606" s="144"/>
      <c r="D4606" s="144">
        <v>3693800</v>
      </c>
      <c r="E4606" s="1" t="s">
        <v>120</v>
      </c>
      <c r="G4606" s="1" t="s">
        <v>382</v>
      </c>
    </row>
    <row r="4607" spans="1:7" s="1" customFormat="1" ht="13.5">
      <c r="A4607" s="180">
        <v>44986</v>
      </c>
      <c r="B4607" s="1" t="s">
        <v>2</v>
      </c>
      <c r="C4607" s="144"/>
      <c r="D4607" s="144">
        <v>369380</v>
      </c>
      <c r="E4607" s="1" t="s">
        <v>120</v>
      </c>
      <c r="G4607" s="1" t="s">
        <v>382</v>
      </c>
    </row>
    <row r="4608" spans="1:7" s="1" customFormat="1" ht="13.5">
      <c r="A4608" s="180">
        <v>44986</v>
      </c>
      <c r="B4608" s="1" t="s">
        <v>83</v>
      </c>
      <c r="C4608" s="144"/>
      <c r="D4608" s="144">
        <v>4583100</v>
      </c>
      <c r="E4608" s="1" t="s">
        <v>409</v>
      </c>
      <c r="G4608" s="1" t="s">
        <v>382</v>
      </c>
    </row>
    <row r="4609" spans="1:8" s="1" customFormat="1" ht="13.5">
      <c r="A4609" s="180">
        <v>44986</v>
      </c>
      <c r="B4609" s="1" t="s">
        <v>2</v>
      </c>
      <c r="C4609" s="144"/>
      <c r="D4609" s="144">
        <v>458310</v>
      </c>
      <c r="E4609" s="1" t="s">
        <v>409</v>
      </c>
      <c r="G4609" s="1" t="s">
        <v>382</v>
      </c>
    </row>
    <row r="4610" spans="1:8" s="1" customFormat="1" ht="13.5">
      <c r="A4610" s="180">
        <v>44986</v>
      </c>
      <c r="B4610" s="1" t="s">
        <v>153</v>
      </c>
      <c r="C4610" s="144"/>
      <c r="D4610" s="144">
        <v>2499900</v>
      </c>
      <c r="E4610" s="1" t="s">
        <v>409</v>
      </c>
      <c r="G4610" s="1" t="s">
        <v>382</v>
      </c>
    </row>
    <row r="4611" spans="1:8" s="1" customFormat="1" ht="13.5">
      <c r="A4611" s="180">
        <v>44986</v>
      </c>
      <c r="B4611" s="1" t="s">
        <v>2</v>
      </c>
      <c r="C4611" s="144"/>
      <c r="D4611" s="144">
        <v>249990</v>
      </c>
      <c r="E4611" s="1" t="s">
        <v>409</v>
      </c>
      <c r="G4611" s="1" t="s">
        <v>382</v>
      </c>
    </row>
    <row r="4612" spans="1:8" s="1" customFormat="1" ht="13.5">
      <c r="A4612" s="180">
        <v>44986</v>
      </c>
      <c r="B4612" s="1" t="s">
        <v>83</v>
      </c>
      <c r="C4612" s="144"/>
      <c r="D4612" s="144">
        <v>104179900</v>
      </c>
      <c r="E4612" s="1" t="s">
        <v>120</v>
      </c>
      <c r="G4612" s="1" t="s">
        <v>382</v>
      </c>
    </row>
    <row r="4613" spans="1:8" s="1" customFormat="1" ht="13.5">
      <c r="A4613" s="180">
        <v>44986</v>
      </c>
      <c r="B4613" s="1" t="s">
        <v>2</v>
      </c>
      <c r="C4613" s="144"/>
      <c r="D4613" s="144">
        <v>10417990</v>
      </c>
      <c r="E4613" s="1" t="s">
        <v>120</v>
      </c>
      <c r="G4613" s="1" t="s">
        <v>382</v>
      </c>
    </row>
    <row r="4614" spans="1:8" s="1" customFormat="1" ht="13.5">
      <c r="A4614" s="180">
        <v>44986</v>
      </c>
      <c r="B4614" s="1" t="s">
        <v>153</v>
      </c>
      <c r="C4614" s="144"/>
      <c r="D4614" s="144">
        <v>61265500</v>
      </c>
      <c r="E4614" s="1" t="s">
        <v>120</v>
      </c>
      <c r="G4614" s="1" t="s">
        <v>382</v>
      </c>
    </row>
    <row r="4615" spans="1:8" s="1" customFormat="1" ht="13.5">
      <c r="A4615" s="180">
        <v>44986</v>
      </c>
      <c r="B4615" s="1" t="s">
        <v>2</v>
      </c>
      <c r="C4615" s="144"/>
      <c r="D4615" s="144">
        <v>6126550</v>
      </c>
      <c r="E4615" s="1" t="s">
        <v>120</v>
      </c>
      <c r="G4615" s="1" t="s">
        <v>382</v>
      </c>
    </row>
    <row r="4616" spans="1:8" s="1" customFormat="1" ht="13.5">
      <c r="A4616" s="180">
        <v>44986</v>
      </c>
      <c r="B4616" s="1" t="s">
        <v>83</v>
      </c>
      <c r="C4616" s="144"/>
      <c r="D4616" s="144">
        <v>227325400</v>
      </c>
      <c r="E4616" s="1" t="s">
        <v>138</v>
      </c>
      <c r="G4616" s="1" t="s">
        <v>382</v>
      </c>
    </row>
    <row r="4617" spans="1:8" s="1" customFormat="1" ht="13.5">
      <c r="A4617" s="180">
        <v>44986</v>
      </c>
      <c r="B4617" s="1" t="s">
        <v>2</v>
      </c>
      <c r="C4617" s="144"/>
      <c r="D4617" s="144">
        <v>22732540</v>
      </c>
      <c r="E4617" s="1" t="s">
        <v>138</v>
      </c>
      <c r="G4617" s="1" t="s">
        <v>382</v>
      </c>
    </row>
    <row r="4618" spans="1:8" s="1" customFormat="1" ht="13.5">
      <c r="A4618" s="180">
        <v>44986</v>
      </c>
      <c r="B4618" s="1" t="s">
        <v>153</v>
      </c>
      <c r="C4618" s="144"/>
      <c r="D4618" s="144">
        <v>133559500</v>
      </c>
      <c r="E4618" s="1" t="s">
        <v>138</v>
      </c>
      <c r="G4618" s="1" t="s">
        <v>382</v>
      </c>
    </row>
    <row r="4619" spans="1:8" s="1" customFormat="1" ht="13.5">
      <c r="A4619" s="180">
        <v>44986</v>
      </c>
      <c r="B4619" s="1" t="s">
        <v>2</v>
      </c>
      <c r="C4619" s="144"/>
      <c r="D4619" s="144">
        <v>13355950</v>
      </c>
      <c r="E4619" s="1" t="s">
        <v>138</v>
      </c>
      <c r="G4619" s="1" t="s">
        <v>382</v>
      </c>
    </row>
    <row r="4620" spans="1:8" s="1" customFormat="1" ht="13.5">
      <c r="A4620" s="184">
        <v>44986</v>
      </c>
      <c r="B4620" s="26" t="s">
        <v>864</v>
      </c>
      <c r="C4620" s="271">
        <f>SUM(D4416:D4619)</f>
        <v>2091983720</v>
      </c>
      <c r="D4620" s="271"/>
      <c r="E4620" s="26"/>
      <c r="F4620" s="26"/>
      <c r="G4620" s="26"/>
    </row>
    <row r="4621" spans="1:8" ht="15" customHeight="1">
      <c r="A4621" s="180">
        <v>45005</v>
      </c>
      <c r="B4621" s="1" t="s">
        <v>161</v>
      </c>
      <c r="C4621" s="144"/>
      <c r="D4621" s="144">
        <v>102170</v>
      </c>
      <c r="E4621" s="1" t="s">
        <v>116</v>
      </c>
      <c r="F4621" s="1" t="s">
        <v>143</v>
      </c>
      <c r="G4621" s="1" t="s">
        <v>384</v>
      </c>
      <c r="H4621" s="155" t="s">
        <v>866</v>
      </c>
    </row>
    <row r="4622" spans="1:8" ht="15" customHeight="1">
      <c r="A4622" s="180">
        <v>45005</v>
      </c>
      <c r="B4622" s="1" t="s">
        <v>276</v>
      </c>
      <c r="C4622" s="144"/>
      <c r="D4622" s="144">
        <v>10217</v>
      </c>
      <c r="E4622" s="1" t="s">
        <v>116</v>
      </c>
      <c r="F4622" s="1" t="s">
        <v>143</v>
      </c>
      <c r="G4622" s="1" t="s">
        <v>513</v>
      </c>
    </row>
    <row r="4623" spans="1:8" ht="15" customHeight="1">
      <c r="A4623" s="180">
        <v>45005</v>
      </c>
      <c r="B4623" s="1" t="s">
        <v>248</v>
      </c>
      <c r="C4623" s="144">
        <v>112387</v>
      </c>
      <c r="D4623" s="144"/>
      <c r="E4623" s="1" t="s">
        <v>116</v>
      </c>
      <c r="F4623" s="1" t="s">
        <v>143</v>
      </c>
      <c r="G4623" s="1" t="s">
        <v>513</v>
      </c>
    </row>
    <row r="4624" spans="1:8" ht="15" customHeight="1">
      <c r="A4624" s="180">
        <v>45005</v>
      </c>
      <c r="B4624" s="1" t="s">
        <v>84</v>
      </c>
      <c r="C4624" s="144"/>
      <c r="D4624" s="144">
        <v>4450</v>
      </c>
      <c r="E4624" s="1" t="s">
        <v>116</v>
      </c>
      <c r="F4624" s="1" t="s">
        <v>144</v>
      </c>
      <c r="G4624" s="1" t="s">
        <v>384</v>
      </c>
    </row>
    <row r="4625" spans="1:7" ht="15" customHeight="1">
      <c r="A4625" s="180">
        <v>45005</v>
      </c>
      <c r="B4625" s="1" t="s">
        <v>248</v>
      </c>
      <c r="C4625" s="144">
        <v>4450</v>
      </c>
      <c r="D4625" s="144"/>
      <c r="E4625" s="1" t="s">
        <v>116</v>
      </c>
      <c r="F4625" s="1" t="s">
        <v>144</v>
      </c>
      <c r="G4625" s="1" t="s">
        <v>513</v>
      </c>
    </row>
    <row r="4626" spans="1:7" ht="15" customHeight="1">
      <c r="A4626" s="180">
        <v>45005</v>
      </c>
      <c r="B4626" s="1" t="s">
        <v>84</v>
      </c>
      <c r="C4626" s="144"/>
      <c r="D4626" s="144">
        <v>264370</v>
      </c>
      <c r="E4626" s="1" t="s">
        <v>455</v>
      </c>
      <c r="F4626" s="1" t="s">
        <v>143</v>
      </c>
      <c r="G4626" s="1" t="s">
        <v>384</v>
      </c>
    </row>
    <row r="4627" spans="1:7" ht="15" customHeight="1">
      <c r="A4627" s="180">
        <v>45005</v>
      </c>
      <c r="B4627" s="1" t="s">
        <v>276</v>
      </c>
      <c r="C4627" s="144"/>
      <c r="D4627" s="144">
        <v>26437</v>
      </c>
      <c r="E4627" s="1" t="s">
        <v>455</v>
      </c>
      <c r="F4627" s="1" t="s">
        <v>143</v>
      </c>
      <c r="G4627" s="1" t="s">
        <v>513</v>
      </c>
    </row>
    <row r="4628" spans="1:7" ht="15" customHeight="1">
      <c r="A4628" s="180">
        <v>45005</v>
      </c>
      <c r="B4628" s="1" t="s">
        <v>248</v>
      </c>
      <c r="C4628" s="144">
        <v>290807</v>
      </c>
      <c r="D4628" s="144"/>
      <c r="E4628" s="1" t="s">
        <v>455</v>
      </c>
      <c r="F4628" s="1" t="s">
        <v>143</v>
      </c>
      <c r="G4628" s="1" t="s">
        <v>513</v>
      </c>
    </row>
    <row r="4629" spans="1:7" ht="15" customHeight="1">
      <c r="A4629" s="180">
        <v>45005</v>
      </c>
      <c r="B4629" s="1" t="s">
        <v>84</v>
      </c>
      <c r="C4629" s="144"/>
      <c r="D4629" s="144">
        <v>11520</v>
      </c>
      <c r="E4629" s="1" t="s">
        <v>455</v>
      </c>
      <c r="F4629" s="1" t="s">
        <v>144</v>
      </c>
      <c r="G4629" s="1" t="s">
        <v>384</v>
      </c>
    </row>
    <row r="4630" spans="1:7" ht="15" customHeight="1">
      <c r="A4630" s="180">
        <v>45005</v>
      </c>
      <c r="B4630" s="1" t="s">
        <v>248</v>
      </c>
      <c r="C4630" s="144">
        <v>11520</v>
      </c>
      <c r="D4630" s="144"/>
      <c r="E4630" s="1" t="s">
        <v>455</v>
      </c>
      <c r="F4630" s="1" t="s">
        <v>144</v>
      </c>
      <c r="G4630" s="1" t="s">
        <v>513</v>
      </c>
    </row>
    <row r="4631" spans="1:7" ht="15" customHeight="1">
      <c r="A4631" s="180">
        <v>45005</v>
      </c>
      <c r="B4631" s="1" t="s">
        <v>84</v>
      </c>
      <c r="C4631" s="144"/>
      <c r="D4631" s="144">
        <v>145360</v>
      </c>
      <c r="E4631" s="1" t="s">
        <v>139</v>
      </c>
      <c r="F4631" s="1" t="s">
        <v>143</v>
      </c>
      <c r="G4631" s="1" t="s">
        <v>384</v>
      </c>
    </row>
    <row r="4632" spans="1:7" ht="15" customHeight="1">
      <c r="A4632" s="180">
        <v>45005</v>
      </c>
      <c r="B4632" s="1" t="s">
        <v>276</v>
      </c>
      <c r="C4632" s="144"/>
      <c r="D4632" s="144">
        <v>14536</v>
      </c>
      <c r="E4632" s="1" t="s">
        <v>139</v>
      </c>
      <c r="F4632" s="1" t="s">
        <v>143</v>
      </c>
      <c r="G4632" s="1" t="s">
        <v>513</v>
      </c>
    </row>
    <row r="4633" spans="1:7" ht="15" customHeight="1">
      <c r="A4633" s="180">
        <v>45005</v>
      </c>
      <c r="B4633" s="1" t="s">
        <v>248</v>
      </c>
      <c r="C4633" s="144">
        <v>159896</v>
      </c>
      <c r="D4633" s="144"/>
      <c r="E4633" s="1" t="s">
        <v>139</v>
      </c>
      <c r="F4633" s="1" t="s">
        <v>143</v>
      </c>
      <c r="G4633" s="1" t="s">
        <v>513</v>
      </c>
    </row>
    <row r="4634" spans="1:7" ht="15" customHeight="1">
      <c r="A4634" s="180">
        <v>45005</v>
      </c>
      <c r="B4634" s="1" t="s">
        <v>84</v>
      </c>
      <c r="C4634" s="144"/>
      <c r="D4634" s="144">
        <v>6340</v>
      </c>
      <c r="E4634" s="1" t="s">
        <v>139</v>
      </c>
      <c r="F4634" s="1" t="s">
        <v>144</v>
      </c>
      <c r="G4634" s="1" t="s">
        <v>384</v>
      </c>
    </row>
    <row r="4635" spans="1:7" ht="15" customHeight="1">
      <c r="A4635" s="180">
        <v>45005</v>
      </c>
      <c r="B4635" s="1" t="s">
        <v>248</v>
      </c>
      <c r="C4635" s="144">
        <v>6340</v>
      </c>
      <c r="D4635" s="144"/>
      <c r="E4635" s="1" t="s">
        <v>139</v>
      </c>
      <c r="F4635" s="1" t="s">
        <v>144</v>
      </c>
      <c r="G4635" s="1" t="s">
        <v>513</v>
      </c>
    </row>
    <row r="4636" spans="1:7" ht="15" customHeight="1">
      <c r="A4636" s="180">
        <v>45005</v>
      </c>
      <c r="B4636" s="1" t="s">
        <v>84</v>
      </c>
      <c r="C4636" s="144"/>
      <c r="D4636" s="144">
        <v>130610</v>
      </c>
      <c r="E4636" s="1" t="s">
        <v>139</v>
      </c>
      <c r="F4636" s="1" t="s">
        <v>227</v>
      </c>
      <c r="G4636" s="1" t="s">
        <v>384</v>
      </c>
    </row>
    <row r="4637" spans="1:7" ht="15" customHeight="1">
      <c r="A4637" s="180">
        <v>45005</v>
      </c>
      <c r="B4637" s="1" t="s">
        <v>276</v>
      </c>
      <c r="C4637" s="144"/>
      <c r="D4637" s="144">
        <v>13061</v>
      </c>
      <c r="E4637" s="1" t="s">
        <v>139</v>
      </c>
      <c r="F4637" s="1" t="s">
        <v>227</v>
      </c>
      <c r="G4637" s="1" t="s">
        <v>513</v>
      </c>
    </row>
    <row r="4638" spans="1:7" ht="15" customHeight="1">
      <c r="A4638" s="180">
        <v>45005</v>
      </c>
      <c r="B4638" s="1" t="s">
        <v>248</v>
      </c>
      <c r="C4638" s="144">
        <v>143671</v>
      </c>
      <c r="D4638" s="144"/>
      <c r="E4638" s="1" t="s">
        <v>139</v>
      </c>
      <c r="F4638" s="1" t="s">
        <v>227</v>
      </c>
      <c r="G4638" s="1" t="s">
        <v>513</v>
      </c>
    </row>
    <row r="4639" spans="1:7" ht="15" customHeight="1">
      <c r="A4639" s="180">
        <v>45005</v>
      </c>
      <c r="B4639" s="1" t="s">
        <v>84</v>
      </c>
      <c r="C4639" s="144"/>
      <c r="D4639" s="144">
        <v>5690</v>
      </c>
      <c r="E4639" s="1" t="s">
        <v>139</v>
      </c>
      <c r="F4639" s="1" t="s">
        <v>228</v>
      </c>
      <c r="G4639" s="1" t="s">
        <v>384</v>
      </c>
    </row>
    <row r="4640" spans="1:7" ht="15" customHeight="1">
      <c r="A4640" s="180">
        <v>45005</v>
      </c>
      <c r="B4640" s="1" t="s">
        <v>248</v>
      </c>
      <c r="C4640" s="144">
        <v>5690</v>
      </c>
      <c r="D4640" s="144"/>
      <c r="E4640" s="1" t="s">
        <v>139</v>
      </c>
      <c r="F4640" s="1" t="s">
        <v>228</v>
      </c>
      <c r="G4640" s="1" t="s">
        <v>513</v>
      </c>
    </row>
    <row r="4641" spans="1:7" ht="15" customHeight="1">
      <c r="A4641" s="180">
        <v>45005</v>
      </c>
      <c r="B4641" s="1" t="s">
        <v>84</v>
      </c>
      <c r="C4641" s="144"/>
      <c r="D4641" s="144">
        <v>114400</v>
      </c>
      <c r="E4641" s="1" t="s">
        <v>459</v>
      </c>
      <c r="F4641" s="1" t="s">
        <v>143</v>
      </c>
      <c r="G4641" s="1" t="s">
        <v>384</v>
      </c>
    </row>
    <row r="4642" spans="1:7" ht="15" customHeight="1">
      <c r="A4642" s="180">
        <v>45005</v>
      </c>
      <c r="B4642" s="1" t="s">
        <v>276</v>
      </c>
      <c r="C4642" s="144"/>
      <c r="D4642" s="144">
        <v>11440</v>
      </c>
      <c r="E4642" s="1" t="s">
        <v>459</v>
      </c>
      <c r="F4642" s="1" t="s">
        <v>143</v>
      </c>
      <c r="G4642" s="1" t="s">
        <v>513</v>
      </c>
    </row>
    <row r="4643" spans="1:7" ht="15" customHeight="1">
      <c r="A4643" s="180">
        <v>45005</v>
      </c>
      <c r="B4643" s="1" t="s">
        <v>248</v>
      </c>
      <c r="C4643" s="144">
        <v>125840</v>
      </c>
      <c r="D4643" s="144"/>
      <c r="E4643" s="1" t="s">
        <v>459</v>
      </c>
      <c r="F4643" s="1" t="s">
        <v>143</v>
      </c>
      <c r="G4643" s="1" t="s">
        <v>513</v>
      </c>
    </row>
    <row r="4644" spans="1:7" ht="15" customHeight="1">
      <c r="A4644" s="180">
        <v>45005</v>
      </c>
      <c r="B4644" s="1" t="s">
        <v>84</v>
      </c>
      <c r="C4644" s="144"/>
      <c r="D4644" s="144">
        <v>4990</v>
      </c>
      <c r="E4644" s="1" t="s">
        <v>459</v>
      </c>
      <c r="F4644" s="1" t="s">
        <v>144</v>
      </c>
      <c r="G4644" s="1" t="s">
        <v>384</v>
      </c>
    </row>
    <row r="4645" spans="1:7" ht="15" customHeight="1">
      <c r="A4645" s="180">
        <v>45005</v>
      </c>
      <c r="B4645" s="1" t="s">
        <v>248</v>
      </c>
      <c r="C4645" s="144">
        <v>4990</v>
      </c>
      <c r="D4645" s="144"/>
      <c r="E4645" s="1" t="s">
        <v>459</v>
      </c>
      <c r="F4645" s="1" t="s">
        <v>144</v>
      </c>
      <c r="G4645" s="1" t="s">
        <v>513</v>
      </c>
    </row>
    <row r="4646" spans="1:7" ht="15" customHeight="1">
      <c r="A4646" s="180">
        <v>45005</v>
      </c>
      <c r="B4646" s="1" t="s">
        <v>84</v>
      </c>
      <c r="C4646" s="144"/>
      <c r="D4646" s="144">
        <v>81010</v>
      </c>
      <c r="E4646" s="1" t="s">
        <v>342</v>
      </c>
      <c r="F4646" s="1" t="s">
        <v>143</v>
      </c>
      <c r="G4646" s="1" t="s">
        <v>384</v>
      </c>
    </row>
    <row r="4647" spans="1:7" ht="15" customHeight="1">
      <c r="A4647" s="180">
        <v>45005</v>
      </c>
      <c r="B4647" s="1" t="s">
        <v>276</v>
      </c>
      <c r="C4647" s="144"/>
      <c r="D4647" s="144">
        <v>8101</v>
      </c>
      <c r="E4647" s="1" t="s">
        <v>342</v>
      </c>
      <c r="F4647" s="1" t="s">
        <v>143</v>
      </c>
      <c r="G4647" s="1" t="s">
        <v>513</v>
      </c>
    </row>
    <row r="4648" spans="1:7" ht="15" customHeight="1">
      <c r="A4648" s="180">
        <v>45005</v>
      </c>
      <c r="B4648" s="1" t="s">
        <v>248</v>
      </c>
      <c r="C4648" s="144">
        <v>89111</v>
      </c>
      <c r="D4648" s="144"/>
      <c r="E4648" s="1" t="s">
        <v>342</v>
      </c>
      <c r="F4648" s="1" t="s">
        <v>143</v>
      </c>
      <c r="G4648" s="1" t="s">
        <v>513</v>
      </c>
    </row>
    <row r="4649" spans="1:7" ht="15" customHeight="1">
      <c r="A4649" s="180">
        <v>45005</v>
      </c>
      <c r="B4649" s="1" t="s">
        <v>84</v>
      </c>
      <c r="C4649" s="144"/>
      <c r="D4649" s="144">
        <v>3530</v>
      </c>
      <c r="E4649" s="1" t="s">
        <v>342</v>
      </c>
      <c r="F4649" s="1" t="s">
        <v>144</v>
      </c>
      <c r="G4649" s="1" t="s">
        <v>384</v>
      </c>
    </row>
    <row r="4650" spans="1:7" ht="15" customHeight="1">
      <c r="A4650" s="180">
        <v>45005</v>
      </c>
      <c r="B4650" s="1" t="s">
        <v>248</v>
      </c>
      <c r="C4650" s="144">
        <v>3530</v>
      </c>
      <c r="D4650" s="144"/>
      <c r="E4650" s="1" t="s">
        <v>342</v>
      </c>
      <c r="F4650" s="1" t="s">
        <v>144</v>
      </c>
      <c r="G4650" s="1" t="s">
        <v>513</v>
      </c>
    </row>
    <row r="4651" spans="1:7" ht="15" customHeight="1">
      <c r="A4651" s="180">
        <v>45005</v>
      </c>
      <c r="B4651" s="1" t="s">
        <v>84</v>
      </c>
      <c r="C4651" s="144"/>
      <c r="D4651" s="144">
        <v>1710630</v>
      </c>
      <c r="E4651" s="1" t="s">
        <v>342</v>
      </c>
      <c r="F4651" s="1" t="s">
        <v>227</v>
      </c>
      <c r="G4651" s="1" t="s">
        <v>384</v>
      </c>
    </row>
    <row r="4652" spans="1:7" ht="15" customHeight="1">
      <c r="A4652" s="180">
        <v>45005</v>
      </c>
      <c r="B4652" s="1" t="s">
        <v>276</v>
      </c>
      <c r="C4652" s="144"/>
      <c r="D4652" s="144">
        <v>171063</v>
      </c>
      <c r="E4652" s="1" t="s">
        <v>342</v>
      </c>
      <c r="F4652" s="1" t="s">
        <v>227</v>
      </c>
      <c r="G4652" s="1" t="s">
        <v>513</v>
      </c>
    </row>
    <row r="4653" spans="1:7" ht="15" customHeight="1">
      <c r="A4653" s="180">
        <v>45005</v>
      </c>
      <c r="B4653" s="1" t="s">
        <v>248</v>
      </c>
      <c r="C4653" s="144">
        <v>1881693</v>
      </c>
      <c r="D4653" s="144"/>
      <c r="E4653" s="1" t="s">
        <v>342</v>
      </c>
      <c r="F4653" s="1" t="s">
        <v>227</v>
      </c>
      <c r="G4653" s="1" t="s">
        <v>513</v>
      </c>
    </row>
    <row r="4654" spans="1:7" ht="15" customHeight="1">
      <c r="A4654" s="180">
        <v>45005</v>
      </c>
      <c r="B4654" s="1" t="s">
        <v>84</v>
      </c>
      <c r="C4654" s="144"/>
      <c r="D4654" s="144">
        <v>74620</v>
      </c>
      <c r="E4654" s="1" t="s">
        <v>342</v>
      </c>
      <c r="F4654" s="1" t="s">
        <v>228</v>
      </c>
      <c r="G4654" s="1" t="s">
        <v>384</v>
      </c>
    </row>
    <row r="4655" spans="1:7" ht="15" customHeight="1">
      <c r="A4655" s="180">
        <v>45005</v>
      </c>
      <c r="B4655" s="1" t="s">
        <v>248</v>
      </c>
      <c r="C4655" s="144">
        <v>74620</v>
      </c>
      <c r="D4655" s="144"/>
      <c r="E4655" s="1" t="s">
        <v>342</v>
      </c>
      <c r="F4655" s="1" t="s">
        <v>228</v>
      </c>
      <c r="G4655" s="1" t="s">
        <v>513</v>
      </c>
    </row>
    <row r="4656" spans="1:7" ht="15" customHeight="1">
      <c r="A4656" s="180">
        <v>45005</v>
      </c>
      <c r="B4656" s="1" t="s">
        <v>84</v>
      </c>
      <c r="C4656" s="144"/>
      <c r="D4656" s="144">
        <v>43280</v>
      </c>
      <c r="E4656" s="1" t="s">
        <v>313</v>
      </c>
      <c r="F4656" s="1" t="s">
        <v>143</v>
      </c>
      <c r="G4656" s="1" t="s">
        <v>384</v>
      </c>
    </row>
    <row r="4657" spans="1:7" ht="15" customHeight="1">
      <c r="A4657" s="180">
        <v>45005</v>
      </c>
      <c r="B4657" s="1" t="s">
        <v>276</v>
      </c>
      <c r="C4657" s="144"/>
      <c r="D4657" s="144">
        <v>4328</v>
      </c>
      <c r="E4657" s="1" t="s">
        <v>313</v>
      </c>
      <c r="F4657" s="1" t="s">
        <v>143</v>
      </c>
      <c r="G4657" s="1" t="s">
        <v>513</v>
      </c>
    </row>
    <row r="4658" spans="1:7" ht="15" customHeight="1">
      <c r="A4658" s="180">
        <v>45005</v>
      </c>
      <c r="B4658" s="1" t="s">
        <v>248</v>
      </c>
      <c r="C4658" s="144">
        <v>47608</v>
      </c>
      <c r="D4658" s="144"/>
      <c r="E4658" s="1" t="s">
        <v>313</v>
      </c>
      <c r="F4658" s="1" t="s">
        <v>143</v>
      </c>
      <c r="G4658" s="1" t="s">
        <v>513</v>
      </c>
    </row>
    <row r="4659" spans="1:7" ht="15" customHeight="1">
      <c r="A4659" s="180">
        <v>45005</v>
      </c>
      <c r="B4659" s="1" t="s">
        <v>84</v>
      </c>
      <c r="C4659" s="144"/>
      <c r="D4659" s="144">
        <v>1880</v>
      </c>
      <c r="E4659" s="1" t="s">
        <v>313</v>
      </c>
      <c r="F4659" s="1" t="s">
        <v>144</v>
      </c>
      <c r="G4659" s="1" t="s">
        <v>384</v>
      </c>
    </row>
    <row r="4660" spans="1:7" ht="15" customHeight="1">
      <c r="A4660" s="180">
        <v>45005</v>
      </c>
      <c r="B4660" s="1" t="s">
        <v>248</v>
      </c>
      <c r="C4660" s="144">
        <v>1880</v>
      </c>
      <c r="D4660" s="144"/>
      <c r="E4660" s="1" t="s">
        <v>313</v>
      </c>
      <c r="F4660" s="1" t="s">
        <v>144</v>
      </c>
      <c r="G4660" s="1" t="s">
        <v>513</v>
      </c>
    </row>
    <row r="4661" spans="1:7" ht="15" customHeight="1">
      <c r="A4661" s="180">
        <v>45005</v>
      </c>
      <c r="B4661" s="1" t="s">
        <v>84</v>
      </c>
      <c r="C4661" s="144"/>
      <c r="D4661" s="144">
        <v>132610</v>
      </c>
      <c r="E4661" s="1" t="s">
        <v>455</v>
      </c>
      <c r="F4661" s="1" t="s">
        <v>143</v>
      </c>
      <c r="G4661" s="1" t="s">
        <v>384</v>
      </c>
    </row>
    <row r="4662" spans="1:7" ht="15" customHeight="1">
      <c r="A4662" s="180">
        <v>45005</v>
      </c>
      <c r="B4662" s="1" t="s">
        <v>276</v>
      </c>
      <c r="C4662" s="144"/>
      <c r="D4662" s="144">
        <v>13261</v>
      </c>
      <c r="E4662" s="1" t="s">
        <v>455</v>
      </c>
      <c r="F4662" s="1" t="s">
        <v>143</v>
      </c>
      <c r="G4662" s="1" t="s">
        <v>513</v>
      </c>
    </row>
    <row r="4663" spans="1:7" ht="15" customHeight="1">
      <c r="A4663" s="180">
        <v>45005</v>
      </c>
      <c r="B4663" s="1" t="s">
        <v>248</v>
      </c>
      <c r="C4663" s="144">
        <v>145871</v>
      </c>
      <c r="D4663" s="144"/>
      <c r="E4663" s="1" t="s">
        <v>455</v>
      </c>
      <c r="F4663" s="1" t="s">
        <v>143</v>
      </c>
      <c r="G4663" s="1" t="s">
        <v>513</v>
      </c>
    </row>
    <row r="4664" spans="1:7" ht="15" customHeight="1">
      <c r="A4664" s="180">
        <v>45005</v>
      </c>
      <c r="B4664" s="1" t="s">
        <v>84</v>
      </c>
      <c r="C4664" s="144"/>
      <c r="D4664" s="144">
        <v>5780</v>
      </c>
      <c r="E4664" s="1" t="s">
        <v>455</v>
      </c>
      <c r="F4664" s="1" t="s">
        <v>144</v>
      </c>
      <c r="G4664" s="1" t="s">
        <v>384</v>
      </c>
    </row>
    <row r="4665" spans="1:7" ht="15" customHeight="1">
      <c r="A4665" s="180">
        <v>45005</v>
      </c>
      <c r="B4665" s="1" t="s">
        <v>248</v>
      </c>
      <c r="C4665" s="144">
        <v>5780</v>
      </c>
      <c r="D4665" s="144"/>
      <c r="E4665" s="1" t="s">
        <v>455</v>
      </c>
      <c r="F4665" s="1" t="s">
        <v>144</v>
      </c>
      <c r="G4665" s="1" t="s">
        <v>513</v>
      </c>
    </row>
    <row r="4666" spans="1:7" ht="15" customHeight="1">
      <c r="A4666" s="180">
        <v>45005</v>
      </c>
      <c r="B4666" s="1" t="s">
        <v>84</v>
      </c>
      <c r="C4666" s="144"/>
      <c r="D4666" s="144">
        <v>165650</v>
      </c>
      <c r="E4666" s="1" t="s">
        <v>245</v>
      </c>
      <c r="F4666" s="1" t="s">
        <v>143</v>
      </c>
      <c r="G4666" s="1" t="s">
        <v>384</v>
      </c>
    </row>
    <row r="4667" spans="1:7" ht="15" customHeight="1">
      <c r="A4667" s="180">
        <v>45005</v>
      </c>
      <c r="B4667" s="1" t="s">
        <v>276</v>
      </c>
      <c r="C4667" s="144"/>
      <c r="D4667" s="144">
        <v>16565</v>
      </c>
      <c r="E4667" s="1" t="s">
        <v>245</v>
      </c>
      <c r="F4667" s="1" t="s">
        <v>143</v>
      </c>
      <c r="G4667" s="1" t="s">
        <v>513</v>
      </c>
    </row>
    <row r="4668" spans="1:7" ht="15" customHeight="1">
      <c r="A4668" s="180">
        <v>45005</v>
      </c>
      <c r="B4668" s="1" t="s">
        <v>248</v>
      </c>
      <c r="C4668" s="144">
        <v>182215</v>
      </c>
      <c r="D4668" s="144"/>
      <c r="E4668" s="1" t="s">
        <v>245</v>
      </c>
      <c r="F4668" s="1" t="s">
        <v>143</v>
      </c>
      <c r="G4668" s="1" t="s">
        <v>513</v>
      </c>
    </row>
    <row r="4669" spans="1:7" ht="15" customHeight="1">
      <c r="A4669" s="180">
        <v>45005</v>
      </c>
      <c r="B4669" s="1" t="s">
        <v>84</v>
      </c>
      <c r="C4669" s="144"/>
      <c r="D4669" s="144">
        <v>7220</v>
      </c>
      <c r="E4669" s="1" t="s">
        <v>245</v>
      </c>
      <c r="F4669" s="1" t="s">
        <v>144</v>
      </c>
      <c r="G4669" s="1" t="s">
        <v>384</v>
      </c>
    </row>
    <row r="4670" spans="1:7" ht="15" customHeight="1">
      <c r="A4670" s="180">
        <v>45005</v>
      </c>
      <c r="B4670" s="1" t="s">
        <v>248</v>
      </c>
      <c r="C4670" s="144">
        <v>7220</v>
      </c>
      <c r="D4670" s="144"/>
      <c r="E4670" s="1" t="s">
        <v>245</v>
      </c>
      <c r="F4670" s="1" t="s">
        <v>144</v>
      </c>
      <c r="G4670" s="1" t="s">
        <v>513</v>
      </c>
    </row>
    <row r="4671" spans="1:7" ht="15" customHeight="1">
      <c r="A4671" s="180">
        <v>45005</v>
      </c>
      <c r="B4671" s="1" t="s">
        <v>84</v>
      </c>
      <c r="C4671" s="144"/>
      <c r="D4671" s="144">
        <v>8980</v>
      </c>
      <c r="E4671" s="1" t="s">
        <v>309</v>
      </c>
      <c r="F4671" s="1" t="s">
        <v>143</v>
      </c>
      <c r="G4671" s="1" t="s">
        <v>384</v>
      </c>
    </row>
    <row r="4672" spans="1:7" ht="15" customHeight="1">
      <c r="A4672" s="180">
        <v>45005</v>
      </c>
      <c r="B4672" s="1" t="s">
        <v>276</v>
      </c>
      <c r="C4672" s="144"/>
      <c r="D4672" s="144">
        <v>898</v>
      </c>
      <c r="E4672" s="1" t="s">
        <v>309</v>
      </c>
      <c r="F4672" s="1" t="s">
        <v>143</v>
      </c>
      <c r="G4672" s="1" t="s">
        <v>513</v>
      </c>
    </row>
    <row r="4673" spans="1:7" ht="15" customHeight="1">
      <c r="A4673" s="180">
        <v>45005</v>
      </c>
      <c r="B4673" s="1" t="s">
        <v>248</v>
      </c>
      <c r="C4673" s="144">
        <v>9878</v>
      </c>
      <c r="D4673" s="144"/>
      <c r="E4673" s="1" t="s">
        <v>309</v>
      </c>
      <c r="F4673" s="1" t="s">
        <v>143</v>
      </c>
      <c r="G4673" s="1" t="s">
        <v>513</v>
      </c>
    </row>
    <row r="4674" spans="1:7" ht="15" customHeight="1">
      <c r="A4674" s="180">
        <v>45005</v>
      </c>
      <c r="B4674" s="1" t="s">
        <v>84</v>
      </c>
      <c r="C4674" s="144"/>
      <c r="D4674" s="144">
        <v>390</v>
      </c>
      <c r="E4674" s="1" t="s">
        <v>309</v>
      </c>
      <c r="F4674" s="1" t="s">
        <v>144</v>
      </c>
      <c r="G4674" s="1" t="s">
        <v>384</v>
      </c>
    </row>
    <row r="4675" spans="1:7" ht="15" customHeight="1">
      <c r="A4675" s="180">
        <v>45005</v>
      </c>
      <c r="B4675" s="1" t="s">
        <v>248</v>
      </c>
      <c r="C4675" s="144">
        <v>390</v>
      </c>
      <c r="D4675" s="144"/>
      <c r="E4675" s="1" t="s">
        <v>309</v>
      </c>
      <c r="F4675" s="1" t="s">
        <v>144</v>
      </c>
      <c r="G4675" s="1" t="s">
        <v>513</v>
      </c>
    </row>
    <row r="4676" spans="1:7" ht="15" customHeight="1">
      <c r="A4676" s="180">
        <v>45005</v>
      </c>
      <c r="B4676" s="1" t="s">
        <v>84</v>
      </c>
      <c r="C4676" s="144"/>
      <c r="D4676" s="144">
        <v>11120</v>
      </c>
      <c r="E4676" s="1" t="s">
        <v>124</v>
      </c>
      <c r="F4676" s="1" t="s">
        <v>143</v>
      </c>
      <c r="G4676" s="1" t="s">
        <v>384</v>
      </c>
    </row>
    <row r="4677" spans="1:7" ht="15" customHeight="1">
      <c r="A4677" s="180">
        <v>45005</v>
      </c>
      <c r="B4677" s="1" t="s">
        <v>276</v>
      </c>
      <c r="C4677" s="144"/>
      <c r="D4677" s="144">
        <v>1112</v>
      </c>
      <c r="E4677" s="1" t="s">
        <v>124</v>
      </c>
      <c r="F4677" s="1" t="s">
        <v>143</v>
      </c>
      <c r="G4677" s="1" t="s">
        <v>513</v>
      </c>
    </row>
    <row r="4678" spans="1:7" ht="15" customHeight="1">
      <c r="A4678" s="180">
        <v>45005</v>
      </c>
      <c r="B4678" s="1" t="s">
        <v>248</v>
      </c>
      <c r="C4678" s="144">
        <v>12232</v>
      </c>
      <c r="D4678" s="144"/>
      <c r="E4678" s="1" t="s">
        <v>124</v>
      </c>
      <c r="F4678" s="1" t="s">
        <v>143</v>
      </c>
      <c r="G4678" s="1" t="s">
        <v>513</v>
      </c>
    </row>
    <row r="4679" spans="1:7" ht="15" customHeight="1">
      <c r="A4679" s="180">
        <v>45005</v>
      </c>
      <c r="B4679" s="1" t="s">
        <v>84</v>
      </c>
      <c r="C4679" s="144"/>
      <c r="D4679" s="144">
        <v>480</v>
      </c>
      <c r="E4679" s="1" t="s">
        <v>124</v>
      </c>
      <c r="F4679" s="1" t="s">
        <v>144</v>
      </c>
      <c r="G4679" s="1" t="s">
        <v>384</v>
      </c>
    </row>
    <row r="4680" spans="1:7" ht="15" customHeight="1">
      <c r="A4680" s="180">
        <v>45005</v>
      </c>
      <c r="B4680" s="1" t="s">
        <v>248</v>
      </c>
      <c r="C4680" s="144">
        <v>480</v>
      </c>
      <c r="D4680" s="144"/>
      <c r="E4680" s="1" t="s">
        <v>124</v>
      </c>
      <c r="F4680" s="1" t="s">
        <v>144</v>
      </c>
      <c r="G4680" s="1" t="s">
        <v>513</v>
      </c>
    </row>
    <row r="4681" spans="1:7" ht="15" customHeight="1">
      <c r="A4681" s="180">
        <v>45005</v>
      </c>
      <c r="B4681" s="1" t="s">
        <v>84</v>
      </c>
      <c r="C4681" s="144"/>
      <c r="D4681" s="144">
        <v>10080</v>
      </c>
      <c r="E4681" s="1" t="s">
        <v>385</v>
      </c>
      <c r="F4681" s="1" t="s">
        <v>143</v>
      </c>
      <c r="G4681" s="1" t="s">
        <v>384</v>
      </c>
    </row>
    <row r="4682" spans="1:7" ht="15" customHeight="1">
      <c r="A4682" s="180">
        <v>45005</v>
      </c>
      <c r="B4682" s="1" t="s">
        <v>276</v>
      </c>
      <c r="C4682" s="144"/>
      <c r="D4682" s="144">
        <v>1008</v>
      </c>
      <c r="E4682" s="1" t="s">
        <v>385</v>
      </c>
      <c r="F4682" s="1" t="s">
        <v>143</v>
      </c>
      <c r="G4682" s="1" t="s">
        <v>513</v>
      </c>
    </row>
    <row r="4683" spans="1:7" ht="15" customHeight="1">
      <c r="A4683" s="180">
        <v>45005</v>
      </c>
      <c r="B4683" s="1" t="s">
        <v>248</v>
      </c>
      <c r="C4683" s="144">
        <v>11088</v>
      </c>
      <c r="D4683" s="144"/>
      <c r="E4683" s="1" t="s">
        <v>385</v>
      </c>
      <c r="F4683" s="1" t="s">
        <v>143</v>
      </c>
      <c r="G4683" s="1" t="s">
        <v>513</v>
      </c>
    </row>
    <row r="4684" spans="1:7" ht="15" customHeight="1">
      <c r="A4684" s="180">
        <v>45005</v>
      </c>
      <c r="B4684" s="1" t="s">
        <v>84</v>
      </c>
      <c r="C4684" s="144"/>
      <c r="D4684" s="144">
        <v>440</v>
      </c>
      <c r="E4684" s="1" t="s">
        <v>385</v>
      </c>
      <c r="F4684" s="1" t="s">
        <v>144</v>
      </c>
      <c r="G4684" s="1" t="s">
        <v>384</v>
      </c>
    </row>
    <row r="4685" spans="1:7" ht="15" customHeight="1">
      <c r="A4685" s="180">
        <v>45005</v>
      </c>
      <c r="B4685" s="1" t="s">
        <v>248</v>
      </c>
      <c r="C4685" s="144">
        <v>440</v>
      </c>
      <c r="D4685" s="144"/>
      <c r="E4685" s="1" t="s">
        <v>385</v>
      </c>
      <c r="F4685" s="1" t="s">
        <v>144</v>
      </c>
      <c r="G4685" s="1" t="s">
        <v>513</v>
      </c>
    </row>
    <row r="4686" spans="1:7" ht="15" customHeight="1">
      <c r="A4686" s="180">
        <v>45005</v>
      </c>
      <c r="B4686" s="1" t="s">
        <v>84</v>
      </c>
      <c r="C4686" s="144"/>
      <c r="D4686" s="144">
        <v>3760</v>
      </c>
      <c r="E4686" s="1" t="s">
        <v>331</v>
      </c>
      <c r="F4686" s="1" t="s">
        <v>143</v>
      </c>
      <c r="G4686" s="1" t="s">
        <v>384</v>
      </c>
    </row>
    <row r="4687" spans="1:7" ht="15" customHeight="1">
      <c r="A4687" s="180">
        <v>45005</v>
      </c>
      <c r="B4687" s="1" t="s">
        <v>276</v>
      </c>
      <c r="C4687" s="144"/>
      <c r="D4687" s="144">
        <v>376</v>
      </c>
      <c r="E4687" s="1" t="s">
        <v>331</v>
      </c>
      <c r="F4687" s="1" t="s">
        <v>143</v>
      </c>
      <c r="G4687" s="1" t="s">
        <v>513</v>
      </c>
    </row>
    <row r="4688" spans="1:7" ht="15" customHeight="1">
      <c r="A4688" s="180">
        <v>45005</v>
      </c>
      <c r="B4688" s="1" t="s">
        <v>248</v>
      </c>
      <c r="C4688" s="144">
        <v>4136</v>
      </c>
      <c r="D4688" s="144"/>
      <c r="E4688" s="1" t="s">
        <v>331</v>
      </c>
      <c r="F4688" s="1" t="s">
        <v>143</v>
      </c>
      <c r="G4688" s="1" t="s">
        <v>513</v>
      </c>
    </row>
    <row r="4689" spans="1:7" ht="15" customHeight="1">
      <c r="A4689" s="180">
        <v>45005</v>
      </c>
      <c r="B4689" s="1" t="s">
        <v>84</v>
      </c>
      <c r="C4689" s="144"/>
      <c r="D4689" s="144">
        <v>160</v>
      </c>
      <c r="E4689" s="1" t="s">
        <v>331</v>
      </c>
      <c r="F4689" s="1" t="s">
        <v>144</v>
      </c>
      <c r="G4689" s="1" t="s">
        <v>384</v>
      </c>
    </row>
    <row r="4690" spans="1:7" ht="15" customHeight="1">
      <c r="A4690" s="180">
        <v>45005</v>
      </c>
      <c r="B4690" s="1" t="s">
        <v>248</v>
      </c>
      <c r="C4690" s="144">
        <v>160</v>
      </c>
      <c r="D4690" s="144"/>
      <c r="E4690" s="1" t="s">
        <v>331</v>
      </c>
      <c r="F4690" s="1" t="s">
        <v>144</v>
      </c>
      <c r="G4690" s="1" t="s">
        <v>513</v>
      </c>
    </row>
    <row r="4691" spans="1:7" ht="15" customHeight="1">
      <c r="A4691" s="180">
        <v>45005</v>
      </c>
      <c r="B4691" s="1" t="s">
        <v>84</v>
      </c>
      <c r="C4691" s="144"/>
      <c r="D4691" s="144">
        <v>136510</v>
      </c>
      <c r="E4691" s="1" t="s">
        <v>489</v>
      </c>
      <c r="F4691" s="1" t="s">
        <v>143</v>
      </c>
      <c r="G4691" s="1" t="s">
        <v>384</v>
      </c>
    </row>
    <row r="4692" spans="1:7" ht="15" customHeight="1">
      <c r="A4692" s="180">
        <v>45005</v>
      </c>
      <c r="B4692" s="1" t="s">
        <v>276</v>
      </c>
      <c r="C4692" s="144"/>
      <c r="D4692" s="144">
        <v>13651</v>
      </c>
      <c r="E4692" s="1" t="s">
        <v>489</v>
      </c>
      <c r="F4692" s="1" t="s">
        <v>143</v>
      </c>
      <c r="G4692" s="1" t="s">
        <v>513</v>
      </c>
    </row>
    <row r="4693" spans="1:7" ht="15" customHeight="1">
      <c r="A4693" s="180">
        <v>45005</v>
      </c>
      <c r="B4693" s="1" t="s">
        <v>248</v>
      </c>
      <c r="C4693" s="144">
        <v>150161</v>
      </c>
      <c r="D4693" s="144"/>
      <c r="E4693" s="1" t="s">
        <v>489</v>
      </c>
      <c r="F4693" s="1" t="s">
        <v>143</v>
      </c>
      <c r="G4693" s="1" t="s">
        <v>513</v>
      </c>
    </row>
    <row r="4694" spans="1:7" ht="15" customHeight="1">
      <c r="A4694" s="180">
        <v>45005</v>
      </c>
      <c r="B4694" s="1" t="s">
        <v>84</v>
      </c>
      <c r="C4694" s="144"/>
      <c r="D4694" s="144">
        <v>5950</v>
      </c>
      <c r="E4694" s="1" t="s">
        <v>489</v>
      </c>
      <c r="F4694" s="1" t="s">
        <v>144</v>
      </c>
      <c r="G4694" s="1" t="s">
        <v>384</v>
      </c>
    </row>
    <row r="4695" spans="1:7" ht="15" customHeight="1">
      <c r="A4695" s="180">
        <v>45005</v>
      </c>
      <c r="B4695" s="1" t="s">
        <v>248</v>
      </c>
      <c r="C4695" s="144">
        <v>5950</v>
      </c>
      <c r="D4695" s="144"/>
      <c r="E4695" s="1" t="s">
        <v>489</v>
      </c>
      <c r="F4695" s="1" t="s">
        <v>144</v>
      </c>
      <c r="G4695" s="1" t="s">
        <v>513</v>
      </c>
    </row>
    <row r="4696" spans="1:7" ht="15" customHeight="1">
      <c r="A4696" s="180">
        <v>45005</v>
      </c>
      <c r="B4696" s="1" t="s">
        <v>84</v>
      </c>
      <c r="C4696" s="144"/>
      <c r="D4696" s="144">
        <v>267690</v>
      </c>
      <c r="E4696" s="1" t="s">
        <v>489</v>
      </c>
      <c r="F4696" s="1" t="s">
        <v>227</v>
      </c>
      <c r="G4696" s="1" t="s">
        <v>384</v>
      </c>
    </row>
    <row r="4697" spans="1:7" ht="15" customHeight="1">
      <c r="A4697" s="180">
        <v>45005</v>
      </c>
      <c r="B4697" s="1" t="s">
        <v>276</v>
      </c>
      <c r="C4697" s="144"/>
      <c r="D4697" s="144">
        <v>26769</v>
      </c>
      <c r="E4697" s="1" t="s">
        <v>489</v>
      </c>
      <c r="F4697" s="1" t="s">
        <v>227</v>
      </c>
      <c r="G4697" s="1" t="s">
        <v>513</v>
      </c>
    </row>
    <row r="4698" spans="1:7" ht="15" customHeight="1">
      <c r="A4698" s="180">
        <v>45005</v>
      </c>
      <c r="B4698" s="1" t="s">
        <v>248</v>
      </c>
      <c r="C4698" s="144">
        <v>294459</v>
      </c>
      <c r="D4698" s="144"/>
      <c r="E4698" s="1" t="s">
        <v>489</v>
      </c>
      <c r="F4698" s="1" t="s">
        <v>227</v>
      </c>
      <c r="G4698" s="1" t="s">
        <v>513</v>
      </c>
    </row>
    <row r="4699" spans="1:7" ht="15" customHeight="1">
      <c r="A4699" s="180">
        <v>45005</v>
      </c>
      <c r="B4699" s="1" t="s">
        <v>84</v>
      </c>
      <c r="C4699" s="144"/>
      <c r="D4699" s="144">
        <v>11670</v>
      </c>
      <c r="E4699" s="1" t="s">
        <v>489</v>
      </c>
      <c r="F4699" s="1" t="s">
        <v>228</v>
      </c>
      <c r="G4699" s="1" t="s">
        <v>384</v>
      </c>
    </row>
    <row r="4700" spans="1:7" ht="15" customHeight="1">
      <c r="A4700" s="180">
        <v>45005</v>
      </c>
      <c r="B4700" s="1" t="s">
        <v>248</v>
      </c>
      <c r="C4700" s="144">
        <v>11670</v>
      </c>
      <c r="D4700" s="144"/>
      <c r="E4700" s="1" t="s">
        <v>489</v>
      </c>
      <c r="F4700" s="1" t="s">
        <v>228</v>
      </c>
      <c r="G4700" s="1" t="s">
        <v>513</v>
      </c>
    </row>
    <row r="4701" spans="1:7" ht="15" customHeight="1">
      <c r="A4701" s="180">
        <v>45005</v>
      </c>
      <c r="B4701" s="1" t="s">
        <v>84</v>
      </c>
      <c r="C4701" s="144"/>
      <c r="D4701" s="144">
        <v>41360</v>
      </c>
      <c r="E4701" s="1" t="s">
        <v>512</v>
      </c>
      <c r="F4701" s="1" t="s">
        <v>143</v>
      </c>
      <c r="G4701" s="1" t="s">
        <v>384</v>
      </c>
    </row>
    <row r="4702" spans="1:7" ht="15" customHeight="1">
      <c r="A4702" s="180">
        <v>45005</v>
      </c>
      <c r="B4702" s="1" t="s">
        <v>276</v>
      </c>
      <c r="C4702" s="144"/>
      <c r="D4702" s="144">
        <v>4136</v>
      </c>
      <c r="E4702" s="1" t="s">
        <v>512</v>
      </c>
      <c r="F4702" s="1" t="s">
        <v>143</v>
      </c>
      <c r="G4702" s="1" t="s">
        <v>513</v>
      </c>
    </row>
    <row r="4703" spans="1:7" ht="15" customHeight="1">
      <c r="A4703" s="180">
        <v>45005</v>
      </c>
      <c r="B4703" s="1" t="s">
        <v>248</v>
      </c>
      <c r="C4703" s="144">
        <v>45496</v>
      </c>
      <c r="D4703" s="144"/>
      <c r="E4703" s="1" t="s">
        <v>512</v>
      </c>
      <c r="F4703" s="1" t="s">
        <v>143</v>
      </c>
      <c r="G4703" s="1" t="s">
        <v>513</v>
      </c>
    </row>
    <row r="4704" spans="1:7" ht="15" customHeight="1">
      <c r="A4704" s="180">
        <v>45005</v>
      </c>
      <c r="B4704" s="1" t="s">
        <v>84</v>
      </c>
      <c r="C4704" s="144"/>
      <c r="D4704" s="144">
        <v>1800</v>
      </c>
      <c r="E4704" s="1" t="s">
        <v>512</v>
      </c>
      <c r="F4704" s="1" t="s">
        <v>144</v>
      </c>
      <c r="G4704" s="1" t="s">
        <v>384</v>
      </c>
    </row>
    <row r="4705" spans="1:7" ht="15" customHeight="1">
      <c r="A4705" s="180">
        <v>45005</v>
      </c>
      <c r="B4705" s="1" t="s">
        <v>248</v>
      </c>
      <c r="C4705" s="144">
        <v>1800</v>
      </c>
      <c r="D4705" s="144"/>
      <c r="E4705" s="1" t="s">
        <v>512</v>
      </c>
      <c r="F4705" s="1" t="s">
        <v>144</v>
      </c>
      <c r="G4705" s="1" t="s">
        <v>513</v>
      </c>
    </row>
    <row r="4706" spans="1:7" ht="15" customHeight="1">
      <c r="A4706" s="180">
        <v>45005</v>
      </c>
      <c r="B4706" s="1" t="s">
        <v>84</v>
      </c>
      <c r="C4706" s="144"/>
      <c r="D4706" s="144">
        <v>162140</v>
      </c>
      <c r="E4706" s="1" t="s">
        <v>120</v>
      </c>
      <c r="F4706" s="1" t="s">
        <v>143</v>
      </c>
      <c r="G4706" s="1" t="s">
        <v>384</v>
      </c>
    </row>
    <row r="4707" spans="1:7" ht="15" customHeight="1">
      <c r="A4707" s="180">
        <v>45005</v>
      </c>
      <c r="B4707" s="1" t="s">
        <v>276</v>
      </c>
      <c r="C4707" s="144"/>
      <c r="D4707" s="144">
        <v>16214</v>
      </c>
      <c r="E4707" s="1" t="s">
        <v>120</v>
      </c>
      <c r="F4707" s="1" t="s">
        <v>143</v>
      </c>
      <c r="G4707" s="1" t="s">
        <v>513</v>
      </c>
    </row>
    <row r="4708" spans="1:7" ht="15" customHeight="1">
      <c r="A4708" s="180">
        <v>45005</v>
      </c>
      <c r="B4708" s="1" t="s">
        <v>248</v>
      </c>
      <c r="C4708" s="144">
        <v>178354</v>
      </c>
      <c r="D4708" s="144"/>
      <c r="E4708" s="1" t="s">
        <v>120</v>
      </c>
      <c r="F4708" s="1" t="s">
        <v>143</v>
      </c>
      <c r="G4708" s="1" t="s">
        <v>513</v>
      </c>
    </row>
    <row r="4709" spans="1:7" ht="15" customHeight="1">
      <c r="A4709" s="180">
        <v>45005</v>
      </c>
      <c r="B4709" s="1" t="s">
        <v>84</v>
      </c>
      <c r="C4709" s="144"/>
      <c r="D4709" s="144">
        <v>7070</v>
      </c>
      <c r="E4709" s="1" t="s">
        <v>120</v>
      </c>
      <c r="F4709" s="1" t="s">
        <v>144</v>
      </c>
      <c r="G4709" s="1" t="s">
        <v>384</v>
      </c>
    </row>
    <row r="4710" spans="1:7" ht="15" customHeight="1">
      <c r="A4710" s="180">
        <v>45005</v>
      </c>
      <c r="B4710" s="1" t="s">
        <v>248</v>
      </c>
      <c r="C4710" s="144">
        <v>7070</v>
      </c>
      <c r="D4710" s="144"/>
      <c r="E4710" s="1" t="s">
        <v>120</v>
      </c>
      <c r="F4710" s="1" t="s">
        <v>144</v>
      </c>
      <c r="G4710" s="1" t="s">
        <v>513</v>
      </c>
    </row>
    <row r="4711" spans="1:7" ht="15" customHeight="1">
      <c r="A4711" s="180">
        <v>45005</v>
      </c>
      <c r="B4711" s="1" t="s">
        <v>84</v>
      </c>
      <c r="C4711" s="144"/>
      <c r="D4711" s="144">
        <v>214830</v>
      </c>
      <c r="E4711" s="1" t="s">
        <v>120</v>
      </c>
      <c r="F4711" s="1" t="s">
        <v>143</v>
      </c>
      <c r="G4711" s="1" t="s">
        <v>384</v>
      </c>
    </row>
    <row r="4712" spans="1:7" ht="15" customHeight="1">
      <c r="A4712" s="180">
        <v>45005</v>
      </c>
      <c r="B4712" s="1" t="s">
        <v>276</v>
      </c>
      <c r="C4712" s="144"/>
      <c r="D4712" s="144">
        <v>21483</v>
      </c>
      <c r="E4712" s="1" t="s">
        <v>120</v>
      </c>
      <c r="F4712" s="1" t="s">
        <v>143</v>
      </c>
      <c r="G4712" s="1" t="s">
        <v>513</v>
      </c>
    </row>
    <row r="4713" spans="1:7" ht="15" customHeight="1">
      <c r="A4713" s="180">
        <v>45005</v>
      </c>
      <c r="B4713" s="1" t="s">
        <v>248</v>
      </c>
      <c r="C4713" s="144">
        <v>236313</v>
      </c>
      <c r="D4713" s="144"/>
      <c r="E4713" s="1" t="s">
        <v>120</v>
      </c>
      <c r="F4713" s="1" t="s">
        <v>143</v>
      </c>
      <c r="G4713" s="1" t="s">
        <v>513</v>
      </c>
    </row>
    <row r="4714" spans="1:7" ht="15" customHeight="1">
      <c r="A4714" s="180">
        <v>45005</v>
      </c>
      <c r="B4714" s="1" t="s">
        <v>84</v>
      </c>
      <c r="C4714" s="144"/>
      <c r="D4714" s="144">
        <v>9370</v>
      </c>
      <c r="E4714" s="1" t="s">
        <v>120</v>
      </c>
      <c r="F4714" s="1" t="s">
        <v>144</v>
      </c>
      <c r="G4714" s="1" t="s">
        <v>384</v>
      </c>
    </row>
    <row r="4715" spans="1:7" ht="15" customHeight="1">
      <c r="A4715" s="180">
        <v>45005</v>
      </c>
      <c r="B4715" s="1" t="s">
        <v>248</v>
      </c>
      <c r="C4715" s="144">
        <v>9370</v>
      </c>
      <c r="D4715" s="144"/>
      <c r="E4715" s="1" t="s">
        <v>120</v>
      </c>
      <c r="F4715" s="1" t="s">
        <v>144</v>
      </c>
      <c r="G4715" s="1" t="s">
        <v>513</v>
      </c>
    </row>
    <row r="4716" spans="1:7" ht="15" customHeight="1">
      <c r="A4716" s="180">
        <v>45005</v>
      </c>
      <c r="B4716" s="1" t="s">
        <v>84</v>
      </c>
      <c r="C4716" s="144"/>
      <c r="D4716" s="144">
        <v>796610</v>
      </c>
      <c r="E4716" s="1" t="s">
        <v>120</v>
      </c>
      <c r="F4716" s="1" t="s">
        <v>227</v>
      </c>
      <c r="G4716" s="1" t="s">
        <v>384</v>
      </c>
    </row>
    <row r="4717" spans="1:7" ht="15" customHeight="1">
      <c r="A4717" s="180">
        <v>45005</v>
      </c>
      <c r="B4717" s="1" t="s">
        <v>276</v>
      </c>
      <c r="C4717" s="144"/>
      <c r="D4717" s="144">
        <v>79661</v>
      </c>
      <c r="E4717" s="1" t="s">
        <v>120</v>
      </c>
      <c r="F4717" s="1" t="s">
        <v>227</v>
      </c>
      <c r="G4717" s="1" t="s">
        <v>513</v>
      </c>
    </row>
    <row r="4718" spans="1:7" ht="15" customHeight="1">
      <c r="A4718" s="180">
        <v>45005</v>
      </c>
      <c r="B4718" s="1" t="s">
        <v>248</v>
      </c>
      <c r="C4718" s="144">
        <v>876271</v>
      </c>
      <c r="D4718" s="144"/>
      <c r="E4718" s="1" t="s">
        <v>120</v>
      </c>
      <c r="F4718" s="1" t="s">
        <v>227</v>
      </c>
      <c r="G4718" s="1" t="s">
        <v>513</v>
      </c>
    </row>
    <row r="4719" spans="1:7" ht="15" customHeight="1">
      <c r="A4719" s="180">
        <v>45005</v>
      </c>
      <c r="B4719" s="1" t="s">
        <v>84</v>
      </c>
      <c r="C4719" s="144"/>
      <c r="D4719" s="144">
        <v>34750</v>
      </c>
      <c r="E4719" s="1" t="s">
        <v>120</v>
      </c>
      <c r="F4719" s="1" t="s">
        <v>228</v>
      </c>
      <c r="G4719" s="1" t="s">
        <v>384</v>
      </c>
    </row>
    <row r="4720" spans="1:7" ht="15" customHeight="1">
      <c r="A4720" s="180">
        <v>45005</v>
      </c>
      <c r="B4720" s="1" t="s">
        <v>248</v>
      </c>
      <c r="C4720" s="144">
        <v>34750</v>
      </c>
      <c r="D4720" s="144"/>
      <c r="E4720" s="1" t="s">
        <v>120</v>
      </c>
      <c r="F4720" s="1" t="s">
        <v>228</v>
      </c>
      <c r="G4720" s="1" t="s">
        <v>513</v>
      </c>
    </row>
    <row r="4721" spans="1:7" ht="15" customHeight="1">
      <c r="A4721" s="180">
        <v>45005</v>
      </c>
      <c r="B4721" s="1" t="s">
        <v>84</v>
      </c>
      <c r="C4721" s="144"/>
      <c r="D4721" s="144">
        <v>13520</v>
      </c>
      <c r="E4721" s="1" t="s">
        <v>120</v>
      </c>
      <c r="F4721" s="1" t="s">
        <v>143</v>
      </c>
      <c r="G4721" s="1" t="s">
        <v>384</v>
      </c>
    </row>
    <row r="4722" spans="1:7" ht="15" customHeight="1">
      <c r="A4722" s="180">
        <v>45005</v>
      </c>
      <c r="B4722" s="1" t="s">
        <v>276</v>
      </c>
      <c r="C4722" s="144"/>
      <c r="D4722" s="144">
        <v>1352</v>
      </c>
      <c r="E4722" s="1" t="s">
        <v>120</v>
      </c>
      <c r="F4722" s="1" t="s">
        <v>143</v>
      </c>
      <c r="G4722" s="1" t="s">
        <v>513</v>
      </c>
    </row>
    <row r="4723" spans="1:7" ht="15" customHeight="1">
      <c r="A4723" s="180">
        <v>45005</v>
      </c>
      <c r="B4723" s="1" t="s">
        <v>248</v>
      </c>
      <c r="C4723" s="144">
        <v>14872</v>
      </c>
      <c r="D4723" s="144"/>
      <c r="E4723" s="1" t="s">
        <v>120</v>
      </c>
      <c r="F4723" s="1" t="s">
        <v>143</v>
      </c>
      <c r="G4723" s="1" t="s">
        <v>513</v>
      </c>
    </row>
    <row r="4724" spans="1:7" ht="15" customHeight="1">
      <c r="A4724" s="180">
        <v>45005</v>
      </c>
      <c r="B4724" s="1" t="s">
        <v>84</v>
      </c>
      <c r="C4724" s="144"/>
      <c r="D4724" s="144">
        <v>580</v>
      </c>
      <c r="E4724" s="1" t="s">
        <v>120</v>
      </c>
      <c r="F4724" s="1" t="s">
        <v>144</v>
      </c>
      <c r="G4724" s="1" t="s">
        <v>384</v>
      </c>
    </row>
    <row r="4725" spans="1:7" ht="15" customHeight="1">
      <c r="A4725" s="180">
        <v>45005</v>
      </c>
      <c r="B4725" s="1" t="s">
        <v>248</v>
      </c>
      <c r="C4725" s="144">
        <v>580</v>
      </c>
      <c r="D4725" s="144"/>
      <c r="E4725" s="1" t="s">
        <v>120</v>
      </c>
      <c r="F4725" s="1" t="s">
        <v>144</v>
      </c>
      <c r="G4725" s="1" t="s">
        <v>513</v>
      </c>
    </row>
    <row r="4726" spans="1:7" ht="15" customHeight="1">
      <c r="A4726" s="180">
        <v>45005</v>
      </c>
      <c r="B4726" s="1" t="s">
        <v>84</v>
      </c>
      <c r="C4726" s="144"/>
      <c r="D4726" s="144">
        <v>155560</v>
      </c>
      <c r="E4726" s="1" t="s">
        <v>456</v>
      </c>
      <c r="F4726" s="1" t="s">
        <v>143</v>
      </c>
      <c r="G4726" s="1" t="s">
        <v>384</v>
      </c>
    </row>
    <row r="4727" spans="1:7" ht="15" customHeight="1">
      <c r="A4727" s="180">
        <v>45005</v>
      </c>
      <c r="B4727" s="1" t="s">
        <v>276</v>
      </c>
      <c r="C4727" s="144"/>
      <c r="D4727" s="144">
        <v>15556</v>
      </c>
      <c r="E4727" s="1" t="s">
        <v>456</v>
      </c>
      <c r="F4727" s="1" t="s">
        <v>143</v>
      </c>
      <c r="G4727" s="1" t="s">
        <v>513</v>
      </c>
    </row>
    <row r="4728" spans="1:7" ht="15" customHeight="1">
      <c r="A4728" s="180">
        <v>45005</v>
      </c>
      <c r="B4728" s="1" t="s">
        <v>248</v>
      </c>
      <c r="C4728" s="144">
        <v>171116</v>
      </c>
      <c r="D4728" s="144"/>
      <c r="E4728" s="1" t="s">
        <v>456</v>
      </c>
      <c r="F4728" s="1" t="s">
        <v>143</v>
      </c>
      <c r="G4728" s="1" t="s">
        <v>513</v>
      </c>
    </row>
    <row r="4729" spans="1:7" ht="15" customHeight="1">
      <c r="A4729" s="180">
        <v>45005</v>
      </c>
      <c r="B4729" s="1" t="s">
        <v>84</v>
      </c>
      <c r="C4729" s="144"/>
      <c r="D4729" s="144">
        <v>6780</v>
      </c>
      <c r="E4729" s="1" t="s">
        <v>456</v>
      </c>
      <c r="F4729" s="1" t="s">
        <v>144</v>
      </c>
      <c r="G4729" s="1" t="s">
        <v>384</v>
      </c>
    </row>
    <row r="4730" spans="1:7" ht="15" customHeight="1">
      <c r="A4730" s="180">
        <v>45005</v>
      </c>
      <c r="B4730" s="1" t="s">
        <v>248</v>
      </c>
      <c r="C4730" s="144">
        <v>6780</v>
      </c>
      <c r="D4730" s="144"/>
      <c r="E4730" s="1" t="s">
        <v>456</v>
      </c>
      <c r="F4730" s="1" t="s">
        <v>144</v>
      </c>
      <c r="G4730" s="1" t="s">
        <v>513</v>
      </c>
    </row>
    <row r="4731" spans="1:7" ht="15" customHeight="1">
      <c r="A4731" s="180">
        <v>45005</v>
      </c>
      <c r="B4731" s="1" t="s">
        <v>84</v>
      </c>
      <c r="C4731" s="144"/>
      <c r="D4731" s="144">
        <v>394490</v>
      </c>
      <c r="E4731" s="1" t="s">
        <v>456</v>
      </c>
      <c r="F4731" s="1" t="s">
        <v>227</v>
      </c>
      <c r="G4731" s="1" t="s">
        <v>384</v>
      </c>
    </row>
    <row r="4732" spans="1:7" ht="15" customHeight="1">
      <c r="A4732" s="180">
        <v>45005</v>
      </c>
      <c r="B4732" s="1" t="s">
        <v>276</v>
      </c>
      <c r="C4732" s="144"/>
      <c r="D4732" s="144">
        <v>39449</v>
      </c>
      <c r="E4732" s="1" t="s">
        <v>456</v>
      </c>
      <c r="F4732" s="1" t="s">
        <v>227</v>
      </c>
      <c r="G4732" s="1" t="s">
        <v>513</v>
      </c>
    </row>
    <row r="4733" spans="1:7" ht="15" customHeight="1">
      <c r="A4733" s="180">
        <v>45005</v>
      </c>
      <c r="B4733" s="1" t="s">
        <v>248</v>
      </c>
      <c r="C4733" s="144">
        <v>433939</v>
      </c>
      <c r="D4733" s="144"/>
      <c r="E4733" s="1" t="s">
        <v>456</v>
      </c>
      <c r="F4733" s="1" t="s">
        <v>227</v>
      </c>
      <c r="G4733" s="1" t="s">
        <v>513</v>
      </c>
    </row>
    <row r="4734" spans="1:7" ht="15" customHeight="1">
      <c r="A4734" s="180">
        <v>45005</v>
      </c>
      <c r="B4734" s="1" t="s">
        <v>84</v>
      </c>
      <c r="C4734" s="144"/>
      <c r="D4734" s="144">
        <v>17200</v>
      </c>
      <c r="E4734" s="1" t="s">
        <v>456</v>
      </c>
      <c r="F4734" s="1" t="s">
        <v>228</v>
      </c>
      <c r="G4734" s="1" t="s">
        <v>384</v>
      </c>
    </row>
    <row r="4735" spans="1:7" ht="15" customHeight="1">
      <c r="A4735" s="180">
        <v>45005</v>
      </c>
      <c r="B4735" s="1" t="s">
        <v>248</v>
      </c>
      <c r="C4735" s="144">
        <v>17200</v>
      </c>
      <c r="D4735" s="144"/>
      <c r="E4735" s="1" t="s">
        <v>456</v>
      </c>
      <c r="F4735" s="1" t="s">
        <v>228</v>
      </c>
      <c r="G4735" s="1" t="s">
        <v>513</v>
      </c>
    </row>
    <row r="4736" spans="1:7" ht="15" customHeight="1">
      <c r="A4736" s="180">
        <v>45005</v>
      </c>
      <c r="B4736" s="1" t="s">
        <v>84</v>
      </c>
      <c r="C4736" s="144"/>
      <c r="D4736" s="144">
        <v>241270</v>
      </c>
      <c r="E4736" s="1" t="s">
        <v>483</v>
      </c>
      <c r="F4736" s="1" t="s">
        <v>143</v>
      </c>
      <c r="G4736" s="1" t="s">
        <v>384</v>
      </c>
    </row>
    <row r="4737" spans="1:7" ht="15" customHeight="1">
      <c r="A4737" s="180">
        <v>45005</v>
      </c>
      <c r="B4737" s="1" t="s">
        <v>276</v>
      </c>
      <c r="C4737" s="144"/>
      <c r="D4737" s="144">
        <v>24127</v>
      </c>
      <c r="E4737" s="1" t="s">
        <v>483</v>
      </c>
      <c r="F4737" s="1" t="s">
        <v>143</v>
      </c>
      <c r="G4737" s="1" t="s">
        <v>513</v>
      </c>
    </row>
    <row r="4738" spans="1:7" ht="15" customHeight="1">
      <c r="A4738" s="180">
        <v>45005</v>
      </c>
      <c r="B4738" s="1" t="s">
        <v>248</v>
      </c>
      <c r="C4738" s="144">
        <v>265397</v>
      </c>
      <c r="D4738" s="144"/>
      <c r="E4738" s="1" t="s">
        <v>483</v>
      </c>
      <c r="F4738" s="1" t="s">
        <v>143</v>
      </c>
      <c r="G4738" s="1" t="s">
        <v>513</v>
      </c>
    </row>
    <row r="4739" spans="1:7" ht="15" customHeight="1">
      <c r="A4739" s="180">
        <v>45005</v>
      </c>
      <c r="B4739" s="1" t="s">
        <v>84</v>
      </c>
      <c r="C4739" s="144"/>
      <c r="D4739" s="144">
        <v>10520</v>
      </c>
      <c r="E4739" s="1" t="s">
        <v>483</v>
      </c>
      <c r="F4739" s="1" t="s">
        <v>144</v>
      </c>
      <c r="G4739" s="1" t="s">
        <v>384</v>
      </c>
    </row>
    <row r="4740" spans="1:7" ht="15" customHeight="1">
      <c r="A4740" s="180">
        <v>45005</v>
      </c>
      <c r="B4740" s="1" t="s">
        <v>248</v>
      </c>
      <c r="C4740" s="144">
        <v>10520</v>
      </c>
      <c r="D4740" s="144"/>
      <c r="E4740" s="1" t="s">
        <v>483</v>
      </c>
      <c r="F4740" s="1" t="s">
        <v>144</v>
      </c>
      <c r="G4740" s="1" t="s">
        <v>513</v>
      </c>
    </row>
    <row r="4741" spans="1:7" ht="15" customHeight="1">
      <c r="A4741" s="180">
        <v>45005</v>
      </c>
      <c r="B4741" s="1" t="s">
        <v>84</v>
      </c>
      <c r="C4741" s="144"/>
      <c r="D4741" s="144">
        <v>55780</v>
      </c>
      <c r="E4741" s="1" t="s">
        <v>483</v>
      </c>
      <c r="F4741" s="1" t="s">
        <v>143</v>
      </c>
      <c r="G4741" s="1" t="s">
        <v>384</v>
      </c>
    </row>
    <row r="4742" spans="1:7" ht="15" customHeight="1">
      <c r="A4742" s="180">
        <v>45005</v>
      </c>
      <c r="B4742" s="1" t="s">
        <v>276</v>
      </c>
      <c r="C4742" s="144"/>
      <c r="D4742" s="144">
        <v>5578</v>
      </c>
      <c r="E4742" s="1" t="s">
        <v>483</v>
      </c>
      <c r="F4742" s="1" t="s">
        <v>143</v>
      </c>
      <c r="G4742" s="1" t="s">
        <v>513</v>
      </c>
    </row>
    <row r="4743" spans="1:7" ht="15" customHeight="1">
      <c r="A4743" s="180">
        <v>45005</v>
      </c>
      <c r="B4743" s="1" t="s">
        <v>248</v>
      </c>
      <c r="C4743" s="144">
        <v>61358</v>
      </c>
      <c r="D4743" s="144"/>
      <c r="E4743" s="1" t="s">
        <v>483</v>
      </c>
      <c r="F4743" s="1" t="s">
        <v>143</v>
      </c>
      <c r="G4743" s="1" t="s">
        <v>513</v>
      </c>
    </row>
    <row r="4744" spans="1:7" ht="15" customHeight="1">
      <c r="A4744" s="180">
        <v>45005</v>
      </c>
      <c r="B4744" s="1" t="s">
        <v>84</v>
      </c>
      <c r="C4744" s="144"/>
      <c r="D4744" s="144">
        <v>2430</v>
      </c>
      <c r="E4744" s="1" t="s">
        <v>483</v>
      </c>
      <c r="F4744" s="1" t="s">
        <v>144</v>
      </c>
      <c r="G4744" s="1" t="s">
        <v>384</v>
      </c>
    </row>
    <row r="4745" spans="1:7" ht="15" customHeight="1">
      <c r="A4745" s="180">
        <v>45005</v>
      </c>
      <c r="B4745" s="1" t="s">
        <v>248</v>
      </c>
      <c r="C4745" s="144">
        <v>2430</v>
      </c>
      <c r="D4745" s="144"/>
      <c r="E4745" s="1" t="s">
        <v>483</v>
      </c>
      <c r="F4745" s="1" t="s">
        <v>144</v>
      </c>
      <c r="G4745" s="1" t="s">
        <v>513</v>
      </c>
    </row>
    <row r="4746" spans="1:7" ht="15" customHeight="1">
      <c r="A4746" s="180">
        <v>45005</v>
      </c>
      <c r="B4746" s="1" t="s">
        <v>84</v>
      </c>
      <c r="C4746" s="144"/>
      <c r="D4746" s="144">
        <v>65720</v>
      </c>
      <c r="E4746" s="1" t="s">
        <v>339</v>
      </c>
      <c r="F4746" s="1" t="s">
        <v>143</v>
      </c>
      <c r="G4746" s="1" t="s">
        <v>384</v>
      </c>
    </row>
    <row r="4747" spans="1:7" ht="15" customHeight="1">
      <c r="A4747" s="180">
        <v>45005</v>
      </c>
      <c r="B4747" s="1" t="s">
        <v>276</v>
      </c>
      <c r="C4747" s="144"/>
      <c r="D4747" s="144">
        <v>6572</v>
      </c>
      <c r="E4747" s="1" t="s">
        <v>339</v>
      </c>
      <c r="F4747" s="1" t="s">
        <v>143</v>
      </c>
      <c r="G4747" s="1" t="s">
        <v>513</v>
      </c>
    </row>
    <row r="4748" spans="1:7" ht="15" customHeight="1">
      <c r="A4748" s="180">
        <v>45005</v>
      </c>
      <c r="B4748" s="1" t="s">
        <v>248</v>
      </c>
      <c r="C4748" s="144">
        <v>72292</v>
      </c>
      <c r="D4748" s="144"/>
      <c r="E4748" s="1" t="s">
        <v>339</v>
      </c>
      <c r="F4748" s="1" t="s">
        <v>143</v>
      </c>
      <c r="G4748" s="1" t="s">
        <v>513</v>
      </c>
    </row>
    <row r="4749" spans="1:7" ht="15" customHeight="1">
      <c r="A4749" s="180">
        <v>45005</v>
      </c>
      <c r="B4749" s="1" t="s">
        <v>84</v>
      </c>
      <c r="C4749" s="144"/>
      <c r="D4749" s="144">
        <v>2860</v>
      </c>
      <c r="E4749" s="1" t="s">
        <v>339</v>
      </c>
      <c r="F4749" s="1" t="s">
        <v>144</v>
      </c>
      <c r="G4749" s="1" t="s">
        <v>384</v>
      </c>
    </row>
    <row r="4750" spans="1:7" ht="15" customHeight="1">
      <c r="A4750" s="180">
        <v>45005</v>
      </c>
      <c r="B4750" s="1" t="s">
        <v>248</v>
      </c>
      <c r="C4750" s="144">
        <v>2860</v>
      </c>
      <c r="D4750" s="144"/>
      <c r="E4750" s="1" t="s">
        <v>339</v>
      </c>
      <c r="F4750" s="1" t="s">
        <v>144</v>
      </c>
      <c r="G4750" s="1" t="s">
        <v>513</v>
      </c>
    </row>
    <row r="4751" spans="1:7" ht="15" customHeight="1">
      <c r="A4751" s="180">
        <v>45005</v>
      </c>
      <c r="B4751" s="1" t="s">
        <v>84</v>
      </c>
      <c r="C4751" s="144"/>
      <c r="D4751" s="144">
        <v>420000</v>
      </c>
      <c r="E4751" s="1" t="s">
        <v>339</v>
      </c>
      <c r="F4751" s="1" t="s">
        <v>145</v>
      </c>
      <c r="G4751" s="1" t="s">
        <v>384</v>
      </c>
    </row>
    <row r="4752" spans="1:7" ht="15" customHeight="1">
      <c r="A4752" s="180">
        <v>45005</v>
      </c>
      <c r="B4752" s="1" t="s">
        <v>276</v>
      </c>
      <c r="C4752" s="144"/>
      <c r="D4752" s="144">
        <v>42000</v>
      </c>
      <c r="E4752" s="1" t="s">
        <v>339</v>
      </c>
      <c r="F4752" s="1" t="s">
        <v>145</v>
      </c>
      <c r="G4752" s="1" t="s">
        <v>513</v>
      </c>
    </row>
    <row r="4753" spans="1:7" ht="15" customHeight="1">
      <c r="A4753" s="180">
        <v>45005</v>
      </c>
      <c r="B4753" s="1" t="s">
        <v>248</v>
      </c>
      <c r="C4753" s="144">
        <v>462000</v>
      </c>
      <c r="D4753" s="144"/>
      <c r="E4753" s="1" t="s">
        <v>339</v>
      </c>
      <c r="F4753" s="1" t="s">
        <v>145</v>
      </c>
      <c r="G4753" s="1" t="s">
        <v>513</v>
      </c>
    </row>
    <row r="4754" spans="1:7" ht="15" customHeight="1">
      <c r="A4754" s="180">
        <v>45005</v>
      </c>
      <c r="B4754" s="1" t="s">
        <v>84</v>
      </c>
      <c r="C4754" s="144"/>
      <c r="D4754" s="144">
        <v>176110</v>
      </c>
      <c r="E4754" s="1" t="s">
        <v>117</v>
      </c>
      <c r="F4754" s="1" t="s">
        <v>143</v>
      </c>
      <c r="G4754" s="1" t="s">
        <v>384</v>
      </c>
    </row>
    <row r="4755" spans="1:7" ht="15" customHeight="1">
      <c r="A4755" s="180">
        <v>45005</v>
      </c>
      <c r="B4755" s="1" t="s">
        <v>276</v>
      </c>
      <c r="C4755" s="144"/>
      <c r="D4755" s="144">
        <v>17611</v>
      </c>
      <c r="E4755" s="1" t="s">
        <v>117</v>
      </c>
      <c r="F4755" s="1" t="s">
        <v>143</v>
      </c>
      <c r="G4755" s="1" t="s">
        <v>513</v>
      </c>
    </row>
    <row r="4756" spans="1:7" ht="15" customHeight="1">
      <c r="A4756" s="180">
        <v>45005</v>
      </c>
      <c r="B4756" s="1" t="s">
        <v>248</v>
      </c>
      <c r="C4756" s="144">
        <v>193721</v>
      </c>
      <c r="D4756" s="144"/>
      <c r="E4756" s="1" t="s">
        <v>117</v>
      </c>
      <c r="F4756" s="1" t="s">
        <v>143</v>
      </c>
      <c r="G4756" s="1" t="s">
        <v>513</v>
      </c>
    </row>
    <row r="4757" spans="1:7" ht="15" customHeight="1">
      <c r="A4757" s="180">
        <v>45005</v>
      </c>
      <c r="B4757" s="1" t="s">
        <v>84</v>
      </c>
      <c r="C4757" s="144"/>
      <c r="D4757" s="144">
        <v>7680</v>
      </c>
      <c r="E4757" s="1" t="s">
        <v>117</v>
      </c>
      <c r="F4757" s="1" t="s">
        <v>144</v>
      </c>
      <c r="G4757" s="1" t="s">
        <v>384</v>
      </c>
    </row>
    <row r="4758" spans="1:7" ht="15" customHeight="1">
      <c r="A4758" s="180">
        <v>45005</v>
      </c>
      <c r="B4758" s="1" t="s">
        <v>248</v>
      </c>
      <c r="C4758" s="144">
        <v>7680</v>
      </c>
      <c r="D4758" s="144"/>
      <c r="E4758" s="1" t="s">
        <v>117</v>
      </c>
      <c r="F4758" s="1" t="s">
        <v>144</v>
      </c>
      <c r="G4758" s="1" t="s">
        <v>513</v>
      </c>
    </row>
    <row r="4759" spans="1:7" ht="15" customHeight="1">
      <c r="A4759" s="180">
        <v>45005</v>
      </c>
      <c r="B4759" s="1" t="s">
        <v>84</v>
      </c>
      <c r="C4759" s="144"/>
      <c r="D4759" s="144">
        <v>297620</v>
      </c>
      <c r="E4759" s="1" t="s">
        <v>139</v>
      </c>
      <c r="F4759" s="1" t="s">
        <v>143</v>
      </c>
      <c r="G4759" s="1" t="s">
        <v>384</v>
      </c>
    </row>
    <row r="4760" spans="1:7" ht="15" customHeight="1">
      <c r="A4760" s="180">
        <v>45005</v>
      </c>
      <c r="B4760" s="1" t="s">
        <v>276</v>
      </c>
      <c r="C4760" s="144"/>
      <c r="D4760" s="144">
        <v>29762</v>
      </c>
      <c r="E4760" s="1" t="s">
        <v>139</v>
      </c>
      <c r="F4760" s="1" t="s">
        <v>143</v>
      </c>
      <c r="G4760" s="1" t="s">
        <v>513</v>
      </c>
    </row>
    <row r="4761" spans="1:7" ht="15" customHeight="1">
      <c r="A4761" s="180">
        <v>45005</v>
      </c>
      <c r="B4761" s="1" t="s">
        <v>248</v>
      </c>
      <c r="C4761" s="144">
        <v>327382</v>
      </c>
      <c r="D4761" s="144"/>
      <c r="E4761" s="1" t="s">
        <v>139</v>
      </c>
      <c r="F4761" s="1" t="s">
        <v>143</v>
      </c>
      <c r="G4761" s="1" t="s">
        <v>513</v>
      </c>
    </row>
    <row r="4762" spans="1:7" ht="15" customHeight="1">
      <c r="A4762" s="180">
        <v>45005</v>
      </c>
      <c r="B4762" s="1" t="s">
        <v>84</v>
      </c>
      <c r="C4762" s="144"/>
      <c r="D4762" s="144">
        <v>12980</v>
      </c>
      <c r="E4762" s="1" t="s">
        <v>139</v>
      </c>
      <c r="F4762" s="1" t="s">
        <v>144</v>
      </c>
      <c r="G4762" s="1" t="s">
        <v>384</v>
      </c>
    </row>
    <row r="4763" spans="1:7" ht="15" customHeight="1">
      <c r="A4763" s="180">
        <v>45005</v>
      </c>
      <c r="B4763" s="1" t="s">
        <v>248</v>
      </c>
      <c r="C4763" s="144">
        <v>12980</v>
      </c>
      <c r="D4763" s="144"/>
      <c r="E4763" s="1" t="s">
        <v>139</v>
      </c>
      <c r="F4763" s="1" t="s">
        <v>144</v>
      </c>
      <c r="G4763" s="1" t="s">
        <v>513</v>
      </c>
    </row>
    <row r="4764" spans="1:7" ht="15" customHeight="1">
      <c r="A4764" s="180">
        <v>45005</v>
      </c>
      <c r="B4764" s="1" t="s">
        <v>84</v>
      </c>
      <c r="C4764" s="144"/>
      <c r="D4764" s="144">
        <v>2355490</v>
      </c>
      <c r="E4764" s="1" t="s">
        <v>139</v>
      </c>
      <c r="F4764" s="1" t="s">
        <v>227</v>
      </c>
      <c r="G4764" s="1" t="s">
        <v>384</v>
      </c>
    </row>
    <row r="4765" spans="1:7" ht="15" customHeight="1">
      <c r="A4765" s="180">
        <v>45005</v>
      </c>
      <c r="B4765" s="1" t="s">
        <v>276</v>
      </c>
      <c r="C4765" s="144"/>
      <c r="D4765" s="144">
        <v>235549</v>
      </c>
      <c r="E4765" s="1" t="s">
        <v>139</v>
      </c>
      <c r="F4765" s="1" t="s">
        <v>227</v>
      </c>
      <c r="G4765" s="1" t="s">
        <v>513</v>
      </c>
    </row>
    <row r="4766" spans="1:7" ht="15" customHeight="1">
      <c r="A4766" s="180">
        <v>45005</v>
      </c>
      <c r="B4766" s="1" t="s">
        <v>248</v>
      </c>
      <c r="C4766" s="144">
        <v>2591039</v>
      </c>
      <c r="D4766" s="144"/>
      <c r="E4766" s="1" t="s">
        <v>139</v>
      </c>
      <c r="F4766" s="1" t="s">
        <v>227</v>
      </c>
      <c r="G4766" s="1" t="s">
        <v>513</v>
      </c>
    </row>
    <row r="4767" spans="1:7" ht="15" customHeight="1">
      <c r="A4767" s="180">
        <v>45005</v>
      </c>
      <c r="B4767" s="1" t="s">
        <v>84</v>
      </c>
      <c r="C4767" s="144"/>
      <c r="D4767" s="144">
        <v>102750</v>
      </c>
      <c r="E4767" s="1" t="s">
        <v>139</v>
      </c>
      <c r="F4767" s="1" t="s">
        <v>228</v>
      </c>
      <c r="G4767" s="1" t="s">
        <v>384</v>
      </c>
    </row>
    <row r="4768" spans="1:7" ht="15" customHeight="1">
      <c r="A4768" s="180">
        <v>45005</v>
      </c>
      <c r="B4768" s="1" t="s">
        <v>248</v>
      </c>
      <c r="C4768" s="144">
        <v>102750</v>
      </c>
      <c r="D4768" s="144"/>
      <c r="E4768" s="1" t="s">
        <v>139</v>
      </c>
      <c r="F4768" s="1" t="s">
        <v>228</v>
      </c>
      <c r="G4768" s="1" t="s">
        <v>513</v>
      </c>
    </row>
    <row r="4769" spans="1:7" ht="15" customHeight="1">
      <c r="A4769" s="180">
        <v>45005</v>
      </c>
      <c r="B4769" s="1" t="s">
        <v>84</v>
      </c>
      <c r="C4769" s="144"/>
      <c r="D4769" s="144">
        <v>28460</v>
      </c>
      <c r="E4769" s="1" t="s">
        <v>132</v>
      </c>
      <c r="F4769" s="1" t="s">
        <v>143</v>
      </c>
      <c r="G4769" s="1" t="s">
        <v>384</v>
      </c>
    </row>
    <row r="4770" spans="1:7" ht="15" customHeight="1">
      <c r="A4770" s="180">
        <v>45005</v>
      </c>
      <c r="B4770" s="1" t="s">
        <v>276</v>
      </c>
      <c r="C4770" s="144"/>
      <c r="D4770" s="144">
        <v>2846</v>
      </c>
      <c r="E4770" s="1" t="s">
        <v>132</v>
      </c>
      <c r="F4770" s="1" t="s">
        <v>143</v>
      </c>
      <c r="G4770" s="1" t="s">
        <v>513</v>
      </c>
    </row>
    <row r="4771" spans="1:7" ht="15" customHeight="1">
      <c r="A4771" s="180">
        <v>45005</v>
      </c>
      <c r="B4771" s="1" t="s">
        <v>248</v>
      </c>
      <c r="C4771" s="144">
        <v>31306</v>
      </c>
      <c r="D4771" s="144"/>
      <c r="E4771" s="1" t="s">
        <v>132</v>
      </c>
      <c r="F4771" s="1" t="s">
        <v>143</v>
      </c>
      <c r="G4771" s="1" t="s">
        <v>513</v>
      </c>
    </row>
    <row r="4772" spans="1:7" ht="15" customHeight="1">
      <c r="A4772" s="180">
        <v>45005</v>
      </c>
      <c r="B4772" s="1" t="s">
        <v>84</v>
      </c>
      <c r="C4772" s="144"/>
      <c r="D4772" s="144">
        <v>1240</v>
      </c>
      <c r="E4772" s="1" t="s">
        <v>132</v>
      </c>
      <c r="F4772" s="1" t="s">
        <v>144</v>
      </c>
      <c r="G4772" s="1" t="s">
        <v>384</v>
      </c>
    </row>
    <row r="4773" spans="1:7" ht="15" customHeight="1">
      <c r="A4773" s="180">
        <v>45005</v>
      </c>
      <c r="B4773" s="1" t="s">
        <v>248</v>
      </c>
      <c r="C4773" s="144">
        <v>1240</v>
      </c>
      <c r="D4773" s="144"/>
      <c r="E4773" s="1" t="s">
        <v>132</v>
      </c>
      <c r="F4773" s="1" t="s">
        <v>144</v>
      </c>
      <c r="G4773" s="1" t="s">
        <v>513</v>
      </c>
    </row>
    <row r="4774" spans="1:7" ht="15" customHeight="1">
      <c r="A4774" s="180">
        <v>45005</v>
      </c>
      <c r="B4774" s="1" t="s">
        <v>84</v>
      </c>
      <c r="C4774" s="144"/>
      <c r="D4774" s="144">
        <v>229710</v>
      </c>
      <c r="E4774" s="1" t="s">
        <v>313</v>
      </c>
      <c r="F4774" s="1" t="s">
        <v>143</v>
      </c>
      <c r="G4774" s="1" t="s">
        <v>384</v>
      </c>
    </row>
    <row r="4775" spans="1:7" ht="15" customHeight="1">
      <c r="A4775" s="180">
        <v>45005</v>
      </c>
      <c r="B4775" s="1" t="s">
        <v>276</v>
      </c>
      <c r="C4775" s="144"/>
      <c r="D4775" s="144">
        <v>22971</v>
      </c>
      <c r="E4775" s="1" t="s">
        <v>313</v>
      </c>
      <c r="F4775" s="1" t="s">
        <v>143</v>
      </c>
      <c r="G4775" s="1" t="s">
        <v>513</v>
      </c>
    </row>
    <row r="4776" spans="1:7" ht="15" customHeight="1">
      <c r="A4776" s="180">
        <v>45005</v>
      </c>
      <c r="B4776" s="1" t="s">
        <v>248</v>
      </c>
      <c r="C4776" s="144">
        <v>252681</v>
      </c>
      <c r="D4776" s="144"/>
      <c r="E4776" s="1" t="s">
        <v>313</v>
      </c>
      <c r="F4776" s="1" t="s">
        <v>143</v>
      </c>
      <c r="G4776" s="1" t="s">
        <v>513</v>
      </c>
    </row>
    <row r="4777" spans="1:7" ht="15" customHeight="1">
      <c r="A4777" s="180">
        <v>45005</v>
      </c>
      <c r="B4777" s="1" t="s">
        <v>84</v>
      </c>
      <c r="C4777" s="144"/>
      <c r="D4777" s="144">
        <v>10010</v>
      </c>
      <c r="E4777" s="1" t="s">
        <v>313</v>
      </c>
      <c r="F4777" s="1" t="s">
        <v>144</v>
      </c>
      <c r="G4777" s="1" t="s">
        <v>384</v>
      </c>
    </row>
    <row r="4778" spans="1:7" ht="15" customHeight="1">
      <c r="A4778" s="180">
        <v>45005</v>
      </c>
      <c r="B4778" s="1" t="s">
        <v>248</v>
      </c>
      <c r="C4778" s="144">
        <v>10010</v>
      </c>
      <c r="D4778" s="144"/>
      <c r="E4778" s="1" t="s">
        <v>313</v>
      </c>
      <c r="F4778" s="1" t="s">
        <v>144</v>
      </c>
      <c r="G4778" s="1" t="s">
        <v>513</v>
      </c>
    </row>
    <row r="4779" spans="1:7" ht="15" customHeight="1">
      <c r="A4779" s="180">
        <v>45005</v>
      </c>
      <c r="B4779" s="1" t="s">
        <v>84</v>
      </c>
      <c r="C4779" s="144"/>
      <c r="D4779" s="144">
        <v>504370</v>
      </c>
      <c r="E4779" s="1" t="s">
        <v>385</v>
      </c>
      <c r="F4779" s="1" t="s">
        <v>143</v>
      </c>
      <c r="G4779" s="1" t="s">
        <v>384</v>
      </c>
    </row>
    <row r="4780" spans="1:7" ht="15" customHeight="1">
      <c r="A4780" s="180">
        <v>45005</v>
      </c>
      <c r="B4780" s="1" t="s">
        <v>276</v>
      </c>
      <c r="C4780" s="144"/>
      <c r="D4780" s="144">
        <v>50437</v>
      </c>
      <c r="E4780" s="1" t="s">
        <v>385</v>
      </c>
      <c r="F4780" s="1" t="s">
        <v>143</v>
      </c>
      <c r="G4780" s="1" t="s">
        <v>513</v>
      </c>
    </row>
    <row r="4781" spans="1:7" ht="15" customHeight="1">
      <c r="A4781" s="180">
        <v>45005</v>
      </c>
      <c r="B4781" s="1" t="s">
        <v>248</v>
      </c>
      <c r="C4781" s="144">
        <v>554807</v>
      </c>
      <c r="D4781" s="144"/>
      <c r="E4781" s="1" t="s">
        <v>385</v>
      </c>
      <c r="F4781" s="1" t="s">
        <v>143</v>
      </c>
      <c r="G4781" s="1" t="s">
        <v>513</v>
      </c>
    </row>
    <row r="4782" spans="1:7" ht="15" customHeight="1">
      <c r="A4782" s="180">
        <v>45005</v>
      </c>
      <c r="B4782" s="1" t="s">
        <v>84</v>
      </c>
      <c r="C4782" s="144"/>
      <c r="D4782" s="144">
        <v>22000</v>
      </c>
      <c r="E4782" s="1" t="s">
        <v>385</v>
      </c>
      <c r="F4782" s="1" t="s">
        <v>144</v>
      </c>
      <c r="G4782" s="1" t="s">
        <v>384</v>
      </c>
    </row>
    <row r="4783" spans="1:7" ht="15" customHeight="1">
      <c r="A4783" s="180">
        <v>45005</v>
      </c>
      <c r="B4783" s="1" t="s">
        <v>248</v>
      </c>
      <c r="C4783" s="144">
        <v>22000</v>
      </c>
      <c r="D4783" s="144"/>
      <c r="E4783" s="1" t="s">
        <v>385</v>
      </c>
      <c r="F4783" s="1" t="s">
        <v>144</v>
      </c>
      <c r="G4783" s="1" t="s">
        <v>513</v>
      </c>
    </row>
    <row r="4784" spans="1:7" ht="15" customHeight="1">
      <c r="A4784" s="180">
        <v>45005</v>
      </c>
      <c r="B4784" s="1" t="s">
        <v>84</v>
      </c>
      <c r="C4784" s="144"/>
      <c r="D4784" s="144">
        <v>40790</v>
      </c>
      <c r="E4784" s="1" t="s">
        <v>123</v>
      </c>
      <c r="F4784" s="1" t="s">
        <v>143</v>
      </c>
      <c r="G4784" s="1" t="s">
        <v>384</v>
      </c>
    </row>
    <row r="4785" spans="1:7" ht="15" customHeight="1">
      <c r="A4785" s="180">
        <v>45005</v>
      </c>
      <c r="B4785" s="1" t="s">
        <v>276</v>
      </c>
      <c r="C4785" s="144"/>
      <c r="D4785" s="144">
        <v>4079</v>
      </c>
      <c r="E4785" s="1" t="s">
        <v>123</v>
      </c>
      <c r="F4785" s="1" t="s">
        <v>143</v>
      </c>
      <c r="G4785" s="1" t="s">
        <v>513</v>
      </c>
    </row>
    <row r="4786" spans="1:7" ht="15" customHeight="1">
      <c r="A4786" s="180">
        <v>45005</v>
      </c>
      <c r="B4786" s="1" t="s">
        <v>248</v>
      </c>
      <c r="C4786" s="144">
        <v>44869</v>
      </c>
      <c r="D4786" s="144"/>
      <c r="E4786" s="1" t="s">
        <v>123</v>
      </c>
      <c r="F4786" s="1" t="s">
        <v>143</v>
      </c>
      <c r="G4786" s="1" t="s">
        <v>513</v>
      </c>
    </row>
    <row r="4787" spans="1:7" ht="15" customHeight="1">
      <c r="A4787" s="180">
        <v>45005</v>
      </c>
      <c r="B4787" s="1" t="s">
        <v>84</v>
      </c>
      <c r="C4787" s="144"/>
      <c r="D4787" s="144">
        <v>1770</v>
      </c>
      <c r="E4787" s="1" t="s">
        <v>123</v>
      </c>
      <c r="F4787" s="1" t="s">
        <v>144</v>
      </c>
      <c r="G4787" s="1" t="s">
        <v>384</v>
      </c>
    </row>
    <row r="4788" spans="1:7" ht="15" customHeight="1">
      <c r="A4788" s="180">
        <v>45005</v>
      </c>
      <c r="B4788" s="1" t="s">
        <v>248</v>
      </c>
      <c r="C4788" s="144">
        <v>1770</v>
      </c>
      <c r="D4788" s="144"/>
      <c r="E4788" s="1" t="s">
        <v>123</v>
      </c>
      <c r="F4788" s="1" t="s">
        <v>144</v>
      </c>
      <c r="G4788" s="1" t="s">
        <v>513</v>
      </c>
    </row>
    <row r="4789" spans="1:7" ht="15" customHeight="1">
      <c r="A4789" s="180">
        <v>45005</v>
      </c>
      <c r="B4789" s="1" t="s">
        <v>84</v>
      </c>
      <c r="C4789" s="144"/>
      <c r="D4789" s="144">
        <v>159970</v>
      </c>
      <c r="E4789" s="1" t="s">
        <v>397</v>
      </c>
      <c r="F4789" s="1" t="s">
        <v>143</v>
      </c>
      <c r="G4789" s="1" t="s">
        <v>384</v>
      </c>
    </row>
    <row r="4790" spans="1:7" ht="15" customHeight="1">
      <c r="A4790" s="180">
        <v>45005</v>
      </c>
      <c r="B4790" s="1" t="s">
        <v>276</v>
      </c>
      <c r="C4790" s="144"/>
      <c r="D4790" s="144">
        <v>15997</v>
      </c>
      <c r="E4790" s="1" t="s">
        <v>397</v>
      </c>
      <c r="F4790" s="1" t="s">
        <v>143</v>
      </c>
      <c r="G4790" s="1" t="s">
        <v>513</v>
      </c>
    </row>
    <row r="4791" spans="1:7" ht="15" customHeight="1">
      <c r="A4791" s="180">
        <v>45005</v>
      </c>
      <c r="B4791" s="1" t="s">
        <v>248</v>
      </c>
      <c r="C4791" s="144">
        <v>175967</v>
      </c>
      <c r="D4791" s="144"/>
      <c r="E4791" s="1" t="s">
        <v>397</v>
      </c>
      <c r="F4791" s="1" t="s">
        <v>143</v>
      </c>
      <c r="G4791" s="1" t="s">
        <v>513</v>
      </c>
    </row>
    <row r="4792" spans="1:7" ht="15" customHeight="1">
      <c r="A4792" s="180">
        <v>45005</v>
      </c>
      <c r="B4792" s="1" t="s">
        <v>84</v>
      </c>
      <c r="C4792" s="144"/>
      <c r="D4792" s="144">
        <v>6970</v>
      </c>
      <c r="E4792" s="1" t="s">
        <v>397</v>
      </c>
      <c r="F4792" s="1" t="s">
        <v>144</v>
      </c>
      <c r="G4792" s="1" t="s">
        <v>384</v>
      </c>
    </row>
    <row r="4793" spans="1:7" ht="15" customHeight="1">
      <c r="A4793" s="180">
        <v>45005</v>
      </c>
      <c r="B4793" s="1" t="s">
        <v>248</v>
      </c>
      <c r="C4793" s="144">
        <v>6970</v>
      </c>
      <c r="D4793" s="144"/>
      <c r="E4793" s="1" t="s">
        <v>397</v>
      </c>
      <c r="F4793" s="1" t="s">
        <v>144</v>
      </c>
      <c r="G4793" s="1" t="s">
        <v>513</v>
      </c>
    </row>
    <row r="4794" spans="1:7" ht="15" customHeight="1">
      <c r="A4794" s="180">
        <v>45005</v>
      </c>
      <c r="B4794" s="1" t="s">
        <v>84</v>
      </c>
      <c r="C4794" s="144"/>
      <c r="D4794" s="144">
        <v>210000</v>
      </c>
      <c r="E4794" s="1" t="s">
        <v>310</v>
      </c>
      <c r="F4794" s="1" t="s">
        <v>145</v>
      </c>
      <c r="G4794" s="1" t="s">
        <v>384</v>
      </c>
    </row>
    <row r="4795" spans="1:7" ht="15" customHeight="1">
      <c r="A4795" s="180">
        <v>45005</v>
      </c>
      <c r="B4795" s="1" t="s">
        <v>276</v>
      </c>
      <c r="C4795" s="144"/>
      <c r="D4795" s="144">
        <v>21000</v>
      </c>
      <c r="E4795" s="1" t="s">
        <v>310</v>
      </c>
      <c r="F4795" s="1" t="s">
        <v>145</v>
      </c>
      <c r="G4795" s="1" t="s">
        <v>513</v>
      </c>
    </row>
    <row r="4796" spans="1:7" ht="15" customHeight="1">
      <c r="A4796" s="180">
        <v>45005</v>
      </c>
      <c r="B4796" s="1" t="s">
        <v>248</v>
      </c>
      <c r="C4796" s="144">
        <v>231000</v>
      </c>
      <c r="D4796" s="144"/>
      <c r="E4796" s="1" t="s">
        <v>310</v>
      </c>
      <c r="F4796" s="1" t="s">
        <v>145</v>
      </c>
      <c r="G4796" s="1" t="s">
        <v>513</v>
      </c>
    </row>
    <row r="4797" spans="1:7" ht="15" customHeight="1">
      <c r="A4797" s="180">
        <v>45005</v>
      </c>
      <c r="B4797" s="1" t="s">
        <v>84</v>
      </c>
      <c r="C4797" s="144"/>
      <c r="D4797" s="144">
        <v>463460</v>
      </c>
      <c r="E4797" s="1" t="s">
        <v>310</v>
      </c>
      <c r="F4797" s="1" t="s">
        <v>227</v>
      </c>
      <c r="G4797" s="1" t="s">
        <v>384</v>
      </c>
    </row>
    <row r="4798" spans="1:7" ht="15" customHeight="1">
      <c r="A4798" s="180">
        <v>45005</v>
      </c>
      <c r="B4798" s="1" t="s">
        <v>276</v>
      </c>
      <c r="C4798" s="144"/>
      <c r="D4798" s="144">
        <v>46346</v>
      </c>
      <c r="E4798" s="1" t="s">
        <v>310</v>
      </c>
      <c r="F4798" s="1" t="s">
        <v>227</v>
      </c>
      <c r="G4798" s="1" t="s">
        <v>513</v>
      </c>
    </row>
    <row r="4799" spans="1:7" ht="15" customHeight="1">
      <c r="A4799" s="180">
        <v>45005</v>
      </c>
      <c r="B4799" s="1" t="s">
        <v>248</v>
      </c>
      <c r="C4799" s="144">
        <v>509806</v>
      </c>
      <c r="D4799" s="144"/>
      <c r="E4799" s="1" t="s">
        <v>310</v>
      </c>
      <c r="F4799" s="1" t="s">
        <v>227</v>
      </c>
      <c r="G4799" s="1" t="s">
        <v>513</v>
      </c>
    </row>
    <row r="4800" spans="1:7" ht="15" customHeight="1">
      <c r="A4800" s="180">
        <v>45005</v>
      </c>
      <c r="B4800" s="1" t="s">
        <v>84</v>
      </c>
      <c r="C4800" s="144"/>
      <c r="D4800" s="144">
        <v>20210</v>
      </c>
      <c r="E4800" s="1" t="s">
        <v>310</v>
      </c>
      <c r="F4800" s="1" t="s">
        <v>228</v>
      </c>
      <c r="G4800" s="1" t="s">
        <v>384</v>
      </c>
    </row>
    <row r="4801" spans="1:7" ht="15" customHeight="1">
      <c r="A4801" s="180">
        <v>45005</v>
      </c>
      <c r="B4801" s="1" t="s">
        <v>248</v>
      </c>
      <c r="C4801" s="144">
        <v>20210</v>
      </c>
      <c r="D4801" s="144"/>
      <c r="E4801" s="1" t="s">
        <v>310</v>
      </c>
      <c r="F4801" s="1" t="s">
        <v>228</v>
      </c>
      <c r="G4801" s="1" t="s">
        <v>513</v>
      </c>
    </row>
    <row r="4802" spans="1:7" ht="15" customHeight="1">
      <c r="A4802" s="180">
        <v>45005</v>
      </c>
      <c r="B4802" s="1" t="s">
        <v>84</v>
      </c>
      <c r="C4802" s="144"/>
      <c r="D4802" s="144">
        <v>218410</v>
      </c>
      <c r="E4802" s="1" t="s">
        <v>313</v>
      </c>
      <c r="F4802" s="1" t="s">
        <v>143</v>
      </c>
      <c r="G4802" s="1" t="s">
        <v>384</v>
      </c>
    </row>
    <row r="4803" spans="1:7" ht="15" customHeight="1">
      <c r="A4803" s="180">
        <v>45005</v>
      </c>
      <c r="B4803" s="1" t="s">
        <v>276</v>
      </c>
      <c r="C4803" s="144"/>
      <c r="D4803" s="144">
        <v>21841</v>
      </c>
      <c r="E4803" s="1" t="s">
        <v>313</v>
      </c>
      <c r="F4803" s="1" t="s">
        <v>143</v>
      </c>
      <c r="G4803" s="1" t="s">
        <v>513</v>
      </c>
    </row>
    <row r="4804" spans="1:7" ht="15" customHeight="1">
      <c r="A4804" s="180">
        <v>45005</v>
      </c>
      <c r="B4804" s="1" t="s">
        <v>248</v>
      </c>
      <c r="C4804" s="144">
        <v>240251</v>
      </c>
      <c r="D4804" s="144"/>
      <c r="E4804" s="1" t="s">
        <v>313</v>
      </c>
      <c r="F4804" s="1" t="s">
        <v>143</v>
      </c>
      <c r="G4804" s="1" t="s">
        <v>513</v>
      </c>
    </row>
    <row r="4805" spans="1:7" ht="15" customHeight="1">
      <c r="A4805" s="180">
        <v>45005</v>
      </c>
      <c r="B4805" s="1" t="s">
        <v>84</v>
      </c>
      <c r="C4805" s="144"/>
      <c r="D4805" s="144">
        <v>9520</v>
      </c>
      <c r="E4805" s="1" t="s">
        <v>313</v>
      </c>
      <c r="F4805" s="1" t="s">
        <v>144</v>
      </c>
      <c r="G4805" s="1" t="s">
        <v>384</v>
      </c>
    </row>
    <row r="4806" spans="1:7" ht="15" customHeight="1">
      <c r="A4806" s="180">
        <v>45005</v>
      </c>
      <c r="B4806" s="1" t="s">
        <v>248</v>
      </c>
      <c r="C4806" s="144">
        <v>9520</v>
      </c>
      <c r="D4806" s="144"/>
      <c r="E4806" s="1" t="s">
        <v>313</v>
      </c>
      <c r="F4806" s="1" t="s">
        <v>144</v>
      </c>
      <c r="G4806" s="1" t="s">
        <v>513</v>
      </c>
    </row>
    <row r="4807" spans="1:7" ht="15" customHeight="1">
      <c r="A4807" s="180">
        <v>45005</v>
      </c>
      <c r="B4807" s="1" t="s">
        <v>84</v>
      </c>
      <c r="C4807" s="144"/>
      <c r="D4807" s="144">
        <v>410780</v>
      </c>
      <c r="E4807" s="1" t="s">
        <v>129</v>
      </c>
      <c r="F4807" s="1" t="s">
        <v>143</v>
      </c>
      <c r="G4807" s="1" t="s">
        <v>384</v>
      </c>
    </row>
    <row r="4808" spans="1:7" ht="15" customHeight="1">
      <c r="A4808" s="180">
        <v>45005</v>
      </c>
      <c r="B4808" s="1" t="s">
        <v>276</v>
      </c>
      <c r="C4808" s="144"/>
      <c r="D4808" s="144">
        <v>41078</v>
      </c>
      <c r="E4808" s="1" t="s">
        <v>129</v>
      </c>
      <c r="F4808" s="1" t="s">
        <v>143</v>
      </c>
      <c r="G4808" s="1" t="s">
        <v>513</v>
      </c>
    </row>
    <row r="4809" spans="1:7" ht="15" customHeight="1">
      <c r="A4809" s="180">
        <v>45005</v>
      </c>
      <c r="B4809" s="1" t="s">
        <v>248</v>
      </c>
      <c r="C4809" s="144">
        <v>451858</v>
      </c>
      <c r="D4809" s="144"/>
      <c r="E4809" s="1" t="s">
        <v>129</v>
      </c>
      <c r="F4809" s="1" t="s">
        <v>143</v>
      </c>
      <c r="G4809" s="1" t="s">
        <v>513</v>
      </c>
    </row>
    <row r="4810" spans="1:7" ht="15" customHeight="1">
      <c r="A4810" s="180">
        <v>45005</v>
      </c>
      <c r="B4810" s="1" t="s">
        <v>84</v>
      </c>
      <c r="C4810" s="144"/>
      <c r="D4810" s="144">
        <v>17920</v>
      </c>
      <c r="E4810" s="1" t="s">
        <v>129</v>
      </c>
      <c r="F4810" s="1" t="s">
        <v>144</v>
      </c>
      <c r="G4810" s="1" t="s">
        <v>384</v>
      </c>
    </row>
    <row r="4811" spans="1:7" ht="15" customHeight="1">
      <c r="A4811" s="180">
        <v>45005</v>
      </c>
      <c r="B4811" s="1" t="s">
        <v>248</v>
      </c>
      <c r="C4811" s="144">
        <v>17920</v>
      </c>
      <c r="D4811" s="144"/>
      <c r="E4811" s="1" t="s">
        <v>129</v>
      </c>
      <c r="F4811" s="1" t="s">
        <v>144</v>
      </c>
      <c r="G4811" s="1" t="s">
        <v>513</v>
      </c>
    </row>
    <row r="4812" spans="1:7" ht="15" customHeight="1">
      <c r="A4812" s="180">
        <v>45005</v>
      </c>
      <c r="B4812" s="1" t="s">
        <v>84</v>
      </c>
      <c r="C4812" s="144"/>
      <c r="D4812" s="144">
        <v>9970</v>
      </c>
      <c r="E4812" s="1" t="s">
        <v>129</v>
      </c>
      <c r="F4812" s="1" t="s">
        <v>227</v>
      </c>
      <c r="G4812" s="1" t="s">
        <v>384</v>
      </c>
    </row>
    <row r="4813" spans="1:7" ht="15" customHeight="1">
      <c r="A4813" s="180">
        <v>45005</v>
      </c>
      <c r="B4813" s="1" t="s">
        <v>276</v>
      </c>
      <c r="C4813" s="144"/>
      <c r="D4813" s="144">
        <v>997</v>
      </c>
      <c r="E4813" s="1" t="s">
        <v>129</v>
      </c>
      <c r="F4813" s="1" t="s">
        <v>227</v>
      </c>
      <c r="G4813" s="1" t="s">
        <v>513</v>
      </c>
    </row>
    <row r="4814" spans="1:7" ht="15" customHeight="1">
      <c r="A4814" s="180">
        <v>45005</v>
      </c>
      <c r="B4814" s="1" t="s">
        <v>248</v>
      </c>
      <c r="C4814" s="144">
        <v>10967</v>
      </c>
      <c r="D4814" s="144"/>
      <c r="E4814" s="1" t="s">
        <v>129</v>
      </c>
      <c r="F4814" s="1" t="s">
        <v>227</v>
      </c>
      <c r="G4814" s="1" t="s">
        <v>513</v>
      </c>
    </row>
    <row r="4815" spans="1:7" ht="15" customHeight="1">
      <c r="A4815" s="180">
        <v>45005</v>
      </c>
      <c r="B4815" s="1" t="s">
        <v>84</v>
      </c>
      <c r="C4815" s="144"/>
      <c r="D4815" s="144">
        <v>430</v>
      </c>
      <c r="E4815" s="1" t="s">
        <v>129</v>
      </c>
      <c r="F4815" s="1" t="s">
        <v>228</v>
      </c>
      <c r="G4815" s="1" t="s">
        <v>384</v>
      </c>
    </row>
    <row r="4816" spans="1:7" ht="15" customHeight="1">
      <c r="A4816" s="180">
        <v>45005</v>
      </c>
      <c r="B4816" s="1" t="s">
        <v>248</v>
      </c>
      <c r="C4816" s="144">
        <v>430</v>
      </c>
      <c r="D4816" s="144"/>
      <c r="E4816" s="1" t="s">
        <v>129</v>
      </c>
      <c r="F4816" s="1" t="s">
        <v>228</v>
      </c>
      <c r="G4816" s="1" t="s">
        <v>513</v>
      </c>
    </row>
    <row r="4817" spans="1:7" ht="15" customHeight="1">
      <c r="A4817" s="180">
        <v>45005</v>
      </c>
      <c r="B4817" s="1" t="s">
        <v>84</v>
      </c>
      <c r="C4817" s="144"/>
      <c r="D4817" s="144">
        <v>424010</v>
      </c>
      <c r="E4817" s="1" t="s">
        <v>342</v>
      </c>
      <c r="F4817" s="1" t="s">
        <v>143</v>
      </c>
      <c r="G4817" s="1" t="s">
        <v>384</v>
      </c>
    </row>
    <row r="4818" spans="1:7" ht="15" customHeight="1">
      <c r="A4818" s="180">
        <v>45005</v>
      </c>
      <c r="B4818" s="1" t="s">
        <v>276</v>
      </c>
      <c r="C4818" s="144"/>
      <c r="D4818" s="144">
        <v>42401</v>
      </c>
      <c r="E4818" s="1" t="s">
        <v>342</v>
      </c>
      <c r="F4818" s="1" t="s">
        <v>143</v>
      </c>
      <c r="G4818" s="1" t="s">
        <v>513</v>
      </c>
    </row>
    <row r="4819" spans="1:7" ht="15" customHeight="1">
      <c r="A4819" s="180">
        <v>45005</v>
      </c>
      <c r="B4819" s="1" t="s">
        <v>248</v>
      </c>
      <c r="C4819" s="144">
        <v>466411</v>
      </c>
      <c r="D4819" s="144"/>
      <c r="E4819" s="1" t="s">
        <v>342</v>
      </c>
      <c r="F4819" s="1" t="s">
        <v>143</v>
      </c>
      <c r="G4819" s="1" t="s">
        <v>513</v>
      </c>
    </row>
    <row r="4820" spans="1:7" ht="15" customHeight="1">
      <c r="A4820" s="180">
        <v>45005</v>
      </c>
      <c r="B4820" s="1" t="s">
        <v>84</v>
      </c>
      <c r="C4820" s="144"/>
      <c r="D4820" s="144">
        <v>18497</v>
      </c>
      <c r="E4820" s="1" t="s">
        <v>342</v>
      </c>
      <c r="F4820" s="1" t="s">
        <v>144</v>
      </c>
      <c r="G4820" s="1" t="s">
        <v>384</v>
      </c>
    </row>
    <row r="4821" spans="1:7" ht="15" customHeight="1">
      <c r="A4821" s="180">
        <v>45005</v>
      </c>
      <c r="B4821" s="1" t="s">
        <v>248</v>
      </c>
      <c r="C4821" s="144">
        <v>18497</v>
      </c>
      <c r="D4821" s="144"/>
      <c r="E4821" s="1" t="s">
        <v>342</v>
      </c>
      <c r="F4821" s="1" t="s">
        <v>144</v>
      </c>
      <c r="G4821" s="1" t="s">
        <v>513</v>
      </c>
    </row>
    <row r="4822" spans="1:7" ht="15" customHeight="1">
      <c r="A4822" s="180">
        <v>45005</v>
      </c>
      <c r="B4822" s="1" t="s">
        <v>84</v>
      </c>
      <c r="C4822" s="144"/>
      <c r="D4822" s="144">
        <v>805710</v>
      </c>
      <c r="E4822" s="1" t="s">
        <v>342</v>
      </c>
      <c r="F4822" s="1" t="s">
        <v>227</v>
      </c>
      <c r="G4822" s="1" t="s">
        <v>384</v>
      </c>
    </row>
    <row r="4823" spans="1:7" ht="15" customHeight="1">
      <c r="A4823" s="180">
        <v>45005</v>
      </c>
      <c r="B4823" s="1" t="s">
        <v>276</v>
      </c>
      <c r="C4823" s="144"/>
      <c r="D4823" s="144">
        <v>80571</v>
      </c>
      <c r="E4823" s="1" t="s">
        <v>342</v>
      </c>
      <c r="F4823" s="1" t="s">
        <v>227</v>
      </c>
      <c r="G4823" s="1" t="s">
        <v>513</v>
      </c>
    </row>
    <row r="4824" spans="1:7" ht="15" customHeight="1">
      <c r="A4824" s="180">
        <v>45005</v>
      </c>
      <c r="B4824" s="1" t="s">
        <v>248</v>
      </c>
      <c r="C4824" s="144">
        <v>886281</v>
      </c>
      <c r="D4824" s="144"/>
      <c r="E4824" s="1" t="s">
        <v>342</v>
      </c>
      <c r="F4824" s="1" t="s">
        <v>227</v>
      </c>
      <c r="G4824" s="1" t="s">
        <v>513</v>
      </c>
    </row>
    <row r="4825" spans="1:7" ht="15" customHeight="1">
      <c r="A4825" s="180">
        <v>45005</v>
      </c>
      <c r="B4825" s="1" t="s">
        <v>84</v>
      </c>
      <c r="C4825" s="144"/>
      <c r="D4825" s="144">
        <v>35149</v>
      </c>
      <c r="E4825" s="1" t="s">
        <v>342</v>
      </c>
      <c r="F4825" s="1" t="s">
        <v>228</v>
      </c>
      <c r="G4825" s="1" t="s">
        <v>384</v>
      </c>
    </row>
    <row r="4826" spans="1:7" ht="15" customHeight="1">
      <c r="A4826" s="180">
        <v>45005</v>
      </c>
      <c r="B4826" s="1" t="s">
        <v>248</v>
      </c>
      <c r="C4826" s="144">
        <v>35149</v>
      </c>
      <c r="D4826" s="144"/>
      <c r="E4826" s="1" t="s">
        <v>342</v>
      </c>
      <c r="F4826" s="1" t="s">
        <v>228</v>
      </c>
      <c r="G4826" s="1" t="s">
        <v>513</v>
      </c>
    </row>
    <row r="4827" spans="1:7" ht="15" customHeight="1">
      <c r="A4827" s="180">
        <v>45005</v>
      </c>
      <c r="B4827" s="1" t="s">
        <v>84</v>
      </c>
      <c r="C4827" s="144"/>
      <c r="D4827" s="144">
        <v>31880</v>
      </c>
      <c r="E4827" s="1" t="s">
        <v>398</v>
      </c>
      <c r="F4827" s="1" t="s">
        <v>143</v>
      </c>
      <c r="G4827" s="1" t="s">
        <v>384</v>
      </c>
    </row>
    <row r="4828" spans="1:7" ht="15" customHeight="1">
      <c r="A4828" s="180">
        <v>45005</v>
      </c>
      <c r="B4828" s="1" t="s">
        <v>276</v>
      </c>
      <c r="C4828" s="144"/>
      <c r="D4828" s="144">
        <v>3188</v>
      </c>
      <c r="E4828" s="1" t="s">
        <v>398</v>
      </c>
      <c r="F4828" s="1" t="s">
        <v>143</v>
      </c>
      <c r="G4828" s="1" t="s">
        <v>513</v>
      </c>
    </row>
    <row r="4829" spans="1:7" ht="15" customHeight="1">
      <c r="A4829" s="180">
        <v>45005</v>
      </c>
      <c r="B4829" s="1" t="s">
        <v>248</v>
      </c>
      <c r="C4829" s="144">
        <v>35068</v>
      </c>
      <c r="D4829" s="144"/>
      <c r="E4829" s="1" t="s">
        <v>398</v>
      </c>
      <c r="F4829" s="1" t="s">
        <v>143</v>
      </c>
      <c r="G4829" s="1" t="s">
        <v>513</v>
      </c>
    </row>
    <row r="4830" spans="1:7" ht="15" customHeight="1">
      <c r="A4830" s="180">
        <v>45005</v>
      </c>
      <c r="B4830" s="1" t="s">
        <v>84</v>
      </c>
      <c r="C4830" s="144"/>
      <c r="D4830" s="144">
        <v>1390</v>
      </c>
      <c r="E4830" s="1" t="s">
        <v>398</v>
      </c>
      <c r="F4830" s="1" t="s">
        <v>144</v>
      </c>
      <c r="G4830" s="1" t="s">
        <v>384</v>
      </c>
    </row>
    <row r="4831" spans="1:7" ht="15" customHeight="1">
      <c r="A4831" s="180">
        <v>45005</v>
      </c>
      <c r="B4831" s="1" t="s">
        <v>248</v>
      </c>
      <c r="C4831" s="144">
        <v>1390</v>
      </c>
      <c r="D4831" s="144"/>
      <c r="E4831" s="1" t="s">
        <v>398</v>
      </c>
      <c r="F4831" s="1" t="s">
        <v>144</v>
      </c>
      <c r="G4831" s="1" t="s">
        <v>513</v>
      </c>
    </row>
    <row r="4832" spans="1:7" ht="15" customHeight="1">
      <c r="A4832" s="180">
        <v>45005</v>
      </c>
      <c r="B4832" s="1" t="s">
        <v>84</v>
      </c>
      <c r="C4832" s="144"/>
      <c r="D4832" s="144">
        <v>50190</v>
      </c>
      <c r="E4832" s="1" t="s">
        <v>135</v>
      </c>
      <c r="F4832" s="1" t="s">
        <v>143</v>
      </c>
      <c r="G4832" s="1" t="s">
        <v>384</v>
      </c>
    </row>
    <row r="4833" spans="1:7" ht="15" customHeight="1">
      <c r="A4833" s="180">
        <v>45005</v>
      </c>
      <c r="B4833" s="1" t="s">
        <v>276</v>
      </c>
      <c r="C4833" s="144"/>
      <c r="D4833" s="144">
        <v>5019</v>
      </c>
      <c r="E4833" s="1" t="s">
        <v>135</v>
      </c>
      <c r="F4833" s="1" t="s">
        <v>143</v>
      </c>
      <c r="G4833" s="1" t="s">
        <v>513</v>
      </c>
    </row>
    <row r="4834" spans="1:7" ht="15" customHeight="1">
      <c r="A4834" s="180">
        <v>45005</v>
      </c>
      <c r="B4834" s="1" t="s">
        <v>248</v>
      </c>
      <c r="C4834" s="144">
        <v>55209</v>
      </c>
      <c r="D4834" s="144"/>
      <c r="E4834" s="1" t="s">
        <v>135</v>
      </c>
      <c r="F4834" s="1" t="s">
        <v>143</v>
      </c>
      <c r="G4834" s="1" t="s">
        <v>513</v>
      </c>
    </row>
    <row r="4835" spans="1:7" ht="15" customHeight="1">
      <c r="A4835" s="180">
        <v>45005</v>
      </c>
      <c r="B4835" s="1" t="s">
        <v>84</v>
      </c>
      <c r="C4835" s="144"/>
      <c r="D4835" s="144">
        <v>2180</v>
      </c>
      <c r="E4835" s="1" t="s">
        <v>135</v>
      </c>
      <c r="F4835" s="1" t="s">
        <v>144</v>
      </c>
      <c r="G4835" s="1" t="s">
        <v>384</v>
      </c>
    </row>
    <row r="4836" spans="1:7" ht="15" customHeight="1">
      <c r="A4836" s="180">
        <v>45005</v>
      </c>
      <c r="B4836" s="1" t="s">
        <v>248</v>
      </c>
      <c r="C4836" s="144">
        <v>2180</v>
      </c>
      <c r="D4836" s="144"/>
      <c r="E4836" s="1" t="s">
        <v>135</v>
      </c>
      <c r="F4836" s="1" t="s">
        <v>144</v>
      </c>
      <c r="G4836" s="1" t="s">
        <v>513</v>
      </c>
    </row>
    <row r="4837" spans="1:7" ht="15" customHeight="1">
      <c r="A4837" s="180">
        <v>45005</v>
      </c>
      <c r="B4837" s="1" t="s">
        <v>84</v>
      </c>
      <c r="C4837" s="144"/>
      <c r="D4837" s="144">
        <v>61940</v>
      </c>
      <c r="E4837" s="1" t="s">
        <v>135</v>
      </c>
      <c r="F4837" s="1" t="s">
        <v>143</v>
      </c>
      <c r="G4837" s="1" t="s">
        <v>384</v>
      </c>
    </row>
    <row r="4838" spans="1:7" ht="15" customHeight="1">
      <c r="A4838" s="180">
        <v>45005</v>
      </c>
      <c r="B4838" s="1" t="s">
        <v>276</v>
      </c>
      <c r="C4838" s="144"/>
      <c r="D4838" s="144">
        <v>6194</v>
      </c>
      <c r="E4838" s="1" t="s">
        <v>135</v>
      </c>
      <c r="F4838" s="1" t="s">
        <v>143</v>
      </c>
      <c r="G4838" s="1" t="s">
        <v>513</v>
      </c>
    </row>
    <row r="4839" spans="1:7" ht="15" customHeight="1">
      <c r="A4839" s="180">
        <v>45005</v>
      </c>
      <c r="B4839" s="1" t="s">
        <v>248</v>
      </c>
      <c r="C4839" s="144">
        <v>68134</v>
      </c>
      <c r="D4839" s="144"/>
      <c r="E4839" s="1" t="s">
        <v>135</v>
      </c>
      <c r="F4839" s="1" t="s">
        <v>143</v>
      </c>
      <c r="G4839" s="1" t="s">
        <v>513</v>
      </c>
    </row>
    <row r="4840" spans="1:7" ht="15" customHeight="1">
      <c r="A4840" s="180">
        <v>45005</v>
      </c>
      <c r="B4840" s="1" t="s">
        <v>84</v>
      </c>
      <c r="C4840" s="144"/>
      <c r="D4840" s="144">
        <v>2700</v>
      </c>
      <c r="E4840" s="1" t="s">
        <v>135</v>
      </c>
      <c r="F4840" s="1" t="s">
        <v>144</v>
      </c>
      <c r="G4840" s="1" t="s">
        <v>384</v>
      </c>
    </row>
    <row r="4841" spans="1:7" ht="15" customHeight="1">
      <c r="A4841" s="180">
        <v>45005</v>
      </c>
      <c r="B4841" s="1" t="s">
        <v>248</v>
      </c>
      <c r="C4841" s="144">
        <v>2700</v>
      </c>
      <c r="D4841" s="144"/>
      <c r="E4841" s="1" t="s">
        <v>135</v>
      </c>
      <c r="F4841" s="1" t="s">
        <v>144</v>
      </c>
      <c r="G4841" s="1" t="s">
        <v>513</v>
      </c>
    </row>
    <row r="4842" spans="1:7" ht="15" customHeight="1">
      <c r="A4842" s="180">
        <v>45005</v>
      </c>
      <c r="B4842" s="1" t="s">
        <v>84</v>
      </c>
      <c r="C4842" s="144"/>
      <c r="D4842" s="144">
        <v>105000</v>
      </c>
      <c r="E4842" s="1" t="s">
        <v>135</v>
      </c>
      <c r="F4842" s="1" t="s">
        <v>145</v>
      </c>
      <c r="G4842" s="1" t="s">
        <v>384</v>
      </c>
    </row>
    <row r="4843" spans="1:7" ht="15" customHeight="1">
      <c r="A4843" s="180">
        <v>45005</v>
      </c>
      <c r="B4843" s="1" t="s">
        <v>276</v>
      </c>
      <c r="C4843" s="144"/>
      <c r="D4843" s="144">
        <v>10500</v>
      </c>
      <c r="E4843" s="1" t="s">
        <v>135</v>
      </c>
      <c r="F4843" s="1" t="s">
        <v>145</v>
      </c>
      <c r="G4843" s="1" t="s">
        <v>513</v>
      </c>
    </row>
    <row r="4844" spans="1:7" ht="15" customHeight="1">
      <c r="A4844" s="180">
        <v>45005</v>
      </c>
      <c r="B4844" s="1" t="s">
        <v>248</v>
      </c>
      <c r="C4844" s="144">
        <v>115500</v>
      </c>
      <c r="D4844" s="144"/>
      <c r="E4844" s="1" t="s">
        <v>135</v>
      </c>
      <c r="F4844" s="1" t="s">
        <v>145</v>
      </c>
      <c r="G4844" s="1" t="s">
        <v>513</v>
      </c>
    </row>
    <row r="4845" spans="1:7" ht="15" customHeight="1">
      <c r="A4845" s="180">
        <v>45005</v>
      </c>
      <c r="B4845" s="1" t="s">
        <v>84</v>
      </c>
      <c r="C4845" s="144"/>
      <c r="D4845" s="144">
        <v>440270</v>
      </c>
      <c r="E4845" s="1" t="s">
        <v>135</v>
      </c>
      <c r="F4845" s="1" t="s">
        <v>143</v>
      </c>
      <c r="G4845" s="1" t="s">
        <v>384</v>
      </c>
    </row>
    <row r="4846" spans="1:7" ht="15" customHeight="1">
      <c r="A4846" s="180">
        <v>45005</v>
      </c>
      <c r="B4846" s="1" t="s">
        <v>276</v>
      </c>
      <c r="C4846" s="144"/>
      <c r="D4846" s="144">
        <v>44027</v>
      </c>
      <c r="E4846" s="1" t="s">
        <v>135</v>
      </c>
      <c r="F4846" s="1" t="s">
        <v>143</v>
      </c>
      <c r="G4846" s="1" t="s">
        <v>513</v>
      </c>
    </row>
    <row r="4847" spans="1:7" ht="15" customHeight="1">
      <c r="A4847" s="180">
        <v>45005</v>
      </c>
      <c r="B4847" s="1" t="s">
        <v>248</v>
      </c>
      <c r="C4847" s="144">
        <v>484297</v>
      </c>
      <c r="D4847" s="144"/>
      <c r="E4847" s="1" t="s">
        <v>135</v>
      </c>
      <c r="F4847" s="1" t="s">
        <v>143</v>
      </c>
      <c r="G4847" s="1" t="s">
        <v>513</v>
      </c>
    </row>
    <row r="4848" spans="1:7" ht="15" customHeight="1">
      <c r="A4848" s="180">
        <v>45005</v>
      </c>
      <c r="B4848" s="1" t="s">
        <v>84</v>
      </c>
      <c r="C4848" s="144"/>
      <c r="D4848" s="144">
        <v>19200</v>
      </c>
      <c r="E4848" s="1" t="s">
        <v>135</v>
      </c>
      <c r="F4848" s="1" t="s">
        <v>144</v>
      </c>
      <c r="G4848" s="1" t="s">
        <v>384</v>
      </c>
    </row>
    <row r="4849" spans="1:7" ht="15" customHeight="1">
      <c r="A4849" s="180">
        <v>45005</v>
      </c>
      <c r="B4849" s="1" t="s">
        <v>248</v>
      </c>
      <c r="C4849" s="144">
        <v>19200</v>
      </c>
      <c r="D4849" s="144"/>
      <c r="E4849" s="1" t="s">
        <v>135</v>
      </c>
      <c r="F4849" s="1" t="s">
        <v>144</v>
      </c>
      <c r="G4849" s="1" t="s">
        <v>513</v>
      </c>
    </row>
    <row r="4850" spans="1:7" ht="15" customHeight="1">
      <c r="A4850" s="180">
        <v>45005</v>
      </c>
      <c r="B4850" s="1" t="s">
        <v>84</v>
      </c>
      <c r="C4850" s="144"/>
      <c r="D4850" s="144">
        <v>210000</v>
      </c>
      <c r="E4850" s="1" t="s">
        <v>135</v>
      </c>
      <c r="F4850" s="1" t="s">
        <v>145</v>
      </c>
      <c r="G4850" s="1" t="s">
        <v>384</v>
      </c>
    </row>
    <row r="4851" spans="1:7" ht="15" customHeight="1">
      <c r="A4851" s="180">
        <v>45005</v>
      </c>
      <c r="B4851" s="1" t="s">
        <v>276</v>
      </c>
      <c r="C4851" s="144"/>
      <c r="D4851" s="144">
        <v>21000</v>
      </c>
      <c r="E4851" s="1" t="s">
        <v>135</v>
      </c>
      <c r="F4851" s="1" t="s">
        <v>145</v>
      </c>
      <c r="G4851" s="1" t="s">
        <v>513</v>
      </c>
    </row>
    <row r="4852" spans="1:7" ht="15" customHeight="1">
      <c r="A4852" s="180">
        <v>45005</v>
      </c>
      <c r="B4852" s="1" t="s">
        <v>248</v>
      </c>
      <c r="C4852" s="144">
        <v>231000</v>
      </c>
      <c r="D4852" s="144"/>
      <c r="E4852" s="1" t="s">
        <v>135</v>
      </c>
      <c r="F4852" s="1" t="s">
        <v>145</v>
      </c>
      <c r="G4852" s="1" t="s">
        <v>513</v>
      </c>
    </row>
    <row r="4853" spans="1:7" ht="15" customHeight="1">
      <c r="A4853" s="180">
        <v>45005</v>
      </c>
      <c r="B4853" s="1" t="s">
        <v>84</v>
      </c>
      <c r="C4853" s="144"/>
      <c r="D4853" s="144">
        <v>21870</v>
      </c>
      <c r="E4853" s="1" t="s">
        <v>385</v>
      </c>
      <c r="F4853" s="1" t="s">
        <v>143</v>
      </c>
      <c r="G4853" s="1" t="s">
        <v>384</v>
      </c>
    </row>
    <row r="4854" spans="1:7" ht="15" customHeight="1">
      <c r="A4854" s="180">
        <v>45005</v>
      </c>
      <c r="B4854" s="1" t="s">
        <v>276</v>
      </c>
      <c r="C4854" s="144"/>
      <c r="D4854" s="144">
        <v>2187</v>
      </c>
      <c r="E4854" s="1" t="s">
        <v>385</v>
      </c>
      <c r="F4854" s="1" t="s">
        <v>143</v>
      </c>
      <c r="G4854" s="1" t="s">
        <v>513</v>
      </c>
    </row>
    <row r="4855" spans="1:7" ht="15" customHeight="1">
      <c r="A4855" s="180">
        <v>45005</v>
      </c>
      <c r="B4855" s="1" t="s">
        <v>248</v>
      </c>
      <c r="C4855" s="144">
        <v>24057</v>
      </c>
      <c r="D4855" s="144"/>
      <c r="E4855" s="1" t="s">
        <v>385</v>
      </c>
      <c r="F4855" s="1" t="s">
        <v>143</v>
      </c>
      <c r="G4855" s="1" t="s">
        <v>513</v>
      </c>
    </row>
    <row r="4856" spans="1:7" ht="15" customHeight="1">
      <c r="A4856" s="180">
        <v>45005</v>
      </c>
      <c r="B4856" s="1" t="s">
        <v>84</v>
      </c>
      <c r="C4856" s="144"/>
      <c r="D4856" s="144">
        <v>950</v>
      </c>
      <c r="E4856" s="1" t="s">
        <v>385</v>
      </c>
      <c r="F4856" s="1" t="s">
        <v>144</v>
      </c>
      <c r="G4856" s="1" t="s">
        <v>384</v>
      </c>
    </row>
    <row r="4857" spans="1:7" ht="15" customHeight="1">
      <c r="A4857" s="180">
        <v>45005</v>
      </c>
      <c r="B4857" s="1" t="s">
        <v>248</v>
      </c>
      <c r="C4857" s="144">
        <v>950</v>
      </c>
      <c r="D4857" s="144"/>
      <c r="E4857" s="1" t="s">
        <v>385</v>
      </c>
      <c r="F4857" s="1" t="s">
        <v>144</v>
      </c>
      <c r="G4857" s="1" t="s">
        <v>513</v>
      </c>
    </row>
    <row r="4858" spans="1:7" ht="15" customHeight="1">
      <c r="A4858" s="180">
        <v>45005</v>
      </c>
      <c r="B4858" s="1" t="s">
        <v>84</v>
      </c>
      <c r="C4858" s="144"/>
      <c r="D4858" s="144">
        <v>111260</v>
      </c>
      <c r="E4858" s="1" t="s">
        <v>456</v>
      </c>
      <c r="F4858" s="1" t="s">
        <v>143</v>
      </c>
      <c r="G4858" s="1" t="s">
        <v>384</v>
      </c>
    </row>
    <row r="4859" spans="1:7" ht="15" customHeight="1">
      <c r="A4859" s="180">
        <v>45005</v>
      </c>
      <c r="B4859" s="1" t="s">
        <v>276</v>
      </c>
      <c r="C4859" s="144"/>
      <c r="D4859" s="144">
        <v>11126</v>
      </c>
      <c r="E4859" s="1" t="s">
        <v>456</v>
      </c>
      <c r="F4859" s="1" t="s">
        <v>143</v>
      </c>
      <c r="G4859" s="1" t="s">
        <v>513</v>
      </c>
    </row>
    <row r="4860" spans="1:7" ht="15" customHeight="1">
      <c r="A4860" s="180">
        <v>45005</v>
      </c>
      <c r="B4860" s="1" t="s">
        <v>248</v>
      </c>
      <c r="C4860" s="144">
        <v>122386</v>
      </c>
      <c r="D4860" s="144"/>
      <c r="E4860" s="1" t="s">
        <v>456</v>
      </c>
      <c r="F4860" s="1" t="s">
        <v>143</v>
      </c>
      <c r="G4860" s="1" t="s">
        <v>513</v>
      </c>
    </row>
    <row r="4861" spans="1:7" ht="15" customHeight="1">
      <c r="A4861" s="180">
        <v>45005</v>
      </c>
      <c r="B4861" s="1" t="s">
        <v>84</v>
      </c>
      <c r="C4861" s="144"/>
      <c r="D4861" s="144">
        <v>4853</v>
      </c>
      <c r="E4861" s="1" t="s">
        <v>456</v>
      </c>
      <c r="F4861" s="1" t="s">
        <v>144</v>
      </c>
      <c r="G4861" s="1" t="s">
        <v>384</v>
      </c>
    </row>
    <row r="4862" spans="1:7" ht="15" customHeight="1">
      <c r="A4862" s="180">
        <v>45005</v>
      </c>
      <c r="B4862" s="1" t="s">
        <v>248</v>
      </c>
      <c r="C4862" s="144">
        <v>4853</v>
      </c>
      <c r="D4862" s="144"/>
      <c r="E4862" s="1" t="s">
        <v>456</v>
      </c>
      <c r="F4862" s="1" t="s">
        <v>144</v>
      </c>
      <c r="G4862" s="1" t="s">
        <v>513</v>
      </c>
    </row>
    <row r="4863" spans="1:7" ht="15" customHeight="1">
      <c r="A4863" s="180">
        <v>45005</v>
      </c>
      <c r="B4863" s="1" t="s">
        <v>84</v>
      </c>
      <c r="C4863" s="144"/>
      <c r="D4863" s="144">
        <v>54710</v>
      </c>
      <c r="E4863" s="1" t="s">
        <v>456</v>
      </c>
      <c r="F4863" s="1" t="s">
        <v>143</v>
      </c>
      <c r="G4863" s="1" t="s">
        <v>384</v>
      </c>
    </row>
    <row r="4864" spans="1:7" ht="15" customHeight="1">
      <c r="A4864" s="180">
        <v>45005</v>
      </c>
      <c r="B4864" s="1" t="s">
        <v>276</v>
      </c>
      <c r="C4864" s="144"/>
      <c r="D4864" s="144">
        <v>5471</v>
      </c>
      <c r="E4864" s="1" t="s">
        <v>456</v>
      </c>
      <c r="F4864" s="1" t="s">
        <v>143</v>
      </c>
      <c r="G4864" s="1" t="s">
        <v>513</v>
      </c>
    </row>
    <row r="4865" spans="1:7" ht="15" customHeight="1">
      <c r="A4865" s="180">
        <v>45005</v>
      </c>
      <c r="B4865" s="1" t="s">
        <v>248</v>
      </c>
      <c r="C4865" s="144">
        <v>60181</v>
      </c>
      <c r="D4865" s="144"/>
      <c r="E4865" s="1" t="s">
        <v>456</v>
      </c>
      <c r="F4865" s="1" t="s">
        <v>143</v>
      </c>
      <c r="G4865" s="1" t="s">
        <v>513</v>
      </c>
    </row>
    <row r="4866" spans="1:7" ht="15" customHeight="1">
      <c r="A4866" s="180">
        <v>45005</v>
      </c>
      <c r="B4866" s="1" t="s">
        <v>84</v>
      </c>
      <c r="C4866" s="144"/>
      <c r="D4866" s="144">
        <v>2380</v>
      </c>
      <c r="E4866" s="1" t="s">
        <v>456</v>
      </c>
      <c r="F4866" s="1" t="s">
        <v>144</v>
      </c>
      <c r="G4866" s="1" t="s">
        <v>384</v>
      </c>
    </row>
    <row r="4867" spans="1:7" ht="15" customHeight="1">
      <c r="A4867" s="180">
        <v>45005</v>
      </c>
      <c r="B4867" s="1" t="s">
        <v>248</v>
      </c>
      <c r="C4867" s="144">
        <v>2380</v>
      </c>
      <c r="D4867" s="144"/>
      <c r="E4867" s="1" t="s">
        <v>456</v>
      </c>
      <c r="F4867" s="1" t="s">
        <v>144</v>
      </c>
      <c r="G4867" s="1" t="s">
        <v>513</v>
      </c>
    </row>
    <row r="4868" spans="1:7" ht="15" customHeight="1">
      <c r="A4868" s="180">
        <v>45005</v>
      </c>
      <c r="B4868" s="1" t="s">
        <v>84</v>
      </c>
      <c r="C4868" s="144"/>
      <c r="D4868" s="144">
        <v>1434120</v>
      </c>
      <c r="E4868" s="1" t="s">
        <v>456</v>
      </c>
      <c r="F4868" s="1" t="s">
        <v>143</v>
      </c>
      <c r="G4868" s="1" t="s">
        <v>384</v>
      </c>
    </row>
    <row r="4869" spans="1:7" ht="15" customHeight="1">
      <c r="A4869" s="180">
        <v>45005</v>
      </c>
      <c r="B4869" s="1" t="s">
        <v>276</v>
      </c>
      <c r="C4869" s="144"/>
      <c r="D4869" s="144">
        <v>143412</v>
      </c>
      <c r="E4869" s="1" t="s">
        <v>456</v>
      </c>
      <c r="F4869" s="1" t="s">
        <v>143</v>
      </c>
      <c r="G4869" s="1" t="s">
        <v>513</v>
      </c>
    </row>
    <row r="4870" spans="1:7" ht="15" customHeight="1">
      <c r="A4870" s="180">
        <v>45005</v>
      </c>
      <c r="B4870" s="1" t="s">
        <v>248</v>
      </c>
      <c r="C4870" s="144">
        <v>1577532</v>
      </c>
      <c r="D4870" s="144"/>
      <c r="E4870" s="1" t="s">
        <v>456</v>
      </c>
      <c r="F4870" s="1" t="s">
        <v>143</v>
      </c>
      <c r="G4870" s="1" t="s">
        <v>513</v>
      </c>
    </row>
    <row r="4871" spans="1:7" ht="15" customHeight="1">
      <c r="A4871" s="180">
        <v>45005</v>
      </c>
      <c r="B4871" s="1" t="s">
        <v>84</v>
      </c>
      <c r="C4871" s="144"/>
      <c r="D4871" s="144">
        <v>62550</v>
      </c>
      <c r="E4871" s="1" t="s">
        <v>456</v>
      </c>
      <c r="F4871" s="1" t="s">
        <v>144</v>
      </c>
      <c r="G4871" s="1" t="s">
        <v>384</v>
      </c>
    </row>
    <row r="4872" spans="1:7" ht="15" customHeight="1">
      <c r="A4872" s="180">
        <v>45005</v>
      </c>
      <c r="B4872" s="1" t="s">
        <v>248</v>
      </c>
      <c r="C4872" s="144">
        <v>62550</v>
      </c>
      <c r="D4872" s="144"/>
      <c r="E4872" s="1" t="s">
        <v>456</v>
      </c>
      <c r="F4872" s="1" t="s">
        <v>144</v>
      </c>
      <c r="G4872" s="1" t="s">
        <v>513</v>
      </c>
    </row>
    <row r="4873" spans="1:7" ht="15" customHeight="1">
      <c r="A4873" s="180">
        <v>45005</v>
      </c>
      <c r="B4873" s="1" t="s">
        <v>84</v>
      </c>
      <c r="C4873" s="144"/>
      <c r="D4873" s="144">
        <v>3169560</v>
      </c>
      <c r="E4873" s="1" t="s">
        <v>456</v>
      </c>
      <c r="F4873" s="1" t="s">
        <v>227</v>
      </c>
      <c r="G4873" s="1" t="s">
        <v>384</v>
      </c>
    </row>
    <row r="4874" spans="1:7" ht="15" customHeight="1">
      <c r="A4874" s="180">
        <v>45005</v>
      </c>
      <c r="B4874" s="1" t="s">
        <v>276</v>
      </c>
      <c r="C4874" s="144"/>
      <c r="D4874" s="144">
        <v>316956</v>
      </c>
      <c r="E4874" s="1" t="s">
        <v>456</v>
      </c>
      <c r="F4874" s="1" t="s">
        <v>227</v>
      </c>
      <c r="G4874" s="1" t="s">
        <v>513</v>
      </c>
    </row>
    <row r="4875" spans="1:7" ht="15" customHeight="1">
      <c r="A4875" s="180">
        <v>45005</v>
      </c>
      <c r="B4875" s="1" t="s">
        <v>248</v>
      </c>
      <c r="C4875" s="144">
        <v>3486516</v>
      </c>
      <c r="D4875" s="144"/>
      <c r="E4875" s="1" t="s">
        <v>456</v>
      </c>
      <c r="F4875" s="1" t="s">
        <v>227</v>
      </c>
      <c r="G4875" s="1" t="s">
        <v>513</v>
      </c>
    </row>
    <row r="4876" spans="1:7" ht="15" customHeight="1">
      <c r="A4876" s="180">
        <v>45005</v>
      </c>
      <c r="B4876" s="1" t="s">
        <v>84</v>
      </c>
      <c r="C4876" s="144"/>
      <c r="D4876" s="144">
        <v>138260</v>
      </c>
      <c r="E4876" s="1" t="s">
        <v>456</v>
      </c>
      <c r="F4876" s="1" t="s">
        <v>228</v>
      </c>
      <c r="G4876" s="1" t="s">
        <v>384</v>
      </c>
    </row>
    <row r="4877" spans="1:7" ht="15" customHeight="1">
      <c r="A4877" s="180">
        <v>45005</v>
      </c>
      <c r="B4877" s="1" t="s">
        <v>248</v>
      </c>
      <c r="C4877" s="144">
        <v>138260</v>
      </c>
      <c r="D4877" s="144"/>
      <c r="E4877" s="1" t="s">
        <v>456</v>
      </c>
      <c r="F4877" s="1" t="s">
        <v>228</v>
      </c>
      <c r="G4877" s="1" t="s">
        <v>513</v>
      </c>
    </row>
    <row r="4878" spans="1:7" ht="15" customHeight="1">
      <c r="A4878" s="180">
        <v>45005</v>
      </c>
      <c r="B4878" s="1" t="s">
        <v>84</v>
      </c>
      <c r="C4878" s="144"/>
      <c r="D4878" s="144">
        <v>17910</v>
      </c>
      <c r="E4878" s="1" t="s">
        <v>246</v>
      </c>
      <c r="F4878" s="1" t="s">
        <v>143</v>
      </c>
      <c r="G4878" s="1" t="s">
        <v>384</v>
      </c>
    </row>
    <row r="4879" spans="1:7" ht="15" customHeight="1">
      <c r="A4879" s="180">
        <v>45005</v>
      </c>
      <c r="B4879" s="1" t="s">
        <v>276</v>
      </c>
      <c r="C4879" s="144"/>
      <c r="D4879" s="144">
        <v>1791</v>
      </c>
      <c r="E4879" s="1" t="s">
        <v>246</v>
      </c>
      <c r="F4879" s="1" t="s">
        <v>143</v>
      </c>
      <c r="G4879" s="1" t="s">
        <v>513</v>
      </c>
    </row>
    <row r="4880" spans="1:7" ht="15" customHeight="1">
      <c r="A4880" s="180">
        <v>45005</v>
      </c>
      <c r="B4880" s="1" t="s">
        <v>248</v>
      </c>
      <c r="C4880" s="144">
        <v>19701</v>
      </c>
      <c r="D4880" s="144"/>
      <c r="E4880" s="1" t="s">
        <v>246</v>
      </c>
      <c r="F4880" s="1" t="s">
        <v>143</v>
      </c>
      <c r="G4880" s="1" t="s">
        <v>513</v>
      </c>
    </row>
    <row r="4881" spans="1:7" ht="15" customHeight="1">
      <c r="A4881" s="180">
        <v>45005</v>
      </c>
      <c r="B4881" s="1" t="s">
        <v>84</v>
      </c>
      <c r="C4881" s="144"/>
      <c r="D4881" s="144">
        <v>780</v>
      </c>
      <c r="E4881" s="1" t="s">
        <v>246</v>
      </c>
      <c r="F4881" s="1" t="s">
        <v>144</v>
      </c>
      <c r="G4881" s="1" t="s">
        <v>384</v>
      </c>
    </row>
    <row r="4882" spans="1:7" ht="15" customHeight="1">
      <c r="A4882" s="180">
        <v>45005</v>
      </c>
      <c r="B4882" s="1" t="s">
        <v>248</v>
      </c>
      <c r="C4882" s="144">
        <v>780</v>
      </c>
      <c r="D4882" s="144"/>
      <c r="E4882" s="1" t="s">
        <v>246</v>
      </c>
      <c r="F4882" s="1" t="s">
        <v>144</v>
      </c>
      <c r="G4882" s="1" t="s">
        <v>513</v>
      </c>
    </row>
    <row r="4883" spans="1:7" ht="15" customHeight="1">
      <c r="A4883" s="180">
        <v>45005</v>
      </c>
      <c r="B4883" s="1" t="s">
        <v>84</v>
      </c>
      <c r="C4883" s="144"/>
      <c r="D4883" s="144">
        <v>47800</v>
      </c>
      <c r="E4883" s="1" t="s">
        <v>246</v>
      </c>
      <c r="F4883" s="1" t="s">
        <v>143</v>
      </c>
      <c r="G4883" s="1" t="s">
        <v>384</v>
      </c>
    </row>
    <row r="4884" spans="1:7" ht="15" customHeight="1">
      <c r="A4884" s="180">
        <v>45005</v>
      </c>
      <c r="B4884" s="1" t="s">
        <v>276</v>
      </c>
      <c r="C4884" s="144"/>
      <c r="D4884" s="144">
        <v>4780</v>
      </c>
      <c r="E4884" s="1" t="s">
        <v>246</v>
      </c>
      <c r="F4884" s="1" t="s">
        <v>143</v>
      </c>
      <c r="G4884" s="1" t="s">
        <v>513</v>
      </c>
    </row>
    <row r="4885" spans="1:7" ht="15" customHeight="1">
      <c r="A4885" s="180">
        <v>45005</v>
      </c>
      <c r="B4885" s="1" t="s">
        <v>248</v>
      </c>
      <c r="C4885" s="144">
        <v>52580</v>
      </c>
      <c r="D4885" s="144"/>
      <c r="E4885" s="1" t="s">
        <v>246</v>
      </c>
      <c r="F4885" s="1" t="s">
        <v>143</v>
      </c>
      <c r="G4885" s="1" t="s">
        <v>513</v>
      </c>
    </row>
    <row r="4886" spans="1:7" ht="15" customHeight="1">
      <c r="A4886" s="180">
        <v>45005</v>
      </c>
      <c r="B4886" s="1" t="s">
        <v>84</v>
      </c>
      <c r="C4886" s="144"/>
      <c r="D4886" s="144">
        <v>2080</v>
      </c>
      <c r="E4886" s="1" t="s">
        <v>246</v>
      </c>
      <c r="F4886" s="1" t="s">
        <v>144</v>
      </c>
      <c r="G4886" s="1" t="s">
        <v>384</v>
      </c>
    </row>
    <row r="4887" spans="1:7" ht="15" customHeight="1">
      <c r="A4887" s="180">
        <v>45005</v>
      </c>
      <c r="B4887" s="1" t="s">
        <v>248</v>
      </c>
      <c r="C4887" s="144">
        <v>2080</v>
      </c>
      <c r="D4887" s="144"/>
      <c r="E4887" s="1" t="s">
        <v>246</v>
      </c>
      <c r="F4887" s="1" t="s">
        <v>144</v>
      </c>
      <c r="G4887" s="1" t="s">
        <v>513</v>
      </c>
    </row>
    <row r="4888" spans="1:7" ht="15" customHeight="1">
      <c r="A4888" s="180">
        <v>45005</v>
      </c>
      <c r="B4888" s="1" t="s">
        <v>84</v>
      </c>
      <c r="C4888" s="144"/>
      <c r="D4888" s="144">
        <v>81940</v>
      </c>
      <c r="E4888" s="1" t="s">
        <v>397</v>
      </c>
      <c r="F4888" s="1" t="s">
        <v>143</v>
      </c>
      <c r="G4888" s="1" t="s">
        <v>384</v>
      </c>
    </row>
    <row r="4889" spans="1:7" ht="15" customHeight="1">
      <c r="A4889" s="180">
        <v>45005</v>
      </c>
      <c r="B4889" s="1" t="s">
        <v>276</v>
      </c>
      <c r="C4889" s="144"/>
      <c r="D4889" s="144">
        <v>8194</v>
      </c>
      <c r="E4889" s="1" t="s">
        <v>397</v>
      </c>
      <c r="F4889" s="1" t="s">
        <v>143</v>
      </c>
      <c r="G4889" s="1" t="s">
        <v>513</v>
      </c>
    </row>
    <row r="4890" spans="1:7" ht="15" customHeight="1">
      <c r="A4890" s="180">
        <v>45005</v>
      </c>
      <c r="B4890" s="1" t="s">
        <v>248</v>
      </c>
      <c r="C4890" s="144">
        <v>90134</v>
      </c>
      <c r="D4890" s="144"/>
      <c r="E4890" s="1" t="s">
        <v>397</v>
      </c>
      <c r="F4890" s="1" t="s">
        <v>143</v>
      </c>
      <c r="G4890" s="1" t="s">
        <v>513</v>
      </c>
    </row>
    <row r="4891" spans="1:7" ht="15" customHeight="1">
      <c r="A4891" s="180">
        <v>45005</v>
      </c>
      <c r="B4891" s="1" t="s">
        <v>84</v>
      </c>
      <c r="C4891" s="144"/>
      <c r="D4891" s="144">
        <v>3570</v>
      </c>
      <c r="E4891" s="1" t="s">
        <v>397</v>
      </c>
      <c r="F4891" s="1" t="s">
        <v>144</v>
      </c>
      <c r="G4891" s="1" t="s">
        <v>384</v>
      </c>
    </row>
    <row r="4892" spans="1:7" ht="15" customHeight="1">
      <c r="A4892" s="180">
        <v>45005</v>
      </c>
      <c r="B4892" s="1" t="s">
        <v>248</v>
      </c>
      <c r="C4892" s="144">
        <v>3570</v>
      </c>
      <c r="D4892" s="144"/>
      <c r="E4892" s="1" t="s">
        <v>397</v>
      </c>
      <c r="F4892" s="1" t="s">
        <v>144</v>
      </c>
      <c r="G4892" s="1" t="s">
        <v>513</v>
      </c>
    </row>
    <row r="4893" spans="1:7" ht="15" customHeight="1">
      <c r="A4893" s="180">
        <v>45005</v>
      </c>
      <c r="B4893" s="1" t="s">
        <v>84</v>
      </c>
      <c r="C4893" s="144"/>
      <c r="D4893" s="144">
        <v>38530</v>
      </c>
      <c r="E4893" s="1" t="s">
        <v>630</v>
      </c>
      <c r="F4893" s="1" t="s">
        <v>143</v>
      </c>
      <c r="G4893" s="1" t="s">
        <v>384</v>
      </c>
    </row>
    <row r="4894" spans="1:7" ht="15" customHeight="1">
      <c r="A4894" s="180">
        <v>45005</v>
      </c>
      <c r="B4894" s="1" t="s">
        <v>276</v>
      </c>
      <c r="C4894" s="144"/>
      <c r="D4894" s="144">
        <v>3853</v>
      </c>
      <c r="E4894" s="1" t="s">
        <v>630</v>
      </c>
      <c r="F4894" s="1" t="s">
        <v>143</v>
      </c>
      <c r="G4894" s="1" t="s">
        <v>513</v>
      </c>
    </row>
    <row r="4895" spans="1:7" ht="15" customHeight="1">
      <c r="A4895" s="180">
        <v>45005</v>
      </c>
      <c r="B4895" s="1" t="s">
        <v>248</v>
      </c>
      <c r="C4895" s="144">
        <v>42383</v>
      </c>
      <c r="D4895" s="144"/>
      <c r="E4895" s="1" t="s">
        <v>630</v>
      </c>
      <c r="F4895" s="1" t="s">
        <v>143</v>
      </c>
      <c r="G4895" s="1" t="s">
        <v>513</v>
      </c>
    </row>
    <row r="4896" spans="1:7" ht="15" customHeight="1">
      <c r="A4896" s="180">
        <v>45005</v>
      </c>
      <c r="B4896" s="1" t="s">
        <v>84</v>
      </c>
      <c r="C4896" s="144"/>
      <c r="D4896" s="144">
        <v>1680</v>
      </c>
      <c r="E4896" s="1" t="s">
        <v>630</v>
      </c>
      <c r="F4896" s="1" t="s">
        <v>144</v>
      </c>
      <c r="G4896" s="1" t="s">
        <v>384</v>
      </c>
    </row>
    <row r="4897" spans="1:7" ht="15" customHeight="1">
      <c r="A4897" s="180">
        <v>45005</v>
      </c>
      <c r="B4897" s="1" t="s">
        <v>248</v>
      </c>
      <c r="C4897" s="144">
        <v>1680</v>
      </c>
      <c r="D4897" s="144"/>
      <c r="E4897" s="1" t="s">
        <v>630</v>
      </c>
      <c r="F4897" s="1" t="s">
        <v>144</v>
      </c>
      <c r="G4897" s="1" t="s">
        <v>513</v>
      </c>
    </row>
    <row r="4898" spans="1:7" ht="15" customHeight="1">
      <c r="A4898" s="180">
        <v>45005</v>
      </c>
      <c r="B4898" s="1" t="s">
        <v>84</v>
      </c>
      <c r="C4898" s="144"/>
      <c r="D4898" s="144">
        <v>122540</v>
      </c>
      <c r="E4898" s="1" t="s">
        <v>630</v>
      </c>
      <c r="F4898" s="1" t="s">
        <v>227</v>
      </c>
      <c r="G4898" s="1" t="s">
        <v>384</v>
      </c>
    </row>
    <row r="4899" spans="1:7" ht="15" customHeight="1">
      <c r="A4899" s="180">
        <v>45005</v>
      </c>
      <c r="B4899" s="1" t="s">
        <v>276</v>
      </c>
      <c r="C4899" s="144"/>
      <c r="D4899" s="144">
        <v>12254</v>
      </c>
      <c r="E4899" s="1" t="s">
        <v>630</v>
      </c>
      <c r="F4899" s="1" t="s">
        <v>227</v>
      </c>
      <c r="G4899" s="1" t="s">
        <v>513</v>
      </c>
    </row>
    <row r="4900" spans="1:7" ht="15" customHeight="1">
      <c r="A4900" s="180">
        <v>45005</v>
      </c>
      <c r="B4900" s="1" t="s">
        <v>248</v>
      </c>
      <c r="C4900" s="144">
        <v>134794</v>
      </c>
      <c r="D4900" s="144"/>
      <c r="E4900" s="1" t="s">
        <v>630</v>
      </c>
      <c r="F4900" s="1" t="s">
        <v>227</v>
      </c>
      <c r="G4900" s="1" t="s">
        <v>513</v>
      </c>
    </row>
    <row r="4901" spans="1:7" ht="15" customHeight="1">
      <c r="A4901" s="180">
        <v>45005</v>
      </c>
      <c r="B4901" s="1" t="s">
        <v>84</v>
      </c>
      <c r="C4901" s="144"/>
      <c r="D4901" s="144">
        <v>5340</v>
      </c>
      <c r="E4901" s="1" t="s">
        <v>630</v>
      </c>
      <c r="F4901" s="1" t="s">
        <v>228</v>
      </c>
      <c r="G4901" s="1" t="s">
        <v>384</v>
      </c>
    </row>
    <row r="4902" spans="1:7" ht="15" customHeight="1">
      <c r="A4902" s="180">
        <v>45005</v>
      </c>
      <c r="B4902" s="1" t="s">
        <v>248</v>
      </c>
      <c r="C4902" s="144">
        <v>5340</v>
      </c>
      <c r="D4902" s="144"/>
      <c r="E4902" s="1" t="s">
        <v>630</v>
      </c>
      <c r="F4902" s="1" t="s">
        <v>228</v>
      </c>
      <c r="G4902" s="1" t="s">
        <v>513</v>
      </c>
    </row>
    <row r="4903" spans="1:7" ht="15" customHeight="1">
      <c r="A4903" s="180">
        <v>45005</v>
      </c>
      <c r="B4903" s="1" t="s">
        <v>84</v>
      </c>
      <c r="C4903" s="144"/>
      <c r="D4903" s="144">
        <v>22440</v>
      </c>
      <c r="E4903" s="1" t="s">
        <v>120</v>
      </c>
      <c r="F4903" s="1" t="s">
        <v>143</v>
      </c>
      <c r="G4903" s="1" t="s">
        <v>384</v>
      </c>
    </row>
    <row r="4904" spans="1:7" ht="15" customHeight="1">
      <c r="A4904" s="180">
        <v>45005</v>
      </c>
      <c r="B4904" s="1" t="s">
        <v>276</v>
      </c>
      <c r="C4904" s="144"/>
      <c r="D4904" s="144">
        <v>2244</v>
      </c>
      <c r="E4904" s="1" t="s">
        <v>120</v>
      </c>
      <c r="F4904" s="1" t="s">
        <v>143</v>
      </c>
      <c r="G4904" s="1" t="s">
        <v>513</v>
      </c>
    </row>
    <row r="4905" spans="1:7" ht="15" customHeight="1">
      <c r="A4905" s="180">
        <v>45005</v>
      </c>
      <c r="B4905" s="1" t="s">
        <v>248</v>
      </c>
      <c r="C4905" s="144">
        <v>24684</v>
      </c>
      <c r="D4905" s="144"/>
      <c r="E4905" s="1" t="s">
        <v>120</v>
      </c>
      <c r="F4905" s="1" t="s">
        <v>143</v>
      </c>
      <c r="G4905" s="1" t="s">
        <v>513</v>
      </c>
    </row>
    <row r="4906" spans="1:7" ht="15" customHeight="1">
      <c r="A4906" s="180">
        <v>45005</v>
      </c>
      <c r="B4906" s="1" t="s">
        <v>84</v>
      </c>
      <c r="C4906" s="144"/>
      <c r="D4906" s="144">
        <v>970</v>
      </c>
      <c r="E4906" s="1" t="s">
        <v>120</v>
      </c>
      <c r="F4906" s="1" t="s">
        <v>144</v>
      </c>
      <c r="G4906" s="1" t="s">
        <v>384</v>
      </c>
    </row>
    <row r="4907" spans="1:7" ht="15" customHeight="1">
      <c r="A4907" s="180">
        <v>45005</v>
      </c>
      <c r="B4907" s="1" t="s">
        <v>248</v>
      </c>
      <c r="C4907" s="144">
        <v>970</v>
      </c>
      <c r="D4907" s="144"/>
      <c r="E4907" s="1" t="s">
        <v>120</v>
      </c>
      <c r="F4907" s="1" t="s">
        <v>144</v>
      </c>
      <c r="G4907" s="1" t="s">
        <v>513</v>
      </c>
    </row>
    <row r="4908" spans="1:7" ht="15" customHeight="1">
      <c r="A4908" s="180">
        <v>45005</v>
      </c>
      <c r="B4908" s="1" t="s">
        <v>84</v>
      </c>
      <c r="C4908" s="144"/>
      <c r="D4908" s="144">
        <v>482180</v>
      </c>
      <c r="E4908" s="1" t="s">
        <v>120</v>
      </c>
      <c r="F4908" s="1" t="s">
        <v>143</v>
      </c>
      <c r="G4908" s="1" t="s">
        <v>384</v>
      </c>
    </row>
    <row r="4909" spans="1:7" ht="15" customHeight="1">
      <c r="A4909" s="180">
        <v>45005</v>
      </c>
      <c r="B4909" s="1" t="s">
        <v>276</v>
      </c>
      <c r="C4909" s="144"/>
      <c r="D4909" s="144">
        <v>48218</v>
      </c>
      <c r="E4909" s="1" t="s">
        <v>120</v>
      </c>
      <c r="F4909" s="1" t="s">
        <v>143</v>
      </c>
      <c r="G4909" s="1" t="s">
        <v>513</v>
      </c>
    </row>
    <row r="4910" spans="1:7" ht="15" customHeight="1">
      <c r="A4910" s="180">
        <v>45005</v>
      </c>
      <c r="B4910" s="1" t="s">
        <v>248</v>
      </c>
      <c r="C4910" s="144">
        <v>530398</v>
      </c>
      <c r="D4910" s="144"/>
      <c r="E4910" s="1" t="s">
        <v>120</v>
      </c>
      <c r="F4910" s="1" t="s">
        <v>143</v>
      </c>
      <c r="G4910" s="1" t="s">
        <v>513</v>
      </c>
    </row>
    <row r="4911" spans="1:7" ht="15" customHeight="1">
      <c r="A4911" s="180">
        <v>45005</v>
      </c>
      <c r="B4911" s="1" t="s">
        <v>84</v>
      </c>
      <c r="C4911" s="144"/>
      <c r="D4911" s="144">
        <v>21010</v>
      </c>
      <c r="E4911" s="1" t="s">
        <v>120</v>
      </c>
      <c r="F4911" s="1" t="s">
        <v>144</v>
      </c>
      <c r="G4911" s="1" t="s">
        <v>384</v>
      </c>
    </row>
    <row r="4912" spans="1:7" ht="15" customHeight="1">
      <c r="A4912" s="180">
        <v>45005</v>
      </c>
      <c r="B4912" s="1" t="s">
        <v>248</v>
      </c>
      <c r="C4912" s="144">
        <v>21010</v>
      </c>
      <c r="D4912" s="144"/>
      <c r="E4912" s="1" t="s">
        <v>120</v>
      </c>
      <c r="F4912" s="1" t="s">
        <v>144</v>
      </c>
      <c r="G4912" s="1" t="s">
        <v>513</v>
      </c>
    </row>
    <row r="4913" spans="1:7" ht="15" customHeight="1">
      <c r="A4913" s="180">
        <v>45005</v>
      </c>
      <c r="B4913" s="1" t="s">
        <v>84</v>
      </c>
      <c r="C4913" s="144"/>
      <c r="D4913" s="144">
        <v>8059480</v>
      </c>
      <c r="E4913" s="1" t="s">
        <v>120</v>
      </c>
      <c r="F4913" s="1" t="s">
        <v>227</v>
      </c>
      <c r="G4913" s="1" t="s">
        <v>384</v>
      </c>
    </row>
    <row r="4914" spans="1:7" ht="15" customHeight="1">
      <c r="A4914" s="180">
        <v>45005</v>
      </c>
      <c r="B4914" s="1" t="s">
        <v>276</v>
      </c>
      <c r="C4914" s="144"/>
      <c r="D4914" s="144">
        <v>805948</v>
      </c>
      <c r="E4914" s="1" t="s">
        <v>120</v>
      </c>
      <c r="F4914" s="1" t="s">
        <v>227</v>
      </c>
      <c r="G4914" s="1" t="s">
        <v>513</v>
      </c>
    </row>
    <row r="4915" spans="1:7" ht="15" customHeight="1">
      <c r="A4915" s="180">
        <v>45005</v>
      </c>
      <c r="B4915" s="1" t="s">
        <v>248</v>
      </c>
      <c r="C4915" s="144">
        <v>8865428</v>
      </c>
      <c r="D4915" s="144"/>
      <c r="E4915" s="1" t="s">
        <v>120</v>
      </c>
      <c r="F4915" s="1" t="s">
        <v>227</v>
      </c>
      <c r="G4915" s="1" t="s">
        <v>513</v>
      </c>
    </row>
    <row r="4916" spans="1:7" ht="15" customHeight="1">
      <c r="A4916" s="180">
        <v>45005</v>
      </c>
      <c r="B4916" s="1" t="s">
        <v>84</v>
      </c>
      <c r="C4916" s="144"/>
      <c r="D4916" s="144">
        <v>351590</v>
      </c>
      <c r="E4916" s="1" t="s">
        <v>120</v>
      </c>
      <c r="F4916" s="1" t="s">
        <v>228</v>
      </c>
      <c r="G4916" s="1" t="s">
        <v>384</v>
      </c>
    </row>
    <row r="4917" spans="1:7" ht="15" customHeight="1">
      <c r="A4917" s="180">
        <v>45005</v>
      </c>
      <c r="B4917" s="1" t="s">
        <v>248</v>
      </c>
      <c r="C4917" s="144">
        <v>351590</v>
      </c>
      <c r="D4917" s="144"/>
      <c r="E4917" s="1" t="s">
        <v>120</v>
      </c>
      <c r="F4917" s="1" t="s">
        <v>228</v>
      </c>
      <c r="G4917" s="1" t="s">
        <v>513</v>
      </c>
    </row>
    <row r="4918" spans="1:7" ht="15" customHeight="1">
      <c r="A4918" s="180">
        <v>45005</v>
      </c>
      <c r="B4918" s="1" t="s">
        <v>84</v>
      </c>
      <c r="C4918" s="144"/>
      <c r="D4918" s="144">
        <v>63810</v>
      </c>
      <c r="E4918" s="1" t="s">
        <v>142</v>
      </c>
      <c r="F4918" s="1" t="s">
        <v>143</v>
      </c>
      <c r="G4918" s="1" t="s">
        <v>384</v>
      </c>
    </row>
    <row r="4919" spans="1:7" ht="15" customHeight="1">
      <c r="A4919" s="180">
        <v>45005</v>
      </c>
      <c r="B4919" s="1" t="s">
        <v>276</v>
      </c>
      <c r="C4919" s="144"/>
      <c r="D4919" s="144">
        <v>6381</v>
      </c>
      <c r="E4919" s="1" t="s">
        <v>142</v>
      </c>
      <c r="F4919" s="1" t="s">
        <v>143</v>
      </c>
      <c r="G4919" s="1" t="s">
        <v>513</v>
      </c>
    </row>
    <row r="4920" spans="1:7" ht="15" customHeight="1">
      <c r="A4920" s="180">
        <v>45005</v>
      </c>
      <c r="B4920" s="1" t="s">
        <v>248</v>
      </c>
      <c r="C4920" s="144">
        <v>70191</v>
      </c>
      <c r="D4920" s="144"/>
      <c r="E4920" s="1" t="s">
        <v>142</v>
      </c>
      <c r="F4920" s="1" t="s">
        <v>143</v>
      </c>
      <c r="G4920" s="1" t="s">
        <v>513</v>
      </c>
    </row>
    <row r="4921" spans="1:7" ht="15" customHeight="1">
      <c r="A4921" s="180">
        <v>45005</v>
      </c>
      <c r="B4921" s="1" t="s">
        <v>84</v>
      </c>
      <c r="C4921" s="144"/>
      <c r="D4921" s="144">
        <v>2770</v>
      </c>
      <c r="E4921" s="1" t="s">
        <v>142</v>
      </c>
      <c r="F4921" s="1" t="s">
        <v>144</v>
      </c>
      <c r="G4921" s="1" t="s">
        <v>384</v>
      </c>
    </row>
    <row r="4922" spans="1:7" ht="15" customHeight="1">
      <c r="A4922" s="180">
        <v>45005</v>
      </c>
      <c r="B4922" s="1" t="s">
        <v>248</v>
      </c>
      <c r="C4922" s="144">
        <v>2770</v>
      </c>
      <c r="D4922" s="144"/>
      <c r="E4922" s="1" t="s">
        <v>142</v>
      </c>
      <c r="F4922" s="1" t="s">
        <v>144</v>
      </c>
      <c r="G4922" s="1" t="s">
        <v>513</v>
      </c>
    </row>
    <row r="4923" spans="1:7" ht="15" customHeight="1">
      <c r="A4923" s="180">
        <v>45005</v>
      </c>
      <c r="B4923" s="1" t="s">
        <v>84</v>
      </c>
      <c r="C4923" s="144"/>
      <c r="D4923" s="144">
        <v>1118460</v>
      </c>
      <c r="E4923" s="1" t="s">
        <v>142</v>
      </c>
      <c r="F4923" s="1" t="s">
        <v>143</v>
      </c>
      <c r="G4923" s="1" t="s">
        <v>384</v>
      </c>
    </row>
    <row r="4924" spans="1:7" ht="15" customHeight="1">
      <c r="A4924" s="180">
        <v>45005</v>
      </c>
      <c r="B4924" s="1" t="s">
        <v>276</v>
      </c>
      <c r="C4924" s="144"/>
      <c r="D4924" s="144">
        <v>111846</v>
      </c>
      <c r="E4924" s="1" t="s">
        <v>142</v>
      </c>
      <c r="F4924" s="1" t="s">
        <v>143</v>
      </c>
      <c r="G4924" s="1" t="s">
        <v>513</v>
      </c>
    </row>
    <row r="4925" spans="1:7" ht="15" customHeight="1">
      <c r="A4925" s="180">
        <v>45005</v>
      </c>
      <c r="B4925" s="1" t="s">
        <v>248</v>
      </c>
      <c r="C4925" s="144">
        <v>1230306</v>
      </c>
      <c r="D4925" s="144"/>
      <c r="E4925" s="1" t="s">
        <v>142</v>
      </c>
      <c r="F4925" s="1" t="s">
        <v>143</v>
      </c>
      <c r="G4925" s="1" t="s">
        <v>513</v>
      </c>
    </row>
    <row r="4926" spans="1:7" ht="15" customHeight="1">
      <c r="A4926" s="180">
        <v>45005</v>
      </c>
      <c r="B4926" s="1" t="s">
        <v>84</v>
      </c>
      <c r="C4926" s="144"/>
      <c r="D4926" s="144">
        <v>48760</v>
      </c>
      <c r="E4926" s="1" t="s">
        <v>142</v>
      </c>
      <c r="F4926" s="1" t="s">
        <v>144</v>
      </c>
      <c r="G4926" s="1" t="s">
        <v>384</v>
      </c>
    </row>
    <row r="4927" spans="1:7" ht="15" customHeight="1">
      <c r="A4927" s="180">
        <v>45005</v>
      </c>
      <c r="B4927" s="1" t="s">
        <v>248</v>
      </c>
      <c r="C4927" s="144">
        <v>48760</v>
      </c>
      <c r="D4927" s="144"/>
      <c r="E4927" s="1" t="s">
        <v>142</v>
      </c>
      <c r="F4927" s="1" t="s">
        <v>144</v>
      </c>
      <c r="G4927" s="1" t="s">
        <v>513</v>
      </c>
    </row>
    <row r="4928" spans="1:7" ht="15" customHeight="1">
      <c r="A4928" s="180">
        <v>45005</v>
      </c>
      <c r="B4928" s="1" t="s">
        <v>84</v>
      </c>
      <c r="C4928" s="144"/>
      <c r="D4928" s="144">
        <v>15806330</v>
      </c>
      <c r="E4928" s="1" t="s">
        <v>142</v>
      </c>
      <c r="F4928" s="1" t="s">
        <v>227</v>
      </c>
      <c r="G4928" s="1" t="s">
        <v>384</v>
      </c>
    </row>
    <row r="4929" spans="1:7" ht="15" customHeight="1">
      <c r="A4929" s="180">
        <v>45005</v>
      </c>
      <c r="B4929" s="1" t="s">
        <v>276</v>
      </c>
      <c r="C4929" s="144"/>
      <c r="D4929" s="144">
        <v>1580633</v>
      </c>
      <c r="E4929" s="1" t="s">
        <v>142</v>
      </c>
      <c r="F4929" s="1" t="s">
        <v>227</v>
      </c>
      <c r="G4929" s="1" t="s">
        <v>513</v>
      </c>
    </row>
    <row r="4930" spans="1:7" ht="15" customHeight="1">
      <c r="A4930" s="180">
        <v>45005</v>
      </c>
      <c r="B4930" s="1" t="s">
        <v>248</v>
      </c>
      <c r="C4930" s="144">
        <v>17386963</v>
      </c>
      <c r="D4930" s="144"/>
      <c r="E4930" s="1" t="s">
        <v>142</v>
      </c>
      <c r="F4930" s="1" t="s">
        <v>227</v>
      </c>
      <c r="G4930" s="1" t="s">
        <v>513</v>
      </c>
    </row>
    <row r="4931" spans="1:7" ht="15" customHeight="1">
      <c r="A4931" s="180">
        <v>45005</v>
      </c>
      <c r="B4931" s="1" t="s">
        <v>84</v>
      </c>
      <c r="C4931" s="144"/>
      <c r="D4931" s="144">
        <v>689550</v>
      </c>
      <c r="E4931" s="1" t="s">
        <v>142</v>
      </c>
      <c r="F4931" s="1" t="s">
        <v>228</v>
      </c>
      <c r="G4931" s="1" t="s">
        <v>384</v>
      </c>
    </row>
    <row r="4932" spans="1:7" ht="15" customHeight="1">
      <c r="A4932" s="180">
        <v>45005</v>
      </c>
      <c r="B4932" s="1" t="s">
        <v>248</v>
      </c>
      <c r="C4932" s="144">
        <v>689550</v>
      </c>
      <c r="D4932" s="144"/>
      <c r="E4932" s="1" t="s">
        <v>142</v>
      </c>
      <c r="F4932" s="1" t="s">
        <v>228</v>
      </c>
      <c r="G4932" s="1" t="s">
        <v>513</v>
      </c>
    </row>
    <row r="4933" spans="1:7" ht="15" customHeight="1">
      <c r="A4933" s="180">
        <v>45005</v>
      </c>
      <c r="B4933" s="1" t="s">
        <v>84</v>
      </c>
      <c r="C4933" s="144"/>
      <c r="D4933" s="144">
        <v>140000</v>
      </c>
      <c r="E4933" s="1" t="s">
        <v>142</v>
      </c>
      <c r="F4933" s="1" t="s">
        <v>145</v>
      </c>
      <c r="G4933" s="1" t="s">
        <v>384</v>
      </c>
    </row>
    <row r="4934" spans="1:7" ht="15" customHeight="1">
      <c r="A4934" s="180">
        <v>45005</v>
      </c>
      <c r="B4934" s="1" t="s">
        <v>276</v>
      </c>
      <c r="C4934" s="144"/>
      <c r="D4934" s="144">
        <v>14000</v>
      </c>
      <c r="E4934" s="1" t="s">
        <v>142</v>
      </c>
      <c r="F4934" s="1" t="s">
        <v>145</v>
      </c>
      <c r="G4934" s="1" t="s">
        <v>513</v>
      </c>
    </row>
    <row r="4935" spans="1:7" ht="15" customHeight="1">
      <c r="A4935" s="180">
        <v>45005</v>
      </c>
      <c r="B4935" s="1" t="s">
        <v>248</v>
      </c>
      <c r="C4935" s="144">
        <v>154000</v>
      </c>
      <c r="D4935" s="144"/>
      <c r="E4935" s="1" t="s">
        <v>142</v>
      </c>
      <c r="F4935" s="1" t="s">
        <v>145</v>
      </c>
      <c r="G4935" s="1" t="s">
        <v>513</v>
      </c>
    </row>
    <row r="4936" spans="1:7" ht="15" customHeight="1">
      <c r="A4936" s="180">
        <v>44987</v>
      </c>
      <c r="B4936" s="1" t="s">
        <v>84</v>
      </c>
      <c r="C4936" s="144"/>
      <c r="D4936" s="144">
        <v>270000</v>
      </c>
      <c r="E4936" s="1" t="s">
        <v>326</v>
      </c>
      <c r="F4936" s="1" t="s">
        <v>316</v>
      </c>
      <c r="G4936" s="1" t="s">
        <v>384</v>
      </c>
    </row>
    <row r="4937" spans="1:7" ht="15" customHeight="1">
      <c r="A4937" s="180">
        <v>44987</v>
      </c>
      <c r="B4937" s="1" t="s">
        <v>276</v>
      </c>
      <c r="C4937" s="144"/>
      <c r="D4937" s="144">
        <v>27000</v>
      </c>
      <c r="E4937" s="1" t="s">
        <v>326</v>
      </c>
      <c r="F4937" s="1" t="s">
        <v>316</v>
      </c>
      <c r="G4937" s="1" t="s">
        <v>513</v>
      </c>
    </row>
    <row r="4938" spans="1:7" ht="15" customHeight="1">
      <c r="A4938" s="180">
        <v>44987</v>
      </c>
      <c r="B4938" s="1" t="s">
        <v>248</v>
      </c>
      <c r="C4938" s="144">
        <v>297000</v>
      </c>
      <c r="D4938" s="144"/>
      <c r="E4938" s="1" t="s">
        <v>326</v>
      </c>
      <c r="F4938" s="1" t="s">
        <v>316</v>
      </c>
      <c r="G4938" s="1" t="s">
        <v>513</v>
      </c>
    </row>
    <row r="4939" spans="1:7" ht="15" customHeight="1">
      <c r="A4939" s="180">
        <v>44987</v>
      </c>
      <c r="B4939" s="1" t="s">
        <v>84</v>
      </c>
      <c r="C4939" s="144"/>
      <c r="D4939" s="144">
        <v>800000</v>
      </c>
      <c r="E4939" s="1" t="s">
        <v>323</v>
      </c>
      <c r="F4939" s="1" t="s">
        <v>316</v>
      </c>
      <c r="G4939" s="1" t="s">
        <v>384</v>
      </c>
    </row>
    <row r="4940" spans="1:7" ht="15" customHeight="1">
      <c r="A4940" s="180">
        <v>44987</v>
      </c>
      <c r="B4940" s="1" t="s">
        <v>276</v>
      </c>
      <c r="C4940" s="144"/>
      <c r="D4940" s="144">
        <v>80000</v>
      </c>
      <c r="E4940" s="1" t="s">
        <v>323</v>
      </c>
      <c r="F4940" s="1" t="s">
        <v>316</v>
      </c>
      <c r="G4940" s="1" t="s">
        <v>513</v>
      </c>
    </row>
    <row r="4941" spans="1:7" ht="15" customHeight="1">
      <c r="A4941" s="180">
        <v>44987</v>
      </c>
      <c r="B4941" s="1" t="s">
        <v>248</v>
      </c>
      <c r="C4941" s="144">
        <v>880000</v>
      </c>
      <c r="D4941" s="144"/>
      <c r="E4941" s="1" t="s">
        <v>323</v>
      </c>
      <c r="F4941" s="1" t="s">
        <v>316</v>
      </c>
      <c r="G4941" s="1" t="s">
        <v>513</v>
      </c>
    </row>
    <row r="4942" spans="1:7" ht="15" customHeight="1">
      <c r="A4942" s="180">
        <v>45005</v>
      </c>
      <c r="B4942" s="1" t="s">
        <v>84</v>
      </c>
      <c r="C4942" s="144"/>
      <c r="D4942" s="144">
        <v>1650000</v>
      </c>
      <c r="E4942" s="1" t="s">
        <v>324</v>
      </c>
      <c r="F4942" s="1" t="s">
        <v>223</v>
      </c>
      <c r="G4942" s="1" t="s">
        <v>384</v>
      </c>
    </row>
    <row r="4943" spans="1:7" ht="15" customHeight="1">
      <c r="A4943" s="180">
        <v>45005</v>
      </c>
      <c r="B4943" s="1" t="s">
        <v>276</v>
      </c>
      <c r="C4943" s="144"/>
      <c r="D4943" s="144">
        <v>165000</v>
      </c>
      <c r="E4943" s="1" t="s">
        <v>324</v>
      </c>
      <c r="F4943" s="1" t="s">
        <v>223</v>
      </c>
      <c r="G4943" s="1" t="s">
        <v>513</v>
      </c>
    </row>
    <row r="4944" spans="1:7" ht="15" customHeight="1">
      <c r="A4944" s="184">
        <v>45005</v>
      </c>
      <c r="B4944" s="26" t="s">
        <v>248</v>
      </c>
      <c r="C4944" s="271">
        <v>1815000</v>
      </c>
      <c r="D4944" s="271"/>
      <c r="E4944" s="26" t="s">
        <v>324</v>
      </c>
      <c r="F4944" s="26" t="s">
        <v>223</v>
      </c>
      <c r="G4944" s="26" t="s">
        <v>513</v>
      </c>
    </row>
    <row r="4945" spans="1:8" ht="15" customHeight="1">
      <c r="A4945" s="180">
        <v>45016</v>
      </c>
      <c r="B4945" s="1" t="s">
        <v>84</v>
      </c>
      <c r="C4945" s="144"/>
      <c r="D4945" s="144">
        <v>20000000</v>
      </c>
      <c r="E4945" s="1" t="s">
        <v>306</v>
      </c>
      <c r="F4945" s="1" t="s">
        <v>918</v>
      </c>
      <c r="G4945" s="1" t="s">
        <v>384</v>
      </c>
    </row>
    <row r="4946" spans="1:8" ht="15" customHeight="1">
      <c r="A4946" s="180">
        <v>45016</v>
      </c>
      <c r="B4946" s="1" t="s">
        <v>276</v>
      </c>
      <c r="C4946" s="144"/>
      <c r="D4946" s="144">
        <v>2000000</v>
      </c>
      <c r="E4946" s="1" t="s">
        <v>305</v>
      </c>
      <c r="F4946" s="1" t="s">
        <v>917</v>
      </c>
      <c r="G4946" s="1" t="s">
        <v>513</v>
      </c>
    </row>
    <row r="4947" spans="1:8" ht="15" customHeight="1">
      <c r="A4947" s="184">
        <v>45016</v>
      </c>
      <c r="B4947" s="26" t="s">
        <v>248</v>
      </c>
      <c r="C4947" s="271">
        <v>22000000</v>
      </c>
      <c r="D4947" s="271"/>
      <c r="E4947" s="26" t="s">
        <v>305</v>
      </c>
      <c r="F4947" s="26" t="s">
        <v>917</v>
      </c>
      <c r="G4947" s="26" t="s">
        <v>513</v>
      </c>
    </row>
    <row r="4948" spans="1:8" ht="15" customHeight="1">
      <c r="A4948" s="180">
        <v>44988</v>
      </c>
      <c r="B4948" s="1" t="s">
        <v>147</v>
      </c>
      <c r="C4948" s="144">
        <v>5801796</v>
      </c>
      <c r="D4948" s="144"/>
      <c r="E4948" s="1" t="s">
        <v>379</v>
      </c>
      <c r="F4948" s="1" t="s">
        <v>294</v>
      </c>
      <c r="G4948" s="138" t="s">
        <v>165</v>
      </c>
      <c r="H4948" s="155" t="s">
        <v>870</v>
      </c>
    </row>
    <row r="4949" spans="1:8" ht="15" customHeight="1">
      <c r="A4949" s="180">
        <v>44988</v>
      </c>
      <c r="B4949" s="1" t="s">
        <v>864</v>
      </c>
      <c r="C4949" s="144"/>
      <c r="D4949" s="144">
        <v>5801796</v>
      </c>
      <c r="E4949" s="1" t="s">
        <v>379</v>
      </c>
      <c r="F4949" s="1" t="s">
        <v>251</v>
      </c>
      <c r="G4949" s="138"/>
    </row>
    <row r="4950" spans="1:8" ht="15" customHeight="1">
      <c r="A4950" s="180">
        <v>44988</v>
      </c>
      <c r="B4950" s="1" t="s">
        <v>146</v>
      </c>
      <c r="C4950" s="144">
        <v>14497615</v>
      </c>
      <c r="D4950" s="144"/>
      <c r="E4950" s="1" t="s">
        <v>376</v>
      </c>
      <c r="F4950" s="1" t="s">
        <v>251</v>
      </c>
      <c r="G4950" s="138" t="s">
        <v>165</v>
      </c>
    </row>
    <row r="4951" spans="1:8" ht="15" customHeight="1">
      <c r="A4951" s="180">
        <v>44988</v>
      </c>
      <c r="B4951" s="1" t="s">
        <v>864</v>
      </c>
      <c r="C4951" s="144"/>
      <c r="D4951" s="144">
        <v>14497615</v>
      </c>
      <c r="E4951" s="1" t="s">
        <v>376</v>
      </c>
      <c r="F4951" s="1" t="s">
        <v>251</v>
      </c>
      <c r="G4951" s="138"/>
    </row>
    <row r="4952" spans="1:8" ht="15" customHeight="1">
      <c r="A4952" s="180">
        <v>44988</v>
      </c>
      <c r="B4952" s="1" t="s">
        <v>146</v>
      </c>
      <c r="C4952" s="144">
        <v>8779100</v>
      </c>
      <c r="D4952" s="144"/>
      <c r="E4952" s="1" t="s">
        <v>320</v>
      </c>
      <c r="F4952" s="1" t="s">
        <v>251</v>
      </c>
      <c r="G4952" s="1" t="s">
        <v>165</v>
      </c>
    </row>
    <row r="4953" spans="1:8" ht="15" customHeight="1">
      <c r="A4953" s="180">
        <v>44988</v>
      </c>
      <c r="B4953" s="1" t="s">
        <v>864</v>
      </c>
      <c r="C4953" s="144"/>
      <c r="D4953" s="144">
        <v>8779100</v>
      </c>
      <c r="E4953" s="1" t="s">
        <v>320</v>
      </c>
      <c r="F4953" s="1" t="s">
        <v>251</v>
      </c>
      <c r="G4953" s="138"/>
    </row>
    <row r="4954" spans="1:8" ht="15" customHeight="1">
      <c r="A4954" s="180">
        <v>44991</v>
      </c>
      <c r="B4954" s="1" t="s">
        <v>146</v>
      </c>
      <c r="C4954" s="144">
        <v>28477350</v>
      </c>
      <c r="D4954" s="144"/>
      <c r="E4954" s="1" t="s">
        <v>325</v>
      </c>
      <c r="F4954" s="1" t="s">
        <v>251</v>
      </c>
      <c r="G4954" s="138" t="s">
        <v>165</v>
      </c>
    </row>
    <row r="4955" spans="1:8" ht="15" customHeight="1">
      <c r="A4955" s="180">
        <v>44991</v>
      </c>
      <c r="B4955" s="1" t="s">
        <v>864</v>
      </c>
      <c r="C4955" s="144"/>
      <c r="D4955" s="144">
        <v>28477350</v>
      </c>
      <c r="E4955" s="1" t="s">
        <v>325</v>
      </c>
      <c r="F4955" s="1" t="s">
        <v>251</v>
      </c>
      <c r="G4955" s="138"/>
    </row>
    <row r="4956" spans="1:8" ht="15" customHeight="1">
      <c r="A4956" s="180">
        <v>44991</v>
      </c>
      <c r="B4956" s="1" t="s">
        <v>146</v>
      </c>
      <c r="C4956" s="144">
        <v>34673760</v>
      </c>
      <c r="D4956" s="144"/>
      <c r="E4956" s="1" t="s">
        <v>332</v>
      </c>
      <c r="F4956" s="1" t="s">
        <v>251</v>
      </c>
      <c r="G4956" s="138" t="s">
        <v>165</v>
      </c>
    </row>
    <row r="4957" spans="1:8" ht="15" customHeight="1">
      <c r="A4957" s="180">
        <v>44991</v>
      </c>
      <c r="B4957" s="1" t="s">
        <v>864</v>
      </c>
      <c r="C4957" s="144"/>
      <c r="D4957" s="144">
        <v>34673760</v>
      </c>
      <c r="E4957" s="1" t="s">
        <v>332</v>
      </c>
      <c r="F4957" s="1" t="s">
        <v>251</v>
      </c>
      <c r="G4957" s="138"/>
    </row>
    <row r="4958" spans="1:8" ht="15" customHeight="1">
      <c r="A4958" s="180">
        <v>44991</v>
      </c>
      <c r="B4958" s="1" t="s">
        <v>146</v>
      </c>
      <c r="C4958" s="144">
        <v>13637800</v>
      </c>
      <c r="D4958" s="144"/>
      <c r="E4958" s="1" t="s">
        <v>346</v>
      </c>
      <c r="F4958" s="1" t="s">
        <v>251</v>
      </c>
      <c r="G4958" s="138" t="s">
        <v>165</v>
      </c>
    </row>
    <row r="4959" spans="1:8" ht="15" customHeight="1">
      <c r="A4959" s="180">
        <v>44991</v>
      </c>
      <c r="B4959" s="1" t="s">
        <v>864</v>
      </c>
      <c r="C4959" s="144"/>
      <c r="D4959" s="144">
        <v>13637800</v>
      </c>
      <c r="E4959" s="1" t="s">
        <v>346</v>
      </c>
      <c r="F4959" s="1" t="s">
        <v>251</v>
      </c>
      <c r="G4959" s="138"/>
    </row>
    <row r="4960" spans="1:8" ht="15" customHeight="1">
      <c r="A4960" s="180">
        <v>44991</v>
      </c>
      <c r="B4960" s="1" t="s">
        <v>146</v>
      </c>
      <c r="C4960" s="144">
        <v>29533570</v>
      </c>
      <c r="D4960" s="144"/>
      <c r="E4960" s="1" t="s">
        <v>346</v>
      </c>
      <c r="F4960" s="1" t="s">
        <v>251</v>
      </c>
      <c r="G4960" s="138" t="s">
        <v>165</v>
      </c>
    </row>
    <row r="4961" spans="1:7" ht="15" customHeight="1">
      <c r="A4961" s="180">
        <v>44991</v>
      </c>
      <c r="B4961" s="1" t="s">
        <v>864</v>
      </c>
      <c r="C4961" s="144"/>
      <c r="D4961" s="144">
        <v>29533570</v>
      </c>
      <c r="E4961" s="1" t="s">
        <v>346</v>
      </c>
      <c r="F4961" s="1" t="s">
        <v>251</v>
      </c>
      <c r="G4961" s="138"/>
    </row>
    <row r="4962" spans="1:7" ht="15" customHeight="1">
      <c r="A4962" s="180">
        <v>44991</v>
      </c>
      <c r="B4962" s="1" t="s">
        <v>146</v>
      </c>
      <c r="C4962" s="144">
        <v>5267680</v>
      </c>
      <c r="D4962" s="144"/>
      <c r="E4962" s="1" t="s">
        <v>320</v>
      </c>
      <c r="F4962" s="1" t="s">
        <v>251</v>
      </c>
      <c r="G4962" s="138" t="s">
        <v>165</v>
      </c>
    </row>
    <row r="4963" spans="1:7" ht="15" customHeight="1">
      <c r="A4963" s="180">
        <v>44991</v>
      </c>
      <c r="B4963" s="1" t="s">
        <v>864</v>
      </c>
      <c r="C4963" s="144"/>
      <c r="D4963" s="144">
        <v>5267680</v>
      </c>
      <c r="E4963" s="1" t="s">
        <v>320</v>
      </c>
      <c r="F4963" s="1" t="s">
        <v>251</v>
      </c>
      <c r="G4963" s="138"/>
    </row>
    <row r="4964" spans="1:7" ht="15" customHeight="1">
      <c r="A4964" s="180">
        <v>44991</v>
      </c>
      <c r="B4964" s="1" t="s">
        <v>146</v>
      </c>
      <c r="C4964" s="144">
        <v>13160180</v>
      </c>
      <c r="D4964" s="144"/>
      <c r="E4964" s="1" t="s">
        <v>320</v>
      </c>
      <c r="F4964" s="1" t="s">
        <v>251</v>
      </c>
      <c r="G4964" s="138" t="s">
        <v>165</v>
      </c>
    </row>
    <row r="4965" spans="1:7" ht="15" customHeight="1">
      <c r="A4965" s="180">
        <v>44991</v>
      </c>
      <c r="B4965" s="1" t="s">
        <v>864</v>
      </c>
      <c r="C4965" s="144"/>
      <c r="D4965" s="144">
        <v>13160180</v>
      </c>
      <c r="E4965" s="1" t="s">
        <v>320</v>
      </c>
      <c r="F4965" s="1" t="s">
        <v>251</v>
      </c>
      <c r="G4965" s="138"/>
    </row>
    <row r="4966" spans="1:7" ht="15" customHeight="1">
      <c r="A4966" s="180">
        <v>44991</v>
      </c>
      <c r="B4966" s="1" t="s">
        <v>146</v>
      </c>
      <c r="C4966" s="144">
        <v>14806990</v>
      </c>
      <c r="D4966" s="144"/>
      <c r="E4966" s="1" t="s">
        <v>320</v>
      </c>
      <c r="F4966" s="1" t="s">
        <v>251</v>
      </c>
      <c r="G4966" s="138" t="s">
        <v>165</v>
      </c>
    </row>
    <row r="4967" spans="1:7" ht="15" customHeight="1">
      <c r="A4967" s="180">
        <v>44991</v>
      </c>
      <c r="B4967" s="1" t="s">
        <v>864</v>
      </c>
      <c r="C4967" s="144"/>
      <c r="D4967" s="144">
        <v>14806990</v>
      </c>
      <c r="E4967" s="1" t="s">
        <v>320</v>
      </c>
      <c r="F4967" s="1" t="s">
        <v>251</v>
      </c>
      <c r="G4967" s="138"/>
    </row>
    <row r="4968" spans="1:7" ht="15" customHeight="1">
      <c r="A4968" s="180">
        <v>44991</v>
      </c>
      <c r="B4968" s="1" t="s">
        <v>146</v>
      </c>
      <c r="C4968" s="144">
        <v>16222470</v>
      </c>
      <c r="D4968" s="144"/>
      <c r="E4968" s="1" t="s">
        <v>320</v>
      </c>
      <c r="F4968" s="1" t="s">
        <v>251</v>
      </c>
      <c r="G4968" s="1" t="s">
        <v>165</v>
      </c>
    </row>
    <row r="4969" spans="1:7" ht="15" customHeight="1">
      <c r="A4969" s="180">
        <v>44991</v>
      </c>
      <c r="B4969" s="1" t="s">
        <v>864</v>
      </c>
      <c r="C4969" s="144"/>
      <c r="D4969" s="144">
        <v>16222470</v>
      </c>
      <c r="E4969" s="1" t="s">
        <v>320</v>
      </c>
      <c r="F4969" s="1" t="s">
        <v>251</v>
      </c>
      <c r="G4969" s="1"/>
    </row>
    <row r="4970" spans="1:7" ht="15" customHeight="1">
      <c r="A4970" s="180">
        <v>44992</v>
      </c>
      <c r="B4970" s="1" t="s">
        <v>146</v>
      </c>
      <c r="C4970" s="144">
        <v>17096200</v>
      </c>
      <c r="D4970" s="144"/>
      <c r="E4970" s="1" t="s">
        <v>339</v>
      </c>
      <c r="F4970" s="1" t="s">
        <v>251</v>
      </c>
      <c r="G4970" s="138" t="s">
        <v>165</v>
      </c>
    </row>
    <row r="4971" spans="1:7" ht="15" customHeight="1">
      <c r="A4971" s="180">
        <v>44992</v>
      </c>
      <c r="B4971" s="1" t="s">
        <v>864</v>
      </c>
      <c r="C4971" s="144"/>
      <c r="D4971" s="144">
        <v>17096200</v>
      </c>
      <c r="E4971" s="1" t="s">
        <v>339</v>
      </c>
      <c r="F4971" s="1" t="s">
        <v>251</v>
      </c>
      <c r="G4971" s="138"/>
    </row>
    <row r="4972" spans="1:7" ht="15" customHeight="1">
      <c r="A4972" s="180">
        <v>44992</v>
      </c>
      <c r="B4972" s="1" t="s">
        <v>146</v>
      </c>
      <c r="C4972" s="144">
        <v>9325140</v>
      </c>
      <c r="D4972" s="144"/>
      <c r="E4972" s="1" t="s">
        <v>339</v>
      </c>
      <c r="F4972" s="1" t="s">
        <v>251</v>
      </c>
      <c r="G4972" s="138" t="s">
        <v>165</v>
      </c>
    </row>
    <row r="4973" spans="1:7" ht="15" customHeight="1">
      <c r="A4973" s="180">
        <v>44992</v>
      </c>
      <c r="B4973" s="1" t="s">
        <v>864</v>
      </c>
      <c r="C4973" s="144"/>
      <c r="D4973" s="144">
        <v>9325140</v>
      </c>
      <c r="E4973" s="1" t="s">
        <v>339</v>
      </c>
      <c r="F4973" s="1" t="s">
        <v>251</v>
      </c>
      <c r="G4973" s="138"/>
    </row>
    <row r="4974" spans="1:7" ht="15" customHeight="1">
      <c r="A4974" s="180">
        <v>44993</v>
      </c>
      <c r="B4974" s="1" t="s">
        <v>146</v>
      </c>
      <c r="C4974" s="144">
        <v>5420250</v>
      </c>
      <c r="D4974" s="144"/>
      <c r="E4974" s="1" t="s">
        <v>315</v>
      </c>
      <c r="F4974" s="1" t="s">
        <v>251</v>
      </c>
      <c r="G4974" s="138" t="s">
        <v>165</v>
      </c>
    </row>
    <row r="4975" spans="1:7" ht="15" customHeight="1">
      <c r="A4975" s="180">
        <v>44993</v>
      </c>
      <c r="B4975" s="1" t="s">
        <v>864</v>
      </c>
      <c r="C4975" s="144"/>
      <c r="D4975" s="144">
        <v>5420250</v>
      </c>
      <c r="E4975" s="1" t="s">
        <v>315</v>
      </c>
      <c r="F4975" s="1" t="s">
        <v>251</v>
      </c>
      <c r="G4975" s="138"/>
    </row>
    <row r="4976" spans="1:7" ht="15" customHeight="1">
      <c r="A4976" s="180">
        <v>44994</v>
      </c>
      <c r="B4976" s="1" t="s">
        <v>146</v>
      </c>
      <c r="C4976" s="144">
        <v>63782598</v>
      </c>
      <c r="D4976" s="144"/>
      <c r="E4976" s="1" t="s">
        <v>357</v>
      </c>
      <c r="F4976" s="1" t="s">
        <v>251</v>
      </c>
      <c r="G4976" s="138" t="s">
        <v>165</v>
      </c>
    </row>
    <row r="4977" spans="1:7" ht="15" customHeight="1">
      <c r="A4977" s="180">
        <v>44994</v>
      </c>
      <c r="B4977" s="1" t="s">
        <v>864</v>
      </c>
      <c r="C4977" s="144"/>
      <c r="D4977" s="144">
        <v>63782598</v>
      </c>
      <c r="E4977" s="1" t="s">
        <v>357</v>
      </c>
      <c r="F4977" s="1" t="s">
        <v>251</v>
      </c>
      <c r="G4977" s="138"/>
    </row>
    <row r="4978" spans="1:7" ht="15" customHeight="1">
      <c r="A4978" s="180">
        <v>44994</v>
      </c>
      <c r="B4978" s="1" t="s">
        <v>146</v>
      </c>
      <c r="C4978" s="144">
        <v>24920390</v>
      </c>
      <c r="D4978" s="144"/>
      <c r="E4978" s="1" t="s">
        <v>361</v>
      </c>
      <c r="F4978" s="1" t="s">
        <v>251</v>
      </c>
      <c r="G4978" s="138" t="s">
        <v>165</v>
      </c>
    </row>
    <row r="4979" spans="1:7" ht="15" customHeight="1">
      <c r="A4979" s="180">
        <v>44994</v>
      </c>
      <c r="B4979" s="1" t="s">
        <v>864</v>
      </c>
      <c r="C4979" s="144"/>
      <c r="D4979" s="144">
        <v>24920390</v>
      </c>
      <c r="E4979" s="1" t="s">
        <v>361</v>
      </c>
      <c r="F4979" s="1" t="s">
        <v>251</v>
      </c>
      <c r="G4979" s="138"/>
    </row>
    <row r="4980" spans="1:7" ht="15" customHeight="1">
      <c r="A4980" s="180">
        <v>44995</v>
      </c>
      <c r="B4980" s="1" t="s">
        <v>146</v>
      </c>
      <c r="C4980" s="144">
        <v>12531530</v>
      </c>
      <c r="D4980" s="144"/>
      <c r="E4980" s="1" t="s">
        <v>116</v>
      </c>
      <c r="F4980" s="1" t="s">
        <v>251</v>
      </c>
      <c r="G4980" s="138" t="s">
        <v>165</v>
      </c>
    </row>
    <row r="4981" spans="1:7" ht="15" customHeight="1">
      <c r="A4981" s="180">
        <v>44995</v>
      </c>
      <c r="B4981" s="1" t="s">
        <v>864</v>
      </c>
      <c r="C4981" s="144"/>
      <c r="D4981" s="144">
        <v>12531530</v>
      </c>
      <c r="E4981" s="1" t="s">
        <v>116</v>
      </c>
      <c r="F4981" s="1" t="s">
        <v>251</v>
      </c>
      <c r="G4981" s="138"/>
    </row>
    <row r="4982" spans="1:7" ht="15" customHeight="1">
      <c r="A4982" s="180">
        <v>44995</v>
      </c>
      <c r="B4982" s="1" t="s">
        <v>146</v>
      </c>
      <c r="C4982" s="144">
        <v>167116840</v>
      </c>
      <c r="D4982" s="144"/>
      <c r="E4982" s="1" t="s">
        <v>354</v>
      </c>
      <c r="F4982" s="1" t="s">
        <v>251</v>
      </c>
      <c r="G4982" s="138" t="s">
        <v>165</v>
      </c>
    </row>
    <row r="4983" spans="1:7" ht="15" customHeight="1">
      <c r="A4983" s="180">
        <v>44995</v>
      </c>
      <c r="B4983" s="1" t="s">
        <v>864</v>
      </c>
      <c r="C4983" s="144"/>
      <c r="D4983" s="144">
        <v>167116840</v>
      </c>
      <c r="E4983" s="1" t="s">
        <v>354</v>
      </c>
      <c r="F4983" s="1" t="s">
        <v>251</v>
      </c>
      <c r="G4983" s="138"/>
    </row>
    <row r="4984" spans="1:7" ht="15" customHeight="1">
      <c r="A4984" s="180">
        <v>44995</v>
      </c>
      <c r="B4984" s="1" t="s">
        <v>146</v>
      </c>
      <c r="C4984" s="144">
        <v>101180310</v>
      </c>
      <c r="D4984" s="144"/>
      <c r="E4984" s="1" t="s">
        <v>401</v>
      </c>
      <c r="F4984" s="1" t="s">
        <v>251</v>
      </c>
      <c r="G4984" s="138" t="s">
        <v>165</v>
      </c>
    </row>
    <row r="4985" spans="1:7" ht="15" customHeight="1">
      <c r="A4985" s="180">
        <v>44995</v>
      </c>
      <c r="B4985" s="1" t="s">
        <v>864</v>
      </c>
      <c r="C4985" s="144"/>
      <c r="D4985" s="144">
        <v>101180310</v>
      </c>
      <c r="E4985" s="1" t="s">
        <v>401</v>
      </c>
      <c r="F4985" s="1" t="s">
        <v>251</v>
      </c>
      <c r="G4985" s="1"/>
    </row>
    <row r="4986" spans="1:7" ht="15" customHeight="1">
      <c r="A4986" s="180">
        <v>44995</v>
      </c>
      <c r="B4986" s="1" t="s">
        <v>146</v>
      </c>
      <c r="C4986" s="144">
        <v>69005640</v>
      </c>
      <c r="D4986" s="144"/>
      <c r="E4986" s="1" t="s">
        <v>359</v>
      </c>
      <c r="F4986" s="1" t="s">
        <v>251</v>
      </c>
      <c r="G4986" s="138" t="s">
        <v>165</v>
      </c>
    </row>
    <row r="4987" spans="1:7" ht="15" customHeight="1">
      <c r="A4987" s="180">
        <v>44995</v>
      </c>
      <c r="B4987" s="1" t="s">
        <v>864</v>
      </c>
      <c r="C4987" s="144"/>
      <c r="D4987" s="144">
        <v>69005640</v>
      </c>
      <c r="E4987" s="1" t="s">
        <v>359</v>
      </c>
      <c r="F4987" s="1" t="s">
        <v>251</v>
      </c>
      <c r="G4987" s="138"/>
    </row>
    <row r="4988" spans="1:7" ht="15" customHeight="1">
      <c r="A4988" s="180">
        <v>44995</v>
      </c>
      <c r="B4988" s="1" t="s">
        <v>146</v>
      </c>
      <c r="C4988" s="144">
        <v>7791300</v>
      </c>
      <c r="D4988" s="144"/>
      <c r="E4988" s="1" t="s">
        <v>867</v>
      </c>
      <c r="F4988" s="1" t="s">
        <v>251</v>
      </c>
      <c r="G4988" s="138" t="s">
        <v>165</v>
      </c>
    </row>
    <row r="4989" spans="1:7" ht="15" customHeight="1">
      <c r="A4989" s="180">
        <v>44995</v>
      </c>
      <c r="B4989" s="1" t="s">
        <v>864</v>
      </c>
      <c r="C4989" s="144"/>
      <c r="D4989" s="144">
        <v>7791300</v>
      </c>
      <c r="E4989" s="1" t="s">
        <v>867</v>
      </c>
      <c r="F4989" s="1" t="s">
        <v>251</v>
      </c>
      <c r="G4989" s="138"/>
    </row>
    <row r="4990" spans="1:7" ht="15" customHeight="1">
      <c r="A4990" s="180">
        <v>44995</v>
      </c>
      <c r="B4990" s="1" t="s">
        <v>146</v>
      </c>
      <c r="C4990" s="144">
        <v>15464460</v>
      </c>
      <c r="D4990" s="144"/>
      <c r="E4990" s="1" t="s">
        <v>353</v>
      </c>
      <c r="F4990" s="1" t="s">
        <v>251</v>
      </c>
      <c r="G4990" s="138" t="s">
        <v>165</v>
      </c>
    </row>
    <row r="4991" spans="1:7" ht="15" customHeight="1">
      <c r="A4991" s="180">
        <v>44995</v>
      </c>
      <c r="B4991" s="1" t="s">
        <v>864</v>
      </c>
      <c r="C4991" s="144"/>
      <c r="D4991" s="144">
        <v>15464460</v>
      </c>
      <c r="E4991" s="1" t="s">
        <v>353</v>
      </c>
      <c r="F4991" s="1" t="s">
        <v>251</v>
      </c>
      <c r="G4991" s="138"/>
    </row>
    <row r="4992" spans="1:7" ht="15" customHeight="1">
      <c r="A4992" s="180">
        <v>44995</v>
      </c>
      <c r="B4992" s="1" t="s">
        <v>146</v>
      </c>
      <c r="C4992" s="144">
        <v>12344090</v>
      </c>
      <c r="D4992" s="144"/>
      <c r="E4992" s="1" t="s">
        <v>128</v>
      </c>
      <c r="F4992" s="1" t="s">
        <v>251</v>
      </c>
      <c r="G4992" s="138" t="s">
        <v>165</v>
      </c>
    </row>
    <row r="4993" spans="1:7" ht="15" customHeight="1">
      <c r="A4993" s="180">
        <v>44995</v>
      </c>
      <c r="B4993" s="1" t="s">
        <v>864</v>
      </c>
      <c r="C4993" s="144"/>
      <c r="D4993" s="144">
        <v>12344090</v>
      </c>
      <c r="E4993" s="1" t="s">
        <v>128</v>
      </c>
      <c r="F4993" s="1" t="s">
        <v>251</v>
      </c>
      <c r="G4993" s="138"/>
    </row>
    <row r="4994" spans="1:7" ht="15" customHeight="1">
      <c r="A4994" s="180">
        <v>44995</v>
      </c>
      <c r="B4994" s="1" t="s">
        <v>146</v>
      </c>
      <c r="C4994" s="144">
        <v>108992400</v>
      </c>
      <c r="D4994" s="144"/>
      <c r="E4994" s="1" t="s">
        <v>379</v>
      </c>
      <c r="F4994" s="1" t="s">
        <v>251</v>
      </c>
      <c r="G4994" s="138" t="s">
        <v>165</v>
      </c>
    </row>
    <row r="4995" spans="1:7" ht="15" customHeight="1">
      <c r="A4995" s="180">
        <v>44995</v>
      </c>
      <c r="B4995" s="1" t="s">
        <v>864</v>
      </c>
      <c r="C4995" s="144"/>
      <c r="D4995" s="144">
        <v>108992400</v>
      </c>
      <c r="E4995" s="1" t="s">
        <v>379</v>
      </c>
      <c r="F4995" s="1" t="s">
        <v>251</v>
      </c>
      <c r="G4995" s="138"/>
    </row>
    <row r="4996" spans="1:7" ht="15" customHeight="1">
      <c r="A4996" s="180">
        <v>44995</v>
      </c>
      <c r="B4996" s="1" t="s">
        <v>146</v>
      </c>
      <c r="C4996" s="144">
        <v>7387600</v>
      </c>
      <c r="D4996" s="144"/>
      <c r="E4996" s="1" t="s">
        <v>321</v>
      </c>
      <c r="F4996" s="1" t="s">
        <v>251</v>
      </c>
      <c r="G4996" s="138" t="s">
        <v>165</v>
      </c>
    </row>
    <row r="4997" spans="1:7" ht="15" customHeight="1">
      <c r="A4997" s="180">
        <v>44995</v>
      </c>
      <c r="B4997" s="1" t="s">
        <v>864</v>
      </c>
      <c r="C4997" s="144"/>
      <c r="D4997" s="144">
        <v>7387600</v>
      </c>
      <c r="E4997" s="1" t="s">
        <v>321</v>
      </c>
      <c r="F4997" s="1" t="s">
        <v>251</v>
      </c>
      <c r="G4997" s="138"/>
    </row>
    <row r="4998" spans="1:7" ht="15" customHeight="1">
      <c r="A4998" s="180">
        <v>44995</v>
      </c>
      <c r="B4998" s="1" t="s">
        <v>146</v>
      </c>
      <c r="C4998" s="144">
        <v>126287700</v>
      </c>
      <c r="D4998" s="144"/>
      <c r="E4998" s="1" t="s">
        <v>321</v>
      </c>
      <c r="F4998" s="1" t="s">
        <v>251</v>
      </c>
      <c r="G4998" s="138" t="s">
        <v>165</v>
      </c>
    </row>
    <row r="4999" spans="1:7" ht="15" customHeight="1">
      <c r="A4999" s="180">
        <v>44995</v>
      </c>
      <c r="B4999" s="1" t="s">
        <v>864</v>
      </c>
      <c r="C4999" s="144"/>
      <c r="D4999" s="144">
        <v>126287700</v>
      </c>
      <c r="E4999" s="1" t="s">
        <v>321</v>
      </c>
      <c r="F4999" s="1" t="s">
        <v>251</v>
      </c>
      <c r="G4999" s="138"/>
    </row>
    <row r="5000" spans="1:7" ht="15" customHeight="1">
      <c r="A5000" s="180">
        <v>44995</v>
      </c>
      <c r="B5000" s="1" t="s">
        <v>146</v>
      </c>
      <c r="C5000" s="144">
        <v>2436940</v>
      </c>
      <c r="D5000" s="144"/>
      <c r="E5000" s="1" t="s">
        <v>515</v>
      </c>
      <c r="F5000" s="1" t="s">
        <v>251</v>
      </c>
      <c r="G5000" s="138" t="s">
        <v>165</v>
      </c>
    </row>
    <row r="5001" spans="1:7" ht="15" customHeight="1">
      <c r="A5001" s="180">
        <v>44995</v>
      </c>
      <c r="B5001" s="1" t="s">
        <v>864</v>
      </c>
      <c r="C5001" s="144"/>
      <c r="D5001" s="144">
        <v>2436940</v>
      </c>
      <c r="E5001" s="1" t="s">
        <v>515</v>
      </c>
      <c r="F5001" s="1" t="s">
        <v>251</v>
      </c>
      <c r="G5001" s="138"/>
    </row>
    <row r="5002" spans="1:7" ht="15" customHeight="1">
      <c r="A5002" s="180">
        <v>44995</v>
      </c>
      <c r="B5002" s="1" t="s">
        <v>146</v>
      </c>
      <c r="C5002" s="144">
        <v>11422840</v>
      </c>
      <c r="D5002" s="144"/>
      <c r="E5002" s="1" t="s">
        <v>868</v>
      </c>
      <c r="F5002" s="1" t="s">
        <v>251</v>
      </c>
      <c r="G5002" s="138" t="s">
        <v>165</v>
      </c>
    </row>
    <row r="5003" spans="1:7" ht="15" customHeight="1">
      <c r="A5003" s="180">
        <v>44995</v>
      </c>
      <c r="B5003" s="1" t="s">
        <v>864</v>
      </c>
      <c r="C5003" s="144"/>
      <c r="D5003" s="144">
        <v>11422840</v>
      </c>
      <c r="E5003" s="1" t="s">
        <v>868</v>
      </c>
      <c r="F5003" s="1" t="s">
        <v>251</v>
      </c>
      <c r="G5003" s="138"/>
    </row>
    <row r="5004" spans="1:7" ht="15" customHeight="1">
      <c r="A5004" s="180">
        <v>44995</v>
      </c>
      <c r="B5004" s="1" t="s">
        <v>146</v>
      </c>
      <c r="C5004" s="144">
        <v>4411880</v>
      </c>
      <c r="D5004" s="144"/>
      <c r="E5004" s="1" t="s">
        <v>515</v>
      </c>
      <c r="F5004" s="1" t="s">
        <v>251</v>
      </c>
      <c r="G5004" s="1" t="s">
        <v>165</v>
      </c>
    </row>
    <row r="5005" spans="1:7" ht="15" customHeight="1">
      <c r="A5005" s="180">
        <v>44995</v>
      </c>
      <c r="B5005" s="1" t="s">
        <v>864</v>
      </c>
      <c r="C5005" s="144"/>
      <c r="D5005" s="144">
        <v>4411880</v>
      </c>
      <c r="E5005" s="1" t="s">
        <v>515</v>
      </c>
      <c r="F5005" s="1" t="s">
        <v>251</v>
      </c>
      <c r="G5005" s="138"/>
    </row>
    <row r="5006" spans="1:7" ht="15" customHeight="1">
      <c r="A5006" s="180">
        <v>44995</v>
      </c>
      <c r="B5006" s="1" t="s">
        <v>146</v>
      </c>
      <c r="C5006" s="144">
        <v>19436450</v>
      </c>
      <c r="D5006" s="144"/>
      <c r="E5006" s="1" t="s">
        <v>312</v>
      </c>
      <c r="F5006" s="1" t="s">
        <v>251</v>
      </c>
      <c r="G5006" s="1" t="s">
        <v>165</v>
      </c>
    </row>
    <row r="5007" spans="1:7" ht="15" customHeight="1">
      <c r="A5007" s="180">
        <v>44995</v>
      </c>
      <c r="B5007" s="1" t="s">
        <v>864</v>
      </c>
      <c r="C5007" s="144"/>
      <c r="D5007" s="144">
        <v>19436450</v>
      </c>
      <c r="E5007" s="1" t="s">
        <v>312</v>
      </c>
      <c r="F5007" s="1" t="s">
        <v>251</v>
      </c>
      <c r="G5007" s="138"/>
    </row>
    <row r="5008" spans="1:7" ht="15" customHeight="1">
      <c r="A5008" s="180">
        <v>44995</v>
      </c>
      <c r="B5008" s="1" t="s">
        <v>146</v>
      </c>
      <c r="C5008" s="144">
        <v>8373750</v>
      </c>
      <c r="D5008" s="144"/>
      <c r="E5008" s="1" t="s">
        <v>319</v>
      </c>
      <c r="F5008" s="1" t="s">
        <v>251</v>
      </c>
      <c r="G5008" s="138" t="s">
        <v>165</v>
      </c>
    </row>
    <row r="5009" spans="1:7" ht="15" customHeight="1">
      <c r="A5009" s="180">
        <v>44995</v>
      </c>
      <c r="B5009" s="1" t="s">
        <v>864</v>
      </c>
      <c r="C5009" s="144"/>
      <c r="D5009" s="144">
        <v>8373750</v>
      </c>
      <c r="E5009" s="1" t="s">
        <v>319</v>
      </c>
      <c r="F5009" s="1" t="s">
        <v>251</v>
      </c>
      <c r="G5009" s="138"/>
    </row>
    <row r="5010" spans="1:7" ht="15" customHeight="1">
      <c r="A5010" s="180">
        <v>44995</v>
      </c>
      <c r="B5010" s="1" t="s">
        <v>146</v>
      </c>
      <c r="C5010" s="144">
        <v>8903400</v>
      </c>
      <c r="D5010" s="144"/>
      <c r="E5010" s="1" t="s">
        <v>358</v>
      </c>
      <c r="F5010" s="1" t="s">
        <v>251</v>
      </c>
      <c r="G5010" s="138" t="s">
        <v>165</v>
      </c>
    </row>
    <row r="5011" spans="1:7" ht="15" customHeight="1">
      <c r="A5011" s="180">
        <v>44995</v>
      </c>
      <c r="B5011" s="1" t="s">
        <v>864</v>
      </c>
      <c r="C5011" s="144"/>
      <c r="D5011" s="144">
        <v>8903400</v>
      </c>
      <c r="E5011" s="1" t="s">
        <v>358</v>
      </c>
      <c r="F5011" s="1" t="s">
        <v>251</v>
      </c>
      <c r="G5011" s="138"/>
    </row>
    <row r="5012" spans="1:7" ht="15" customHeight="1">
      <c r="A5012" s="180">
        <v>44995</v>
      </c>
      <c r="B5012" s="1" t="s">
        <v>146</v>
      </c>
      <c r="C5012" s="144">
        <v>3410440</v>
      </c>
      <c r="D5012" s="144"/>
      <c r="E5012" s="1" t="s">
        <v>398</v>
      </c>
      <c r="F5012" s="1" t="s">
        <v>251</v>
      </c>
      <c r="G5012" s="138" t="s">
        <v>165</v>
      </c>
    </row>
    <row r="5013" spans="1:7" ht="15" customHeight="1">
      <c r="A5013" s="180">
        <v>44995</v>
      </c>
      <c r="B5013" s="1" t="s">
        <v>864</v>
      </c>
      <c r="C5013" s="144"/>
      <c r="D5013" s="144">
        <v>3410440</v>
      </c>
      <c r="E5013" s="1" t="s">
        <v>398</v>
      </c>
      <c r="F5013" s="1" t="s">
        <v>251</v>
      </c>
      <c r="G5013" s="138"/>
    </row>
    <row r="5014" spans="1:7" ht="15" customHeight="1">
      <c r="A5014" s="180">
        <v>44995</v>
      </c>
      <c r="B5014" s="1" t="s">
        <v>146</v>
      </c>
      <c r="C5014" s="144">
        <v>20220330</v>
      </c>
      <c r="D5014" s="144"/>
      <c r="E5014" s="1" t="s">
        <v>516</v>
      </c>
      <c r="F5014" s="1" t="s">
        <v>251</v>
      </c>
      <c r="G5014" s="138" t="s">
        <v>165</v>
      </c>
    </row>
    <row r="5015" spans="1:7" ht="15" customHeight="1">
      <c r="A5015" s="180">
        <v>44995</v>
      </c>
      <c r="B5015" s="1" t="s">
        <v>864</v>
      </c>
      <c r="C5015" s="144"/>
      <c r="D5015" s="144">
        <v>20220330</v>
      </c>
      <c r="E5015" s="1" t="s">
        <v>516</v>
      </c>
      <c r="F5015" s="1" t="s">
        <v>251</v>
      </c>
      <c r="G5015" s="138"/>
    </row>
    <row r="5016" spans="1:7" ht="15" customHeight="1">
      <c r="A5016" s="180">
        <v>44995</v>
      </c>
      <c r="B5016" s="1" t="s">
        <v>146</v>
      </c>
      <c r="C5016" s="144">
        <v>20000000</v>
      </c>
      <c r="D5016" s="144"/>
      <c r="E5016" s="1" t="s">
        <v>232</v>
      </c>
      <c r="F5016" s="1" t="s">
        <v>251</v>
      </c>
      <c r="G5016" s="138" t="s">
        <v>165</v>
      </c>
    </row>
    <row r="5017" spans="1:7" ht="15" customHeight="1">
      <c r="A5017" s="180">
        <v>44995</v>
      </c>
      <c r="B5017" s="1" t="s">
        <v>864</v>
      </c>
      <c r="C5017" s="144"/>
      <c r="D5017" s="144">
        <v>20000000</v>
      </c>
      <c r="E5017" s="1" t="s">
        <v>232</v>
      </c>
      <c r="F5017" s="1" t="s">
        <v>251</v>
      </c>
      <c r="G5017" s="138"/>
    </row>
    <row r="5018" spans="1:7" ht="15" customHeight="1">
      <c r="A5018" s="180">
        <v>44995</v>
      </c>
      <c r="B5018" s="1" t="s">
        <v>146</v>
      </c>
      <c r="C5018" s="144">
        <v>2850850</v>
      </c>
      <c r="D5018" s="144"/>
      <c r="E5018" s="1" t="s">
        <v>232</v>
      </c>
      <c r="F5018" s="1" t="s">
        <v>251</v>
      </c>
      <c r="G5018" s="138" t="s">
        <v>165</v>
      </c>
    </row>
    <row r="5019" spans="1:7" ht="15" customHeight="1">
      <c r="A5019" s="180">
        <v>44995</v>
      </c>
      <c r="B5019" s="1" t="s">
        <v>864</v>
      </c>
      <c r="C5019" s="144"/>
      <c r="D5019" s="144">
        <v>2850850</v>
      </c>
      <c r="E5019" s="1" t="s">
        <v>232</v>
      </c>
      <c r="F5019" s="1" t="s">
        <v>251</v>
      </c>
      <c r="G5019" s="138"/>
    </row>
    <row r="5020" spans="1:7" ht="15" customHeight="1">
      <c r="A5020" s="180">
        <v>44995</v>
      </c>
      <c r="B5020" s="1" t="s">
        <v>146</v>
      </c>
      <c r="C5020" s="144">
        <v>5352490</v>
      </c>
      <c r="D5020" s="144"/>
      <c r="E5020" s="1" t="s">
        <v>311</v>
      </c>
      <c r="F5020" s="1" t="s">
        <v>251</v>
      </c>
      <c r="G5020" s="1" t="s">
        <v>165</v>
      </c>
    </row>
    <row r="5021" spans="1:7" ht="15" customHeight="1">
      <c r="A5021" s="180">
        <v>44995</v>
      </c>
      <c r="B5021" s="1" t="s">
        <v>864</v>
      </c>
      <c r="C5021" s="144"/>
      <c r="D5021" s="144">
        <v>5352490</v>
      </c>
      <c r="E5021" s="1" t="s">
        <v>311</v>
      </c>
      <c r="F5021" s="1" t="s">
        <v>251</v>
      </c>
      <c r="G5021" s="138"/>
    </row>
    <row r="5022" spans="1:7" ht="15" customHeight="1">
      <c r="A5022" s="180">
        <v>44995</v>
      </c>
      <c r="B5022" s="1" t="s">
        <v>146</v>
      </c>
      <c r="C5022" s="144">
        <v>16334571</v>
      </c>
      <c r="D5022" s="144"/>
      <c r="E5022" s="1" t="s">
        <v>489</v>
      </c>
      <c r="F5022" s="1" t="s">
        <v>251</v>
      </c>
      <c r="G5022" s="1" t="s">
        <v>165</v>
      </c>
    </row>
    <row r="5023" spans="1:7" ht="15" customHeight="1">
      <c r="A5023" s="180">
        <v>44995</v>
      </c>
      <c r="B5023" s="1" t="s">
        <v>864</v>
      </c>
      <c r="C5023" s="144"/>
      <c r="D5023" s="144">
        <v>16334571</v>
      </c>
      <c r="E5023" s="1" t="s">
        <v>489</v>
      </c>
      <c r="F5023" s="1" t="s">
        <v>251</v>
      </c>
      <c r="G5023" s="138"/>
    </row>
    <row r="5024" spans="1:7" ht="15" customHeight="1">
      <c r="A5024" s="180">
        <v>44995</v>
      </c>
      <c r="B5024" s="1" t="s">
        <v>146</v>
      </c>
      <c r="C5024" s="144">
        <v>8143960</v>
      </c>
      <c r="D5024" s="144"/>
      <c r="E5024" s="1" t="s">
        <v>360</v>
      </c>
      <c r="F5024" s="1" t="s">
        <v>251</v>
      </c>
      <c r="G5024" s="138" t="s">
        <v>165</v>
      </c>
    </row>
    <row r="5025" spans="1:7" ht="15" customHeight="1">
      <c r="A5025" s="180">
        <v>44995</v>
      </c>
      <c r="B5025" s="1" t="s">
        <v>864</v>
      </c>
      <c r="C5025" s="144"/>
      <c r="D5025" s="144">
        <v>8143960</v>
      </c>
      <c r="E5025" s="1" t="s">
        <v>360</v>
      </c>
      <c r="F5025" s="1" t="s">
        <v>251</v>
      </c>
      <c r="G5025" s="138"/>
    </row>
    <row r="5026" spans="1:7" ht="15" customHeight="1">
      <c r="A5026" s="180">
        <v>44995</v>
      </c>
      <c r="B5026" s="1" t="s">
        <v>146</v>
      </c>
      <c r="C5026" s="144">
        <v>74253630</v>
      </c>
      <c r="D5026" s="144"/>
      <c r="E5026" s="1" t="s">
        <v>344</v>
      </c>
      <c r="F5026" s="1" t="s">
        <v>251</v>
      </c>
      <c r="G5026" s="138" t="s">
        <v>165</v>
      </c>
    </row>
    <row r="5027" spans="1:7" ht="15" customHeight="1">
      <c r="A5027" s="180">
        <v>44995</v>
      </c>
      <c r="B5027" s="1" t="s">
        <v>864</v>
      </c>
      <c r="C5027" s="144"/>
      <c r="D5027" s="144">
        <v>74253630</v>
      </c>
      <c r="E5027" s="1" t="s">
        <v>344</v>
      </c>
      <c r="F5027" s="1" t="s">
        <v>251</v>
      </c>
      <c r="G5027" s="138"/>
    </row>
    <row r="5028" spans="1:7" ht="15" customHeight="1">
      <c r="A5028" s="180">
        <v>44995</v>
      </c>
      <c r="B5028" s="1" t="s">
        <v>146</v>
      </c>
      <c r="C5028" s="144">
        <v>9520940</v>
      </c>
      <c r="D5028" s="144"/>
      <c r="E5028" s="1" t="s">
        <v>318</v>
      </c>
      <c r="F5028" s="1" t="s">
        <v>251</v>
      </c>
      <c r="G5028" s="138" t="s">
        <v>165</v>
      </c>
    </row>
    <row r="5029" spans="1:7" ht="15" customHeight="1">
      <c r="A5029" s="180">
        <v>44995</v>
      </c>
      <c r="B5029" s="1" t="s">
        <v>864</v>
      </c>
      <c r="C5029" s="144"/>
      <c r="D5029" s="144">
        <v>9520940</v>
      </c>
      <c r="E5029" s="1" t="s">
        <v>318</v>
      </c>
      <c r="F5029" s="1" t="s">
        <v>251</v>
      </c>
      <c r="G5029" s="138"/>
    </row>
    <row r="5030" spans="1:7" ht="15" customHeight="1">
      <c r="A5030" s="180">
        <v>44995</v>
      </c>
      <c r="B5030" s="1" t="s">
        <v>146</v>
      </c>
      <c r="C5030" s="144">
        <v>1442980</v>
      </c>
      <c r="D5030" s="144"/>
      <c r="E5030" s="1" t="s">
        <v>795</v>
      </c>
      <c r="F5030" s="1" t="s">
        <v>251</v>
      </c>
      <c r="G5030" s="138" t="s">
        <v>165</v>
      </c>
    </row>
    <row r="5031" spans="1:7" ht="15" customHeight="1">
      <c r="A5031" s="180">
        <v>44995</v>
      </c>
      <c r="B5031" s="1" t="s">
        <v>864</v>
      </c>
      <c r="C5031" s="144"/>
      <c r="D5031" s="144">
        <v>1442980</v>
      </c>
      <c r="E5031" s="1" t="s">
        <v>795</v>
      </c>
      <c r="F5031" s="1" t="s">
        <v>251</v>
      </c>
      <c r="G5031" s="138"/>
    </row>
    <row r="5032" spans="1:7" ht="15" customHeight="1">
      <c r="A5032" s="180">
        <v>44995</v>
      </c>
      <c r="B5032" s="1" t="s">
        <v>146</v>
      </c>
      <c r="C5032" s="144">
        <v>787050</v>
      </c>
      <c r="D5032" s="144"/>
      <c r="E5032" s="1" t="s">
        <v>795</v>
      </c>
      <c r="F5032" s="1" t="s">
        <v>251</v>
      </c>
      <c r="G5032" s="138" t="s">
        <v>165</v>
      </c>
    </row>
    <row r="5033" spans="1:7" ht="15" customHeight="1">
      <c r="A5033" s="180">
        <v>44995</v>
      </c>
      <c r="B5033" s="1" t="s">
        <v>864</v>
      </c>
      <c r="C5033" s="144"/>
      <c r="D5033" s="144">
        <v>787050</v>
      </c>
      <c r="E5033" s="1" t="s">
        <v>795</v>
      </c>
      <c r="F5033" s="1" t="s">
        <v>251</v>
      </c>
      <c r="G5033" s="138"/>
    </row>
    <row r="5034" spans="1:7" ht="15" customHeight="1">
      <c r="A5034" s="180">
        <v>44995</v>
      </c>
      <c r="B5034" s="1" t="s">
        <v>146</v>
      </c>
      <c r="C5034" s="144">
        <v>37092582</v>
      </c>
      <c r="D5034" s="144"/>
      <c r="E5034" s="1" t="s">
        <v>308</v>
      </c>
      <c r="F5034" s="1" t="s">
        <v>251</v>
      </c>
      <c r="G5034" s="138" t="s">
        <v>165</v>
      </c>
    </row>
    <row r="5035" spans="1:7" ht="15" customHeight="1">
      <c r="A5035" s="180">
        <v>44995</v>
      </c>
      <c r="B5035" s="1" t="s">
        <v>864</v>
      </c>
      <c r="C5035" s="144"/>
      <c r="D5035" s="144">
        <v>37092582</v>
      </c>
      <c r="E5035" s="1" t="s">
        <v>308</v>
      </c>
      <c r="F5035" s="1" t="s">
        <v>251</v>
      </c>
      <c r="G5035" s="138"/>
    </row>
    <row r="5036" spans="1:7" ht="15" customHeight="1">
      <c r="A5036" s="180">
        <v>44995</v>
      </c>
      <c r="B5036" s="1" t="s">
        <v>146</v>
      </c>
      <c r="C5036" s="144">
        <v>26176700</v>
      </c>
      <c r="D5036" s="144"/>
      <c r="E5036" s="1" t="s">
        <v>318</v>
      </c>
      <c r="F5036" s="1" t="s">
        <v>251</v>
      </c>
      <c r="G5036" s="138" t="s">
        <v>165</v>
      </c>
    </row>
    <row r="5037" spans="1:7" ht="15" customHeight="1">
      <c r="A5037" s="180">
        <v>44995</v>
      </c>
      <c r="B5037" s="1" t="s">
        <v>864</v>
      </c>
      <c r="C5037" s="144"/>
      <c r="D5037" s="144">
        <v>26176700</v>
      </c>
      <c r="E5037" s="1" t="s">
        <v>318</v>
      </c>
      <c r="F5037" s="1" t="s">
        <v>251</v>
      </c>
      <c r="G5037" s="138"/>
    </row>
    <row r="5038" spans="1:7" ht="15" customHeight="1">
      <c r="A5038" s="180">
        <v>44995</v>
      </c>
      <c r="B5038" s="1" t="s">
        <v>146</v>
      </c>
      <c r="C5038" s="144">
        <v>7550070</v>
      </c>
      <c r="D5038" s="144"/>
      <c r="E5038" s="1" t="s">
        <v>460</v>
      </c>
      <c r="F5038" s="1" t="s">
        <v>251</v>
      </c>
      <c r="G5038" s="138" t="s">
        <v>165</v>
      </c>
    </row>
    <row r="5039" spans="1:7" ht="15" customHeight="1">
      <c r="A5039" s="180">
        <v>44995</v>
      </c>
      <c r="B5039" s="1" t="s">
        <v>864</v>
      </c>
      <c r="C5039" s="144"/>
      <c r="D5039" s="144">
        <v>7550070</v>
      </c>
      <c r="E5039" s="1" t="s">
        <v>460</v>
      </c>
      <c r="F5039" s="1" t="s">
        <v>251</v>
      </c>
      <c r="G5039" s="138"/>
    </row>
    <row r="5040" spans="1:7" ht="15" customHeight="1">
      <c r="A5040" s="180">
        <v>44995</v>
      </c>
      <c r="B5040" s="1" t="s">
        <v>146</v>
      </c>
      <c r="C5040" s="144">
        <v>109424578</v>
      </c>
      <c r="D5040" s="144"/>
      <c r="E5040" s="1" t="s">
        <v>869</v>
      </c>
      <c r="F5040" s="1" t="s">
        <v>251</v>
      </c>
      <c r="G5040" s="138" t="s">
        <v>165</v>
      </c>
    </row>
    <row r="5041" spans="1:7" ht="15" customHeight="1">
      <c r="A5041" s="180">
        <v>44995</v>
      </c>
      <c r="B5041" s="1" t="s">
        <v>864</v>
      </c>
      <c r="C5041" s="144"/>
      <c r="D5041" s="144">
        <v>109424578</v>
      </c>
      <c r="E5041" s="1" t="s">
        <v>869</v>
      </c>
      <c r="F5041" s="1" t="s">
        <v>251</v>
      </c>
      <c r="G5041" s="138"/>
    </row>
    <row r="5042" spans="1:7" ht="15" customHeight="1">
      <c r="A5042" s="180">
        <v>44999</v>
      </c>
      <c r="B5042" s="1" t="s">
        <v>146</v>
      </c>
      <c r="C5042" s="144">
        <v>29007696</v>
      </c>
      <c r="D5042" s="144"/>
      <c r="E5042" s="1" t="s">
        <v>869</v>
      </c>
      <c r="F5042" s="1" t="s">
        <v>251</v>
      </c>
      <c r="G5042" s="138" t="s">
        <v>165</v>
      </c>
    </row>
    <row r="5043" spans="1:7" ht="15" customHeight="1">
      <c r="A5043" s="180">
        <v>44999</v>
      </c>
      <c r="B5043" s="1" t="s">
        <v>864</v>
      </c>
      <c r="C5043" s="144"/>
      <c r="D5043" s="144">
        <v>29007696</v>
      </c>
      <c r="E5043" s="1" t="s">
        <v>869</v>
      </c>
      <c r="F5043" s="1" t="s">
        <v>251</v>
      </c>
      <c r="G5043" s="138"/>
    </row>
    <row r="5044" spans="1:7" ht="15" customHeight="1">
      <c r="A5044" s="180">
        <v>45000</v>
      </c>
      <c r="B5044" s="1" t="s">
        <v>146</v>
      </c>
      <c r="C5044" s="144">
        <v>320801580</v>
      </c>
      <c r="D5044" s="144"/>
      <c r="E5044" s="1" t="s">
        <v>317</v>
      </c>
      <c r="F5044" s="1" t="s">
        <v>251</v>
      </c>
      <c r="G5044" s="138" t="s">
        <v>165</v>
      </c>
    </row>
    <row r="5045" spans="1:7" ht="15" customHeight="1">
      <c r="A5045" s="180">
        <v>45000</v>
      </c>
      <c r="B5045" s="1" t="s">
        <v>864</v>
      </c>
      <c r="C5045" s="144"/>
      <c r="D5045" s="144">
        <v>320801580</v>
      </c>
      <c r="E5045" s="1" t="s">
        <v>317</v>
      </c>
      <c r="F5045" s="1" t="s">
        <v>251</v>
      </c>
      <c r="G5045" s="138"/>
    </row>
    <row r="5046" spans="1:7" ht="15" customHeight="1">
      <c r="A5046" s="180">
        <v>45000</v>
      </c>
      <c r="B5046" s="1" t="s">
        <v>146</v>
      </c>
      <c r="C5046" s="144">
        <v>396973390</v>
      </c>
      <c r="D5046" s="144"/>
      <c r="E5046" s="1" t="s">
        <v>343</v>
      </c>
      <c r="F5046" s="1" t="s">
        <v>251</v>
      </c>
      <c r="G5046" s="138" t="s">
        <v>165</v>
      </c>
    </row>
    <row r="5047" spans="1:7" ht="15" customHeight="1">
      <c r="A5047" s="180">
        <v>45000</v>
      </c>
      <c r="B5047" s="1" t="s">
        <v>864</v>
      </c>
      <c r="C5047" s="144"/>
      <c r="D5047" s="144">
        <v>396973390</v>
      </c>
      <c r="E5047" s="1" t="s">
        <v>343</v>
      </c>
      <c r="F5047" s="1" t="s">
        <v>251</v>
      </c>
      <c r="G5047" s="138"/>
    </row>
    <row r="5048" spans="1:7" ht="15" customHeight="1">
      <c r="A5048" s="180">
        <v>45000</v>
      </c>
      <c r="B5048" s="1" t="s">
        <v>146</v>
      </c>
      <c r="C5048" s="144">
        <v>880000</v>
      </c>
      <c r="D5048" s="144"/>
      <c r="E5048" s="1" t="s">
        <v>484</v>
      </c>
      <c r="F5048" s="1" t="s">
        <v>251</v>
      </c>
      <c r="G5048" s="138" t="s">
        <v>165</v>
      </c>
    </row>
    <row r="5049" spans="1:7" ht="15" customHeight="1">
      <c r="A5049" s="180">
        <v>45000</v>
      </c>
      <c r="B5049" s="1" t="s">
        <v>864</v>
      </c>
      <c r="C5049" s="144"/>
      <c r="D5049" s="144">
        <v>880000</v>
      </c>
      <c r="E5049" s="1" t="s">
        <v>484</v>
      </c>
      <c r="F5049" s="1" t="s">
        <v>251</v>
      </c>
      <c r="G5049" s="138"/>
    </row>
    <row r="5050" spans="1:7" ht="15" customHeight="1">
      <c r="A5050" s="180">
        <v>45002</v>
      </c>
      <c r="B5050" s="1" t="s">
        <v>146</v>
      </c>
      <c r="C5050" s="144">
        <v>297000</v>
      </c>
      <c r="D5050" s="144"/>
      <c r="E5050" s="1" t="s">
        <v>517</v>
      </c>
      <c r="F5050" s="1" t="s">
        <v>251</v>
      </c>
      <c r="G5050" s="138" t="s">
        <v>165</v>
      </c>
    </row>
    <row r="5051" spans="1:7" ht="15" customHeight="1">
      <c r="A5051" s="180">
        <v>45002</v>
      </c>
      <c r="B5051" s="1" t="s">
        <v>864</v>
      </c>
      <c r="C5051" s="144"/>
      <c r="D5051" s="144">
        <v>297000</v>
      </c>
      <c r="E5051" s="1" t="s">
        <v>517</v>
      </c>
      <c r="F5051" s="1" t="s">
        <v>251</v>
      </c>
      <c r="G5051" s="138"/>
    </row>
    <row r="5052" spans="1:7" ht="15" customHeight="1">
      <c r="A5052" s="180">
        <v>44991</v>
      </c>
      <c r="B5052" s="1" t="s">
        <v>146</v>
      </c>
      <c r="C5052" s="144">
        <v>13420</v>
      </c>
      <c r="D5052" s="144"/>
      <c r="E5052" s="1" t="s">
        <v>332</v>
      </c>
      <c r="F5052" s="1" t="s">
        <v>251</v>
      </c>
      <c r="G5052" s="138" t="s">
        <v>165</v>
      </c>
    </row>
    <row r="5053" spans="1:7" ht="15" customHeight="1">
      <c r="A5053" s="180">
        <v>44991</v>
      </c>
      <c r="B5053" s="1" t="s">
        <v>864</v>
      </c>
      <c r="C5053" s="144"/>
      <c r="D5053" s="144">
        <v>13420</v>
      </c>
      <c r="E5053" s="1" t="s">
        <v>332</v>
      </c>
      <c r="F5053" s="1" t="s">
        <v>251</v>
      </c>
      <c r="G5053" s="138"/>
    </row>
    <row r="5054" spans="1:7" ht="15" customHeight="1">
      <c r="A5054" s="180">
        <v>44994</v>
      </c>
      <c r="B5054" s="1" t="s">
        <v>146</v>
      </c>
      <c r="C5054" s="144">
        <v>4187019</v>
      </c>
      <c r="D5054" s="144"/>
      <c r="F5054" s="1" t="s">
        <v>251</v>
      </c>
      <c r="G5054" s="138" t="s">
        <v>165</v>
      </c>
    </row>
    <row r="5055" spans="1:7" ht="15" customHeight="1">
      <c r="A5055" s="180">
        <v>44994</v>
      </c>
      <c r="B5055" s="1" t="s">
        <v>864</v>
      </c>
      <c r="C5055" s="144"/>
      <c r="D5055" s="144">
        <v>4187019</v>
      </c>
      <c r="F5055" s="1" t="s">
        <v>251</v>
      </c>
      <c r="G5055" s="138"/>
    </row>
    <row r="5056" spans="1:7" ht="15" customHeight="1">
      <c r="A5056" s="180">
        <v>44995</v>
      </c>
      <c r="B5056" s="1" t="s">
        <v>146</v>
      </c>
      <c r="C5056" s="144">
        <v>297000</v>
      </c>
      <c r="D5056" s="144"/>
      <c r="E5056" s="1" t="s">
        <v>517</v>
      </c>
      <c r="F5056" s="1" t="s">
        <v>251</v>
      </c>
      <c r="G5056" s="138" t="s">
        <v>165</v>
      </c>
    </row>
    <row r="5057" spans="1:8" ht="15" customHeight="1">
      <c r="A5057" s="180">
        <v>44995</v>
      </c>
      <c r="B5057" s="1" t="s">
        <v>864</v>
      </c>
      <c r="C5057" s="144"/>
      <c r="D5057" s="144">
        <v>297000</v>
      </c>
      <c r="E5057" s="1" t="s">
        <v>517</v>
      </c>
      <c r="F5057" s="1" t="s">
        <v>251</v>
      </c>
      <c r="G5057" s="138"/>
    </row>
    <row r="5058" spans="1:8" ht="15" customHeight="1">
      <c r="A5058" s="180">
        <v>45000</v>
      </c>
      <c r="B5058" s="1" t="s">
        <v>146</v>
      </c>
      <c r="C5058" s="144">
        <v>1</v>
      </c>
      <c r="D5058" s="144"/>
      <c r="E5058" s="1" t="s">
        <v>139</v>
      </c>
      <c r="F5058" s="1" t="s">
        <v>251</v>
      </c>
      <c r="G5058" s="138" t="s">
        <v>165</v>
      </c>
    </row>
    <row r="5059" spans="1:8" ht="15" customHeight="1">
      <c r="A5059" s="180">
        <v>45000</v>
      </c>
      <c r="B5059" s="1" t="s">
        <v>871</v>
      </c>
      <c r="C5059" s="144"/>
      <c r="D5059" s="144">
        <v>1</v>
      </c>
      <c r="E5059" s="1" t="s">
        <v>139</v>
      </c>
      <c r="F5059" s="1" t="s">
        <v>251</v>
      </c>
      <c r="G5059" s="138"/>
    </row>
    <row r="5060" spans="1:8" ht="15" customHeight="1">
      <c r="A5060" s="180">
        <v>44991</v>
      </c>
      <c r="B5060" s="1" t="s">
        <v>146</v>
      </c>
      <c r="C5060" s="144">
        <v>14149864</v>
      </c>
      <c r="D5060" s="144"/>
      <c r="E5060" s="1" t="s">
        <v>500</v>
      </c>
      <c r="F5060" s="1" t="s">
        <v>251</v>
      </c>
      <c r="G5060" s="138" t="s">
        <v>165</v>
      </c>
    </row>
    <row r="5061" spans="1:8" ht="15" customHeight="1">
      <c r="A5061" s="184">
        <v>44991</v>
      </c>
      <c r="B5061" s="26" t="s">
        <v>864</v>
      </c>
      <c r="C5061" s="271"/>
      <c r="D5061" s="271">
        <v>14149864</v>
      </c>
      <c r="E5061" s="26" t="s">
        <v>500</v>
      </c>
      <c r="F5061" s="26" t="s">
        <v>251</v>
      </c>
      <c r="G5061" s="133"/>
    </row>
    <row r="5062" spans="1:8" ht="15" customHeight="1">
      <c r="A5062" s="180">
        <v>45006</v>
      </c>
      <c r="B5062" s="1" t="s">
        <v>147</v>
      </c>
      <c r="C5062" s="144">
        <v>18350</v>
      </c>
      <c r="D5062" s="144"/>
      <c r="E5062" s="1" t="s">
        <v>325</v>
      </c>
      <c r="F5062" s="1" t="s">
        <v>387</v>
      </c>
      <c r="G5062" s="1" t="s">
        <v>165</v>
      </c>
      <c r="H5062" s="155" t="s">
        <v>872</v>
      </c>
    </row>
    <row r="5063" spans="1:8" ht="15" customHeight="1">
      <c r="A5063" s="180">
        <v>45006</v>
      </c>
      <c r="B5063" s="1" t="s">
        <v>864</v>
      </c>
      <c r="C5063" s="144"/>
      <c r="D5063" s="144">
        <v>18350</v>
      </c>
      <c r="E5063" s="1" t="s">
        <v>325</v>
      </c>
      <c r="F5063" s="1" t="s">
        <v>387</v>
      </c>
      <c r="G5063" s="1"/>
    </row>
    <row r="5064" spans="1:8" ht="15" customHeight="1">
      <c r="A5064" s="180">
        <v>45006</v>
      </c>
      <c r="B5064" s="1" t="s">
        <v>146</v>
      </c>
      <c r="C5064" s="144">
        <v>462825</v>
      </c>
      <c r="D5064" s="144"/>
      <c r="E5064" s="1" t="s">
        <v>325</v>
      </c>
      <c r="F5064" s="1" t="s">
        <v>252</v>
      </c>
      <c r="G5064" s="1" t="s">
        <v>165</v>
      </c>
    </row>
    <row r="5065" spans="1:8" ht="15" customHeight="1">
      <c r="A5065" s="180">
        <v>45006</v>
      </c>
      <c r="B5065" s="1" t="s">
        <v>864</v>
      </c>
      <c r="C5065" s="144"/>
      <c r="D5065" s="144">
        <v>462825</v>
      </c>
      <c r="E5065" s="1" t="s">
        <v>325</v>
      </c>
      <c r="F5065" s="1" t="s">
        <v>252</v>
      </c>
      <c r="G5065" s="1"/>
    </row>
    <row r="5066" spans="1:8" ht="15" customHeight="1">
      <c r="A5066" s="180">
        <v>45006</v>
      </c>
      <c r="B5066" s="1" t="s">
        <v>146</v>
      </c>
      <c r="C5066" s="144">
        <v>11528</v>
      </c>
      <c r="D5066" s="144"/>
      <c r="E5066" s="1" t="s">
        <v>379</v>
      </c>
      <c r="F5066" s="1" t="s">
        <v>252</v>
      </c>
      <c r="G5066" s="1" t="s">
        <v>165</v>
      </c>
    </row>
    <row r="5067" spans="1:8" ht="15" customHeight="1">
      <c r="A5067" s="180">
        <v>45006</v>
      </c>
      <c r="B5067" s="1" t="s">
        <v>864</v>
      </c>
      <c r="C5067" s="144"/>
      <c r="D5067" s="144">
        <v>11528</v>
      </c>
      <c r="E5067" s="1" t="s">
        <v>379</v>
      </c>
      <c r="F5067" s="1" t="s">
        <v>252</v>
      </c>
      <c r="G5067" s="1"/>
    </row>
    <row r="5068" spans="1:8" ht="15" customHeight="1">
      <c r="A5068" s="180">
        <v>45007</v>
      </c>
      <c r="B5068" s="1" t="s">
        <v>146</v>
      </c>
      <c r="C5068" s="144">
        <v>31306</v>
      </c>
      <c r="D5068" s="144"/>
      <c r="E5068" s="1" t="s">
        <v>315</v>
      </c>
      <c r="F5068" s="1" t="s">
        <v>252</v>
      </c>
      <c r="G5068" s="1" t="s">
        <v>165</v>
      </c>
    </row>
    <row r="5069" spans="1:8" ht="15" customHeight="1">
      <c r="A5069" s="180">
        <v>45007</v>
      </c>
      <c r="B5069" s="1" t="s">
        <v>864</v>
      </c>
      <c r="C5069" s="144"/>
      <c r="D5069" s="144">
        <v>31306</v>
      </c>
      <c r="E5069" s="1" t="s">
        <v>315</v>
      </c>
      <c r="F5069" s="1" t="s">
        <v>252</v>
      </c>
      <c r="G5069" s="1"/>
    </row>
    <row r="5070" spans="1:8" ht="15" customHeight="1">
      <c r="A5070" s="180">
        <v>45007</v>
      </c>
      <c r="B5070" s="1" t="s">
        <v>146</v>
      </c>
      <c r="C5070" s="144">
        <v>1240</v>
      </c>
      <c r="D5070" s="144"/>
      <c r="E5070" s="1" t="s">
        <v>315</v>
      </c>
      <c r="F5070" s="1" t="s">
        <v>252</v>
      </c>
      <c r="G5070" s="1" t="s">
        <v>165</v>
      </c>
    </row>
    <row r="5071" spans="1:8" ht="15" customHeight="1">
      <c r="A5071" s="180">
        <v>45007</v>
      </c>
      <c r="B5071" s="1" t="s">
        <v>864</v>
      </c>
      <c r="C5071" s="144"/>
      <c r="D5071" s="144">
        <v>1240</v>
      </c>
      <c r="E5071" s="1" t="s">
        <v>315</v>
      </c>
      <c r="F5071" s="1" t="s">
        <v>252</v>
      </c>
      <c r="G5071" s="1"/>
    </row>
    <row r="5072" spans="1:8" ht="15" customHeight="1">
      <c r="A5072" s="180">
        <v>45007</v>
      </c>
      <c r="B5072" s="1" t="s">
        <v>146</v>
      </c>
      <c r="C5072" s="144">
        <v>1880</v>
      </c>
      <c r="D5072" s="144"/>
      <c r="E5072" s="1" t="s">
        <v>320</v>
      </c>
      <c r="F5072" s="1" t="s">
        <v>252</v>
      </c>
      <c r="G5072" s="1" t="s">
        <v>165</v>
      </c>
    </row>
    <row r="5073" spans="1:7" ht="15" customHeight="1">
      <c r="A5073" s="180">
        <v>45007</v>
      </c>
      <c r="B5073" s="1" t="s">
        <v>864</v>
      </c>
      <c r="C5073" s="144"/>
      <c r="D5073" s="144">
        <v>1880</v>
      </c>
      <c r="E5073" s="1" t="s">
        <v>320</v>
      </c>
      <c r="F5073" s="1" t="s">
        <v>252</v>
      </c>
      <c r="G5073" s="1"/>
    </row>
    <row r="5074" spans="1:7" ht="15" customHeight="1">
      <c r="A5074" s="180">
        <v>45007</v>
      </c>
      <c r="B5074" s="1" t="s">
        <v>146</v>
      </c>
      <c r="C5074" s="144">
        <v>47608</v>
      </c>
      <c r="D5074" s="144"/>
      <c r="E5074" s="1" t="s">
        <v>320</v>
      </c>
      <c r="F5074" s="1" t="s">
        <v>252</v>
      </c>
      <c r="G5074" s="1" t="s">
        <v>165</v>
      </c>
    </row>
    <row r="5075" spans="1:7" ht="15" customHeight="1">
      <c r="A5075" s="180">
        <v>45007</v>
      </c>
      <c r="B5075" s="1" t="s">
        <v>864</v>
      </c>
      <c r="C5075" s="144"/>
      <c r="D5075" s="144">
        <v>47608</v>
      </c>
      <c r="E5075" s="1" t="s">
        <v>320</v>
      </c>
      <c r="F5075" s="1" t="s">
        <v>252</v>
      </c>
      <c r="G5075" s="1"/>
    </row>
    <row r="5076" spans="1:7" ht="15" customHeight="1">
      <c r="A5076" s="180">
        <v>45008</v>
      </c>
      <c r="B5076" s="1" t="s">
        <v>146</v>
      </c>
      <c r="C5076" s="144">
        <v>5780</v>
      </c>
      <c r="D5076" s="144"/>
      <c r="E5076" s="1" t="s">
        <v>346</v>
      </c>
      <c r="F5076" s="1" t="s">
        <v>252</v>
      </c>
      <c r="G5076" s="1" t="s">
        <v>165</v>
      </c>
    </row>
    <row r="5077" spans="1:7" ht="15" customHeight="1">
      <c r="A5077" s="180">
        <v>45008</v>
      </c>
      <c r="B5077" s="1" t="s">
        <v>864</v>
      </c>
      <c r="C5077" s="144"/>
      <c r="D5077" s="144">
        <v>5780</v>
      </c>
      <c r="E5077" s="1" t="s">
        <v>346</v>
      </c>
      <c r="F5077" s="1" t="s">
        <v>252</v>
      </c>
      <c r="G5077" s="1"/>
    </row>
    <row r="5078" spans="1:7" ht="15" customHeight="1">
      <c r="A5078" s="180">
        <v>45008</v>
      </c>
      <c r="B5078" s="1" t="s">
        <v>146</v>
      </c>
      <c r="C5078" s="144">
        <v>145871</v>
      </c>
      <c r="D5078" s="144"/>
      <c r="E5078" s="1" t="s">
        <v>346</v>
      </c>
      <c r="F5078" s="1" t="s">
        <v>252</v>
      </c>
      <c r="G5078" s="1" t="s">
        <v>165</v>
      </c>
    </row>
    <row r="5079" spans="1:7" ht="15" customHeight="1">
      <c r="A5079" s="180">
        <v>45008</v>
      </c>
      <c r="B5079" s="1" t="s">
        <v>864</v>
      </c>
      <c r="C5079" s="144"/>
      <c r="D5079" s="144">
        <v>145871</v>
      </c>
      <c r="E5079" s="1" t="s">
        <v>346</v>
      </c>
      <c r="F5079" s="1" t="s">
        <v>252</v>
      </c>
      <c r="G5079" s="1"/>
    </row>
    <row r="5080" spans="1:7" ht="15" customHeight="1">
      <c r="A5080" s="180">
        <v>45008</v>
      </c>
      <c r="B5080" s="1" t="s">
        <v>146</v>
      </c>
      <c r="C5080" s="144">
        <v>11520</v>
      </c>
      <c r="D5080" s="144"/>
      <c r="E5080" s="1" t="s">
        <v>346</v>
      </c>
      <c r="F5080" s="1" t="s">
        <v>252</v>
      </c>
      <c r="G5080" s="1" t="s">
        <v>165</v>
      </c>
    </row>
    <row r="5081" spans="1:7" ht="15" customHeight="1">
      <c r="A5081" s="180">
        <v>45008</v>
      </c>
      <c r="B5081" s="1" t="s">
        <v>864</v>
      </c>
      <c r="C5081" s="144"/>
      <c r="D5081" s="144">
        <v>11520</v>
      </c>
      <c r="E5081" s="1" t="s">
        <v>346</v>
      </c>
      <c r="F5081" s="1" t="s">
        <v>252</v>
      </c>
      <c r="G5081" s="1"/>
    </row>
    <row r="5082" spans="1:7" ht="15" customHeight="1">
      <c r="A5082" s="180">
        <v>45008</v>
      </c>
      <c r="B5082" s="1" t="s">
        <v>146</v>
      </c>
      <c r="C5082" s="144">
        <v>290807</v>
      </c>
      <c r="D5082" s="144"/>
      <c r="E5082" s="1" t="s">
        <v>346</v>
      </c>
      <c r="F5082" s="1" t="s">
        <v>252</v>
      </c>
      <c r="G5082" s="1" t="s">
        <v>165</v>
      </c>
    </row>
    <row r="5083" spans="1:7" ht="15" customHeight="1">
      <c r="A5083" s="180">
        <v>45008</v>
      </c>
      <c r="B5083" s="1" t="s">
        <v>864</v>
      </c>
      <c r="C5083" s="144"/>
      <c r="D5083" s="144">
        <v>290807</v>
      </c>
      <c r="E5083" s="1" t="s">
        <v>346</v>
      </c>
      <c r="F5083" s="1" t="s">
        <v>252</v>
      </c>
      <c r="G5083" s="1"/>
    </row>
    <row r="5084" spans="1:7" ht="15" customHeight="1">
      <c r="A5084" s="180">
        <v>45009</v>
      </c>
      <c r="B5084" s="1" t="s">
        <v>146</v>
      </c>
      <c r="C5084" s="144">
        <v>45496</v>
      </c>
      <c r="D5084" s="144"/>
      <c r="E5084" s="1" t="s">
        <v>500</v>
      </c>
      <c r="F5084" s="1" t="s">
        <v>252</v>
      </c>
      <c r="G5084" s="1" t="s">
        <v>165</v>
      </c>
    </row>
    <row r="5085" spans="1:7" ht="15" customHeight="1">
      <c r="A5085" s="180">
        <v>45009</v>
      </c>
      <c r="B5085" s="1" t="s">
        <v>864</v>
      </c>
      <c r="C5085" s="144"/>
      <c r="D5085" s="144">
        <v>45496</v>
      </c>
      <c r="E5085" s="1" t="s">
        <v>500</v>
      </c>
      <c r="F5085" s="1" t="s">
        <v>252</v>
      </c>
      <c r="G5085" s="1"/>
    </row>
    <row r="5086" spans="1:7" ht="15" customHeight="1">
      <c r="A5086" s="180">
        <v>45009</v>
      </c>
      <c r="B5086" s="1" t="s">
        <v>146</v>
      </c>
      <c r="C5086" s="144">
        <v>3480578</v>
      </c>
      <c r="D5086" s="144"/>
      <c r="E5086" s="1" t="s">
        <v>345</v>
      </c>
      <c r="F5086" s="1" t="s">
        <v>252</v>
      </c>
      <c r="G5086" s="1" t="s">
        <v>165</v>
      </c>
    </row>
    <row r="5087" spans="1:7" ht="15" customHeight="1">
      <c r="A5087" s="180">
        <v>45009</v>
      </c>
      <c r="B5087" s="1" t="s">
        <v>864</v>
      </c>
      <c r="C5087" s="144"/>
      <c r="D5087" s="144">
        <v>3480578</v>
      </c>
      <c r="E5087" s="1" t="s">
        <v>345</v>
      </c>
      <c r="F5087" s="1" t="s">
        <v>252</v>
      </c>
      <c r="G5087" s="1"/>
    </row>
    <row r="5088" spans="1:7" ht="15" customHeight="1">
      <c r="A5088" s="180">
        <v>45011</v>
      </c>
      <c r="B5088" s="1" t="s">
        <v>146</v>
      </c>
      <c r="C5088" s="144">
        <v>116837</v>
      </c>
      <c r="D5088" s="144"/>
      <c r="E5088" s="1" t="s">
        <v>362</v>
      </c>
      <c r="F5088" s="1" t="s">
        <v>252</v>
      </c>
      <c r="G5088" s="1" t="s">
        <v>165</v>
      </c>
    </row>
    <row r="5089" spans="1:7" ht="15" customHeight="1">
      <c r="A5089" s="180">
        <v>45011</v>
      </c>
      <c r="B5089" s="1" t="s">
        <v>864</v>
      </c>
      <c r="C5089" s="144"/>
      <c r="D5089" s="144">
        <v>116837</v>
      </c>
      <c r="E5089" s="1" t="s">
        <v>362</v>
      </c>
      <c r="F5089" s="1" t="s">
        <v>252</v>
      </c>
      <c r="G5089" s="1"/>
    </row>
    <row r="5090" spans="1:7" ht="15" customHeight="1">
      <c r="A5090" s="180">
        <v>45012</v>
      </c>
      <c r="B5090" s="1" t="s">
        <v>146</v>
      </c>
      <c r="C5090" s="144">
        <v>978220</v>
      </c>
      <c r="D5090" s="144"/>
      <c r="E5090" s="1" t="s">
        <v>354</v>
      </c>
      <c r="F5090" s="1" t="s">
        <v>252</v>
      </c>
      <c r="G5090" s="1" t="s">
        <v>165</v>
      </c>
    </row>
    <row r="5091" spans="1:7" ht="15" customHeight="1">
      <c r="A5091" s="180">
        <v>45012</v>
      </c>
      <c r="B5091" s="1" t="s">
        <v>864</v>
      </c>
      <c r="C5091" s="144"/>
      <c r="D5091" s="144">
        <v>978220</v>
      </c>
      <c r="E5091" s="1" t="s">
        <v>354</v>
      </c>
      <c r="F5091" s="1" t="s">
        <v>252</v>
      </c>
      <c r="G5091" s="1"/>
    </row>
    <row r="5092" spans="1:7" ht="15" customHeight="1">
      <c r="A5092" s="180">
        <v>45012</v>
      </c>
      <c r="B5092" s="1" t="s">
        <v>146</v>
      </c>
      <c r="C5092" s="144">
        <v>46639</v>
      </c>
      <c r="D5092" s="144"/>
      <c r="E5092" s="1" t="s">
        <v>353</v>
      </c>
      <c r="F5092" s="1" t="s">
        <v>252</v>
      </c>
      <c r="G5092" s="1" t="s">
        <v>165</v>
      </c>
    </row>
    <row r="5093" spans="1:7" ht="15" customHeight="1">
      <c r="A5093" s="180">
        <v>45012</v>
      </c>
      <c r="B5093" s="1" t="s">
        <v>864</v>
      </c>
      <c r="C5093" s="144"/>
      <c r="D5093" s="144">
        <v>46639</v>
      </c>
      <c r="E5093" s="1" t="s">
        <v>353</v>
      </c>
      <c r="F5093" s="1" t="s">
        <v>252</v>
      </c>
      <c r="G5093" s="1"/>
    </row>
    <row r="5094" spans="1:7" ht="15" customHeight="1">
      <c r="A5094" s="180">
        <v>45012</v>
      </c>
      <c r="B5094" s="1" t="s">
        <v>146</v>
      </c>
      <c r="C5094" s="144">
        <v>462240</v>
      </c>
      <c r="D5094" s="144"/>
      <c r="E5094" s="1" t="s">
        <v>489</v>
      </c>
      <c r="F5094" s="1" t="s">
        <v>252</v>
      </c>
      <c r="G5094" s="1" t="s">
        <v>165</v>
      </c>
    </row>
    <row r="5095" spans="1:7" ht="15" customHeight="1">
      <c r="A5095" s="180">
        <v>45012</v>
      </c>
      <c r="B5095" s="1" t="s">
        <v>864</v>
      </c>
      <c r="C5095" s="144"/>
      <c r="D5095" s="144">
        <v>462240</v>
      </c>
      <c r="E5095" s="1" t="s">
        <v>489</v>
      </c>
      <c r="F5095" s="1" t="s">
        <v>252</v>
      </c>
      <c r="G5095" s="1"/>
    </row>
    <row r="5096" spans="1:7" ht="15" customHeight="1">
      <c r="A5096" s="180">
        <v>45012</v>
      </c>
      <c r="B5096" s="1" t="s">
        <v>146</v>
      </c>
      <c r="C5096" s="144">
        <v>35068</v>
      </c>
      <c r="D5096" s="144"/>
      <c r="E5096" s="1" t="s">
        <v>398</v>
      </c>
      <c r="F5096" s="1" t="s">
        <v>252</v>
      </c>
      <c r="G5096" s="1" t="s">
        <v>165</v>
      </c>
    </row>
    <row r="5097" spans="1:7" ht="15" customHeight="1">
      <c r="A5097" s="180">
        <v>45012</v>
      </c>
      <c r="B5097" s="1" t="s">
        <v>864</v>
      </c>
      <c r="C5097" s="144"/>
      <c r="D5097" s="144">
        <v>35068</v>
      </c>
      <c r="E5097" s="1" t="s">
        <v>398</v>
      </c>
      <c r="F5097" s="1" t="s">
        <v>252</v>
      </c>
      <c r="G5097" s="1"/>
    </row>
    <row r="5098" spans="1:7" ht="15" customHeight="1">
      <c r="A5098" s="180">
        <v>45012</v>
      </c>
      <c r="B5098" s="1" t="s">
        <v>146</v>
      </c>
      <c r="C5098" s="144">
        <v>1390</v>
      </c>
      <c r="D5098" s="144"/>
      <c r="E5098" s="1" t="s">
        <v>398</v>
      </c>
      <c r="F5098" s="1" t="s">
        <v>252</v>
      </c>
      <c r="G5098" s="1" t="s">
        <v>165</v>
      </c>
    </row>
    <row r="5099" spans="1:7" ht="15" customHeight="1">
      <c r="A5099" s="180">
        <v>45012</v>
      </c>
      <c r="B5099" s="1" t="s">
        <v>864</v>
      </c>
      <c r="C5099" s="144"/>
      <c r="D5099" s="144">
        <v>1390</v>
      </c>
      <c r="E5099" s="1" t="s">
        <v>398</v>
      </c>
      <c r="F5099" s="1" t="s">
        <v>252</v>
      </c>
      <c r="G5099" s="1"/>
    </row>
    <row r="5100" spans="1:7" ht="15" customHeight="1">
      <c r="A5100" s="180">
        <v>45012</v>
      </c>
      <c r="B5100" s="1" t="s">
        <v>146</v>
      </c>
      <c r="C5100" s="144">
        <v>578864</v>
      </c>
      <c r="D5100" s="144"/>
      <c r="E5100" s="1" t="s">
        <v>379</v>
      </c>
      <c r="F5100" s="1" t="s">
        <v>252</v>
      </c>
      <c r="G5100" s="1" t="s">
        <v>165</v>
      </c>
    </row>
    <row r="5101" spans="1:7" ht="15" customHeight="1">
      <c r="A5101" s="180">
        <v>45012</v>
      </c>
      <c r="B5101" s="1" t="s">
        <v>864</v>
      </c>
      <c r="C5101" s="144"/>
      <c r="D5101" s="144">
        <v>578864</v>
      </c>
      <c r="E5101" s="1" t="s">
        <v>379</v>
      </c>
      <c r="F5101" s="1" t="s">
        <v>252</v>
      </c>
      <c r="G5101" s="1"/>
    </row>
    <row r="5102" spans="1:7" ht="15" customHeight="1">
      <c r="A5102" s="180">
        <v>45012</v>
      </c>
      <c r="B5102" s="1" t="s">
        <v>146</v>
      </c>
      <c r="C5102" s="144">
        <v>22950</v>
      </c>
      <c r="D5102" s="144"/>
      <c r="E5102" s="1" t="s">
        <v>379</v>
      </c>
      <c r="F5102" s="1" t="s">
        <v>252</v>
      </c>
      <c r="G5102" s="1" t="s">
        <v>165</v>
      </c>
    </row>
    <row r="5103" spans="1:7" ht="15" customHeight="1">
      <c r="A5103" s="180">
        <v>45012</v>
      </c>
      <c r="B5103" s="1" t="s">
        <v>864</v>
      </c>
      <c r="C5103" s="144"/>
      <c r="D5103" s="144">
        <v>22950</v>
      </c>
      <c r="E5103" s="1" t="s">
        <v>379</v>
      </c>
      <c r="F5103" s="1" t="s">
        <v>252</v>
      </c>
      <c r="G5103" s="1"/>
    </row>
    <row r="5104" spans="1:7" ht="15" customHeight="1">
      <c r="A5104" s="180">
        <v>45014</v>
      </c>
      <c r="B5104" s="1" t="s">
        <v>146</v>
      </c>
      <c r="C5104" s="144">
        <v>326755</v>
      </c>
      <c r="D5104" s="144"/>
      <c r="E5104" s="1" t="s">
        <v>332</v>
      </c>
      <c r="F5104" s="1" t="s">
        <v>252</v>
      </c>
      <c r="G5104" s="1" t="s">
        <v>165</v>
      </c>
    </row>
    <row r="5105" spans="1:7" ht="15" customHeight="1">
      <c r="A5105" s="180">
        <v>45014</v>
      </c>
      <c r="B5105" s="1" t="s">
        <v>864</v>
      </c>
      <c r="C5105" s="144"/>
      <c r="D5105" s="144">
        <v>326755</v>
      </c>
      <c r="E5105" s="1" t="s">
        <v>332</v>
      </c>
      <c r="F5105" s="1" t="s">
        <v>252</v>
      </c>
      <c r="G5105" s="1"/>
    </row>
    <row r="5106" spans="1:7" ht="15" customHeight="1">
      <c r="A5106" s="180">
        <v>45014</v>
      </c>
      <c r="B5106" s="1" t="s">
        <v>146</v>
      </c>
      <c r="C5106" s="144">
        <v>12950</v>
      </c>
      <c r="D5106" s="144"/>
      <c r="E5106" s="1" t="s">
        <v>332</v>
      </c>
      <c r="F5106" s="1" t="s">
        <v>252</v>
      </c>
      <c r="G5106" s="1" t="s">
        <v>165</v>
      </c>
    </row>
    <row r="5107" spans="1:7" ht="15" customHeight="1">
      <c r="A5107" s="180">
        <v>45014</v>
      </c>
      <c r="B5107" s="1" t="s">
        <v>864</v>
      </c>
      <c r="C5107" s="144"/>
      <c r="D5107" s="144">
        <v>12950</v>
      </c>
      <c r="E5107" s="1" t="s">
        <v>332</v>
      </c>
      <c r="F5107" s="1" t="s">
        <v>252</v>
      </c>
      <c r="G5107" s="1"/>
    </row>
    <row r="5108" spans="1:7" ht="15" customHeight="1">
      <c r="A5108" s="180">
        <v>45015</v>
      </c>
      <c r="B5108" s="1" t="s">
        <v>146</v>
      </c>
      <c r="C5108" s="144">
        <v>266101</v>
      </c>
      <c r="D5108" s="144"/>
      <c r="E5108" s="1" t="s">
        <v>401</v>
      </c>
      <c r="F5108" s="1" t="s">
        <v>252</v>
      </c>
      <c r="G5108" s="1" t="s">
        <v>165</v>
      </c>
    </row>
    <row r="5109" spans="1:7" ht="15" customHeight="1">
      <c r="A5109" s="180">
        <v>45015</v>
      </c>
      <c r="B5109" s="1" t="s">
        <v>864</v>
      </c>
      <c r="C5109" s="144"/>
      <c r="D5109" s="144">
        <v>266101</v>
      </c>
      <c r="E5109" s="1" t="s">
        <v>401</v>
      </c>
      <c r="F5109" s="1" t="s">
        <v>252</v>
      </c>
      <c r="G5109" s="1"/>
    </row>
    <row r="5110" spans="1:7" ht="15" customHeight="1">
      <c r="A5110" s="180">
        <v>45015</v>
      </c>
      <c r="B5110" s="1" t="s">
        <v>146</v>
      </c>
      <c r="C5110" s="144">
        <v>10540</v>
      </c>
      <c r="D5110" s="144"/>
      <c r="E5110" s="1" t="s">
        <v>401</v>
      </c>
      <c r="F5110" s="1" t="s">
        <v>252</v>
      </c>
      <c r="G5110" s="1" t="s">
        <v>165</v>
      </c>
    </row>
    <row r="5111" spans="1:7" ht="15" customHeight="1">
      <c r="A5111" s="180">
        <v>45015</v>
      </c>
      <c r="B5111" s="1" t="s">
        <v>864</v>
      </c>
      <c r="C5111" s="144"/>
      <c r="D5111" s="144">
        <v>10540</v>
      </c>
      <c r="E5111" s="1" t="s">
        <v>401</v>
      </c>
      <c r="F5111" s="1" t="s">
        <v>252</v>
      </c>
      <c r="G5111" s="1"/>
    </row>
    <row r="5112" spans="1:7" ht="15" customHeight="1">
      <c r="A5112" s="180">
        <v>45015</v>
      </c>
      <c r="B5112" s="1" t="s">
        <v>146</v>
      </c>
      <c r="C5112" s="144">
        <v>537152</v>
      </c>
      <c r="D5112" s="144"/>
      <c r="E5112" s="1" t="s">
        <v>339</v>
      </c>
      <c r="F5112" s="1" t="s">
        <v>252</v>
      </c>
      <c r="G5112" s="1" t="s">
        <v>165</v>
      </c>
    </row>
    <row r="5113" spans="1:7" ht="15" customHeight="1">
      <c r="A5113" s="180">
        <v>45015</v>
      </c>
      <c r="B5113" s="1" t="s">
        <v>864</v>
      </c>
      <c r="C5113" s="144"/>
      <c r="D5113" s="144">
        <v>537152</v>
      </c>
      <c r="E5113" s="1" t="s">
        <v>339</v>
      </c>
      <c r="F5113" s="1" t="s">
        <v>252</v>
      </c>
      <c r="G5113" s="1"/>
    </row>
    <row r="5114" spans="1:7" ht="15" customHeight="1">
      <c r="A5114" s="180">
        <v>45015</v>
      </c>
      <c r="B5114" s="1" t="s">
        <v>146</v>
      </c>
      <c r="C5114" s="144">
        <v>184197</v>
      </c>
      <c r="D5114" s="144"/>
      <c r="E5114" s="1" t="s">
        <v>516</v>
      </c>
      <c r="F5114" s="1" t="s">
        <v>252</v>
      </c>
      <c r="G5114" s="1" t="s">
        <v>165</v>
      </c>
    </row>
    <row r="5115" spans="1:7" ht="15" customHeight="1">
      <c r="A5115" s="180">
        <v>45015</v>
      </c>
      <c r="B5115" s="1" t="s">
        <v>864</v>
      </c>
      <c r="C5115" s="144"/>
      <c r="D5115" s="144">
        <v>184197</v>
      </c>
      <c r="E5115" s="1" t="s">
        <v>516</v>
      </c>
      <c r="F5115" s="1" t="s">
        <v>252</v>
      </c>
      <c r="G5115" s="1"/>
    </row>
    <row r="5116" spans="1:7" ht="15" customHeight="1">
      <c r="A5116" s="180">
        <v>45016</v>
      </c>
      <c r="B5116" s="1" t="s">
        <v>146</v>
      </c>
      <c r="C5116" s="144">
        <v>182215</v>
      </c>
      <c r="D5116" s="144"/>
      <c r="E5116" s="1" t="s">
        <v>312</v>
      </c>
      <c r="F5116" s="1" t="s">
        <v>252</v>
      </c>
      <c r="G5116" s="1" t="s">
        <v>165</v>
      </c>
    </row>
    <row r="5117" spans="1:7" ht="15" customHeight="1">
      <c r="A5117" s="180">
        <v>45016</v>
      </c>
      <c r="B5117" s="1" t="s">
        <v>864</v>
      </c>
      <c r="C5117" s="144"/>
      <c r="D5117" s="144">
        <v>182215</v>
      </c>
      <c r="E5117" s="1" t="s">
        <v>312</v>
      </c>
      <c r="F5117" s="1" t="s">
        <v>252</v>
      </c>
      <c r="G5117" s="1"/>
    </row>
    <row r="5118" spans="1:7" ht="15" customHeight="1">
      <c r="A5118" s="180">
        <v>45016</v>
      </c>
      <c r="B5118" s="1" t="s">
        <v>146</v>
      </c>
      <c r="C5118" s="144">
        <v>7220</v>
      </c>
      <c r="D5118" s="144"/>
      <c r="E5118" s="1" t="s">
        <v>312</v>
      </c>
      <c r="F5118" s="1" t="s">
        <v>252</v>
      </c>
      <c r="G5118" s="1" t="s">
        <v>165</v>
      </c>
    </row>
    <row r="5119" spans="1:7" ht="15" customHeight="1">
      <c r="A5119" s="180">
        <v>45016</v>
      </c>
      <c r="B5119" s="1" t="s">
        <v>864</v>
      </c>
      <c r="C5119" s="144"/>
      <c r="D5119" s="144">
        <v>7220</v>
      </c>
      <c r="E5119" s="1" t="s">
        <v>312</v>
      </c>
      <c r="F5119" s="1" t="s">
        <v>252</v>
      </c>
      <c r="G5119" s="1"/>
    </row>
    <row r="5120" spans="1:7" ht="15" customHeight="1">
      <c r="A5120" s="180">
        <v>45016</v>
      </c>
      <c r="B5120" s="1" t="s">
        <v>146</v>
      </c>
      <c r="C5120" s="144">
        <v>480</v>
      </c>
      <c r="D5120" s="144"/>
      <c r="E5120" s="1" t="s">
        <v>515</v>
      </c>
      <c r="F5120" s="1" t="s">
        <v>252</v>
      </c>
      <c r="G5120" s="1" t="s">
        <v>165</v>
      </c>
    </row>
    <row r="5121" spans="1:7" ht="15" customHeight="1">
      <c r="A5121" s="180">
        <v>45016</v>
      </c>
      <c r="B5121" s="1" t="s">
        <v>864</v>
      </c>
      <c r="C5121" s="144"/>
      <c r="D5121" s="144">
        <v>480</v>
      </c>
      <c r="E5121" s="1" t="s">
        <v>515</v>
      </c>
      <c r="F5121" s="1" t="s">
        <v>252</v>
      </c>
      <c r="G5121" s="1"/>
    </row>
    <row r="5122" spans="1:7" ht="15" customHeight="1">
      <c r="A5122" s="180">
        <v>45016</v>
      </c>
      <c r="B5122" s="1" t="s">
        <v>146</v>
      </c>
      <c r="C5122" s="144">
        <v>12232</v>
      </c>
      <c r="D5122" s="144"/>
      <c r="E5122" s="1" t="s">
        <v>515</v>
      </c>
      <c r="F5122" s="1" t="s">
        <v>252</v>
      </c>
      <c r="G5122" s="1" t="s">
        <v>165</v>
      </c>
    </row>
    <row r="5123" spans="1:7" ht="15" customHeight="1">
      <c r="A5123" s="180">
        <v>45016</v>
      </c>
      <c r="B5123" s="1" t="s">
        <v>864</v>
      </c>
      <c r="C5123" s="144"/>
      <c r="D5123" s="144">
        <v>12232</v>
      </c>
      <c r="E5123" s="1" t="s">
        <v>515</v>
      </c>
      <c r="F5123" s="1" t="s">
        <v>252</v>
      </c>
      <c r="G5123" s="1"/>
    </row>
    <row r="5124" spans="1:7" ht="15" customHeight="1">
      <c r="A5124" s="180">
        <v>45016</v>
      </c>
      <c r="B5124" s="1" t="s">
        <v>146</v>
      </c>
      <c r="C5124" s="144">
        <v>4136</v>
      </c>
      <c r="D5124" s="144"/>
      <c r="E5124" s="1" t="s">
        <v>795</v>
      </c>
      <c r="F5124" s="1" t="s">
        <v>252</v>
      </c>
      <c r="G5124" s="1" t="s">
        <v>165</v>
      </c>
    </row>
    <row r="5125" spans="1:7" ht="15" customHeight="1">
      <c r="A5125" s="180">
        <v>45016</v>
      </c>
      <c r="B5125" s="1" t="s">
        <v>864</v>
      </c>
      <c r="C5125" s="144"/>
      <c r="D5125" s="144">
        <v>4136</v>
      </c>
      <c r="E5125" s="1" t="s">
        <v>795</v>
      </c>
      <c r="F5125" s="1" t="s">
        <v>252</v>
      </c>
      <c r="G5125" s="1"/>
    </row>
    <row r="5126" spans="1:7" ht="15" customHeight="1">
      <c r="A5126" s="180">
        <v>45016</v>
      </c>
      <c r="B5126" s="1" t="s">
        <v>146</v>
      </c>
      <c r="C5126" s="144">
        <v>160</v>
      </c>
      <c r="D5126" s="144"/>
      <c r="E5126" s="1" t="s">
        <v>795</v>
      </c>
      <c r="F5126" s="1" t="s">
        <v>252</v>
      </c>
      <c r="G5126" s="1" t="s">
        <v>165</v>
      </c>
    </row>
    <row r="5127" spans="1:7" ht="15" customHeight="1">
      <c r="A5127" s="180">
        <v>45016</v>
      </c>
      <c r="B5127" s="1" t="s">
        <v>864</v>
      </c>
      <c r="C5127" s="144"/>
      <c r="D5127" s="144">
        <v>160</v>
      </c>
      <c r="E5127" s="1" t="s">
        <v>795</v>
      </c>
      <c r="F5127" s="1" t="s">
        <v>252</v>
      </c>
      <c r="G5127" s="1"/>
    </row>
    <row r="5128" spans="1:7" ht="15" customHeight="1">
      <c r="A5128" s="180">
        <v>45016</v>
      </c>
      <c r="B5128" s="1" t="s">
        <v>146</v>
      </c>
      <c r="C5128" s="144">
        <v>11151660</v>
      </c>
      <c r="D5128" s="144"/>
      <c r="E5128" s="1" t="s">
        <v>317</v>
      </c>
      <c r="F5128" s="1" t="s">
        <v>252</v>
      </c>
      <c r="G5128" s="1" t="s">
        <v>165</v>
      </c>
    </row>
    <row r="5129" spans="1:7" ht="15" customHeight="1">
      <c r="A5129" s="180">
        <v>45016</v>
      </c>
      <c r="B5129" s="1" t="s">
        <v>864</v>
      </c>
      <c r="C5129" s="144"/>
      <c r="D5129" s="144">
        <v>11151660</v>
      </c>
      <c r="E5129" s="1" t="s">
        <v>317</v>
      </c>
      <c r="F5129" s="1" t="s">
        <v>252</v>
      </c>
      <c r="G5129" s="1"/>
    </row>
    <row r="5130" spans="1:7" ht="15" customHeight="1">
      <c r="A5130" s="180">
        <v>45016</v>
      </c>
      <c r="B5130" s="1" t="s">
        <v>146</v>
      </c>
      <c r="C5130" s="144">
        <v>19701</v>
      </c>
      <c r="D5130" s="144"/>
      <c r="E5130" s="1" t="s">
        <v>318</v>
      </c>
      <c r="F5130" s="1" t="s">
        <v>252</v>
      </c>
      <c r="G5130" s="1" t="s">
        <v>165</v>
      </c>
    </row>
    <row r="5131" spans="1:7" ht="15" customHeight="1">
      <c r="A5131" s="180">
        <v>45016</v>
      </c>
      <c r="B5131" s="1" t="s">
        <v>864</v>
      </c>
      <c r="C5131" s="144"/>
      <c r="D5131" s="144">
        <v>19701</v>
      </c>
      <c r="E5131" s="1" t="s">
        <v>318</v>
      </c>
      <c r="F5131" s="1" t="s">
        <v>252</v>
      </c>
      <c r="G5131" s="1"/>
    </row>
    <row r="5132" spans="1:7" ht="15" customHeight="1">
      <c r="A5132" s="180">
        <v>45016</v>
      </c>
      <c r="B5132" s="1" t="s">
        <v>146</v>
      </c>
      <c r="C5132" s="144">
        <v>780</v>
      </c>
      <c r="D5132" s="144"/>
      <c r="E5132" s="1" t="s">
        <v>318</v>
      </c>
      <c r="F5132" s="1" t="s">
        <v>252</v>
      </c>
      <c r="G5132" s="1" t="s">
        <v>165</v>
      </c>
    </row>
    <row r="5133" spans="1:7" ht="15" customHeight="1">
      <c r="A5133" s="180">
        <v>45016</v>
      </c>
      <c r="B5133" s="1" t="s">
        <v>864</v>
      </c>
      <c r="C5133" s="144"/>
      <c r="D5133" s="144">
        <v>780</v>
      </c>
      <c r="E5133" s="1" t="s">
        <v>318</v>
      </c>
      <c r="F5133" s="1" t="s">
        <v>252</v>
      </c>
      <c r="G5133" s="1"/>
    </row>
    <row r="5134" spans="1:7" ht="15" customHeight="1">
      <c r="A5134" s="180">
        <v>45016</v>
      </c>
      <c r="B5134" s="1" t="s">
        <v>146</v>
      </c>
      <c r="C5134" s="144">
        <v>10268</v>
      </c>
      <c r="D5134" s="144"/>
      <c r="E5134" s="1" t="s">
        <v>311</v>
      </c>
      <c r="F5134" s="1" t="s">
        <v>252</v>
      </c>
      <c r="G5134" s="1" t="s">
        <v>165</v>
      </c>
    </row>
    <row r="5135" spans="1:7" ht="15" customHeight="1">
      <c r="A5135" s="180">
        <v>45016</v>
      </c>
      <c r="B5135" s="1" t="s">
        <v>864</v>
      </c>
      <c r="C5135" s="144"/>
      <c r="D5135" s="144">
        <v>10268</v>
      </c>
      <c r="E5135" s="1" t="s">
        <v>311</v>
      </c>
      <c r="F5135" s="1" t="s">
        <v>252</v>
      </c>
      <c r="G5135" s="1"/>
    </row>
    <row r="5136" spans="1:7" ht="15" customHeight="1">
      <c r="A5136" s="180">
        <v>45016</v>
      </c>
      <c r="B5136" s="1" t="s">
        <v>146</v>
      </c>
      <c r="C5136" s="144">
        <v>19582540</v>
      </c>
      <c r="D5136" s="144"/>
      <c r="E5136" s="1" t="s">
        <v>343</v>
      </c>
      <c r="F5136" s="1" t="s">
        <v>252</v>
      </c>
      <c r="G5136" s="1" t="s">
        <v>165</v>
      </c>
    </row>
    <row r="5137" spans="1:7" ht="15" customHeight="1">
      <c r="A5137" s="180">
        <v>45016</v>
      </c>
      <c r="B5137" s="1" t="s">
        <v>864</v>
      </c>
      <c r="C5137" s="144"/>
      <c r="D5137" s="144">
        <v>19582540</v>
      </c>
      <c r="E5137" s="1" t="s">
        <v>343</v>
      </c>
      <c r="F5137" s="1" t="s">
        <v>252</v>
      </c>
      <c r="G5137" s="1"/>
    </row>
    <row r="5138" spans="1:7" ht="15" customHeight="1">
      <c r="A5138" s="180">
        <v>45016</v>
      </c>
      <c r="B5138" s="1" t="s">
        <v>146</v>
      </c>
      <c r="C5138" s="144">
        <v>201401</v>
      </c>
      <c r="D5138" s="144"/>
      <c r="E5138" s="1" t="s">
        <v>344</v>
      </c>
      <c r="F5138" s="1" t="s">
        <v>252</v>
      </c>
      <c r="G5138" s="1" t="s">
        <v>165</v>
      </c>
    </row>
    <row r="5139" spans="1:7" ht="15" customHeight="1">
      <c r="A5139" s="180">
        <v>45016</v>
      </c>
      <c r="B5139" s="1" t="s">
        <v>864</v>
      </c>
      <c r="C5139" s="144"/>
      <c r="D5139" s="144">
        <v>201401</v>
      </c>
      <c r="E5139" s="1" t="s">
        <v>344</v>
      </c>
      <c r="F5139" s="1" t="s">
        <v>252</v>
      </c>
      <c r="G5139" s="1"/>
    </row>
    <row r="5140" spans="1:7" ht="15" customHeight="1">
      <c r="A5140" s="180">
        <v>45016</v>
      </c>
      <c r="B5140" s="1" t="s">
        <v>146</v>
      </c>
      <c r="C5140" s="144">
        <v>52580</v>
      </c>
      <c r="D5140" s="144"/>
      <c r="E5140" s="1" t="s">
        <v>318</v>
      </c>
      <c r="F5140" s="1" t="s">
        <v>252</v>
      </c>
      <c r="G5140" s="1" t="s">
        <v>165</v>
      </c>
    </row>
    <row r="5141" spans="1:7" ht="15" customHeight="1">
      <c r="A5141" s="180">
        <v>45016</v>
      </c>
      <c r="B5141" s="1" t="s">
        <v>864</v>
      </c>
      <c r="C5141" s="144"/>
      <c r="D5141" s="144">
        <v>52580</v>
      </c>
      <c r="E5141" s="1" t="s">
        <v>318</v>
      </c>
      <c r="F5141" s="1" t="s">
        <v>252</v>
      </c>
      <c r="G5141" s="1"/>
    </row>
    <row r="5142" spans="1:7" ht="15" customHeight="1">
      <c r="A5142" s="180">
        <v>45016</v>
      </c>
      <c r="B5142" s="1" t="s">
        <v>146</v>
      </c>
      <c r="C5142" s="144">
        <v>2080</v>
      </c>
      <c r="D5142" s="144"/>
      <c r="E5142" s="1" t="s">
        <v>318</v>
      </c>
      <c r="F5142" s="1" t="s">
        <v>252</v>
      </c>
      <c r="G5142" s="1" t="s">
        <v>165</v>
      </c>
    </row>
    <row r="5143" spans="1:7" ht="15" customHeight="1">
      <c r="A5143" s="180">
        <v>45016</v>
      </c>
      <c r="B5143" s="1" t="s">
        <v>864</v>
      </c>
      <c r="C5143" s="144"/>
      <c r="D5143" s="144">
        <v>2080</v>
      </c>
      <c r="E5143" s="1" t="s">
        <v>318</v>
      </c>
      <c r="F5143" s="1" t="s">
        <v>252</v>
      </c>
      <c r="G5143" s="1"/>
    </row>
    <row r="5144" spans="1:7" ht="15" customHeight="1">
      <c r="A5144" s="180">
        <v>45016</v>
      </c>
      <c r="B5144" s="1" t="s">
        <v>146</v>
      </c>
      <c r="C5144" s="144">
        <v>171116</v>
      </c>
      <c r="D5144" s="144"/>
      <c r="E5144" s="1" t="s">
        <v>321</v>
      </c>
      <c r="F5144" s="1" t="s">
        <v>252</v>
      </c>
      <c r="G5144" s="1" t="s">
        <v>165</v>
      </c>
    </row>
    <row r="5145" spans="1:7" ht="15" customHeight="1">
      <c r="A5145" s="180">
        <v>45016</v>
      </c>
      <c r="B5145" s="1" t="s">
        <v>864</v>
      </c>
      <c r="C5145" s="144"/>
      <c r="D5145" s="144">
        <v>171116</v>
      </c>
      <c r="E5145" s="1" t="s">
        <v>321</v>
      </c>
      <c r="F5145" s="1" t="s">
        <v>252</v>
      </c>
      <c r="G5145" s="1"/>
    </row>
    <row r="5146" spans="1:7" ht="15" customHeight="1">
      <c r="A5146" s="180">
        <v>45016</v>
      </c>
      <c r="B5146" s="1" t="s">
        <v>146</v>
      </c>
      <c r="C5146" s="144">
        <v>433939</v>
      </c>
      <c r="D5146" s="144"/>
      <c r="E5146" s="1" t="s">
        <v>321</v>
      </c>
      <c r="F5146" s="1" t="s">
        <v>252</v>
      </c>
      <c r="G5146" s="1" t="s">
        <v>165</v>
      </c>
    </row>
    <row r="5147" spans="1:7" ht="15" customHeight="1">
      <c r="A5147" s="180">
        <v>45016</v>
      </c>
      <c r="B5147" s="1" t="s">
        <v>864</v>
      </c>
      <c r="C5147" s="144"/>
      <c r="D5147" s="144">
        <v>433939</v>
      </c>
      <c r="E5147" s="1" t="s">
        <v>321</v>
      </c>
      <c r="F5147" s="1" t="s">
        <v>252</v>
      </c>
      <c r="G5147" s="1"/>
    </row>
    <row r="5148" spans="1:7" ht="15" customHeight="1">
      <c r="A5148" s="180">
        <v>45016</v>
      </c>
      <c r="B5148" s="1" t="s">
        <v>146</v>
      </c>
      <c r="C5148" s="144">
        <v>6780</v>
      </c>
      <c r="D5148" s="144"/>
      <c r="E5148" s="1" t="s">
        <v>321</v>
      </c>
      <c r="F5148" s="1" t="s">
        <v>252</v>
      </c>
      <c r="G5148" s="1" t="s">
        <v>165</v>
      </c>
    </row>
    <row r="5149" spans="1:7" ht="15" customHeight="1">
      <c r="A5149" s="180">
        <v>45016</v>
      </c>
      <c r="B5149" s="1" t="s">
        <v>864</v>
      </c>
      <c r="C5149" s="144"/>
      <c r="D5149" s="144">
        <v>6780</v>
      </c>
      <c r="E5149" s="1" t="s">
        <v>321</v>
      </c>
      <c r="F5149" s="1" t="s">
        <v>252</v>
      </c>
      <c r="G5149" s="1"/>
    </row>
    <row r="5150" spans="1:7" ht="15" customHeight="1">
      <c r="A5150" s="180">
        <v>45016</v>
      </c>
      <c r="B5150" s="1" t="s">
        <v>146</v>
      </c>
      <c r="C5150" s="144">
        <v>17200</v>
      </c>
      <c r="D5150" s="144"/>
      <c r="E5150" s="1" t="s">
        <v>321</v>
      </c>
      <c r="F5150" s="1" t="s">
        <v>252</v>
      </c>
      <c r="G5150" s="1" t="s">
        <v>165</v>
      </c>
    </row>
    <row r="5151" spans="1:7" ht="15" customHeight="1">
      <c r="A5151" s="180">
        <v>45016</v>
      </c>
      <c r="B5151" s="1" t="s">
        <v>864</v>
      </c>
      <c r="C5151" s="144"/>
      <c r="D5151" s="144">
        <v>17200</v>
      </c>
      <c r="E5151" s="1" t="s">
        <v>321</v>
      </c>
      <c r="F5151" s="1" t="s">
        <v>252</v>
      </c>
      <c r="G5151" s="1"/>
    </row>
    <row r="5152" spans="1:7" ht="15" customHeight="1">
      <c r="A5152" s="180">
        <v>45016</v>
      </c>
      <c r="B5152" s="1" t="s">
        <v>146</v>
      </c>
      <c r="C5152" s="144">
        <v>122386</v>
      </c>
      <c r="D5152" s="144"/>
      <c r="E5152" s="1" t="s">
        <v>321</v>
      </c>
      <c r="F5152" s="1" t="s">
        <v>252</v>
      </c>
      <c r="G5152" s="1" t="s">
        <v>165</v>
      </c>
    </row>
    <row r="5153" spans="1:7" ht="15" customHeight="1">
      <c r="A5153" s="180">
        <v>45016</v>
      </c>
      <c r="B5153" s="1" t="s">
        <v>864</v>
      </c>
      <c r="C5153" s="144"/>
      <c r="D5153" s="144">
        <v>122386</v>
      </c>
      <c r="E5153" s="1" t="s">
        <v>321</v>
      </c>
      <c r="F5153" s="1" t="s">
        <v>252</v>
      </c>
      <c r="G5153" s="1"/>
    </row>
    <row r="5154" spans="1:7" ht="15" customHeight="1">
      <c r="A5154" s="180">
        <v>45016</v>
      </c>
      <c r="B5154" s="1" t="s">
        <v>146</v>
      </c>
      <c r="C5154" s="144">
        <v>4853</v>
      </c>
      <c r="D5154" s="144"/>
      <c r="E5154" s="1" t="s">
        <v>321</v>
      </c>
      <c r="F5154" s="1" t="s">
        <v>252</v>
      </c>
      <c r="G5154" s="1" t="s">
        <v>165</v>
      </c>
    </row>
    <row r="5155" spans="1:7" ht="15" customHeight="1">
      <c r="A5155" s="180">
        <v>45016</v>
      </c>
      <c r="B5155" s="1" t="s">
        <v>864</v>
      </c>
      <c r="C5155" s="144"/>
      <c r="D5155" s="144">
        <v>4853</v>
      </c>
      <c r="E5155" s="1" t="s">
        <v>321</v>
      </c>
      <c r="F5155" s="1" t="s">
        <v>252</v>
      </c>
      <c r="G5155" s="1"/>
    </row>
    <row r="5156" spans="1:7" ht="15" customHeight="1">
      <c r="A5156" s="180">
        <v>45016</v>
      </c>
      <c r="B5156" s="1" t="s">
        <v>146</v>
      </c>
      <c r="C5156" s="144">
        <v>60181</v>
      </c>
      <c r="D5156" s="144"/>
      <c r="E5156" s="1" t="s">
        <v>321</v>
      </c>
      <c r="F5156" s="1" t="s">
        <v>252</v>
      </c>
      <c r="G5156" s="1" t="s">
        <v>165</v>
      </c>
    </row>
    <row r="5157" spans="1:7" ht="15" customHeight="1">
      <c r="A5157" s="180">
        <v>45016</v>
      </c>
      <c r="B5157" s="1" t="s">
        <v>864</v>
      </c>
      <c r="C5157" s="144"/>
      <c r="D5157" s="144">
        <v>60181</v>
      </c>
      <c r="E5157" s="1" t="s">
        <v>321</v>
      </c>
      <c r="F5157" s="1" t="s">
        <v>252</v>
      </c>
      <c r="G5157" s="1"/>
    </row>
    <row r="5158" spans="1:7" ht="15" customHeight="1">
      <c r="A5158" s="180">
        <v>45016</v>
      </c>
      <c r="B5158" s="1" t="s">
        <v>146</v>
      </c>
      <c r="C5158" s="144">
        <v>2380</v>
      </c>
      <c r="D5158" s="144"/>
      <c r="E5158" s="1" t="s">
        <v>321</v>
      </c>
      <c r="F5158" s="1" t="s">
        <v>252</v>
      </c>
      <c r="G5158" s="1" t="s">
        <v>165</v>
      </c>
    </row>
    <row r="5159" spans="1:7" ht="15" customHeight="1">
      <c r="A5159" s="180">
        <v>45016</v>
      </c>
      <c r="B5159" s="1" t="s">
        <v>864</v>
      </c>
      <c r="C5159" s="144"/>
      <c r="D5159" s="144">
        <v>2380</v>
      </c>
      <c r="E5159" s="1" t="s">
        <v>321</v>
      </c>
      <c r="F5159" s="1" t="s">
        <v>252</v>
      </c>
      <c r="G5159" s="1"/>
    </row>
    <row r="5160" spans="1:7" ht="15" customHeight="1">
      <c r="A5160" s="180">
        <v>45016</v>
      </c>
      <c r="B5160" s="1" t="s">
        <v>146</v>
      </c>
      <c r="C5160" s="144">
        <v>1577532</v>
      </c>
      <c r="D5160" s="144"/>
      <c r="E5160" s="1" t="s">
        <v>321</v>
      </c>
      <c r="F5160" s="1" t="s">
        <v>252</v>
      </c>
      <c r="G5160" s="1" t="s">
        <v>165</v>
      </c>
    </row>
    <row r="5161" spans="1:7" ht="15" customHeight="1">
      <c r="A5161" s="180">
        <v>45016</v>
      </c>
      <c r="B5161" s="1" t="s">
        <v>864</v>
      </c>
      <c r="C5161" s="144"/>
      <c r="D5161" s="144">
        <v>1577532</v>
      </c>
      <c r="E5161" s="1" t="s">
        <v>321</v>
      </c>
      <c r="F5161" s="1" t="s">
        <v>252</v>
      </c>
      <c r="G5161" s="1"/>
    </row>
    <row r="5162" spans="1:7" ht="15" customHeight="1">
      <c r="A5162" s="180">
        <v>45016</v>
      </c>
      <c r="B5162" s="1" t="s">
        <v>146</v>
      </c>
      <c r="C5162" s="144">
        <v>3486516</v>
      </c>
      <c r="D5162" s="144"/>
      <c r="E5162" s="1" t="s">
        <v>321</v>
      </c>
      <c r="F5162" s="1" t="s">
        <v>252</v>
      </c>
      <c r="G5162" s="1" t="s">
        <v>165</v>
      </c>
    </row>
    <row r="5163" spans="1:7" ht="15" customHeight="1">
      <c r="A5163" s="180">
        <v>45016</v>
      </c>
      <c r="B5163" s="1" t="s">
        <v>864</v>
      </c>
      <c r="C5163" s="144"/>
      <c r="D5163" s="144">
        <v>3486516</v>
      </c>
      <c r="E5163" s="1" t="s">
        <v>321</v>
      </c>
      <c r="F5163" s="1" t="s">
        <v>252</v>
      </c>
      <c r="G5163" s="1"/>
    </row>
    <row r="5164" spans="1:7" ht="15" customHeight="1">
      <c r="A5164" s="180">
        <v>45016</v>
      </c>
      <c r="B5164" s="1" t="s">
        <v>146</v>
      </c>
      <c r="C5164" s="144">
        <v>62550</v>
      </c>
      <c r="D5164" s="144"/>
      <c r="E5164" s="1" t="s">
        <v>321</v>
      </c>
      <c r="F5164" s="1" t="s">
        <v>252</v>
      </c>
      <c r="G5164" s="1" t="s">
        <v>165</v>
      </c>
    </row>
    <row r="5165" spans="1:7" ht="15" customHeight="1">
      <c r="A5165" s="180">
        <v>45016</v>
      </c>
      <c r="B5165" s="1" t="s">
        <v>864</v>
      </c>
      <c r="C5165" s="144"/>
      <c r="D5165" s="144">
        <v>62550</v>
      </c>
      <c r="E5165" s="1" t="s">
        <v>321</v>
      </c>
      <c r="F5165" s="1" t="s">
        <v>252</v>
      </c>
      <c r="G5165" s="1"/>
    </row>
    <row r="5166" spans="1:7" ht="15" customHeight="1">
      <c r="A5166" s="180">
        <v>45016</v>
      </c>
      <c r="B5166" s="1" t="s">
        <v>146</v>
      </c>
      <c r="C5166" s="144">
        <v>138260</v>
      </c>
      <c r="D5166" s="144"/>
      <c r="E5166" s="1" t="s">
        <v>321</v>
      </c>
      <c r="F5166" s="1" t="s">
        <v>252</v>
      </c>
      <c r="G5166" s="1" t="s">
        <v>165</v>
      </c>
    </row>
    <row r="5167" spans="1:7" ht="15" customHeight="1">
      <c r="A5167" s="180">
        <v>45016</v>
      </c>
      <c r="B5167" s="1" t="s">
        <v>864</v>
      </c>
      <c r="C5167" s="144"/>
      <c r="D5167" s="144">
        <v>138260</v>
      </c>
      <c r="E5167" s="1" t="s">
        <v>321</v>
      </c>
      <c r="F5167" s="1" t="s">
        <v>252</v>
      </c>
      <c r="G5167" s="1"/>
    </row>
    <row r="5168" spans="1:7" ht="15" customHeight="1">
      <c r="A5168" s="180">
        <v>45016</v>
      </c>
      <c r="B5168" s="1" t="s">
        <v>146</v>
      </c>
      <c r="C5168" s="144">
        <v>761016</v>
      </c>
      <c r="D5168" s="144"/>
      <c r="E5168" s="1" t="s">
        <v>308</v>
      </c>
      <c r="F5168" s="1" t="s">
        <v>252</v>
      </c>
      <c r="G5168" s="1" t="s">
        <v>165</v>
      </c>
    </row>
    <row r="5169" spans="1:8" ht="15" customHeight="1">
      <c r="A5169" s="180">
        <v>45016</v>
      </c>
      <c r="B5169" s="1" t="s">
        <v>864</v>
      </c>
      <c r="C5169" s="144"/>
      <c r="D5169" s="144">
        <v>761016</v>
      </c>
      <c r="E5169" s="1" t="s">
        <v>308</v>
      </c>
      <c r="F5169" s="1" t="s">
        <v>252</v>
      </c>
      <c r="G5169" s="1"/>
    </row>
    <row r="5170" spans="1:8" ht="15" customHeight="1">
      <c r="A5170" s="180">
        <v>45015</v>
      </c>
      <c r="B5170" s="1" t="s">
        <v>146</v>
      </c>
      <c r="C5170" s="144">
        <v>1815000</v>
      </c>
      <c r="D5170" s="144"/>
      <c r="E5170" s="1" t="s">
        <v>352</v>
      </c>
      <c r="F5170" s="1" t="s">
        <v>252</v>
      </c>
      <c r="G5170" s="1" t="s">
        <v>165</v>
      </c>
    </row>
    <row r="5171" spans="1:8" ht="15" customHeight="1">
      <c r="A5171" s="180">
        <v>45015</v>
      </c>
      <c r="B5171" s="1" t="s">
        <v>864</v>
      </c>
      <c r="C5171" s="144"/>
      <c r="D5171" s="144">
        <v>1815000</v>
      </c>
      <c r="E5171" s="1" t="s">
        <v>352</v>
      </c>
      <c r="F5171" s="1" t="s">
        <v>252</v>
      </c>
      <c r="G5171" s="1"/>
    </row>
    <row r="5172" spans="1:8" ht="15" customHeight="1">
      <c r="A5172" s="180">
        <v>44981</v>
      </c>
      <c r="B5172" s="1" t="s">
        <v>146</v>
      </c>
      <c r="C5172" s="144">
        <v>1800</v>
      </c>
      <c r="D5172" s="144"/>
      <c r="E5172" s="1" t="s">
        <v>500</v>
      </c>
      <c r="F5172" s="1" t="s">
        <v>252</v>
      </c>
      <c r="G5172" s="1" t="s">
        <v>165</v>
      </c>
    </row>
    <row r="5173" spans="1:8" ht="15" customHeight="1">
      <c r="A5173" s="184">
        <v>44981</v>
      </c>
      <c r="B5173" s="26" t="s">
        <v>864</v>
      </c>
      <c r="C5173" s="271"/>
      <c r="D5173" s="271">
        <v>1800</v>
      </c>
      <c r="E5173" s="26" t="s">
        <v>500</v>
      </c>
      <c r="F5173" s="26" t="s">
        <v>252</v>
      </c>
      <c r="G5173" s="26"/>
    </row>
    <row r="5174" spans="1:8" ht="15" customHeight="1">
      <c r="A5174" s="235">
        <v>44991</v>
      </c>
      <c r="B5174" s="142" t="s">
        <v>147</v>
      </c>
      <c r="C5174" s="295">
        <f>D5178+D5179-C5177-C5176+D5175</f>
        <v>3012898605</v>
      </c>
      <c r="D5174" s="295"/>
      <c r="E5174" s="142" t="s">
        <v>875</v>
      </c>
      <c r="F5174" s="142" t="s">
        <v>877</v>
      </c>
      <c r="G5174" s="142" t="s">
        <v>307</v>
      </c>
    </row>
    <row r="5175" spans="1:8" ht="15" customHeight="1">
      <c r="A5175" s="235">
        <v>44991</v>
      </c>
      <c r="B5175" s="142" t="s">
        <v>146</v>
      </c>
      <c r="C5175" s="295"/>
      <c r="D5175" s="295">
        <v>3000000000</v>
      </c>
      <c r="E5175" s="142" t="s">
        <v>874</v>
      </c>
      <c r="F5175" s="142" t="s">
        <v>876</v>
      </c>
      <c r="G5175" s="142"/>
    </row>
    <row r="5176" spans="1:8" ht="15" customHeight="1">
      <c r="A5176" s="235">
        <v>44991</v>
      </c>
      <c r="B5176" s="142" t="s">
        <v>408</v>
      </c>
      <c r="C5176" s="295">
        <f>2100000+34520</f>
        <v>2134520</v>
      </c>
      <c r="D5176" s="295"/>
      <c r="E5176" s="142" t="s">
        <v>874</v>
      </c>
      <c r="F5176" s="142" t="s">
        <v>876</v>
      </c>
      <c r="G5176" s="142"/>
    </row>
    <row r="5177" spans="1:8" ht="15" customHeight="1">
      <c r="A5177" s="235">
        <v>44991</v>
      </c>
      <c r="B5177" s="142" t="s">
        <v>408</v>
      </c>
      <c r="C5177" s="295">
        <f>210000+3450</f>
        <v>213450</v>
      </c>
      <c r="D5177" s="295"/>
      <c r="E5177" s="142" t="s">
        <v>874</v>
      </c>
      <c r="F5177" s="142" t="s">
        <v>876</v>
      </c>
      <c r="G5177" s="142"/>
    </row>
    <row r="5178" spans="1:8" ht="15" customHeight="1">
      <c r="A5178" s="235">
        <v>44991</v>
      </c>
      <c r="B5178" s="142" t="s">
        <v>167</v>
      </c>
      <c r="C5178" s="295"/>
      <c r="D5178" s="295">
        <v>14547945</v>
      </c>
      <c r="E5178" s="142" t="s">
        <v>874</v>
      </c>
      <c r="F5178" s="142" t="s">
        <v>876</v>
      </c>
      <c r="G5178" s="142"/>
    </row>
    <row r="5179" spans="1:8" ht="15" customHeight="1">
      <c r="A5179" s="224">
        <v>44991</v>
      </c>
      <c r="B5179" s="225" t="s">
        <v>29</v>
      </c>
      <c r="C5179" s="296"/>
      <c r="D5179" s="296">
        <f>15000000+246575-D5178</f>
        <v>698630</v>
      </c>
      <c r="E5179" s="225" t="s">
        <v>874</v>
      </c>
      <c r="F5179" s="225" t="s">
        <v>876</v>
      </c>
      <c r="G5179" s="225"/>
    </row>
    <row r="5180" spans="1:8" ht="15" customHeight="1">
      <c r="A5180" s="281">
        <v>44991</v>
      </c>
      <c r="B5180" s="283" t="s">
        <v>878</v>
      </c>
      <c r="C5180" s="305">
        <v>5500000000</v>
      </c>
      <c r="D5180" s="305"/>
      <c r="E5180" s="283" t="s">
        <v>879</v>
      </c>
      <c r="F5180" s="283" t="s">
        <v>881</v>
      </c>
      <c r="G5180" s="283"/>
      <c r="H5180" s="155" t="s">
        <v>873</v>
      </c>
    </row>
    <row r="5181" spans="1:8" ht="15" customHeight="1">
      <c r="A5181" s="224">
        <v>44991</v>
      </c>
      <c r="B5181" s="225" t="s">
        <v>146</v>
      </c>
      <c r="C5181" s="296"/>
      <c r="D5181" s="296">
        <v>5500000000</v>
      </c>
      <c r="E5181" s="225" t="s">
        <v>166</v>
      </c>
      <c r="F5181" s="225" t="s">
        <v>880</v>
      </c>
      <c r="G5181" s="225" t="s">
        <v>164</v>
      </c>
    </row>
    <row r="5182" spans="1:8" ht="15" customHeight="1">
      <c r="A5182" s="235">
        <v>44991</v>
      </c>
      <c r="B5182" s="258" t="s">
        <v>147</v>
      </c>
      <c r="C5182" s="295">
        <v>2400000000</v>
      </c>
      <c r="D5182" s="295"/>
      <c r="E5182" s="142"/>
      <c r="F5182" s="142" t="s">
        <v>413</v>
      </c>
      <c r="G5182" s="259" t="s">
        <v>164</v>
      </c>
    </row>
    <row r="5183" spans="1:8" ht="15" customHeight="1">
      <c r="A5183" s="224">
        <v>44991</v>
      </c>
      <c r="B5183" s="260" t="s">
        <v>146</v>
      </c>
      <c r="C5183" s="296"/>
      <c r="D5183" s="296">
        <f>C5182</f>
        <v>2400000000</v>
      </c>
      <c r="E5183" s="225"/>
      <c r="F5183" s="225" t="s">
        <v>535</v>
      </c>
      <c r="G5183" s="261" t="s">
        <v>165</v>
      </c>
    </row>
    <row r="5184" spans="1:8" ht="15" customHeight="1">
      <c r="A5184" s="235">
        <v>44995</v>
      </c>
      <c r="B5184" s="258" t="s">
        <v>147</v>
      </c>
      <c r="C5184" s="295">
        <v>143712416</v>
      </c>
      <c r="D5184" s="295"/>
      <c r="E5184" s="142"/>
      <c r="F5184" s="142" t="s">
        <v>413</v>
      </c>
      <c r="G5184" s="259" t="s">
        <v>164</v>
      </c>
    </row>
    <row r="5185" spans="1:8" ht="15" customHeight="1">
      <c r="A5185" s="224">
        <v>44995</v>
      </c>
      <c r="B5185" s="260" t="s">
        <v>146</v>
      </c>
      <c r="C5185" s="296"/>
      <c r="D5185" s="296">
        <f>C5184</f>
        <v>143712416</v>
      </c>
      <c r="E5185" s="225"/>
      <c r="F5185" s="225" t="s">
        <v>535</v>
      </c>
      <c r="G5185" s="261" t="s">
        <v>165</v>
      </c>
    </row>
    <row r="5186" spans="1:8" ht="15" customHeight="1">
      <c r="A5186" s="182">
        <v>44995</v>
      </c>
      <c r="B5186" s="137" t="s">
        <v>151</v>
      </c>
      <c r="C5186" s="223">
        <v>30976900</v>
      </c>
      <c r="D5186" s="223"/>
      <c r="E5186" s="138" t="s">
        <v>463</v>
      </c>
      <c r="F5186" s="138" t="s">
        <v>465</v>
      </c>
      <c r="G5186" s="139"/>
      <c r="H5186" s="142"/>
    </row>
    <row r="5187" spans="1:8" ht="15" customHeight="1">
      <c r="A5187" s="182">
        <v>44995</v>
      </c>
      <c r="B5187" s="137" t="s">
        <v>182</v>
      </c>
      <c r="C5187" s="223">
        <v>104373500</v>
      </c>
      <c r="D5187" s="223"/>
      <c r="E5187" s="138" t="s">
        <v>462</v>
      </c>
      <c r="F5187" s="138" t="s">
        <v>464</v>
      </c>
      <c r="G5187" s="139"/>
    </row>
    <row r="5188" spans="1:8" ht="15" customHeight="1">
      <c r="A5188" s="182">
        <v>44995</v>
      </c>
      <c r="B5188" s="137" t="s">
        <v>182</v>
      </c>
      <c r="C5188" s="223">
        <v>1100000</v>
      </c>
      <c r="D5188" s="223"/>
      <c r="E5188" s="138" t="s">
        <v>462</v>
      </c>
      <c r="F5188" s="138" t="s">
        <v>521</v>
      </c>
      <c r="G5188" s="139"/>
    </row>
    <row r="5189" spans="1:8" ht="15" customHeight="1">
      <c r="A5189" s="182">
        <v>44995</v>
      </c>
      <c r="B5189" s="137" t="s">
        <v>182</v>
      </c>
      <c r="C5189" s="223">
        <v>7262016</v>
      </c>
      <c r="D5189" s="223"/>
      <c r="E5189" s="138" t="s">
        <v>462</v>
      </c>
      <c r="F5189" s="138" t="s">
        <v>526</v>
      </c>
      <c r="G5189" s="139"/>
    </row>
    <row r="5190" spans="1:8" ht="15" customHeight="1">
      <c r="A5190" s="183">
        <v>44995</v>
      </c>
      <c r="B5190" s="136" t="s">
        <v>147</v>
      </c>
      <c r="C5190" s="221"/>
      <c r="D5190" s="221">
        <f>SUM(C5186:C5189)</f>
        <v>143712416</v>
      </c>
      <c r="E5190" s="133"/>
      <c r="F5190" s="133"/>
      <c r="G5190" s="134" t="s">
        <v>164</v>
      </c>
    </row>
    <row r="5191" spans="1:8" ht="15" customHeight="1">
      <c r="A5191" s="235">
        <v>45000</v>
      </c>
      <c r="B5191" s="258" t="s">
        <v>147</v>
      </c>
      <c r="C5191" s="295">
        <v>1887287668</v>
      </c>
      <c r="D5191" s="295"/>
      <c r="E5191" s="142"/>
      <c r="F5191" s="142" t="s">
        <v>413</v>
      </c>
      <c r="G5191" s="259" t="s">
        <v>164</v>
      </c>
    </row>
    <row r="5192" spans="1:8" ht="15" customHeight="1">
      <c r="A5192" s="224">
        <v>45000</v>
      </c>
      <c r="B5192" s="260" t="s">
        <v>146</v>
      </c>
      <c r="C5192" s="296"/>
      <c r="D5192" s="296">
        <f>C5191</f>
        <v>1887287668</v>
      </c>
      <c r="E5192" s="225"/>
      <c r="F5192" s="225" t="s">
        <v>535</v>
      </c>
      <c r="G5192" s="261" t="s">
        <v>165</v>
      </c>
    </row>
    <row r="5193" spans="1:8" ht="15" customHeight="1">
      <c r="A5193" s="235">
        <v>45000</v>
      </c>
      <c r="B5193" s="142" t="s">
        <v>181</v>
      </c>
      <c r="C5193" s="295">
        <v>1297972602</v>
      </c>
      <c r="D5193" s="295"/>
      <c r="E5193" s="142" t="s">
        <v>720</v>
      </c>
      <c r="F5193" s="142" t="s">
        <v>721</v>
      </c>
      <c r="G5193" s="142"/>
    </row>
    <row r="5194" spans="1:8" ht="15" customHeight="1">
      <c r="A5194" s="235">
        <v>45000</v>
      </c>
      <c r="B5194" s="142" t="s">
        <v>181</v>
      </c>
      <c r="C5194" s="295">
        <v>276164383</v>
      </c>
      <c r="D5194" s="295"/>
      <c r="E5194" s="142" t="s">
        <v>722</v>
      </c>
      <c r="F5194" s="142" t="s">
        <v>723</v>
      </c>
      <c r="G5194" s="142"/>
    </row>
    <row r="5195" spans="1:8" ht="15" customHeight="1">
      <c r="A5195" s="235">
        <v>45000</v>
      </c>
      <c r="B5195" s="142" t="s">
        <v>181</v>
      </c>
      <c r="C5195" s="295">
        <v>207123287</v>
      </c>
      <c r="D5195" s="295"/>
      <c r="E5195" s="142" t="s">
        <v>487</v>
      </c>
      <c r="F5195" s="142" t="s">
        <v>723</v>
      </c>
      <c r="G5195" s="142"/>
    </row>
    <row r="5196" spans="1:8" ht="15" customHeight="1">
      <c r="A5196" s="235">
        <v>45000</v>
      </c>
      <c r="B5196" s="142" t="s">
        <v>181</v>
      </c>
      <c r="C5196" s="295">
        <v>53013698</v>
      </c>
      <c r="D5196" s="295"/>
      <c r="E5196" s="142" t="s">
        <v>724</v>
      </c>
      <c r="F5196" s="142" t="s">
        <v>723</v>
      </c>
      <c r="G5196" s="142"/>
    </row>
    <row r="5197" spans="1:8" ht="15" customHeight="1">
      <c r="A5197" s="235">
        <v>45000</v>
      </c>
      <c r="B5197" s="142" t="s">
        <v>181</v>
      </c>
      <c r="C5197" s="295">
        <v>53013698</v>
      </c>
      <c r="D5197" s="295"/>
      <c r="E5197" s="142" t="s">
        <v>725</v>
      </c>
      <c r="F5197" s="142" t="s">
        <v>723</v>
      </c>
      <c r="G5197" s="142"/>
    </row>
    <row r="5198" spans="1:8" ht="15" customHeight="1">
      <c r="A5198" s="224">
        <v>45000</v>
      </c>
      <c r="B5198" s="225" t="s">
        <v>147</v>
      </c>
      <c r="C5198" s="296"/>
      <c r="D5198" s="296">
        <f>SUM(C5193:C5197)</f>
        <v>1887287668</v>
      </c>
      <c r="E5198" s="225"/>
      <c r="F5198" s="225" t="s">
        <v>723</v>
      </c>
      <c r="G5198" s="225" t="s">
        <v>165</v>
      </c>
    </row>
    <row r="5199" spans="1:8" ht="15" customHeight="1">
      <c r="A5199" s="235">
        <v>45002</v>
      </c>
      <c r="B5199" s="258" t="s">
        <v>147</v>
      </c>
      <c r="C5199" s="295">
        <v>401675540</v>
      </c>
      <c r="D5199" s="295"/>
      <c r="E5199" s="142"/>
      <c r="F5199" s="142" t="s">
        <v>413</v>
      </c>
      <c r="G5199" s="259" t="s">
        <v>164</v>
      </c>
    </row>
    <row r="5200" spans="1:8" ht="15" customHeight="1">
      <c r="A5200" s="224">
        <v>45002</v>
      </c>
      <c r="B5200" s="260" t="s">
        <v>146</v>
      </c>
      <c r="C5200" s="296"/>
      <c r="D5200" s="296">
        <f>C5199</f>
        <v>401675540</v>
      </c>
      <c r="E5200" s="225"/>
      <c r="F5200" s="225" t="s">
        <v>535</v>
      </c>
      <c r="G5200" s="261" t="s">
        <v>165</v>
      </c>
    </row>
    <row r="5201" spans="1:7" ht="15" customHeight="1">
      <c r="A5201" s="235">
        <v>45002</v>
      </c>
      <c r="B5201" s="258" t="s">
        <v>151</v>
      </c>
      <c r="C5201" s="295">
        <v>401675540</v>
      </c>
      <c r="D5201" s="295"/>
      <c r="E5201" s="142" t="s">
        <v>373</v>
      </c>
      <c r="F5201" s="142" t="s">
        <v>883</v>
      </c>
      <c r="G5201" s="259"/>
    </row>
    <row r="5202" spans="1:7" ht="15" customHeight="1">
      <c r="A5202" s="224">
        <v>45002</v>
      </c>
      <c r="B5202" s="260" t="s">
        <v>147</v>
      </c>
      <c r="C5202" s="296"/>
      <c r="D5202" s="296">
        <f>C5201</f>
        <v>401675540</v>
      </c>
      <c r="E5202" s="225" t="s">
        <v>407</v>
      </c>
      <c r="F5202" s="225" t="s">
        <v>882</v>
      </c>
      <c r="G5202" s="261" t="s">
        <v>164</v>
      </c>
    </row>
    <row r="5203" spans="1:7" ht="15" customHeight="1">
      <c r="A5203" s="235">
        <v>45002</v>
      </c>
      <c r="B5203" s="258" t="s">
        <v>819</v>
      </c>
      <c r="C5203" s="295">
        <v>477356000</v>
      </c>
      <c r="D5203" s="295"/>
      <c r="E5203" s="142" t="s">
        <v>908</v>
      </c>
      <c r="F5203" s="142" t="s">
        <v>821</v>
      </c>
      <c r="G5203" s="259"/>
    </row>
    <row r="5204" spans="1:7" ht="15" customHeight="1">
      <c r="A5204" s="224">
        <v>45002</v>
      </c>
      <c r="B5204" s="260" t="s">
        <v>146</v>
      </c>
      <c r="C5204" s="296"/>
      <c r="D5204" s="296">
        <f>C5203</f>
        <v>477356000</v>
      </c>
      <c r="E5204" s="225" t="s">
        <v>139</v>
      </c>
      <c r="F5204" s="225" t="str">
        <f>F5203</f>
        <v>보증금반환금</v>
      </c>
      <c r="G5204" s="261" t="s">
        <v>165</v>
      </c>
    </row>
    <row r="5205" spans="1:7" ht="15" customHeight="1">
      <c r="A5205" s="235">
        <v>45016</v>
      </c>
      <c r="B5205" s="258" t="s">
        <v>182</v>
      </c>
      <c r="C5205" s="295">
        <v>500000</v>
      </c>
      <c r="D5205" s="295"/>
      <c r="E5205" s="142" t="s">
        <v>471</v>
      </c>
      <c r="F5205" s="142" t="s">
        <v>885</v>
      </c>
      <c r="G5205" s="259"/>
    </row>
    <row r="5206" spans="1:7" ht="15" customHeight="1">
      <c r="A5206" s="235">
        <v>45016</v>
      </c>
      <c r="B5206" s="258" t="s">
        <v>146</v>
      </c>
      <c r="C5206" s="295"/>
      <c r="D5206" s="295">
        <f>C5205</f>
        <v>500000</v>
      </c>
      <c r="E5206" s="142" t="s">
        <v>470</v>
      </c>
      <c r="F5206" s="142" t="s">
        <v>884</v>
      </c>
      <c r="G5206" s="259" t="s">
        <v>164</v>
      </c>
    </row>
    <row r="5207" spans="1:7" ht="15" customHeight="1">
      <c r="A5207" s="235">
        <v>45016</v>
      </c>
      <c r="B5207" s="258" t="s">
        <v>182</v>
      </c>
      <c r="C5207" s="295">
        <v>300000</v>
      </c>
      <c r="D5207" s="295"/>
      <c r="E5207" s="142" t="s">
        <v>473</v>
      </c>
      <c r="F5207" s="142" t="s">
        <v>884</v>
      </c>
      <c r="G5207" s="259"/>
    </row>
    <row r="5208" spans="1:7" ht="15" customHeight="1">
      <c r="A5208" s="235">
        <v>45016</v>
      </c>
      <c r="B5208" s="258" t="s">
        <v>146</v>
      </c>
      <c r="C5208" s="295"/>
      <c r="D5208" s="295">
        <f>C5207</f>
        <v>300000</v>
      </c>
      <c r="E5208" s="142" t="s">
        <v>472</v>
      </c>
      <c r="F5208" s="142" t="s">
        <v>884</v>
      </c>
      <c r="G5208" s="259" t="s">
        <v>164</v>
      </c>
    </row>
    <row r="5209" spans="1:7" ht="15" customHeight="1">
      <c r="A5209" s="235">
        <v>45016</v>
      </c>
      <c r="B5209" s="258" t="s">
        <v>182</v>
      </c>
      <c r="C5209" s="295">
        <v>300000</v>
      </c>
      <c r="D5209" s="295"/>
      <c r="E5209" s="142" t="s">
        <v>475</v>
      </c>
      <c r="F5209" s="142" t="s">
        <v>884</v>
      </c>
      <c r="G5209" s="259"/>
    </row>
    <row r="5210" spans="1:7" ht="15" customHeight="1">
      <c r="A5210" s="235">
        <v>45016</v>
      </c>
      <c r="B5210" s="258" t="s">
        <v>146</v>
      </c>
      <c r="C5210" s="295"/>
      <c r="D5210" s="295">
        <f>C5209</f>
        <v>300000</v>
      </c>
      <c r="E5210" s="142" t="s">
        <v>474</v>
      </c>
      <c r="F5210" s="142" t="s">
        <v>884</v>
      </c>
      <c r="G5210" s="259" t="s">
        <v>164</v>
      </c>
    </row>
    <row r="5211" spans="1:7" ht="15" customHeight="1">
      <c r="A5211" s="235">
        <v>45016</v>
      </c>
      <c r="B5211" s="258" t="s">
        <v>182</v>
      </c>
      <c r="C5211" s="295">
        <v>300000</v>
      </c>
      <c r="D5211" s="295"/>
      <c r="E5211" s="142" t="s">
        <v>477</v>
      </c>
      <c r="F5211" s="142" t="s">
        <v>884</v>
      </c>
      <c r="G5211" s="259"/>
    </row>
    <row r="5212" spans="1:7" ht="15" customHeight="1">
      <c r="A5212" s="224">
        <v>45016</v>
      </c>
      <c r="B5212" s="260" t="s">
        <v>146</v>
      </c>
      <c r="C5212" s="296"/>
      <c r="D5212" s="296">
        <f>C5211</f>
        <v>300000</v>
      </c>
      <c r="E5212" s="225" t="s">
        <v>476</v>
      </c>
      <c r="F5212" s="225" t="s">
        <v>884</v>
      </c>
      <c r="G5212" s="261" t="s">
        <v>164</v>
      </c>
    </row>
    <row r="5213" spans="1:7" ht="15" customHeight="1">
      <c r="A5213" s="235">
        <v>45016</v>
      </c>
      <c r="B5213" s="258" t="s">
        <v>368</v>
      </c>
      <c r="C5213" s="295">
        <v>18333335</v>
      </c>
      <c r="D5213" s="295"/>
      <c r="E5213" s="142" t="s">
        <v>493</v>
      </c>
      <c r="F5213" s="142" t="s">
        <v>485</v>
      </c>
      <c r="G5213" s="259"/>
    </row>
    <row r="5214" spans="1:7" ht="15" customHeight="1">
      <c r="A5214" s="224">
        <v>45016</v>
      </c>
      <c r="B5214" s="260" t="s">
        <v>147</v>
      </c>
      <c r="C5214" s="296"/>
      <c r="D5214" s="296">
        <f>SUM(C5213:C5213)</f>
        <v>18333335</v>
      </c>
      <c r="E5214" s="225"/>
      <c r="F5214" s="225"/>
      <c r="G5214" s="261" t="s">
        <v>164</v>
      </c>
    </row>
    <row r="5215" spans="1:7" ht="15" customHeight="1">
      <c r="A5215" s="281">
        <v>44988</v>
      </c>
      <c r="B5215" s="282" t="s">
        <v>408</v>
      </c>
      <c r="C5215" s="305"/>
      <c r="D5215" s="305">
        <v>1403230</v>
      </c>
      <c r="E5215" s="283"/>
      <c r="F5215" s="283" t="s">
        <v>904</v>
      </c>
      <c r="G5215" s="284"/>
    </row>
    <row r="5216" spans="1:7" ht="15" customHeight="1">
      <c r="A5216" s="224">
        <v>44988</v>
      </c>
      <c r="B5216" s="260" t="s">
        <v>146</v>
      </c>
      <c r="C5216" s="296">
        <f>D5215</f>
        <v>1403230</v>
      </c>
      <c r="D5216" s="296"/>
      <c r="E5216" s="225"/>
      <c r="F5216" s="225" t="s">
        <v>903</v>
      </c>
      <c r="G5216" s="261" t="s">
        <v>164</v>
      </c>
    </row>
    <row r="5217" spans="1:8" ht="15" customHeight="1">
      <c r="A5217" s="235">
        <v>44988</v>
      </c>
      <c r="B5217" s="142" t="s">
        <v>147</v>
      </c>
      <c r="C5217" s="295">
        <v>500000</v>
      </c>
      <c r="D5217" s="295"/>
      <c r="E5217" s="142"/>
      <c r="F5217" s="142" t="s">
        <v>649</v>
      </c>
      <c r="G5217" s="142" t="s">
        <v>307</v>
      </c>
    </row>
    <row r="5218" spans="1:8" ht="15" customHeight="1">
      <c r="A5218" s="224">
        <v>44988</v>
      </c>
      <c r="B5218" s="225" t="s">
        <v>647</v>
      </c>
      <c r="C5218" s="296"/>
      <c r="D5218" s="296">
        <f>C5217</f>
        <v>500000</v>
      </c>
      <c r="E5218" s="225"/>
      <c r="F5218" s="225" t="s">
        <v>648</v>
      </c>
      <c r="G5218" s="225"/>
    </row>
    <row r="5219" spans="1:8" ht="15" customHeight="1">
      <c r="A5219" s="235">
        <v>44988</v>
      </c>
      <c r="B5219" s="142" t="s">
        <v>147</v>
      </c>
      <c r="C5219" s="295">
        <v>500000</v>
      </c>
      <c r="D5219" s="295"/>
      <c r="E5219" s="142"/>
      <c r="F5219" s="142" t="s">
        <v>649</v>
      </c>
      <c r="G5219" s="142" t="s">
        <v>307</v>
      </c>
    </row>
    <row r="5220" spans="1:8" ht="15" customHeight="1">
      <c r="A5220" s="224">
        <v>44988</v>
      </c>
      <c r="B5220" s="225" t="s">
        <v>647</v>
      </c>
      <c r="C5220" s="296"/>
      <c r="D5220" s="296">
        <f>C5219</f>
        <v>500000</v>
      </c>
      <c r="E5220" s="225"/>
      <c r="F5220" s="225" t="s">
        <v>648</v>
      </c>
      <c r="G5220" s="225"/>
    </row>
    <row r="5221" spans="1:8" ht="15" customHeight="1">
      <c r="A5221" s="182">
        <v>45016</v>
      </c>
      <c r="B5221" s="137" t="s">
        <v>161</v>
      </c>
      <c r="C5221" s="223"/>
      <c r="D5221" s="321">
        <v>61214385</v>
      </c>
      <c r="E5221" s="138" t="s">
        <v>306</v>
      </c>
      <c r="F5221" s="138" t="s">
        <v>907</v>
      </c>
      <c r="G5221" s="139"/>
    </row>
    <row r="5222" spans="1:8" ht="15" customHeight="1">
      <c r="A5222" s="182">
        <v>45016</v>
      </c>
      <c r="B5222" s="137" t="s">
        <v>276</v>
      </c>
      <c r="C5222" s="223"/>
      <c r="D5222" s="321">
        <v>6121438</v>
      </c>
      <c r="E5222" s="138" t="s">
        <v>306</v>
      </c>
      <c r="F5222" s="138" t="s">
        <v>906</v>
      </c>
      <c r="G5222" s="139"/>
    </row>
    <row r="5223" spans="1:8" ht="15" customHeight="1">
      <c r="A5223" s="183">
        <v>45016</v>
      </c>
      <c r="B5223" s="136" t="s">
        <v>905</v>
      </c>
      <c r="C5223" s="221">
        <f>SUM(D5221:D5222)</f>
        <v>67335823</v>
      </c>
      <c r="D5223" s="322"/>
      <c r="E5223" s="133" t="s">
        <v>306</v>
      </c>
      <c r="F5223" s="133" t="s">
        <v>906</v>
      </c>
      <c r="G5223" s="134"/>
    </row>
    <row r="5224" spans="1:8" ht="15" customHeight="1">
      <c r="A5224" s="182">
        <v>45016</v>
      </c>
      <c r="B5224" s="137" t="s">
        <v>147</v>
      </c>
      <c r="C5224" s="223">
        <v>67335824</v>
      </c>
      <c r="D5224" s="321"/>
      <c r="E5224" s="138" t="s">
        <v>306</v>
      </c>
      <c r="F5224" s="138" t="s">
        <v>906</v>
      </c>
      <c r="G5224" s="139" t="s">
        <v>307</v>
      </c>
      <c r="H5224" s="142"/>
    </row>
    <row r="5225" spans="1:8" ht="15" customHeight="1">
      <c r="A5225" s="182">
        <v>45016</v>
      </c>
      <c r="B5225" s="137" t="s">
        <v>30</v>
      </c>
      <c r="C5225" s="223"/>
      <c r="D5225" s="321">
        <v>1</v>
      </c>
      <c r="E5225" s="138" t="s">
        <v>306</v>
      </c>
      <c r="F5225" s="138" t="s">
        <v>906</v>
      </c>
      <c r="G5225" s="139" t="s">
        <v>307</v>
      </c>
      <c r="H5225" s="142"/>
    </row>
    <row r="5226" spans="1:8" ht="15" customHeight="1">
      <c r="A5226" s="183">
        <v>45016</v>
      </c>
      <c r="B5226" s="136" t="s">
        <v>905</v>
      </c>
      <c r="C5226" s="221"/>
      <c r="D5226" s="221">
        <v>67335823</v>
      </c>
      <c r="E5226" s="133" t="s">
        <v>306</v>
      </c>
      <c r="F5226" s="133" t="s">
        <v>906</v>
      </c>
      <c r="G5226" s="134"/>
    </row>
    <row r="5227" spans="1:8" ht="15" customHeight="1">
      <c r="A5227" s="235">
        <v>45007</v>
      </c>
      <c r="B5227" s="142" t="s">
        <v>147</v>
      </c>
      <c r="C5227" s="295">
        <f>D5230+D5231-C5229-C5228</f>
        <v>577200</v>
      </c>
      <c r="D5227" s="295"/>
      <c r="E5227" s="142" t="s">
        <v>168</v>
      </c>
      <c r="F5227" s="142" t="s">
        <v>912</v>
      </c>
      <c r="G5227" s="142" t="s">
        <v>307</v>
      </c>
    </row>
    <row r="5228" spans="1:8" ht="15" customHeight="1">
      <c r="A5228" s="235">
        <v>45007</v>
      </c>
      <c r="B5228" s="142" t="s">
        <v>408</v>
      </c>
      <c r="C5228" s="295">
        <v>95510</v>
      </c>
      <c r="D5228" s="295"/>
      <c r="E5228" s="142" t="s">
        <v>166</v>
      </c>
      <c r="F5228" s="142" t="s">
        <v>911</v>
      </c>
      <c r="G5228" s="142"/>
    </row>
    <row r="5229" spans="1:8" ht="15" customHeight="1">
      <c r="A5229" s="235">
        <v>45007</v>
      </c>
      <c r="B5229" s="142" t="s">
        <v>408</v>
      </c>
      <c r="C5229" s="295">
        <v>9550</v>
      </c>
      <c r="D5229" s="295"/>
      <c r="E5229" s="142" t="s">
        <v>166</v>
      </c>
      <c r="F5229" s="142" t="s">
        <v>911</v>
      </c>
      <c r="G5229" s="142"/>
    </row>
    <row r="5230" spans="1:8" ht="15" customHeight="1">
      <c r="A5230" s="235">
        <v>45007</v>
      </c>
      <c r="B5230" s="142" t="s">
        <v>167</v>
      </c>
      <c r="C5230" s="295"/>
      <c r="D5230" s="295">
        <v>689742</v>
      </c>
      <c r="E5230" s="142" t="s">
        <v>166</v>
      </c>
      <c r="F5230" s="142" t="s">
        <v>911</v>
      </c>
      <c r="G5230" s="142"/>
    </row>
    <row r="5231" spans="1:8" ht="15" customHeight="1">
      <c r="A5231" s="224">
        <v>45007</v>
      </c>
      <c r="B5231" s="225" t="s">
        <v>29</v>
      </c>
      <c r="C5231" s="296"/>
      <c r="D5231" s="296">
        <f>682260-D5230</f>
        <v>-7482</v>
      </c>
      <c r="E5231" s="225" t="s">
        <v>166</v>
      </c>
      <c r="F5231" s="225" t="s">
        <v>911</v>
      </c>
      <c r="G5231" s="225"/>
    </row>
    <row r="5232" spans="1:8" ht="15" customHeight="1">
      <c r="A5232" s="243">
        <v>45016</v>
      </c>
      <c r="B5232" s="285" t="s">
        <v>167</v>
      </c>
      <c r="C5232" s="304">
        <v>138007</v>
      </c>
      <c r="D5232" s="304"/>
      <c r="E5232" s="280" t="s">
        <v>168</v>
      </c>
      <c r="F5232" s="280" t="s">
        <v>207</v>
      </c>
      <c r="G5232" s="274" t="s">
        <v>328</v>
      </c>
      <c r="H5232" s="155" t="s">
        <v>886</v>
      </c>
    </row>
    <row r="5233" spans="1:7" ht="15" customHeight="1">
      <c r="A5233" s="244">
        <v>45016</v>
      </c>
      <c r="B5233" s="254" t="s">
        <v>98</v>
      </c>
      <c r="C5233" s="300"/>
      <c r="D5233" s="300">
        <f>C5232</f>
        <v>138007</v>
      </c>
      <c r="E5233" s="245" t="s">
        <v>166</v>
      </c>
      <c r="F5233" s="245" t="s">
        <v>236</v>
      </c>
      <c r="G5233" s="245" t="s">
        <v>307</v>
      </c>
    </row>
    <row r="5234" spans="1:7" ht="15" customHeight="1">
      <c r="A5234" s="253">
        <v>45016</v>
      </c>
      <c r="B5234" s="307" t="s">
        <v>167</v>
      </c>
      <c r="C5234" s="299">
        <v>750631</v>
      </c>
      <c r="D5234" s="299"/>
      <c r="E5234" s="255" t="s">
        <v>168</v>
      </c>
      <c r="F5234" s="255" t="s">
        <v>207</v>
      </c>
      <c r="G5234" s="256" t="s">
        <v>211</v>
      </c>
    </row>
    <row r="5235" spans="1:7" ht="15" customHeight="1">
      <c r="A5235" s="244">
        <v>45016</v>
      </c>
      <c r="B5235" s="254" t="s">
        <v>98</v>
      </c>
      <c r="C5235" s="300"/>
      <c r="D5235" s="300">
        <f>C5234</f>
        <v>750631</v>
      </c>
      <c r="E5235" s="245" t="s">
        <v>166</v>
      </c>
      <c r="F5235" s="245" t="s">
        <v>236</v>
      </c>
      <c r="G5235" s="245" t="s">
        <v>165</v>
      </c>
    </row>
    <row r="5236" spans="1:7" ht="15" customHeight="1">
      <c r="A5236" s="253">
        <v>45016</v>
      </c>
      <c r="B5236" s="257" t="s">
        <v>167</v>
      </c>
      <c r="C5236" s="299">
        <v>0</v>
      </c>
      <c r="D5236" s="299"/>
      <c r="E5236" s="255" t="s">
        <v>168</v>
      </c>
      <c r="F5236" s="255" t="s">
        <v>207</v>
      </c>
      <c r="G5236" s="256" t="s">
        <v>394</v>
      </c>
    </row>
    <row r="5237" spans="1:7" ht="15" customHeight="1">
      <c r="A5237" s="244">
        <v>45016</v>
      </c>
      <c r="B5237" s="254" t="s">
        <v>98</v>
      </c>
      <c r="C5237" s="300"/>
      <c r="D5237" s="300">
        <f>C5236</f>
        <v>0</v>
      </c>
      <c r="E5237" s="245" t="s">
        <v>166</v>
      </c>
      <c r="F5237" s="245" t="s">
        <v>236</v>
      </c>
      <c r="G5237" s="245" t="s">
        <v>393</v>
      </c>
    </row>
    <row r="5238" spans="1:7" ht="15" customHeight="1">
      <c r="A5238" s="253">
        <v>45016</v>
      </c>
      <c r="B5238" s="257" t="s">
        <v>167</v>
      </c>
      <c r="C5238" s="299">
        <v>0</v>
      </c>
      <c r="D5238" s="299"/>
      <c r="E5238" s="255" t="s">
        <v>168</v>
      </c>
      <c r="F5238" s="255" t="s">
        <v>207</v>
      </c>
      <c r="G5238" s="256" t="s">
        <v>405</v>
      </c>
    </row>
    <row r="5239" spans="1:7" ht="15" customHeight="1">
      <c r="A5239" s="244">
        <v>45016</v>
      </c>
      <c r="B5239" s="254" t="s">
        <v>98</v>
      </c>
      <c r="C5239" s="300"/>
      <c r="D5239" s="300">
        <f>C5238</f>
        <v>0</v>
      </c>
      <c r="E5239" s="245" t="s">
        <v>166</v>
      </c>
      <c r="F5239" s="245" t="s">
        <v>236</v>
      </c>
      <c r="G5239" s="245" t="s">
        <v>274</v>
      </c>
    </row>
    <row r="5240" spans="1:7" ht="15" customHeight="1">
      <c r="A5240" s="253">
        <v>45016</v>
      </c>
      <c r="B5240" s="257" t="s">
        <v>167</v>
      </c>
      <c r="C5240" s="299">
        <v>0</v>
      </c>
      <c r="D5240" s="299"/>
      <c r="E5240" s="255" t="s">
        <v>334</v>
      </c>
      <c r="F5240" s="255" t="s">
        <v>207</v>
      </c>
      <c r="G5240" s="256" t="s">
        <v>335</v>
      </c>
    </row>
    <row r="5241" spans="1:7" ht="15" customHeight="1">
      <c r="A5241" s="244">
        <v>45016</v>
      </c>
      <c r="B5241" s="254" t="s">
        <v>98</v>
      </c>
      <c r="C5241" s="300"/>
      <c r="D5241" s="300">
        <f>C5240</f>
        <v>0</v>
      </c>
      <c r="E5241" s="245" t="s">
        <v>348</v>
      </c>
      <c r="F5241" s="245" t="s">
        <v>207</v>
      </c>
      <c r="G5241" s="245" t="s">
        <v>349</v>
      </c>
    </row>
    <row r="5242" spans="1:7" ht="15" customHeight="1">
      <c r="A5242" s="262">
        <v>45016</v>
      </c>
      <c r="B5242" s="257" t="s">
        <v>167</v>
      </c>
      <c r="C5242" s="299">
        <v>4587381</v>
      </c>
      <c r="D5242" s="299"/>
      <c r="E5242" s="255" t="s">
        <v>149</v>
      </c>
      <c r="F5242" s="255" t="s">
        <v>207</v>
      </c>
      <c r="G5242" s="256" t="s">
        <v>271</v>
      </c>
    </row>
    <row r="5243" spans="1:7" ht="15" customHeight="1">
      <c r="A5243" s="244">
        <v>45016</v>
      </c>
      <c r="B5243" s="254" t="s">
        <v>98</v>
      </c>
      <c r="C5243" s="300"/>
      <c r="D5243" s="300">
        <f>C5242</f>
        <v>4587381</v>
      </c>
      <c r="E5243" s="245" t="s">
        <v>233</v>
      </c>
      <c r="F5243" s="245" t="s">
        <v>236</v>
      </c>
      <c r="G5243" s="245" t="s">
        <v>270</v>
      </c>
    </row>
    <row r="5244" spans="1:7" ht="15" customHeight="1">
      <c r="A5244" s="262">
        <v>45016</v>
      </c>
      <c r="B5244" s="257" t="s">
        <v>167</v>
      </c>
      <c r="C5244" s="299">
        <v>41564095</v>
      </c>
      <c r="D5244" s="299"/>
      <c r="E5244" s="255" t="s">
        <v>168</v>
      </c>
      <c r="F5244" s="255" t="s">
        <v>207</v>
      </c>
      <c r="G5244" s="256" t="s">
        <v>273</v>
      </c>
    </row>
    <row r="5245" spans="1:7" ht="15" customHeight="1">
      <c r="A5245" s="244">
        <v>45016</v>
      </c>
      <c r="B5245" s="254" t="s">
        <v>98</v>
      </c>
      <c r="C5245" s="300"/>
      <c r="D5245" s="300">
        <f>C5244</f>
        <v>41564095</v>
      </c>
      <c r="E5245" s="245" t="s">
        <v>166</v>
      </c>
      <c r="F5245" s="245" t="s">
        <v>236</v>
      </c>
      <c r="G5245" s="245" t="s">
        <v>272</v>
      </c>
    </row>
    <row r="5246" spans="1:7" ht="15" customHeight="1">
      <c r="A5246" s="243">
        <v>45016</v>
      </c>
      <c r="B5246" s="257" t="s">
        <v>31</v>
      </c>
      <c r="C5246" s="299">
        <v>447079452</v>
      </c>
      <c r="D5246" s="299"/>
      <c r="E5246" s="255" t="s">
        <v>430</v>
      </c>
      <c r="F5246" s="255" t="s">
        <v>888</v>
      </c>
      <c r="G5246" s="264"/>
    </row>
    <row r="5247" spans="1:7" ht="15" customHeight="1">
      <c r="A5247" s="244">
        <v>45016</v>
      </c>
      <c r="B5247" s="254" t="s">
        <v>208</v>
      </c>
      <c r="C5247" s="300"/>
      <c r="D5247" s="300">
        <f>C5246</f>
        <v>447079452</v>
      </c>
      <c r="E5247" s="245" t="s">
        <v>430</v>
      </c>
      <c r="F5247" s="245" t="s">
        <v>887</v>
      </c>
      <c r="G5247" s="263"/>
    </row>
    <row r="5248" spans="1:7" ht="15" customHeight="1">
      <c r="A5248" s="262">
        <v>45016</v>
      </c>
      <c r="B5248" s="257" t="s">
        <v>31</v>
      </c>
      <c r="C5248" s="299">
        <v>95123287</v>
      </c>
      <c r="D5248" s="299"/>
      <c r="E5248" s="255" t="s">
        <v>431</v>
      </c>
      <c r="F5248" s="255" t="s">
        <v>887</v>
      </c>
      <c r="G5248" s="264"/>
    </row>
    <row r="5249" spans="1:7" ht="15" customHeight="1">
      <c r="A5249" s="244">
        <v>45016</v>
      </c>
      <c r="B5249" s="254" t="s">
        <v>208</v>
      </c>
      <c r="C5249" s="300"/>
      <c r="D5249" s="300">
        <f>C5248</f>
        <v>95123287</v>
      </c>
      <c r="E5249" s="245" t="s">
        <v>431</v>
      </c>
      <c r="F5249" s="245" t="s">
        <v>887</v>
      </c>
      <c r="G5249" s="263"/>
    </row>
    <row r="5250" spans="1:7" ht="15" customHeight="1">
      <c r="A5250" s="262">
        <v>45016</v>
      </c>
      <c r="B5250" s="257" t="s">
        <v>31</v>
      </c>
      <c r="C5250" s="299">
        <v>71342465</v>
      </c>
      <c r="D5250" s="299"/>
      <c r="E5250" s="255" t="s">
        <v>432</v>
      </c>
      <c r="F5250" s="255" t="s">
        <v>887</v>
      </c>
      <c r="G5250" s="264"/>
    </row>
    <row r="5251" spans="1:7" ht="15" customHeight="1">
      <c r="A5251" s="244">
        <v>45016</v>
      </c>
      <c r="B5251" s="254" t="s">
        <v>208</v>
      </c>
      <c r="C5251" s="300"/>
      <c r="D5251" s="300">
        <f>C5250</f>
        <v>71342465</v>
      </c>
      <c r="E5251" s="245" t="s">
        <v>432</v>
      </c>
      <c r="F5251" s="245" t="s">
        <v>887</v>
      </c>
      <c r="G5251" s="263"/>
    </row>
    <row r="5252" spans="1:7" ht="15" customHeight="1">
      <c r="A5252" s="262">
        <v>45016</v>
      </c>
      <c r="B5252" s="257" t="s">
        <v>31</v>
      </c>
      <c r="C5252" s="299">
        <v>18260273</v>
      </c>
      <c r="D5252" s="299"/>
      <c r="E5252" s="255" t="s">
        <v>496</v>
      </c>
      <c r="F5252" s="255" t="s">
        <v>887</v>
      </c>
      <c r="G5252" s="264"/>
    </row>
    <row r="5253" spans="1:7" ht="15" customHeight="1">
      <c r="A5253" s="244">
        <v>45016</v>
      </c>
      <c r="B5253" s="254" t="s">
        <v>208</v>
      </c>
      <c r="C5253" s="300"/>
      <c r="D5253" s="300">
        <f>C5252</f>
        <v>18260273</v>
      </c>
      <c r="E5253" s="245" t="s">
        <v>495</v>
      </c>
      <c r="F5253" s="245" t="s">
        <v>887</v>
      </c>
      <c r="G5253" s="263"/>
    </row>
    <row r="5254" spans="1:7" ht="15" customHeight="1">
      <c r="A5254" s="262">
        <v>45016</v>
      </c>
      <c r="B5254" s="257" t="s">
        <v>31</v>
      </c>
      <c r="C5254" s="299">
        <v>18260273</v>
      </c>
      <c r="D5254" s="299"/>
      <c r="E5254" s="255" t="s">
        <v>433</v>
      </c>
      <c r="F5254" s="255" t="s">
        <v>887</v>
      </c>
      <c r="G5254" s="264"/>
    </row>
    <row r="5255" spans="1:7" ht="15" customHeight="1">
      <c r="A5255" s="244">
        <v>45016</v>
      </c>
      <c r="B5255" s="254" t="s">
        <v>208</v>
      </c>
      <c r="C5255" s="300"/>
      <c r="D5255" s="300">
        <f>C5254</f>
        <v>18260273</v>
      </c>
      <c r="E5255" s="245" t="s">
        <v>433</v>
      </c>
      <c r="F5255" s="245" t="s">
        <v>887</v>
      </c>
      <c r="G5255" s="263"/>
    </row>
    <row r="5256" spans="1:7" ht="15" customHeight="1">
      <c r="A5256" s="187">
        <v>45016</v>
      </c>
      <c r="B5256" s="153" t="s">
        <v>91</v>
      </c>
      <c r="C5256" s="298">
        <v>2253253</v>
      </c>
      <c r="D5256" s="298"/>
      <c r="E5256" s="152" t="s">
        <v>487</v>
      </c>
      <c r="F5256" s="152" t="s">
        <v>838</v>
      </c>
      <c r="G5256" s="154"/>
    </row>
    <row r="5257" spans="1:7" ht="15" customHeight="1">
      <c r="A5257" s="186">
        <v>45016</v>
      </c>
      <c r="B5257" s="151" t="s">
        <v>64</v>
      </c>
      <c r="C5257" s="297"/>
      <c r="D5257" s="297">
        <f>C5256</f>
        <v>2253253</v>
      </c>
      <c r="E5257" s="150" t="s">
        <v>486</v>
      </c>
      <c r="F5257" s="150" t="str">
        <f>F5256</f>
        <v>보험료(23년 02월)</v>
      </c>
      <c r="G5257" s="150"/>
    </row>
    <row r="5258" spans="1:7" ht="15" customHeight="1">
      <c r="A5258" s="262">
        <v>45016</v>
      </c>
      <c r="B5258" s="257" t="s">
        <v>27</v>
      </c>
      <c r="C5258" s="299">
        <v>16666665</v>
      </c>
      <c r="D5258" s="299"/>
      <c r="E5258" s="255" t="s">
        <v>412</v>
      </c>
      <c r="F5258" s="255" t="s">
        <v>889</v>
      </c>
      <c r="G5258" s="256"/>
    </row>
    <row r="5259" spans="1:7" ht="15" customHeight="1">
      <c r="A5259" s="244">
        <v>45016</v>
      </c>
      <c r="B5259" s="254" t="s">
        <v>175</v>
      </c>
      <c r="C5259" s="300"/>
      <c r="D5259" s="300">
        <f>C5258</f>
        <v>16666665</v>
      </c>
      <c r="E5259" s="245" t="s">
        <v>411</v>
      </c>
      <c r="F5259" s="245" t="str">
        <f>F5258</f>
        <v>자산관리수수료(23년 03월)</v>
      </c>
      <c r="G5259" s="245"/>
    </row>
    <row r="5260" spans="1:7" ht="15" customHeight="1">
      <c r="A5260" s="262">
        <v>45016</v>
      </c>
      <c r="B5260" s="257" t="s">
        <v>41</v>
      </c>
      <c r="C5260" s="299">
        <v>2083334</v>
      </c>
      <c r="D5260" s="299"/>
      <c r="E5260" s="152" t="s">
        <v>168</v>
      </c>
      <c r="F5260" s="152" t="s">
        <v>890</v>
      </c>
      <c r="G5260" s="154"/>
    </row>
    <row r="5261" spans="1:7" ht="15" customHeight="1">
      <c r="A5261" s="244">
        <v>45016</v>
      </c>
      <c r="B5261" s="254" t="s">
        <v>209</v>
      </c>
      <c r="C5261" s="300"/>
      <c r="D5261" s="300">
        <f>C5260</f>
        <v>2083334</v>
      </c>
      <c r="E5261" s="150" t="s">
        <v>166</v>
      </c>
      <c r="F5261" s="150" t="str">
        <f>F5260</f>
        <v>자산보관수수료(23년 03월)_현금</v>
      </c>
      <c r="G5261" s="150"/>
    </row>
    <row r="5262" spans="1:7" ht="15" customHeight="1">
      <c r="A5262" s="262">
        <v>45016</v>
      </c>
      <c r="B5262" s="257" t="s">
        <v>41</v>
      </c>
      <c r="C5262" s="299">
        <v>166668</v>
      </c>
      <c r="D5262" s="299"/>
      <c r="E5262" s="152" t="s">
        <v>449</v>
      </c>
      <c r="F5262" s="152" t="s">
        <v>891</v>
      </c>
      <c r="G5262" s="154"/>
    </row>
    <row r="5263" spans="1:7" ht="15" customHeight="1">
      <c r="A5263" s="244">
        <v>45016</v>
      </c>
      <c r="B5263" s="254" t="s">
        <v>209</v>
      </c>
      <c r="C5263" s="300"/>
      <c r="D5263" s="300">
        <f>C5262</f>
        <v>166668</v>
      </c>
      <c r="E5263" s="150" t="s">
        <v>448</v>
      </c>
      <c r="F5263" s="150" t="str">
        <f>F5262</f>
        <v>자산보관수수료(23년 03월)_부동산</v>
      </c>
      <c r="G5263" s="150"/>
    </row>
    <row r="5264" spans="1:7" ht="15" customHeight="1">
      <c r="A5264" s="187">
        <v>45016</v>
      </c>
      <c r="B5264" s="153" t="s">
        <v>42</v>
      </c>
      <c r="C5264" s="298">
        <v>2916668</v>
      </c>
      <c r="D5264" s="298"/>
      <c r="E5264" s="152" t="s">
        <v>212</v>
      </c>
      <c r="F5264" s="152" t="s">
        <v>892</v>
      </c>
      <c r="G5264" s="154"/>
    </row>
    <row r="5265" spans="1:7" ht="15" customHeight="1">
      <c r="A5265" s="186">
        <v>45016</v>
      </c>
      <c r="B5265" s="151" t="s">
        <v>210</v>
      </c>
      <c r="C5265" s="297"/>
      <c r="D5265" s="297">
        <f>C5264</f>
        <v>2916668</v>
      </c>
      <c r="E5265" s="150" t="s">
        <v>237</v>
      </c>
      <c r="F5265" s="150" t="str">
        <f>F5264</f>
        <v>사무관리수수료(23년 03월)</v>
      </c>
      <c r="G5265" s="150"/>
    </row>
    <row r="5266" spans="1:7" ht="15" customHeight="1">
      <c r="A5266" s="187">
        <v>45016</v>
      </c>
      <c r="B5266" s="153" t="s">
        <v>43</v>
      </c>
      <c r="C5266" s="298">
        <v>1666668</v>
      </c>
      <c r="D5266" s="298"/>
      <c r="E5266" s="152" t="s">
        <v>152</v>
      </c>
      <c r="F5266" s="152" t="s">
        <v>893</v>
      </c>
      <c r="G5266" s="154"/>
    </row>
    <row r="5267" spans="1:7" ht="15" customHeight="1">
      <c r="A5267" s="186">
        <v>45016</v>
      </c>
      <c r="B5267" s="151" t="s">
        <v>178</v>
      </c>
      <c r="C5267" s="297"/>
      <c r="D5267" s="297">
        <f>C5266</f>
        <v>1666668</v>
      </c>
      <c r="E5267" s="150" t="s">
        <v>234</v>
      </c>
      <c r="F5267" s="150" t="str">
        <f>F5266</f>
        <v>외부감사용역역수수료(23년 03월)</v>
      </c>
      <c r="G5267" s="150"/>
    </row>
    <row r="5268" spans="1:7" ht="15" customHeight="1">
      <c r="A5268" s="187">
        <v>45016</v>
      </c>
      <c r="B5268" s="240" t="s">
        <v>43</v>
      </c>
      <c r="C5268" s="301">
        <v>666668</v>
      </c>
      <c r="D5268" s="301"/>
      <c r="E5268" s="147" t="s">
        <v>152</v>
      </c>
      <c r="F5268" s="147" t="s">
        <v>894</v>
      </c>
      <c r="G5268" s="146"/>
    </row>
    <row r="5269" spans="1:7" ht="15" customHeight="1">
      <c r="A5269" s="186">
        <v>45016</v>
      </c>
      <c r="B5269" s="151" t="s">
        <v>179</v>
      </c>
      <c r="C5269" s="297"/>
      <c r="D5269" s="297">
        <f>C5268</f>
        <v>666668</v>
      </c>
      <c r="E5269" s="150" t="s">
        <v>234</v>
      </c>
      <c r="F5269" s="150" t="str">
        <f>F5268</f>
        <v>세무용역수수료(23년 03월)</v>
      </c>
      <c r="G5269" s="150"/>
    </row>
    <row r="5270" spans="1:7" ht="15" customHeight="1">
      <c r="A5270" s="187">
        <v>45016</v>
      </c>
      <c r="B5270" s="240" t="s">
        <v>43</v>
      </c>
      <c r="C5270" s="298">
        <v>166668</v>
      </c>
      <c r="D5270" s="298"/>
      <c r="E5270" s="147" t="s">
        <v>253</v>
      </c>
      <c r="F5270" s="147" t="s">
        <v>895</v>
      </c>
      <c r="G5270" s="146"/>
    </row>
    <row r="5271" spans="1:7" ht="15" customHeight="1">
      <c r="A5271" s="186">
        <v>45016</v>
      </c>
      <c r="B5271" s="151" t="s">
        <v>213</v>
      </c>
      <c r="C5271" s="297"/>
      <c r="D5271" s="297">
        <f>C5270</f>
        <v>166668</v>
      </c>
      <c r="E5271" s="150" t="s">
        <v>253</v>
      </c>
      <c r="F5271" s="150" t="str">
        <f>F5270</f>
        <v>재무제표용역수수료(23년 03월)</v>
      </c>
      <c r="G5271" s="150"/>
    </row>
    <row r="5272" spans="1:7" ht="15" customHeight="1">
      <c r="A5272" s="262">
        <v>45016</v>
      </c>
      <c r="B5272" s="272" t="s">
        <v>90</v>
      </c>
      <c r="C5272" s="302">
        <v>433537905</v>
      </c>
      <c r="D5272" s="302"/>
      <c r="E5272" s="273" t="s">
        <v>216</v>
      </c>
      <c r="F5272" s="273" t="s">
        <v>896</v>
      </c>
      <c r="G5272" s="273"/>
    </row>
    <row r="5273" spans="1:7" ht="15" customHeight="1">
      <c r="A5273" s="244">
        <v>45016</v>
      </c>
      <c r="B5273" s="254" t="s">
        <v>174</v>
      </c>
      <c r="C5273" s="300"/>
      <c r="D5273" s="300">
        <f>C5272</f>
        <v>433537905</v>
      </c>
      <c r="E5273" s="245" t="s">
        <v>235</v>
      </c>
      <c r="F5273" s="245" t="str">
        <f>F5272</f>
        <v>감가상각비(23년 03월)</v>
      </c>
      <c r="G5273" s="245"/>
    </row>
    <row r="5274" spans="1:7" ht="15" customHeight="1">
      <c r="A5274" s="187">
        <v>45016</v>
      </c>
      <c r="B5274" s="149" t="s">
        <v>96</v>
      </c>
      <c r="C5274" s="303">
        <v>17414630</v>
      </c>
      <c r="D5274" s="303"/>
      <c r="E5274" s="148" t="s">
        <v>216</v>
      </c>
      <c r="F5274" s="148" t="s">
        <v>897</v>
      </c>
      <c r="G5274" s="148"/>
    </row>
    <row r="5275" spans="1:7" ht="15" customHeight="1">
      <c r="A5275" s="186">
        <v>45016</v>
      </c>
      <c r="B5275" s="151" t="s">
        <v>180</v>
      </c>
      <c r="C5275" s="297"/>
      <c r="D5275" s="297">
        <f>C5274</f>
        <v>17414630</v>
      </c>
      <c r="E5275" s="150" t="s">
        <v>235</v>
      </c>
      <c r="F5275" s="150" t="str">
        <f>F5274</f>
        <v>세금과공과 교통유발부담금(23년 03월)</v>
      </c>
      <c r="G5275" s="150"/>
    </row>
    <row r="5276" spans="1:7" ht="15" customHeight="1">
      <c r="A5276" s="187">
        <v>45016</v>
      </c>
      <c r="B5276" s="149" t="s">
        <v>96</v>
      </c>
      <c r="C5276" s="303">
        <v>30958530</v>
      </c>
      <c r="D5276" s="303"/>
      <c r="E5276" s="148" t="s">
        <v>216</v>
      </c>
      <c r="F5276" s="148" t="s">
        <v>898</v>
      </c>
      <c r="G5276" s="148"/>
    </row>
    <row r="5277" spans="1:7" ht="15" customHeight="1">
      <c r="A5277" s="186">
        <v>45016</v>
      </c>
      <c r="B5277" s="151" t="s">
        <v>180</v>
      </c>
      <c r="C5277" s="297"/>
      <c r="D5277" s="297">
        <f>C5276</f>
        <v>30958530</v>
      </c>
      <c r="E5277" s="150" t="s">
        <v>235</v>
      </c>
      <c r="F5277" s="150" t="str">
        <f>F5276</f>
        <v>세금과공과 재산세/건물분(23년 03월)</v>
      </c>
      <c r="G5277" s="150"/>
    </row>
    <row r="5278" spans="1:7" ht="15" customHeight="1">
      <c r="A5278" s="262">
        <v>45016</v>
      </c>
      <c r="B5278" s="272" t="s">
        <v>96</v>
      </c>
      <c r="C5278" s="302">
        <v>15275380</v>
      </c>
      <c r="D5278" s="302"/>
      <c r="E5278" s="273" t="s">
        <v>216</v>
      </c>
      <c r="F5278" s="273" t="s">
        <v>899</v>
      </c>
      <c r="G5278" s="273"/>
    </row>
    <row r="5279" spans="1:7" ht="15" customHeight="1">
      <c r="A5279" s="244">
        <v>45016</v>
      </c>
      <c r="B5279" s="254" t="s">
        <v>180</v>
      </c>
      <c r="C5279" s="300"/>
      <c r="D5279" s="300">
        <f>C5278</f>
        <v>15275380</v>
      </c>
      <c r="E5279" s="245" t="s">
        <v>235</v>
      </c>
      <c r="F5279" s="245" t="str">
        <f>F5278</f>
        <v>세금과공과 재산세/토지분(23년 03월)</v>
      </c>
      <c r="G5279" s="245"/>
    </row>
    <row r="5280" spans="1:7" ht="15" customHeight="1">
      <c r="A5280" s="187">
        <v>45016</v>
      </c>
      <c r="B5280" s="149" t="s">
        <v>96</v>
      </c>
      <c r="C5280" s="303">
        <v>953230</v>
      </c>
      <c r="D5280" s="303"/>
      <c r="E5280" s="148" t="s">
        <v>216</v>
      </c>
      <c r="F5280" s="148" t="s">
        <v>900</v>
      </c>
      <c r="G5280" s="148"/>
    </row>
    <row r="5281" spans="1:7" ht="15" customHeight="1">
      <c r="A5281" s="186">
        <v>45016</v>
      </c>
      <c r="B5281" s="151" t="s">
        <v>180</v>
      </c>
      <c r="C5281" s="297"/>
      <c r="D5281" s="297">
        <f>C5280</f>
        <v>953230</v>
      </c>
      <c r="E5281" s="150" t="s">
        <v>235</v>
      </c>
      <c r="F5281" s="150" t="str">
        <f>F5280</f>
        <v>세금과공과 종합부동산세(23년 03월)</v>
      </c>
      <c r="G5281" s="150"/>
    </row>
    <row r="5282" spans="1:7" ht="15" customHeight="1">
      <c r="A5282" s="262">
        <v>45016</v>
      </c>
      <c r="B5282" s="285" t="s">
        <v>95</v>
      </c>
      <c r="C5282" s="304">
        <v>14713922</v>
      </c>
      <c r="D5282" s="304"/>
      <c r="E5282" s="280" t="s">
        <v>235</v>
      </c>
      <c r="F5282" s="280" t="s">
        <v>268</v>
      </c>
      <c r="G5282" s="320"/>
    </row>
    <row r="5283" spans="1:7" ht="15" customHeight="1">
      <c r="A5283" s="244">
        <v>45016</v>
      </c>
      <c r="B5283" s="254" t="s">
        <v>64</v>
      </c>
      <c r="C5283" s="300"/>
      <c r="D5283" s="300">
        <f>C5282</f>
        <v>14713922</v>
      </c>
      <c r="E5283" s="245" t="s">
        <v>235</v>
      </c>
      <c r="F5283" s="245" t="str">
        <f>F5282</f>
        <v>임대대행수수료 비용으로 계상</v>
      </c>
      <c r="G5283" s="263"/>
    </row>
    <row r="5284" spans="1:7" ht="15" customHeight="1">
      <c r="A5284" s="262">
        <v>45016</v>
      </c>
      <c r="B5284" s="272" t="s">
        <v>64</v>
      </c>
      <c r="C5284" s="299">
        <v>12238337</v>
      </c>
      <c r="D5284" s="299"/>
      <c r="E5284" s="273" t="s">
        <v>235</v>
      </c>
      <c r="F5284" s="273" t="s">
        <v>269</v>
      </c>
      <c r="G5284" s="273"/>
    </row>
    <row r="5285" spans="1:7" ht="15" customHeight="1">
      <c r="A5285" s="244">
        <v>45016</v>
      </c>
      <c r="B5285" s="254" t="s">
        <v>265</v>
      </c>
      <c r="C5285" s="300"/>
      <c r="D5285" s="300">
        <f>C5284</f>
        <v>12238337</v>
      </c>
      <c r="E5285" s="245" t="s">
        <v>235</v>
      </c>
      <c r="F5285" s="245" t="s">
        <v>275</v>
      </c>
      <c r="G5285" s="245"/>
    </row>
    <row r="5286" spans="1:7" ht="15" customHeight="1">
      <c r="A5286" s="243">
        <v>45016</v>
      </c>
      <c r="B5286" s="280" t="s">
        <v>206</v>
      </c>
      <c r="C5286" s="304">
        <v>7383794</v>
      </c>
      <c r="D5286" s="304"/>
      <c r="E5286" s="280" t="s">
        <v>235</v>
      </c>
      <c r="F5286" s="280" t="s">
        <v>910</v>
      </c>
      <c r="G5286" s="274"/>
    </row>
    <row r="5287" spans="1:7" ht="15" customHeight="1">
      <c r="A5287" s="244">
        <v>45016</v>
      </c>
      <c r="B5287" s="245" t="s">
        <v>2</v>
      </c>
      <c r="C5287" s="300"/>
      <c r="D5287" s="300">
        <f>C5286</f>
        <v>7383794</v>
      </c>
      <c r="E5287" s="245" t="s">
        <v>235</v>
      </c>
      <c r="F5287" s="245" t="s">
        <v>909</v>
      </c>
      <c r="G5287" s="275"/>
    </row>
    <row r="5288" spans="1:7" ht="15" customHeight="1">
      <c r="A5288" s="243">
        <v>45016</v>
      </c>
      <c r="B5288" s="285" t="s">
        <v>151</v>
      </c>
      <c r="C5288" s="304"/>
      <c r="D5288" s="304">
        <v>500000</v>
      </c>
      <c r="E5288" s="280" t="s">
        <v>471</v>
      </c>
      <c r="F5288" s="280" t="s">
        <v>902</v>
      </c>
      <c r="G5288" s="274"/>
    </row>
    <row r="5289" spans="1:7" ht="15" customHeight="1">
      <c r="A5289" s="243">
        <v>45016</v>
      </c>
      <c r="B5289" s="285" t="s">
        <v>182</v>
      </c>
      <c r="C5289" s="304"/>
      <c r="D5289" s="304">
        <v>300000</v>
      </c>
      <c r="E5289" s="280" t="s">
        <v>473</v>
      </c>
      <c r="F5289" s="280" t="s">
        <v>901</v>
      </c>
      <c r="G5289" s="274"/>
    </row>
    <row r="5290" spans="1:7" ht="15" customHeight="1">
      <c r="A5290" s="243">
        <v>45016</v>
      </c>
      <c r="B5290" s="285" t="s">
        <v>182</v>
      </c>
      <c r="C5290" s="304"/>
      <c r="D5290" s="304">
        <v>300000</v>
      </c>
      <c r="E5290" s="280" t="s">
        <v>475</v>
      </c>
      <c r="F5290" s="280" t="s">
        <v>901</v>
      </c>
      <c r="G5290" s="274"/>
    </row>
    <row r="5291" spans="1:7" ht="15" customHeight="1">
      <c r="A5291" s="243">
        <v>45016</v>
      </c>
      <c r="B5291" s="285" t="s">
        <v>182</v>
      </c>
      <c r="C5291" s="304"/>
      <c r="D5291" s="304">
        <v>300000</v>
      </c>
      <c r="E5291" s="280" t="s">
        <v>477</v>
      </c>
      <c r="F5291" s="280" t="s">
        <v>901</v>
      </c>
      <c r="G5291" s="274"/>
    </row>
    <row r="5292" spans="1:7" ht="15" customHeight="1">
      <c r="A5292" s="244">
        <v>45016</v>
      </c>
      <c r="B5292" s="254" t="s">
        <v>44</v>
      </c>
      <c r="C5292" s="300">
        <f>SUM(D5288:D5291)</f>
        <v>1400000</v>
      </c>
      <c r="D5292" s="300"/>
      <c r="E5292" s="245"/>
      <c r="F5292" s="245" t="s">
        <v>901</v>
      </c>
      <c r="G5292" s="275"/>
    </row>
    <row r="5293" spans="1:7" ht="15" customHeight="1">
      <c r="A5293" s="235">
        <v>45016</v>
      </c>
      <c r="B5293" s="258" t="s">
        <v>919</v>
      </c>
      <c r="C5293" s="295">
        <v>-150670135</v>
      </c>
      <c r="D5293" s="295"/>
      <c r="E5293" s="142"/>
      <c r="F5293" s="142" t="s">
        <v>922</v>
      </c>
      <c r="G5293" s="259"/>
    </row>
    <row r="5294" spans="1:7" ht="15" customHeight="1">
      <c r="A5294" s="235">
        <v>45016</v>
      </c>
      <c r="B5294" s="258" t="s">
        <v>920</v>
      </c>
      <c r="C5294" s="295"/>
      <c r="D5294" s="295">
        <f>C5293</f>
        <v>-150670135</v>
      </c>
      <c r="E5294" s="142"/>
      <c r="F5294" s="142" t="s">
        <v>921</v>
      </c>
      <c r="G5294" s="259"/>
    </row>
    <row r="5295" spans="1:7" ht="15" customHeight="1">
      <c r="A5295" s="235"/>
      <c r="B5295" s="258"/>
      <c r="C5295" s="295"/>
      <c r="D5295" s="295"/>
      <c r="E5295" s="142"/>
      <c r="F5295" s="142"/>
      <c r="G5295" s="259"/>
    </row>
    <row r="5296" spans="1:7" ht="15" customHeight="1">
      <c r="A5296" s="182"/>
      <c r="B5296" s="137"/>
      <c r="C5296" s="223"/>
      <c r="D5296" s="223"/>
      <c r="E5296" s="138"/>
      <c r="F5296" s="138"/>
      <c r="G5296" s="139"/>
    </row>
    <row r="5297" spans="1:7" ht="15" customHeight="1">
      <c r="A5297" s="199" t="s">
        <v>333</v>
      </c>
      <c r="B5297" s="200"/>
      <c r="C5297" s="306">
        <f>SUM(C1:C5296)</f>
        <v>909107379846.38708</v>
      </c>
      <c r="D5297" s="306">
        <f>SUM(D1:D5296)</f>
        <v>909107379846.38708</v>
      </c>
      <c r="E5297" s="200" t="b">
        <f>C5297=D5297</f>
        <v>1</v>
      </c>
      <c r="F5297" s="201"/>
      <c r="G5297" s="201"/>
    </row>
    <row r="5298" spans="1:7" ht="15" customHeight="1">
      <c r="C5298" s="222">
        <f>C5297-D5297</f>
        <v>0</v>
      </c>
    </row>
  </sheetData>
  <autoFilter ref="A1:G5292"/>
  <phoneticPr fontId="1" type="noConversion"/>
  <dataValidations count="1">
    <dataValidation type="list" allowBlank="1" showInputMessage="1" showErrorMessage="1" sqref="B1 B5297:B1048576 B51 B928 B904 B910 B934 B912 B906 B900 B918 B930 B932 B924 B916 B898 B920 B908 B914 B902 B926 B936:B948 B922 B950 B1785 B1761 B1767 B1791 B1769 B1763 B1757 B1775 B1787 B1789 B1781 B1773 B1755 B1777 B1765 B1771 B1759 B1783 B1793:B1805 B1779 B1807 B2655 B2631 B2637 B2661 B2639 B2633 B2627 B2645 B2657 B2659 B2651 B2643 B2625 B2647 B2635 B2641 B2629 B2653 B2663:B2675 B2649 B2677 B3526 B3502 B3508 B3532 B3510 B3504 B3498 B3516 B3528 B3530 B3522 B3514 B3496 B3518 B3506 B3512 B3500 B3524 B3550 B3520 B3534:B3548 B4368 B4344 B4350 B4374 B4352 B4346 B4340 B4358 B4370 B4372 B4364 B4356 B4338 B4360 B4348 B4354 B4342 B4366 B4392 B4362 B4376:B4390 B5263 B5239 B5245 B5269 B5247 B5241 B5235 B5253 B5265 B5267 B5259 B5251 B5233 B5255 B5243 B5249 B5237 B5261 B5287 B5257 B5271:B5285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opLeftCell="A187" workbookViewId="0">
      <selection activeCell="F220" sqref="F220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44986</v>
      </c>
      <c r="B2" s="1" t="s">
        <v>83</v>
      </c>
      <c r="D2" s="144">
        <v>5578200</v>
      </c>
      <c r="E2" s="1" t="s">
        <v>115</v>
      </c>
      <c r="G2" s="1" t="s">
        <v>382</v>
      </c>
    </row>
    <row r="3" spans="1:8">
      <c r="A3" s="236">
        <v>44986</v>
      </c>
      <c r="B3" s="1" t="s">
        <v>2</v>
      </c>
      <c r="D3" s="144">
        <v>557820</v>
      </c>
      <c r="E3" s="1" t="s">
        <v>115</v>
      </c>
      <c r="G3" s="1" t="s">
        <v>382</v>
      </c>
    </row>
    <row r="4" spans="1:8">
      <c r="A4" s="236">
        <v>44986</v>
      </c>
      <c r="B4" s="1" t="s">
        <v>153</v>
      </c>
      <c r="D4" s="144">
        <v>1748400</v>
      </c>
      <c r="E4" s="1" t="s">
        <v>115</v>
      </c>
      <c r="G4" s="1" t="s">
        <v>382</v>
      </c>
    </row>
    <row r="5" spans="1:8">
      <c r="A5" s="236">
        <v>44986</v>
      </c>
      <c r="B5" s="1" t="s">
        <v>2</v>
      </c>
      <c r="D5" s="144">
        <v>174840</v>
      </c>
      <c r="E5" s="1" t="s">
        <v>115</v>
      </c>
      <c r="G5" s="1" t="s">
        <v>382</v>
      </c>
    </row>
    <row r="6" spans="1:8">
      <c r="A6" s="236">
        <v>44986</v>
      </c>
      <c r="B6" s="1" t="s">
        <v>153</v>
      </c>
      <c r="D6" s="144">
        <v>77000</v>
      </c>
      <c r="E6" s="1" t="s">
        <v>115</v>
      </c>
      <c r="G6" s="1" t="s">
        <v>382</v>
      </c>
    </row>
    <row r="7" spans="1:8">
      <c r="A7" s="236">
        <v>44986</v>
      </c>
      <c r="B7" s="1" t="s">
        <v>2</v>
      </c>
      <c r="D7" s="144">
        <v>7700</v>
      </c>
      <c r="E7" s="1" t="s">
        <v>115</v>
      </c>
      <c r="G7" s="1" t="s">
        <v>382</v>
      </c>
    </row>
    <row r="8" spans="1:8">
      <c r="A8" s="236">
        <v>44986</v>
      </c>
      <c r="B8" s="1" t="s">
        <v>83</v>
      </c>
      <c r="D8" s="144">
        <v>7094200</v>
      </c>
      <c r="E8" s="1" t="s">
        <v>116</v>
      </c>
      <c r="G8" s="1" t="s">
        <v>382</v>
      </c>
    </row>
    <row r="9" spans="1:8">
      <c r="A9" s="236">
        <v>44986</v>
      </c>
      <c r="B9" s="1" t="s">
        <v>2</v>
      </c>
      <c r="D9" s="144">
        <v>709420</v>
      </c>
      <c r="E9" s="1" t="s">
        <v>116</v>
      </c>
      <c r="G9" s="1" t="s">
        <v>382</v>
      </c>
    </row>
    <row r="10" spans="1:8">
      <c r="A10" s="236">
        <v>44986</v>
      </c>
      <c r="B10" s="1" t="s">
        <v>153</v>
      </c>
      <c r="D10" s="144">
        <v>4298100</v>
      </c>
      <c r="E10" s="1" t="s">
        <v>116</v>
      </c>
      <c r="G10" s="1" t="s">
        <v>382</v>
      </c>
    </row>
    <row r="11" spans="1:8">
      <c r="A11" s="236">
        <v>44986</v>
      </c>
      <c r="B11" s="1" t="s">
        <v>2</v>
      </c>
      <c r="D11" s="144">
        <v>429810</v>
      </c>
      <c r="E11" s="1" t="s">
        <v>116</v>
      </c>
      <c r="G11" s="1" t="s">
        <v>382</v>
      </c>
    </row>
    <row r="12" spans="1:8">
      <c r="A12" s="236">
        <v>44986</v>
      </c>
      <c r="B12" s="1" t="s">
        <v>83</v>
      </c>
      <c r="D12" s="144">
        <v>39075400</v>
      </c>
      <c r="E12" s="1" t="s">
        <v>296</v>
      </c>
      <c r="G12" s="1" t="s">
        <v>382</v>
      </c>
    </row>
    <row r="13" spans="1:8">
      <c r="A13" s="236">
        <v>44986</v>
      </c>
      <c r="B13" s="1" t="s">
        <v>2</v>
      </c>
      <c r="D13" s="144">
        <v>3907540</v>
      </c>
      <c r="E13" s="1" t="s">
        <v>296</v>
      </c>
      <c r="G13" s="1" t="s">
        <v>382</v>
      </c>
    </row>
    <row r="14" spans="1:8">
      <c r="A14" s="236">
        <v>44986</v>
      </c>
      <c r="B14" s="1" t="s">
        <v>153</v>
      </c>
      <c r="D14" s="144">
        <v>23657000</v>
      </c>
      <c r="E14" s="1" t="s">
        <v>296</v>
      </c>
      <c r="G14" s="1" t="s">
        <v>382</v>
      </c>
    </row>
    <row r="15" spans="1:8">
      <c r="A15" s="236">
        <v>44986</v>
      </c>
      <c r="B15" s="1" t="s">
        <v>2</v>
      </c>
      <c r="D15" s="144">
        <v>2365700</v>
      </c>
      <c r="E15" s="1" t="s">
        <v>296</v>
      </c>
      <c r="G15" s="1" t="s">
        <v>382</v>
      </c>
    </row>
    <row r="16" spans="1:8">
      <c r="A16" s="236">
        <v>44986</v>
      </c>
      <c r="B16" s="1" t="s">
        <v>83</v>
      </c>
      <c r="D16" s="144">
        <v>18046722</v>
      </c>
      <c r="E16" s="1" t="s">
        <v>481</v>
      </c>
      <c r="G16" s="1" t="s">
        <v>382</v>
      </c>
    </row>
    <row r="17" spans="1:7">
      <c r="A17" s="236">
        <v>44986</v>
      </c>
      <c r="B17" s="1" t="s">
        <v>2</v>
      </c>
      <c r="D17" s="144">
        <v>1804672</v>
      </c>
      <c r="E17" s="1" t="s">
        <v>481</v>
      </c>
      <c r="G17" s="1" t="s">
        <v>382</v>
      </c>
    </row>
    <row r="18" spans="1:7">
      <c r="A18" s="236">
        <v>44986</v>
      </c>
      <c r="B18" s="1" t="s">
        <v>153</v>
      </c>
      <c r="D18" s="144">
        <v>10419997</v>
      </c>
      <c r="E18" s="1" t="s">
        <v>481</v>
      </c>
      <c r="G18" s="1" t="s">
        <v>382</v>
      </c>
    </row>
    <row r="19" spans="1:7">
      <c r="A19" s="236">
        <v>44986</v>
      </c>
      <c r="B19" s="1" t="s">
        <v>2</v>
      </c>
      <c r="D19" s="144">
        <v>1042000</v>
      </c>
      <c r="E19" s="1" t="s">
        <v>481</v>
      </c>
      <c r="G19" s="1" t="s">
        <v>382</v>
      </c>
    </row>
    <row r="20" spans="1:7">
      <c r="A20" s="236">
        <v>44986</v>
      </c>
      <c r="B20" s="1" t="s">
        <v>83</v>
      </c>
      <c r="D20" s="144">
        <v>16679622</v>
      </c>
      <c r="E20" s="1" t="s">
        <v>481</v>
      </c>
      <c r="G20" s="1" t="s">
        <v>382</v>
      </c>
    </row>
    <row r="21" spans="1:7">
      <c r="A21" s="236">
        <v>44986</v>
      </c>
      <c r="B21" s="1" t="s">
        <v>2</v>
      </c>
      <c r="D21" s="144">
        <v>1667962</v>
      </c>
      <c r="E21" s="1" t="s">
        <v>481</v>
      </c>
      <c r="G21" s="1" t="s">
        <v>382</v>
      </c>
    </row>
    <row r="22" spans="1:7">
      <c r="A22" s="236">
        <v>44986</v>
      </c>
      <c r="B22" s="1" t="s">
        <v>153</v>
      </c>
      <c r="D22" s="144">
        <v>9691012</v>
      </c>
      <c r="E22" s="1" t="s">
        <v>481</v>
      </c>
      <c r="G22" s="1" t="s">
        <v>382</v>
      </c>
    </row>
    <row r="23" spans="1:7">
      <c r="A23" s="236">
        <v>44986</v>
      </c>
      <c r="B23" s="1" t="s">
        <v>2</v>
      </c>
      <c r="D23" s="144">
        <v>969101</v>
      </c>
      <c r="E23" s="1" t="s">
        <v>481</v>
      </c>
      <c r="G23" s="1" t="s">
        <v>382</v>
      </c>
    </row>
    <row r="24" spans="1:7">
      <c r="A24" s="236">
        <v>44986</v>
      </c>
      <c r="B24" s="1" t="s">
        <v>153</v>
      </c>
      <c r="D24" s="144">
        <v>26848700</v>
      </c>
      <c r="E24" s="1" t="s">
        <v>455</v>
      </c>
      <c r="G24" s="1" t="s">
        <v>382</v>
      </c>
    </row>
    <row r="25" spans="1:7">
      <c r="A25" s="236">
        <v>44986</v>
      </c>
      <c r="B25" s="1" t="s">
        <v>2</v>
      </c>
      <c r="D25" s="144">
        <v>2684870</v>
      </c>
      <c r="E25" s="1" t="s">
        <v>455</v>
      </c>
      <c r="G25" s="1" t="s">
        <v>382</v>
      </c>
    </row>
    <row r="26" spans="1:7">
      <c r="A26" s="236">
        <v>44986</v>
      </c>
      <c r="B26" s="1" t="s">
        <v>83</v>
      </c>
      <c r="D26" s="144">
        <v>14298180</v>
      </c>
      <c r="E26" s="1" t="s">
        <v>342</v>
      </c>
      <c r="G26" s="1" t="s">
        <v>382</v>
      </c>
    </row>
    <row r="27" spans="1:7">
      <c r="A27" s="236">
        <v>44986</v>
      </c>
      <c r="B27" s="1" t="s">
        <v>2</v>
      </c>
      <c r="D27" s="144">
        <v>1429818</v>
      </c>
      <c r="E27" s="1" t="s">
        <v>342</v>
      </c>
      <c r="G27" s="1" t="s">
        <v>382</v>
      </c>
    </row>
    <row r="28" spans="1:7">
      <c r="A28" s="236">
        <v>44986</v>
      </c>
      <c r="B28" s="1" t="s">
        <v>153</v>
      </c>
      <c r="D28" s="144">
        <v>20117300</v>
      </c>
      <c r="E28" s="1" t="s">
        <v>342</v>
      </c>
      <c r="G28" s="1" t="s">
        <v>382</v>
      </c>
    </row>
    <row r="29" spans="1:7">
      <c r="A29" s="236">
        <v>44986</v>
      </c>
      <c r="B29" s="1" t="s">
        <v>2</v>
      </c>
      <c r="D29" s="144">
        <v>2011730</v>
      </c>
      <c r="E29" s="1" t="s">
        <v>342</v>
      </c>
      <c r="G29" s="1" t="s">
        <v>382</v>
      </c>
    </row>
    <row r="30" spans="1:7">
      <c r="A30" s="236">
        <v>44986</v>
      </c>
      <c r="B30" s="1" t="s">
        <v>83</v>
      </c>
      <c r="D30" s="144">
        <v>4877000</v>
      </c>
      <c r="E30" s="1" t="s">
        <v>313</v>
      </c>
      <c r="G30" s="1" t="s">
        <v>382</v>
      </c>
    </row>
    <row r="31" spans="1:7">
      <c r="A31" s="236">
        <v>44986</v>
      </c>
      <c r="B31" s="1" t="s">
        <v>2</v>
      </c>
      <c r="D31" s="144">
        <v>487700</v>
      </c>
      <c r="E31" s="1" t="s">
        <v>313</v>
      </c>
      <c r="G31" s="1" t="s">
        <v>382</v>
      </c>
    </row>
    <row r="32" spans="1:7">
      <c r="A32" s="236">
        <v>44986</v>
      </c>
      <c r="B32" s="1" t="s">
        <v>153</v>
      </c>
      <c r="D32" s="144">
        <v>3104000</v>
      </c>
      <c r="E32" s="1" t="s">
        <v>313</v>
      </c>
      <c r="G32" s="1" t="s">
        <v>382</v>
      </c>
    </row>
    <row r="33" spans="1:7">
      <c r="A33" s="236">
        <v>44986</v>
      </c>
      <c r="B33" s="1" t="s">
        <v>2</v>
      </c>
      <c r="D33" s="144">
        <v>310400</v>
      </c>
      <c r="E33" s="1" t="s">
        <v>313</v>
      </c>
      <c r="G33" s="1" t="s">
        <v>382</v>
      </c>
    </row>
    <row r="34" spans="1:7">
      <c r="A34" s="236">
        <v>44986</v>
      </c>
      <c r="B34" s="1" t="s">
        <v>153</v>
      </c>
      <c r="D34" s="144">
        <v>12398000</v>
      </c>
      <c r="E34" s="1" t="s">
        <v>455</v>
      </c>
      <c r="G34" s="1" t="s">
        <v>382</v>
      </c>
    </row>
    <row r="35" spans="1:7">
      <c r="A35" s="236">
        <v>44986</v>
      </c>
      <c r="B35" s="1" t="s">
        <v>2</v>
      </c>
      <c r="D35" s="144">
        <v>1239800</v>
      </c>
      <c r="E35" s="1" t="s">
        <v>455</v>
      </c>
      <c r="G35" s="1" t="s">
        <v>382</v>
      </c>
    </row>
    <row r="36" spans="1:7">
      <c r="A36" s="236">
        <v>44986</v>
      </c>
      <c r="B36" s="1" t="s">
        <v>83</v>
      </c>
      <c r="D36" s="144">
        <v>11273900</v>
      </c>
      <c r="E36" s="1" t="s">
        <v>240</v>
      </c>
      <c r="G36" s="1" t="s">
        <v>382</v>
      </c>
    </row>
    <row r="37" spans="1:7">
      <c r="A37" s="236">
        <v>44986</v>
      </c>
      <c r="B37" s="1" t="s">
        <v>2</v>
      </c>
      <c r="D37" s="144">
        <v>1127390</v>
      </c>
      <c r="E37" s="1" t="s">
        <v>240</v>
      </c>
      <c r="G37" s="1" t="s">
        <v>382</v>
      </c>
    </row>
    <row r="38" spans="1:7">
      <c r="A38" s="236">
        <v>44986</v>
      </c>
      <c r="B38" s="1" t="s">
        <v>153</v>
      </c>
      <c r="D38" s="144">
        <v>6395600</v>
      </c>
      <c r="E38" s="1" t="s">
        <v>240</v>
      </c>
      <c r="G38" s="1" t="s">
        <v>382</v>
      </c>
    </row>
    <row r="39" spans="1:7">
      <c r="A39" s="236">
        <v>44986</v>
      </c>
      <c r="B39" s="1" t="s">
        <v>2</v>
      </c>
      <c r="D39" s="144">
        <v>639560</v>
      </c>
      <c r="E39" s="1" t="s">
        <v>240</v>
      </c>
      <c r="G39" s="1" t="s">
        <v>382</v>
      </c>
    </row>
    <row r="40" spans="1:7">
      <c r="A40" s="236">
        <v>44986</v>
      </c>
      <c r="B40" s="1" t="s">
        <v>83</v>
      </c>
      <c r="D40" s="144">
        <v>4900000</v>
      </c>
      <c r="E40" s="1" t="s">
        <v>249</v>
      </c>
      <c r="G40" s="1" t="s">
        <v>382</v>
      </c>
    </row>
    <row r="41" spans="1:7">
      <c r="A41" s="236">
        <v>44986</v>
      </c>
      <c r="B41" s="1" t="s">
        <v>2</v>
      </c>
      <c r="D41" s="144">
        <v>490000</v>
      </c>
      <c r="E41" s="1" t="s">
        <v>249</v>
      </c>
      <c r="G41" s="1" t="s">
        <v>382</v>
      </c>
    </row>
    <row r="42" spans="1:7">
      <c r="A42" s="236">
        <v>44986</v>
      </c>
      <c r="B42" s="1" t="s">
        <v>153</v>
      </c>
      <c r="D42" s="144">
        <v>2712500</v>
      </c>
      <c r="E42" s="1" t="s">
        <v>249</v>
      </c>
      <c r="G42" s="1" t="s">
        <v>382</v>
      </c>
    </row>
    <row r="43" spans="1:7">
      <c r="A43" s="236">
        <v>44986</v>
      </c>
      <c r="B43" s="1" t="s">
        <v>2</v>
      </c>
      <c r="D43" s="144">
        <v>271250</v>
      </c>
      <c r="E43" s="1" t="s">
        <v>249</v>
      </c>
      <c r="G43" s="1" t="s">
        <v>382</v>
      </c>
    </row>
    <row r="44" spans="1:7">
      <c r="A44" s="236">
        <v>44986</v>
      </c>
      <c r="B44" s="1" t="s">
        <v>83</v>
      </c>
      <c r="D44" s="144">
        <v>3099200</v>
      </c>
      <c r="E44" s="1" t="s">
        <v>482</v>
      </c>
      <c r="G44" s="1" t="s">
        <v>382</v>
      </c>
    </row>
    <row r="45" spans="1:7">
      <c r="A45" s="236">
        <v>44986</v>
      </c>
      <c r="B45" s="1" t="s">
        <v>2</v>
      </c>
      <c r="D45" s="144">
        <v>309920</v>
      </c>
      <c r="E45" s="1" t="s">
        <v>482</v>
      </c>
      <c r="G45" s="1" t="s">
        <v>382</v>
      </c>
    </row>
    <row r="46" spans="1:7">
      <c r="A46" s="236">
        <v>44986</v>
      </c>
      <c r="B46" s="1" t="s">
        <v>153</v>
      </c>
      <c r="D46" s="144">
        <v>1766700</v>
      </c>
      <c r="E46" s="1" t="s">
        <v>482</v>
      </c>
      <c r="G46" s="1" t="s">
        <v>382</v>
      </c>
    </row>
    <row r="47" spans="1:7">
      <c r="A47" s="236">
        <v>44986</v>
      </c>
      <c r="B47" s="1" t="s">
        <v>2</v>
      </c>
      <c r="D47" s="144">
        <v>176670</v>
      </c>
      <c r="E47" s="1" t="s">
        <v>482</v>
      </c>
      <c r="G47" s="1" t="s">
        <v>382</v>
      </c>
    </row>
    <row r="48" spans="1:7">
      <c r="A48" s="236">
        <v>44986</v>
      </c>
      <c r="B48" s="1" t="s">
        <v>83</v>
      </c>
      <c r="D48" s="144">
        <v>3412890</v>
      </c>
      <c r="E48" s="1" t="s">
        <v>378</v>
      </c>
      <c r="G48" s="1" t="s">
        <v>382</v>
      </c>
    </row>
    <row r="49" spans="1:7">
      <c r="A49" s="236">
        <v>44986</v>
      </c>
      <c r="B49" s="1" t="s">
        <v>2</v>
      </c>
      <c r="D49" s="144">
        <v>341289</v>
      </c>
      <c r="E49" s="1" t="s">
        <v>378</v>
      </c>
      <c r="G49" s="1" t="s">
        <v>382</v>
      </c>
    </row>
    <row r="50" spans="1:7">
      <c r="A50" s="236">
        <v>44986</v>
      </c>
      <c r="B50" s="1" t="s">
        <v>153</v>
      </c>
      <c r="D50" s="144">
        <v>1861470</v>
      </c>
      <c r="E50" s="1" t="s">
        <v>378</v>
      </c>
      <c r="G50" s="1" t="s">
        <v>382</v>
      </c>
    </row>
    <row r="51" spans="1:7">
      <c r="A51" s="236">
        <v>44986</v>
      </c>
      <c r="B51" s="1" t="s">
        <v>2</v>
      </c>
      <c r="D51" s="144">
        <v>186147</v>
      </c>
      <c r="E51" s="1" t="s">
        <v>378</v>
      </c>
      <c r="G51" s="1" t="s">
        <v>382</v>
      </c>
    </row>
    <row r="52" spans="1:7">
      <c r="A52" s="236">
        <v>44986</v>
      </c>
      <c r="B52" s="1" t="s">
        <v>83</v>
      </c>
      <c r="D52" s="144">
        <v>4010800</v>
      </c>
      <c r="E52" s="1" t="s">
        <v>124</v>
      </c>
      <c r="G52" s="1" t="s">
        <v>382</v>
      </c>
    </row>
    <row r="53" spans="1:7">
      <c r="A53" s="236">
        <v>44986</v>
      </c>
      <c r="B53" s="1" t="s">
        <v>2</v>
      </c>
      <c r="D53" s="144">
        <v>401080</v>
      </c>
      <c r="E53" s="1" t="s">
        <v>124</v>
      </c>
      <c r="G53" s="1" t="s">
        <v>382</v>
      </c>
    </row>
    <row r="54" spans="1:7">
      <c r="A54" s="236">
        <v>44986</v>
      </c>
      <c r="B54" s="1" t="s">
        <v>153</v>
      </c>
      <c r="D54" s="144">
        <v>2215400</v>
      </c>
      <c r="E54" s="1" t="s">
        <v>124</v>
      </c>
      <c r="G54" s="1" t="s">
        <v>382</v>
      </c>
    </row>
    <row r="55" spans="1:7">
      <c r="A55" s="236">
        <v>44986</v>
      </c>
      <c r="B55" s="1" t="s">
        <v>2</v>
      </c>
      <c r="D55" s="144">
        <v>221540</v>
      </c>
      <c r="E55" s="1" t="s">
        <v>124</v>
      </c>
      <c r="G55" s="1" t="s">
        <v>382</v>
      </c>
    </row>
    <row r="56" spans="1:7">
      <c r="A56" s="236">
        <v>44986</v>
      </c>
      <c r="B56" s="1" t="s">
        <v>83</v>
      </c>
      <c r="D56" s="144">
        <v>1311800</v>
      </c>
      <c r="E56" s="1" t="s">
        <v>331</v>
      </c>
      <c r="G56" s="1" t="s">
        <v>382</v>
      </c>
    </row>
    <row r="57" spans="1:7">
      <c r="A57" s="236">
        <v>44986</v>
      </c>
      <c r="B57" s="1" t="s">
        <v>2</v>
      </c>
      <c r="D57" s="144">
        <v>131180</v>
      </c>
      <c r="E57" s="1" t="s">
        <v>331</v>
      </c>
      <c r="G57" s="1" t="s">
        <v>382</v>
      </c>
    </row>
    <row r="58" spans="1:7">
      <c r="A58" s="236">
        <v>44986</v>
      </c>
      <c r="B58" s="1" t="s">
        <v>153</v>
      </c>
      <c r="D58" s="144">
        <v>715500</v>
      </c>
      <c r="E58" s="1" t="s">
        <v>331</v>
      </c>
      <c r="G58" s="1" t="s">
        <v>382</v>
      </c>
    </row>
    <row r="59" spans="1:7">
      <c r="A59" s="236">
        <v>44986</v>
      </c>
      <c r="B59" s="1" t="s">
        <v>2</v>
      </c>
      <c r="D59" s="144">
        <v>71550</v>
      </c>
      <c r="E59" s="1" t="s">
        <v>331</v>
      </c>
      <c r="G59" s="1" t="s">
        <v>382</v>
      </c>
    </row>
    <row r="60" spans="1:7">
      <c r="A60" s="236">
        <v>44986</v>
      </c>
      <c r="B60" s="1" t="s">
        <v>83</v>
      </c>
      <c r="D60" s="144">
        <v>14404000</v>
      </c>
      <c r="E60" s="1" t="s">
        <v>137</v>
      </c>
      <c r="G60" s="1" t="s">
        <v>382</v>
      </c>
    </row>
    <row r="61" spans="1:7">
      <c r="A61" s="236">
        <v>44986</v>
      </c>
      <c r="B61" s="1" t="s">
        <v>2</v>
      </c>
      <c r="D61" s="144">
        <v>1440400</v>
      </c>
      <c r="E61" s="1" t="s">
        <v>137</v>
      </c>
      <c r="G61" s="1" t="s">
        <v>382</v>
      </c>
    </row>
    <row r="62" spans="1:7">
      <c r="A62" s="236">
        <v>44986</v>
      </c>
      <c r="B62" s="1" t="s">
        <v>153</v>
      </c>
      <c r="D62" s="144">
        <v>8250900</v>
      </c>
      <c r="E62" s="1" t="s">
        <v>137</v>
      </c>
      <c r="G62" s="1" t="s">
        <v>382</v>
      </c>
    </row>
    <row r="63" spans="1:7">
      <c r="A63" s="236">
        <v>44986</v>
      </c>
      <c r="B63" s="1" t="s">
        <v>2</v>
      </c>
      <c r="D63" s="144">
        <v>825090</v>
      </c>
      <c r="E63" s="1" t="s">
        <v>137</v>
      </c>
      <c r="G63" s="1" t="s">
        <v>382</v>
      </c>
    </row>
    <row r="64" spans="1:7">
      <c r="A64" s="236">
        <v>44986</v>
      </c>
      <c r="B64" s="1" t="s">
        <v>83</v>
      </c>
      <c r="D64" s="144">
        <v>900000</v>
      </c>
      <c r="E64" s="1" t="s">
        <v>481</v>
      </c>
      <c r="G64" s="1" t="s">
        <v>382</v>
      </c>
    </row>
    <row r="65" spans="1:7">
      <c r="A65" s="236">
        <v>44986</v>
      </c>
      <c r="B65" s="1" t="s">
        <v>2</v>
      </c>
      <c r="D65" s="144">
        <v>90000</v>
      </c>
      <c r="E65" s="1" t="s">
        <v>481</v>
      </c>
      <c r="G65" s="1" t="s">
        <v>382</v>
      </c>
    </row>
    <row r="66" spans="1:7">
      <c r="A66" s="236">
        <v>44986</v>
      </c>
      <c r="B66" s="1" t="s">
        <v>83</v>
      </c>
      <c r="D66" s="144">
        <v>5379000</v>
      </c>
      <c r="E66" s="1" t="s">
        <v>125</v>
      </c>
      <c r="G66" s="1" t="s">
        <v>382</v>
      </c>
    </row>
    <row r="67" spans="1:7">
      <c r="A67" s="236">
        <v>44986</v>
      </c>
      <c r="B67" s="1" t="s">
        <v>2</v>
      </c>
      <c r="D67" s="144">
        <v>537900</v>
      </c>
      <c r="E67" s="1" t="s">
        <v>125</v>
      </c>
      <c r="G67" s="1" t="s">
        <v>382</v>
      </c>
    </row>
    <row r="68" spans="1:7">
      <c r="A68" s="236">
        <v>44986</v>
      </c>
      <c r="B68" s="1" t="s">
        <v>153</v>
      </c>
      <c r="D68" s="144">
        <v>2715000</v>
      </c>
      <c r="E68" s="1" t="s">
        <v>125</v>
      </c>
      <c r="G68" s="1" t="s">
        <v>382</v>
      </c>
    </row>
    <row r="69" spans="1:7">
      <c r="A69" s="236">
        <v>44986</v>
      </c>
      <c r="B69" s="1" t="s">
        <v>2</v>
      </c>
      <c r="D69" s="144">
        <v>271500</v>
      </c>
      <c r="E69" s="1" t="s">
        <v>125</v>
      </c>
      <c r="G69" s="1" t="s">
        <v>382</v>
      </c>
    </row>
    <row r="70" spans="1:7">
      <c r="A70" s="236">
        <v>44986</v>
      </c>
      <c r="B70" s="1" t="s">
        <v>83</v>
      </c>
      <c r="D70" s="144">
        <v>13623300</v>
      </c>
      <c r="E70" s="1" t="s">
        <v>126</v>
      </c>
      <c r="G70" s="1" t="s">
        <v>382</v>
      </c>
    </row>
    <row r="71" spans="1:7">
      <c r="A71" s="236">
        <v>44986</v>
      </c>
      <c r="B71" s="1" t="s">
        <v>2</v>
      </c>
      <c r="D71" s="144">
        <v>1362330</v>
      </c>
      <c r="E71" s="1" t="s">
        <v>126</v>
      </c>
      <c r="G71" s="1" t="s">
        <v>382</v>
      </c>
    </row>
    <row r="72" spans="1:7">
      <c r="A72" s="236">
        <v>44986</v>
      </c>
      <c r="B72" s="1" t="s">
        <v>153</v>
      </c>
      <c r="D72" s="144">
        <v>7150200</v>
      </c>
      <c r="E72" s="1" t="s">
        <v>126</v>
      </c>
      <c r="G72" s="1" t="s">
        <v>382</v>
      </c>
    </row>
    <row r="73" spans="1:7">
      <c r="A73" s="236">
        <v>44986</v>
      </c>
      <c r="B73" s="1" t="s">
        <v>2</v>
      </c>
      <c r="D73" s="144">
        <v>715020</v>
      </c>
      <c r="E73" s="1" t="s">
        <v>126</v>
      </c>
      <c r="G73" s="1" t="s">
        <v>382</v>
      </c>
    </row>
    <row r="74" spans="1:7">
      <c r="A74" s="236">
        <v>44986</v>
      </c>
      <c r="B74" s="1" t="s">
        <v>83</v>
      </c>
      <c r="D74" s="144">
        <v>7471900</v>
      </c>
      <c r="E74" s="1" t="s">
        <v>128</v>
      </c>
      <c r="G74" s="1" t="s">
        <v>382</v>
      </c>
    </row>
    <row r="75" spans="1:7">
      <c r="A75" s="236">
        <v>44986</v>
      </c>
      <c r="B75" s="1" t="s">
        <v>2</v>
      </c>
      <c r="D75" s="144">
        <v>747190</v>
      </c>
      <c r="E75" s="1" t="s">
        <v>128</v>
      </c>
      <c r="G75" s="1" t="s">
        <v>382</v>
      </c>
    </row>
    <row r="76" spans="1:7">
      <c r="A76" s="236">
        <v>44986</v>
      </c>
      <c r="B76" s="1" t="s">
        <v>153</v>
      </c>
      <c r="D76" s="144">
        <v>3750000</v>
      </c>
      <c r="E76" s="1" t="s">
        <v>128</v>
      </c>
      <c r="G76" s="1" t="s">
        <v>382</v>
      </c>
    </row>
    <row r="77" spans="1:7">
      <c r="A77" s="236">
        <v>44986</v>
      </c>
      <c r="B77" s="1" t="s">
        <v>2</v>
      </c>
      <c r="D77" s="144">
        <v>375000</v>
      </c>
      <c r="E77" s="1" t="s">
        <v>128</v>
      </c>
      <c r="G77" s="1" t="s">
        <v>382</v>
      </c>
    </row>
    <row r="78" spans="1:7">
      <c r="A78" s="236">
        <v>44986</v>
      </c>
      <c r="B78" s="1" t="s">
        <v>83</v>
      </c>
      <c r="D78" s="144">
        <v>5238000</v>
      </c>
      <c r="E78" s="1" t="s">
        <v>374</v>
      </c>
      <c r="G78" s="1" t="s">
        <v>382</v>
      </c>
    </row>
    <row r="79" spans="1:7">
      <c r="A79" s="236">
        <v>44986</v>
      </c>
      <c r="B79" s="1" t="s">
        <v>2</v>
      </c>
      <c r="D79" s="144">
        <v>523800</v>
      </c>
      <c r="E79" s="1" t="s">
        <v>374</v>
      </c>
      <c r="G79" s="1" t="s">
        <v>382</v>
      </c>
    </row>
    <row r="80" spans="1:7">
      <c r="A80" s="236">
        <v>44986</v>
      </c>
      <c r="B80" s="1" t="s">
        <v>153</v>
      </c>
      <c r="D80" s="144">
        <v>1625700</v>
      </c>
      <c r="E80" s="1" t="s">
        <v>374</v>
      </c>
      <c r="G80" s="1" t="s">
        <v>382</v>
      </c>
    </row>
    <row r="81" spans="1:7">
      <c r="A81" s="236">
        <v>44986</v>
      </c>
      <c r="B81" s="1" t="s">
        <v>2</v>
      </c>
      <c r="D81" s="144">
        <v>162570</v>
      </c>
      <c r="E81" s="1" t="s">
        <v>374</v>
      </c>
      <c r="G81" s="1" t="s">
        <v>382</v>
      </c>
    </row>
    <row r="82" spans="1:7">
      <c r="A82" s="236">
        <v>44986</v>
      </c>
      <c r="B82" s="1" t="s">
        <v>83</v>
      </c>
      <c r="D82" s="144">
        <v>7482100</v>
      </c>
      <c r="E82" s="1" t="s">
        <v>807</v>
      </c>
      <c r="G82" s="1" t="s">
        <v>382</v>
      </c>
    </row>
    <row r="83" spans="1:7">
      <c r="A83" s="236">
        <v>44986</v>
      </c>
      <c r="B83" s="1" t="s">
        <v>2</v>
      </c>
      <c r="D83" s="144">
        <v>748210</v>
      </c>
      <c r="E83" s="1" t="s">
        <v>807</v>
      </c>
      <c r="G83" s="1" t="s">
        <v>382</v>
      </c>
    </row>
    <row r="84" spans="1:7">
      <c r="A84" s="236">
        <v>44986</v>
      </c>
      <c r="B84" s="1" t="s">
        <v>153</v>
      </c>
      <c r="D84" s="144">
        <v>2902300</v>
      </c>
      <c r="E84" s="1" t="s">
        <v>807</v>
      </c>
      <c r="G84" s="1" t="s">
        <v>382</v>
      </c>
    </row>
    <row r="85" spans="1:7">
      <c r="A85" s="236">
        <v>44986</v>
      </c>
      <c r="B85" s="1" t="s">
        <v>2</v>
      </c>
      <c r="D85" s="144">
        <v>290230</v>
      </c>
      <c r="E85" s="1" t="s">
        <v>807</v>
      </c>
      <c r="G85" s="1" t="s">
        <v>382</v>
      </c>
    </row>
    <row r="86" spans="1:7">
      <c r="A86" s="236">
        <v>44986</v>
      </c>
      <c r="B86" s="1" t="s">
        <v>83</v>
      </c>
      <c r="D86" s="144">
        <v>8332129</v>
      </c>
      <c r="E86" s="1" t="s">
        <v>500</v>
      </c>
      <c r="G86" s="1" t="s">
        <v>382</v>
      </c>
    </row>
    <row r="87" spans="1:7">
      <c r="A87" s="236">
        <v>44986</v>
      </c>
      <c r="B87" s="1" t="s">
        <v>2</v>
      </c>
      <c r="D87" s="144">
        <v>833213</v>
      </c>
      <c r="E87" s="1" t="s">
        <v>500</v>
      </c>
      <c r="G87" s="1" t="s">
        <v>382</v>
      </c>
    </row>
    <row r="88" spans="1:7">
      <c r="A88" s="236">
        <v>44986</v>
      </c>
      <c r="B88" s="1" t="s">
        <v>153</v>
      </c>
      <c r="D88" s="144">
        <v>4531384</v>
      </c>
      <c r="E88" s="1" t="s">
        <v>500</v>
      </c>
      <c r="G88" s="1" t="s">
        <v>382</v>
      </c>
    </row>
    <row r="89" spans="1:7">
      <c r="A89" s="236">
        <v>44986</v>
      </c>
      <c r="B89" s="1" t="s">
        <v>2</v>
      </c>
      <c r="D89" s="144">
        <v>453138</v>
      </c>
      <c r="E89" s="1" t="s">
        <v>500</v>
      </c>
      <c r="G89" s="1" t="s">
        <v>382</v>
      </c>
    </row>
    <row r="90" spans="1:7">
      <c r="A90" s="236">
        <v>44986</v>
      </c>
      <c r="B90" s="1" t="s">
        <v>153</v>
      </c>
      <c r="D90" s="144">
        <v>14849610</v>
      </c>
      <c r="E90" s="1" t="s">
        <v>489</v>
      </c>
      <c r="G90" s="1" t="s">
        <v>382</v>
      </c>
    </row>
    <row r="91" spans="1:7">
      <c r="A91" s="236">
        <v>44986</v>
      </c>
      <c r="B91" s="1" t="s">
        <v>2</v>
      </c>
      <c r="D91" s="144">
        <v>1484961</v>
      </c>
      <c r="E91" s="1" t="s">
        <v>489</v>
      </c>
      <c r="G91" s="1" t="s">
        <v>382</v>
      </c>
    </row>
    <row r="92" spans="1:7">
      <c r="A92" s="236">
        <v>44986</v>
      </c>
      <c r="B92" s="1" t="s">
        <v>83</v>
      </c>
      <c r="D92" s="144">
        <v>33878600</v>
      </c>
      <c r="E92" s="1" t="s">
        <v>120</v>
      </c>
      <c r="G92" s="1" t="s">
        <v>382</v>
      </c>
    </row>
    <row r="93" spans="1:7">
      <c r="A93" s="236">
        <v>44986</v>
      </c>
      <c r="B93" s="1" t="s">
        <v>2</v>
      </c>
      <c r="D93" s="144">
        <v>3387860</v>
      </c>
      <c r="E93" s="1" t="s">
        <v>120</v>
      </c>
      <c r="G93" s="1" t="s">
        <v>382</v>
      </c>
    </row>
    <row r="94" spans="1:7">
      <c r="A94" s="236">
        <v>44986</v>
      </c>
      <c r="B94" s="1" t="s">
        <v>153</v>
      </c>
      <c r="D94" s="144">
        <v>19918600</v>
      </c>
      <c r="E94" s="1" t="s">
        <v>120</v>
      </c>
      <c r="G94" s="1" t="s">
        <v>382</v>
      </c>
    </row>
    <row r="95" spans="1:7">
      <c r="A95" s="236">
        <v>44986</v>
      </c>
      <c r="B95" s="1" t="s">
        <v>2</v>
      </c>
      <c r="D95" s="144">
        <v>1991860</v>
      </c>
      <c r="E95" s="1" t="s">
        <v>120</v>
      </c>
      <c r="G95" s="1" t="s">
        <v>382</v>
      </c>
    </row>
    <row r="96" spans="1:7">
      <c r="A96" s="236">
        <v>44986</v>
      </c>
      <c r="B96" s="1" t="s">
        <v>83</v>
      </c>
      <c r="D96" s="144">
        <v>36942800</v>
      </c>
      <c r="E96" s="1" t="s">
        <v>120</v>
      </c>
      <c r="G96" s="1" t="s">
        <v>382</v>
      </c>
    </row>
    <row r="97" spans="1:7">
      <c r="A97" s="236">
        <v>44986</v>
      </c>
      <c r="B97" s="1" t="s">
        <v>2</v>
      </c>
      <c r="D97" s="144">
        <v>3694280</v>
      </c>
      <c r="E97" s="1" t="s">
        <v>120</v>
      </c>
      <c r="G97" s="1" t="s">
        <v>382</v>
      </c>
    </row>
    <row r="98" spans="1:7">
      <c r="A98" s="236">
        <v>44986</v>
      </c>
      <c r="B98" s="1" t="s">
        <v>153</v>
      </c>
      <c r="D98" s="144">
        <v>21722500</v>
      </c>
      <c r="E98" s="1" t="s">
        <v>120</v>
      </c>
      <c r="G98" s="1" t="s">
        <v>382</v>
      </c>
    </row>
    <row r="99" spans="1:7">
      <c r="A99" s="236">
        <v>44986</v>
      </c>
      <c r="B99" s="1" t="s">
        <v>2</v>
      </c>
      <c r="D99" s="144">
        <v>2172250</v>
      </c>
      <c r="E99" s="1" t="s">
        <v>120</v>
      </c>
      <c r="G99" s="1" t="s">
        <v>382</v>
      </c>
    </row>
    <row r="100" spans="1:7">
      <c r="A100" s="236">
        <v>44986</v>
      </c>
      <c r="B100" s="1" t="s">
        <v>83</v>
      </c>
      <c r="D100" s="144">
        <v>2362800</v>
      </c>
      <c r="E100" s="1" t="s">
        <v>120</v>
      </c>
      <c r="G100" s="1" t="s">
        <v>382</v>
      </c>
    </row>
    <row r="101" spans="1:7">
      <c r="A101" s="236">
        <v>44986</v>
      </c>
      <c r="B101" s="1" t="s">
        <v>2</v>
      </c>
      <c r="D101" s="144">
        <v>236280</v>
      </c>
      <c r="E101" s="1" t="s">
        <v>120</v>
      </c>
      <c r="G101" s="1" t="s">
        <v>382</v>
      </c>
    </row>
    <row r="102" spans="1:7">
      <c r="A102" s="236">
        <v>44986</v>
      </c>
      <c r="B102" s="1" t="s">
        <v>153</v>
      </c>
      <c r="D102" s="144">
        <v>1387100</v>
      </c>
      <c r="E102" s="1" t="s">
        <v>120</v>
      </c>
      <c r="G102" s="1" t="s">
        <v>382</v>
      </c>
    </row>
    <row r="103" spans="1:7">
      <c r="A103" s="236">
        <v>44986</v>
      </c>
      <c r="B103" s="1" t="s">
        <v>2</v>
      </c>
      <c r="D103" s="144">
        <v>138710</v>
      </c>
      <c r="E103" s="1" t="s">
        <v>120</v>
      </c>
      <c r="G103" s="1" t="s">
        <v>382</v>
      </c>
    </row>
    <row r="104" spans="1:7">
      <c r="A104" s="236">
        <v>44986</v>
      </c>
      <c r="B104" s="1" t="s">
        <v>153</v>
      </c>
      <c r="D104" s="144">
        <v>114807000</v>
      </c>
      <c r="E104" s="1" t="s">
        <v>456</v>
      </c>
      <c r="G104" s="1" t="s">
        <v>382</v>
      </c>
    </row>
    <row r="105" spans="1:7">
      <c r="A105" s="236">
        <v>44986</v>
      </c>
      <c r="B105" s="1" t="s">
        <v>2</v>
      </c>
      <c r="D105" s="144">
        <v>11480700</v>
      </c>
      <c r="E105" s="1" t="s">
        <v>456</v>
      </c>
      <c r="G105" s="1" t="s">
        <v>382</v>
      </c>
    </row>
    <row r="106" spans="1:7">
      <c r="A106" s="236">
        <v>44986</v>
      </c>
      <c r="B106" s="1" t="s">
        <v>153</v>
      </c>
      <c r="D106" s="144">
        <v>23982800</v>
      </c>
      <c r="E106" s="1" t="s">
        <v>483</v>
      </c>
      <c r="G106" s="1" t="s">
        <v>382</v>
      </c>
    </row>
    <row r="107" spans="1:7">
      <c r="A107" s="236">
        <v>44986</v>
      </c>
      <c r="B107" s="1" t="s">
        <v>2</v>
      </c>
      <c r="D107" s="144">
        <v>2398280</v>
      </c>
      <c r="E107" s="1" t="s">
        <v>483</v>
      </c>
      <c r="G107" s="1" t="s">
        <v>382</v>
      </c>
    </row>
    <row r="108" spans="1:7">
      <c r="A108" s="236">
        <v>44986</v>
      </c>
      <c r="B108" s="1" t="s">
        <v>153</v>
      </c>
      <c r="D108" s="144">
        <v>7538800</v>
      </c>
      <c r="E108" s="1" t="s">
        <v>483</v>
      </c>
      <c r="G108" s="1" t="s">
        <v>382</v>
      </c>
    </row>
    <row r="109" spans="1:7">
      <c r="A109" s="236">
        <v>44986</v>
      </c>
      <c r="B109" s="1" t="s">
        <v>2</v>
      </c>
      <c r="D109" s="144">
        <v>753880</v>
      </c>
      <c r="E109" s="1" t="s">
        <v>483</v>
      </c>
      <c r="G109" s="1" t="s">
        <v>382</v>
      </c>
    </row>
    <row r="110" spans="1:7">
      <c r="A110" s="236">
        <v>44986</v>
      </c>
      <c r="B110" s="1" t="s">
        <v>83</v>
      </c>
      <c r="D110" s="144">
        <v>15542000</v>
      </c>
      <c r="E110" s="1" t="s">
        <v>339</v>
      </c>
      <c r="G110" s="1" t="s">
        <v>382</v>
      </c>
    </row>
    <row r="111" spans="1:7">
      <c r="A111" s="236">
        <v>44986</v>
      </c>
      <c r="B111" s="1" t="s">
        <v>2</v>
      </c>
      <c r="D111" s="144">
        <v>1554200</v>
      </c>
      <c r="E111" s="1" t="s">
        <v>339</v>
      </c>
      <c r="G111" s="1" t="s">
        <v>382</v>
      </c>
    </row>
    <row r="112" spans="1:7">
      <c r="A112" s="236">
        <v>44986</v>
      </c>
      <c r="B112" s="1" t="s">
        <v>153</v>
      </c>
      <c r="D112" s="144">
        <v>8477400</v>
      </c>
      <c r="E112" s="1" t="s">
        <v>339</v>
      </c>
      <c r="G112" s="1" t="s">
        <v>382</v>
      </c>
    </row>
    <row r="113" spans="1:7">
      <c r="A113" s="236">
        <v>44986</v>
      </c>
      <c r="B113" s="1" t="s">
        <v>2</v>
      </c>
      <c r="D113" s="144">
        <v>847740</v>
      </c>
      <c r="E113" s="1" t="s">
        <v>339</v>
      </c>
      <c r="G113" s="1" t="s">
        <v>382</v>
      </c>
    </row>
    <row r="114" spans="1:7">
      <c r="A114" s="236">
        <v>44986</v>
      </c>
      <c r="B114" s="1" t="s">
        <v>83</v>
      </c>
      <c r="D114" s="144">
        <v>41762000</v>
      </c>
      <c r="E114" s="1" t="s">
        <v>117</v>
      </c>
      <c r="G114" s="1" t="s">
        <v>382</v>
      </c>
    </row>
    <row r="115" spans="1:7">
      <c r="A115" s="236">
        <v>44986</v>
      </c>
      <c r="B115" s="1" t="s">
        <v>2</v>
      </c>
      <c r="D115" s="144">
        <v>4176200</v>
      </c>
      <c r="E115" s="1" t="s">
        <v>117</v>
      </c>
      <c r="G115" s="1" t="s">
        <v>382</v>
      </c>
    </row>
    <row r="116" spans="1:7">
      <c r="A116" s="236">
        <v>44986</v>
      </c>
      <c r="B116" s="1" t="s">
        <v>153</v>
      </c>
      <c r="D116" s="144">
        <v>25741300</v>
      </c>
      <c r="E116" s="1" t="s">
        <v>117</v>
      </c>
      <c r="G116" s="1" t="s">
        <v>382</v>
      </c>
    </row>
    <row r="117" spans="1:7">
      <c r="A117" s="236">
        <v>44986</v>
      </c>
      <c r="B117" s="1" t="s">
        <v>2</v>
      </c>
      <c r="D117" s="144">
        <v>2574130</v>
      </c>
      <c r="E117" s="1" t="s">
        <v>117</v>
      </c>
      <c r="G117" s="1" t="s">
        <v>382</v>
      </c>
    </row>
    <row r="118" spans="1:7">
      <c r="A118" s="236">
        <v>44986</v>
      </c>
      <c r="B118" s="1" t="s">
        <v>83</v>
      </c>
      <c r="D118" s="144">
        <v>44345213</v>
      </c>
      <c r="E118" s="1" t="s">
        <v>481</v>
      </c>
      <c r="G118" s="1" t="s">
        <v>382</v>
      </c>
    </row>
    <row r="119" spans="1:7">
      <c r="A119" s="236">
        <v>44986</v>
      </c>
      <c r="B119" s="1" t="s">
        <v>2</v>
      </c>
      <c r="D119" s="144">
        <v>4434521</v>
      </c>
      <c r="E119" s="1" t="s">
        <v>481</v>
      </c>
      <c r="G119" s="1" t="s">
        <v>382</v>
      </c>
    </row>
    <row r="120" spans="1:7">
      <c r="A120" s="236">
        <v>44986</v>
      </c>
      <c r="B120" s="1" t="s">
        <v>153</v>
      </c>
      <c r="D120" s="144">
        <v>25764956</v>
      </c>
      <c r="E120" s="1" t="s">
        <v>481</v>
      </c>
      <c r="G120" s="1" t="s">
        <v>382</v>
      </c>
    </row>
    <row r="121" spans="1:7">
      <c r="A121" s="236">
        <v>44986</v>
      </c>
      <c r="B121" s="1" t="s">
        <v>2</v>
      </c>
      <c r="D121" s="144">
        <v>2576496</v>
      </c>
      <c r="E121" s="1" t="s">
        <v>481</v>
      </c>
      <c r="G121" s="1" t="s">
        <v>382</v>
      </c>
    </row>
    <row r="122" spans="1:7">
      <c r="A122" s="236">
        <v>44986</v>
      </c>
      <c r="B122" s="1" t="s">
        <v>83</v>
      </c>
      <c r="D122" s="144">
        <v>3090800</v>
      </c>
      <c r="E122" s="1" t="s">
        <v>132</v>
      </c>
      <c r="G122" s="1" t="s">
        <v>382</v>
      </c>
    </row>
    <row r="123" spans="1:7">
      <c r="A123" s="236">
        <v>44986</v>
      </c>
      <c r="B123" s="1" t="s">
        <v>2</v>
      </c>
      <c r="D123" s="144">
        <v>309080</v>
      </c>
      <c r="E123" s="1" t="s">
        <v>132</v>
      </c>
      <c r="G123" s="1" t="s">
        <v>382</v>
      </c>
    </row>
    <row r="124" spans="1:7">
      <c r="A124" s="236">
        <v>44986</v>
      </c>
      <c r="B124" s="1" t="s">
        <v>153</v>
      </c>
      <c r="D124" s="144">
        <v>1836700</v>
      </c>
      <c r="E124" s="1" t="s">
        <v>132</v>
      </c>
      <c r="G124" s="1" t="s">
        <v>382</v>
      </c>
    </row>
    <row r="125" spans="1:7">
      <c r="A125" s="236">
        <v>44986</v>
      </c>
      <c r="B125" s="1" t="s">
        <v>2</v>
      </c>
      <c r="D125" s="144">
        <v>183670</v>
      </c>
      <c r="E125" s="1" t="s">
        <v>132</v>
      </c>
      <c r="G125" s="1" t="s">
        <v>382</v>
      </c>
    </row>
    <row r="126" spans="1:7">
      <c r="A126" s="236">
        <v>44986</v>
      </c>
      <c r="B126" s="1" t="s">
        <v>83</v>
      </c>
      <c r="D126" s="144">
        <v>59501300</v>
      </c>
      <c r="E126" s="1" t="s">
        <v>378</v>
      </c>
      <c r="G126" s="1" t="s">
        <v>382</v>
      </c>
    </row>
    <row r="127" spans="1:7">
      <c r="A127" s="236">
        <v>44986</v>
      </c>
      <c r="B127" s="1" t="s">
        <v>2</v>
      </c>
      <c r="D127" s="144">
        <v>5950130</v>
      </c>
      <c r="E127" s="1" t="s">
        <v>378</v>
      </c>
      <c r="G127" s="1" t="s">
        <v>382</v>
      </c>
    </row>
    <row r="128" spans="1:7">
      <c r="A128" s="236">
        <v>44986</v>
      </c>
      <c r="B128" s="1" t="s">
        <v>153</v>
      </c>
      <c r="D128" s="144">
        <v>32455200</v>
      </c>
      <c r="E128" s="1" t="s">
        <v>378</v>
      </c>
      <c r="G128" s="1" t="s">
        <v>382</v>
      </c>
    </row>
    <row r="129" spans="1:7">
      <c r="A129" s="236">
        <v>44986</v>
      </c>
      <c r="B129" s="1" t="s">
        <v>2</v>
      </c>
      <c r="D129" s="144">
        <v>3245520</v>
      </c>
      <c r="E129" s="1" t="s">
        <v>378</v>
      </c>
      <c r="G129" s="1" t="s">
        <v>382</v>
      </c>
    </row>
    <row r="130" spans="1:7">
      <c r="A130" s="236">
        <v>44986</v>
      </c>
      <c r="B130" s="1" t="s">
        <v>83</v>
      </c>
      <c r="D130" s="144">
        <v>8505700</v>
      </c>
      <c r="E130" s="1" t="s">
        <v>313</v>
      </c>
      <c r="G130" s="1" t="s">
        <v>382</v>
      </c>
    </row>
    <row r="131" spans="1:7">
      <c r="A131" s="236">
        <v>44986</v>
      </c>
      <c r="B131" s="1" t="s">
        <v>2</v>
      </c>
      <c r="D131" s="144">
        <v>850570</v>
      </c>
      <c r="E131" s="1" t="s">
        <v>313</v>
      </c>
      <c r="G131" s="1" t="s">
        <v>382</v>
      </c>
    </row>
    <row r="132" spans="1:7">
      <c r="A132" s="236">
        <v>44986</v>
      </c>
      <c r="B132" s="1" t="s">
        <v>153</v>
      </c>
      <c r="D132" s="144">
        <v>4955200</v>
      </c>
      <c r="E132" s="1" t="s">
        <v>313</v>
      </c>
      <c r="G132" s="1" t="s">
        <v>382</v>
      </c>
    </row>
    <row r="133" spans="1:7">
      <c r="A133" s="236">
        <v>44986</v>
      </c>
      <c r="B133" s="1" t="s">
        <v>2</v>
      </c>
      <c r="D133" s="144">
        <v>495520</v>
      </c>
      <c r="E133" s="1" t="s">
        <v>313</v>
      </c>
      <c r="G133" s="1" t="s">
        <v>382</v>
      </c>
    </row>
    <row r="134" spans="1:7">
      <c r="A134" s="236">
        <v>44986</v>
      </c>
      <c r="B134" s="1" t="s">
        <v>83</v>
      </c>
      <c r="D134" s="144">
        <v>7741300</v>
      </c>
      <c r="E134" s="1" t="s">
        <v>313</v>
      </c>
      <c r="G134" s="1" t="s">
        <v>382</v>
      </c>
    </row>
    <row r="135" spans="1:7">
      <c r="A135" s="236">
        <v>44986</v>
      </c>
      <c r="B135" s="1" t="s">
        <v>2</v>
      </c>
      <c r="D135" s="144">
        <v>774130</v>
      </c>
      <c r="E135" s="1" t="s">
        <v>313</v>
      </c>
      <c r="G135" s="1" t="s">
        <v>382</v>
      </c>
    </row>
    <row r="136" spans="1:7">
      <c r="A136" s="236">
        <v>44986</v>
      </c>
      <c r="B136" s="1" t="s">
        <v>153</v>
      </c>
      <c r="D136" s="144">
        <v>4222500</v>
      </c>
      <c r="E136" s="1" t="s">
        <v>313</v>
      </c>
      <c r="G136" s="1" t="s">
        <v>382</v>
      </c>
    </row>
    <row r="137" spans="1:7">
      <c r="A137" s="236">
        <v>44986</v>
      </c>
      <c r="B137" s="1" t="s">
        <v>2</v>
      </c>
      <c r="D137" s="144">
        <v>422250</v>
      </c>
      <c r="E137" s="1" t="s">
        <v>313</v>
      </c>
      <c r="G137" s="1" t="s">
        <v>382</v>
      </c>
    </row>
    <row r="138" spans="1:7">
      <c r="A138" s="236">
        <v>44986</v>
      </c>
      <c r="B138" s="1" t="s">
        <v>153</v>
      </c>
      <c r="D138" s="144">
        <v>4788800</v>
      </c>
      <c r="E138" s="1" t="s">
        <v>313</v>
      </c>
      <c r="G138" s="1" t="s">
        <v>382</v>
      </c>
    </row>
    <row r="139" spans="1:7">
      <c r="A139" s="236">
        <v>44986</v>
      </c>
      <c r="B139" s="1" t="s">
        <v>2</v>
      </c>
      <c r="D139" s="144">
        <v>478880</v>
      </c>
      <c r="E139" s="1" t="s">
        <v>313</v>
      </c>
      <c r="G139" s="1" t="s">
        <v>382</v>
      </c>
    </row>
    <row r="140" spans="1:7">
      <c r="A140" s="236">
        <v>44986</v>
      </c>
      <c r="B140" s="1" t="s">
        <v>83</v>
      </c>
      <c r="D140" s="144">
        <v>8955600</v>
      </c>
      <c r="E140" s="1" t="s">
        <v>123</v>
      </c>
      <c r="G140" s="1" t="s">
        <v>382</v>
      </c>
    </row>
    <row r="141" spans="1:7">
      <c r="A141" s="236">
        <v>44986</v>
      </c>
      <c r="B141" s="1" t="s">
        <v>2</v>
      </c>
      <c r="D141" s="144">
        <v>895560</v>
      </c>
      <c r="E141" s="1" t="s">
        <v>123</v>
      </c>
      <c r="G141" s="1" t="s">
        <v>382</v>
      </c>
    </row>
    <row r="142" spans="1:7">
      <c r="A142" s="236">
        <v>44986</v>
      </c>
      <c r="B142" s="1" t="s">
        <v>153</v>
      </c>
      <c r="D142" s="144">
        <v>5103000</v>
      </c>
      <c r="E142" s="1" t="s">
        <v>123</v>
      </c>
      <c r="G142" s="1" t="s">
        <v>382</v>
      </c>
    </row>
    <row r="143" spans="1:7">
      <c r="A143" s="236">
        <v>44986</v>
      </c>
      <c r="B143" s="1" t="s">
        <v>2</v>
      </c>
      <c r="D143" s="144">
        <v>510300</v>
      </c>
      <c r="E143" s="1" t="s">
        <v>123</v>
      </c>
      <c r="G143" s="1" t="s">
        <v>382</v>
      </c>
    </row>
    <row r="144" spans="1:7">
      <c r="A144" s="236">
        <v>44986</v>
      </c>
      <c r="B144" s="1" t="s">
        <v>83</v>
      </c>
      <c r="D144" s="144">
        <v>58990100</v>
      </c>
      <c r="E144" s="1" t="s">
        <v>397</v>
      </c>
      <c r="G144" s="1" t="s">
        <v>382</v>
      </c>
    </row>
    <row r="145" spans="1:7">
      <c r="A145" s="236">
        <v>44986</v>
      </c>
      <c r="B145" s="1" t="s">
        <v>2</v>
      </c>
      <c r="D145" s="144">
        <v>5899010</v>
      </c>
      <c r="E145" s="1" t="s">
        <v>397</v>
      </c>
      <c r="G145" s="1" t="s">
        <v>382</v>
      </c>
    </row>
    <row r="146" spans="1:7">
      <c r="A146" s="236">
        <v>44986</v>
      </c>
      <c r="B146" s="1" t="s">
        <v>153</v>
      </c>
      <c r="D146" s="144">
        <v>32992000</v>
      </c>
      <c r="E146" s="1" t="s">
        <v>397</v>
      </c>
      <c r="G146" s="1" t="s">
        <v>382</v>
      </c>
    </row>
    <row r="147" spans="1:7">
      <c r="A147" s="236">
        <v>44986</v>
      </c>
      <c r="B147" s="1" t="s">
        <v>2</v>
      </c>
      <c r="D147" s="144">
        <v>3299200</v>
      </c>
      <c r="E147" s="1" t="s">
        <v>397</v>
      </c>
      <c r="G147" s="1" t="s">
        <v>382</v>
      </c>
    </row>
    <row r="148" spans="1:7">
      <c r="A148" s="236">
        <v>44986</v>
      </c>
      <c r="B148" s="1" t="s">
        <v>153</v>
      </c>
      <c r="D148" s="144">
        <v>32533529</v>
      </c>
      <c r="E148" s="1" t="s">
        <v>310</v>
      </c>
      <c r="G148" s="1" t="s">
        <v>382</v>
      </c>
    </row>
    <row r="149" spans="1:7">
      <c r="A149" s="236">
        <v>44986</v>
      </c>
      <c r="B149" s="1" t="s">
        <v>2</v>
      </c>
      <c r="D149" s="144">
        <v>3253353</v>
      </c>
      <c r="E149" s="1" t="s">
        <v>310</v>
      </c>
      <c r="G149" s="1" t="s">
        <v>382</v>
      </c>
    </row>
    <row r="150" spans="1:7">
      <c r="A150" s="236">
        <v>44986</v>
      </c>
      <c r="B150" s="1" t="s">
        <v>153</v>
      </c>
      <c r="D150" s="144">
        <v>1187000</v>
      </c>
      <c r="E150" s="1" t="s">
        <v>310</v>
      </c>
      <c r="G150" s="1" t="s">
        <v>382</v>
      </c>
    </row>
    <row r="151" spans="1:7">
      <c r="A151" s="236">
        <v>44986</v>
      </c>
      <c r="B151" s="1" t="s">
        <v>2</v>
      </c>
      <c r="D151" s="144">
        <v>118700</v>
      </c>
      <c r="E151" s="1" t="s">
        <v>310</v>
      </c>
      <c r="G151" s="1" t="s">
        <v>382</v>
      </c>
    </row>
    <row r="152" spans="1:7">
      <c r="A152" s="236">
        <v>44986</v>
      </c>
      <c r="B152" s="1" t="s">
        <v>83</v>
      </c>
      <c r="D152" s="144">
        <v>9542600</v>
      </c>
      <c r="E152" s="1" t="s">
        <v>313</v>
      </c>
      <c r="G152" s="1" t="s">
        <v>382</v>
      </c>
    </row>
    <row r="153" spans="1:7">
      <c r="A153" s="236">
        <v>44986</v>
      </c>
      <c r="B153" s="1" t="s">
        <v>2</v>
      </c>
      <c r="D153" s="144">
        <v>954260</v>
      </c>
      <c r="E153" s="1" t="s">
        <v>313</v>
      </c>
      <c r="G153" s="1" t="s">
        <v>382</v>
      </c>
    </row>
    <row r="154" spans="1:7">
      <c r="A154" s="236">
        <v>44986</v>
      </c>
      <c r="B154" s="1" t="s">
        <v>153</v>
      </c>
      <c r="D154" s="144">
        <v>5205100</v>
      </c>
      <c r="E154" s="1" t="s">
        <v>313</v>
      </c>
      <c r="G154" s="1" t="s">
        <v>382</v>
      </c>
    </row>
    <row r="155" spans="1:7">
      <c r="A155" s="236">
        <v>44986</v>
      </c>
      <c r="B155" s="1" t="s">
        <v>2</v>
      </c>
      <c r="D155" s="144">
        <v>520510</v>
      </c>
      <c r="E155" s="1" t="s">
        <v>313</v>
      </c>
      <c r="G155" s="1" t="s">
        <v>382</v>
      </c>
    </row>
    <row r="156" spans="1:7">
      <c r="A156" s="236">
        <v>44986</v>
      </c>
      <c r="B156" s="1" t="s">
        <v>83</v>
      </c>
      <c r="D156" s="144">
        <v>16751400</v>
      </c>
      <c r="E156" s="1" t="s">
        <v>129</v>
      </c>
      <c r="G156" s="1" t="s">
        <v>382</v>
      </c>
    </row>
    <row r="157" spans="1:7">
      <c r="A157" s="236">
        <v>44986</v>
      </c>
      <c r="B157" s="1" t="s">
        <v>2</v>
      </c>
      <c r="D157" s="144">
        <v>1675140</v>
      </c>
      <c r="E157" s="1" t="s">
        <v>129</v>
      </c>
      <c r="G157" s="1" t="s">
        <v>382</v>
      </c>
    </row>
    <row r="158" spans="1:7">
      <c r="A158" s="236">
        <v>44986</v>
      </c>
      <c r="B158" s="1" t="s">
        <v>153</v>
      </c>
      <c r="D158" s="144">
        <v>9137100</v>
      </c>
      <c r="E158" s="1" t="s">
        <v>129</v>
      </c>
      <c r="G158" s="1" t="s">
        <v>382</v>
      </c>
    </row>
    <row r="159" spans="1:7">
      <c r="A159" s="236">
        <v>44986</v>
      </c>
      <c r="B159" s="1" t="s">
        <v>2</v>
      </c>
      <c r="D159" s="144">
        <v>913710</v>
      </c>
      <c r="E159" s="1" t="s">
        <v>129</v>
      </c>
      <c r="G159" s="1" t="s">
        <v>382</v>
      </c>
    </row>
    <row r="160" spans="1:7">
      <c r="A160" s="236">
        <v>44986</v>
      </c>
      <c r="B160" s="1" t="s">
        <v>153</v>
      </c>
      <c r="D160" s="144">
        <v>23568700</v>
      </c>
      <c r="E160" s="1" t="s">
        <v>342</v>
      </c>
      <c r="G160" s="1" t="s">
        <v>382</v>
      </c>
    </row>
    <row r="161" spans="1:7">
      <c r="A161" s="236">
        <v>44986</v>
      </c>
      <c r="B161" s="1" t="s">
        <v>2</v>
      </c>
      <c r="D161" s="144">
        <v>2356870</v>
      </c>
      <c r="E161" s="1" t="s">
        <v>342</v>
      </c>
      <c r="G161" s="1" t="s">
        <v>382</v>
      </c>
    </row>
    <row r="162" spans="1:7">
      <c r="A162" s="236">
        <v>44986</v>
      </c>
      <c r="B162" s="1" t="s">
        <v>83</v>
      </c>
      <c r="D162" s="144">
        <v>7055580</v>
      </c>
      <c r="E162" s="1" t="s">
        <v>375</v>
      </c>
      <c r="G162" s="1" t="s">
        <v>382</v>
      </c>
    </row>
    <row r="163" spans="1:7">
      <c r="A163" s="236">
        <v>44986</v>
      </c>
      <c r="B163" s="1" t="s">
        <v>2</v>
      </c>
      <c r="D163" s="144">
        <v>705558</v>
      </c>
      <c r="E163" s="1" t="s">
        <v>375</v>
      </c>
      <c r="G163" s="1" t="s">
        <v>382</v>
      </c>
    </row>
    <row r="164" spans="1:7">
      <c r="A164" s="236">
        <v>44986</v>
      </c>
      <c r="B164" s="1" t="s">
        <v>153</v>
      </c>
      <c r="D164" s="144">
        <v>6124070</v>
      </c>
      <c r="E164" s="1" t="s">
        <v>375</v>
      </c>
      <c r="G164" s="1" t="s">
        <v>382</v>
      </c>
    </row>
    <row r="165" spans="1:7">
      <c r="A165" s="236">
        <v>44986</v>
      </c>
      <c r="B165" s="1" t="s">
        <v>2</v>
      </c>
      <c r="D165" s="144">
        <v>612407</v>
      </c>
      <c r="E165" s="1" t="s">
        <v>375</v>
      </c>
      <c r="G165" s="1" t="s">
        <v>382</v>
      </c>
    </row>
    <row r="166" spans="1:7">
      <c r="A166" s="236">
        <v>44986</v>
      </c>
      <c r="B166" s="1" t="s">
        <v>153</v>
      </c>
      <c r="D166" s="144">
        <v>3100400</v>
      </c>
      <c r="E166" s="1" t="s">
        <v>404</v>
      </c>
      <c r="G166" s="1" t="s">
        <v>382</v>
      </c>
    </row>
    <row r="167" spans="1:7">
      <c r="A167" s="236">
        <v>44986</v>
      </c>
      <c r="B167" s="1" t="s">
        <v>2</v>
      </c>
      <c r="D167" s="144">
        <v>310040</v>
      </c>
      <c r="E167" s="1" t="s">
        <v>404</v>
      </c>
      <c r="G167" s="1" t="s">
        <v>382</v>
      </c>
    </row>
    <row r="168" spans="1:7">
      <c r="A168" s="236">
        <v>44986</v>
      </c>
      <c r="B168" s="1" t="s">
        <v>83</v>
      </c>
      <c r="D168" s="144">
        <v>89025700</v>
      </c>
      <c r="E168" s="1" t="s">
        <v>135</v>
      </c>
      <c r="G168" s="1" t="s">
        <v>382</v>
      </c>
    </row>
    <row r="169" spans="1:7">
      <c r="A169" s="236">
        <v>44986</v>
      </c>
      <c r="B169" s="1" t="s">
        <v>2</v>
      </c>
      <c r="D169" s="144">
        <v>8902570</v>
      </c>
      <c r="E169" s="1" t="s">
        <v>135</v>
      </c>
      <c r="G169" s="1" t="s">
        <v>382</v>
      </c>
    </row>
    <row r="170" spans="1:7">
      <c r="A170" s="236">
        <v>44986</v>
      </c>
      <c r="B170" s="1" t="s">
        <v>153</v>
      </c>
      <c r="D170" s="144">
        <v>62898700</v>
      </c>
      <c r="E170" s="1" t="s">
        <v>135</v>
      </c>
      <c r="G170" s="1" t="s">
        <v>382</v>
      </c>
    </row>
    <row r="171" spans="1:7">
      <c r="A171" s="236">
        <v>44986</v>
      </c>
      <c r="B171" s="1" t="s">
        <v>2</v>
      </c>
      <c r="D171" s="144">
        <v>6289870</v>
      </c>
      <c r="E171" s="1" t="s">
        <v>135</v>
      </c>
      <c r="G171" s="1" t="s">
        <v>382</v>
      </c>
    </row>
    <row r="172" spans="1:7">
      <c r="A172" s="236">
        <v>44986</v>
      </c>
      <c r="B172" s="1" t="s">
        <v>83</v>
      </c>
      <c r="D172" s="144">
        <v>4611900</v>
      </c>
      <c r="E172" s="1" t="s">
        <v>378</v>
      </c>
      <c r="G172" s="1" t="s">
        <v>382</v>
      </c>
    </row>
    <row r="173" spans="1:7">
      <c r="A173" s="236">
        <v>44986</v>
      </c>
      <c r="B173" s="1" t="s">
        <v>2</v>
      </c>
      <c r="D173" s="144">
        <v>461190</v>
      </c>
      <c r="E173" s="1" t="s">
        <v>378</v>
      </c>
      <c r="G173" s="1" t="s">
        <v>382</v>
      </c>
    </row>
    <row r="174" spans="1:7">
      <c r="A174" s="236">
        <v>44986</v>
      </c>
      <c r="B174" s="1" t="s">
        <v>153</v>
      </c>
      <c r="D174" s="144">
        <v>2515600</v>
      </c>
      <c r="E174" s="1" t="s">
        <v>378</v>
      </c>
      <c r="G174" s="1" t="s">
        <v>382</v>
      </c>
    </row>
    <row r="175" spans="1:7">
      <c r="A175" s="236">
        <v>44986</v>
      </c>
      <c r="B175" s="1" t="s">
        <v>2</v>
      </c>
      <c r="D175" s="144">
        <v>251560</v>
      </c>
      <c r="E175" s="1" t="s">
        <v>378</v>
      </c>
      <c r="G175" s="1" t="s">
        <v>382</v>
      </c>
    </row>
    <row r="176" spans="1:7">
      <c r="A176" s="236">
        <v>44986</v>
      </c>
      <c r="B176" s="1" t="s">
        <v>153</v>
      </c>
      <c r="D176" s="144">
        <v>6716000</v>
      </c>
      <c r="E176" s="1" t="s">
        <v>456</v>
      </c>
      <c r="G176" s="1" t="s">
        <v>382</v>
      </c>
    </row>
    <row r="177" spans="1:7">
      <c r="A177" s="236">
        <v>44986</v>
      </c>
      <c r="B177" s="1" t="s">
        <v>2</v>
      </c>
      <c r="D177" s="144">
        <v>671600</v>
      </c>
      <c r="E177" s="1" t="s">
        <v>456</v>
      </c>
      <c r="G177" s="1" t="s">
        <v>382</v>
      </c>
    </row>
    <row r="178" spans="1:7">
      <c r="A178" s="236">
        <v>44986</v>
      </c>
      <c r="B178" s="1" t="s">
        <v>83</v>
      </c>
      <c r="D178" s="144">
        <v>14982300</v>
      </c>
      <c r="E178" s="1" t="s">
        <v>246</v>
      </c>
      <c r="G178" s="1" t="s">
        <v>382</v>
      </c>
    </row>
    <row r="179" spans="1:7">
      <c r="A179" s="236">
        <v>44986</v>
      </c>
      <c r="B179" s="1" t="s">
        <v>2</v>
      </c>
      <c r="D179" s="144">
        <v>1498230</v>
      </c>
      <c r="E179" s="1" t="s">
        <v>246</v>
      </c>
      <c r="G179" s="1" t="s">
        <v>382</v>
      </c>
    </row>
    <row r="180" spans="1:7">
      <c r="A180" s="236">
        <v>44986</v>
      </c>
      <c r="B180" s="1" t="s">
        <v>153</v>
      </c>
      <c r="D180" s="144">
        <v>8814700</v>
      </c>
      <c r="E180" s="1" t="s">
        <v>246</v>
      </c>
      <c r="G180" s="1" t="s">
        <v>382</v>
      </c>
    </row>
    <row r="181" spans="1:7">
      <c r="A181" s="236">
        <v>44986</v>
      </c>
      <c r="B181" s="1" t="s">
        <v>2</v>
      </c>
      <c r="D181" s="144">
        <v>881470</v>
      </c>
      <c r="E181" s="1" t="s">
        <v>246</v>
      </c>
      <c r="G181" s="1" t="s">
        <v>382</v>
      </c>
    </row>
    <row r="182" spans="1:7">
      <c r="A182" s="236">
        <v>44986</v>
      </c>
      <c r="B182" s="1" t="s">
        <v>83</v>
      </c>
      <c r="D182" s="144">
        <v>5542000</v>
      </c>
      <c r="E182" s="1" t="s">
        <v>246</v>
      </c>
      <c r="G182" s="1" t="s">
        <v>382</v>
      </c>
    </row>
    <row r="183" spans="1:7">
      <c r="A183" s="236">
        <v>44986</v>
      </c>
      <c r="B183" s="1" t="s">
        <v>2</v>
      </c>
      <c r="D183" s="144">
        <v>554200</v>
      </c>
      <c r="E183" s="1" t="s">
        <v>246</v>
      </c>
      <c r="G183" s="1" t="s">
        <v>382</v>
      </c>
    </row>
    <row r="184" spans="1:7">
      <c r="A184" s="236">
        <v>44986</v>
      </c>
      <c r="B184" s="1" t="s">
        <v>153</v>
      </c>
      <c r="D184" s="144">
        <v>3113400</v>
      </c>
      <c r="E184" s="1" t="s">
        <v>246</v>
      </c>
      <c r="G184" s="1" t="s">
        <v>382</v>
      </c>
    </row>
    <row r="185" spans="1:7">
      <c r="A185" s="236">
        <v>44986</v>
      </c>
      <c r="B185" s="1" t="s">
        <v>2</v>
      </c>
      <c r="D185" s="144">
        <v>311340</v>
      </c>
      <c r="E185" s="1" t="s">
        <v>246</v>
      </c>
      <c r="G185" s="1" t="s">
        <v>382</v>
      </c>
    </row>
    <row r="186" spans="1:7">
      <c r="A186" s="236">
        <v>44986</v>
      </c>
      <c r="B186" s="1" t="s">
        <v>83</v>
      </c>
      <c r="D186" s="144">
        <v>11645272</v>
      </c>
      <c r="E186" s="1" t="s">
        <v>524</v>
      </c>
      <c r="G186" s="1" t="s">
        <v>382</v>
      </c>
    </row>
    <row r="187" spans="1:7">
      <c r="A187" s="236">
        <v>44986</v>
      </c>
      <c r="B187" s="1" t="s">
        <v>2</v>
      </c>
      <c r="D187" s="144">
        <v>1164527</v>
      </c>
      <c r="E187" s="1" t="s">
        <v>524</v>
      </c>
      <c r="G187" s="1" t="s">
        <v>382</v>
      </c>
    </row>
    <row r="188" spans="1:7">
      <c r="A188" s="236">
        <v>44986</v>
      </c>
      <c r="B188" s="1" t="s">
        <v>153</v>
      </c>
      <c r="D188" s="144">
        <v>6736846</v>
      </c>
      <c r="E188" s="1" t="s">
        <v>524</v>
      </c>
      <c r="G188" s="1" t="s">
        <v>382</v>
      </c>
    </row>
    <row r="189" spans="1:7">
      <c r="A189" s="236">
        <v>44986</v>
      </c>
      <c r="B189" s="1" t="s">
        <v>2</v>
      </c>
      <c r="D189" s="144">
        <v>673685</v>
      </c>
      <c r="E189" s="1" t="s">
        <v>524</v>
      </c>
      <c r="G189" s="1" t="s">
        <v>382</v>
      </c>
    </row>
    <row r="190" spans="1:7">
      <c r="A190" s="236">
        <v>44986</v>
      </c>
      <c r="B190" s="1" t="s">
        <v>83</v>
      </c>
      <c r="D190" s="144">
        <v>6286200</v>
      </c>
      <c r="E190" s="1" t="s">
        <v>120</v>
      </c>
      <c r="G190" s="1" t="s">
        <v>382</v>
      </c>
    </row>
    <row r="191" spans="1:7">
      <c r="A191" s="236">
        <v>44986</v>
      </c>
      <c r="B191" s="1" t="s">
        <v>2</v>
      </c>
      <c r="D191" s="144">
        <v>628620</v>
      </c>
      <c r="E191" s="1" t="s">
        <v>120</v>
      </c>
      <c r="G191" s="1" t="s">
        <v>382</v>
      </c>
    </row>
    <row r="192" spans="1:7">
      <c r="A192" s="236">
        <v>44986</v>
      </c>
      <c r="B192" s="1" t="s">
        <v>153</v>
      </c>
      <c r="D192" s="144">
        <v>3693800</v>
      </c>
      <c r="E192" s="1" t="s">
        <v>120</v>
      </c>
      <c r="G192" s="1" t="s">
        <v>382</v>
      </c>
    </row>
    <row r="193" spans="1:7">
      <c r="A193" s="236">
        <v>44986</v>
      </c>
      <c r="B193" s="1" t="s">
        <v>2</v>
      </c>
      <c r="D193" s="144">
        <v>369380</v>
      </c>
      <c r="E193" s="1" t="s">
        <v>120</v>
      </c>
      <c r="G193" s="1" t="s">
        <v>382</v>
      </c>
    </row>
    <row r="194" spans="1:7">
      <c r="A194" s="236">
        <v>44986</v>
      </c>
      <c r="B194" s="1" t="s">
        <v>83</v>
      </c>
      <c r="D194" s="144">
        <v>4583100</v>
      </c>
      <c r="E194" s="1" t="s">
        <v>409</v>
      </c>
      <c r="G194" s="1" t="s">
        <v>382</v>
      </c>
    </row>
    <row r="195" spans="1:7">
      <c r="A195" s="236">
        <v>44986</v>
      </c>
      <c r="B195" s="1" t="s">
        <v>2</v>
      </c>
      <c r="D195" s="144">
        <v>458310</v>
      </c>
      <c r="E195" s="1" t="s">
        <v>409</v>
      </c>
      <c r="G195" s="1" t="s">
        <v>382</v>
      </c>
    </row>
    <row r="196" spans="1:7">
      <c r="A196" s="236">
        <v>44986</v>
      </c>
      <c r="B196" s="1" t="s">
        <v>153</v>
      </c>
      <c r="D196" s="144">
        <v>2499900</v>
      </c>
      <c r="E196" s="1" t="s">
        <v>409</v>
      </c>
      <c r="G196" s="1" t="s">
        <v>382</v>
      </c>
    </row>
    <row r="197" spans="1:7">
      <c r="A197" s="236">
        <v>44986</v>
      </c>
      <c r="B197" s="1" t="s">
        <v>2</v>
      </c>
      <c r="D197" s="144">
        <v>249990</v>
      </c>
      <c r="E197" s="1" t="s">
        <v>409</v>
      </c>
      <c r="G197" s="1" t="s">
        <v>382</v>
      </c>
    </row>
    <row r="198" spans="1:7">
      <c r="A198" s="236">
        <v>44986</v>
      </c>
      <c r="B198" s="1" t="s">
        <v>83</v>
      </c>
      <c r="D198" s="144">
        <v>104179900</v>
      </c>
      <c r="E198" s="1" t="s">
        <v>120</v>
      </c>
      <c r="G198" s="1" t="s">
        <v>382</v>
      </c>
    </row>
    <row r="199" spans="1:7">
      <c r="A199" s="236">
        <v>44986</v>
      </c>
      <c r="B199" s="1" t="s">
        <v>2</v>
      </c>
      <c r="D199" s="144">
        <v>10417990</v>
      </c>
      <c r="E199" s="1" t="s">
        <v>120</v>
      </c>
      <c r="G199" s="1" t="s">
        <v>382</v>
      </c>
    </row>
    <row r="200" spans="1:7">
      <c r="A200" s="236">
        <v>44986</v>
      </c>
      <c r="B200" s="1" t="s">
        <v>153</v>
      </c>
      <c r="D200" s="144">
        <v>61265500</v>
      </c>
      <c r="E200" s="1" t="s">
        <v>120</v>
      </c>
      <c r="G200" s="1" t="s">
        <v>382</v>
      </c>
    </row>
    <row r="201" spans="1:7">
      <c r="A201" s="236">
        <v>44986</v>
      </c>
      <c r="B201" s="1" t="s">
        <v>2</v>
      </c>
      <c r="D201" s="144">
        <v>6126550</v>
      </c>
      <c r="E201" s="1" t="s">
        <v>120</v>
      </c>
      <c r="G201" s="1" t="s">
        <v>382</v>
      </c>
    </row>
    <row r="202" spans="1:7">
      <c r="A202" s="236">
        <v>44986</v>
      </c>
      <c r="B202" s="1" t="s">
        <v>83</v>
      </c>
      <c r="D202" s="144">
        <v>227325400</v>
      </c>
      <c r="E202" s="1" t="s">
        <v>138</v>
      </c>
      <c r="G202" s="1" t="s">
        <v>382</v>
      </c>
    </row>
    <row r="203" spans="1:7">
      <c r="A203" s="236">
        <v>44986</v>
      </c>
      <c r="B203" s="1" t="s">
        <v>2</v>
      </c>
      <c r="D203" s="144">
        <v>22732540</v>
      </c>
      <c r="E203" s="1" t="s">
        <v>138</v>
      </c>
      <c r="G203" s="1" t="s">
        <v>382</v>
      </c>
    </row>
    <row r="204" spans="1:7">
      <c r="A204" s="236">
        <v>44986</v>
      </c>
      <c r="B204" s="1" t="s">
        <v>153</v>
      </c>
      <c r="D204" s="144">
        <v>133559500</v>
      </c>
      <c r="E204" s="1" t="s">
        <v>138</v>
      </c>
      <c r="G204" s="1" t="s">
        <v>382</v>
      </c>
    </row>
    <row r="205" spans="1:7">
      <c r="A205" s="236">
        <v>44986</v>
      </c>
      <c r="B205" s="1" t="s">
        <v>2</v>
      </c>
      <c r="D205" s="144">
        <v>13355950</v>
      </c>
      <c r="E205" s="1" t="s">
        <v>138</v>
      </c>
      <c r="G205" s="1" t="s">
        <v>382</v>
      </c>
    </row>
    <row r="206" spans="1:7">
      <c r="A206" s="236">
        <v>44986</v>
      </c>
      <c r="B206" s="1" t="s">
        <v>864</v>
      </c>
      <c r="C206" s="144">
        <f>SUM(D2:D205)</f>
        <v>2091983720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opLeftCell="A296" zoomScaleNormal="100" workbookViewId="0">
      <selection activeCell="F220" sqref="F220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0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45005</v>
      </c>
      <c r="C2" s="1" t="s">
        <v>161</v>
      </c>
      <c r="E2" s="144">
        <v>102170</v>
      </c>
      <c r="F2" s="1" t="s">
        <v>116</v>
      </c>
      <c r="G2" s="1" t="s">
        <v>143</v>
      </c>
      <c r="H2" s="1" t="s">
        <v>514</v>
      </c>
    </row>
    <row r="3" spans="1:9">
      <c r="A3" s="144">
        <v>1</v>
      </c>
      <c r="B3" s="236">
        <v>45005</v>
      </c>
      <c r="C3" s="1" t="s">
        <v>276</v>
      </c>
      <c r="E3" s="144">
        <v>10217</v>
      </c>
      <c r="F3" s="1" t="s">
        <v>116</v>
      </c>
      <c r="G3" s="1" t="s">
        <v>143</v>
      </c>
      <c r="H3" s="1" t="s">
        <v>513</v>
      </c>
    </row>
    <row r="4" spans="1:9">
      <c r="A4" s="144">
        <v>1</v>
      </c>
      <c r="B4" s="236">
        <v>45005</v>
      </c>
      <c r="C4" s="1" t="s">
        <v>248</v>
      </c>
      <c r="D4" s="144">
        <v>112387</v>
      </c>
      <c r="F4" s="1" t="s">
        <v>116</v>
      </c>
      <c r="G4" s="1" t="s">
        <v>143</v>
      </c>
      <c r="H4" s="1" t="s">
        <v>513</v>
      </c>
    </row>
    <row r="5" spans="1:9">
      <c r="A5" s="144">
        <v>2</v>
      </c>
      <c r="B5" s="236">
        <v>45005</v>
      </c>
      <c r="C5" s="1" t="s">
        <v>84</v>
      </c>
      <c r="E5" s="144">
        <v>4450</v>
      </c>
      <c r="F5" s="1" t="s">
        <v>116</v>
      </c>
      <c r="G5" s="1" t="s">
        <v>144</v>
      </c>
      <c r="H5" s="1" t="s">
        <v>384</v>
      </c>
    </row>
    <row r="6" spans="1:9">
      <c r="A6" s="144">
        <v>2</v>
      </c>
      <c r="B6" s="236">
        <v>45005</v>
      </c>
      <c r="C6" s="1" t="s">
        <v>248</v>
      </c>
      <c r="D6" s="144">
        <v>4450</v>
      </c>
      <c r="F6" s="1" t="s">
        <v>116</v>
      </c>
      <c r="G6" s="1" t="s">
        <v>144</v>
      </c>
      <c r="H6" s="1" t="s">
        <v>513</v>
      </c>
    </row>
    <row r="7" spans="1:9">
      <c r="A7" s="144">
        <v>3</v>
      </c>
      <c r="B7" s="236">
        <v>45005</v>
      </c>
      <c r="C7" s="1" t="s">
        <v>84</v>
      </c>
      <c r="E7" s="144">
        <v>264370</v>
      </c>
      <c r="F7" s="1" t="s">
        <v>455</v>
      </c>
      <c r="G7" s="1" t="s">
        <v>143</v>
      </c>
      <c r="H7" s="1" t="s">
        <v>384</v>
      </c>
    </row>
    <row r="8" spans="1:9">
      <c r="A8" s="144">
        <v>3</v>
      </c>
      <c r="B8" s="236">
        <v>45005</v>
      </c>
      <c r="C8" s="1" t="s">
        <v>276</v>
      </c>
      <c r="E8" s="144">
        <v>26437</v>
      </c>
      <c r="F8" s="1" t="s">
        <v>455</v>
      </c>
      <c r="G8" s="1" t="s">
        <v>143</v>
      </c>
      <c r="H8" s="1" t="s">
        <v>513</v>
      </c>
    </row>
    <row r="9" spans="1:9">
      <c r="A9" s="144">
        <v>3</v>
      </c>
      <c r="B9" s="236">
        <v>45005</v>
      </c>
      <c r="C9" s="1" t="s">
        <v>248</v>
      </c>
      <c r="D9" s="144">
        <v>290807</v>
      </c>
      <c r="F9" s="1" t="s">
        <v>455</v>
      </c>
      <c r="G9" s="1" t="s">
        <v>143</v>
      </c>
      <c r="H9" s="1" t="s">
        <v>513</v>
      </c>
    </row>
    <row r="10" spans="1:9">
      <c r="A10" s="144">
        <v>4</v>
      </c>
      <c r="B10" s="236">
        <v>45005</v>
      </c>
      <c r="C10" s="1" t="s">
        <v>84</v>
      </c>
      <c r="E10" s="144">
        <v>11520</v>
      </c>
      <c r="F10" s="1" t="s">
        <v>455</v>
      </c>
      <c r="G10" s="1" t="s">
        <v>144</v>
      </c>
      <c r="H10" s="1" t="s">
        <v>384</v>
      </c>
    </row>
    <row r="11" spans="1:9">
      <c r="A11" s="144">
        <v>4</v>
      </c>
      <c r="B11" s="236">
        <v>45005</v>
      </c>
      <c r="C11" s="1" t="s">
        <v>248</v>
      </c>
      <c r="D11" s="144">
        <v>11520</v>
      </c>
      <c r="F11" s="1" t="s">
        <v>455</v>
      </c>
      <c r="G11" s="1" t="s">
        <v>144</v>
      </c>
      <c r="H11" s="1" t="s">
        <v>513</v>
      </c>
    </row>
    <row r="12" spans="1:9">
      <c r="A12" s="144">
        <v>6</v>
      </c>
      <c r="B12" s="236">
        <v>45005</v>
      </c>
      <c r="C12" s="1" t="s">
        <v>84</v>
      </c>
      <c r="E12" s="144">
        <v>145360</v>
      </c>
      <c r="F12" s="1" t="s">
        <v>139</v>
      </c>
      <c r="G12" s="1" t="s">
        <v>143</v>
      </c>
      <c r="H12" s="1" t="s">
        <v>384</v>
      </c>
    </row>
    <row r="13" spans="1:9">
      <c r="A13" s="144">
        <v>6</v>
      </c>
      <c r="B13" s="236">
        <v>45005</v>
      </c>
      <c r="C13" s="1" t="s">
        <v>276</v>
      </c>
      <c r="E13" s="144">
        <v>14536</v>
      </c>
      <c r="F13" s="1" t="s">
        <v>139</v>
      </c>
      <c r="G13" s="1" t="s">
        <v>143</v>
      </c>
      <c r="H13" s="1" t="s">
        <v>513</v>
      </c>
    </row>
    <row r="14" spans="1:9">
      <c r="A14" s="144">
        <v>6</v>
      </c>
      <c r="B14" s="236">
        <v>45005</v>
      </c>
      <c r="C14" s="1" t="s">
        <v>248</v>
      </c>
      <c r="D14" s="144">
        <v>159896</v>
      </c>
      <c r="F14" s="1" t="s">
        <v>139</v>
      </c>
      <c r="G14" s="1" t="s">
        <v>143</v>
      </c>
      <c r="H14" s="1" t="s">
        <v>513</v>
      </c>
    </row>
    <row r="15" spans="1:9">
      <c r="A15" s="144">
        <v>7</v>
      </c>
      <c r="B15" s="236">
        <v>45005</v>
      </c>
      <c r="C15" s="1" t="s">
        <v>84</v>
      </c>
      <c r="E15" s="144">
        <v>6340</v>
      </c>
      <c r="F15" s="1" t="s">
        <v>139</v>
      </c>
      <c r="G15" s="1" t="s">
        <v>144</v>
      </c>
      <c r="H15" s="1" t="s">
        <v>384</v>
      </c>
    </row>
    <row r="16" spans="1:9">
      <c r="A16" s="144">
        <v>7</v>
      </c>
      <c r="B16" s="236">
        <v>45005</v>
      </c>
      <c r="C16" s="1" t="s">
        <v>248</v>
      </c>
      <c r="D16" s="144">
        <v>6340</v>
      </c>
      <c r="F16" s="1" t="s">
        <v>139</v>
      </c>
      <c r="G16" s="1" t="s">
        <v>144</v>
      </c>
      <c r="H16" s="1" t="s">
        <v>513</v>
      </c>
    </row>
    <row r="17" spans="1:8">
      <c r="A17" s="144">
        <v>8</v>
      </c>
      <c r="B17" s="236">
        <v>45005</v>
      </c>
      <c r="C17" s="1" t="s">
        <v>84</v>
      </c>
      <c r="E17" s="144">
        <v>130610</v>
      </c>
      <c r="F17" s="1" t="s">
        <v>139</v>
      </c>
      <c r="G17" s="1" t="s">
        <v>227</v>
      </c>
      <c r="H17" s="1" t="s">
        <v>384</v>
      </c>
    </row>
    <row r="18" spans="1:8">
      <c r="A18" s="144">
        <v>8</v>
      </c>
      <c r="B18" s="236">
        <v>45005</v>
      </c>
      <c r="C18" s="1" t="s">
        <v>276</v>
      </c>
      <c r="E18" s="144">
        <v>13061</v>
      </c>
      <c r="F18" s="1" t="s">
        <v>139</v>
      </c>
      <c r="G18" s="1" t="s">
        <v>227</v>
      </c>
      <c r="H18" s="1" t="s">
        <v>513</v>
      </c>
    </row>
    <row r="19" spans="1:8">
      <c r="A19" s="144">
        <v>8</v>
      </c>
      <c r="B19" s="236">
        <v>45005</v>
      </c>
      <c r="C19" s="1" t="s">
        <v>248</v>
      </c>
      <c r="D19" s="144">
        <v>143671</v>
      </c>
      <c r="F19" s="1" t="s">
        <v>139</v>
      </c>
      <c r="G19" s="1" t="s">
        <v>227</v>
      </c>
      <c r="H19" s="1" t="s">
        <v>513</v>
      </c>
    </row>
    <row r="20" spans="1:8">
      <c r="A20" s="144">
        <v>9</v>
      </c>
      <c r="B20" s="236">
        <v>45005</v>
      </c>
      <c r="C20" s="1" t="s">
        <v>84</v>
      </c>
      <c r="E20" s="144">
        <v>5690</v>
      </c>
      <c r="F20" s="1" t="s">
        <v>139</v>
      </c>
      <c r="G20" s="1" t="s">
        <v>228</v>
      </c>
      <c r="H20" s="1" t="s">
        <v>384</v>
      </c>
    </row>
    <row r="21" spans="1:8">
      <c r="A21" s="144">
        <v>9</v>
      </c>
      <c r="B21" s="236">
        <v>45005</v>
      </c>
      <c r="C21" s="1" t="s">
        <v>248</v>
      </c>
      <c r="D21" s="144">
        <v>5690</v>
      </c>
      <c r="F21" s="1" t="s">
        <v>139</v>
      </c>
      <c r="G21" s="1" t="s">
        <v>228</v>
      </c>
      <c r="H21" s="1" t="s">
        <v>513</v>
      </c>
    </row>
    <row r="22" spans="1:8">
      <c r="A22" s="144">
        <v>10</v>
      </c>
      <c r="B22" s="236">
        <v>45005</v>
      </c>
      <c r="C22" s="1" t="s">
        <v>84</v>
      </c>
      <c r="E22" s="144">
        <v>114400</v>
      </c>
      <c r="F22" s="1" t="s">
        <v>459</v>
      </c>
      <c r="G22" s="1" t="s">
        <v>143</v>
      </c>
      <c r="H22" s="1" t="s">
        <v>384</v>
      </c>
    </row>
    <row r="23" spans="1:8">
      <c r="A23" s="144">
        <v>10</v>
      </c>
      <c r="B23" s="236">
        <v>45005</v>
      </c>
      <c r="C23" s="1" t="s">
        <v>276</v>
      </c>
      <c r="E23" s="144">
        <v>11440</v>
      </c>
      <c r="F23" s="1" t="s">
        <v>459</v>
      </c>
      <c r="G23" s="1" t="s">
        <v>143</v>
      </c>
      <c r="H23" s="1" t="s">
        <v>513</v>
      </c>
    </row>
    <row r="24" spans="1:8">
      <c r="A24" s="144">
        <v>10</v>
      </c>
      <c r="B24" s="236">
        <v>45005</v>
      </c>
      <c r="C24" s="1" t="s">
        <v>248</v>
      </c>
      <c r="D24" s="144">
        <v>125840</v>
      </c>
      <c r="F24" s="1" t="s">
        <v>459</v>
      </c>
      <c r="G24" s="1" t="s">
        <v>143</v>
      </c>
      <c r="H24" s="1" t="s">
        <v>513</v>
      </c>
    </row>
    <row r="25" spans="1:8">
      <c r="A25" s="144">
        <v>11</v>
      </c>
      <c r="B25" s="236">
        <v>45005</v>
      </c>
      <c r="C25" s="1" t="s">
        <v>84</v>
      </c>
      <c r="E25" s="144">
        <v>4990</v>
      </c>
      <c r="F25" s="1" t="s">
        <v>459</v>
      </c>
      <c r="G25" s="1" t="s">
        <v>144</v>
      </c>
      <c r="H25" s="1" t="s">
        <v>384</v>
      </c>
    </row>
    <row r="26" spans="1:8">
      <c r="A26" s="144">
        <v>11</v>
      </c>
      <c r="B26" s="236">
        <v>45005</v>
      </c>
      <c r="C26" s="1" t="s">
        <v>248</v>
      </c>
      <c r="D26" s="144">
        <v>4990</v>
      </c>
      <c r="F26" s="1" t="s">
        <v>459</v>
      </c>
      <c r="G26" s="1" t="s">
        <v>144</v>
      </c>
      <c r="H26" s="1" t="s">
        <v>513</v>
      </c>
    </row>
    <row r="27" spans="1:8">
      <c r="A27" s="144">
        <v>13</v>
      </c>
      <c r="B27" s="236">
        <v>45005</v>
      </c>
      <c r="C27" s="1" t="s">
        <v>84</v>
      </c>
      <c r="E27" s="144">
        <v>81010</v>
      </c>
      <c r="F27" s="1" t="s">
        <v>342</v>
      </c>
      <c r="G27" s="1" t="s">
        <v>143</v>
      </c>
      <c r="H27" s="1" t="s">
        <v>384</v>
      </c>
    </row>
    <row r="28" spans="1:8">
      <c r="A28" s="144">
        <v>13</v>
      </c>
      <c r="B28" s="236">
        <v>45005</v>
      </c>
      <c r="C28" s="1" t="s">
        <v>276</v>
      </c>
      <c r="E28" s="144">
        <v>8101</v>
      </c>
      <c r="F28" s="1" t="s">
        <v>342</v>
      </c>
      <c r="G28" s="1" t="s">
        <v>143</v>
      </c>
      <c r="H28" s="1" t="s">
        <v>513</v>
      </c>
    </row>
    <row r="29" spans="1:8">
      <c r="A29" s="144">
        <v>13</v>
      </c>
      <c r="B29" s="236">
        <v>45005</v>
      </c>
      <c r="C29" s="1" t="s">
        <v>248</v>
      </c>
      <c r="D29" s="144">
        <v>89111</v>
      </c>
      <c r="F29" s="1" t="s">
        <v>342</v>
      </c>
      <c r="G29" s="1" t="s">
        <v>143</v>
      </c>
      <c r="H29" s="1" t="s">
        <v>513</v>
      </c>
    </row>
    <row r="30" spans="1:8">
      <c r="A30" s="144">
        <v>14</v>
      </c>
      <c r="B30" s="236">
        <v>45005</v>
      </c>
      <c r="C30" s="1" t="s">
        <v>84</v>
      </c>
      <c r="E30" s="144">
        <v>3530</v>
      </c>
      <c r="F30" s="1" t="s">
        <v>342</v>
      </c>
      <c r="G30" s="1" t="s">
        <v>144</v>
      </c>
      <c r="H30" s="1" t="s">
        <v>384</v>
      </c>
    </row>
    <row r="31" spans="1:8">
      <c r="A31" s="144">
        <v>14</v>
      </c>
      <c r="B31" s="236">
        <v>45005</v>
      </c>
      <c r="C31" s="1" t="s">
        <v>248</v>
      </c>
      <c r="D31" s="144">
        <v>3530</v>
      </c>
      <c r="F31" s="1" t="s">
        <v>342</v>
      </c>
      <c r="G31" s="1" t="s">
        <v>144</v>
      </c>
      <c r="H31" s="1" t="s">
        <v>513</v>
      </c>
    </row>
    <row r="32" spans="1:8">
      <c r="A32" s="144">
        <v>15</v>
      </c>
      <c r="B32" s="236">
        <v>45005</v>
      </c>
      <c r="C32" s="1" t="s">
        <v>84</v>
      </c>
      <c r="E32" s="144">
        <v>1710630</v>
      </c>
      <c r="F32" s="1" t="s">
        <v>342</v>
      </c>
      <c r="G32" s="1" t="s">
        <v>227</v>
      </c>
      <c r="H32" s="1" t="s">
        <v>384</v>
      </c>
    </row>
    <row r="33" spans="1:8">
      <c r="A33" s="144">
        <v>15</v>
      </c>
      <c r="B33" s="236">
        <v>45005</v>
      </c>
      <c r="C33" s="1" t="s">
        <v>276</v>
      </c>
      <c r="E33" s="144">
        <v>171063</v>
      </c>
      <c r="F33" s="1" t="s">
        <v>342</v>
      </c>
      <c r="G33" s="1" t="s">
        <v>227</v>
      </c>
      <c r="H33" s="1" t="s">
        <v>513</v>
      </c>
    </row>
    <row r="34" spans="1:8">
      <c r="A34" s="144">
        <v>15</v>
      </c>
      <c r="B34" s="236">
        <v>45005</v>
      </c>
      <c r="C34" s="1" t="s">
        <v>248</v>
      </c>
      <c r="D34" s="144">
        <v>1881693</v>
      </c>
      <c r="F34" s="1" t="s">
        <v>342</v>
      </c>
      <c r="G34" s="1" t="s">
        <v>227</v>
      </c>
      <c r="H34" s="1" t="s">
        <v>513</v>
      </c>
    </row>
    <row r="35" spans="1:8">
      <c r="A35" s="144">
        <v>16</v>
      </c>
      <c r="B35" s="236">
        <v>45005</v>
      </c>
      <c r="C35" s="1" t="s">
        <v>84</v>
      </c>
      <c r="E35" s="144">
        <v>74620</v>
      </c>
      <c r="F35" s="1" t="s">
        <v>342</v>
      </c>
      <c r="G35" s="1" t="s">
        <v>228</v>
      </c>
      <c r="H35" s="1" t="s">
        <v>384</v>
      </c>
    </row>
    <row r="36" spans="1:8">
      <c r="A36" s="144">
        <v>16</v>
      </c>
      <c r="B36" s="236">
        <v>45005</v>
      </c>
      <c r="C36" s="1" t="s">
        <v>248</v>
      </c>
      <c r="D36" s="144">
        <v>74620</v>
      </c>
      <c r="F36" s="1" t="s">
        <v>342</v>
      </c>
      <c r="G36" s="1" t="s">
        <v>228</v>
      </c>
      <c r="H36" s="1" t="s">
        <v>513</v>
      </c>
    </row>
    <row r="37" spans="1:8">
      <c r="A37" s="144">
        <v>17</v>
      </c>
      <c r="B37" s="236">
        <v>45005</v>
      </c>
      <c r="C37" s="1" t="s">
        <v>84</v>
      </c>
      <c r="E37" s="144">
        <v>43280</v>
      </c>
      <c r="F37" s="1" t="s">
        <v>313</v>
      </c>
      <c r="G37" s="1" t="s">
        <v>143</v>
      </c>
      <c r="H37" s="1" t="s">
        <v>384</v>
      </c>
    </row>
    <row r="38" spans="1:8">
      <c r="A38" s="144">
        <v>17</v>
      </c>
      <c r="B38" s="236">
        <v>45005</v>
      </c>
      <c r="C38" s="1" t="s">
        <v>276</v>
      </c>
      <c r="E38" s="144">
        <v>4328</v>
      </c>
      <c r="F38" s="1" t="s">
        <v>313</v>
      </c>
      <c r="G38" s="1" t="s">
        <v>143</v>
      </c>
      <c r="H38" s="1" t="s">
        <v>513</v>
      </c>
    </row>
    <row r="39" spans="1:8">
      <c r="A39" s="144">
        <v>17</v>
      </c>
      <c r="B39" s="236">
        <v>45005</v>
      </c>
      <c r="C39" s="1" t="s">
        <v>248</v>
      </c>
      <c r="D39" s="144">
        <v>47608</v>
      </c>
      <c r="F39" s="1" t="s">
        <v>313</v>
      </c>
      <c r="G39" s="1" t="s">
        <v>143</v>
      </c>
      <c r="H39" s="1" t="s">
        <v>513</v>
      </c>
    </row>
    <row r="40" spans="1:8">
      <c r="A40" s="144">
        <v>18</v>
      </c>
      <c r="B40" s="236">
        <v>45005</v>
      </c>
      <c r="C40" s="1" t="s">
        <v>84</v>
      </c>
      <c r="E40" s="144">
        <v>1880</v>
      </c>
      <c r="F40" s="1" t="s">
        <v>313</v>
      </c>
      <c r="G40" s="1" t="s">
        <v>144</v>
      </c>
      <c r="H40" s="1" t="s">
        <v>384</v>
      </c>
    </row>
    <row r="41" spans="1:8">
      <c r="A41" s="144">
        <v>18</v>
      </c>
      <c r="B41" s="236">
        <v>45005</v>
      </c>
      <c r="C41" s="1" t="s">
        <v>248</v>
      </c>
      <c r="D41" s="144">
        <v>1880</v>
      </c>
      <c r="F41" s="1" t="s">
        <v>313</v>
      </c>
      <c r="G41" s="1" t="s">
        <v>144</v>
      </c>
      <c r="H41" s="1" t="s">
        <v>513</v>
      </c>
    </row>
    <row r="42" spans="1:8">
      <c r="A42" s="144">
        <v>19</v>
      </c>
      <c r="B42" s="236">
        <v>45005</v>
      </c>
      <c r="C42" s="1" t="s">
        <v>84</v>
      </c>
      <c r="E42" s="144">
        <v>132610</v>
      </c>
      <c r="F42" s="1" t="s">
        <v>455</v>
      </c>
      <c r="G42" s="1" t="s">
        <v>143</v>
      </c>
      <c r="H42" s="1" t="s">
        <v>384</v>
      </c>
    </row>
    <row r="43" spans="1:8">
      <c r="A43" s="144">
        <v>19</v>
      </c>
      <c r="B43" s="236">
        <v>45005</v>
      </c>
      <c r="C43" s="1" t="s">
        <v>276</v>
      </c>
      <c r="E43" s="144">
        <v>13261</v>
      </c>
      <c r="F43" s="1" t="s">
        <v>455</v>
      </c>
      <c r="G43" s="1" t="s">
        <v>143</v>
      </c>
      <c r="H43" s="1" t="s">
        <v>513</v>
      </c>
    </row>
    <row r="44" spans="1:8">
      <c r="A44" s="144">
        <v>19</v>
      </c>
      <c r="B44" s="236">
        <v>45005</v>
      </c>
      <c r="C44" s="1" t="s">
        <v>248</v>
      </c>
      <c r="D44" s="144">
        <v>145871</v>
      </c>
      <c r="F44" s="1" t="s">
        <v>455</v>
      </c>
      <c r="G44" s="1" t="s">
        <v>143</v>
      </c>
      <c r="H44" s="1" t="s">
        <v>513</v>
      </c>
    </row>
    <row r="45" spans="1:8">
      <c r="A45" s="144">
        <v>20</v>
      </c>
      <c r="B45" s="236">
        <v>45005</v>
      </c>
      <c r="C45" s="1" t="s">
        <v>84</v>
      </c>
      <c r="E45" s="144">
        <v>5780</v>
      </c>
      <c r="F45" s="1" t="s">
        <v>455</v>
      </c>
      <c r="G45" s="1" t="s">
        <v>144</v>
      </c>
      <c r="H45" s="1" t="s">
        <v>384</v>
      </c>
    </row>
    <row r="46" spans="1:8">
      <c r="A46" s="144">
        <v>20</v>
      </c>
      <c r="B46" s="236">
        <v>45005</v>
      </c>
      <c r="C46" s="1" t="s">
        <v>248</v>
      </c>
      <c r="D46" s="144">
        <v>5780</v>
      </c>
      <c r="F46" s="1" t="s">
        <v>455</v>
      </c>
      <c r="G46" s="1" t="s">
        <v>144</v>
      </c>
      <c r="H46" s="1" t="s">
        <v>513</v>
      </c>
    </row>
    <row r="47" spans="1:8">
      <c r="A47" s="144">
        <v>22</v>
      </c>
      <c r="B47" s="236">
        <v>45005</v>
      </c>
      <c r="C47" s="1" t="s">
        <v>84</v>
      </c>
      <c r="E47" s="144">
        <v>165650</v>
      </c>
      <c r="F47" s="1" t="s">
        <v>245</v>
      </c>
      <c r="G47" s="1" t="s">
        <v>143</v>
      </c>
      <c r="H47" s="1" t="s">
        <v>384</v>
      </c>
    </row>
    <row r="48" spans="1:8">
      <c r="A48" s="144">
        <v>22</v>
      </c>
      <c r="B48" s="236">
        <v>45005</v>
      </c>
      <c r="C48" s="1" t="s">
        <v>276</v>
      </c>
      <c r="E48" s="144">
        <v>16565</v>
      </c>
      <c r="F48" s="1" t="s">
        <v>245</v>
      </c>
      <c r="G48" s="1" t="s">
        <v>143</v>
      </c>
      <c r="H48" s="1" t="s">
        <v>513</v>
      </c>
    </row>
    <row r="49" spans="1:8">
      <c r="A49" s="144">
        <v>22</v>
      </c>
      <c r="B49" s="236">
        <v>45005</v>
      </c>
      <c r="C49" s="1" t="s">
        <v>248</v>
      </c>
      <c r="D49" s="144">
        <v>182215</v>
      </c>
      <c r="F49" s="1" t="s">
        <v>245</v>
      </c>
      <c r="G49" s="1" t="s">
        <v>143</v>
      </c>
      <c r="H49" s="1" t="s">
        <v>513</v>
      </c>
    </row>
    <row r="50" spans="1:8">
      <c r="A50" s="144">
        <v>23</v>
      </c>
      <c r="B50" s="236">
        <v>45005</v>
      </c>
      <c r="C50" s="1" t="s">
        <v>84</v>
      </c>
      <c r="E50" s="144">
        <v>7220</v>
      </c>
      <c r="F50" s="1" t="s">
        <v>245</v>
      </c>
      <c r="G50" s="1" t="s">
        <v>144</v>
      </c>
      <c r="H50" s="1" t="s">
        <v>384</v>
      </c>
    </row>
    <row r="51" spans="1:8">
      <c r="A51" s="144">
        <v>23</v>
      </c>
      <c r="B51" s="236">
        <v>45005</v>
      </c>
      <c r="C51" s="1" t="s">
        <v>248</v>
      </c>
      <c r="D51" s="144">
        <v>7220</v>
      </c>
      <c r="F51" s="1" t="s">
        <v>245</v>
      </c>
      <c r="G51" s="1" t="s">
        <v>144</v>
      </c>
      <c r="H51" s="1" t="s">
        <v>513</v>
      </c>
    </row>
    <row r="52" spans="1:8">
      <c r="A52" s="144">
        <v>25</v>
      </c>
      <c r="B52" s="236">
        <v>45005</v>
      </c>
      <c r="C52" s="1" t="s">
        <v>84</v>
      </c>
      <c r="E52" s="144">
        <v>8980</v>
      </c>
      <c r="F52" s="1" t="s">
        <v>309</v>
      </c>
      <c r="G52" s="1" t="s">
        <v>143</v>
      </c>
      <c r="H52" s="1" t="s">
        <v>384</v>
      </c>
    </row>
    <row r="53" spans="1:8">
      <c r="A53" s="144">
        <v>25</v>
      </c>
      <c r="B53" s="236">
        <v>45005</v>
      </c>
      <c r="C53" s="1" t="s">
        <v>276</v>
      </c>
      <c r="E53" s="144">
        <v>898</v>
      </c>
      <c r="F53" s="1" t="s">
        <v>309</v>
      </c>
      <c r="G53" s="1" t="s">
        <v>143</v>
      </c>
      <c r="H53" s="1" t="s">
        <v>513</v>
      </c>
    </row>
    <row r="54" spans="1:8">
      <c r="A54" s="144">
        <v>25</v>
      </c>
      <c r="B54" s="236">
        <v>45005</v>
      </c>
      <c r="C54" s="1" t="s">
        <v>248</v>
      </c>
      <c r="D54" s="144">
        <v>9878</v>
      </c>
      <c r="F54" s="1" t="s">
        <v>309</v>
      </c>
      <c r="G54" s="1" t="s">
        <v>143</v>
      </c>
      <c r="H54" s="1" t="s">
        <v>513</v>
      </c>
    </row>
    <row r="55" spans="1:8">
      <c r="A55" s="144">
        <v>26</v>
      </c>
      <c r="B55" s="236">
        <v>45005</v>
      </c>
      <c r="C55" s="1" t="s">
        <v>84</v>
      </c>
      <c r="E55" s="144">
        <v>390</v>
      </c>
      <c r="F55" s="1" t="s">
        <v>309</v>
      </c>
      <c r="G55" s="1" t="s">
        <v>144</v>
      </c>
      <c r="H55" s="1" t="s">
        <v>384</v>
      </c>
    </row>
    <row r="56" spans="1:8">
      <c r="A56" s="144">
        <v>26</v>
      </c>
      <c r="B56" s="236">
        <v>45005</v>
      </c>
      <c r="C56" s="1" t="s">
        <v>248</v>
      </c>
      <c r="D56" s="144">
        <v>390</v>
      </c>
      <c r="F56" s="1" t="s">
        <v>309</v>
      </c>
      <c r="G56" s="1" t="s">
        <v>144</v>
      </c>
      <c r="H56" s="1" t="s">
        <v>513</v>
      </c>
    </row>
    <row r="57" spans="1:8">
      <c r="A57" s="144">
        <v>28</v>
      </c>
      <c r="B57" s="236">
        <v>45005</v>
      </c>
      <c r="C57" s="1" t="s">
        <v>84</v>
      </c>
      <c r="E57" s="144">
        <v>11120</v>
      </c>
      <c r="F57" s="1" t="s">
        <v>124</v>
      </c>
      <c r="G57" s="1" t="s">
        <v>143</v>
      </c>
      <c r="H57" s="1" t="s">
        <v>384</v>
      </c>
    </row>
    <row r="58" spans="1:8">
      <c r="A58" s="144">
        <v>28</v>
      </c>
      <c r="B58" s="236">
        <v>45005</v>
      </c>
      <c r="C58" s="1" t="s">
        <v>276</v>
      </c>
      <c r="E58" s="144">
        <v>1112</v>
      </c>
      <c r="F58" s="1" t="s">
        <v>124</v>
      </c>
      <c r="G58" s="1" t="s">
        <v>143</v>
      </c>
      <c r="H58" s="1" t="s">
        <v>513</v>
      </c>
    </row>
    <row r="59" spans="1:8">
      <c r="A59" s="144">
        <v>28</v>
      </c>
      <c r="B59" s="236">
        <v>45005</v>
      </c>
      <c r="C59" s="1" t="s">
        <v>248</v>
      </c>
      <c r="D59" s="144">
        <v>12232</v>
      </c>
      <c r="F59" s="1" t="s">
        <v>124</v>
      </c>
      <c r="G59" s="1" t="s">
        <v>143</v>
      </c>
      <c r="H59" s="1" t="s">
        <v>513</v>
      </c>
    </row>
    <row r="60" spans="1:8">
      <c r="A60" s="144">
        <v>29</v>
      </c>
      <c r="B60" s="236">
        <v>45005</v>
      </c>
      <c r="C60" s="1" t="s">
        <v>84</v>
      </c>
      <c r="E60" s="144">
        <v>480</v>
      </c>
      <c r="F60" s="1" t="s">
        <v>124</v>
      </c>
      <c r="G60" s="1" t="s">
        <v>144</v>
      </c>
      <c r="H60" s="1" t="s">
        <v>384</v>
      </c>
    </row>
    <row r="61" spans="1:8">
      <c r="A61" s="144">
        <v>29</v>
      </c>
      <c r="B61" s="236">
        <v>45005</v>
      </c>
      <c r="C61" s="1" t="s">
        <v>248</v>
      </c>
      <c r="D61" s="144">
        <v>480</v>
      </c>
      <c r="F61" s="1" t="s">
        <v>124</v>
      </c>
      <c r="G61" s="1" t="s">
        <v>144</v>
      </c>
      <c r="H61" s="1" t="s">
        <v>513</v>
      </c>
    </row>
    <row r="62" spans="1:8">
      <c r="A62" s="144">
        <v>30</v>
      </c>
      <c r="B62" s="236">
        <v>45005</v>
      </c>
      <c r="C62" s="1" t="s">
        <v>84</v>
      </c>
      <c r="E62" s="144">
        <v>10080</v>
      </c>
      <c r="F62" s="1" t="s">
        <v>385</v>
      </c>
      <c r="G62" s="1" t="s">
        <v>143</v>
      </c>
      <c r="H62" s="1" t="s">
        <v>384</v>
      </c>
    </row>
    <row r="63" spans="1:8">
      <c r="A63" s="144">
        <v>30</v>
      </c>
      <c r="B63" s="236">
        <v>45005</v>
      </c>
      <c r="C63" s="1" t="s">
        <v>276</v>
      </c>
      <c r="E63" s="144">
        <v>1008</v>
      </c>
      <c r="F63" s="1" t="s">
        <v>385</v>
      </c>
      <c r="G63" s="1" t="s">
        <v>143</v>
      </c>
      <c r="H63" s="1" t="s">
        <v>513</v>
      </c>
    </row>
    <row r="64" spans="1:8">
      <c r="A64" s="144">
        <v>30</v>
      </c>
      <c r="B64" s="236">
        <v>45005</v>
      </c>
      <c r="C64" s="1" t="s">
        <v>248</v>
      </c>
      <c r="D64" s="144">
        <v>11088</v>
      </c>
      <c r="F64" s="1" t="s">
        <v>385</v>
      </c>
      <c r="G64" s="1" t="s">
        <v>143</v>
      </c>
      <c r="H64" s="1" t="s">
        <v>513</v>
      </c>
    </row>
    <row r="65" spans="1:8">
      <c r="A65" s="144">
        <v>31</v>
      </c>
      <c r="B65" s="236">
        <v>45005</v>
      </c>
      <c r="C65" s="1" t="s">
        <v>84</v>
      </c>
      <c r="E65" s="144">
        <v>440</v>
      </c>
      <c r="F65" s="1" t="s">
        <v>385</v>
      </c>
      <c r="G65" s="1" t="s">
        <v>144</v>
      </c>
      <c r="H65" s="1" t="s">
        <v>384</v>
      </c>
    </row>
    <row r="66" spans="1:8">
      <c r="A66" s="144">
        <v>31</v>
      </c>
      <c r="B66" s="236">
        <v>45005</v>
      </c>
      <c r="C66" s="1" t="s">
        <v>248</v>
      </c>
      <c r="D66" s="144">
        <v>440</v>
      </c>
      <c r="F66" s="1" t="s">
        <v>385</v>
      </c>
      <c r="G66" s="1" t="s">
        <v>144</v>
      </c>
      <c r="H66" s="1" t="s">
        <v>513</v>
      </c>
    </row>
    <row r="67" spans="1:8">
      <c r="A67" s="144">
        <v>34</v>
      </c>
      <c r="B67" s="236">
        <v>45005</v>
      </c>
      <c r="C67" s="1" t="s">
        <v>84</v>
      </c>
      <c r="E67" s="144">
        <v>3760</v>
      </c>
      <c r="F67" s="1" t="s">
        <v>331</v>
      </c>
      <c r="G67" s="1" t="s">
        <v>143</v>
      </c>
      <c r="H67" s="1" t="s">
        <v>384</v>
      </c>
    </row>
    <row r="68" spans="1:8">
      <c r="A68" s="144">
        <v>34</v>
      </c>
      <c r="B68" s="236">
        <v>45005</v>
      </c>
      <c r="C68" s="1" t="s">
        <v>276</v>
      </c>
      <c r="E68" s="144">
        <v>376</v>
      </c>
      <c r="F68" s="1" t="s">
        <v>331</v>
      </c>
      <c r="G68" s="1" t="s">
        <v>143</v>
      </c>
      <c r="H68" s="1" t="s">
        <v>513</v>
      </c>
    </row>
    <row r="69" spans="1:8">
      <c r="A69" s="144">
        <v>34</v>
      </c>
      <c r="B69" s="236">
        <v>45005</v>
      </c>
      <c r="C69" s="1" t="s">
        <v>248</v>
      </c>
      <c r="D69" s="144">
        <v>4136</v>
      </c>
      <c r="F69" s="1" t="s">
        <v>331</v>
      </c>
      <c r="G69" s="1" t="s">
        <v>143</v>
      </c>
      <c r="H69" s="1" t="s">
        <v>513</v>
      </c>
    </row>
    <row r="70" spans="1:8">
      <c r="A70" s="144">
        <v>35</v>
      </c>
      <c r="B70" s="236">
        <v>45005</v>
      </c>
      <c r="C70" s="1" t="s">
        <v>84</v>
      </c>
      <c r="E70" s="144">
        <v>160</v>
      </c>
      <c r="F70" s="1" t="s">
        <v>331</v>
      </c>
      <c r="G70" s="1" t="s">
        <v>144</v>
      </c>
      <c r="H70" s="1" t="s">
        <v>384</v>
      </c>
    </row>
    <row r="71" spans="1:8">
      <c r="A71" s="144">
        <v>35</v>
      </c>
      <c r="B71" s="236">
        <v>45005</v>
      </c>
      <c r="C71" s="1" t="s">
        <v>248</v>
      </c>
      <c r="D71" s="144">
        <v>160</v>
      </c>
      <c r="F71" s="1" t="s">
        <v>331</v>
      </c>
      <c r="G71" s="1" t="s">
        <v>144</v>
      </c>
      <c r="H71" s="1" t="s">
        <v>513</v>
      </c>
    </row>
    <row r="72" spans="1:8">
      <c r="A72" s="144">
        <v>36</v>
      </c>
      <c r="B72" s="236">
        <v>45005</v>
      </c>
      <c r="C72" s="1" t="s">
        <v>84</v>
      </c>
      <c r="E72" s="144">
        <v>136510</v>
      </c>
      <c r="F72" s="1" t="s">
        <v>489</v>
      </c>
      <c r="G72" s="1" t="s">
        <v>143</v>
      </c>
      <c r="H72" s="1" t="s">
        <v>384</v>
      </c>
    </row>
    <row r="73" spans="1:8">
      <c r="A73" s="144">
        <v>36</v>
      </c>
      <c r="B73" s="236">
        <v>45005</v>
      </c>
      <c r="C73" s="1" t="s">
        <v>276</v>
      </c>
      <c r="E73" s="144">
        <v>13651</v>
      </c>
      <c r="F73" s="1" t="s">
        <v>489</v>
      </c>
      <c r="G73" s="1" t="s">
        <v>143</v>
      </c>
      <c r="H73" s="1" t="s">
        <v>513</v>
      </c>
    </row>
    <row r="74" spans="1:8">
      <c r="A74" s="144">
        <v>36</v>
      </c>
      <c r="B74" s="236">
        <v>45005</v>
      </c>
      <c r="C74" s="1" t="s">
        <v>248</v>
      </c>
      <c r="D74" s="144">
        <v>150161</v>
      </c>
      <c r="F74" s="1" t="s">
        <v>489</v>
      </c>
      <c r="G74" s="1" t="s">
        <v>143</v>
      </c>
      <c r="H74" s="1" t="s">
        <v>513</v>
      </c>
    </row>
    <row r="75" spans="1:8">
      <c r="A75" s="144">
        <v>37</v>
      </c>
      <c r="B75" s="236">
        <v>45005</v>
      </c>
      <c r="C75" s="1" t="s">
        <v>84</v>
      </c>
      <c r="E75" s="144">
        <v>5950</v>
      </c>
      <c r="F75" s="1" t="s">
        <v>489</v>
      </c>
      <c r="G75" s="1" t="s">
        <v>144</v>
      </c>
      <c r="H75" s="1" t="s">
        <v>384</v>
      </c>
    </row>
    <row r="76" spans="1:8">
      <c r="A76" s="144">
        <v>37</v>
      </c>
      <c r="B76" s="236">
        <v>45005</v>
      </c>
      <c r="C76" s="1" t="s">
        <v>248</v>
      </c>
      <c r="D76" s="144">
        <v>5950</v>
      </c>
      <c r="F76" s="1" t="s">
        <v>489</v>
      </c>
      <c r="G76" s="1" t="s">
        <v>144</v>
      </c>
      <c r="H76" s="1" t="s">
        <v>513</v>
      </c>
    </row>
    <row r="77" spans="1:8">
      <c r="A77" s="144">
        <v>38</v>
      </c>
      <c r="B77" s="236">
        <v>45005</v>
      </c>
      <c r="C77" s="1" t="s">
        <v>84</v>
      </c>
      <c r="E77" s="144">
        <v>267690</v>
      </c>
      <c r="F77" s="1" t="s">
        <v>489</v>
      </c>
      <c r="G77" s="1" t="s">
        <v>227</v>
      </c>
      <c r="H77" s="1" t="s">
        <v>384</v>
      </c>
    </row>
    <row r="78" spans="1:8">
      <c r="A78" s="144">
        <v>38</v>
      </c>
      <c r="B78" s="236">
        <v>45005</v>
      </c>
      <c r="C78" s="1" t="s">
        <v>276</v>
      </c>
      <c r="E78" s="144">
        <v>26769</v>
      </c>
      <c r="F78" s="1" t="s">
        <v>489</v>
      </c>
      <c r="G78" s="1" t="s">
        <v>227</v>
      </c>
      <c r="H78" s="1" t="s">
        <v>513</v>
      </c>
    </row>
    <row r="79" spans="1:8">
      <c r="A79" s="144">
        <v>38</v>
      </c>
      <c r="B79" s="236">
        <v>45005</v>
      </c>
      <c r="C79" s="1" t="s">
        <v>248</v>
      </c>
      <c r="D79" s="144">
        <v>294459</v>
      </c>
      <c r="F79" s="1" t="s">
        <v>489</v>
      </c>
      <c r="G79" s="1" t="s">
        <v>227</v>
      </c>
      <c r="H79" s="1" t="s">
        <v>513</v>
      </c>
    </row>
    <row r="80" spans="1:8">
      <c r="A80" s="144">
        <v>39</v>
      </c>
      <c r="B80" s="236">
        <v>45005</v>
      </c>
      <c r="C80" s="1" t="s">
        <v>84</v>
      </c>
      <c r="E80" s="144">
        <v>11670</v>
      </c>
      <c r="F80" s="1" t="s">
        <v>489</v>
      </c>
      <c r="G80" s="1" t="s">
        <v>228</v>
      </c>
      <c r="H80" s="1" t="s">
        <v>384</v>
      </c>
    </row>
    <row r="81" spans="1:8">
      <c r="A81" s="144">
        <v>39</v>
      </c>
      <c r="B81" s="236">
        <v>45005</v>
      </c>
      <c r="C81" s="1" t="s">
        <v>248</v>
      </c>
      <c r="D81" s="144">
        <v>11670</v>
      </c>
      <c r="F81" s="1" t="s">
        <v>489</v>
      </c>
      <c r="G81" s="1" t="s">
        <v>228</v>
      </c>
      <c r="H81" s="1" t="s">
        <v>513</v>
      </c>
    </row>
    <row r="82" spans="1:8">
      <c r="A82" s="144">
        <v>40</v>
      </c>
      <c r="B82" s="236">
        <v>45005</v>
      </c>
      <c r="C82" s="1" t="s">
        <v>84</v>
      </c>
      <c r="E82" s="144">
        <v>41360</v>
      </c>
      <c r="F82" s="1" t="s">
        <v>512</v>
      </c>
      <c r="G82" s="1" t="s">
        <v>143</v>
      </c>
      <c r="H82" s="1" t="s">
        <v>384</v>
      </c>
    </row>
    <row r="83" spans="1:8">
      <c r="A83" s="144">
        <v>40</v>
      </c>
      <c r="B83" s="236">
        <v>45005</v>
      </c>
      <c r="C83" s="1" t="s">
        <v>276</v>
      </c>
      <c r="E83" s="144">
        <v>4136</v>
      </c>
      <c r="F83" s="1" t="s">
        <v>512</v>
      </c>
      <c r="G83" s="1" t="s">
        <v>143</v>
      </c>
      <c r="H83" s="1" t="s">
        <v>513</v>
      </c>
    </row>
    <row r="84" spans="1:8">
      <c r="A84" s="144">
        <v>40</v>
      </c>
      <c r="B84" s="236">
        <v>45005</v>
      </c>
      <c r="C84" s="1" t="s">
        <v>248</v>
      </c>
      <c r="D84" s="144">
        <v>45496</v>
      </c>
      <c r="F84" s="1" t="s">
        <v>512</v>
      </c>
      <c r="G84" s="1" t="s">
        <v>143</v>
      </c>
      <c r="H84" s="1" t="s">
        <v>513</v>
      </c>
    </row>
    <row r="85" spans="1:8">
      <c r="A85" s="144">
        <v>41</v>
      </c>
      <c r="B85" s="236">
        <v>45005</v>
      </c>
      <c r="C85" s="1" t="s">
        <v>84</v>
      </c>
      <c r="E85" s="144">
        <v>1800</v>
      </c>
      <c r="F85" s="1" t="s">
        <v>512</v>
      </c>
      <c r="G85" s="1" t="s">
        <v>144</v>
      </c>
      <c r="H85" s="1" t="s">
        <v>384</v>
      </c>
    </row>
    <row r="86" spans="1:8">
      <c r="A86" s="144">
        <v>41</v>
      </c>
      <c r="B86" s="236">
        <v>45005</v>
      </c>
      <c r="C86" s="1" t="s">
        <v>248</v>
      </c>
      <c r="D86" s="144">
        <v>1800</v>
      </c>
      <c r="F86" s="1" t="s">
        <v>512</v>
      </c>
      <c r="G86" s="1" t="s">
        <v>144</v>
      </c>
      <c r="H86" s="1" t="s">
        <v>513</v>
      </c>
    </row>
    <row r="87" spans="1:8">
      <c r="A87" s="144">
        <v>43</v>
      </c>
      <c r="B87" s="236">
        <v>45005</v>
      </c>
      <c r="C87" s="1" t="s">
        <v>84</v>
      </c>
      <c r="E87" s="144">
        <v>162140</v>
      </c>
      <c r="F87" s="1" t="s">
        <v>120</v>
      </c>
      <c r="G87" s="1" t="s">
        <v>143</v>
      </c>
      <c r="H87" s="1" t="s">
        <v>384</v>
      </c>
    </row>
    <row r="88" spans="1:8">
      <c r="A88" s="144">
        <v>43</v>
      </c>
      <c r="B88" s="236">
        <v>45005</v>
      </c>
      <c r="C88" s="1" t="s">
        <v>276</v>
      </c>
      <c r="E88" s="144">
        <v>16214</v>
      </c>
      <c r="F88" s="1" t="s">
        <v>120</v>
      </c>
      <c r="G88" s="1" t="s">
        <v>143</v>
      </c>
      <c r="H88" s="1" t="s">
        <v>513</v>
      </c>
    </row>
    <row r="89" spans="1:8">
      <c r="A89" s="144">
        <v>43</v>
      </c>
      <c r="B89" s="236">
        <v>45005</v>
      </c>
      <c r="C89" s="1" t="s">
        <v>248</v>
      </c>
      <c r="D89" s="144">
        <v>178354</v>
      </c>
      <c r="F89" s="1" t="s">
        <v>120</v>
      </c>
      <c r="G89" s="1" t="s">
        <v>143</v>
      </c>
      <c r="H89" s="1" t="s">
        <v>513</v>
      </c>
    </row>
    <row r="90" spans="1:8">
      <c r="A90" s="144">
        <v>44</v>
      </c>
      <c r="B90" s="236">
        <v>45005</v>
      </c>
      <c r="C90" s="1" t="s">
        <v>84</v>
      </c>
      <c r="E90" s="144">
        <v>7070</v>
      </c>
      <c r="F90" s="1" t="s">
        <v>120</v>
      </c>
      <c r="G90" s="1" t="s">
        <v>144</v>
      </c>
      <c r="H90" s="1" t="s">
        <v>384</v>
      </c>
    </row>
    <row r="91" spans="1:8">
      <c r="A91" s="144">
        <v>44</v>
      </c>
      <c r="B91" s="236">
        <v>45005</v>
      </c>
      <c r="C91" s="1" t="s">
        <v>248</v>
      </c>
      <c r="D91" s="144">
        <v>7070</v>
      </c>
      <c r="F91" s="1" t="s">
        <v>120</v>
      </c>
      <c r="G91" s="1" t="s">
        <v>144</v>
      </c>
      <c r="H91" s="1" t="s">
        <v>513</v>
      </c>
    </row>
    <row r="92" spans="1:8">
      <c r="A92" s="144">
        <v>48</v>
      </c>
      <c r="B92" s="236">
        <v>45005</v>
      </c>
      <c r="C92" s="1" t="s">
        <v>84</v>
      </c>
      <c r="E92" s="144">
        <v>214830</v>
      </c>
      <c r="F92" s="1" t="s">
        <v>120</v>
      </c>
      <c r="G92" s="1" t="s">
        <v>143</v>
      </c>
      <c r="H92" s="1" t="s">
        <v>384</v>
      </c>
    </row>
    <row r="93" spans="1:8">
      <c r="A93" s="144">
        <v>48</v>
      </c>
      <c r="B93" s="236">
        <v>45005</v>
      </c>
      <c r="C93" s="1" t="s">
        <v>276</v>
      </c>
      <c r="E93" s="144">
        <v>21483</v>
      </c>
      <c r="F93" s="1" t="s">
        <v>120</v>
      </c>
      <c r="G93" s="1" t="s">
        <v>143</v>
      </c>
      <c r="H93" s="1" t="s">
        <v>513</v>
      </c>
    </row>
    <row r="94" spans="1:8">
      <c r="A94" s="144">
        <v>48</v>
      </c>
      <c r="B94" s="236">
        <v>45005</v>
      </c>
      <c r="C94" s="1" t="s">
        <v>248</v>
      </c>
      <c r="D94" s="144">
        <v>236313</v>
      </c>
      <c r="F94" s="1" t="s">
        <v>120</v>
      </c>
      <c r="G94" s="1" t="s">
        <v>143</v>
      </c>
      <c r="H94" s="1" t="s">
        <v>513</v>
      </c>
    </row>
    <row r="95" spans="1:8">
      <c r="A95" s="144">
        <v>49</v>
      </c>
      <c r="B95" s="236">
        <v>45005</v>
      </c>
      <c r="C95" s="1" t="s">
        <v>84</v>
      </c>
      <c r="E95" s="144">
        <v>9370</v>
      </c>
      <c r="F95" s="1" t="s">
        <v>120</v>
      </c>
      <c r="G95" s="1" t="s">
        <v>144</v>
      </c>
      <c r="H95" s="1" t="s">
        <v>384</v>
      </c>
    </row>
    <row r="96" spans="1:8">
      <c r="A96" s="144">
        <v>49</v>
      </c>
      <c r="B96" s="236">
        <v>45005</v>
      </c>
      <c r="C96" s="1" t="s">
        <v>248</v>
      </c>
      <c r="D96" s="144">
        <v>9370</v>
      </c>
      <c r="F96" s="1" t="s">
        <v>120</v>
      </c>
      <c r="G96" s="1" t="s">
        <v>144</v>
      </c>
      <c r="H96" s="1" t="s">
        <v>513</v>
      </c>
    </row>
    <row r="97" spans="1:8">
      <c r="A97" s="144">
        <v>50</v>
      </c>
      <c r="B97" s="236">
        <v>45005</v>
      </c>
      <c r="C97" s="1" t="s">
        <v>84</v>
      </c>
      <c r="E97" s="144">
        <v>796610</v>
      </c>
      <c r="F97" s="1" t="s">
        <v>120</v>
      </c>
      <c r="G97" s="1" t="s">
        <v>227</v>
      </c>
      <c r="H97" s="1" t="s">
        <v>384</v>
      </c>
    </row>
    <row r="98" spans="1:8">
      <c r="A98" s="144">
        <v>50</v>
      </c>
      <c r="B98" s="236">
        <v>45005</v>
      </c>
      <c r="C98" s="1" t="s">
        <v>276</v>
      </c>
      <c r="E98" s="144">
        <v>79661</v>
      </c>
      <c r="F98" s="1" t="s">
        <v>120</v>
      </c>
      <c r="G98" s="1" t="s">
        <v>227</v>
      </c>
      <c r="H98" s="1" t="s">
        <v>513</v>
      </c>
    </row>
    <row r="99" spans="1:8">
      <c r="A99" s="144">
        <v>50</v>
      </c>
      <c r="B99" s="236">
        <v>45005</v>
      </c>
      <c r="C99" s="1" t="s">
        <v>248</v>
      </c>
      <c r="D99" s="144">
        <v>876271</v>
      </c>
      <c r="F99" s="1" t="s">
        <v>120</v>
      </c>
      <c r="G99" s="1" t="s">
        <v>227</v>
      </c>
      <c r="H99" s="1" t="s">
        <v>513</v>
      </c>
    </row>
    <row r="100" spans="1:8">
      <c r="A100" s="144">
        <v>51</v>
      </c>
      <c r="B100" s="236">
        <v>45005</v>
      </c>
      <c r="C100" s="1" t="s">
        <v>84</v>
      </c>
      <c r="E100" s="144">
        <v>34750</v>
      </c>
      <c r="F100" s="1" t="s">
        <v>120</v>
      </c>
      <c r="G100" s="1" t="s">
        <v>228</v>
      </c>
      <c r="H100" s="1" t="s">
        <v>384</v>
      </c>
    </row>
    <row r="101" spans="1:8">
      <c r="A101" s="144">
        <v>51</v>
      </c>
      <c r="B101" s="236">
        <v>45005</v>
      </c>
      <c r="C101" s="1" t="s">
        <v>248</v>
      </c>
      <c r="D101" s="144">
        <v>34750</v>
      </c>
      <c r="F101" s="1" t="s">
        <v>120</v>
      </c>
      <c r="G101" s="1" t="s">
        <v>228</v>
      </c>
      <c r="H101" s="1" t="s">
        <v>513</v>
      </c>
    </row>
    <row r="102" spans="1:8">
      <c r="A102" s="144">
        <v>52</v>
      </c>
      <c r="B102" s="236">
        <v>45005</v>
      </c>
      <c r="C102" s="1" t="s">
        <v>84</v>
      </c>
      <c r="E102" s="144">
        <v>13520</v>
      </c>
      <c r="F102" s="1" t="s">
        <v>120</v>
      </c>
      <c r="G102" s="1" t="s">
        <v>143</v>
      </c>
      <c r="H102" s="1" t="s">
        <v>384</v>
      </c>
    </row>
    <row r="103" spans="1:8">
      <c r="A103" s="144">
        <v>52</v>
      </c>
      <c r="B103" s="236">
        <v>45005</v>
      </c>
      <c r="C103" s="1" t="s">
        <v>276</v>
      </c>
      <c r="E103" s="144">
        <v>1352</v>
      </c>
      <c r="F103" s="1" t="s">
        <v>120</v>
      </c>
      <c r="G103" s="1" t="s">
        <v>143</v>
      </c>
      <c r="H103" s="1" t="s">
        <v>513</v>
      </c>
    </row>
    <row r="104" spans="1:8">
      <c r="A104" s="144">
        <v>52</v>
      </c>
      <c r="B104" s="236">
        <v>45005</v>
      </c>
      <c r="C104" s="1" t="s">
        <v>248</v>
      </c>
      <c r="D104" s="144">
        <v>14872</v>
      </c>
      <c r="F104" s="1" t="s">
        <v>120</v>
      </c>
      <c r="G104" s="1" t="s">
        <v>143</v>
      </c>
      <c r="H104" s="1" t="s">
        <v>513</v>
      </c>
    </row>
    <row r="105" spans="1:8">
      <c r="A105" s="144">
        <v>53</v>
      </c>
      <c r="B105" s="236">
        <v>45005</v>
      </c>
      <c r="C105" s="1" t="s">
        <v>84</v>
      </c>
      <c r="E105" s="144">
        <v>580</v>
      </c>
      <c r="F105" s="1" t="s">
        <v>120</v>
      </c>
      <c r="G105" s="1" t="s">
        <v>144</v>
      </c>
      <c r="H105" s="1" t="s">
        <v>384</v>
      </c>
    </row>
    <row r="106" spans="1:8">
      <c r="A106" s="144">
        <v>53</v>
      </c>
      <c r="B106" s="236">
        <v>45005</v>
      </c>
      <c r="C106" s="1" t="s">
        <v>248</v>
      </c>
      <c r="D106" s="144">
        <v>580</v>
      </c>
      <c r="F106" s="1" t="s">
        <v>120</v>
      </c>
      <c r="G106" s="1" t="s">
        <v>144</v>
      </c>
      <c r="H106" s="1" t="s">
        <v>513</v>
      </c>
    </row>
    <row r="107" spans="1:8">
      <c r="A107" s="144">
        <v>54</v>
      </c>
      <c r="B107" s="236">
        <v>45005</v>
      </c>
      <c r="C107" s="1" t="s">
        <v>84</v>
      </c>
      <c r="E107" s="144">
        <v>155560</v>
      </c>
      <c r="F107" s="1" t="s">
        <v>456</v>
      </c>
      <c r="G107" s="1" t="s">
        <v>143</v>
      </c>
      <c r="H107" s="1" t="s">
        <v>384</v>
      </c>
    </row>
    <row r="108" spans="1:8">
      <c r="A108" s="144">
        <v>54</v>
      </c>
      <c r="B108" s="236">
        <v>45005</v>
      </c>
      <c r="C108" s="1" t="s">
        <v>276</v>
      </c>
      <c r="E108" s="144">
        <v>15556</v>
      </c>
      <c r="F108" s="1" t="s">
        <v>456</v>
      </c>
      <c r="G108" s="1" t="s">
        <v>143</v>
      </c>
      <c r="H108" s="1" t="s">
        <v>513</v>
      </c>
    </row>
    <row r="109" spans="1:8">
      <c r="A109" s="144">
        <v>54</v>
      </c>
      <c r="B109" s="236">
        <v>45005</v>
      </c>
      <c r="C109" s="1" t="s">
        <v>248</v>
      </c>
      <c r="D109" s="144">
        <v>171116</v>
      </c>
      <c r="F109" s="1" t="s">
        <v>456</v>
      </c>
      <c r="G109" s="1" t="s">
        <v>143</v>
      </c>
      <c r="H109" s="1" t="s">
        <v>513</v>
      </c>
    </row>
    <row r="110" spans="1:8">
      <c r="A110" s="144">
        <v>55</v>
      </c>
      <c r="B110" s="236">
        <v>45005</v>
      </c>
      <c r="C110" s="1" t="s">
        <v>84</v>
      </c>
      <c r="E110" s="144">
        <v>6780</v>
      </c>
      <c r="F110" s="1" t="s">
        <v>456</v>
      </c>
      <c r="G110" s="1" t="s">
        <v>144</v>
      </c>
      <c r="H110" s="1" t="s">
        <v>384</v>
      </c>
    </row>
    <row r="111" spans="1:8">
      <c r="A111" s="144">
        <v>55</v>
      </c>
      <c r="B111" s="236">
        <v>45005</v>
      </c>
      <c r="C111" s="1" t="s">
        <v>248</v>
      </c>
      <c r="D111" s="144">
        <v>6780</v>
      </c>
      <c r="F111" s="1" t="s">
        <v>456</v>
      </c>
      <c r="G111" s="1" t="s">
        <v>144</v>
      </c>
      <c r="H111" s="1" t="s">
        <v>513</v>
      </c>
    </row>
    <row r="112" spans="1:8">
      <c r="A112" s="144">
        <v>56</v>
      </c>
      <c r="B112" s="236">
        <v>45005</v>
      </c>
      <c r="C112" s="1" t="s">
        <v>84</v>
      </c>
      <c r="E112" s="144">
        <v>394490</v>
      </c>
      <c r="F112" s="1" t="s">
        <v>456</v>
      </c>
      <c r="G112" s="1" t="s">
        <v>227</v>
      </c>
      <c r="H112" s="1" t="s">
        <v>384</v>
      </c>
    </row>
    <row r="113" spans="1:8">
      <c r="A113" s="144">
        <v>56</v>
      </c>
      <c r="B113" s="236">
        <v>45005</v>
      </c>
      <c r="C113" s="1" t="s">
        <v>276</v>
      </c>
      <c r="E113" s="144">
        <v>39449</v>
      </c>
      <c r="F113" s="1" t="s">
        <v>456</v>
      </c>
      <c r="G113" s="1" t="s">
        <v>227</v>
      </c>
      <c r="H113" s="1" t="s">
        <v>513</v>
      </c>
    </row>
    <row r="114" spans="1:8">
      <c r="A114" s="144">
        <v>56</v>
      </c>
      <c r="B114" s="236">
        <v>45005</v>
      </c>
      <c r="C114" s="1" t="s">
        <v>248</v>
      </c>
      <c r="D114" s="144">
        <v>433939</v>
      </c>
      <c r="F114" s="1" t="s">
        <v>456</v>
      </c>
      <c r="G114" s="1" t="s">
        <v>227</v>
      </c>
      <c r="H114" s="1" t="s">
        <v>513</v>
      </c>
    </row>
    <row r="115" spans="1:8">
      <c r="A115" s="144">
        <v>57</v>
      </c>
      <c r="B115" s="236">
        <v>45005</v>
      </c>
      <c r="C115" s="1" t="s">
        <v>84</v>
      </c>
      <c r="E115" s="144">
        <v>17200</v>
      </c>
      <c r="F115" s="1" t="s">
        <v>456</v>
      </c>
      <c r="G115" s="1" t="s">
        <v>228</v>
      </c>
      <c r="H115" s="1" t="s">
        <v>384</v>
      </c>
    </row>
    <row r="116" spans="1:8">
      <c r="A116" s="144">
        <v>57</v>
      </c>
      <c r="B116" s="236">
        <v>45005</v>
      </c>
      <c r="C116" s="1" t="s">
        <v>248</v>
      </c>
      <c r="D116" s="144">
        <v>17200</v>
      </c>
      <c r="F116" s="1" t="s">
        <v>456</v>
      </c>
      <c r="G116" s="1" t="s">
        <v>228</v>
      </c>
      <c r="H116" s="1" t="s">
        <v>513</v>
      </c>
    </row>
    <row r="117" spans="1:8">
      <c r="A117" s="144">
        <v>58</v>
      </c>
      <c r="B117" s="236">
        <v>45005</v>
      </c>
      <c r="C117" s="1" t="s">
        <v>84</v>
      </c>
      <c r="E117" s="144">
        <v>241270</v>
      </c>
      <c r="F117" s="1" t="s">
        <v>483</v>
      </c>
      <c r="G117" s="1" t="s">
        <v>143</v>
      </c>
      <c r="H117" s="1" t="s">
        <v>384</v>
      </c>
    </row>
    <row r="118" spans="1:8">
      <c r="A118" s="144">
        <v>58</v>
      </c>
      <c r="B118" s="236">
        <v>45005</v>
      </c>
      <c r="C118" s="1" t="s">
        <v>276</v>
      </c>
      <c r="E118" s="144">
        <v>24127</v>
      </c>
      <c r="F118" s="1" t="s">
        <v>483</v>
      </c>
      <c r="G118" s="1" t="s">
        <v>143</v>
      </c>
      <c r="H118" s="1" t="s">
        <v>513</v>
      </c>
    </row>
    <row r="119" spans="1:8">
      <c r="A119" s="144">
        <v>58</v>
      </c>
      <c r="B119" s="236">
        <v>45005</v>
      </c>
      <c r="C119" s="1" t="s">
        <v>248</v>
      </c>
      <c r="D119" s="144">
        <v>265397</v>
      </c>
      <c r="F119" s="1" t="s">
        <v>483</v>
      </c>
      <c r="G119" s="1" t="s">
        <v>143</v>
      </c>
      <c r="H119" s="1" t="s">
        <v>513</v>
      </c>
    </row>
    <row r="120" spans="1:8">
      <c r="A120" s="144">
        <v>59</v>
      </c>
      <c r="B120" s="236">
        <v>45005</v>
      </c>
      <c r="C120" s="1" t="s">
        <v>84</v>
      </c>
      <c r="E120" s="144">
        <v>10520</v>
      </c>
      <c r="F120" s="1" t="s">
        <v>483</v>
      </c>
      <c r="G120" s="1" t="s">
        <v>144</v>
      </c>
      <c r="H120" s="1" t="s">
        <v>384</v>
      </c>
    </row>
    <row r="121" spans="1:8">
      <c r="A121" s="144">
        <v>59</v>
      </c>
      <c r="B121" s="236">
        <v>45005</v>
      </c>
      <c r="C121" s="1" t="s">
        <v>248</v>
      </c>
      <c r="D121" s="144">
        <v>10520</v>
      </c>
      <c r="F121" s="1" t="s">
        <v>483</v>
      </c>
      <c r="G121" s="1" t="s">
        <v>144</v>
      </c>
      <c r="H121" s="1" t="s">
        <v>513</v>
      </c>
    </row>
    <row r="122" spans="1:8">
      <c r="A122" s="144">
        <v>60</v>
      </c>
      <c r="B122" s="236">
        <v>45005</v>
      </c>
      <c r="C122" s="1" t="s">
        <v>84</v>
      </c>
      <c r="E122" s="144">
        <v>55780</v>
      </c>
      <c r="F122" s="1" t="s">
        <v>483</v>
      </c>
      <c r="G122" s="1" t="s">
        <v>143</v>
      </c>
      <c r="H122" s="1" t="s">
        <v>384</v>
      </c>
    </row>
    <row r="123" spans="1:8">
      <c r="A123" s="144">
        <v>60</v>
      </c>
      <c r="B123" s="236">
        <v>45005</v>
      </c>
      <c r="C123" s="1" t="s">
        <v>276</v>
      </c>
      <c r="E123" s="144">
        <v>5578</v>
      </c>
      <c r="F123" s="1" t="s">
        <v>483</v>
      </c>
      <c r="G123" s="1" t="s">
        <v>143</v>
      </c>
      <c r="H123" s="1" t="s">
        <v>513</v>
      </c>
    </row>
    <row r="124" spans="1:8">
      <c r="A124" s="144">
        <v>60</v>
      </c>
      <c r="B124" s="236">
        <v>45005</v>
      </c>
      <c r="C124" s="1" t="s">
        <v>248</v>
      </c>
      <c r="D124" s="144">
        <v>61358</v>
      </c>
      <c r="F124" s="1" t="s">
        <v>483</v>
      </c>
      <c r="G124" s="1" t="s">
        <v>143</v>
      </c>
      <c r="H124" s="1" t="s">
        <v>513</v>
      </c>
    </row>
    <row r="125" spans="1:8">
      <c r="A125" s="144">
        <v>61</v>
      </c>
      <c r="B125" s="236">
        <v>45005</v>
      </c>
      <c r="C125" s="1" t="s">
        <v>84</v>
      </c>
      <c r="E125" s="144">
        <v>2430</v>
      </c>
      <c r="F125" s="1" t="s">
        <v>483</v>
      </c>
      <c r="G125" s="1" t="s">
        <v>144</v>
      </c>
      <c r="H125" s="1" t="s">
        <v>384</v>
      </c>
    </row>
    <row r="126" spans="1:8">
      <c r="A126" s="144">
        <v>61</v>
      </c>
      <c r="B126" s="236">
        <v>45005</v>
      </c>
      <c r="C126" s="1" t="s">
        <v>248</v>
      </c>
      <c r="D126" s="144">
        <v>2430</v>
      </c>
      <c r="F126" s="1" t="s">
        <v>483</v>
      </c>
      <c r="G126" s="1" t="s">
        <v>144</v>
      </c>
      <c r="H126" s="1" t="s">
        <v>513</v>
      </c>
    </row>
    <row r="127" spans="1:8">
      <c r="A127" s="144">
        <v>63</v>
      </c>
      <c r="B127" s="236">
        <v>45005</v>
      </c>
      <c r="C127" s="1" t="s">
        <v>84</v>
      </c>
      <c r="E127" s="144">
        <v>65720</v>
      </c>
      <c r="F127" s="1" t="s">
        <v>339</v>
      </c>
      <c r="G127" s="1" t="s">
        <v>143</v>
      </c>
      <c r="H127" s="1" t="s">
        <v>384</v>
      </c>
    </row>
    <row r="128" spans="1:8">
      <c r="A128" s="144">
        <v>63</v>
      </c>
      <c r="B128" s="236">
        <v>45005</v>
      </c>
      <c r="C128" s="1" t="s">
        <v>276</v>
      </c>
      <c r="E128" s="144">
        <v>6572</v>
      </c>
      <c r="F128" s="1" t="s">
        <v>339</v>
      </c>
      <c r="G128" s="1" t="s">
        <v>143</v>
      </c>
      <c r="H128" s="1" t="s">
        <v>513</v>
      </c>
    </row>
    <row r="129" spans="1:8">
      <c r="A129" s="144">
        <v>63</v>
      </c>
      <c r="B129" s="236">
        <v>45005</v>
      </c>
      <c r="C129" s="1" t="s">
        <v>248</v>
      </c>
      <c r="D129" s="144">
        <v>72292</v>
      </c>
      <c r="F129" s="1" t="s">
        <v>339</v>
      </c>
      <c r="G129" s="1" t="s">
        <v>143</v>
      </c>
      <c r="H129" s="1" t="s">
        <v>513</v>
      </c>
    </row>
    <row r="130" spans="1:8">
      <c r="A130" s="144">
        <v>64</v>
      </c>
      <c r="B130" s="236">
        <v>45005</v>
      </c>
      <c r="C130" s="1" t="s">
        <v>84</v>
      </c>
      <c r="E130" s="144">
        <v>2860</v>
      </c>
      <c r="F130" s="1" t="s">
        <v>339</v>
      </c>
      <c r="G130" s="1" t="s">
        <v>144</v>
      </c>
      <c r="H130" s="1" t="s">
        <v>384</v>
      </c>
    </row>
    <row r="131" spans="1:8">
      <c r="A131" s="144">
        <v>64</v>
      </c>
      <c r="B131" s="236">
        <v>45005</v>
      </c>
      <c r="C131" s="1" t="s">
        <v>248</v>
      </c>
      <c r="D131" s="144">
        <v>2860</v>
      </c>
      <c r="F131" s="1" t="s">
        <v>339</v>
      </c>
      <c r="G131" s="1" t="s">
        <v>144</v>
      </c>
      <c r="H131" s="1" t="s">
        <v>513</v>
      </c>
    </row>
    <row r="132" spans="1:8">
      <c r="A132" s="144">
        <v>65</v>
      </c>
      <c r="B132" s="236">
        <v>45005</v>
      </c>
      <c r="C132" s="1" t="s">
        <v>84</v>
      </c>
      <c r="E132" s="144">
        <v>420000</v>
      </c>
      <c r="F132" s="1" t="s">
        <v>339</v>
      </c>
      <c r="G132" s="1" t="s">
        <v>145</v>
      </c>
      <c r="H132" s="1" t="s">
        <v>384</v>
      </c>
    </row>
    <row r="133" spans="1:8">
      <c r="A133" s="144">
        <v>65</v>
      </c>
      <c r="B133" s="236">
        <v>45005</v>
      </c>
      <c r="C133" s="1" t="s">
        <v>276</v>
      </c>
      <c r="E133" s="144">
        <v>42000</v>
      </c>
      <c r="F133" s="1" t="s">
        <v>339</v>
      </c>
      <c r="G133" s="1" t="s">
        <v>145</v>
      </c>
      <c r="H133" s="1" t="s">
        <v>513</v>
      </c>
    </row>
    <row r="134" spans="1:8">
      <c r="A134" s="144">
        <v>65</v>
      </c>
      <c r="B134" s="236">
        <v>45005</v>
      </c>
      <c r="C134" s="1" t="s">
        <v>248</v>
      </c>
      <c r="D134" s="144">
        <v>462000</v>
      </c>
      <c r="F134" s="1" t="s">
        <v>339</v>
      </c>
      <c r="G134" s="1" t="s">
        <v>145</v>
      </c>
      <c r="H134" s="1" t="s">
        <v>513</v>
      </c>
    </row>
    <row r="135" spans="1:8">
      <c r="A135" s="144">
        <v>66</v>
      </c>
      <c r="B135" s="236">
        <v>45005</v>
      </c>
      <c r="C135" s="1" t="s">
        <v>84</v>
      </c>
      <c r="E135" s="144">
        <v>176110</v>
      </c>
      <c r="F135" s="1" t="s">
        <v>117</v>
      </c>
      <c r="G135" s="1" t="s">
        <v>143</v>
      </c>
      <c r="H135" s="1" t="s">
        <v>384</v>
      </c>
    </row>
    <row r="136" spans="1:8">
      <c r="A136" s="144">
        <v>66</v>
      </c>
      <c r="B136" s="236">
        <v>45005</v>
      </c>
      <c r="C136" s="1" t="s">
        <v>276</v>
      </c>
      <c r="E136" s="144">
        <v>17611</v>
      </c>
      <c r="F136" s="1" t="s">
        <v>117</v>
      </c>
      <c r="G136" s="1" t="s">
        <v>143</v>
      </c>
      <c r="H136" s="1" t="s">
        <v>513</v>
      </c>
    </row>
    <row r="137" spans="1:8">
      <c r="A137" s="144">
        <v>66</v>
      </c>
      <c r="B137" s="236">
        <v>45005</v>
      </c>
      <c r="C137" s="1" t="s">
        <v>248</v>
      </c>
      <c r="D137" s="144">
        <v>193721</v>
      </c>
      <c r="F137" s="1" t="s">
        <v>117</v>
      </c>
      <c r="G137" s="1" t="s">
        <v>143</v>
      </c>
      <c r="H137" s="1" t="s">
        <v>513</v>
      </c>
    </row>
    <row r="138" spans="1:8">
      <c r="A138" s="144">
        <v>67</v>
      </c>
      <c r="B138" s="236">
        <v>45005</v>
      </c>
      <c r="C138" s="1" t="s">
        <v>84</v>
      </c>
      <c r="E138" s="144">
        <v>7680</v>
      </c>
      <c r="F138" s="1" t="s">
        <v>117</v>
      </c>
      <c r="G138" s="1" t="s">
        <v>144</v>
      </c>
      <c r="H138" s="1" t="s">
        <v>384</v>
      </c>
    </row>
    <row r="139" spans="1:8">
      <c r="A139" s="144">
        <v>67</v>
      </c>
      <c r="B139" s="236">
        <v>45005</v>
      </c>
      <c r="C139" s="1" t="s">
        <v>248</v>
      </c>
      <c r="D139" s="144">
        <v>7680</v>
      </c>
      <c r="F139" s="1" t="s">
        <v>117</v>
      </c>
      <c r="G139" s="1" t="s">
        <v>144</v>
      </c>
      <c r="H139" s="1" t="s">
        <v>513</v>
      </c>
    </row>
    <row r="140" spans="1:8">
      <c r="A140" s="144">
        <v>69</v>
      </c>
      <c r="B140" s="236">
        <v>45005</v>
      </c>
      <c r="C140" s="1" t="s">
        <v>84</v>
      </c>
      <c r="E140" s="144">
        <v>297620</v>
      </c>
      <c r="F140" s="1" t="s">
        <v>139</v>
      </c>
      <c r="G140" s="1" t="s">
        <v>143</v>
      </c>
      <c r="H140" s="1" t="s">
        <v>384</v>
      </c>
    </row>
    <row r="141" spans="1:8">
      <c r="A141" s="144">
        <v>69</v>
      </c>
      <c r="B141" s="236">
        <v>45005</v>
      </c>
      <c r="C141" s="1" t="s">
        <v>276</v>
      </c>
      <c r="E141" s="144">
        <v>29762</v>
      </c>
      <c r="F141" s="1" t="s">
        <v>139</v>
      </c>
      <c r="G141" s="1" t="s">
        <v>143</v>
      </c>
      <c r="H141" s="1" t="s">
        <v>513</v>
      </c>
    </row>
    <row r="142" spans="1:8">
      <c r="A142" s="144">
        <v>69</v>
      </c>
      <c r="B142" s="236">
        <v>45005</v>
      </c>
      <c r="C142" s="1" t="s">
        <v>248</v>
      </c>
      <c r="D142" s="144">
        <v>327382</v>
      </c>
      <c r="F142" s="1" t="s">
        <v>139</v>
      </c>
      <c r="G142" s="1" t="s">
        <v>143</v>
      </c>
      <c r="H142" s="1" t="s">
        <v>513</v>
      </c>
    </row>
    <row r="143" spans="1:8">
      <c r="A143" s="144">
        <v>70</v>
      </c>
      <c r="B143" s="236">
        <v>45005</v>
      </c>
      <c r="C143" s="1" t="s">
        <v>84</v>
      </c>
      <c r="E143" s="144">
        <v>12980</v>
      </c>
      <c r="F143" s="1" t="s">
        <v>139</v>
      </c>
      <c r="G143" s="1" t="s">
        <v>144</v>
      </c>
      <c r="H143" s="1" t="s">
        <v>384</v>
      </c>
    </row>
    <row r="144" spans="1:8">
      <c r="A144" s="144">
        <v>70</v>
      </c>
      <c r="B144" s="236">
        <v>45005</v>
      </c>
      <c r="C144" s="1" t="s">
        <v>248</v>
      </c>
      <c r="D144" s="144">
        <v>12980</v>
      </c>
      <c r="F144" s="1" t="s">
        <v>139</v>
      </c>
      <c r="G144" s="1" t="s">
        <v>144</v>
      </c>
      <c r="H144" s="1" t="s">
        <v>513</v>
      </c>
    </row>
    <row r="145" spans="1:8">
      <c r="A145" s="144">
        <v>71</v>
      </c>
      <c r="B145" s="236">
        <v>45005</v>
      </c>
      <c r="C145" s="1" t="s">
        <v>84</v>
      </c>
      <c r="E145" s="144">
        <v>2355490</v>
      </c>
      <c r="F145" s="1" t="s">
        <v>139</v>
      </c>
      <c r="G145" s="1" t="s">
        <v>227</v>
      </c>
      <c r="H145" s="1" t="s">
        <v>384</v>
      </c>
    </row>
    <row r="146" spans="1:8">
      <c r="A146" s="144">
        <v>71</v>
      </c>
      <c r="B146" s="236">
        <v>45005</v>
      </c>
      <c r="C146" s="1" t="s">
        <v>276</v>
      </c>
      <c r="E146" s="144">
        <v>235549</v>
      </c>
      <c r="F146" s="1" t="s">
        <v>139</v>
      </c>
      <c r="G146" s="1" t="s">
        <v>227</v>
      </c>
      <c r="H146" s="1" t="s">
        <v>513</v>
      </c>
    </row>
    <row r="147" spans="1:8">
      <c r="A147" s="144">
        <v>71</v>
      </c>
      <c r="B147" s="236">
        <v>45005</v>
      </c>
      <c r="C147" s="1" t="s">
        <v>248</v>
      </c>
      <c r="D147" s="144">
        <v>2591039</v>
      </c>
      <c r="F147" s="1" t="s">
        <v>139</v>
      </c>
      <c r="G147" s="1" t="s">
        <v>227</v>
      </c>
      <c r="H147" s="1" t="s">
        <v>513</v>
      </c>
    </row>
    <row r="148" spans="1:8">
      <c r="A148" s="144">
        <v>72</v>
      </c>
      <c r="B148" s="236">
        <v>45005</v>
      </c>
      <c r="C148" s="1" t="s">
        <v>84</v>
      </c>
      <c r="E148" s="144">
        <v>102750</v>
      </c>
      <c r="F148" s="1" t="s">
        <v>139</v>
      </c>
      <c r="G148" s="1" t="s">
        <v>228</v>
      </c>
      <c r="H148" s="1" t="s">
        <v>384</v>
      </c>
    </row>
    <row r="149" spans="1:8">
      <c r="A149" s="144">
        <v>72</v>
      </c>
      <c r="B149" s="236">
        <v>45005</v>
      </c>
      <c r="C149" s="1" t="s">
        <v>248</v>
      </c>
      <c r="D149" s="144">
        <v>102750</v>
      </c>
      <c r="F149" s="1" t="s">
        <v>139</v>
      </c>
      <c r="G149" s="1" t="s">
        <v>228</v>
      </c>
      <c r="H149" s="1" t="s">
        <v>513</v>
      </c>
    </row>
    <row r="150" spans="1:8">
      <c r="A150" s="144">
        <v>74</v>
      </c>
      <c r="B150" s="236">
        <v>45005</v>
      </c>
      <c r="C150" s="1" t="s">
        <v>84</v>
      </c>
      <c r="E150" s="144">
        <v>28460</v>
      </c>
      <c r="F150" s="1" t="s">
        <v>132</v>
      </c>
      <c r="G150" s="1" t="s">
        <v>143</v>
      </c>
      <c r="H150" s="1" t="s">
        <v>384</v>
      </c>
    </row>
    <row r="151" spans="1:8">
      <c r="A151" s="144">
        <v>74</v>
      </c>
      <c r="B151" s="236">
        <v>45005</v>
      </c>
      <c r="C151" s="1" t="s">
        <v>276</v>
      </c>
      <c r="E151" s="144">
        <v>2846</v>
      </c>
      <c r="F151" s="1" t="s">
        <v>132</v>
      </c>
      <c r="G151" s="1" t="s">
        <v>143</v>
      </c>
      <c r="H151" s="1" t="s">
        <v>513</v>
      </c>
    </row>
    <row r="152" spans="1:8">
      <c r="A152" s="144">
        <v>74</v>
      </c>
      <c r="B152" s="236">
        <v>45005</v>
      </c>
      <c r="C152" s="1" t="s">
        <v>248</v>
      </c>
      <c r="D152" s="144">
        <v>31306</v>
      </c>
      <c r="F152" s="1" t="s">
        <v>132</v>
      </c>
      <c r="G152" s="1" t="s">
        <v>143</v>
      </c>
      <c r="H152" s="1" t="s">
        <v>513</v>
      </c>
    </row>
    <row r="153" spans="1:8">
      <c r="A153" s="144">
        <v>75</v>
      </c>
      <c r="B153" s="236">
        <v>45005</v>
      </c>
      <c r="C153" s="1" t="s">
        <v>84</v>
      </c>
      <c r="E153" s="144">
        <v>1240</v>
      </c>
      <c r="F153" s="1" t="s">
        <v>132</v>
      </c>
      <c r="G153" s="1" t="s">
        <v>144</v>
      </c>
      <c r="H153" s="1" t="s">
        <v>384</v>
      </c>
    </row>
    <row r="154" spans="1:8">
      <c r="A154" s="144">
        <v>75</v>
      </c>
      <c r="B154" s="236">
        <v>45005</v>
      </c>
      <c r="C154" s="1" t="s">
        <v>248</v>
      </c>
      <c r="D154" s="144">
        <v>1240</v>
      </c>
      <c r="F154" s="1" t="s">
        <v>132</v>
      </c>
      <c r="G154" s="1" t="s">
        <v>144</v>
      </c>
      <c r="H154" s="1" t="s">
        <v>513</v>
      </c>
    </row>
    <row r="155" spans="1:8">
      <c r="A155" s="144">
        <v>77</v>
      </c>
      <c r="B155" s="236">
        <v>45005</v>
      </c>
      <c r="C155" s="1" t="s">
        <v>84</v>
      </c>
      <c r="E155" s="144">
        <v>229710</v>
      </c>
      <c r="F155" s="1" t="s">
        <v>313</v>
      </c>
      <c r="G155" s="1" t="s">
        <v>143</v>
      </c>
      <c r="H155" s="1" t="s">
        <v>384</v>
      </c>
    </row>
    <row r="156" spans="1:8">
      <c r="A156" s="144">
        <v>77</v>
      </c>
      <c r="B156" s="236">
        <v>45005</v>
      </c>
      <c r="C156" s="1" t="s">
        <v>276</v>
      </c>
      <c r="E156" s="144">
        <v>22971</v>
      </c>
      <c r="F156" s="1" t="s">
        <v>313</v>
      </c>
      <c r="G156" s="1" t="s">
        <v>143</v>
      </c>
      <c r="H156" s="1" t="s">
        <v>513</v>
      </c>
    </row>
    <row r="157" spans="1:8">
      <c r="A157" s="144">
        <v>77</v>
      </c>
      <c r="B157" s="236">
        <v>45005</v>
      </c>
      <c r="C157" s="1" t="s">
        <v>248</v>
      </c>
      <c r="D157" s="144">
        <v>252681</v>
      </c>
      <c r="F157" s="1" t="s">
        <v>313</v>
      </c>
      <c r="G157" s="1" t="s">
        <v>143</v>
      </c>
      <c r="H157" s="1" t="s">
        <v>513</v>
      </c>
    </row>
    <row r="158" spans="1:8">
      <c r="A158" s="144">
        <v>78</v>
      </c>
      <c r="B158" s="236">
        <v>45005</v>
      </c>
      <c r="C158" s="1" t="s">
        <v>84</v>
      </c>
      <c r="E158" s="144">
        <v>10010</v>
      </c>
      <c r="F158" s="1" t="s">
        <v>313</v>
      </c>
      <c r="G158" s="1" t="s">
        <v>144</v>
      </c>
      <c r="H158" s="1" t="s">
        <v>384</v>
      </c>
    </row>
    <row r="159" spans="1:8">
      <c r="A159" s="144">
        <v>78</v>
      </c>
      <c r="B159" s="236">
        <v>45005</v>
      </c>
      <c r="C159" s="1" t="s">
        <v>248</v>
      </c>
      <c r="D159" s="144">
        <v>10010</v>
      </c>
      <c r="F159" s="1" t="s">
        <v>313</v>
      </c>
      <c r="G159" s="1" t="s">
        <v>144</v>
      </c>
      <c r="H159" s="1" t="s">
        <v>513</v>
      </c>
    </row>
    <row r="160" spans="1:8">
      <c r="A160" s="144">
        <v>79</v>
      </c>
      <c r="B160" s="236">
        <v>45005</v>
      </c>
      <c r="C160" s="1" t="s">
        <v>84</v>
      </c>
      <c r="E160" s="144">
        <v>504370</v>
      </c>
      <c r="F160" s="1" t="s">
        <v>385</v>
      </c>
      <c r="G160" s="1" t="s">
        <v>143</v>
      </c>
      <c r="H160" s="1" t="s">
        <v>384</v>
      </c>
    </row>
    <row r="161" spans="1:8">
      <c r="A161" s="144">
        <v>79</v>
      </c>
      <c r="B161" s="236">
        <v>45005</v>
      </c>
      <c r="C161" s="1" t="s">
        <v>276</v>
      </c>
      <c r="E161" s="144">
        <v>50437</v>
      </c>
      <c r="F161" s="1" t="s">
        <v>385</v>
      </c>
      <c r="G161" s="1" t="s">
        <v>143</v>
      </c>
      <c r="H161" s="1" t="s">
        <v>513</v>
      </c>
    </row>
    <row r="162" spans="1:8">
      <c r="A162" s="144">
        <v>79</v>
      </c>
      <c r="B162" s="236">
        <v>45005</v>
      </c>
      <c r="C162" s="1" t="s">
        <v>248</v>
      </c>
      <c r="D162" s="144">
        <v>554807</v>
      </c>
      <c r="F162" s="1" t="s">
        <v>385</v>
      </c>
      <c r="G162" s="1" t="s">
        <v>143</v>
      </c>
      <c r="H162" s="1" t="s">
        <v>513</v>
      </c>
    </row>
    <row r="163" spans="1:8">
      <c r="A163" s="144">
        <v>80</v>
      </c>
      <c r="B163" s="236">
        <v>45005</v>
      </c>
      <c r="C163" s="1" t="s">
        <v>84</v>
      </c>
      <c r="E163" s="144">
        <v>22000</v>
      </c>
      <c r="F163" s="1" t="s">
        <v>385</v>
      </c>
      <c r="G163" s="1" t="s">
        <v>144</v>
      </c>
      <c r="H163" s="1" t="s">
        <v>384</v>
      </c>
    </row>
    <row r="164" spans="1:8">
      <c r="A164" s="144">
        <v>80</v>
      </c>
      <c r="B164" s="236">
        <v>45005</v>
      </c>
      <c r="C164" s="1" t="s">
        <v>248</v>
      </c>
      <c r="D164" s="144">
        <v>22000</v>
      </c>
      <c r="F164" s="1" t="s">
        <v>385</v>
      </c>
      <c r="G164" s="1" t="s">
        <v>144</v>
      </c>
      <c r="H164" s="1" t="s">
        <v>513</v>
      </c>
    </row>
    <row r="165" spans="1:8">
      <c r="A165" s="144">
        <v>82</v>
      </c>
      <c r="B165" s="236">
        <v>45005</v>
      </c>
      <c r="C165" s="1" t="s">
        <v>84</v>
      </c>
      <c r="E165" s="144">
        <v>40790</v>
      </c>
      <c r="F165" s="1" t="s">
        <v>123</v>
      </c>
      <c r="G165" s="1" t="s">
        <v>143</v>
      </c>
      <c r="H165" s="1" t="s">
        <v>384</v>
      </c>
    </row>
    <row r="166" spans="1:8">
      <c r="A166" s="144">
        <v>82</v>
      </c>
      <c r="B166" s="236">
        <v>45005</v>
      </c>
      <c r="C166" s="1" t="s">
        <v>276</v>
      </c>
      <c r="E166" s="144">
        <v>4079</v>
      </c>
      <c r="F166" s="1" t="s">
        <v>123</v>
      </c>
      <c r="G166" s="1" t="s">
        <v>143</v>
      </c>
      <c r="H166" s="1" t="s">
        <v>513</v>
      </c>
    </row>
    <row r="167" spans="1:8">
      <c r="A167" s="144">
        <v>82</v>
      </c>
      <c r="B167" s="236">
        <v>45005</v>
      </c>
      <c r="C167" s="1" t="s">
        <v>248</v>
      </c>
      <c r="D167" s="144">
        <v>44869</v>
      </c>
      <c r="F167" s="1" t="s">
        <v>123</v>
      </c>
      <c r="G167" s="1" t="s">
        <v>143</v>
      </c>
      <c r="H167" s="1" t="s">
        <v>513</v>
      </c>
    </row>
    <row r="168" spans="1:8">
      <c r="A168" s="144">
        <v>83</v>
      </c>
      <c r="B168" s="236">
        <v>45005</v>
      </c>
      <c r="C168" s="1" t="s">
        <v>84</v>
      </c>
      <c r="E168" s="144">
        <v>1770</v>
      </c>
      <c r="F168" s="1" t="s">
        <v>123</v>
      </c>
      <c r="G168" s="1" t="s">
        <v>144</v>
      </c>
      <c r="H168" s="1" t="s">
        <v>384</v>
      </c>
    </row>
    <row r="169" spans="1:8">
      <c r="A169" s="144">
        <v>83</v>
      </c>
      <c r="B169" s="236">
        <v>45005</v>
      </c>
      <c r="C169" s="1" t="s">
        <v>248</v>
      </c>
      <c r="D169" s="144">
        <v>1770</v>
      </c>
      <c r="F169" s="1" t="s">
        <v>123</v>
      </c>
      <c r="G169" s="1" t="s">
        <v>144</v>
      </c>
      <c r="H169" s="1" t="s">
        <v>513</v>
      </c>
    </row>
    <row r="170" spans="1:8">
      <c r="A170" s="144">
        <v>85</v>
      </c>
      <c r="B170" s="236">
        <v>45005</v>
      </c>
      <c r="C170" s="1" t="s">
        <v>84</v>
      </c>
      <c r="E170" s="144">
        <v>159970</v>
      </c>
      <c r="F170" s="1" t="s">
        <v>397</v>
      </c>
      <c r="G170" s="1" t="s">
        <v>143</v>
      </c>
      <c r="H170" s="1" t="s">
        <v>384</v>
      </c>
    </row>
    <row r="171" spans="1:8">
      <c r="A171" s="144">
        <v>85</v>
      </c>
      <c r="B171" s="236">
        <v>45005</v>
      </c>
      <c r="C171" s="1" t="s">
        <v>276</v>
      </c>
      <c r="E171" s="144">
        <v>15997</v>
      </c>
      <c r="F171" s="1" t="s">
        <v>397</v>
      </c>
      <c r="G171" s="1" t="s">
        <v>143</v>
      </c>
      <c r="H171" s="1" t="s">
        <v>513</v>
      </c>
    </row>
    <row r="172" spans="1:8">
      <c r="A172" s="144">
        <v>85</v>
      </c>
      <c r="B172" s="236">
        <v>45005</v>
      </c>
      <c r="C172" s="1" t="s">
        <v>248</v>
      </c>
      <c r="D172" s="144">
        <v>175967</v>
      </c>
      <c r="F172" s="1" t="s">
        <v>397</v>
      </c>
      <c r="G172" s="1" t="s">
        <v>143</v>
      </c>
      <c r="H172" s="1" t="s">
        <v>513</v>
      </c>
    </row>
    <row r="173" spans="1:8">
      <c r="A173" s="144">
        <v>86</v>
      </c>
      <c r="B173" s="236">
        <v>45005</v>
      </c>
      <c r="C173" s="1" t="s">
        <v>84</v>
      </c>
      <c r="E173" s="144">
        <v>6970</v>
      </c>
      <c r="F173" s="1" t="s">
        <v>397</v>
      </c>
      <c r="G173" s="1" t="s">
        <v>144</v>
      </c>
      <c r="H173" s="1" t="s">
        <v>384</v>
      </c>
    </row>
    <row r="174" spans="1:8">
      <c r="A174" s="144">
        <v>86</v>
      </c>
      <c r="B174" s="236">
        <v>45005</v>
      </c>
      <c r="C174" s="1" t="s">
        <v>248</v>
      </c>
      <c r="D174" s="144">
        <v>6970</v>
      </c>
      <c r="F174" s="1" t="s">
        <v>397</v>
      </c>
      <c r="G174" s="1" t="s">
        <v>144</v>
      </c>
      <c r="H174" s="1" t="s">
        <v>513</v>
      </c>
    </row>
    <row r="175" spans="1:8">
      <c r="A175" s="144">
        <v>90</v>
      </c>
      <c r="B175" s="236">
        <v>45005</v>
      </c>
      <c r="C175" s="1" t="s">
        <v>84</v>
      </c>
      <c r="E175" s="144">
        <v>210000</v>
      </c>
      <c r="F175" s="1" t="s">
        <v>310</v>
      </c>
      <c r="G175" s="1" t="s">
        <v>145</v>
      </c>
      <c r="H175" s="1" t="s">
        <v>384</v>
      </c>
    </row>
    <row r="176" spans="1:8">
      <c r="A176" s="144">
        <v>90</v>
      </c>
      <c r="B176" s="236">
        <v>45005</v>
      </c>
      <c r="C176" s="1" t="s">
        <v>276</v>
      </c>
      <c r="E176" s="144">
        <v>21000</v>
      </c>
      <c r="F176" s="1" t="s">
        <v>310</v>
      </c>
      <c r="G176" s="1" t="s">
        <v>145</v>
      </c>
      <c r="H176" s="1" t="s">
        <v>513</v>
      </c>
    </row>
    <row r="177" spans="1:8">
      <c r="A177" s="144">
        <v>90</v>
      </c>
      <c r="B177" s="236">
        <v>45005</v>
      </c>
      <c r="C177" s="1" t="s">
        <v>248</v>
      </c>
      <c r="D177" s="144">
        <v>231000</v>
      </c>
      <c r="F177" s="1" t="s">
        <v>310</v>
      </c>
      <c r="G177" s="1" t="s">
        <v>145</v>
      </c>
      <c r="H177" s="1" t="s">
        <v>513</v>
      </c>
    </row>
    <row r="178" spans="1:8">
      <c r="A178" s="144">
        <v>93</v>
      </c>
      <c r="B178" s="236">
        <v>45005</v>
      </c>
      <c r="C178" s="1" t="s">
        <v>84</v>
      </c>
      <c r="E178" s="144">
        <v>463460</v>
      </c>
      <c r="F178" s="1" t="s">
        <v>310</v>
      </c>
      <c r="G178" s="1" t="s">
        <v>227</v>
      </c>
      <c r="H178" s="1" t="s">
        <v>384</v>
      </c>
    </row>
    <row r="179" spans="1:8">
      <c r="A179" s="144">
        <v>93</v>
      </c>
      <c r="B179" s="236">
        <v>45005</v>
      </c>
      <c r="C179" s="1" t="s">
        <v>276</v>
      </c>
      <c r="E179" s="144">
        <v>46346</v>
      </c>
      <c r="F179" s="1" t="s">
        <v>310</v>
      </c>
      <c r="G179" s="1" t="s">
        <v>227</v>
      </c>
      <c r="H179" s="1" t="s">
        <v>513</v>
      </c>
    </row>
    <row r="180" spans="1:8">
      <c r="A180" s="144">
        <v>93</v>
      </c>
      <c r="B180" s="236">
        <v>45005</v>
      </c>
      <c r="C180" s="1" t="s">
        <v>248</v>
      </c>
      <c r="D180" s="144">
        <v>509806</v>
      </c>
      <c r="F180" s="1" t="s">
        <v>310</v>
      </c>
      <c r="G180" s="1" t="s">
        <v>227</v>
      </c>
      <c r="H180" s="1" t="s">
        <v>513</v>
      </c>
    </row>
    <row r="181" spans="1:8">
      <c r="A181" s="144">
        <v>94</v>
      </c>
      <c r="B181" s="236">
        <v>45005</v>
      </c>
      <c r="C181" s="1" t="s">
        <v>84</v>
      </c>
      <c r="E181" s="144">
        <v>20210</v>
      </c>
      <c r="F181" s="1" t="s">
        <v>310</v>
      </c>
      <c r="G181" s="1" t="s">
        <v>228</v>
      </c>
      <c r="H181" s="1" t="s">
        <v>384</v>
      </c>
    </row>
    <row r="182" spans="1:8">
      <c r="A182" s="144">
        <v>94</v>
      </c>
      <c r="B182" s="236">
        <v>45005</v>
      </c>
      <c r="C182" s="1" t="s">
        <v>248</v>
      </c>
      <c r="D182" s="144">
        <v>20210</v>
      </c>
      <c r="F182" s="1" t="s">
        <v>310</v>
      </c>
      <c r="G182" s="1" t="s">
        <v>228</v>
      </c>
      <c r="H182" s="1" t="s">
        <v>513</v>
      </c>
    </row>
    <row r="183" spans="1:8">
      <c r="A183" s="144">
        <v>96</v>
      </c>
      <c r="B183" s="236">
        <v>45005</v>
      </c>
      <c r="C183" s="1" t="s">
        <v>84</v>
      </c>
      <c r="E183" s="144">
        <v>218410</v>
      </c>
      <c r="F183" s="1" t="s">
        <v>313</v>
      </c>
      <c r="G183" s="1" t="s">
        <v>143</v>
      </c>
      <c r="H183" s="1" t="s">
        <v>384</v>
      </c>
    </row>
    <row r="184" spans="1:8">
      <c r="A184" s="144">
        <v>96</v>
      </c>
      <c r="B184" s="236">
        <v>45005</v>
      </c>
      <c r="C184" s="1" t="s">
        <v>276</v>
      </c>
      <c r="E184" s="144">
        <v>21841</v>
      </c>
      <c r="F184" s="1" t="s">
        <v>313</v>
      </c>
      <c r="G184" s="1" t="s">
        <v>143</v>
      </c>
      <c r="H184" s="1" t="s">
        <v>513</v>
      </c>
    </row>
    <row r="185" spans="1:8">
      <c r="A185" s="144">
        <v>96</v>
      </c>
      <c r="B185" s="236">
        <v>45005</v>
      </c>
      <c r="C185" s="1" t="s">
        <v>248</v>
      </c>
      <c r="D185" s="144">
        <v>240251</v>
      </c>
      <c r="F185" s="1" t="s">
        <v>313</v>
      </c>
      <c r="G185" s="1" t="s">
        <v>143</v>
      </c>
      <c r="H185" s="1" t="s">
        <v>513</v>
      </c>
    </row>
    <row r="186" spans="1:8">
      <c r="A186" s="144">
        <v>97</v>
      </c>
      <c r="B186" s="236">
        <v>45005</v>
      </c>
      <c r="C186" s="1" t="s">
        <v>84</v>
      </c>
      <c r="E186" s="144">
        <v>9520</v>
      </c>
      <c r="F186" s="1" t="s">
        <v>313</v>
      </c>
      <c r="G186" s="1" t="s">
        <v>144</v>
      </c>
      <c r="H186" s="1" t="s">
        <v>384</v>
      </c>
    </row>
    <row r="187" spans="1:8">
      <c r="A187" s="144">
        <v>97</v>
      </c>
      <c r="B187" s="236">
        <v>45005</v>
      </c>
      <c r="C187" s="1" t="s">
        <v>248</v>
      </c>
      <c r="D187" s="144">
        <v>9520</v>
      </c>
      <c r="F187" s="1" t="s">
        <v>313</v>
      </c>
      <c r="G187" s="1" t="s">
        <v>144</v>
      </c>
      <c r="H187" s="1" t="s">
        <v>513</v>
      </c>
    </row>
    <row r="188" spans="1:8">
      <c r="A188" s="144">
        <v>98</v>
      </c>
      <c r="B188" s="236">
        <v>45005</v>
      </c>
      <c r="C188" s="1" t="s">
        <v>84</v>
      </c>
      <c r="E188" s="144">
        <v>410780</v>
      </c>
      <c r="F188" s="1" t="s">
        <v>129</v>
      </c>
      <c r="G188" s="1" t="s">
        <v>143</v>
      </c>
      <c r="H188" s="1" t="s">
        <v>384</v>
      </c>
    </row>
    <row r="189" spans="1:8">
      <c r="A189" s="144">
        <v>98</v>
      </c>
      <c r="B189" s="236">
        <v>45005</v>
      </c>
      <c r="C189" s="1" t="s">
        <v>276</v>
      </c>
      <c r="E189" s="144">
        <v>41078</v>
      </c>
      <c r="F189" s="1" t="s">
        <v>129</v>
      </c>
      <c r="G189" s="1" t="s">
        <v>143</v>
      </c>
      <c r="H189" s="1" t="s">
        <v>513</v>
      </c>
    </row>
    <row r="190" spans="1:8">
      <c r="A190" s="144">
        <v>98</v>
      </c>
      <c r="B190" s="236">
        <v>45005</v>
      </c>
      <c r="C190" s="1" t="s">
        <v>248</v>
      </c>
      <c r="D190" s="144">
        <v>451858</v>
      </c>
      <c r="F190" s="1" t="s">
        <v>129</v>
      </c>
      <c r="G190" s="1" t="s">
        <v>143</v>
      </c>
      <c r="H190" s="1" t="s">
        <v>513</v>
      </c>
    </row>
    <row r="191" spans="1:8">
      <c r="A191" s="144">
        <v>99</v>
      </c>
      <c r="B191" s="236">
        <v>45005</v>
      </c>
      <c r="C191" s="1" t="s">
        <v>84</v>
      </c>
      <c r="E191" s="144">
        <v>17920</v>
      </c>
      <c r="F191" s="1" t="s">
        <v>129</v>
      </c>
      <c r="G191" s="1" t="s">
        <v>144</v>
      </c>
      <c r="H191" s="1" t="s">
        <v>384</v>
      </c>
    </row>
    <row r="192" spans="1:8">
      <c r="A192" s="144">
        <v>99</v>
      </c>
      <c r="B192" s="236">
        <v>45005</v>
      </c>
      <c r="C192" s="1" t="s">
        <v>248</v>
      </c>
      <c r="D192" s="144">
        <v>17920</v>
      </c>
      <c r="F192" s="1" t="s">
        <v>129</v>
      </c>
      <c r="G192" s="1" t="s">
        <v>144</v>
      </c>
      <c r="H192" s="1" t="s">
        <v>513</v>
      </c>
    </row>
    <row r="193" spans="1:8">
      <c r="A193" s="144">
        <v>100</v>
      </c>
      <c r="B193" s="236">
        <v>45005</v>
      </c>
      <c r="C193" s="1" t="s">
        <v>84</v>
      </c>
      <c r="E193" s="144">
        <v>9970</v>
      </c>
      <c r="F193" s="1" t="s">
        <v>129</v>
      </c>
      <c r="G193" s="1" t="s">
        <v>227</v>
      </c>
      <c r="H193" s="1" t="s">
        <v>384</v>
      </c>
    </row>
    <row r="194" spans="1:8">
      <c r="A194" s="144">
        <v>100</v>
      </c>
      <c r="B194" s="236">
        <v>45005</v>
      </c>
      <c r="C194" s="1" t="s">
        <v>276</v>
      </c>
      <c r="E194" s="144">
        <v>997</v>
      </c>
      <c r="F194" s="1" t="s">
        <v>129</v>
      </c>
      <c r="G194" s="1" t="s">
        <v>227</v>
      </c>
      <c r="H194" s="1" t="s">
        <v>513</v>
      </c>
    </row>
    <row r="195" spans="1:8">
      <c r="A195" s="144">
        <v>100</v>
      </c>
      <c r="B195" s="236">
        <v>45005</v>
      </c>
      <c r="C195" s="1" t="s">
        <v>248</v>
      </c>
      <c r="D195" s="144">
        <v>10967</v>
      </c>
      <c r="F195" s="1" t="s">
        <v>129</v>
      </c>
      <c r="G195" s="1" t="s">
        <v>227</v>
      </c>
      <c r="H195" s="1" t="s">
        <v>513</v>
      </c>
    </row>
    <row r="196" spans="1:8">
      <c r="A196" s="144">
        <v>101</v>
      </c>
      <c r="B196" s="236">
        <v>45005</v>
      </c>
      <c r="C196" s="1" t="s">
        <v>84</v>
      </c>
      <c r="E196" s="144">
        <v>430</v>
      </c>
      <c r="F196" s="1" t="s">
        <v>129</v>
      </c>
      <c r="G196" s="1" t="s">
        <v>228</v>
      </c>
      <c r="H196" s="1" t="s">
        <v>384</v>
      </c>
    </row>
    <row r="197" spans="1:8">
      <c r="A197" s="144">
        <v>101</v>
      </c>
      <c r="B197" s="236">
        <v>45005</v>
      </c>
      <c r="C197" s="1" t="s">
        <v>248</v>
      </c>
      <c r="D197" s="144">
        <v>430</v>
      </c>
      <c r="F197" s="1" t="s">
        <v>129</v>
      </c>
      <c r="G197" s="1" t="s">
        <v>228</v>
      </c>
      <c r="H197" s="1" t="s">
        <v>513</v>
      </c>
    </row>
    <row r="198" spans="1:8">
      <c r="A198" s="144">
        <v>102</v>
      </c>
      <c r="B198" s="236">
        <v>45005</v>
      </c>
      <c r="C198" s="1" t="s">
        <v>84</v>
      </c>
      <c r="E198" s="144">
        <v>424010</v>
      </c>
      <c r="F198" s="1" t="s">
        <v>342</v>
      </c>
      <c r="G198" s="1" t="s">
        <v>143</v>
      </c>
      <c r="H198" s="1" t="s">
        <v>384</v>
      </c>
    </row>
    <row r="199" spans="1:8">
      <c r="A199" s="144">
        <v>102</v>
      </c>
      <c r="B199" s="236">
        <v>45005</v>
      </c>
      <c r="C199" s="1" t="s">
        <v>276</v>
      </c>
      <c r="E199" s="144">
        <v>42401</v>
      </c>
      <c r="F199" s="1" t="s">
        <v>342</v>
      </c>
      <c r="G199" s="1" t="s">
        <v>143</v>
      </c>
      <c r="H199" s="1" t="s">
        <v>513</v>
      </c>
    </row>
    <row r="200" spans="1:8">
      <c r="A200" s="144">
        <v>102</v>
      </c>
      <c r="B200" s="236">
        <v>45005</v>
      </c>
      <c r="C200" s="1" t="s">
        <v>248</v>
      </c>
      <c r="D200" s="144">
        <v>466411</v>
      </c>
      <c r="F200" s="1" t="s">
        <v>342</v>
      </c>
      <c r="G200" s="1" t="s">
        <v>143</v>
      </c>
      <c r="H200" s="1" t="s">
        <v>513</v>
      </c>
    </row>
    <row r="201" spans="1:8">
      <c r="A201" s="144">
        <v>103</v>
      </c>
      <c r="B201" s="236">
        <v>45005</v>
      </c>
      <c r="C201" s="1" t="s">
        <v>84</v>
      </c>
      <c r="E201" s="144">
        <v>18497</v>
      </c>
      <c r="F201" s="1" t="s">
        <v>342</v>
      </c>
      <c r="G201" s="1" t="s">
        <v>144</v>
      </c>
      <c r="H201" s="1" t="s">
        <v>384</v>
      </c>
    </row>
    <row r="202" spans="1:8">
      <c r="A202" s="144">
        <v>103</v>
      </c>
      <c r="B202" s="236">
        <v>45005</v>
      </c>
      <c r="C202" s="1" t="s">
        <v>248</v>
      </c>
      <c r="D202" s="144">
        <v>18497</v>
      </c>
      <c r="F202" s="1" t="s">
        <v>342</v>
      </c>
      <c r="G202" s="1" t="s">
        <v>144</v>
      </c>
      <c r="H202" s="1" t="s">
        <v>513</v>
      </c>
    </row>
    <row r="203" spans="1:8">
      <c r="A203" s="144">
        <v>104</v>
      </c>
      <c r="B203" s="236">
        <v>45005</v>
      </c>
      <c r="C203" s="1" t="s">
        <v>84</v>
      </c>
      <c r="E203" s="144">
        <v>805710</v>
      </c>
      <c r="F203" s="1" t="s">
        <v>342</v>
      </c>
      <c r="G203" s="1" t="s">
        <v>227</v>
      </c>
      <c r="H203" s="1" t="s">
        <v>384</v>
      </c>
    </row>
    <row r="204" spans="1:8">
      <c r="A204" s="144">
        <v>104</v>
      </c>
      <c r="B204" s="236">
        <v>45005</v>
      </c>
      <c r="C204" s="1" t="s">
        <v>276</v>
      </c>
      <c r="E204" s="144">
        <v>80571</v>
      </c>
      <c r="F204" s="1" t="s">
        <v>342</v>
      </c>
      <c r="G204" s="1" t="s">
        <v>227</v>
      </c>
      <c r="H204" s="1" t="s">
        <v>513</v>
      </c>
    </row>
    <row r="205" spans="1:8">
      <c r="A205" s="144">
        <v>104</v>
      </c>
      <c r="B205" s="236">
        <v>45005</v>
      </c>
      <c r="C205" s="1" t="s">
        <v>248</v>
      </c>
      <c r="D205" s="144">
        <v>886281</v>
      </c>
      <c r="F205" s="1" t="s">
        <v>342</v>
      </c>
      <c r="G205" s="1" t="s">
        <v>227</v>
      </c>
      <c r="H205" s="1" t="s">
        <v>513</v>
      </c>
    </row>
    <row r="206" spans="1:8">
      <c r="A206" s="144">
        <v>105</v>
      </c>
      <c r="B206" s="236">
        <v>45005</v>
      </c>
      <c r="C206" s="1" t="s">
        <v>84</v>
      </c>
      <c r="E206" s="144">
        <v>35149</v>
      </c>
      <c r="F206" s="1" t="s">
        <v>342</v>
      </c>
      <c r="G206" s="1" t="s">
        <v>228</v>
      </c>
      <c r="H206" s="1" t="s">
        <v>384</v>
      </c>
    </row>
    <row r="207" spans="1:8">
      <c r="A207" s="144">
        <v>105</v>
      </c>
      <c r="B207" s="236">
        <v>45005</v>
      </c>
      <c r="C207" s="1" t="s">
        <v>248</v>
      </c>
      <c r="D207" s="144">
        <v>35149</v>
      </c>
      <c r="F207" s="1" t="s">
        <v>342</v>
      </c>
      <c r="G207" s="1" t="s">
        <v>228</v>
      </c>
      <c r="H207" s="1" t="s">
        <v>513</v>
      </c>
    </row>
    <row r="208" spans="1:8">
      <c r="A208" s="144">
        <v>107</v>
      </c>
      <c r="B208" s="236">
        <v>45005</v>
      </c>
      <c r="C208" s="1" t="s">
        <v>84</v>
      </c>
      <c r="E208" s="144">
        <v>31880</v>
      </c>
      <c r="F208" s="1" t="s">
        <v>398</v>
      </c>
      <c r="G208" s="1" t="s">
        <v>143</v>
      </c>
      <c r="H208" s="1" t="s">
        <v>384</v>
      </c>
    </row>
    <row r="209" spans="1:8">
      <c r="A209" s="144">
        <v>107</v>
      </c>
      <c r="B209" s="236">
        <v>45005</v>
      </c>
      <c r="C209" s="1" t="s">
        <v>276</v>
      </c>
      <c r="E209" s="144">
        <v>3188</v>
      </c>
      <c r="F209" s="1" t="s">
        <v>398</v>
      </c>
      <c r="G209" s="1" t="s">
        <v>143</v>
      </c>
      <c r="H209" s="1" t="s">
        <v>513</v>
      </c>
    </row>
    <row r="210" spans="1:8">
      <c r="A210" s="144">
        <v>107</v>
      </c>
      <c r="B210" s="236">
        <v>45005</v>
      </c>
      <c r="C210" s="1" t="s">
        <v>248</v>
      </c>
      <c r="D210" s="144">
        <v>35068</v>
      </c>
      <c r="F210" s="1" t="s">
        <v>398</v>
      </c>
      <c r="G210" s="1" t="s">
        <v>143</v>
      </c>
      <c r="H210" s="1" t="s">
        <v>513</v>
      </c>
    </row>
    <row r="211" spans="1:8">
      <c r="A211" s="144">
        <v>108</v>
      </c>
      <c r="B211" s="236">
        <v>45005</v>
      </c>
      <c r="C211" s="1" t="s">
        <v>84</v>
      </c>
      <c r="E211" s="144">
        <v>1390</v>
      </c>
      <c r="F211" s="1" t="s">
        <v>398</v>
      </c>
      <c r="G211" s="1" t="s">
        <v>144</v>
      </c>
      <c r="H211" s="1" t="s">
        <v>384</v>
      </c>
    </row>
    <row r="212" spans="1:8">
      <c r="A212" s="144">
        <v>108</v>
      </c>
      <c r="B212" s="236">
        <v>45005</v>
      </c>
      <c r="C212" s="1" t="s">
        <v>248</v>
      </c>
      <c r="D212" s="144">
        <v>1390</v>
      </c>
      <c r="F212" s="1" t="s">
        <v>398</v>
      </c>
      <c r="G212" s="1" t="s">
        <v>144</v>
      </c>
      <c r="H212" s="1" t="s">
        <v>513</v>
      </c>
    </row>
    <row r="213" spans="1:8">
      <c r="A213" s="144">
        <v>109</v>
      </c>
      <c r="B213" s="236">
        <v>45005</v>
      </c>
      <c r="C213" s="1" t="s">
        <v>84</v>
      </c>
      <c r="E213" s="144">
        <v>50190</v>
      </c>
      <c r="F213" s="1" t="s">
        <v>135</v>
      </c>
      <c r="G213" s="1" t="s">
        <v>143</v>
      </c>
      <c r="H213" s="1" t="s">
        <v>384</v>
      </c>
    </row>
    <row r="214" spans="1:8">
      <c r="A214" s="144">
        <v>109</v>
      </c>
      <c r="B214" s="236">
        <v>45005</v>
      </c>
      <c r="C214" s="1" t="s">
        <v>276</v>
      </c>
      <c r="E214" s="144">
        <v>5019</v>
      </c>
      <c r="F214" s="1" t="s">
        <v>135</v>
      </c>
      <c r="G214" s="1" t="s">
        <v>143</v>
      </c>
      <c r="H214" s="1" t="s">
        <v>513</v>
      </c>
    </row>
    <row r="215" spans="1:8">
      <c r="A215" s="144">
        <v>109</v>
      </c>
      <c r="B215" s="236">
        <v>45005</v>
      </c>
      <c r="C215" s="1" t="s">
        <v>248</v>
      </c>
      <c r="D215" s="144">
        <v>55209</v>
      </c>
      <c r="F215" s="1" t="s">
        <v>135</v>
      </c>
      <c r="G215" s="1" t="s">
        <v>143</v>
      </c>
      <c r="H215" s="1" t="s">
        <v>513</v>
      </c>
    </row>
    <row r="216" spans="1:8">
      <c r="A216" s="144">
        <v>110</v>
      </c>
      <c r="B216" s="236">
        <v>45005</v>
      </c>
      <c r="C216" s="1" t="s">
        <v>84</v>
      </c>
      <c r="E216" s="144">
        <v>2180</v>
      </c>
      <c r="F216" s="1" t="s">
        <v>135</v>
      </c>
      <c r="G216" s="1" t="s">
        <v>144</v>
      </c>
      <c r="H216" s="1" t="s">
        <v>384</v>
      </c>
    </row>
    <row r="217" spans="1:8">
      <c r="A217" s="144">
        <v>110</v>
      </c>
      <c r="B217" s="236">
        <v>45005</v>
      </c>
      <c r="C217" s="1" t="s">
        <v>248</v>
      </c>
      <c r="D217" s="144">
        <v>2180</v>
      </c>
      <c r="F217" s="1" t="s">
        <v>135</v>
      </c>
      <c r="G217" s="1" t="s">
        <v>144</v>
      </c>
      <c r="H217" s="1" t="s">
        <v>513</v>
      </c>
    </row>
    <row r="218" spans="1:8">
      <c r="A218" s="144">
        <v>111</v>
      </c>
      <c r="B218" s="236">
        <v>45005</v>
      </c>
      <c r="C218" s="1" t="s">
        <v>84</v>
      </c>
      <c r="E218" s="144">
        <v>61940</v>
      </c>
      <c r="F218" s="1" t="s">
        <v>135</v>
      </c>
      <c r="G218" s="1" t="s">
        <v>143</v>
      </c>
      <c r="H218" s="1" t="s">
        <v>384</v>
      </c>
    </row>
    <row r="219" spans="1:8">
      <c r="A219" s="144">
        <v>111</v>
      </c>
      <c r="B219" s="236">
        <v>45005</v>
      </c>
      <c r="C219" s="1" t="s">
        <v>276</v>
      </c>
      <c r="E219" s="144">
        <v>6194</v>
      </c>
      <c r="F219" s="1" t="s">
        <v>135</v>
      </c>
      <c r="G219" s="1" t="s">
        <v>143</v>
      </c>
      <c r="H219" s="1" t="s">
        <v>513</v>
      </c>
    </row>
    <row r="220" spans="1:8">
      <c r="A220" s="144">
        <v>111</v>
      </c>
      <c r="B220" s="236">
        <v>45005</v>
      </c>
      <c r="C220" s="1" t="s">
        <v>248</v>
      </c>
      <c r="D220" s="144">
        <v>68134</v>
      </c>
      <c r="F220" s="1" t="s">
        <v>135</v>
      </c>
      <c r="G220" s="1" t="s">
        <v>143</v>
      </c>
      <c r="H220" s="1" t="s">
        <v>513</v>
      </c>
    </row>
    <row r="221" spans="1:8">
      <c r="A221" s="144">
        <v>112</v>
      </c>
      <c r="B221" s="236">
        <v>45005</v>
      </c>
      <c r="C221" s="1" t="s">
        <v>84</v>
      </c>
      <c r="E221" s="144">
        <v>2700</v>
      </c>
      <c r="F221" s="1" t="s">
        <v>135</v>
      </c>
      <c r="G221" s="1" t="s">
        <v>144</v>
      </c>
      <c r="H221" s="1" t="s">
        <v>384</v>
      </c>
    </row>
    <row r="222" spans="1:8">
      <c r="A222" s="144">
        <v>112</v>
      </c>
      <c r="B222" s="236">
        <v>45005</v>
      </c>
      <c r="C222" s="1" t="s">
        <v>248</v>
      </c>
      <c r="D222" s="144">
        <v>2700</v>
      </c>
      <c r="F222" s="1" t="s">
        <v>135</v>
      </c>
      <c r="G222" s="1" t="s">
        <v>144</v>
      </c>
      <c r="H222" s="1" t="s">
        <v>513</v>
      </c>
    </row>
    <row r="223" spans="1:8">
      <c r="A223" s="144">
        <v>113</v>
      </c>
      <c r="B223" s="236">
        <v>45005</v>
      </c>
      <c r="C223" s="1" t="s">
        <v>84</v>
      </c>
      <c r="E223" s="144">
        <v>105000</v>
      </c>
      <c r="F223" s="1" t="s">
        <v>135</v>
      </c>
      <c r="G223" s="1" t="s">
        <v>145</v>
      </c>
      <c r="H223" s="1" t="s">
        <v>384</v>
      </c>
    </row>
    <row r="224" spans="1:8">
      <c r="A224" s="144">
        <v>113</v>
      </c>
      <c r="B224" s="236">
        <v>45005</v>
      </c>
      <c r="C224" s="1" t="s">
        <v>276</v>
      </c>
      <c r="E224" s="144">
        <v>10500</v>
      </c>
      <c r="F224" s="1" t="s">
        <v>135</v>
      </c>
      <c r="G224" s="1" t="s">
        <v>145</v>
      </c>
      <c r="H224" s="1" t="s">
        <v>513</v>
      </c>
    </row>
    <row r="225" spans="1:8">
      <c r="A225" s="144">
        <v>113</v>
      </c>
      <c r="B225" s="236">
        <v>45005</v>
      </c>
      <c r="C225" s="1" t="s">
        <v>248</v>
      </c>
      <c r="D225" s="144">
        <v>115500</v>
      </c>
      <c r="F225" s="1" t="s">
        <v>135</v>
      </c>
      <c r="G225" s="1" t="s">
        <v>145</v>
      </c>
      <c r="H225" s="1" t="s">
        <v>513</v>
      </c>
    </row>
    <row r="226" spans="1:8">
      <c r="A226" s="144">
        <v>114</v>
      </c>
      <c r="B226" s="236">
        <v>45005</v>
      </c>
      <c r="C226" s="1" t="s">
        <v>84</v>
      </c>
      <c r="E226" s="144">
        <v>440270</v>
      </c>
      <c r="F226" s="1" t="s">
        <v>135</v>
      </c>
      <c r="G226" s="1" t="s">
        <v>143</v>
      </c>
      <c r="H226" s="1" t="s">
        <v>384</v>
      </c>
    </row>
    <row r="227" spans="1:8">
      <c r="A227" s="144">
        <v>114</v>
      </c>
      <c r="B227" s="236">
        <v>45005</v>
      </c>
      <c r="C227" s="1" t="s">
        <v>276</v>
      </c>
      <c r="E227" s="144">
        <v>44027</v>
      </c>
      <c r="F227" s="1" t="s">
        <v>135</v>
      </c>
      <c r="G227" s="1" t="s">
        <v>143</v>
      </c>
      <c r="H227" s="1" t="s">
        <v>513</v>
      </c>
    </row>
    <row r="228" spans="1:8">
      <c r="A228" s="144">
        <v>114</v>
      </c>
      <c r="B228" s="236">
        <v>45005</v>
      </c>
      <c r="C228" s="1" t="s">
        <v>248</v>
      </c>
      <c r="D228" s="144">
        <v>484297</v>
      </c>
      <c r="F228" s="1" t="s">
        <v>135</v>
      </c>
      <c r="G228" s="1" t="s">
        <v>143</v>
      </c>
      <c r="H228" s="1" t="s">
        <v>513</v>
      </c>
    </row>
    <row r="229" spans="1:8">
      <c r="A229" s="144">
        <v>115</v>
      </c>
      <c r="B229" s="236">
        <v>45005</v>
      </c>
      <c r="C229" s="1" t="s">
        <v>84</v>
      </c>
      <c r="E229" s="144">
        <v>19200</v>
      </c>
      <c r="F229" s="1" t="s">
        <v>135</v>
      </c>
      <c r="G229" s="1" t="s">
        <v>144</v>
      </c>
      <c r="H229" s="1" t="s">
        <v>384</v>
      </c>
    </row>
    <row r="230" spans="1:8">
      <c r="A230" s="144">
        <v>115</v>
      </c>
      <c r="B230" s="236">
        <v>45005</v>
      </c>
      <c r="C230" s="1" t="s">
        <v>248</v>
      </c>
      <c r="D230" s="144">
        <v>19200</v>
      </c>
      <c r="F230" s="1" t="s">
        <v>135</v>
      </c>
      <c r="G230" s="1" t="s">
        <v>144</v>
      </c>
      <c r="H230" s="1" t="s">
        <v>513</v>
      </c>
    </row>
    <row r="231" spans="1:8">
      <c r="A231" s="144">
        <v>116</v>
      </c>
      <c r="B231" s="236">
        <v>45005</v>
      </c>
      <c r="C231" s="1" t="s">
        <v>84</v>
      </c>
      <c r="E231" s="144">
        <v>210000</v>
      </c>
      <c r="F231" s="1" t="s">
        <v>135</v>
      </c>
      <c r="G231" s="1" t="s">
        <v>145</v>
      </c>
      <c r="H231" s="1" t="s">
        <v>384</v>
      </c>
    </row>
    <row r="232" spans="1:8">
      <c r="A232" s="144">
        <v>116</v>
      </c>
      <c r="B232" s="236">
        <v>45005</v>
      </c>
      <c r="C232" s="1" t="s">
        <v>276</v>
      </c>
      <c r="E232" s="144">
        <v>21000</v>
      </c>
      <c r="F232" s="1" t="s">
        <v>135</v>
      </c>
      <c r="G232" s="1" t="s">
        <v>145</v>
      </c>
      <c r="H232" s="1" t="s">
        <v>513</v>
      </c>
    </row>
    <row r="233" spans="1:8">
      <c r="A233" s="144">
        <v>116</v>
      </c>
      <c r="B233" s="236">
        <v>45005</v>
      </c>
      <c r="C233" s="1" t="s">
        <v>248</v>
      </c>
      <c r="D233" s="144">
        <v>231000</v>
      </c>
      <c r="F233" s="1" t="s">
        <v>135</v>
      </c>
      <c r="G233" s="1" t="s">
        <v>145</v>
      </c>
      <c r="H233" s="1" t="s">
        <v>513</v>
      </c>
    </row>
    <row r="234" spans="1:8">
      <c r="A234" s="144">
        <v>117</v>
      </c>
      <c r="B234" s="236">
        <v>45005</v>
      </c>
      <c r="C234" s="1" t="s">
        <v>84</v>
      </c>
      <c r="E234" s="144">
        <v>21870</v>
      </c>
      <c r="F234" s="1" t="s">
        <v>385</v>
      </c>
      <c r="G234" s="1" t="s">
        <v>143</v>
      </c>
      <c r="H234" s="1" t="s">
        <v>384</v>
      </c>
    </row>
    <row r="235" spans="1:8">
      <c r="A235" s="144">
        <v>117</v>
      </c>
      <c r="B235" s="236">
        <v>45005</v>
      </c>
      <c r="C235" s="1" t="s">
        <v>276</v>
      </c>
      <c r="E235" s="144">
        <v>2187</v>
      </c>
      <c r="F235" s="1" t="s">
        <v>385</v>
      </c>
      <c r="G235" s="1" t="s">
        <v>143</v>
      </c>
      <c r="H235" s="1" t="s">
        <v>513</v>
      </c>
    </row>
    <row r="236" spans="1:8">
      <c r="A236" s="144">
        <v>117</v>
      </c>
      <c r="B236" s="236">
        <v>45005</v>
      </c>
      <c r="C236" s="1" t="s">
        <v>248</v>
      </c>
      <c r="D236" s="144">
        <v>24057</v>
      </c>
      <c r="F236" s="1" t="s">
        <v>385</v>
      </c>
      <c r="G236" s="1" t="s">
        <v>143</v>
      </c>
      <c r="H236" s="1" t="s">
        <v>513</v>
      </c>
    </row>
    <row r="237" spans="1:8">
      <c r="A237" s="144">
        <v>118</v>
      </c>
      <c r="B237" s="236">
        <v>45005</v>
      </c>
      <c r="C237" s="1" t="s">
        <v>84</v>
      </c>
      <c r="E237" s="144">
        <v>950</v>
      </c>
      <c r="F237" s="1" t="s">
        <v>385</v>
      </c>
      <c r="G237" s="1" t="s">
        <v>144</v>
      </c>
      <c r="H237" s="1" t="s">
        <v>384</v>
      </c>
    </row>
    <row r="238" spans="1:8">
      <c r="A238" s="144">
        <v>118</v>
      </c>
      <c r="B238" s="236">
        <v>45005</v>
      </c>
      <c r="C238" s="1" t="s">
        <v>248</v>
      </c>
      <c r="D238" s="144">
        <v>950</v>
      </c>
      <c r="F238" s="1" t="s">
        <v>385</v>
      </c>
      <c r="G238" s="1" t="s">
        <v>144</v>
      </c>
      <c r="H238" s="1" t="s">
        <v>513</v>
      </c>
    </row>
    <row r="239" spans="1:8">
      <c r="A239" s="144">
        <v>120</v>
      </c>
      <c r="B239" s="236">
        <v>45005</v>
      </c>
      <c r="C239" s="1" t="s">
        <v>84</v>
      </c>
      <c r="E239" s="144">
        <v>111260</v>
      </c>
      <c r="F239" s="1" t="s">
        <v>456</v>
      </c>
      <c r="G239" s="1" t="s">
        <v>143</v>
      </c>
      <c r="H239" s="1" t="s">
        <v>384</v>
      </c>
    </row>
    <row r="240" spans="1:8">
      <c r="A240" s="144">
        <v>120</v>
      </c>
      <c r="B240" s="236">
        <v>45005</v>
      </c>
      <c r="C240" s="1" t="s">
        <v>276</v>
      </c>
      <c r="E240" s="144">
        <v>11126</v>
      </c>
      <c r="F240" s="1" t="s">
        <v>456</v>
      </c>
      <c r="G240" s="1" t="s">
        <v>143</v>
      </c>
      <c r="H240" s="1" t="s">
        <v>513</v>
      </c>
    </row>
    <row r="241" spans="1:8">
      <c r="A241" s="144">
        <v>120</v>
      </c>
      <c r="B241" s="236">
        <v>45005</v>
      </c>
      <c r="C241" s="1" t="s">
        <v>248</v>
      </c>
      <c r="D241" s="144">
        <v>122386</v>
      </c>
      <c r="F241" s="1" t="s">
        <v>456</v>
      </c>
      <c r="G241" s="1" t="s">
        <v>143</v>
      </c>
      <c r="H241" s="1" t="s">
        <v>513</v>
      </c>
    </row>
    <row r="242" spans="1:8">
      <c r="A242" s="144">
        <v>121</v>
      </c>
      <c r="B242" s="236">
        <v>45005</v>
      </c>
      <c r="C242" s="1" t="s">
        <v>84</v>
      </c>
      <c r="E242" s="144">
        <v>4853</v>
      </c>
      <c r="F242" s="1" t="s">
        <v>456</v>
      </c>
      <c r="G242" s="1" t="s">
        <v>144</v>
      </c>
      <c r="H242" s="1" t="s">
        <v>384</v>
      </c>
    </row>
    <row r="243" spans="1:8">
      <c r="A243" s="144">
        <v>121</v>
      </c>
      <c r="B243" s="236">
        <v>45005</v>
      </c>
      <c r="C243" s="1" t="s">
        <v>248</v>
      </c>
      <c r="D243" s="144">
        <v>4853</v>
      </c>
      <c r="F243" s="1" t="s">
        <v>456</v>
      </c>
      <c r="G243" s="1" t="s">
        <v>144</v>
      </c>
      <c r="H243" s="1" t="s">
        <v>513</v>
      </c>
    </row>
    <row r="244" spans="1:8">
      <c r="A244" s="144">
        <v>122</v>
      </c>
      <c r="B244" s="236">
        <v>45005</v>
      </c>
      <c r="C244" s="1" t="s">
        <v>84</v>
      </c>
      <c r="E244" s="144">
        <v>54710</v>
      </c>
      <c r="F244" s="1" t="s">
        <v>456</v>
      </c>
      <c r="G244" s="1" t="s">
        <v>143</v>
      </c>
      <c r="H244" s="1" t="s">
        <v>384</v>
      </c>
    </row>
    <row r="245" spans="1:8">
      <c r="A245" s="144">
        <v>122</v>
      </c>
      <c r="B245" s="236">
        <v>45005</v>
      </c>
      <c r="C245" s="1" t="s">
        <v>276</v>
      </c>
      <c r="E245" s="144">
        <v>5471</v>
      </c>
      <c r="F245" s="1" t="s">
        <v>456</v>
      </c>
      <c r="G245" s="1" t="s">
        <v>143</v>
      </c>
      <c r="H245" s="1" t="s">
        <v>513</v>
      </c>
    </row>
    <row r="246" spans="1:8">
      <c r="A246" s="144">
        <v>122</v>
      </c>
      <c r="B246" s="236">
        <v>45005</v>
      </c>
      <c r="C246" s="1" t="s">
        <v>248</v>
      </c>
      <c r="D246" s="144">
        <v>60181</v>
      </c>
      <c r="F246" s="1" t="s">
        <v>456</v>
      </c>
      <c r="G246" s="1" t="s">
        <v>143</v>
      </c>
      <c r="H246" s="1" t="s">
        <v>513</v>
      </c>
    </row>
    <row r="247" spans="1:8">
      <c r="A247" s="144">
        <v>123</v>
      </c>
      <c r="B247" s="236">
        <v>45005</v>
      </c>
      <c r="C247" s="1" t="s">
        <v>84</v>
      </c>
      <c r="E247" s="144">
        <v>2380</v>
      </c>
      <c r="F247" s="1" t="s">
        <v>456</v>
      </c>
      <c r="G247" s="1" t="s">
        <v>144</v>
      </c>
      <c r="H247" s="1" t="s">
        <v>384</v>
      </c>
    </row>
    <row r="248" spans="1:8">
      <c r="A248" s="144">
        <v>123</v>
      </c>
      <c r="B248" s="236">
        <v>45005</v>
      </c>
      <c r="C248" s="1" t="s">
        <v>248</v>
      </c>
      <c r="D248" s="144">
        <v>2380</v>
      </c>
      <c r="F248" s="1" t="s">
        <v>456</v>
      </c>
      <c r="G248" s="1" t="s">
        <v>144</v>
      </c>
      <c r="H248" s="1" t="s">
        <v>513</v>
      </c>
    </row>
    <row r="249" spans="1:8">
      <c r="A249" s="144">
        <v>124</v>
      </c>
      <c r="B249" s="236">
        <v>45005</v>
      </c>
      <c r="C249" s="1" t="s">
        <v>84</v>
      </c>
      <c r="E249" s="144">
        <v>1434120</v>
      </c>
      <c r="F249" s="1" t="s">
        <v>456</v>
      </c>
      <c r="G249" s="1" t="s">
        <v>143</v>
      </c>
      <c r="H249" s="1" t="s">
        <v>384</v>
      </c>
    </row>
    <row r="250" spans="1:8">
      <c r="A250" s="144">
        <v>124</v>
      </c>
      <c r="B250" s="236">
        <v>45005</v>
      </c>
      <c r="C250" s="1" t="s">
        <v>276</v>
      </c>
      <c r="E250" s="144">
        <v>143412</v>
      </c>
      <c r="F250" s="1" t="s">
        <v>456</v>
      </c>
      <c r="G250" s="1" t="s">
        <v>143</v>
      </c>
      <c r="H250" s="1" t="s">
        <v>513</v>
      </c>
    </row>
    <row r="251" spans="1:8">
      <c r="A251" s="144">
        <v>124</v>
      </c>
      <c r="B251" s="236">
        <v>45005</v>
      </c>
      <c r="C251" s="1" t="s">
        <v>248</v>
      </c>
      <c r="D251" s="144">
        <v>1577532</v>
      </c>
      <c r="F251" s="1" t="s">
        <v>456</v>
      </c>
      <c r="G251" s="1" t="s">
        <v>143</v>
      </c>
      <c r="H251" s="1" t="s">
        <v>513</v>
      </c>
    </row>
    <row r="252" spans="1:8">
      <c r="A252" s="144">
        <v>125</v>
      </c>
      <c r="B252" s="236">
        <v>45005</v>
      </c>
      <c r="C252" s="1" t="s">
        <v>84</v>
      </c>
      <c r="E252" s="144">
        <v>62550</v>
      </c>
      <c r="F252" s="1" t="s">
        <v>456</v>
      </c>
      <c r="G252" s="1" t="s">
        <v>144</v>
      </c>
      <c r="H252" s="1" t="s">
        <v>384</v>
      </c>
    </row>
    <row r="253" spans="1:8">
      <c r="A253" s="144">
        <v>125</v>
      </c>
      <c r="B253" s="236">
        <v>45005</v>
      </c>
      <c r="C253" s="1" t="s">
        <v>248</v>
      </c>
      <c r="D253" s="144">
        <v>62550</v>
      </c>
      <c r="F253" s="1" t="s">
        <v>456</v>
      </c>
      <c r="G253" s="1" t="s">
        <v>144</v>
      </c>
      <c r="H253" s="1" t="s">
        <v>513</v>
      </c>
    </row>
    <row r="254" spans="1:8">
      <c r="A254" s="144">
        <v>126</v>
      </c>
      <c r="B254" s="236">
        <v>45005</v>
      </c>
      <c r="C254" s="1" t="s">
        <v>84</v>
      </c>
      <c r="E254" s="144">
        <v>3169560</v>
      </c>
      <c r="F254" s="1" t="s">
        <v>456</v>
      </c>
      <c r="G254" s="1" t="s">
        <v>227</v>
      </c>
      <c r="H254" s="1" t="s">
        <v>384</v>
      </c>
    </row>
    <row r="255" spans="1:8">
      <c r="A255" s="144">
        <v>126</v>
      </c>
      <c r="B255" s="236">
        <v>45005</v>
      </c>
      <c r="C255" s="1" t="s">
        <v>276</v>
      </c>
      <c r="E255" s="144">
        <v>316956</v>
      </c>
      <c r="F255" s="1" t="s">
        <v>456</v>
      </c>
      <c r="G255" s="1" t="s">
        <v>227</v>
      </c>
      <c r="H255" s="1" t="s">
        <v>513</v>
      </c>
    </row>
    <row r="256" spans="1:8">
      <c r="A256" s="144">
        <v>126</v>
      </c>
      <c r="B256" s="236">
        <v>45005</v>
      </c>
      <c r="C256" s="1" t="s">
        <v>248</v>
      </c>
      <c r="D256" s="144">
        <v>3486516</v>
      </c>
      <c r="F256" s="1" t="s">
        <v>456</v>
      </c>
      <c r="G256" s="1" t="s">
        <v>227</v>
      </c>
      <c r="H256" s="1" t="s">
        <v>513</v>
      </c>
    </row>
    <row r="257" spans="1:8">
      <c r="A257" s="144">
        <v>127</v>
      </c>
      <c r="B257" s="236">
        <v>45005</v>
      </c>
      <c r="C257" s="1" t="s">
        <v>84</v>
      </c>
      <c r="E257" s="144">
        <v>138260</v>
      </c>
      <c r="F257" s="1" t="s">
        <v>456</v>
      </c>
      <c r="G257" s="1" t="s">
        <v>228</v>
      </c>
      <c r="H257" s="1" t="s">
        <v>384</v>
      </c>
    </row>
    <row r="258" spans="1:8">
      <c r="A258" s="144">
        <v>127</v>
      </c>
      <c r="B258" s="236">
        <v>45005</v>
      </c>
      <c r="C258" s="1" t="s">
        <v>248</v>
      </c>
      <c r="D258" s="144">
        <v>138260</v>
      </c>
      <c r="F258" s="1" t="s">
        <v>456</v>
      </c>
      <c r="G258" s="1" t="s">
        <v>228</v>
      </c>
      <c r="H258" s="1" t="s">
        <v>513</v>
      </c>
    </row>
    <row r="259" spans="1:8">
      <c r="A259" s="144">
        <v>129</v>
      </c>
      <c r="B259" s="236">
        <v>45005</v>
      </c>
      <c r="C259" s="1" t="s">
        <v>84</v>
      </c>
      <c r="E259" s="144">
        <v>17910</v>
      </c>
      <c r="F259" s="1" t="s">
        <v>246</v>
      </c>
      <c r="G259" s="1" t="s">
        <v>143</v>
      </c>
      <c r="H259" s="1" t="s">
        <v>384</v>
      </c>
    </row>
    <row r="260" spans="1:8">
      <c r="A260" s="144">
        <v>129</v>
      </c>
      <c r="B260" s="236">
        <v>45005</v>
      </c>
      <c r="C260" s="1" t="s">
        <v>276</v>
      </c>
      <c r="E260" s="144">
        <v>1791</v>
      </c>
      <c r="F260" s="1" t="s">
        <v>246</v>
      </c>
      <c r="G260" s="1" t="s">
        <v>143</v>
      </c>
      <c r="H260" s="1" t="s">
        <v>513</v>
      </c>
    </row>
    <row r="261" spans="1:8">
      <c r="A261" s="144">
        <v>129</v>
      </c>
      <c r="B261" s="236">
        <v>45005</v>
      </c>
      <c r="C261" s="1" t="s">
        <v>248</v>
      </c>
      <c r="D261" s="144">
        <v>19701</v>
      </c>
      <c r="F261" s="1" t="s">
        <v>246</v>
      </c>
      <c r="G261" s="1" t="s">
        <v>143</v>
      </c>
      <c r="H261" s="1" t="s">
        <v>513</v>
      </c>
    </row>
    <row r="262" spans="1:8">
      <c r="A262" s="144">
        <v>130</v>
      </c>
      <c r="B262" s="236">
        <v>45005</v>
      </c>
      <c r="C262" s="1" t="s">
        <v>84</v>
      </c>
      <c r="E262" s="144">
        <v>780</v>
      </c>
      <c r="F262" s="1" t="s">
        <v>246</v>
      </c>
      <c r="G262" s="1" t="s">
        <v>144</v>
      </c>
      <c r="H262" s="1" t="s">
        <v>384</v>
      </c>
    </row>
    <row r="263" spans="1:8">
      <c r="A263" s="144">
        <v>130</v>
      </c>
      <c r="B263" s="236">
        <v>45005</v>
      </c>
      <c r="C263" s="1" t="s">
        <v>248</v>
      </c>
      <c r="D263" s="144">
        <v>780</v>
      </c>
      <c r="F263" s="1" t="s">
        <v>246</v>
      </c>
      <c r="G263" s="1" t="s">
        <v>144</v>
      </c>
      <c r="H263" s="1" t="s">
        <v>513</v>
      </c>
    </row>
    <row r="264" spans="1:8">
      <c r="A264" s="144">
        <v>131</v>
      </c>
      <c r="B264" s="236">
        <v>45005</v>
      </c>
      <c r="C264" s="1" t="s">
        <v>84</v>
      </c>
      <c r="E264" s="144">
        <v>47800</v>
      </c>
      <c r="F264" s="1" t="s">
        <v>246</v>
      </c>
      <c r="G264" s="1" t="s">
        <v>143</v>
      </c>
      <c r="H264" s="1" t="s">
        <v>384</v>
      </c>
    </row>
    <row r="265" spans="1:8">
      <c r="A265" s="144">
        <v>131</v>
      </c>
      <c r="B265" s="236">
        <v>45005</v>
      </c>
      <c r="C265" s="1" t="s">
        <v>276</v>
      </c>
      <c r="E265" s="144">
        <v>4780</v>
      </c>
      <c r="F265" s="1" t="s">
        <v>246</v>
      </c>
      <c r="G265" s="1" t="s">
        <v>143</v>
      </c>
      <c r="H265" s="1" t="s">
        <v>513</v>
      </c>
    </row>
    <row r="266" spans="1:8">
      <c r="A266" s="144">
        <v>131</v>
      </c>
      <c r="B266" s="236">
        <v>45005</v>
      </c>
      <c r="C266" s="1" t="s">
        <v>248</v>
      </c>
      <c r="D266" s="144">
        <v>52580</v>
      </c>
      <c r="F266" s="1" t="s">
        <v>246</v>
      </c>
      <c r="G266" s="1" t="s">
        <v>143</v>
      </c>
      <c r="H266" s="1" t="s">
        <v>513</v>
      </c>
    </row>
    <row r="267" spans="1:8">
      <c r="A267" s="144">
        <v>132</v>
      </c>
      <c r="B267" s="236">
        <v>45005</v>
      </c>
      <c r="C267" s="1" t="s">
        <v>84</v>
      </c>
      <c r="E267" s="144">
        <v>2080</v>
      </c>
      <c r="F267" s="1" t="s">
        <v>246</v>
      </c>
      <c r="G267" s="1" t="s">
        <v>144</v>
      </c>
      <c r="H267" s="1" t="s">
        <v>384</v>
      </c>
    </row>
    <row r="268" spans="1:8">
      <c r="A268" s="144">
        <v>132</v>
      </c>
      <c r="B268" s="236">
        <v>45005</v>
      </c>
      <c r="C268" s="1" t="s">
        <v>248</v>
      </c>
      <c r="D268" s="144">
        <v>2080</v>
      </c>
      <c r="F268" s="1" t="s">
        <v>246</v>
      </c>
      <c r="G268" s="1" t="s">
        <v>144</v>
      </c>
      <c r="H268" s="1" t="s">
        <v>513</v>
      </c>
    </row>
    <row r="269" spans="1:8">
      <c r="A269" s="144">
        <v>133</v>
      </c>
      <c r="B269" s="236">
        <v>45005</v>
      </c>
      <c r="C269" s="1" t="s">
        <v>84</v>
      </c>
      <c r="E269" s="144">
        <v>81940</v>
      </c>
      <c r="F269" s="1" t="s">
        <v>397</v>
      </c>
      <c r="G269" s="1" t="s">
        <v>143</v>
      </c>
      <c r="H269" s="1" t="s">
        <v>384</v>
      </c>
    </row>
    <row r="270" spans="1:8">
      <c r="A270" s="144">
        <v>133</v>
      </c>
      <c r="B270" s="236">
        <v>45005</v>
      </c>
      <c r="C270" s="1" t="s">
        <v>276</v>
      </c>
      <c r="E270" s="144">
        <v>8194</v>
      </c>
      <c r="F270" s="1" t="s">
        <v>397</v>
      </c>
      <c r="G270" s="1" t="s">
        <v>143</v>
      </c>
      <c r="H270" s="1" t="s">
        <v>513</v>
      </c>
    </row>
    <row r="271" spans="1:8">
      <c r="A271" s="144">
        <v>133</v>
      </c>
      <c r="B271" s="236">
        <v>45005</v>
      </c>
      <c r="C271" s="1" t="s">
        <v>248</v>
      </c>
      <c r="D271" s="144">
        <v>90134</v>
      </c>
      <c r="F271" s="1" t="s">
        <v>397</v>
      </c>
      <c r="G271" s="1" t="s">
        <v>143</v>
      </c>
      <c r="H271" s="1" t="s">
        <v>513</v>
      </c>
    </row>
    <row r="272" spans="1:8">
      <c r="A272" s="144">
        <v>134</v>
      </c>
      <c r="B272" s="236">
        <v>45005</v>
      </c>
      <c r="C272" s="1" t="s">
        <v>84</v>
      </c>
      <c r="E272" s="144">
        <v>3570</v>
      </c>
      <c r="F272" s="1" t="s">
        <v>397</v>
      </c>
      <c r="G272" s="1" t="s">
        <v>144</v>
      </c>
      <c r="H272" s="1" t="s">
        <v>384</v>
      </c>
    </row>
    <row r="273" spans="1:8">
      <c r="A273" s="144">
        <v>134</v>
      </c>
      <c r="B273" s="236">
        <v>45005</v>
      </c>
      <c r="C273" s="1" t="s">
        <v>248</v>
      </c>
      <c r="D273" s="144">
        <v>3570</v>
      </c>
      <c r="F273" s="1" t="s">
        <v>397</v>
      </c>
      <c r="G273" s="1" t="s">
        <v>144</v>
      </c>
      <c r="H273" s="1" t="s">
        <v>513</v>
      </c>
    </row>
    <row r="274" spans="1:8">
      <c r="A274" s="144">
        <v>136</v>
      </c>
      <c r="B274" s="236">
        <v>45005</v>
      </c>
      <c r="C274" s="1" t="s">
        <v>84</v>
      </c>
      <c r="E274" s="144">
        <v>38530</v>
      </c>
      <c r="F274" s="1" t="s">
        <v>630</v>
      </c>
      <c r="G274" s="1" t="s">
        <v>143</v>
      </c>
      <c r="H274" s="1" t="s">
        <v>384</v>
      </c>
    </row>
    <row r="275" spans="1:8">
      <c r="A275" s="144">
        <v>136</v>
      </c>
      <c r="B275" s="236">
        <v>45005</v>
      </c>
      <c r="C275" s="1" t="s">
        <v>276</v>
      </c>
      <c r="E275" s="144">
        <v>3853</v>
      </c>
      <c r="F275" s="1" t="s">
        <v>630</v>
      </c>
      <c r="G275" s="1" t="s">
        <v>143</v>
      </c>
      <c r="H275" s="1" t="s">
        <v>513</v>
      </c>
    </row>
    <row r="276" spans="1:8">
      <c r="A276" s="144">
        <v>136</v>
      </c>
      <c r="B276" s="236">
        <v>45005</v>
      </c>
      <c r="C276" s="1" t="s">
        <v>248</v>
      </c>
      <c r="D276" s="144">
        <v>42383</v>
      </c>
      <c r="F276" s="1" t="s">
        <v>630</v>
      </c>
      <c r="G276" s="1" t="s">
        <v>143</v>
      </c>
      <c r="H276" s="1" t="s">
        <v>513</v>
      </c>
    </row>
    <row r="277" spans="1:8">
      <c r="A277" s="144">
        <v>137</v>
      </c>
      <c r="B277" s="236">
        <v>45005</v>
      </c>
      <c r="C277" s="1" t="s">
        <v>84</v>
      </c>
      <c r="E277" s="144">
        <v>1680</v>
      </c>
      <c r="F277" s="1" t="s">
        <v>630</v>
      </c>
      <c r="G277" s="1" t="s">
        <v>144</v>
      </c>
      <c r="H277" s="1" t="s">
        <v>384</v>
      </c>
    </row>
    <row r="278" spans="1:8">
      <c r="A278" s="144">
        <v>137</v>
      </c>
      <c r="B278" s="236">
        <v>45005</v>
      </c>
      <c r="C278" s="1" t="s">
        <v>248</v>
      </c>
      <c r="D278" s="144">
        <v>1680</v>
      </c>
      <c r="F278" s="1" t="s">
        <v>630</v>
      </c>
      <c r="G278" s="1" t="s">
        <v>144</v>
      </c>
      <c r="H278" s="1" t="s">
        <v>513</v>
      </c>
    </row>
    <row r="279" spans="1:8">
      <c r="A279" s="144">
        <v>138</v>
      </c>
      <c r="B279" s="236">
        <v>45005</v>
      </c>
      <c r="C279" s="1" t="s">
        <v>84</v>
      </c>
      <c r="E279" s="144">
        <v>122540</v>
      </c>
      <c r="F279" s="1" t="s">
        <v>630</v>
      </c>
      <c r="G279" s="1" t="s">
        <v>227</v>
      </c>
      <c r="H279" s="1" t="s">
        <v>384</v>
      </c>
    </row>
    <row r="280" spans="1:8">
      <c r="A280" s="144">
        <v>138</v>
      </c>
      <c r="B280" s="236">
        <v>45005</v>
      </c>
      <c r="C280" s="1" t="s">
        <v>276</v>
      </c>
      <c r="E280" s="144">
        <v>12254</v>
      </c>
      <c r="F280" s="1" t="s">
        <v>630</v>
      </c>
      <c r="G280" s="1" t="s">
        <v>227</v>
      </c>
      <c r="H280" s="1" t="s">
        <v>513</v>
      </c>
    </row>
    <row r="281" spans="1:8">
      <c r="A281" s="144">
        <v>138</v>
      </c>
      <c r="B281" s="236">
        <v>45005</v>
      </c>
      <c r="C281" s="1" t="s">
        <v>248</v>
      </c>
      <c r="D281" s="144">
        <v>134794</v>
      </c>
      <c r="F281" s="1" t="s">
        <v>630</v>
      </c>
      <c r="G281" s="1" t="s">
        <v>227</v>
      </c>
      <c r="H281" s="1" t="s">
        <v>513</v>
      </c>
    </row>
    <row r="282" spans="1:8">
      <c r="A282" s="144">
        <v>139</v>
      </c>
      <c r="B282" s="236">
        <v>45005</v>
      </c>
      <c r="C282" s="1" t="s">
        <v>84</v>
      </c>
      <c r="E282" s="144">
        <v>5340</v>
      </c>
      <c r="F282" s="1" t="s">
        <v>630</v>
      </c>
      <c r="G282" s="1" t="s">
        <v>228</v>
      </c>
      <c r="H282" s="1" t="s">
        <v>384</v>
      </c>
    </row>
    <row r="283" spans="1:8">
      <c r="A283" s="144">
        <v>139</v>
      </c>
      <c r="B283" s="236">
        <v>45005</v>
      </c>
      <c r="C283" s="1" t="s">
        <v>248</v>
      </c>
      <c r="D283" s="144">
        <v>5340</v>
      </c>
      <c r="F283" s="1" t="s">
        <v>630</v>
      </c>
      <c r="G283" s="1" t="s">
        <v>228</v>
      </c>
      <c r="H283" s="1" t="s">
        <v>513</v>
      </c>
    </row>
    <row r="284" spans="1:8">
      <c r="A284" s="144">
        <v>140</v>
      </c>
      <c r="B284" s="236">
        <v>45005</v>
      </c>
      <c r="C284" s="1" t="s">
        <v>84</v>
      </c>
      <c r="E284" s="144">
        <v>22440</v>
      </c>
      <c r="F284" s="1" t="s">
        <v>120</v>
      </c>
      <c r="G284" s="1" t="s">
        <v>143</v>
      </c>
      <c r="H284" s="1" t="s">
        <v>384</v>
      </c>
    </row>
    <row r="285" spans="1:8">
      <c r="A285" s="144">
        <v>140</v>
      </c>
      <c r="B285" s="236">
        <v>45005</v>
      </c>
      <c r="C285" s="1" t="s">
        <v>276</v>
      </c>
      <c r="E285" s="144">
        <v>2244</v>
      </c>
      <c r="F285" s="1" t="s">
        <v>120</v>
      </c>
      <c r="G285" s="1" t="s">
        <v>143</v>
      </c>
      <c r="H285" s="1" t="s">
        <v>513</v>
      </c>
    </row>
    <row r="286" spans="1:8">
      <c r="A286" s="144">
        <v>140</v>
      </c>
      <c r="B286" s="236">
        <v>45005</v>
      </c>
      <c r="C286" s="1" t="s">
        <v>248</v>
      </c>
      <c r="D286" s="144">
        <v>24684</v>
      </c>
      <c r="F286" s="1" t="s">
        <v>120</v>
      </c>
      <c r="G286" s="1" t="s">
        <v>143</v>
      </c>
      <c r="H286" s="1" t="s">
        <v>513</v>
      </c>
    </row>
    <row r="287" spans="1:8">
      <c r="A287" s="144">
        <v>141</v>
      </c>
      <c r="B287" s="236">
        <v>45005</v>
      </c>
      <c r="C287" s="1" t="s">
        <v>84</v>
      </c>
      <c r="E287" s="144">
        <v>970</v>
      </c>
      <c r="F287" s="1" t="s">
        <v>120</v>
      </c>
      <c r="G287" s="1" t="s">
        <v>144</v>
      </c>
      <c r="H287" s="1" t="s">
        <v>384</v>
      </c>
    </row>
    <row r="288" spans="1:8">
      <c r="A288" s="144">
        <v>141</v>
      </c>
      <c r="B288" s="236">
        <v>45005</v>
      </c>
      <c r="C288" s="1" t="s">
        <v>248</v>
      </c>
      <c r="D288" s="144">
        <v>970</v>
      </c>
      <c r="F288" s="1" t="s">
        <v>120</v>
      </c>
      <c r="G288" s="1" t="s">
        <v>144</v>
      </c>
      <c r="H288" s="1" t="s">
        <v>513</v>
      </c>
    </row>
    <row r="289" spans="1:8">
      <c r="A289" s="144">
        <v>142</v>
      </c>
      <c r="B289" s="236">
        <v>45005</v>
      </c>
      <c r="C289" s="1" t="s">
        <v>84</v>
      </c>
      <c r="E289" s="144">
        <v>482180</v>
      </c>
      <c r="F289" s="1" t="s">
        <v>120</v>
      </c>
      <c r="G289" s="1" t="s">
        <v>143</v>
      </c>
      <c r="H289" s="1" t="s">
        <v>384</v>
      </c>
    </row>
    <row r="290" spans="1:8">
      <c r="A290" s="144">
        <v>142</v>
      </c>
      <c r="B290" s="236">
        <v>45005</v>
      </c>
      <c r="C290" s="1" t="s">
        <v>276</v>
      </c>
      <c r="E290" s="144">
        <v>48218</v>
      </c>
      <c r="F290" s="1" t="s">
        <v>120</v>
      </c>
      <c r="G290" s="1" t="s">
        <v>143</v>
      </c>
      <c r="H290" s="1" t="s">
        <v>513</v>
      </c>
    </row>
    <row r="291" spans="1:8">
      <c r="A291" s="144">
        <v>142</v>
      </c>
      <c r="B291" s="236">
        <v>45005</v>
      </c>
      <c r="C291" s="1" t="s">
        <v>248</v>
      </c>
      <c r="D291" s="144">
        <v>530398</v>
      </c>
      <c r="F291" s="1" t="s">
        <v>120</v>
      </c>
      <c r="G291" s="1" t="s">
        <v>143</v>
      </c>
      <c r="H291" s="1" t="s">
        <v>513</v>
      </c>
    </row>
    <row r="292" spans="1:8">
      <c r="A292" s="144">
        <v>143</v>
      </c>
      <c r="B292" s="236">
        <v>45005</v>
      </c>
      <c r="C292" s="1" t="s">
        <v>84</v>
      </c>
      <c r="E292" s="144">
        <v>21010</v>
      </c>
      <c r="F292" s="1" t="s">
        <v>120</v>
      </c>
      <c r="G292" s="1" t="s">
        <v>144</v>
      </c>
      <c r="H292" s="1" t="s">
        <v>384</v>
      </c>
    </row>
    <row r="293" spans="1:8">
      <c r="A293" s="144">
        <v>143</v>
      </c>
      <c r="B293" s="236">
        <v>45005</v>
      </c>
      <c r="C293" s="1" t="s">
        <v>248</v>
      </c>
      <c r="D293" s="144">
        <v>21010</v>
      </c>
      <c r="F293" s="1" t="s">
        <v>120</v>
      </c>
      <c r="G293" s="1" t="s">
        <v>144</v>
      </c>
      <c r="H293" s="1" t="s">
        <v>513</v>
      </c>
    </row>
    <row r="294" spans="1:8">
      <c r="A294" s="144">
        <v>144</v>
      </c>
      <c r="B294" s="236">
        <v>45005</v>
      </c>
      <c r="C294" s="1" t="s">
        <v>84</v>
      </c>
      <c r="E294" s="144">
        <v>8059480</v>
      </c>
      <c r="F294" s="1" t="s">
        <v>120</v>
      </c>
      <c r="G294" s="1" t="s">
        <v>227</v>
      </c>
      <c r="H294" s="1" t="s">
        <v>384</v>
      </c>
    </row>
    <row r="295" spans="1:8">
      <c r="A295" s="144">
        <v>144</v>
      </c>
      <c r="B295" s="236">
        <v>45005</v>
      </c>
      <c r="C295" s="1" t="s">
        <v>276</v>
      </c>
      <c r="E295" s="144">
        <v>805948</v>
      </c>
      <c r="F295" s="1" t="s">
        <v>120</v>
      </c>
      <c r="G295" s="1" t="s">
        <v>227</v>
      </c>
      <c r="H295" s="1" t="s">
        <v>513</v>
      </c>
    </row>
    <row r="296" spans="1:8">
      <c r="A296" s="144">
        <v>144</v>
      </c>
      <c r="B296" s="236">
        <v>45005</v>
      </c>
      <c r="C296" s="1" t="s">
        <v>248</v>
      </c>
      <c r="D296" s="144">
        <v>8865428</v>
      </c>
      <c r="F296" s="1" t="s">
        <v>120</v>
      </c>
      <c r="G296" s="1" t="s">
        <v>227</v>
      </c>
      <c r="H296" s="1" t="s">
        <v>513</v>
      </c>
    </row>
    <row r="297" spans="1:8">
      <c r="A297" s="144">
        <v>145</v>
      </c>
      <c r="B297" s="236">
        <v>45005</v>
      </c>
      <c r="C297" s="1" t="s">
        <v>84</v>
      </c>
      <c r="E297" s="144">
        <v>351590</v>
      </c>
      <c r="F297" s="1" t="s">
        <v>120</v>
      </c>
      <c r="G297" s="1" t="s">
        <v>228</v>
      </c>
      <c r="H297" s="1" t="s">
        <v>384</v>
      </c>
    </row>
    <row r="298" spans="1:8">
      <c r="A298" s="144">
        <v>145</v>
      </c>
      <c r="B298" s="236">
        <v>45005</v>
      </c>
      <c r="C298" s="1" t="s">
        <v>248</v>
      </c>
      <c r="D298" s="144">
        <v>351590</v>
      </c>
      <c r="F298" s="1" t="s">
        <v>120</v>
      </c>
      <c r="G298" s="1" t="s">
        <v>228</v>
      </c>
      <c r="H298" s="1" t="s">
        <v>513</v>
      </c>
    </row>
    <row r="299" spans="1:8">
      <c r="A299" s="144">
        <v>147</v>
      </c>
      <c r="B299" s="236">
        <v>45005</v>
      </c>
      <c r="C299" s="1" t="s">
        <v>84</v>
      </c>
      <c r="E299" s="144">
        <v>63810</v>
      </c>
      <c r="F299" s="1" t="s">
        <v>142</v>
      </c>
      <c r="G299" s="1" t="s">
        <v>143</v>
      </c>
      <c r="H299" s="1" t="s">
        <v>384</v>
      </c>
    </row>
    <row r="300" spans="1:8">
      <c r="A300" s="144">
        <v>147</v>
      </c>
      <c r="B300" s="236">
        <v>45005</v>
      </c>
      <c r="C300" s="1" t="s">
        <v>276</v>
      </c>
      <c r="E300" s="144">
        <v>6381</v>
      </c>
      <c r="F300" s="1" t="s">
        <v>142</v>
      </c>
      <c r="G300" s="1" t="s">
        <v>143</v>
      </c>
      <c r="H300" s="1" t="s">
        <v>513</v>
      </c>
    </row>
    <row r="301" spans="1:8">
      <c r="A301" s="144">
        <v>147</v>
      </c>
      <c r="B301" s="236">
        <v>45005</v>
      </c>
      <c r="C301" s="1" t="s">
        <v>248</v>
      </c>
      <c r="D301" s="144">
        <v>70191</v>
      </c>
      <c r="F301" s="1" t="s">
        <v>142</v>
      </c>
      <c r="G301" s="1" t="s">
        <v>143</v>
      </c>
      <c r="H301" s="1" t="s">
        <v>513</v>
      </c>
    </row>
    <row r="302" spans="1:8">
      <c r="A302" s="144">
        <v>148</v>
      </c>
      <c r="B302" s="236">
        <v>45005</v>
      </c>
      <c r="C302" s="1" t="s">
        <v>84</v>
      </c>
      <c r="E302" s="144">
        <v>2770</v>
      </c>
      <c r="F302" s="1" t="s">
        <v>142</v>
      </c>
      <c r="G302" s="1" t="s">
        <v>144</v>
      </c>
      <c r="H302" s="1" t="s">
        <v>384</v>
      </c>
    </row>
    <row r="303" spans="1:8">
      <c r="A303" s="144">
        <v>148</v>
      </c>
      <c r="B303" s="236">
        <v>45005</v>
      </c>
      <c r="C303" s="1" t="s">
        <v>248</v>
      </c>
      <c r="D303" s="144">
        <v>2770</v>
      </c>
      <c r="F303" s="1" t="s">
        <v>142</v>
      </c>
      <c r="G303" s="1" t="s">
        <v>144</v>
      </c>
      <c r="H303" s="1" t="s">
        <v>513</v>
      </c>
    </row>
    <row r="304" spans="1:8">
      <c r="A304" s="144">
        <v>150</v>
      </c>
      <c r="B304" s="236">
        <v>45005</v>
      </c>
      <c r="C304" s="1" t="s">
        <v>84</v>
      </c>
      <c r="E304" s="144">
        <v>1118460</v>
      </c>
      <c r="F304" s="1" t="s">
        <v>142</v>
      </c>
      <c r="G304" s="1" t="s">
        <v>143</v>
      </c>
      <c r="H304" s="1" t="s">
        <v>384</v>
      </c>
    </row>
    <row r="305" spans="1:8">
      <c r="A305" s="144">
        <v>150</v>
      </c>
      <c r="B305" s="236">
        <v>45005</v>
      </c>
      <c r="C305" s="1" t="s">
        <v>276</v>
      </c>
      <c r="E305" s="144">
        <v>111846</v>
      </c>
      <c r="F305" s="1" t="s">
        <v>142</v>
      </c>
      <c r="G305" s="1" t="s">
        <v>143</v>
      </c>
      <c r="H305" s="1" t="s">
        <v>513</v>
      </c>
    </row>
    <row r="306" spans="1:8">
      <c r="A306" s="144">
        <v>150</v>
      </c>
      <c r="B306" s="236">
        <v>45005</v>
      </c>
      <c r="C306" s="1" t="s">
        <v>248</v>
      </c>
      <c r="D306" s="144">
        <v>1230306</v>
      </c>
      <c r="F306" s="1" t="s">
        <v>142</v>
      </c>
      <c r="G306" s="1" t="s">
        <v>143</v>
      </c>
      <c r="H306" s="1" t="s">
        <v>513</v>
      </c>
    </row>
    <row r="307" spans="1:8">
      <c r="A307" s="144">
        <v>151</v>
      </c>
      <c r="B307" s="236">
        <v>45005</v>
      </c>
      <c r="C307" s="1" t="s">
        <v>84</v>
      </c>
      <c r="E307" s="144">
        <v>48760</v>
      </c>
      <c r="F307" s="1" t="s">
        <v>142</v>
      </c>
      <c r="G307" s="1" t="s">
        <v>144</v>
      </c>
      <c r="H307" s="1" t="s">
        <v>384</v>
      </c>
    </row>
    <row r="308" spans="1:8">
      <c r="A308" s="144">
        <v>151</v>
      </c>
      <c r="B308" s="236">
        <v>45005</v>
      </c>
      <c r="C308" s="1" t="s">
        <v>248</v>
      </c>
      <c r="D308" s="144">
        <v>48760</v>
      </c>
      <c r="F308" s="1" t="s">
        <v>142</v>
      </c>
      <c r="G308" s="1" t="s">
        <v>144</v>
      </c>
      <c r="H308" s="1" t="s">
        <v>513</v>
      </c>
    </row>
    <row r="309" spans="1:8">
      <c r="A309" s="144">
        <v>152</v>
      </c>
      <c r="B309" s="236">
        <v>45005</v>
      </c>
      <c r="C309" s="1" t="s">
        <v>84</v>
      </c>
      <c r="E309" s="144">
        <v>15806330</v>
      </c>
      <c r="F309" s="1" t="s">
        <v>142</v>
      </c>
      <c r="G309" s="1" t="s">
        <v>227</v>
      </c>
      <c r="H309" s="1" t="s">
        <v>384</v>
      </c>
    </row>
    <row r="310" spans="1:8">
      <c r="A310" s="144">
        <v>152</v>
      </c>
      <c r="B310" s="236">
        <v>45005</v>
      </c>
      <c r="C310" s="1" t="s">
        <v>276</v>
      </c>
      <c r="E310" s="144">
        <v>1580633</v>
      </c>
      <c r="F310" s="1" t="s">
        <v>142</v>
      </c>
      <c r="G310" s="1" t="s">
        <v>227</v>
      </c>
      <c r="H310" s="1" t="s">
        <v>513</v>
      </c>
    </row>
    <row r="311" spans="1:8">
      <c r="A311" s="144">
        <v>152</v>
      </c>
      <c r="B311" s="236">
        <v>45005</v>
      </c>
      <c r="C311" s="1" t="s">
        <v>248</v>
      </c>
      <c r="D311" s="144">
        <v>17386963</v>
      </c>
      <c r="F311" s="1" t="s">
        <v>142</v>
      </c>
      <c r="G311" s="1" t="s">
        <v>227</v>
      </c>
      <c r="H311" s="1" t="s">
        <v>513</v>
      </c>
    </row>
    <row r="312" spans="1:8">
      <c r="A312" s="144">
        <v>153</v>
      </c>
      <c r="B312" s="236">
        <v>45005</v>
      </c>
      <c r="C312" s="1" t="s">
        <v>84</v>
      </c>
      <c r="E312" s="144">
        <v>689550</v>
      </c>
      <c r="F312" s="1" t="s">
        <v>142</v>
      </c>
      <c r="G312" s="1" t="s">
        <v>228</v>
      </c>
      <c r="H312" s="1" t="s">
        <v>384</v>
      </c>
    </row>
    <row r="313" spans="1:8">
      <c r="A313" s="144">
        <v>153</v>
      </c>
      <c r="B313" s="236">
        <v>45005</v>
      </c>
      <c r="C313" s="1" t="s">
        <v>248</v>
      </c>
      <c r="D313" s="144">
        <v>689550</v>
      </c>
      <c r="F313" s="1" t="s">
        <v>142</v>
      </c>
      <c r="G313" s="1" t="s">
        <v>228</v>
      </c>
      <c r="H313" s="1" t="s">
        <v>513</v>
      </c>
    </row>
    <row r="314" spans="1:8">
      <c r="A314" s="144">
        <v>154</v>
      </c>
      <c r="B314" s="236">
        <v>45005</v>
      </c>
      <c r="C314" s="1" t="s">
        <v>84</v>
      </c>
      <c r="E314" s="144">
        <v>140000</v>
      </c>
      <c r="F314" s="1" t="s">
        <v>142</v>
      </c>
      <c r="G314" s="1" t="s">
        <v>145</v>
      </c>
      <c r="H314" s="1" t="s">
        <v>384</v>
      </c>
    </row>
    <row r="315" spans="1:8">
      <c r="A315" s="144">
        <v>154</v>
      </c>
      <c r="B315" s="236">
        <v>45005</v>
      </c>
      <c r="C315" s="1" t="s">
        <v>276</v>
      </c>
      <c r="E315" s="144">
        <v>14000</v>
      </c>
      <c r="F315" s="1" t="s">
        <v>142</v>
      </c>
      <c r="G315" s="1" t="s">
        <v>145</v>
      </c>
      <c r="H315" s="1" t="s">
        <v>513</v>
      </c>
    </row>
    <row r="316" spans="1:8">
      <c r="A316" s="144">
        <v>154</v>
      </c>
      <c r="B316" s="236">
        <v>45005</v>
      </c>
      <c r="C316" s="1" t="s">
        <v>248</v>
      </c>
      <c r="D316" s="144">
        <v>154000</v>
      </c>
      <c r="F316" s="1" t="s">
        <v>142</v>
      </c>
      <c r="G316" s="1" t="s">
        <v>145</v>
      </c>
      <c r="H316" s="1" t="s">
        <v>513</v>
      </c>
    </row>
    <row r="317" spans="1:8">
      <c r="A317" s="144">
        <v>155</v>
      </c>
      <c r="B317" s="236">
        <v>44987</v>
      </c>
      <c r="C317" s="1" t="s">
        <v>84</v>
      </c>
      <c r="E317" s="144">
        <v>270000</v>
      </c>
      <c r="F317" s="1" t="s">
        <v>326</v>
      </c>
      <c r="G317" s="1" t="s">
        <v>316</v>
      </c>
      <c r="H317" s="1" t="s">
        <v>384</v>
      </c>
    </row>
    <row r="318" spans="1:8">
      <c r="A318" s="144">
        <v>155</v>
      </c>
      <c r="B318" s="236">
        <v>44987</v>
      </c>
      <c r="C318" s="1" t="s">
        <v>276</v>
      </c>
      <c r="E318" s="144">
        <v>27000</v>
      </c>
      <c r="F318" s="1" t="s">
        <v>326</v>
      </c>
      <c r="G318" s="1" t="s">
        <v>316</v>
      </c>
      <c r="H318" s="1" t="s">
        <v>513</v>
      </c>
    </row>
    <row r="319" spans="1:8">
      <c r="A319" s="144">
        <v>155</v>
      </c>
      <c r="B319" s="236">
        <v>44987</v>
      </c>
      <c r="C319" s="1" t="s">
        <v>248</v>
      </c>
      <c r="D319" s="144">
        <v>297000</v>
      </c>
      <c r="F319" s="1" t="s">
        <v>326</v>
      </c>
      <c r="G319" s="1" t="s">
        <v>316</v>
      </c>
      <c r="H319" s="1" t="s">
        <v>513</v>
      </c>
    </row>
    <row r="320" spans="1:8">
      <c r="A320" s="144">
        <v>156</v>
      </c>
      <c r="B320" s="236">
        <v>44987</v>
      </c>
      <c r="C320" s="1" t="s">
        <v>84</v>
      </c>
      <c r="E320" s="144">
        <v>800000</v>
      </c>
      <c r="F320" s="1" t="s">
        <v>323</v>
      </c>
      <c r="G320" s="1" t="s">
        <v>316</v>
      </c>
      <c r="H320" s="1" t="s">
        <v>384</v>
      </c>
    </row>
    <row r="321" spans="1:8">
      <c r="A321" s="144">
        <v>156</v>
      </c>
      <c r="B321" s="236">
        <v>44987</v>
      </c>
      <c r="C321" s="1" t="s">
        <v>276</v>
      </c>
      <c r="E321" s="144">
        <v>80000</v>
      </c>
      <c r="F321" s="1" t="s">
        <v>323</v>
      </c>
      <c r="G321" s="1" t="s">
        <v>316</v>
      </c>
      <c r="H321" s="1" t="s">
        <v>513</v>
      </c>
    </row>
    <row r="322" spans="1:8">
      <c r="A322" s="144">
        <v>156</v>
      </c>
      <c r="B322" s="236">
        <v>44987</v>
      </c>
      <c r="C322" s="1" t="s">
        <v>248</v>
      </c>
      <c r="D322" s="144">
        <v>880000</v>
      </c>
      <c r="F322" s="1" t="s">
        <v>323</v>
      </c>
      <c r="G322" s="1" t="s">
        <v>316</v>
      </c>
      <c r="H322" s="1" t="s">
        <v>513</v>
      </c>
    </row>
    <row r="323" spans="1:8">
      <c r="A323" s="144">
        <v>157</v>
      </c>
      <c r="B323" s="236">
        <v>45005</v>
      </c>
      <c r="C323" s="1" t="s">
        <v>84</v>
      </c>
      <c r="E323" s="144">
        <v>1650000</v>
      </c>
      <c r="F323" s="1" t="s">
        <v>324</v>
      </c>
      <c r="G323" s="1" t="s">
        <v>223</v>
      </c>
      <c r="H323" s="1" t="s">
        <v>384</v>
      </c>
    </row>
    <row r="324" spans="1:8">
      <c r="A324" s="144">
        <v>157</v>
      </c>
      <c r="B324" s="236">
        <v>45005</v>
      </c>
      <c r="C324" s="1" t="s">
        <v>276</v>
      </c>
      <c r="E324" s="144">
        <v>165000</v>
      </c>
      <c r="F324" s="1" t="s">
        <v>324</v>
      </c>
      <c r="G324" s="1" t="s">
        <v>223</v>
      </c>
      <c r="H324" s="1" t="s">
        <v>513</v>
      </c>
    </row>
    <row r="325" spans="1:8">
      <c r="A325" s="144">
        <v>157</v>
      </c>
      <c r="B325" s="236">
        <v>45005</v>
      </c>
      <c r="C325" s="1" t="s">
        <v>248</v>
      </c>
      <c r="D325" s="144">
        <v>1815000</v>
      </c>
      <c r="F325" s="1" t="s">
        <v>324</v>
      </c>
      <c r="G325" s="1" t="s">
        <v>223</v>
      </c>
      <c r="H325" s="1" t="s">
        <v>513</v>
      </c>
    </row>
  </sheetData>
  <sortState ref="A2:H325">
    <sortCondition ref="A2:A32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84" zoomScale="90" zoomScaleNormal="90" workbookViewId="0">
      <selection activeCell="F220" sqref="F22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44988</v>
      </c>
      <c r="C2" s="1" t="s">
        <v>147</v>
      </c>
      <c r="D2" s="144">
        <v>5801796</v>
      </c>
      <c r="F2" s="1" t="s">
        <v>379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44988</v>
      </c>
      <c r="C3" s="1" t="s">
        <v>864</v>
      </c>
      <c r="E3" s="144">
        <v>5801796</v>
      </c>
      <c r="F3" s="1" t="s">
        <v>379</v>
      </c>
      <c r="G3" s="1" t="s">
        <v>251</v>
      </c>
      <c r="H3" s="138"/>
    </row>
    <row r="4" spans="1:9">
      <c r="A4" s="1">
        <v>2</v>
      </c>
      <c r="B4" s="236">
        <v>44988</v>
      </c>
      <c r="C4" s="1" t="s">
        <v>146</v>
      </c>
      <c r="D4" s="144">
        <v>14497615</v>
      </c>
      <c r="F4" s="1" t="s">
        <v>376</v>
      </c>
      <c r="G4" s="1" t="s">
        <v>251</v>
      </c>
      <c r="H4" s="138" t="s">
        <v>165</v>
      </c>
      <c r="I4" s="138"/>
    </row>
    <row r="5" spans="1:9">
      <c r="A5" s="1">
        <v>2</v>
      </c>
      <c r="B5" s="236">
        <v>44988</v>
      </c>
      <c r="C5" s="1" t="s">
        <v>864</v>
      </c>
      <c r="E5" s="144">
        <v>14497615</v>
      </c>
      <c r="F5" s="1" t="s">
        <v>376</v>
      </c>
      <c r="G5" s="1" t="s">
        <v>251</v>
      </c>
      <c r="H5" s="138"/>
    </row>
    <row r="6" spans="1:9">
      <c r="A6" s="1">
        <v>3</v>
      </c>
      <c r="B6" s="236">
        <v>44988</v>
      </c>
      <c r="C6" s="1" t="s">
        <v>146</v>
      </c>
      <c r="D6" s="144">
        <v>8779100</v>
      </c>
      <c r="F6" s="1" t="s">
        <v>320</v>
      </c>
      <c r="G6" s="1" t="s">
        <v>251</v>
      </c>
      <c r="H6" s="1" t="s">
        <v>165</v>
      </c>
      <c r="I6" s="138"/>
    </row>
    <row r="7" spans="1:9">
      <c r="A7" s="1">
        <v>3</v>
      </c>
      <c r="B7" s="236">
        <v>44988</v>
      </c>
      <c r="C7" s="1" t="s">
        <v>864</v>
      </c>
      <c r="E7" s="144">
        <v>8779100</v>
      </c>
      <c r="F7" s="1" t="s">
        <v>320</v>
      </c>
      <c r="G7" s="1" t="s">
        <v>251</v>
      </c>
      <c r="H7" s="138"/>
    </row>
    <row r="8" spans="1:9">
      <c r="A8" s="1">
        <v>4</v>
      </c>
      <c r="B8" s="236">
        <v>44991</v>
      </c>
      <c r="C8" s="1" t="s">
        <v>146</v>
      </c>
      <c r="D8" s="144">
        <v>28477350</v>
      </c>
      <c r="F8" s="1" t="s">
        <v>325</v>
      </c>
      <c r="G8" s="1" t="s">
        <v>251</v>
      </c>
      <c r="H8" s="138" t="s">
        <v>165</v>
      </c>
      <c r="I8" s="138"/>
    </row>
    <row r="9" spans="1:9">
      <c r="A9" s="1">
        <v>4</v>
      </c>
      <c r="B9" s="236">
        <v>44991</v>
      </c>
      <c r="C9" s="1" t="s">
        <v>864</v>
      </c>
      <c r="E9" s="144">
        <v>28477350</v>
      </c>
      <c r="F9" s="1" t="s">
        <v>325</v>
      </c>
      <c r="G9" s="1" t="s">
        <v>251</v>
      </c>
      <c r="H9" s="138"/>
    </row>
    <row r="10" spans="1:9">
      <c r="A10" s="1">
        <v>5</v>
      </c>
      <c r="B10" s="236">
        <v>44991</v>
      </c>
      <c r="C10" s="1" t="s">
        <v>146</v>
      </c>
      <c r="D10" s="144">
        <v>34673760</v>
      </c>
      <c r="F10" s="1" t="s">
        <v>332</v>
      </c>
      <c r="G10" s="1" t="s">
        <v>251</v>
      </c>
      <c r="H10" s="138" t="s">
        <v>165</v>
      </c>
      <c r="I10" s="138"/>
    </row>
    <row r="11" spans="1:9">
      <c r="A11" s="1">
        <v>5</v>
      </c>
      <c r="B11" s="236">
        <v>44991</v>
      </c>
      <c r="C11" s="1" t="s">
        <v>864</v>
      </c>
      <c r="E11" s="144">
        <v>34673760</v>
      </c>
      <c r="F11" s="1" t="s">
        <v>332</v>
      </c>
      <c r="G11" s="1" t="s">
        <v>251</v>
      </c>
      <c r="H11" s="138"/>
    </row>
    <row r="12" spans="1:9">
      <c r="A12" s="1">
        <v>6</v>
      </c>
      <c r="B12" s="236">
        <v>44991</v>
      </c>
      <c r="C12" s="1" t="s">
        <v>146</v>
      </c>
      <c r="D12" s="144">
        <v>13637800</v>
      </c>
      <c r="F12" s="1" t="s">
        <v>346</v>
      </c>
      <c r="G12" s="1" t="s">
        <v>251</v>
      </c>
      <c r="H12" s="138" t="s">
        <v>165</v>
      </c>
      <c r="I12" s="138"/>
    </row>
    <row r="13" spans="1:9">
      <c r="A13" s="1">
        <v>6</v>
      </c>
      <c r="B13" s="236">
        <v>44991</v>
      </c>
      <c r="C13" s="1" t="s">
        <v>864</v>
      </c>
      <c r="E13" s="144">
        <v>13637800</v>
      </c>
      <c r="F13" s="1" t="s">
        <v>346</v>
      </c>
      <c r="G13" s="1" t="s">
        <v>251</v>
      </c>
      <c r="H13" s="138"/>
    </row>
    <row r="14" spans="1:9">
      <c r="A14" s="1">
        <v>7</v>
      </c>
      <c r="B14" s="236">
        <v>44991</v>
      </c>
      <c r="C14" s="1" t="s">
        <v>146</v>
      </c>
      <c r="D14" s="144">
        <v>29533570</v>
      </c>
      <c r="F14" s="1" t="s">
        <v>346</v>
      </c>
      <c r="G14" s="1" t="s">
        <v>251</v>
      </c>
      <c r="H14" s="138" t="s">
        <v>165</v>
      </c>
      <c r="I14" s="138"/>
    </row>
    <row r="15" spans="1:9">
      <c r="A15" s="1">
        <v>7</v>
      </c>
      <c r="B15" s="236">
        <v>44991</v>
      </c>
      <c r="C15" s="1" t="s">
        <v>864</v>
      </c>
      <c r="E15" s="144">
        <v>29533570</v>
      </c>
      <c r="F15" s="1" t="s">
        <v>346</v>
      </c>
      <c r="G15" s="1" t="s">
        <v>251</v>
      </c>
      <c r="H15" s="138"/>
    </row>
    <row r="16" spans="1:9">
      <c r="A16" s="1">
        <v>8</v>
      </c>
      <c r="B16" s="236">
        <v>44991</v>
      </c>
      <c r="C16" s="1" t="s">
        <v>146</v>
      </c>
      <c r="D16" s="144">
        <v>5267680</v>
      </c>
      <c r="F16" s="1" t="s">
        <v>320</v>
      </c>
      <c r="G16" s="1" t="s">
        <v>251</v>
      </c>
      <c r="H16" s="138" t="s">
        <v>165</v>
      </c>
      <c r="I16" s="138"/>
    </row>
    <row r="17" spans="1:9">
      <c r="A17" s="1">
        <v>8</v>
      </c>
      <c r="B17" s="236">
        <v>44991</v>
      </c>
      <c r="C17" s="1" t="s">
        <v>864</v>
      </c>
      <c r="E17" s="144">
        <v>5267680</v>
      </c>
      <c r="F17" s="1" t="s">
        <v>320</v>
      </c>
      <c r="G17" s="1" t="s">
        <v>251</v>
      </c>
      <c r="H17" s="138"/>
    </row>
    <row r="18" spans="1:9">
      <c r="A18" s="1">
        <v>9</v>
      </c>
      <c r="B18" s="236">
        <v>44991</v>
      </c>
      <c r="C18" s="1" t="s">
        <v>146</v>
      </c>
      <c r="D18" s="144">
        <v>13160180</v>
      </c>
      <c r="F18" s="1" t="s">
        <v>320</v>
      </c>
      <c r="G18" s="1" t="s">
        <v>251</v>
      </c>
      <c r="H18" s="138" t="s">
        <v>165</v>
      </c>
      <c r="I18" s="138"/>
    </row>
    <row r="19" spans="1:9">
      <c r="A19" s="1">
        <v>9</v>
      </c>
      <c r="B19" s="236">
        <v>44991</v>
      </c>
      <c r="C19" s="1" t="s">
        <v>864</v>
      </c>
      <c r="E19" s="144">
        <v>13160180</v>
      </c>
      <c r="F19" s="1" t="s">
        <v>320</v>
      </c>
      <c r="G19" s="1" t="s">
        <v>251</v>
      </c>
      <c r="H19" s="138"/>
    </row>
    <row r="20" spans="1:9">
      <c r="A20" s="1">
        <v>10</v>
      </c>
      <c r="B20" s="236">
        <v>44991</v>
      </c>
      <c r="C20" s="1" t="s">
        <v>146</v>
      </c>
      <c r="D20" s="144">
        <v>14806990</v>
      </c>
      <c r="F20" s="1" t="s">
        <v>320</v>
      </c>
      <c r="G20" s="1" t="s">
        <v>251</v>
      </c>
      <c r="H20" s="138" t="s">
        <v>165</v>
      </c>
      <c r="I20" s="138"/>
    </row>
    <row r="21" spans="1:9">
      <c r="A21" s="1">
        <v>10</v>
      </c>
      <c r="B21" s="236">
        <v>44991</v>
      </c>
      <c r="C21" s="1" t="s">
        <v>864</v>
      </c>
      <c r="E21" s="144">
        <v>14806990</v>
      </c>
      <c r="F21" s="1" t="s">
        <v>320</v>
      </c>
      <c r="G21" s="1" t="s">
        <v>251</v>
      </c>
      <c r="H21" s="138"/>
    </row>
    <row r="22" spans="1:9">
      <c r="A22" s="1">
        <v>11</v>
      </c>
      <c r="B22" s="236">
        <v>44991</v>
      </c>
      <c r="C22" s="1" t="s">
        <v>146</v>
      </c>
      <c r="D22" s="144">
        <v>16222470</v>
      </c>
      <c r="F22" s="1" t="s">
        <v>320</v>
      </c>
      <c r="G22" s="1" t="s">
        <v>251</v>
      </c>
      <c r="H22" s="1" t="s">
        <v>165</v>
      </c>
      <c r="I22" s="138"/>
    </row>
    <row r="23" spans="1:9">
      <c r="A23" s="1">
        <v>11</v>
      </c>
      <c r="B23" s="236">
        <v>44991</v>
      </c>
      <c r="C23" s="1" t="s">
        <v>864</v>
      </c>
      <c r="E23" s="144">
        <v>16222470</v>
      </c>
      <c r="F23" s="1" t="s">
        <v>320</v>
      </c>
      <c r="G23" s="1" t="s">
        <v>251</v>
      </c>
    </row>
    <row r="24" spans="1:9">
      <c r="A24" s="1">
        <v>12</v>
      </c>
      <c r="B24" s="236">
        <v>44992</v>
      </c>
      <c r="C24" s="1" t="s">
        <v>146</v>
      </c>
      <c r="D24" s="144">
        <v>17096200</v>
      </c>
      <c r="F24" s="1" t="s">
        <v>339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6">
        <v>44992</v>
      </c>
      <c r="C25" s="1" t="s">
        <v>864</v>
      </c>
      <c r="E25" s="144">
        <v>17096200</v>
      </c>
      <c r="F25" s="1" t="s">
        <v>339</v>
      </c>
      <c r="G25" s="1" t="s">
        <v>251</v>
      </c>
      <c r="H25" s="138"/>
    </row>
    <row r="26" spans="1:9">
      <c r="A26" s="1">
        <v>13</v>
      </c>
      <c r="B26" s="236">
        <v>44992</v>
      </c>
      <c r="C26" s="1" t="s">
        <v>146</v>
      </c>
      <c r="D26" s="144">
        <v>9325140</v>
      </c>
      <c r="F26" s="1" t="s">
        <v>339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6">
        <v>44992</v>
      </c>
      <c r="C27" s="1" t="s">
        <v>864</v>
      </c>
      <c r="E27" s="144">
        <v>9325140</v>
      </c>
      <c r="F27" s="1" t="s">
        <v>339</v>
      </c>
      <c r="G27" s="1" t="s">
        <v>251</v>
      </c>
      <c r="H27" s="138"/>
    </row>
    <row r="28" spans="1:9">
      <c r="A28" s="1">
        <v>14</v>
      </c>
      <c r="B28" s="236">
        <v>44993</v>
      </c>
      <c r="C28" s="1" t="s">
        <v>146</v>
      </c>
      <c r="D28" s="144">
        <v>5420250</v>
      </c>
      <c r="F28" s="1" t="s">
        <v>315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6">
        <v>44993</v>
      </c>
      <c r="C29" s="1" t="s">
        <v>864</v>
      </c>
      <c r="E29" s="144">
        <v>5420250</v>
      </c>
      <c r="F29" s="1" t="s">
        <v>315</v>
      </c>
      <c r="G29" s="1" t="s">
        <v>251</v>
      </c>
      <c r="H29" s="138"/>
    </row>
    <row r="30" spans="1:9">
      <c r="A30" s="1">
        <v>15</v>
      </c>
      <c r="B30" s="236">
        <v>44994</v>
      </c>
      <c r="C30" s="1" t="s">
        <v>146</v>
      </c>
      <c r="D30" s="144">
        <v>63782598</v>
      </c>
      <c r="F30" s="1" t="s">
        <v>357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6">
        <v>44994</v>
      </c>
      <c r="C31" s="1" t="s">
        <v>864</v>
      </c>
      <c r="E31" s="144">
        <v>63782598</v>
      </c>
      <c r="F31" s="1" t="s">
        <v>357</v>
      </c>
      <c r="G31" s="1" t="s">
        <v>251</v>
      </c>
      <c r="H31" s="138"/>
    </row>
    <row r="32" spans="1:9">
      <c r="A32" s="1">
        <v>16</v>
      </c>
      <c r="B32" s="236">
        <v>44994</v>
      </c>
      <c r="C32" s="1" t="s">
        <v>146</v>
      </c>
      <c r="D32" s="144">
        <v>24920390</v>
      </c>
      <c r="F32" s="1" t="s">
        <v>361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6">
        <v>44994</v>
      </c>
      <c r="C33" s="1" t="s">
        <v>864</v>
      </c>
      <c r="E33" s="144">
        <v>24920390</v>
      </c>
      <c r="F33" s="1" t="s">
        <v>361</v>
      </c>
      <c r="G33" s="1" t="s">
        <v>251</v>
      </c>
      <c r="H33" s="138"/>
    </row>
    <row r="34" spans="1:9">
      <c r="A34" s="1">
        <v>17</v>
      </c>
      <c r="B34" s="236">
        <v>44995</v>
      </c>
      <c r="C34" s="1" t="s">
        <v>146</v>
      </c>
      <c r="D34" s="144">
        <v>12531530</v>
      </c>
      <c r="F34" s="1" t="s">
        <v>116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6">
        <v>44995</v>
      </c>
      <c r="C35" s="1" t="s">
        <v>864</v>
      </c>
      <c r="E35" s="144">
        <v>12531530</v>
      </c>
      <c r="F35" s="1" t="s">
        <v>116</v>
      </c>
      <c r="G35" s="1" t="s">
        <v>251</v>
      </c>
      <c r="H35" s="138"/>
    </row>
    <row r="36" spans="1:9">
      <c r="A36" s="1">
        <v>18</v>
      </c>
      <c r="B36" s="236">
        <v>44995</v>
      </c>
      <c r="C36" s="1" t="s">
        <v>146</v>
      </c>
      <c r="D36" s="144">
        <v>167116840</v>
      </c>
      <c r="F36" s="1" t="s">
        <v>354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6">
        <v>44995</v>
      </c>
      <c r="C37" s="1" t="s">
        <v>864</v>
      </c>
      <c r="E37" s="144">
        <v>167116840</v>
      </c>
      <c r="F37" s="1" t="s">
        <v>354</v>
      </c>
      <c r="G37" s="1" t="s">
        <v>251</v>
      </c>
      <c r="H37" s="138"/>
    </row>
    <row r="38" spans="1:9">
      <c r="A38" s="1">
        <v>19</v>
      </c>
      <c r="B38" s="236">
        <v>44995</v>
      </c>
      <c r="C38" s="1" t="s">
        <v>146</v>
      </c>
      <c r="D38" s="144">
        <v>101180310</v>
      </c>
      <c r="F38" s="1" t="s">
        <v>401</v>
      </c>
      <c r="G38" s="1" t="s">
        <v>251</v>
      </c>
      <c r="H38" s="138" t="s">
        <v>165</v>
      </c>
      <c r="I38" s="138"/>
    </row>
    <row r="39" spans="1:9">
      <c r="A39" s="1">
        <v>19</v>
      </c>
      <c r="B39" s="236">
        <v>44995</v>
      </c>
      <c r="C39" s="1" t="s">
        <v>864</v>
      </c>
      <c r="E39" s="144">
        <v>101180310</v>
      </c>
      <c r="F39" s="1" t="s">
        <v>401</v>
      </c>
      <c r="G39" s="1" t="s">
        <v>251</v>
      </c>
    </row>
    <row r="40" spans="1:9">
      <c r="A40" s="1">
        <v>20</v>
      </c>
      <c r="B40" s="236">
        <v>44995</v>
      </c>
      <c r="C40" s="1" t="s">
        <v>146</v>
      </c>
      <c r="D40" s="144">
        <v>69005640</v>
      </c>
      <c r="F40" s="1" t="s">
        <v>359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6">
        <v>44995</v>
      </c>
      <c r="C41" s="1" t="s">
        <v>864</v>
      </c>
      <c r="E41" s="144">
        <v>69005640</v>
      </c>
      <c r="F41" s="1" t="s">
        <v>359</v>
      </c>
      <c r="G41" s="1" t="s">
        <v>251</v>
      </c>
      <c r="H41" s="138"/>
    </row>
    <row r="42" spans="1:9">
      <c r="A42" s="1">
        <v>21</v>
      </c>
      <c r="B42" s="236">
        <v>44995</v>
      </c>
      <c r="C42" s="1" t="s">
        <v>146</v>
      </c>
      <c r="D42" s="144">
        <v>7791300</v>
      </c>
      <c r="F42" s="1" t="s">
        <v>867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6">
        <v>44995</v>
      </c>
      <c r="C43" s="1" t="s">
        <v>864</v>
      </c>
      <c r="E43" s="144">
        <v>7791300</v>
      </c>
      <c r="F43" s="1" t="s">
        <v>867</v>
      </c>
      <c r="G43" s="1" t="s">
        <v>251</v>
      </c>
      <c r="H43" s="138"/>
    </row>
    <row r="44" spans="1:9">
      <c r="A44" s="1">
        <v>22</v>
      </c>
      <c r="B44" s="236">
        <v>44995</v>
      </c>
      <c r="C44" s="1" t="s">
        <v>146</v>
      </c>
      <c r="D44" s="144">
        <v>15464460</v>
      </c>
      <c r="F44" s="1" t="s">
        <v>353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6">
        <v>44995</v>
      </c>
      <c r="C45" s="1" t="s">
        <v>864</v>
      </c>
      <c r="E45" s="144">
        <v>15464460</v>
      </c>
      <c r="F45" s="1" t="s">
        <v>353</v>
      </c>
      <c r="G45" s="1" t="s">
        <v>251</v>
      </c>
      <c r="H45" s="138"/>
    </row>
    <row r="46" spans="1:9">
      <c r="A46" s="1">
        <v>23</v>
      </c>
      <c r="B46" s="236">
        <v>44995</v>
      </c>
      <c r="C46" s="1" t="s">
        <v>146</v>
      </c>
      <c r="D46" s="144">
        <v>12344090</v>
      </c>
      <c r="F46" s="1" t="s">
        <v>128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6">
        <v>44995</v>
      </c>
      <c r="C47" s="1" t="s">
        <v>864</v>
      </c>
      <c r="E47" s="144">
        <v>12344090</v>
      </c>
      <c r="F47" s="1" t="s">
        <v>128</v>
      </c>
      <c r="G47" s="1" t="s">
        <v>251</v>
      </c>
      <c r="H47" s="138"/>
    </row>
    <row r="48" spans="1:9">
      <c r="A48" s="1">
        <v>24</v>
      </c>
      <c r="B48" s="236">
        <v>44995</v>
      </c>
      <c r="C48" s="1" t="s">
        <v>146</v>
      </c>
      <c r="D48" s="144">
        <v>108992400</v>
      </c>
      <c r="F48" s="1" t="s">
        <v>379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6">
        <v>44995</v>
      </c>
      <c r="C49" s="1" t="s">
        <v>864</v>
      </c>
      <c r="E49" s="144">
        <v>108992400</v>
      </c>
      <c r="F49" s="1" t="s">
        <v>379</v>
      </c>
      <c r="G49" s="1" t="s">
        <v>251</v>
      </c>
      <c r="H49" s="138"/>
    </row>
    <row r="50" spans="1:9">
      <c r="A50" s="1">
        <v>25</v>
      </c>
      <c r="B50" s="236">
        <v>44995</v>
      </c>
      <c r="C50" s="1" t="s">
        <v>146</v>
      </c>
      <c r="D50" s="144">
        <v>7387600</v>
      </c>
      <c r="F50" s="1" t="s">
        <v>321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6">
        <v>44995</v>
      </c>
      <c r="C51" s="1" t="s">
        <v>864</v>
      </c>
      <c r="E51" s="144">
        <v>7387600</v>
      </c>
      <c r="F51" s="1" t="s">
        <v>321</v>
      </c>
      <c r="G51" s="1" t="s">
        <v>251</v>
      </c>
      <c r="H51" s="138"/>
    </row>
    <row r="52" spans="1:9">
      <c r="A52" s="1">
        <v>26</v>
      </c>
      <c r="B52" s="236">
        <v>44995</v>
      </c>
      <c r="C52" s="1" t="s">
        <v>146</v>
      </c>
      <c r="D52" s="144">
        <v>126287700</v>
      </c>
      <c r="F52" s="1" t="s">
        <v>321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6">
        <v>44995</v>
      </c>
      <c r="C53" s="1" t="s">
        <v>864</v>
      </c>
      <c r="E53" s="144">
        <v>126287700</v>
      </c>
      <c r="F53" s="1" t="s">
        <v>321</v>
      </c>
      <c r="G53" s="1" t="s">
        <v>251</v>
      </c>
      <c r="H53" s="138"/>
    </row>
    <row r="54" spans="1:9">
      <c r="A54" s="1">
        <v>27</v>
      </c>
      <c r="B54" s="236">
        <v>44995</v>
      </c>
      <c r="C54" s="1" t="s">
        <v>146</v>
      </c>
      <c r="D54" s="144">
        <v>2436940</v>
      </c>
      <c r="F54" s="1" t="s">
        <v>515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6">
        <v>44995</v>
      </c>
      <c r="C55" s="1" t="s">
        <v>864</v>
      </c>
      <c r="E55" s="144">
        <v>2436940</v>
      </c>
      <c r="F55" s="1" t="s">
        <v>515</v>
      </c>
      <c r="G55" s="1" t="s">
        <v>251</v>
      </c>
      <c r="H55" s="138"/>
    </row>
    <row r="56" spans="1:9">
      <c r="A56" s="1">
        <v>28</v>
      </c>
      <c r="B56" s="236">
        <v>44995</v>
      </c>
      <c r="C56" s="1" t="s">
        <v>146</v>
      </c>
      <c r="D56" s="144">
        <v>11422840</v>
      </c>
      <c r="F56" s="1" t="s">
        <v>868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6">
        <v>44995</v>
      </c>
      <c r="C57" s="1" t="s">
        <v>864</v>
      </c>
      <c r="E57" s="144">
        <v>11422840</v>
      </c>
      <c r="F57" s="1" t="s">
        <v>868</v>
      </c>
      <c r="G57" s="1" t="s">
        <v>251</v>
      </c>
      <c r="H57" s="138"/>
    </row>
    <row r="58" spans="1:9">
      <c r="A58" s="1">
        <v>29</v>
      </c>
      <c r="B58" s="236">
        <v>44995</v>
      </c>
      <c r="C58" s="1" t="s">
        <v>146</v>
      </c>
      <c r="D58" s="144">
        <v>4411880</v>
      </c>
      <c r="F58" s="1" t="s">
        <v>515</v>
      </c>
      <c r="G58" s="1" t="s">
        <v>251</v>
      </c>
      <c r="H58" s="1" t="s">
        <v>165</v>
      </c>
      <c r="I58" s="138"/>
    </row>
    <row r="59" spans="1:9">
      <c r="A59" s="1">
        <v>29</v>
      </c>
      <c r="B59" s="236">
        <v>44995</v>
      </c>
      <c r="C59" s="1" t="s">
        <v>864</v>
      </c>
      <c r="E59" s="144">
        <v>4411880</v>
      </c>
      <c r="F59" s="1" t="s">
        <v>515</v>
      </c>
      <c r="G59" s="1" t="s">
        <v>251</v>
      </c>
      <c r="H59" s="138"/>
    </row>
    <row r="60" spans="1:9">
      <c r="A60" s="1">
        <v>30</v>
      </c>
      <c r="B60" s="236">
        <v>44995</v>
      </c>
      <c r="C60" s="1" t="s">
        <v>146</v>
      </c>
      <c r="D60" s="144">
        <v>19436450</v>
      </c>
      <c r="F60" s="1" t="s">
        <v>312</v>
      </c>
      <c r="G60" s="1" t="s">
        <v>251</v>
      </c>
      <c r="H60" s="1" t="s">
        <v>165</v>
      </c>
      <c r="I60" s="138"/>
    </row>
    <row r="61" spans="1:9">
      <c r="A61" s="1">
        <v>30</v>
      </c>
      <c r="B61" s="236">
        <v>44995</v>
      </c>
      <c r="C61" s="1" t="s">
        <v>864</v>
      </c>
      <c r="E61" s="144">
        <v>19436450</v>
      </c>
      <c r="F61" s="1" t="s">
        <v>312</v>
      </c>
      <c r="G61" s="1" t="s">
        <v>251</v>
      </c>
      <c r="H61" s="138"/>
    </row>
    <row r="62" spans="1:9">
      <c r="A62" s="1">
        <v>31</v>
      </c>
      <c r="B62" s="236">
        <v>44995</v>
      </c>
      <c r="C62" s="1" t="s">
        <v>146</v>
      </c>
      <c r="D62" s="144">
        <v>8373750</v>
      </c>
      <c r="F62" s="1" t="s">
        <v>319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6">
        <v>44995</v>
      </c>
      <c r="C63" s="1" t="s">
        <v>864</v>
      </c>
      <c r="E63" s="144">
        <v>8373750</v>
      </c>
      <c r="F63" s="1" t="s">
        <v>319</v>
      </c>
      <c r="G63" s="1" t="s">
        <v>251</v>
      </c>
      <c r="H63" s="138"/>
    </row>
    <row r="64" spans="1:9">
      <c r="A64" s="1">
        <v>32</v>
      </c>
      <c r="B64" s="236">
        <v>44995</v>
      </c>
      <c r="C64" s="1" t="s">
        <v>146</v>
      </c>
      <c r="D64" s="144">
        <v>8903400</v>
      </c>
      <c r="F64" s="1" t="s">
        <v>358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6">
        <v>44995</v>
      </c>
      <c r="C65" s="1" t="s">
        <v>864</v>
      </c>
      <c r="E65" s="144">
        <v>8903400</v>
      </c>
      <c r="F65" s="1" t="s">
        <v>358</v>
      </c>
      <c r="G65" s="1" t="s">
        <v>251</v>
      </c>
      <c r="H65" s="138"/>
    </row>
    <row r="66" spans="1:9">
      <c r="A66" s="1">
        <v>33</v>
      </c>
      <c r="B66" s="236">
        <v>44995</v>
      </c>
      <c r="C66" s="1" t="s">
        <v>146</v>
      </c>
      <c r="D66" s="144">
        <v>3410440</v>
      </c>
      <c r="F66" s="1" t="s">
        <v>398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6">
        <v>44995</v>
      </c>
      <c r="C67" s="1" t="s">
        <v>864</v>
      </c>
      <c r="E67" s="144">
        <v>3410440</v>
      </c>
      <c r="F67" s="1" t="s">
        <v>398</v>
      </c>
      <c r="G67" s="1" t="s">
        <v>251</v>
      </c>
      <c r="H67" s="138"/>
    </row>
    <row r="68" spans="1:9">
      <c r="A68" s="1">
        <v>34</v>
      </c>
      <c r="B68" s="236">
        <v>44995</v>
      </c>
      <c r="C68" s="1" t="s">
        <v>146</v>
      </c>
      <c r="D68" s="144">
        <v>20220330</v>
      </c>
      <c r="F68" s="1" t="s">
        <v>516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6">
        <v>44995</v>
      </c>
      <c r="C69" s="1" t="s">
        <v>864</v>
      </c>
      <c r="E69" s="144">
        <v>20220330</v>
      </c>
      <c r="F69" s="1" t="s">
        <v>516</v>
      </c>
      <c r="G69" s="1" t="s">
        <v>251</v>
      </c>
      <c r="H69" s="138"/>
    </row>
    <row r="70" spans="1:9">
      <c r="A70" s="1">
        <v>35</v>
      </c>
      <c r="B70" s="236">
        <v>44995</v>
      </c>
      <c r="C70" s="1" t="s">
        <v>146</v>
      </c>
      <c r="D70" s="144">
        <v>20000000</v>
      </c>
      <c r="F70" s="1" t="s">
        <v>232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6">
        <v>44995</v>
      </c>
      <c r="C71" s="1" t="s">
        <v>864</v>
      </c>
      <c r="E71" s="144">
        <v>20000000</v>
      </c>
      <c r="F71" s="1" t="s">
        <v>232</v>
      </c>
      <c r="G71" s="1" t="s">
        <v>251</v>
      </c>
      <c r="H71" s="138"/>
    </row>
    <row r="72" spans="1:9">
      <c r="A72" s="1">
        <v>36</v>
      </c>
      <c r="B72" s="236">
        <v>44995</v>
      </c>
      <c r="C72" s="1" t="s">
        <v>146</v>
      </c>
      <c r="D72" s="144">
        <v>2850850</v>
      </c>
      <c r="F72" s="1" t="s">
        <v>232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6">
        <v>44995</v>
      </c>
      <c r="C73" s="1" t="s">
        <v>864</v>
      </c>
      <c r="E73" s="144">
        <v>2850850</v>
      </c>
      <c r="F73" s="1" t="s">
        <v>232</v>
      </c>
      <c r="G73" s="1" t="s">
        <v>251</v>
      </c>
      <c r="H73" s="138"/>
    </row>
    <row r="74" spans="1:9">
      <c r="A74" s="1">
        <v>37</v>
      </c>
      <c r="B74" s="236">
        <v>44995</v>
      </c>
      <c r="C74" s="1" t="s">
        <v>146</v>
      </c>
      <c r="D74" s="144">
        <v>5352490</v>
      </c>
      <c r="F74" s="1" t="s">
        <v>311</v>
      </c>
      <c r="G74" s="1" t="s">
        <v>251</v>
      </c>
      <c r="H74" s="1" t="s">
        <v>165</v>
      </c>
      <c r="I74" s="138"/>
    </row>
    <row r="75" spans="1:9">
      <c r="A75" s="1">
        <v>37</v>
      </c>
      <c r="B75" s="236">
        <v>44995</v>
      </c>
      <c r="C75" s="1" t="s">
        <v>864</v>
      </c>
      <c r="E75" s="144">
        <v>5352490</v>
      </c>
      <c r="F75" s="1" t="s">
        <v>311</v>
      </c>
      <c r="G75" s="1" t="s">
        <v>251</v>
      </c>
      <c r="H75" s="138"/>
    </row>
    <row r="76" spans="1:9">
      <c r="A76" s="1">
        <v>38</v>
      </c>
      <c r="B76" s="236">
        <v>44995</v>
      </c>
      <c r="C76" s="1" t="s">
        <v>146</v>
      </c>
      <c r="D76" s="144">
        <v>16334571</v>
      </c>
      <c r="F76" s="1" t="s">
        <v>489</v>
      </c>
      <c r="G76" s="1" t="s">
        <v>251</v>
      </c>
      <c r="H76" s="1" t="s">
        <v>165</v>
      </c>
      <c r="I76" s="138"/>
    </row>
    <row r="77" spans="1:9">
      <c r="A77" s="1">
        <v>38</v>
      </c>
      <c r="B77" s="236">
        <v>44995</v>
      </c>
      <c r="C77" s="1" t="s">
        <v>864</v>
      </c>
      <c r="E77" s="144">
        <v>16334571</v>
      </c>
      <c r="F77" s="1" t="s">
        <v>489</v>
      </c>
      <c r="G77" s="1" t="s">
        <v>251</v>
      </c>
      <c r="H77" s="138"/>
    </row>
    <row r="78" spans="1:9">
      <c r="A78" s="1">
        <v>39</v>
      </c>
      <c r="B78" s="236">
        <v>44995</v>
      </c>
      <c r="C78" s="1" t="s">
        <v>146</v>
      </c>
      <c r="D78" s="144">
        <v>8143960</v>
      </c>
      <c r="F78" s="1" t="s">
        <v>360</v>
      </c>
      <c r="G78" s="1" t="s">
        <v>251</v>
      </c>
      <c r="H78" s="138" t="s">
        <v>165</v>
      </c>
    </row>
    <row r="79" spans="1:9">
      <c r="A79" s="1">
        <v>39</v>
      </c>
      <c r="B79" s="236">
        <v>44995</v>
      </c>
      <c r="C79" s="1" t="s">
        <v>864</v>
      </c>
      <c r="E79" s="144">
        <v>8143960</v>
      </c>
      <c r="F79" s="1" t="s">
        <v>360</v>
      </c>
      <c r="G79" s="1" t="s">
        <v>251</v>
      </c>
      <c r="H79" s="138"/>
    </row>
    <row r="80" spans="1:9">
      <c r="A80" s="1">
        <v>40</v>
      </c>
      <c r="B80" s="236">
        <v>44995</v>
      </c>
      <c r="C80" s="1" t="s">
        <v>146</v>
      </c>
      <c r="D80" s="144">
        <v>74253630</v>
      </c>
      <c r="F80" s="1" t="s">
        <v>344</v>
      </c>
      <c r="G80" s="1" t="s">
        <v>251</v>
      </c>
      <c r="H80" s="138" t="s">
        <v>165</v>
      </c>
    </row>
    <row r="81" spans="1:8">
      <c r="A81" s="1">
        <v>40</v>
      </c>
      <c r="B81" s="236">
        <v>44995</v>
      </c>
      <c r="C81" s="1" t="s">
        <v>864</v>
      </c>
      <c r="E81" s="144">
        <v>74253630</v>
      </c>
      <c r="F81" s="1" t="s">
        <v>344</v>
      </c>
      <c r="G81" s="1" t="s">
        <v>251</v>
      </c>
      <c r="H81" s="138"/>
    </row>
    <row r="82" spans="1:8">
      <c r="A82" s="1">
        <v>41</v>
      </c>
      <c r="B82" s="236">
        <v>44995</v>
      </c>
      <c r="C82" s="1" t="s">
        <v>146</v>
      </c>
      <c r="D82" s="144">
        <v>9520940</v>
      </c>
      <c r="F82" s="1" t="s">
        <v>318</v>
      </c>
      <c r="G82" s="1" t="s">
        <v>251</v>
      </c>
      <c r="H82" s="138" t="s">
        <v>165</v>
      </c>
    </row>
    <row r="83" spans="1:8">
      <c r="A83" s="1">
        <v>41</v>
      </c>
      <c r="B83" s="236">
        <v>44995</v>
      </c>
      <c r="C83" s="1" t="s">
        <v>864</v>
      </c>
      <c r="E83" s="144">
        <v>9520940</v>
      </c>
      <c r="F83" s="1" t="s">
        <v>318</v>
      </c>
      <c r="G83" s="1" t="s">
        <v>251</v>
      </c>
      <c r="H83" s="138"/>
    </row>
    <row r="84" spans="1:8">
      <c r="A84" s="1">
        <v>42</v>
      </c>
      <c r="B84" s="236">
        <v>44995</v>
      </c>
      <c r="C84" s="1" t="s">
        <v>146</v>
      </c>
      <c r="D84" s="144">
        <v>1442980</v>
      </c>
      <c r="F84" s="1" t="s">
        <v>795</v>
      </c>
      <c r="G84" s="1" t="s">
        <v>251</v>
      </c>
      <c r="H84" s="138" t="s">
        <v>165</v>
      </c>
    </row>
    <row r="85" spans="1:8">
      <c r="A85" s="1">
        <v>42</v>
      </c>
      <c r="B85" s="236">
        <v>44995</v>
      </c>
      <c r="C85" s="1" t="s">
        <v>864</v>
      </c>
      <c r="E85" s="144">
        <v>1442980</v>
      </c>
      <c r="F85" s="1" t="s">
        <v>795</v>
      </c>
      <c r="G85" s="1" t="s">
        <v>251</v>
      </c>
      <c r="H85" s="138"/>
    </row>
    <row r="86" spans="1:8">
      <c r="A86" s="1">
        <v>43</v>
      </c>
      <c r="B86" s="236">
        <v>44995</v>
      </c>
      <c r="C86" s="1" t="s">
        <v>146</v>
      </c>
      <c r="D86" s="144">
        <v>787050</v>
      </c>
      <c r="F86" s="1" t="s">
        <v>795</v>
      </c>
      <c r="G86" s="1" t="s">
        <v>251</v>
      </c>
      <c r="H86" s="138" t="s">
        <v>165</v>
      </c>
    </row>
    <row r="87" spans="1:8">
      <c r="A87" s="1">
        <v>43</v>
      </c>
      <c r="B87" s="236">
        <v>44995</v>
      </c>
      <c r="C87" s="1" t="s">
        <v>864</v>
      </c>
      <c r="E87" s="144">
        <v>787050</v>
      </c>
      <c r="F87" s="1" t="s">
        <v>795</v>
      </c>
      <c r="G87" s="1" t="s">
        <v>251</v>
      </c>
      <c r="H87" s="138"/>
    </row>
    <row r="88" spans="1:8">
      <c r="A88" s="1">
        <v>44</v>
      </c>
      <c r="B88" s="236">
        <v>44995</v>
      </c>
      <c r="C88" s="1" t="s">
        <v>146</v>
      </c>
      <c r="D88" s="144">
        <v>37092582</v>
      </c>
      <c r="F88" s="1" t="s">
        <v>308</v>
      </c>
      <c r="G88" s="1" t="s">
        <v>251</v>
      </c>
      <c r="H88" s="138" t="s">
        <v>165</v>
      </c>
    </row>
    <row r="89" spans="1:8">
      <c r="A89" s="1">
        <v>44</v>
      </c>
      <c r="B89" s="236">
        <v>44995</v>
      </c>
      <c r="C89" s="1" t="s">
        <v>864</v>
      </c>
      <c r="E89" s="144">
        <v>37092582</v>
      </c>
      <c r="F89" s="1" t="s">
        <v>308</v>
      </c>
      <c r="G89" s="1" t="s">
        <v>251</v>
      </c>
      <c r="H89" s="138"/>
    </row>
    <row r="90" spans="1:8">
      <c r="A90" s="1">
        <v>45</v>
      </c>
      <c r="B90" s="236">
        <v>44995</v>
      </c>
      <c r="C90" s="1" t="s">
        <v>146</v>
      </c>
      <c r="D90" s="144">
        <v>26176700</v>
      </c>
      <c r="F90" s="1" t="s">
        <v>318</v>
      </c>
      <c r="G90" s="1" t="s">
        <v>251</v>
      </c>
      <c r="H90" s="138" t="s">
        <v>165</v>
      </c>
    </row>
    <row r="91" spans="1:8">
      <c r="A91" s="1">
        <v>45</v>
      </c>
      <c r="B91" s="236">
        <v>44995</v>
      </c>
      <c r="C91" s="1" t="s">
        <v>864</v>
      </c>
      <c r="E91" s="144">
        <v>26176700</v>
      </c>
      <c r="F91" s="1" t="s">
        <v>318</v>
      </c>
      <c r="G91" s="1" t="s">
        <v>251</v>
      </c>
      <c r="H91" s="138"/>
    </row>
    <row r="92" spans="1:8">
      <c r="A92" s="1">
        <v>46</v>
      </c>
      <c r="B92" s="236">
        <v>44995</v>
      </c>
      <c r="C92" s="1" t="s">
        <v>146</v>
      </c>
      <c r="D92" s="144">
        <v>7550070</v>
      </c>
      <c r="F92" s="1" t="s">
        <v>460</v>
      </c>
      <c r="G92" s="1" t="s">
        <v>251</v>
      </c>
      <c r="H92" s="138" t="s">
        <v>165</v>
      </c>
    </row>
    <row r="93" spans="1:8">
      <c r="A93" s="1">
        <v>46</v>
      </c>
      <c r="B93" s="236">
        <v>44995</v>
      </c>
      <c r="C93" s="1" t="s">
        <v>864</v>
      </c>
      <c r="E93" s="144">
        <v>7550070</v>
      </c>
      <c r="F93" s="1" t="s">
        <v>460</v>
      </c>
      <c r="G93" s="1" t="s">
        <v>251</v>
      </c>
      <c r="H93" s="138"/>
    </row>
    <row r="94" spans="1:8">
      <c r="A94" s="1">
        <v>47</v>
      </c>
      <c r="B94" s="236">
        <v>44995</v>
      </c>
      <c r="C94" s="1" t="s">
        <v>146</v>
      </c>
      <c r="D94" s="144">
        <v>109424578</v>
      </c>
      <c r="F94" s="1" t="s">
        <v>869</v>
      </c>
      <c r="G94" s="1" t="s">
        <v>251</v>
      </c>
      <c r="H94" s="138" t="s">
        <v>165</v>
      </c>
    </row>
    <row r="95" spans="1:8">
      <c r="A95" s="1">
        <v>47</v>
      </c>
      <c r="B95" s="236">
        <v>44995</v>
      </c>
      <c r="C95" s="1" t="s">
        <v>864</v>
      </c>
      <c r="E95" s="144">
        <v>109424578</v>
      </c>
      <c r="F95" s="1" t="s">
        <v>869</v>
      </c>
      <c r="G95" s="1" t="s">
        <v>251</v>
      </c>
      <c r="H95" s="138"/>
    </row>
    <row r="96" spans="1:8">
      <c r="A96" s="1">
        <v>48</v>
      </c>
      <c r="B96" s="236">
        <v>44999</v>
      </c>
      <c r="C96" s="1" t="s">
        <v>146</v>
      </c>
      <c r="D96" s="144">
        <v>29007696</v>
      </c>
      <c r="F96" s="1" t="s">
        <v>869</v>
      </c>
      <c r="G96" s="1" t="s">
        <v>251</v>
      </c>
      <c r="H96" s="138" t="s">
        <v>165</v>
      </c>
    </row>
    <row r="97" spans="1:8">
      <c r="A97" s="1">
        <v>48</v>
      </c>
      <c r="B97" s="236">
        <v>44999</v>
      </c>
      <c r="C97" s="1" t="s">
        <v>864</v>
      </c>
      <c r="E97" s="144">
        <v>29007696</v>
      </c>
      <c r="F97" s="1" t="s">
        <v>869</v>
      </c>
      <c r="G97" s="1" t="s">
        <v>251</v>
      </c>
      <c r="H97" s="138"/>
    </row>
    <row r="98" spans="1:8">
      <c r="A98" s="1">
        <v>49</v>
      </c>
      <c r="B98" s="236">
        <v>45000</v>
      </c>
      <c r="C98" s="1" t="s">
        <v>146</v>
      </c>
      <c r="D98" s="144">
        <v>320801580</v>
      </c>
      <c r="F98" s="1" t="s">
        <v>317</v>
      </c>
      <c r="G98" s="1" t="s">
        <v>251</v>
      </c>
      <c r="H98" s="138" t="s">
        <v>165</v>
      </c>
    </row>
    <row r="99" spans="1:8">
      <c r="A99" s="1">
        <v>49</v>
      </c>
      <c r="B99" s="236">
        <v>45000</v>
      </c>
      <c r="C99" s="1" t="s">
        <v>864</v>
      </c>
      <c r="E99" s="144">
        <v>320801580</v>
      </c>
      <c r="F99" s="1" t="s">
        <v>317</v>
      </c>
      <c r="G99" s="1" t="s">
        <v>251</v>
      </c>
      <c r="H99" s="138"/>
    </row>
    <row r="100" spans="1:8">
      <c r="A100" s="1">
        <v>50</v>
      </c>
      <c r="B100" s="236">
        <v>45000</v>
      </c>
      <c r="C100" s="1" t="s">
        <v>146</v>
      </c>
      <c r="D100" s="144">
        <v>396973390</v>
      </c>
      <c r="F100" s="1" t="s">
        <v>343</v>
      </c>
      <c r="G100" s="1" t="s">
        <v>251</v>
      </c>
      <c r="H100" s="138" t="s">
        <v>165</v>
      </c>
    </row>
    <row r="101" spans="1:8">
      <c r="A101" s="1">
        <v>50</v>
      </c>
      <c r="B101" s="236">
        <v>45000</v>
      </c>
      <c r="C101" s="1" t="s">
        <v>864</v>
      </c>
      <c r="E101" s="144">
        <v>396973390</v>
      </c>
      <c r="F101" s="1" t="s">
        <v>343</v>
      </c>
      <c r="G101" s="1" t="s">
        <v>251</v>
      </c>
      <c r="H101" s="138"/>
    </row>
    <row r="102" spans="1:8">
      <c r="A102" s="1">
        <v>51</v>
      </c>
      <c r="B102" s="236">
        <v>45000</v>
      </c>
      <c r="C102" s="1" t="s">
        <v>146</v>
      </c>
      <c r="D102" s="144">
        <v>880000</v>
      </c>
      <c r="F102" s="1" t="s">
        <v>484</v>
      </c>
      <c r="G102" s="1" t="s">
        <v>251</v>
      </c>
      <c r="H102" s="138" t="s">
        <v>165</v>
      </c>
    </row>
    <row r="103" spans="1:8">
      <c r="A103" s="1">
        <v>51</v>
      </c>
      <c r="B103" s="236">
        <v>45000</v>
      </c>
      <c r="C103" s="1" t="s">
        <v>864</v>
      </c>
      <c r="E103" s="144">
        <v>880000</v>
      </c>
      <c r="F103" s="1" t="s">
        <v>484</v>
      </c>
      <c r="G103" s="1" t="s">
        <v>251</v>
      </c>
      <c r="H103" s="138"/>
    </row>
    <row r="104" spans="1:8">
      <c r="A104" s="1">
        <v>52</v>
      </c>
      <c r="B104" s="236">
        <v>45002</v>
      </c>
      <c r="C104" s="1" t="s">
        <v>146</v>
      </c>
      <c r="D104" s="144">
        <v>297000</v>
      </c>
      <c r="F104" s="1" t="s">
        <v>517</v>
      </c>
      <c r="G104" s="1" t="s">
        <v>251</v>
      </c>
      <c r="H104" s="138" t="s">
        <v>165</v>
      </c>
    </row>
    <row r="105" spans="1:8">
      <c r="A105" s="1">
        <v>52</v>
      </c>
      <c r="B105" s="236">
        <v>45002</v>
      </c>
      <c r="C105" s="1" t="s">
        <v>864</v>
      </c>
      <c r="E105" s="144">
        <v>297000</v>
      </c>
      <c r="F105" s="1" t="s">
        <v>517</v>
      </c>
      <c r="G105" s="1" t="s">
        <v>251</v>
      </c>
      <c r="H105" s="138"/>
    </row>
    <row r="106" spans="1:8">
      <c r="A106" s="1">
        <v>53</v>
      </c>
      <c r="B106" s="236">
        <v>44991</v>
      </c>
      <c r="C106" s="1" t="s">
        <v>146</v>
      </c>
      <c r="D106" s="144">
        <v>13420</v>
      </c>
      <c r="F106" s="1" t="s">
        <v>332</v>
      </c>
      <c r="G106" s="1" t="s">
        <v>251</v>
      </c>
      <c r="H106" s="138" t="s">
        <v>165</v>
      </c>
    </row>
    <row r="107" spans="1:8">
      <c r="A107" s="1">
        <v>53</v>
      </c>
      <c r="B107" s="236">
        <v>44991</v>
      </c>
      <c r="C107" s="1" t="s">
        <v>864</v>
      </c>
      <c r="E107" s="144">
        <v>13420</v>
      </c>
      <c r="F107" s="1" t="s">
        <v>332</v>
      </c>
      <c r="G107" s="1" t="s">
        <v>251</v>
      </c>
      <c r="H107" s="138"/>
    </row>
    <row r="108" spans="1:8">
      <c r="A108" s="1">
        <v>54</v>
      </c>
      <c r="B108" s="236">
        <v>44994</v>
      </c>
      <c r="C108" s="1" t="s">
        <v>146</v>
      </c>
      <c r="D108" s="144">
        <v>4187019</v>
      </c>
      <c r="G108" s="1" t="s">
        <v>251</v>
      </c>
      <c r="H108" s="138" t="s">
        <v>165</v>
      </c>
    </row>
    <row r="109" spans="1:8">
      <c r="A109" s="1">
        <v>54</v>
      </c>
      <c r="B109" s="236">
        <v>44994</v>
      </c>
      <c r="C109" s="1" t="s">
        <v>864</v>
      </c>
      <c r="E109" s="144">
        <v>4187019</v>
      </c>
      <c r="G109" s="1" t="s">
        <v>251</v>
      </c>
      <c r="H109" s="138"/>
    </row>
    <row r="110" spans="1:8">
      <c r="A110" s="1">
        <v>55</v>
      </c>
      <c r="B110" s="236">
        <v>44995</v>
      </c>
      <c r="C110" s="1" t="s">
        <v>146</v>
      </c>
      <c r="D110" s="144">
        <v>297000</v>
      </c>
      <c r="F110" s="1" t="s">
        <v>517</v>
      </c>
      <c r="G110" s="1" t="s">
        <v>251</v>
      </c>
      <c r="H110" s="138" t="s">
        <v>165</v>
      </c>
    </row>
    <row r="111" spans="1:8">
      <c r="A111" s="1">
        <v>55</v>
      </c>
      <c r="B111" s="236">
        <v>44995</v>
      </c>
      <c r="C111" s="1" t="s">
        <v>864</v>
      </c>
      <c r="E111" s="144">
        <v>297000</v>
      </c>
      <c r="F111" s="1" t="s">
        <v>517</v>
      </c>
      <c r="G111" s="1" t="s">
        <v>251</v>
      </c>
      <c r="H111" s="138"/>
    </row>
    <row r="112" spans="1:8">
      <c r="A112" s="1">
        <v>56</v>
      </c>
      <c r="B112" s="236">
        <v>45000</v>
      </c>
      <c r="C112" s="1" t="s">
        <v>146</v>
      </c>
      <c r="D112" s="144">
        <v>1</v>
      </c>
      <c r="F112" s="1" t="s">
        <v>139</v>
      </c>
      <c r="G112" s="1" t="s">
        <v>251</v>
      </c>
      <c r="H112" s="138" t="s">
        <v>165</v>
      </c>
    </row>
    <row r="113" spans="1:8">
      <c r="A113" s="1">
        <v>56</v>
      </c>
      <c r="B113" s="236">
        <v>45000</v>
      </c>
      <c r="C113" s="1" t="s">
        <v>864</v>
      </c>
      <c r="E113" s="144">
        <v>1</v>
      </c>
      <c r="F113" s="1" t="s">
        <v>139</v>
      </c>
      <c r="G113" s="1" t="s">
        <v>251</v>
      </c>
      <c r="H113" s="138"/>
    </row>
    <row r="114" spans="1:8">
      <c r="A114" s="1">
        <v>57</v>
      </c>
      <c r="B114" s="236">
        <v>44991</v>
      </c>
      <c r="C114" s="1" t="s">
        <v>146</v>
      </c>
      <c r="D114" s="144">
        <v>14149864</v>
      </c>
      <c r="F114" s="1" t="s">
        <v>500</v>
      </c>
      <c r="G114" s="1" t="s">
        <v>251</v>
      </c>
      <c r="H114" s="138" t="s">
        <v>165</v>
      </c>
    </row>
    <row r="115" spans="1:8">
      <c r="A115" s="1">
        <v>57</v>
      </c>
      <c r="B115" s="236">
        <v>44991</v>
      </c>
      <c r="C115" s="1" t="s">
        <v>864</v>
      </c>
      <c r="E115" s="144">
        <v>14149864</v>
      </c>
      <c r="F115" s="1" t="s">
        <v>500</v>
      </c>
      <c r="G115" s="1" t="s">
        <v>251</v>
      </c>
      <c r="H115" s="138"/>
    </row>
    <row r="116" spans="1:8">
      <c r="B116" s="236"/>
      <c r="H116" s="138"/>
    </row>
    <row r="117" spans="1:8">
      <c r="B117" s="236"/>
      <c r="H117" s="138"/>
    </row>
    <row r="118" spans="1:8">
      <c r="B118" s="236"/>
      <c r="H118" s="138"/>
    </row>
    <row r="119" spans="1:8">
      <c r="B119" s="236"/>
    </row>
    <row r="120" spans="1:8">
      <c r="B120" s="236"/>
      <c r="H120" s="138"/>
    </row>
    <row r="121" spans="1:8">
      <c r="B121" s="236"/>
      <c r="H121" s="138"/>
    </row>
    <row r="122" spans="1:8">
      <c r="B122" s="236"/>
      <c r="H122" s="138"/>
    </row>
    <row r="123" spans="1:8">
      <c r="B123" s="236"/>
    </row>
    <row r="124" spans="1:8">
      <c r="B124" s="236"/>
      <c r="H124" s="138"/>
    </row>
    <row r="125" spans="1:8">
      <c r="B125" s="236"/>
      <c r="H125" s="138"/>
    </row>
    <row r="126" spans="1:8">
      <c r="B126" s="236"/>
      <c r="H126" s="138"/>
    </row>
    <row r="127" spans="1:8">
      <c r="B127" s="236"/>
    </row>
    <row r="128" spans="1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15">
    <sortCondition ref="A2:A1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81" workbookViewId="0">
      <selection activeCell="F220" sqref="F22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45006</v>
      </c>
      <c r="C2" s="1" t="s">
        <v>399</v>
      </c>
      <c r="D2" s="144">
        <v>18350</v>
      </c>
      <c r="F2" s="1" t="s">
        <v>325</v>
      </c>
      <c r="G2" s="1" t="s">
        <v>387</v>
      </c>
      <c r="H2" s="1" t="s">
        <v>165</v>
      </c>
      <c r="I2" s="138"/>
    </row>
    <row r="3" spans="1:9">
      <c r="A3" s="1">
        <v>1</v>
      </c>
      <c r="B3" s="236">
        <v>45006</v>
      </c>
      <c r="C3" s="1" t="s">
        <v>864</v>
      </c>
      <c r="E3" s="144">
        <v>18350</v>
      </c>
      <c r="F3" s="1" t="s">
        <v>325</v>
      </c>
      <c r="G3" s="1" t="s">
        <v>387</v>
      </c>
      <c r="I3" s="138"/>
    </row>
    <row r="4" spans="1:9">
      <c r="A4" s="1">
        <v>2</v>
      </c>
      <c r="B4" s="236">
        <v>45006</v>
      </c>
      <c r="C4" s="1" t="s">
        <v>146</v>
      </c>
      <c r="D4" s="144">
        <v>462825</v>
      </c>
      <c r="F4" s="1" t="s">
        <v>325</v>
      </c>
      <c r="G4" s="1" t="s">
        <v>252</v>
      </c>
      <c r="H4" s="1" t="s">
        <v>165</v>
      </c>
    </row>
    <row r="5" spans="1:9">
      <c r="A5" s="1">
        <v>2</v>
      </c>
      <c r="B5" s="236">
        <v>45006</v>
      </c>
      <c r="C5" s="1" t="s">
        <v>864</v>
      </c>
      <c r="E5" s="144">
        <v>462825</v>
      </c>
      <c r="F5" s="1" t="s">
        <v>325</v>
      </c>
      <c r="G5" s="1" t="s">
        <v>252</v>
      </c>
    </row>
    <row r="6" spans="1:9">
      <c r="A6" s="1">
        <v>3</v>
      </c>
      <c r="B6" s="236">
        <v>45006</v>
      </c>
      <c r="C6" s="1" t="s">
        <v>146</v>
      </c>
      <c r="D6" s="144">
        <v>11528</v>
      </c>
      <c r="F6" s="1" t="s">
        <v>379</v>
      </c>
      <c r="G6" s="1" t="s">
        <v>252</v>
      </c>
      <c r="H6" s="1" t="s">
        <v>165</v>
      </c>
      <c r="I6" s="138"/>
    </row>
    <row r="7" spans="1:9">
      <c r="A7" s="1">
        <v>3</v>
      </c>
      <c r="B7" s="236">
        <v>45006</v>
      </c>
      <c r="C7" s="1" t="s">
        <v>864</v>
      </c>
      <c r="E7" s="144">
        <v>11528</v>
      </c>
      <c r="F7" s="1" t="s">
        <v>379</v>
      </c>
      <c r="G7" s="1" t="s">
        <v>252</v>
      </c>
      <c r="I7" s="138"/>
    </row>
    <row r="8" spans="1:9">
      <c r="A8" s="1">
        <v>4</v>
      </c>
      <c r="B8" s="236">
        <v>45007</v>
      </c>
      <c r="C8" s="1" t="s">
        <v>146</v>
      </c>
      <c r="D8" s="144">
        <v>31306</v>
      </c>
      <c r="F8" s="1" t="s">
        <v>315</v>
      </c>
      <c r="G8" s="1" t="s">
        <v>252</v>
      </c>
      <c r="H8" s="1" t="s">
        <v>165</v>
      </c>
    </row>
    <row r="9" spans="1:9">
      <c r="A9" s="1">
        <v>4</v>
      </c>
      <c r="B9" s="236">
        <v>45007</v>
      </c>
      <c r="C9" s="1" t="s">
        <v>864</v>
      </c>
      <c r="E9" s="144">
        <v>31306</v>
      </c>
      <c r="F9" s="1" t="s">
        <v>315</v>
      </c>
      <c r="G9" s="1" t="s">
        <v>252</v>
      </c>
    </row>
    <row r="10" spans="1:9">
      <c r="A10" s="1">
        <v>5</v>
      </c>
      <c r="B10" s="236">
        <v>45007</v>
      </c>
      <c r="C10" s="1" t="s">
        <v>146</v>
      </c>
      <c r="D10" s="144">
        <v>1240</v>
      </c>
      <c r="F10" s="1" t="s">
        <v>315</v>
      </c>
      <c r="G10" s="1" t="s">
        <v>252</v>
      </c>
      <c r="H10" s="1" t="s">
        <v>165</v>
      </c>
      <c r="I10" s="138"/>
    </row>
    <row r="11" spans="1:9">
      <c r="A11" s="1">
        <v>5</v>
      </c>
      <c r="B11" s="236">
        <v>45007</v>
      </c>
      <c r="C11" s="1" t="s">
        <v>864</v>
      </c>
      <c r="E11" s="144">
        <v>1240</v>
      </c>
      <c r="F11" s="1" t="s">
        <v>315</v>
      </c>
      <c r="G11" s="1" t="s">
        <v>252</v>
      </c>
      <c r="I11" s="138"/>
    </row>
    <row r="12" spans="1:9">
      <c r="A12" s="1">
        <v>6</v>
      </c>
      <c r="B12" s="236">
        <v>45007</v>
      </c>
      <c r="C12" s="1" t="s">
        <v>146</v>
      </c>
      <c r="D12" s="144">
        <v>1880</v>
      </c>
      <c r="F12" s="1" t="s">
        <v>320</v>
      </c>
      <c r="G12" s="1" t="s">
        <v>252</v>
      </c>
      <c r="H12" s="1" t="s">
        <v>165</v>
      </c>
    </row>
    <row r="13" spans="1:9">
      <c r="A13" s="1">
        <v>6</v>
      </c>
      <c r="B13" s="236">
        <v>45007</v>
      </c>
      <c r="C13" s="1" t="s">
        <v>864</v>
      </c>
      <c r="E13" s="144">
        <v>1880</v>
      </c>
      <c r="F13" s="1" t="s">
        <v>320</v>
      </c>
      <c r="G13" s="1" t="s">
        <v>252</v>
      </c>
    </row>
    <row r="14" spans="1:9">
      <c r="A14" s="1">
        <v>7</v>
      </c>
      <c r="B14" s="236">
        <v>45007</v>
      </c>
      <c r="C14" s="1" t="s">
        <v>146</v>
      </c>
      <c r="D14" s="144">
        <v>47608</v>
      </c>
      <c r="F14" s="1" t="s">
        <v>320</v>
      </c>
      <c r="G14" s="1" t="s">
        <v>252</v>
      </c>
      <c r="H14" s="1" t="s">
        <v>165</v>
      </c>
      <c r="I14" s="138"/>
    </row>
    <row r="15" spans="1:9">
      <c r="A15" s="1">
        <v>7</v>
      </c>
      <c r="B15" s="236">
        <v>45007</v>
      </c>
      <c r="C15" s="1" t="s">
        <v>864</v>
      </c>
      <c r="E15" s="144">
        <v>47608</v>
      </c>
      <c r="F15" s="1" t="s">
        <v>320</v>
      </c>
      <c r="G15" s="1" t="s">
        <v>252</v>
      </c>
      <c r="I15" s="138"/>
    </row>
    <row r="16" spans="1:9">
      <c r="A16" s="1">
        <v>8</v>
      </c>
      <c r="B16" s="236">
        <v>45008</v>
      </c>
      <c r="C16" s="1" t="s">
        <v>146</v>
      </c>
      <c r="D16" s="144">
        <v>5780</v>
      </c>
      <c r="F16" s="1" t="s">
        <v>346</v>
      </c>
      <c r="G16" s="1" t="s">
        <v>252</v>
      </c>
      <c r="H16" s="1" t="s">
        <v>165</v>
      </c>
    </row>
    <row r="17" spans="1:9">
      <c r="A17" s="1">
        <v>8</v>
      </c>
      <c r="B17" s="236">
        <v>45008</v>
      </c>
      <c r="C17" s="1" t="s">
        <v>864</v>
      </c>
      <c r="E17" s="144">
        <v>5780</v>
      </c>
      <c r="F17" s="1" t="s">
        <v>346</v>
      </c>
      <c r="G17" s="1" t="s">
        <v>252</v>
      </c>
    </row>
    <row r="18" spans="1:9">
      <c r="A18" s="1">
        <v>9</v>
      </c>
      <c r="B18" s="236">
        <v>45008</v>
      </c>
      <c r="C18" s="1" t="s">
        <v>146</v>
      </c>
      <c r="D18" s="144">
        <v>145871</v>
      </c>
      <c r="F18" s="1" t="s">
        <v>346</v>
      </c>
      <c r="G18" s="1" t="s">
        <v>252</v>
      </c>
      <c r="H18" s="1" t="s">
        <v>165</v>
      </c>
      <c r="I18" s="138"/>
    </row>
    <row r="19" spans="1:9">
      <c r="A19" s="1">
        <v>9</v>
      </c>
      <c r="B19" s="236">
        <v>45008</v>
      </c>
      <c r="C19" s="1" t="s">
        <v>864</v>
      </c>
      <c r="E19" s="144">
        <v>145871</v>
      </c>
      <c r="F19" s="1" t="s">
        <v>346</v>
      </c>
      <c r="G19" s="1" t="s">
        <v>252</v>
      </c>
      <c r="I19" s="138"/>
    </row>
    <row r="20" spans="1:9">
      <c r="A20" s="1">
        <v>10</v>
      </c>
      <c r="B20" s="236">
        <v>45008</v>
      </c>
      <c r="C20" s="1" t="s">
        <v>146</v>
      </c>
      <c r="D20" s="144">
        <v>11520</v>
      </c>
      <c r="F20" s="1" t="s">
        <v>346</v>
      </c>
      <c r="G20" s="1" t="s">
        <v>252</v>
      </c>
      <c r="H20" s="1" t="s">
        <v>165</v>
      </c>
    </row>
    <row r="21" spans="1:9">
      <c r="A21" s="1">
        <v>10</v>
      </c>
      <c r="B21" s="236">
        <v>45008</v>
      </c>
      <c r="C21" s="1" t="s">
        <v>864</v>
      </c>
      <c r="E21" s="144">
        <v>11520</v>
      </c>
      <c r="F21" s="1" t="s">
        <v>346</v>
      </c>
      <c r="G21" s="1" t="s">
        <v>252</v>
      </c>
      <c r="I21" s="138"/>
    </row>
    <row r="22" spans="1:9">
      <c r="A22" s="1">
        <v>11</v>
      </c>
      <c r="B22" s="236">
        <v>45008</v>
      </c>
      <c r="C22" s="1" t="s">
        <v>146</v>
      </c>
      <c r="D22" s="144">
        <v>290807</v>
      </c>
      <c r="F22" s="1" t="s">
        <v>346</v>
      </c>
      <c r="G22" s="1" t="s">
        <v>252</v>
      </c>
      <c r="H22" s="1" t="s">
        <v>165</v>
      </c>
      <c r="I22" s="138"/>
    </row>
    <row r="23" spans="1:9">
      <c r="A23" s="1">
        <v>11</v>
      </c>
      <c r="B23" s="236">
        <v>45008</v>
      </c>
      <c r="C23" s="1" t="s">
        <v>864</v>
      </c>
      <c r="E23" s="144">
        <v>290807</v>
      </c>
      <c r="F23" s="1" t="s">
        <v>346</v>
      </c>
      <c r="G23" s="1" t="s">
        <v>252</v>
      </c>
    </row>
    <row r="24" spans="1:9">
      <c r="A24" s="1">
        <v>12</v>
      </c>
      <c r="B24" s="236">
        <v>45009</v>
      </c>
      <c r="C24" s="1" t="s">
        <v>146</v>
      </c>
      <c r="D24" s="144">
        <v>45496</v>
      </c>
      <c r="F24" s="1" t="s">
        <v>500</v>
      </c>
      <c r="G24" s="1" t="s">
        <v>252</v>
      </c>
      <c r="H24" s="1" t="s">
        <v>165</v>
      </c>
      <c r="I24" s="138"/>
    </row>
    <row r="25" spans="1:9">
      <c r="A25" s="1">
        <v>12</v>
      </c>
      <c r="B25" s="236">
        <v>45009</v>
      </c>
      <c r="C25" s="1" t="s">
        <v>864</v>
      </c>
      <c r="E25" s="144">
        <v>45496</v>
      </c>
      <c r="F25" s="1" t="s">
        <v>500</v>
      </c>
      <c r="G25" s="1" t="s">
        <v>252</v>
      </c>
      <c r="I25" s="138"/>
    </row>
    <row r="26" spans="1:9">
      <c r="A26" s="1">
        <v>13</v>
      </c>
      <c r="B26" s="236">
        <v>45009</v>
      </c>
      <c r="C26" s="1" t="s">
        <v>146</v>
      </c>
      <c r="D26" s="144">
        <v>3480578</v>
      </c>
      <c r="F26" s="1" t="s">
        <v>345</v>
      </c>
      <c r="G26" s="1" t="s">
        <v>252</v>
      </c>
      <c r="H26" s="1" t="s">
        <v>165</v>
      </c>
    </row>
    <row r="27" spans="1:9">
      <c r="A27" s="1">
        <v>13</v>
      </c>
      <c r="B27" s="236">
        <v>45009</v>
      </c>
      <c r="C27" s="1" t="s">
        <v>864</v>
      </c>
      <c r="E27" s="144">
        <v>3480578</v>
      </c>
      <c r="F27" s="1" t="s">
        <v>345</v>
      </c>
      <c r="G27" s="1" t="s">
        <v>252</v>
      </c>
    </row>
    <row r="28" spans="1:9">
      <c r="A28" s="1">
        <v>14</v>
      </c>
      <c r="B28" s="236">
        <v>45011</v>
      </c>
      <c r="C28" s="1" t="s">
        <v>146</v>
      </c>
      <c r="D28" s="144">
        <v>116837</v>
      </c>
      <c r="F28" s="1" t="s">
        <v>362</v>
      </c>
      <c r="G28" s="1" t="s">
        <v>252</v>
      </c>
      <c r="H28" s="1" t="s">
        <v>165</v>
      </c>
      <c r="I28" s="138"/>
    </row>
    <row r="29" spans="1:9">
      <c r="A29" s="1">
        <v>14</v>
      </c>
      <c r="B29" s="236">
        <v>45011</v>
      </c>
      <c r="C29" s="1" t="s">
        <v>864</v>
      </c>
      <c r="E29" s="144">
        <v>116837</v>
      </c>
      <c r="F29" s="1" t="s">
        <v>362</v>
      </c>
      <c r="G29" s="1" t="s">
        <v>252</v>
      </c>
      <c r="I29" s="138"/>
    </row>
    <row r="30" spans="1:9">
      <c r="A30" s="1">
        <v>15</v>
      </c>
      <c r="B30" s="236">
        <v>45012</v>
      </c>
      <c r="C30" s="1" t="s">
        <v>146</v>
      </c>
      <c r="D30" s="144">
        <v>978220</v>
      </c>
      <c r="F30" s="1" t="s">
        <v>354</v>
      </c>
      <c r="G30" s="1" t="s">
        <v>252</v>
      </c>
      <c r="H30" s="1" t="s">
        <v>165</v>
      </c>
      <c r="I30" s="138"/>
    </row>
    <row r="31" spans="1:9">
      <c r="A31" s="1">
        <v>15</v>
      </c>
      <c r="B31" s="236">
        <v>45012</v>
      </c>
      <c r="C31" s="1" t="s">
        <v>864</v>
      </c>
      <c r="E31" s="144">
        <v>978220</v>
      </c>
      <c r="F31" s="1" t="s">
        <v>354</v>
      </c>
      <c r="G31" s="1" t="s">
        <v>252</v>
      </c>
    </row>
    <row r="32" spans="1:9">
      <c r="A32" s="1">
        <v>16</v>
      </c>
      <c r="B32" s="236">
        <v>45012</v>
      </c>
      <c r="C32" s="1" t="s">
        <v>146</v>
      </c>
      <c r="D32" s="144">
        <v>46639</v>
      </c>
      <c r="F32" s="1" t="s">
        <v>353</v>
      </c>
      <c r="G32" s="1" t="s">
        <v>252</v>
      </c>
      <c r="H32" s="1" t="s">
        <v>165</v>
      </c>
    </row>
    <row r="33" spans="1:9">
      <c r="A33" s="1">
        <v>16</v>
      </c>
      <c r="B33" s="236">
        <v>45012</v>
      </c>
      <c r="C33" s="1" t="s">
        <v>864</v>
      </c>
      <c r="E33" s="144">
        <v>46639</v>
      </c>
      <c r="F33" s="1" t="s">
        <v>353</v>
      </c>
      <c r="G33" s="1" t="s">
        <v>252</v>
      </c>
      <c r="I33" s="138"/>
    </row>
    <row r="34" spans="1:9">
      <c r="A34" s="1">
        <v>17</v>
      </c>
      <c r="B34" s="236">
        <v>45012</v>
      </c>
      <c r="C34" s="1" t="s">
        <v>146</v>
      </c>
      <c r="D34" s="144">
        <v>462240</v>
      </c>
      <c r="F34" s="1" t="s">
        <v>489</v>
      </c>
      <c r="G34" s="1" t="s">
        <v>252</v>
      </c>
      <c r="H34" s="1" t="s">
        <v>165</v>
      </c>
      <c r="I34" s="138"/>
    </row>
    <row r="35" spans="1:9">
      <c r="A35" s="1">
        <v>17</v>
      </c>
      <c r="B35" s="236">
        <v>45012</v>
      </c>
      <c r="C35" s="1" t="s">
        <v>864</v>
      </c>
      <c r="E35" s="144">
        <v>462240</v>
      </c>
      <c r="F35" s="1" t="s">
        <v>489</v>
      </c>
      <c r="G35" s="1" t="s">
        <v>252</v>
      </c>
    </row>
    <row r="36" spans="1:9">
      <c r="A36" s="1">
        <v>18</v>
      </c>
      <c r="B36" s="236">
        <v>45012</v>
      </c>
      <c r="C36" s="1" t="s">
        <v>146</v>
      </c>
      <c r="D36" s="144">
        <v>35068</v>
      </c>
      <c r="F36" s="1" t="s">
        <v>398</v>
      </c>
      <c r="G36" s="1" t="s">
        <v>252</v>
      </c>
      <c r="H36" s="1" t="s">
        <v>165</v>
      </c>
    </row>
    <row r="37" spans="1:9">
      <c r="A37" s="1">
        <v>18</v>
      </c>
      <c r="B37" s="236">
        <v>45012</v>
      </c>
      <c r="C37" s="1" t="s">
        <v>864</v>
      </c>
      <c r="E37" s="144">
        <v>35068</v>
      </c>
      <c r="F37" s="1" t="s">
        <v>398</v>
      </c>
      <c r="G37" s="1" t="s">
        <v>252</v>
      </c>
      <c r="I37" s="138"/>
    </row>
    <row r="38" spans="1:9">
      <c r="A38" s="1">
        <v>19</v>
      </c>
      <c r="B38" s="236">
        <v>45012</v>
      </c>
      <c r="C38" s="1" t="s">
        <v>146</v>
      </c>
      <c r="D38" s="144">
        <v>1390</v>
      </c>
      <c r="F38" s="1" t="s">
        <v>398</v>
      </c>
      <c r="G38" s="1" t="s">
        <v>252</v>
      </c>
      <c r="H38" s="1" t="s">
        <v>165</v>
      </c>
      <c r="I38" s="138"/>
    </row>
    <row r="39" spans="1:9">
      <c r="A39" s="1">
        <v>19</v>
      </c>
      <c r="B39" s="236">
        <v>45012</v>
      </c>
      <c r="C39" s="1" t="s">
        <v>864</v>
      </c>
      <c r="E39" s="144">
        <v>1390</v>
      </c>
      <c r="F39" s="1" t="s">
        <v>398</v>
      </c>
      <c r="G39" s="1" t="s">
        <v>252</v>
      </c>
    </row>
    <row r="40" spans="1:9">
      <c r="A40" s="1">
        <v>20</v>
      </c>
      <c r="B40" s="236">
        <v>45012</v>
      </c>
      <c r="C40" s="1" t="s">
        <v>146</v>
      </c>
      <c r="D40" s="144">
        <v>578864</v>
      </c>
      <c r="F40" s="1" t="s">
        <v>379</v>
      </c>
      <c r="G40" s="1" t="s">
        <v>252</v>
      </c>
      <c r="H40" s="1" t="s">
        <v>165</v>
      </c>
    </row>
    <row r="41" spans="1:9">
      <c r="A41" s="1">
        <v>20</v>
      </c>
      <c r="B41" s="236">
        <v>45012</v>
      </c>
      <c r="C41" s="1" t="s">
        <v>864</v>
      </c>
      <c r="E41" s="144">
        <v>578864</v>
      </c>
      <c r="F41" s="1" t="s">
        <v>379</v>
      </c>
      <c r="G41" s="1" t="s">
        <v>252</v>
      </c>
      <c r="I41" s="138"/>
    </row>
    <row r="42" spans="1:9">
      <c r="A42" s="1">
        <v>21</v>
      </c>
      <c r="B42" s="236">
        <v>45012</v>
      </c>
      <c r="C42" s="1" t="s">
        <v>146</v>
      </c>
      <c r="D42" s="144">
        <v>22950</v>
      </c>
      <c r="F42" s="1" t="s">
        <v>379</v>
      </c>
      <c r="G42" s="1" t="s">
        <v>252</v>
      </c>
      <c r="H42" s="1" t="s">
        <v>165</v>
      </c>
    </row>
    <row r="43" spans="1:9">
      <c r="A43" s="1">
        <v>21</v>
      </c>
      <c r="B43" s="236">
        <v>45012</v>
      </c>
      <c r="C43" s="1" t="s">
        <v>864</v>
      </c>
      <c r="E43" s="144">
        <v>22950</v>
      </c>
      <c r="F43" s="1" t="s">
        <v>379</v>
      </c>
      <c r="G43" s="1" t="s">
        <v>252</v>
      </c>
    </row>
    <row r="44" spans="1:9">
      <c r="A44" s="1">
        <v>22</v>
      </c>
      <c r="B44" s="236">
        <v>45014</v>
      </c>
      <c r="C44" s="1" t="s">
        <v>146</v>
      </c>
      <c r="D44" s="144">
        <v>326755</v>
      </c>
      <c r="F44" s="1" t="s">
        <v>332</v>
      </c>
      <c r="G44" s="1" t="s">
        <v>252</v>
      </c>
      <c r="H44" s="1" t="s">
        <v>165</v>
      </c>
      <c r="I44" s="138"/>
    </row>
    <row r="45" spans="1:9">
      <c r="A45" s="1">
        <v>22</v>
      </c>
      <c r="B45" s="236">
        <v>45014</v>
      </c>
      <c r="C45" s="1" t="s">
        <v>864</v>
      </c>
      <c r="E45" s="144">
        <v>326755</v>
      </c>
      <c r="F45" s="1" t="s">
        <v>332</v>
      </c>
      <c r="G45" s="1" t="s">
        <v>252</v>
      </c>
    </row>
    <row r="46" spans="1:9">
      <c r="A46" s="1">
        <v>23</v>
      </c>
      <c r="B46" s="236">
        <v>45014</v>
      </c>
      <c r="C46" s="1" t="s">
        <v>146</v>
      </c>
      <c r="D46" s="144">
        <v>12950</v>
      </c>
      <c r="F46" s="1" t="s">
        <v>332</v>
      </c>
      <c r="G46" s="1" t="s">
        <v>252</v>
      </c>
      <c r="H46" s="1" t="s">
        <v>165</v>
      </c>
    </row>
    <row r="47" spans="1:9">
      <c r="A47" s="1">
        <v>23</v>
      </c>
      <c r="B47" s="236">
        <v>45014</v>
      </c>
      <c r="C47" s="1" t="s">
        <v>864</v>
      </c>
      <c r="E47" s="144">
        <v>12950</v>
      </c>
      <c r="F47" s="1" t="s">
        <v>332</v>
      </c>
      <c r="G47" s="1" t="s">
        <v>252</v>
      </c>
    </row>
    <row r="48" spans="1:9">
      <c r="A48" s="1">
        <v>24</v>
      </c>
      <c r="B48" s="236">
        <v>45015</v>
      </c>
      <c r="C48" s="1" t="s">
        <v>146</v>
      </c>
      <c r="D48" s="144">
        <v>266101</v>
      </c>
      <c r="F48" s="1" t="s">
        <v>401</v>
      </c>
      <c r="G48" s="1" t="s">
        <v>252</v>
      </c>
      <c r="H48" s="1" t="s">
        <v>165</v>
      </c>
      <c r="I48" s="138"/>
    </row>
    <row r="49" spans="1:9">
      <c r="A49" s="1">
        <v>24</v>
      </c>
      <c r="B49" s="236">
        <v>45015</v>
      </c>
      <c r="C49" s="1" t="s">
        <v>864</v>
      </c>
      <c r="E49" s="144">
        <v>266101</v>
      </c>
      <c r="F49" s="1" t="s">
        <v>401</v>
      </c>
      <c r="G49" s="1" t="s">
        <v>252</v>
      </c>
    </row>
    <row r="50" spans="1:9">
      <c r="A50" s="1">
        <v>25</v>
      </c>
      <c r="B50" s="236">
        <v>45015</v>
      </c>
      <c r="C50" s="1" t="s">
        <v>146</v>
      </c>
      <c r="D50" s="144">
        <v>10540</v>
      </c>
      <c r="F50" s="1" t="s">
        <v>401</v>
      </c>
      <c r="G50" s="1" t="s">
        <v>252</v>
      </c>
      <c r="H50" s="1" t="s">
        <v>165</v>
      </c>
    </row>
    <row r="51" spans="1:9">
      <c r="A51" s="1">
        <v>25</v>
      </c>
      <c r="B51" s="236">
        <v>45015</v>
      </c>
      <c r="C51" s="1" t="s">
        <v>864</v>
      </c>
      <c r="E51" s="144">
        <v>10540</v>
      </c>
      <c r="F51" s="1" t="s">
        <v>401</v>
      </c>
      <c r="G51" s="1" t="s">
        <v>252</v>
      </c>
      <c r="I51" s="138"/>
    </row>
    <row r="52" spans="1:9">
      <c r="A52" s="1">
        <v>26</v>
      </c>
      <c r="B52" s="236">
        <v>45015</v>
      </c>
      <c r="C52" s="1" t="s">
        <v>146</v>
      </c>
      <c r="D52" s="144">
        <v>537152</v>
      </c>
      <c r="F52" s="1" t="s">
        <v>339</v>
      </c>
      <c r="G52" s="1" t="s">
        <v>252</v>
      </c>
      <c r="H52" s="1" t="s">
        <v>165</v>
      </c>
    </row>
    <row r="53" spans="1:9">
      <c r="A53" s="1">
        <v>26</v>
      </c>
      <c r="B53" s="236">
        <v>45015</v>
      </c>
      <c r="C53" s="1" t="s">
        <v>864</v>
      </c>
      <c r="E53" s="144">
        <v>537152</v>
      </c>
      <c r="F53" s="1" t="s">
        <v>339</v>
      </c>
      <c r="G53" s="1" t="s">
        <v>252</v>
      </c>
    </row>
    <row r="54" spans="1:9">
      <c r="A54" s="1">
        <v>27</v>
      </c>
      <c r="B54" s="236">
        <v>45015</v>
      </c>
      <c r="C54" s="1" t="s">
        <v>146</v>
      </c>
      <c r="D54" s="144">
        <v>184197</v>
      </c>
      <c r="F54" s="1" t="s">
        <v>516</v>
      </c>
      <c r="G54" s="1" t="s">
        <v>252</v>
      </c>
      <c r="H54" s="1" t="s">
        <v>165</v>
      </c>
    </row>
    <row r="55" spans="1:9">
      <c r="A55" s="1">
        <v>27</v>
      </c>
      <c r="B55" s="236">
        <v>45015</v>
      </c>
      <c r="C55" s="1" t="s">
        <v>864</v>
      </c>
      <c r="E55" s="144">
        <v>184197</v>
      </c>
      <c r="F55" s="1" t="s">
        <v>516</v>
      </c>
      <c r="G55" s="1" t="s">
        <v>252</v>
      </c>
    </row>
    <row r="56" spans="1:9">
      <c r="A56" s="1">
        <v>28</v>
      </c>
      <c r="B56" s="236">
        <v>45016</v>
      </c>
      <c r="C56" s="1" t="s">
        <v>146</v>
      </c>
      <c r="D56" s="144">
        <v>182215</v>
      </c>
      <c r="F56" s="1" t="s">
        <v>312</v>
      </c>
      <c r="G56" s="1" t="s">
        <v>252</v>
      </c>
      <c r="H56" s="1" t="s">
        <v>165</v>
      </c>
    </row>
    <row r="57" spans="1:9">
      <c r="A57" s="1">
        <v>28</v>
      </c>
      <c r="B57" s="236">
        <v>45016</v>
      </c>
      <c r="C57" s="1" t="s">
        <v>864</v>
      </c>
      <c r="E57" s="144">
        <v>182215</v>
      </c>
      <c r="F57" s="1" t="s">
        <v>312</v>
      </c>
      <c r="G57" s="1" t="s">
        <v>252</v>
      </c>
    </row>
    <row r="58" spans="1:9">
      <c r="A58" s="1">
        <v>29</v>
      </c>
      <c r="B58" s="236">
        <v>45016</v>
      </c>
      <c r="C58" s="1" t="s">
        <v>146</v>
      </c>
      <c r="D58" s="144">
        <v>7220</v>
      </c>
      <c r="F58" s="1" t="s">
        <v>312</v>
      </c>
      <c r="G58" s="1" t="s">
        <v>252</v>
      </c>
      <c r="H58" s="1" t="s">
        <v>165</v>
      </c>
    </row>
    <row r="59" spans="1:9">
      <c r="A59" s="1">
        <v>29</v>
      </c>
      <c r="B59" s="236">
        <v>45016</v>
      </c>
      <c r="C59" s="1" t="s">
        <v>864</v>
      </c>
      <c r="E59" s="144">
        <v>7220</v>
      </c>
      <c r="F59" s="1" t="s">
        <v>312</v>
      </c>
      <c r="G59" s="1" t="s">
        <v>252</v>
      </c>
    </row>
    <row r="60" spans="1:9">
      <c r="A60" s="1">
        <v>30</v>
      </c>
      <c r="B60" s="236">
        <v>45016</v>
      </c>
      <c r="C60" s="1" t="s">
        <v>146</v>
      </c>
      <c r="D60" s="144">
        <v>480</v>
      </c>
      <c r="F60" s="1" t="s">
        <v>515</v>
      </c>
      <c r="G60" s="1" t="s">
        <v>252</v>
      </c>
      <c r="H60" s="1" t="s">
        <v>165</v>
      </c>
    </row>
    <row r="61" spans="1:9">
      <c r="A61" s="1">
        <v>30</v>
      </c>
      <c r="B61" s="236">
        <v>45016</v>
      </c>
      <c r="C61" s="1" t="s">
        <v>864</v>
      </c>
      <c r="E61" s="144">
        <v>480</v>
      </c>
      <c r="F61" s="1" t="s">
        <v>515</v>
      </c>
      <c r="G61" s="1" t="s">
        <v>252</v>
      </c>
    </row>
    <row r="62" spans="1:9">
      <c r="A62" s="1">
        <v>31</v>
      </c>
      <c r="B62" s="236">
        <v>45016</v>
      </c>
      <c r="C62" s="1" t="s">
        <v>146</v>
      </c>
      <c r="D62" s="144">
        <v>12232</v>
      </c>
      <c r="F62" s="1" t="s">
        <v>515</v>
      </c>
      <c r="G62" s="1" t="s">
        <v>252</v>
      </c>
      <c r="H62" s="1" t="s">
        <v>165</v>
      </c>
    </row>
    <row r="63" spans="1:9">
      <c r="A63" s="1">
        <v>31</v>
      </c>
      <c r="B63" s="236">
        <v>45016</v>
      </c>
      <c r="C63" s="1" t="s">
        <v>864</v>
      </c>
      <c r="E63" s="144">
        <v>12232</v>
      </c>
      <c r="F63" s="1" t="s">
        <v>515</v>
      </c>
      <c r="G63" s="1" t="s">
        <v>252</v>
      </c>
    </row>
    <row r="64" spans="1:9">
      <c r="A64" s="1">
        <v>32</v>
      </c>
      <c r="B64" s="236">
        <v>45016</v>
      </c>
      <c r="C64" s="1" t="s">
        <v>146</v>
      </c>
      <c r="D64" s="144">
        <v>4136</v>
      </c>
      <c r="F64" s="1" t="s">
        <v>795</v>
      </c>
      <c r="G64" s="1" t="s">
        <v>252</v>
      </c>
      <c r="H64" s="1" t="s">
        <v>165</v>
      </c>
    </row>
    <row r="65" spans="1:8">
      <c r="A65" s="1">
        <v>32</v>
      </c>
      <c r="B65" s="236">
        <v>45016</v>
      </c>
      <c r="C65" s="1" t="s">
        <v>864</v>
      </c>
      <c r="E65" s="144">
        <v>4136</v>
      </c>
      <c r="F65" s="1" t="s">
        <v>795</v>
      </c>
      <c r="G65" s="1" t="s">
        <v>252</v>
      </c>
    </row>
    <row r="66" spans="1:8">
      <c r="A66" s="1">
        <v>33</v>
      </c>
      <c r="B66" s="236">
        <v>45016</v>
      </c>
      <c r="C66" s="1" t="s">
        <v>146</v>
      </c>
      <c r="D66" s="144">
        <v>160</v>
      </c>
      <c r="F66" s="1" t="s">
        <v>795</v>
      </c>
      <c r="G66" s="1" t="s">
        <v>252</v>
      </c>
      <c r="H66" s="1" t="s">
        <v>165</v>
      </c>
    </row>
    <row r="67" spans="1:8">
      <c r="A67" s="1">
        <v>33</v>
      </c>
      <c r="B67" s="236">
        <v>45016</v>
      </c>
      <c r="C67" s="1" t="s">
        <v>864</v>
      </c>
      <c r="E67" s="144">
        <v>160</v>
      </c>
      <c r="F67" s="1" t="s">
        <v>795</v>
      </c>
      <c r="G67" s="1" t="s">
        <v>252</v>
      </c>
    </row>
    <row r="68" spans="1:8">
      <c r="A68" s="1">
        <v>34</v>
      </c>
      <c r="B68" s="236">
        <v>45016</v>
      </c>
      <c r="C68" s="1" t="s">
        <v>146</v>
      </c>
      <c r="D68" s="144">
        <v>11151660</v>
      </c>
      <c r="F68" s="1" t="s">
        <v>317</v>
      </c>
      <c r="G68" s="1" t="s">
        <v>252</v>
      </c>
      <c r="H68" s="1" t="s">
        <v>165</v>
      </c>
    </row>
    <row r="69" spans="1:8">
      <c r="A69" s="1">
        <v>34</v>
      </c>
      <c r="B69" s="236">
        <v>45016</v>
      </c>
      <c r="C69" s="1" t="s">
        <v>864</v>
      </c>
      <c r="E69" s="144">
        <v>11151660</v>
      </c>
      <c r="F69" s="1" t="s">
        <v>317</v>
      </c>
      <c r="G69" s="1" t="s">
        <v>252</v>
      </c>
    </row>
    <row r="70" spans="1:8">
      <c r="A70" s="1">
        <v>35</v>
      </c>
      <c r="B70" s="236">
        <v>45016</v>
      </c>
      <c r="C70" s="1" t="s">
        <v>146</v>
      </c>
      <c r="D70" s="144">
        <v>19701</v>
      </c>
      <c r="F70" s="1" t="s">
        <v>318</v>
      </c>
      <c r="G70" s="1" t="s">
        <v>252</v>
      </c>
      <c r="H70" s="1" t="s">
        <v>165</v>
      </c>
    </row>
    <row r="71" spans="1:8">
      <c r="A71" s="1">
        <v>35</v>
      </c>
      <c r="B71" s="236">
        <v>45016</v>
      </c>
      <c r="C71" s="1" t="s">
        <v>864</v>
      </c>
      <c r="E71" s="144">
        <v>19701</v>
      </c>
      <c r="F71" s="1" t="s">
        <v>318</v>
      </c>
      <c r="G71" s="1" t="s">
        <v>252</v>
      </c>
    </row>
    <row r="72" spans="1:8">
      <c r="A72" s="1">
        <v>36</v>
      </c>
      <c r="B72" s="236">
        <v>45016</v>
      </c>
      <c r="C72" s="1" t="s">
        <v>146</v>
      </c>
      <c r="D72" s="144">
        <v>780</v>
      </c>
      <c r="F72" s="1" t="s">
        <v>318</v>
      </c>
      <c r="G72" s="1" t="s">
        <v>252</v>
      </c>
      <c r="H72" s="1" t="s">
        <v>165</v>
      </c>
    </row>
    <row r="73" spans="1:8">
      <c r="A73" s="1">
        <v>36</v>
      </c>
      <c r="B73" s="236">
        <v>45016</v>
      </c>
      <c r="C73" s="1" t="s">
        <v>864</v>
      </c>
      <c r="E73" s="144">
        <v>780</v>
      </c>
      <c r="F73" s="1" t="s">
        <v>318</v>
      </c>
      <c r="G73" s="1" t="s">
        <v>252</v>
      </c>
    </row>
    <row r="74" spans="1:8">
      <c r="A74" s="1">
        <v>37</v>
      </c>
      <c r="B74" s="236">
        <v>45016</v>
      </c>
      <c r="C74" s="1" t="s">
        <v>146</v>
      </c>
      <c r="D74" s="144">
        <v>10268</v>
      </c>
      <c r="F74" s="1" t="s">
        <v>311</v>
      </c>
      <c r="G74" s="1" t="s">
        <v>252</v>
      </c>
      <c r="H74" s="1" t="s">
        <v>165</v>
      </c>
    </row>
    <row r="75" spans="1:8">
      <c r="A75" s="1">
        <v>37</v>
      </c>
      <c r="B75" s="236">
        <v>45016</v>
      </c>
      <c r="C75" s="1" t="s">
        <v>864</v>
      </c>
      <c r="E75" s="144">
        <v>10268</v>
      </c>
      <c r="F75" s="1" t="s">
        <v>311</v>
      </c>
      <c r="G75" s="1" t="s">
        <v>252</v>
      </c>
    </row>
    <row r="76" spans="1:8">
      <c r="A76" s="1">
        <v>38</v>
      </c>
      <c r="B76" s="236">
        <v>45016</v>
      </c>
      <c r="C76" s="1" t="s">
        <v>146</v>
      </c>
      <c r="D76" s="144">
        <v>19582540</v>
      </c>
      <c r="F76" s="1" t="s">
        <v>343</v>
      </c>
      <c r="G76" s="1" t="s">
        <v>252</v>
      </c>
      <c r="H76" s="1" t="s">
        <v>165</v>
      </c>
    </row>
    <row r="77" spans="1:8">
      <c r="A77" s="1">
        <v>38</v>
      </c>
      <c r="B77" s="236">
        <v>45016</v>
      </c>
      <c r="C77" s="1" t="s">
        <v>864</v>
      </c>
      <c r="E77" s="144">
        <v>19582540</v>
      </c>
      <c r="F77" s="1" t="s">
        <v>343</v>
      </c>
      <c r="G77" s="1" t="s">
        <v>252</v>
      </c>
    </row>
    <row r="78" spans="1:8">
      <c r="A78" s="1">
        <v>39</v>
      </c>
      <c r="B78" s="236">
        <v>45016</v>
      </c>
      <c r="C78" s="1" t="s">
        <v>146</v>
      </c>
      <c r="D78" s="144">
        <v>201401</v>
      </c>
      <c r="F78" s="1" t="s">
        <v>344</v>
      </c>
      <c r="G78" s="1" t="s">
        <v>252</v>
      </c>
      <c r="H78" s="1" t="s">
        <v>165</v>
      </c>
    </row>
    <row r="79" spans="1:8">
      <c r="A79" s="1">
        <v>39</v>
      </c>
      <c r="B79" s="236">
        <v>45016</v>
      </c>
      <c r="C79" s="1" t="s">
        <v>864</v>
      </c>
      <c r="E79" s="144">
        <v>201401</v>
      </c>
      <c r="F79" s="1" t="s">
        <v>344</v>
      </c>
      <c r="G79" s="1" t="s">
        <v>252</v>
      </c>
    </row>
    <row r="80" spans="1:8">
      <c r="A80" s="1">
        <v>40</v>
      </c>
      <c r="B80" s="236">
        <v>45016</v>
      </c>
      <c r="C80" s="1" t="s">
        <v>146</v>
      </c>
      <c r="D80" s="144">
        <v>52580</v>
      </c>
      <c r="F80" s="1" t="s">
        <v>318</v>
      </c>
      <c r="G80" s="1" t="s">
        <v>252</v>
      </c>
      <c r="H80" s="1" t="s">
        <v>165</v>
      </c>
    </row>
    <row r="81" spans="1:8">
      <c r="A81" s="1">
        <v>40</v>
      </c>
      <c r="B81" s="236">
        <v>45016</v>
      </c>
      <c r="C81" s="1" t="s">
        <v>864</v>
      </c>
      <c r="E81" s="144">
        <v>52580</v>
      </c>
      <c r="F81" s="1" t="s">
        <v>318</v>
      </c>
      <c r="G81" s="1" t="s">
        <v>252</v>
      </c>
    </row>
    <row r="82" spans="1:8">
      <c r="A82" s="1">
        <v>41</v>
      </c>
      <c r="B82" s="236">
        <v>45016</v>
      </c>
      <c r="C82" s="1" t="s">
        <v>146</v>
      </c>
      <c r="D82" s="144">
        <v>2080</v>
      </c>
      <c r="F82" s="1" t="s">
        <v>318</v>
      </c>
      <c r="G82" s="1" t="s">
        <v>252</v>
      </c>
      <c r="H82" s="1" t="s">
        <v>165</v>
      </c>
    </row>
    <row r="83" spans="1:8">
      <c r="A83" s="1">
        <v>41</v>
      </c>
      <c r="B83" s="236">
        <v>45016</v>
      </c>
      <c r="C83" s="1" t="s">
        <v>864</v>
      </c>
      <c r="E83" s="144">
        <v>2080</v>
      </c>
      <c r="F83" s="1" t="s">
        <v>318</v>
      </c>
      <c r="G83" s="1" t="s">
        <v>252</v>
      </c>
    </row>
    <row r="84" spans="1:8">
      <c r="A84" s="1">
        <v>42</v>
      </c>
      <c r="B84" s="236">
        <v>45016</v>
      </c>
      <c r="C84" s="1" t="s">
        <v>146</v>
      </c>
      <c r="D84" s="144">
        <v>171116</v>
      </c>
      <c r="F84" s="1" t="s">
        <v>321</v>
      </c>
      <c r="G84" s="1" t="s">
        <v>252</v>
      </c>
      <c r="H84" s="1" t="s">
        <v>165</v>
      </c>
    </row>
    <row r="85" spans="1:8">
      <c r="A85" s="1">
        <v>42</v>
      </c>
      <c r="B85" s="236">
        <v>45016</v>
      </c>
      <c r="C85" s="1" t="s">
        <v>864</v>
      </c>
      <c r="E85" s="144">
        <v>171116</v>
      </c>
      <c r="F85" s="1" t="s">
        <v>321</v>
      </c>
      <c r="G85" s="1" t="s">
        <v>252</v>
      </c>
    </row>
    <row r="86" spans="1:8">
      <c r="A86" s="1">
        <v>43</v>
      </c>
      <c r="B86" s="236">
        <v>45016</v>
      </c>
      <c r="C86" s="1" t="s">
        <v>146</v>
      </c>
      <c r="D86" s="144">
        <v>433939</v>
      </c>
      <c r="F86" s="1" t="s">
        <v>321</v>
      </c>
      <c r="G86" s="1" t="s">
        <v>252</v>
      </c>
      <c r="H86" s="1" t="s">
        <v>165</v>
      </c>
    </row>
    <row r="87" spans="1:8">
      <c r="A87" s="1">
        <v>43</v>
      </c>
      <c r="B87" s="236">
        <v>45016</v>
      </c>
      <c r="C87" s="1" t="s">
        <v>864</v>
      </c>
      <c r="E87" s="144">
        <v>433939</v>
      </c>
      <c r="F87" s="1" t="s">
        <v>321</v>
      </c>
      <c r="G87" s="1" t="s">
        <v>252</v>
      </c>
    </row>
    <row r="88" spans="1:8">
      <c r="A88" s="1">
        <v>44</v>
      </c>
      <c r="B88" s="236">
        <v>45016</v>
      </c>
      <c r="C88" s="1" t="s">
        <v>146</v>
      </c>
      <c r="D88" s="144">
        <v>6780</v>
      </c>
      <c r="F88" s="1" t="s">
        <v>321</v>
      </c>
      <c r="G88" s="1" t="s">
        <v>252</v>
      </c>
      <c r="H88" s="1" t="s">
        <v>165</v>
      </c>
    </row>
    <row r="89" spans="1:8">
      <c r="A89" s="1">
        <v>44</v>
      </c>
      <c r="B89" s="236">
        <v>45016</v>
      </c>
      <c r="C89" s="1" t="s">
        <v>864</v>
      </c>
      <c r="E89" s="144">
        <v>6780</v>
      </c>
      <c r="F89" s="1" t="s">
        <v>321</v>
      </c>
      <c r="G89" s="1" t="s">
        <v>252</v>
      </c>
    </row>
    <row r="90" spans="1:8">
      <c r="A90" s="1">
        <v>45</v>
      </c>
      <c r="B90" s="236">
        <v>45016</v>
      </c>
      <c r="C90" s="1" t="s">
        <v>146</v>
      </c>
      <c r="D90" s="144">
        <v>17200</v>
      </c>
      <c r="F90" s="1" t="s">
        <v>321</v>
      </c>
      <c r="G90" s="1" t="s">
        <v>252</v>
      </c>
      <c r="H90" s="1" t="s">
        <v>165</v>
      </c>
    </row>
    <row r="91" spans="1:8">
      <c r="A91" s="1">
        <v>45</v>
      </c>
      <c r="B91" s="236">
        <v>45016</v>
      </c>
      <c r="C91" s="1" t="s">
        <v>864</v>
      </c>
      <c r="E91" s="144">
        <v>17200</v>
      </c>
      <c r="F91" s="1" t="s">
        <v>321</v>
      </c>
      <c r="G91" s="1" t="s">
        <v>252</v>
      </c>
    </row>
    <row r="92" spans="1:8">
      <c r="A92" s="1">
        <v>46</v>
      </c>
      <c r="B92" s="236">
        <v>45016</v>
      </c>
      <c r="C92" s="1" t="s">
        <v>146</v>
      </c>
      <c r="D92" s="144">
        <v>122386</v>
      </c>
      <c r="F92" s="1" t="s">
        <v>321</v>
      </c>
      <c r="G92" s="1" t="s">
        <v>252</v>
      </c>
      <c r="H92" s="1" t="s">
        <v>165</v>
      </c>
    </row>
    <row r="93" spans="1:8">
      <c r="A93" s="1">
        <v>46</v>
      </c>
      <c r="B93" s="236">
        <v>45016</v>
      </c>
      <c r="C93" s="1" t="s">
        <v>864</v>
      </c>
      <c r="E93" s="144">
        <v>122386</v>
      </c>
      <c r="F93" s="1" t="s">
        <v>321</v>
      </c>
      <c r="G93" s="1" t="s">
        <v>252</v>
      </c>
    </row>
    <row r="94" spans="1:8">
      <c r="A94" s="1">
        <v>47</v>
      </c>
      <c r="B94" s="236">
        <v>45016</v>
      </c>
      <c r="C94" s="1" t="s">
        <v>146</v>
      </c>
      <c r="D94" s="144">
        <v>4853</v>
      </c>
      <c r="F94" s="1" t="s">
        <v>321</v>
      </c>
      <c r="G94" s="1" t="s">
        <v>252</v>
      </c>
      <c r="H94" s="1" t="s">
        <v>165</v>
      </c>
    </row>
    <row r="95" spans="1:8">
      <c r="A95" s="1">
        <v>47</v>
      </c>
      <c r="B95" s="236">
        <v>45016</v>
      </c>
      <c r="C95" s="1" t="s">
        <v>864</v>
      </c>
      <c r="E95" s="144">
        <v>4853</v>
      </c>
      <c r="F95" s="1" t="s">
        <v>321</v>
      </c>
      <c r="G95" s="1" t="s">
        <v>252</v>
      </c>
    </row>
    <row r="96" spans="1:8">
      <c r="A96" s="1">
        <v>48</v>
      </c>
      <c r="B96" s="236">
        <v>45016</v>
      </c>
      <c r="C96" s="1" t="s">
        <v>146</v>
      </c>
      <c r="D96" s="144">
        <v>60181</v>
      </c>
      <c r="F96" s="1" t="s">
        <v>321</v>
      </c>
      <c r="G96" s="1" t="s">
        <v>252</v>
      </c>
      <c r="H96" s="1" t="s">
        <v>165</v>
      </c>
    </row>
    <row r="97" spans="1:8">
      <c r="A97" s="1">
        <v>48</v>
      </c>
      <c r="B97" s="236">
        <v>45016</v>
      </c>
      <c r="C97" s="1" t="s">
        <v>864</v>
      </c>
      <c r="E97" s="144">
        <v>60181</v>
      </c>
      <c r="F97" s="1" t="s">
        <v>321</v>
      </c>
      <c r="G97" s="1" t="s">
        <v>252</v>
      </c>
    </row>
    <row r="98" spans="1:8">
      <c r="A98" s="1">
        <v>49</v>
      </c>
      <c r="B98" s="236">
        <v>45016</v>
      </c>
      <c r="C98" s="1" t="s">
        <v>146</v>
      </c>
      <c r="D98" s="144">
        <v>2380</v>
      </c>
      <c r="F98" s="1" t="s">
        <v>321</v>
      </c>
      <c r="G98" s="1" t="s">
        <v>252</v>
      </c>
      <c r="H98" s="1" t="s">
        <v>165</v>
      </c>
    </row>
    <row r="99" spans="1:8">
      <c r="A99" s="1">
        <v>49</v>
      </c>
      <c r="B99" s="236">
        <v>45016</v>
      </c>
      <c r="C99" s="1" t="s">
        <v>864</v>
      </c>
      <c r="E99" s="144">
        <v>2380</v>
      </c>
      <c r="F99" s="1" t="s">
        <v>321</v>
      </c>
      <c r="G99" s="1" t="s">
        <v>252</v>
      </c>
    </row>
    <row r="100" spans="1:8">
      <c r="A100" s="1">
        <v>50</v>
      </c>
      <c r="B100" s="236">
        <v>45016</v>
      </c>
      <c r="C100" s="1" t="s">
        <v>146</v>
      </c>
      <c r="D100" s="144">
        <v>1577532</v>
      </c>
      <c r="F100" s="1" t="s">
        <v>321</v>
      </c>
      <c r="G100" s="1" t="s">
        <v>252</v>
      </c>
      <c r="H100" s="1" t="s">
        <v>165</v>
      </c>
    </row>
    <row r="101" spans="1:8">
      <c r="A101" s="1">
        <v>50</v>
      </c>
      <c r="B101" s="236">
        <v>45016</v>
      </c>
      <c r="C101" s="1" t="s">
        <v>864</v>
      </c>
      <c r="E101" s="144">
        <v>1577532</v>
      </c>
      <c r="F101" s="1" t="s">
        <v>321</v>
      </c>
      <c r="G101" s="1" t="s">
        <v>252</v>
      </c>
    </row>
    <row r="102" spans="1:8">
      <c r="A102" s="1">
        <v>51</v>
      </c>
      <c r="B102" s="236">
        <v>45016</v>
      </c>
      <c r="C102" s="1" t="s">
        <v>146</v>
      </c>
      <c r="D102" s="144">
        <v>3486516</v>
      </c>
      <c r="F102" s="1" t="s">
        <v>321</v>
      </c>
      <c r="G102" s="1" t="s">
        <v>252</v>
      </c>
      <c r="H102" s="1" t="s">
        <v>165</v>
      </c>
    </row>
    <row r="103" spans="1:8">
      <c r="A103" s="1">
        <v>51</v>
      </c>
      <c r="B103" s="236">
        <v>45016</v>
      </c>
      <c r="C103" s="1" t="s">
        <v>864</v>
      </c>
      <c r="E103" s="144">
        <v>3486516</v>
      </c>
      <c r="F103" s="1" t="s">
        <v>321</v>
      </c>
      <c r="G103" s="1" t="s">
        <v>252</v>
      </c>
    </row>
    <row r="104" spans="1:8">
      <c r="A104" s="1">
        <v>52</v>
      </c>
      <c r="B104" s="236">
        <v>45016</v>
      </c>
      <c r="C104" s="1" t="s">
        <v>146</v>
      </c>
      <c r="D104" s="144">
        <v>62550</v>
      </c>
      <c r="F104" s="1" t="s">
        <v>321</v>
      </c>
      <c r="G104" s="1" t="s">
        <v>252</v>
      </c>
      <c r="H104" s="1" t="s">
        <v>165</v>
      </c>
    </row>
    <row r="105" spans="1:8">
      <c r="A105" s="1">
        <v>52</v>
      </c>
      <c r="B105" s="236">
        <v>45016</v>
      </c>
      <c r="C105" s="1" t="s">
        <v>864</v>
      </c>
      <c r="E105" s="144">
        <v>62550</v>
      </c>
      <c r="F105" s="1" t="s">
        <v>321</v>
      </c>
      <c r="G105" s="1" t="s">
        <v>252</v>
      </c>
    </row>
    <row r="106" spans="1:8">
      <c r="A106" s="1">
        <v>53</v>
      </c>
      <c r="B106" s="236">
        <v>45016</v>
      </c>
      <c r="C106" s="1" t="s">
        <v>146</v>
      </c>
      <c r="D106" s="144">
        <v>138260</v>
      </c>
      <c r="F106" s="1" t="s">
        <v>321</v>
      </c>
      <c r="G106" s="1" t="s">
        <v>252</v>
      </c>
      <c r="H106" s="1" t="s">
        <v>165</v>
      </c>
    </row>
    <row r="107" spans="1:8">
      <c r="A107" s="1">
        <v>53</v>
      </c>
      <c r="B107" s="236">
        <v>45016</v>
      </c>
      <c r="C107" s="1" t="s">
        <v>864</v>
      </c>
      <c r="E107" s="144">
        <v>138260</v>
      </c>
      <c r="F107" s="1" t="s">
        <v>321</v>
      </c>
      <c r="G107" s="1" t="s">
        <v>252</v>
      </c>
    </row>
    <row r="108" spans="1:8">
      <c r="A108" s="1">
        <v>54</v>
      </c>
      <c r="B108" s="236">
        <v>45016</v>
      </c>
      <c r="C108" s="1" t="s">
        <v>146</v>
      </c>
      <c r="D108" s="144">
        <v>761016</v>
      </c>
      <c r="F108" s="1" t="s">
        <v>308</v>
      </c>
      <c r="G108" s="1" t="s">
        <v>252</v>
      </c>
      <c r="H108" s="1" t="s">
        <v>165</v>
      </c>
    </row>
    <row r="109" spans="1:8">
      <c r="A109" s="1">
        <v>54</v>
      </c>
      <c r="B109" s="236">
        <v>45016</v>
      </c>
      <c r="C109" s="1" t="s">
        <v>864</v>
      </c>
      <c r="E109" s="144">
        <v>761016</v>
      </c>
      <c r="F109" s="1" t="s">
        <v>308</v>
      </c>
      <c r="G109" s="1" t="s">
        <v>252</v>
      </c>
    </row>
    <row r="110" spans="1:8">
      <c r="A110" s="1">
        <v>55</v>
      </c>
      <c r="B110" s="236">
        <v>45015</v>
      </c>
      <c r="C110" s="1" t="s">
        <v>146</v>
      </c>
      <c r="D110" s="144">
        <v>1815000</v>
      </c>
      <c r="F110" s="1" t="s">
        <v>352</v>
      </c>
      <c r="G110" s="1" t="s">
        <v>252</v>
      </c>
      <c r="H110" s="1" t="s">
        <v>165</v>
      </c>
    </row>
    <row r="111" spans="1:8">
      <c r="A111" s="1">
        <v>55</v>
      </c>
      <c r="B111" s="236">
        <v>45015</v>
      </c>
      <c r="C111" s="1" t="s">
        <v>864</v>
      </c>
      <c r="E111" s="144">
        <v>1815000</v>
      </c>
      <c r="F111" s="1" t="s">
        <v>352</v>
      </c>
      <c r="G111" s="1" t="s">
        <v>252</v>
      </c>
    </row>
    <row r="112" spans="1:8">
      <c r="A112" s="1">
        <v>56</v>
      </c>
      <c r="B112" s="236">
        <v>44981</v>
      </c>
      <c r="C112" s="1" t="s">
        <v>146</v>
      </c>
      <c r="D112" s="144">
        <v>1800</v>
      </c>
      <c r="F112" s="1" t="s">
        <v>500</v>
      </c>
      <c r="G112" s="1" t="s">
        <v>252</v>
      </c>
      <c r="H112" s="1" t="s">
        <v>165</v>
      </c>
    </row>
    <row r="113" spans="1:7">
      <c r="A113" s="1">
        <v>56</v>
      </c>
      <c r="B113" s="236">
        <v>44981</v>
      </c>
      <c r="C113" s="1" t="s">
        <v>864</v>
      </c>
      <c r="E113" s="144">
        <v>1800</v>
      </c>
      <c r="F113" s="1" t="s">
        <v>500</v>
      </c>
      <c r="G113" s="1" t="s">
        <v>252</v>
      </c>
    </row>
  </sheetData>
  <sortState ref="A2:H113">
    <sortCondition ref="A2:A11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44785</v>
      </c>
      <c r="C2" s="1" t="s">
        <v>147</v>
      </c>
      <c r="D2" s="144">
        <v>297000</v>
      </c>
      <c r="F2" s="1" t="s">
        <v>517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44785</v>
      </c>
      <c r="C3" s="1" t="s">
        <v>527</v>
      </c>
      <c r="E3" s="144">
        <v>297000</v>
      </c>
      <c r="F3" s="1" t="s">
        <v>517</v>
      </c>
      <c r="G3" s="1" t="s">
        <v>386</v>
      </c>
      <c r="H3" s="138"/>
    </row>
    <row r="4" spans="1:9">
      <c r="A4" s="1">
        <v>2</v>
      </c>
      <c r="B4" s="236">
        <v>44789</v>
      </c>
      <c r="C4" s="1" t="s">
        <v>147</v>
      </c>
      <c r="D4" s="144">
        <v>880000</v>
      </c>
      <c r="F4" s="1" t="s">
        <v>484</v>
      </c>
      <c r="G4" s="1" t="s">
        <v>386</v>
      </c>
      <c r="H4" s="138" t="s">
        <v>165</v>
      </c>
      <c r="I4" s="138"/>
    </row>
    <row r="5" spans="1:9">
      <c r="A5" s="1">
        <v>2</v>
      </c>
      <c r="B5" s="236">
        <v>44789</v>
      </c>
      <c r="C5" s="1" t="s">
        <v>527</v>
      </c>
      <c r="E5" s="144">
        <v>880000</v>
      </c>
      <c r="F5" s="1" t="s">
        <v>484</v>
      </c>
      <c r="G5" s="1" t="s">
        <v>386</v>
      </c>
    </row>
    <row r="6" spans="1:9">
      <c r="A6" s="1">
        <v>3</v>
      </c>
      <c r="B6" s="236">
        <v>44774</v>
      </c>
      <c r="C6" s="1" t="s">
        <v>147</v>
      </c>
      <c r="D6" s="144">
        <v>1128115</v>
      </c>
      <c r="F6" s="1" t="s">
        <v>317</v>
      </c>
      <c r="G6" s="1" t="s">
        <v>386</v>
      </c>
      <c r="H6" s="138" t="s">
        <v>165</v>
      </c>
      <c r="I6" s="138"/>
    </row>
    <row r="7" spans="1:9">
      <c r="A7" s="1">
        <v>3</v>
      </c>
      <c r="B7" s="236">
        <v>44774</v>
      </c>
      <c r="C7" s="1" t="s">
        <v>527</v>
      </c>
      <c r="E7" s="144">
        <v>1128115</v>
      </c>
      <c r="F7" s="1" t="s">
        <v>317</v>
      </c>
      <c r="G7" s="1" t="s">
        <v>386</v>
      </c>
      <c r="H7" s="138"/>
    </row>
    <row r="8" spans="1:9">
      <c r="A8" s="1">
        <v>4</v>
      </c>
      <c r="B8" s="236">
        <v>44774</v>
      </c>
      <c r="C8" s="1" t="s">
        <v>147</v>
      </c>
      <c r="D8" s="144">
        <v>12243</v>
      </c>
      <c r="F8" s="1" t="s">
        <v>515</v>
      </c>
      <c r="G8" s="1" t="s">
        <v>386</v>
      </c>
      <c r="H8" s="138" t="s">
        <v>165</v>
      </c>
      <c r="I8" s="138"/>
    </row>
    <row r="9" spans="1:9">
      <c r="A9" s="1">
        <v>4</v>
      </c>
      <c r="B9" s="236">
        <v>44774</v>
      </c>
      <c r="C9" s="1" t="s">
        <v>527</v>
      </c>
      <c r="E9" s="144">
        <v>12243</v>
      </c>
      <c r="F9" s="1" t="s">
        <v>515</v>
      </c>
      <c r="G9" s="1" t="s">
        <v>386</v>
      </c>
      <c r="H9" s="138"/>
    </row>
    <row r="10" spans="1:9">
      <c r="A10" s="1">
        <v>5</v>
      </c>
      <c r="B10" s="236">
        <v>44774</v>
      </c>
      <c r="C10" s="1" t="s">
        <v>147</v>
      </c>
      <c r="D10" s="144">
        <v>470</v>
      </c>
      <c r="F10" s="1" t="s">
        <v>515</v>
      </c>
      <c r="G10" s="1" t="s">
        <v>386</v>
      </c>
      <c r="H10" s="138" t="s">
        <v>165</v>
      </c>
      <c r="I10" s="138"/>
    </row>
    <row r="11" spans="1:9">
      <c r="A11" s="1">
        <v>5</v>
      </c>
      <c r="B11" s="236">
        <v>44774</v>
      </c>
      <c r="C11" s="1" t="s">
        <v>527</v>
      </c>
      <c r="E11" s="144">
        <v>470</v>
      </c>
      <c r="F11" s="1" t="s">
        <v>515</v>
      </c>
      <c r="G11" s="1" t="s">
        <v>386</v>
      </c>
      <c r="H11" s="138"/>
    </row>
    <row r="12" spans="1:9">
      <c r="A12" s="1">
        <v>6</v>
      </c>
      <c r="B12" s="236">
        <v>44774</v>
      </c>
      <c r="C12" s="1" t="s">
        <v>147</v>
      </c>
      <c r="D12" s="144">
        <v>3128769</v>
      </c>
      <c r="F12" s="1" t="s">
        <v>311</v>
      </c>
      <c r="G12" s="1" t="s">
        <v>386</v>
      </c>
      <c r="H12" s="138" t="s">
        <v>165</v>
      </c>
      <c r="I12" s="138"/>
    </row>
    <row r="13" spans="1:9">
      <c r="A13" s="1">
        <v>6</v>
      </c>
      <c r="B13" s="236">
        <v>44774</v>
      </c>
      <c r="C13" s="1" t="s">
        <v>527</v>
      </c>
      <c r="E13" s="144">
        <v>3128769</v>
      </c>
      <c r="F13" s="1" t="s">
        <v>311</v>
      </c>
      <c r="G13" s="1" t="s">
        <v>386</v>
      </c>
      <c r="H13" s="138"/>
    </row>
    <row r="14" spans="1:9">
      <c r="A14" s="1">
        <v>7</v>
      </c>
      <c r="B14" s="236">
        <v>44777</v>
      </c>
      <c r="C14" s="1" t="s">
        <v>147</v>
      </c>
      <c r="D14" s="144">
        <v>1435543</v>
      </c>
      <c r="F14" s="1" t="s">
        <v>357</v>
      </c>
      <c r="G14" s="1" t="s">
        <v>386</v>
      </c>
      <c r="H14" s="138" t="s">
        <v>165</v>
      </c>
      <c r="I14" s="138"/>
    </row>
    <row r="15" spans="1:9">
      <c r="A15" s="1">
        <v>7</v>
      </c>
      <c r="B15" s="236">
        <v>44777</v>
      </c>
      <c r="C15" s="1" t="s">
        <v>527</v>
      </c>
      <c r="E15" s="144">
        <v>1435543</v>
      </c>
      <c r="F15" s="1" t="s">
        <v>357</v>
      </c>
      <c r="G15" s="1" t="s">
        <v>386</v>
      </c>
      <c r="H15" s="138"/>
    </row>
    <row r="16" spans="1:9">
      <c r="A16" s="1">
        <v>8</v>
      </c>
      <c r="B16" s="236">
        <v>44776</v>
      </c>
      <c r="C16" s="1" t="s">
        <v>147</v>
      </c>
      <c r="D16" s="144">
        <v>4965290</v>
      </c>
      <c r="F16" s="1" t="s">
        <v>500</v>
      </c>
      <c r="G16" s="1" t="s">
        <v>386</v>
      </c>
      <c r="H16" s="138" t="s">
        <v>165</v>
      </c>
      <c r="I16" s="138"/>
    </row>
    <row r="17" spans="1:9">
      <c r="A17" s="1">
        <v>8</v>
      </c>
      <c r="B17" s="236">
        <v>44776</v>
      </c>
      <c r="C17" s="1" t="s">
        <v>527</v>
      </c>
      <c r="E17" s="144">
        <v>4965290</v>
      </c>
      <c r="F17" s="1" t="s">
        <v>500</v>
      </c>
      <c r="G17" s="1" t="s">
        <v>386</v>
      </c>
      <c r="H17" s="138"/>
    </row>
    <row r="18" spans="1:9">
      <c r="B18" s="236"/>
      <c r="H18" s="138"/>
      <c r="I18" s="138"/>
    </row>
    <row r="19" spans="1:9">
      <c r="B19" s="236"/>
      <c r="H19" s="138"/>
    </row>
    <row r="20" spans="1:9">
      <c r="B20" s="236"/>
      <c r="H20" s="138"/>
      <c r="I20" s="138"/>
    </row>
    <row r="21" spans="1:9">
      <c r="B21" s="236"/>
      <c r="H21" s="138"/>
    </row>
    <row r="22" spans="1:9">
      <c r="B22" s="236"/>
      <c r="H22" s="138"/>
      <c r="I22" s="138"/>
    </row>
    <row r="23" spans="1:9">
      <c r="B23" s="236"/>
      <c r="H23" s="138"/>
    </row>
    <row r="24" spans="1:9">
      <c r="B24" s="236"/>
      <c r="H24" s="138"/>
      <c r="I24" s="138"/>
    </row>
    <row r="25" spans="1:9">
      <c r="B25" s="236"/>
      <c r="H25" s="138"/>
    </row>
    <row r="26" spans="1:9">
      <c r="B26" s="236"/>
      <c r="H26" s="138"/>
      <c r="I26" s="138"/>
    </row>
    <row r="27" spans="1:9">
      <c r="B27" s="236"/>
    </row>
    <row r="28" spans="1:9">
      <c r="B28" s="236"/>
      <c r="H28" s="138"/>
      <c r="I28" s="138"/>
    </row>
    <row r="29" spans="1:9">
      <c r="B29" s="236"/>
      <c r="H29" s="138"/>
    </row>
    <row r="30" spans="1:9">
      <c r="B30" s="236"/>
      <c r="H30" s="138"/>
      <c r="I30" s="138"/>
    </row>
    <row r="31" spans="1:9">
      <c r="B31" s="236"/>
      <c r="H31" s="138"/>
    </row>
    <row r="32" spans="1:9">
      <c r="B32" s="236"/>
      <c r="H32" s="138"/>
      <c r="I32" s="138"/>
    </row>
    <row r="33" spans="2:9">
      <c r="B33" s="236"/>
      <c r="H33" s="138"/>
    </row>
    <row r="34" spans="2:9">
      <c r="B34" s="236"/>
      <c r="H34" s="138"/>
      <c r="I34" s="138"/>
    </row>
    <row r="35" spans="2:9">
      <c r="B35" s="236"/>
      <c r="H35" s="138"/>
    </row>
    <row r="36" spans="2:9">
      <c r="B36" s="236"/>
      <c r="H36" s="138"/>
      <c r="I36" s="138"/>
    </row>
    <row r="37" spans="2:9">
      <c r="B37" s="236"/>
      <c r="H37" s="138"/>
    </row>
    <row r="38" spans="2:9">
      <c r="B38" s="236"/>
      <c r="H38" s="138"/>
      <c r="I38" s="138"/>
    </row>
    <row r="39" spans="2:9">
      <c r="B39" s="236"/>
      <c r="H39" s="138"/>
    </row>
    <row r="40" spans="2:9">
      <c r="B40" s="236"/>
      <c r="H40" s="138"/>
      <c r="I40" s="138"/>
    </row>
    <row r="41" spans="2:9">
      <c r="B41" s="236"/>
      <c r="H41" s="138"/>
    </row>
    <row r="42" spans="2:9">
      <c r="B42" s="236"/>
      <c r="H42" s="138"/>
      <c r="I42" s="138"/>
    </row>
    <row r="43" spans="2:9">
      <c r="B43" s="236"/>
    </row>
    <row r="44" spans="2:9">
      <c r="B44" s="236"/>
      <c r="H44" s="138"/>
      <c r="I44" s="138"/>
    </row>
    <row r="45" spans="2:9">
      <c r="B45" s="236"/>
      <c r="H45" s="138"/>
    </row>
    <row r="46" spans="2:9">
      <c r="B46" s="236"/>
      <c r="H46" s="138"/>
      <c r="I46" s="138"/>
    </row>
    <row r="47" spans="2:9">
      <c r="B47" s="236"/>
      <c r="H47" s="138"/>
    </row>
    <row r="48" spans="2:9">
      <c r="B48" s="236"/>
      <c r="H48" s="138"/>
      <c r="I48" s="138"/>
    </row>
    <row r="49" spans="2:9">
      <c r="B49" s="236"/>
      <c r="H49" s="138"/>
    </row>
    <row r="50" spans="2:9">
      <c r="B50" s="236"/>
      <c r="H50" s="138"/>
      <c r="I50" s="138"/>
    </row>
    <row r="51" spans="2:9">
      <c r="B51" s="236"/>
      <c r="H51" s="138"/>
    </row>
    <row r="52" spans="2:9">
      <c r="B52" s="236"/>
      <c r="H52" s="138"/>
      <c r="I52" s="138"/>
    </row>
    <row r="53" spans="2:9">
      <c r="B53" s="236"/>
      <c r="H53" s="138"/>
    </row>
    <row r="54" spans="2:9">
      <c r="B54" s="236"/>
      <c r="H54" s="138"/>
      <c r="I54" s="138"/>
    </row>
    <row r="55" spans="2:9">
      <c r="B55" s="236"/>
      <c r="H55" s="138"/>
    </row>
    <row r="56" spans="2:9">
      <c r="B56" s="236"/>
      <c r="H56" s="138"/>
      <c r="I56" s="138"/>
    </row>
    <row r="57" spans="2:9">
      <c r="B57" s="236"/>
      <c r="H57" s="138"/>
    </row>
    <row r="58" spans="2:9">
      <c r="B58" s="236"/>
      <c r="H58" s="138"/>
      <c r="I58" s="138"/>
    </row>
    <row r="59" spans="2:9">
      <c r="B59" s="236"/>
    </row>
    <row r="60" spans="2:9">
      <c r="B60" s="236"/>
      <c r="H60" s="138"/>
      <c r="I60" s="138"/>
    </row>
    <row r="61" spans="2:9">
      <c r="B61" s="236"/>
      <c r="H61" s="138"/>
    </row>
    <row r="62" spans="2:9">
      <c r="B62" s="236"/>
      <c r="H62" s="138"/>
      <c r="I62" s="138"/>
    </row>
    <row r="63" spans="2:9">
      <c r="B63" s="236"/>
      <c r="H63" s="138"/>
    </row>
    <row r="64" spans="2:9">
      <c r="B64" s="236"/>
      <c r="H64" s="138"/>
      <c r="I64" s="138"/>
    </row>
    <row r="65" spans="2:9">
      <c r="B65" s="236"/>
      <c r="H65" s="138"/>
    </row>
    <row r="66" spans="2:9">
      <c r="B66" s="236"/>
      <c r="H66" s="138"/>
      <c r="I66" s="138"/>
    </row>
    <row r="67" spans="2:9">
      <c r="B67" s="236"/>
    </row>
    <row r="68" spans="2:9">
      <c r="B68" s="236"/>
      <c r="H68" s="138"/>
      <c r="I68" s="138"/>
    </row>
    <row r="69" spans="2:9">
      <c r="B69" s="236"/>
      <c r="H69" s="138"/>
    </row>
    <row r="70" spans="2:9">
      <c r="B70" s="236"/>
      <c r="H70" s="138"/>
      <c r="I70" s="138"/>
    </row>
    <row r="71" spans="2:9">
      <c r="B71" s="236"/>
      <c r="H71" s="138"/>
    </row>
    <row r="72" spans="2:9">
      <c r="B72" s="236"/>
      <c r="H72" s="138"/>
      <c r="I72" s="138"/>
    </row>
    <row r="73" spans="2:9">
      <c r="B73" s="236"/>
      <c r="H73" s="138"/>
    </row>
    <row r="74" spans="2:9">
      <c r="B74" s="236"/>
      <c r="H74" s="138"/>
      <c r="I74" s="138"/>
    </row>
    <row r="75" spans="2:9">
      <c r="B75" s="236"/>
    </row>
    <row r="76" spans="2:9">
      <c r="B76" s="236"/>
      <c r="H76" s="138"/>
      <c r="I76" s="138"/>
    </row>
    <row r="77" spans="2:9">
      <c r="B77" s="236"/>
      <c r="H77" s="138"/>
    </row>
    <row r="78" spans="2:9">
      <c r="B78" s="236"/>
      <c r="H78" s="138"/>
    </row>
    <row r="79" spans="2:9">
      <c r="B79" s="236"/>
      <c r="H79" s="138"/>
    </row>
    <row r="80" spans="2:9">
      <c r="B80" s="236"/>
      <c r="H80" s="138"/>
    </row>
    <row r="81" spans="2:8">
      <c r="B81" s="236"/>
      <c r="H81" s="138"/>
    </row>
    <row r="82" spans="2:8">
      <c r="B82" s="236"/>
      <c r="H82" s="138"/>
    </row>
    <row r="83" spans="2:8">
      <c r="B83" s="236"/>
      <c r="H83" s="138"/>
    </row>
    <row r="84" spans="2:8">
      <c r="B84" s="236"/>
      <c r="H84" s="138"/>
    </row>
    <row r="85" spans="2:8">
      <c r="B85" s="236"/>
      <c r="H85" s="138"/>
    </row>
    <row r="86" spans="2:8">
      <c r="B86" s="236"/>
      <c r="H86" s="138"/>
    </row>
    <row r="87" spans="2:8">
      <c r="B87" s="236"/>
      <c r="H87" s="138"/>
    </row>
    <row r="88" spans="2:8">
      <c r="B88" s="236"/>
      <c r="H88" s="138"/>
    </row>
    <row r="89" spans="2:8">
      <c r="B89" s="236"/>
      <c r="H89" s="138"/>
    </row>
    <row r="90" spans="2:8">
      <c r="B90" s="236"/>
      <c r="H90" s="138"/>
    </row>
    <row r="91" spans="2:8">
      <c r="B91" s="236"/>
    </row>
    <row r="92" spans="2:8">
      <c r="B92" s="236"/>
      <c r="H92" s="138"/>
    </row>
    <row r="93" spans="2:8">
      <c r="B93" s="236"/>
      <c r="H93" s="138"/>
    </row>
    <row r="94" spans="2:8">
      <c r="B94" s="236"/>
      <c r="H94" s="138"/>
    </row>
    <row r="95" spans="2:8">
      <c r="B95" s="236"/>
      <c r="H95" s="138"/>
    </row>
    <row r="96" spans="2:8">
      <c r="B96" s="236"/>
      <c r="H96" s="138"/>
    </row>
    <row r="97" spans="2:8">
      <c r="B97" s="236"/>
      <c r="H97" s="138"/>
    </row>
    <row r="98" spans="2:8">
      <c r="B98" s="236"/>
      <c r="H98" s="138"/>
    </row>
    <row r="99" spans="2:8">
      <c r="B99" s="236"/>
      <c r="H99" s="138"/>
    </row>
    <row r="100" spans="2:8">
      <c r="B100" s="236"/>
      <c r="H100" s="138"/>
    </row>
    <row r="101" spans="2:8">
      <c r="B101" s="236"/>
      <c r="H101" s="138"/>
    </row>
    <row r="102" spans="2:8">
      <c r="B102" s="236"/>
      <c r="H102" s="138"/>
    </row>
    <row r="103" spans="2:8">
      <c r="B103" s="236"/>
      <c r="H103" s="138"/>
    </row>
    <row r="104" spans="2:8">
      <c r="B104" s="236"/>
      <c r="H104" s="138"/>
    </row>
    <row r="105" spans="2:8">
      <c r="B105" s="236"/>
      <c r="H105" s="138"/>
    </row>
    <row r="106" spans="2:8">
      <c r="B106" s="236"/>
      <c r="H106" s="138"/>
    </row>
    <row r="107" spans="2:8">
      <c r="B107" s="236"/>
    </row>
    <row r="108" spans="2:8">
      <c r="B108" s="236"/>
      <c r="H108" s="138"/>
    </row>
    <row r="109" spans="2:8">
      <c r="B109" s="236"/>
      <c r="H109" s="138"/>
    </row>
    <row r="110" spans="2:8">
      <c r="B110" s="236"/>
      <c r="H110" s="138"/>
    </row>
    <row r="111" spans="2:8">
      <c r="B111" s="236"/>
      <c r="H111" s="138"/>
    </row>
    <row r="112" spans="2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송 재섭</cp:lastModifiedBy>
  <cp:lastPrinted>2021-10-19T10:42:12Z</cp:lastPrinted>
  <dcterms:created xsi:type="dcterms:W3CDTF">2014-04-07T07:27:32Z</dcterms:created>
  <dcterms:modified xsi:type="dcterms:W3CDTF">2023-06-22T23:42:09Z</dcterms:modified>
</cp:coreProperties>
</file>