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10.10.11\Ai본부\F.AI본부\2023년 12월\★오디텍\오디텍(최수민)_2312_CGU\1. 받은자료\1. 2020~2023 명세서\재고자산\"/>
    </mc:Choice>
  </mc:AlternateContent>
  <bookViews>
    <workbookView xWindow="0" yWindow="0" windowWidth="28800" windowHeight="11610"/>
    <workbookView xWindow="0" yWindow="0" windowWidth="28800" windowHeight="10620" activeTab="1"/>
  </bookViews>
  <sheets>
    <sheet name="확인요청" sheetId="1" r:id="rId1"/>
    <sheet name="제조원가명세서" sheetId="5" r:id="rId2"/>
    <sheet name="부서별손익계산서&gt;" sheetId="11" r:id="rId3"/>
    <sheet name="2020" sheetId="7" r:id="rId4"/>
    <sheet name="2021" sheetId="8" r:id="rId5"/>
    <sheet name="2022" sheetId="9" r:id="rId6"/>
    <sheet name="2023(가결)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S2SyncStepLS" hidden="1">0</definedName>
    <definedName name="conb121">[1]!conb121</definedName>
    <definedName name="_xlnm.Criteria">#REF!</definedName>
    <definedName name="_xlnm.Database">#REF!</definedName>
    <definedName name="DT">[2]Start!$D$4</definedName>
    <definedName name="dtt">[2]Start!$H$4</definedName>
    <definedName name="_xlnm.Extract">#REF!</definedName>
    <definedName name="_xlnm.Print_Area">#REF!</definedName>
    <definedName name="_xlnm.Print_Titles">#N/A</definedName>
    <definedName name="Question12">#REF!</definedName>
    <definedName name="Question13">#REF!</definedName>
    <definedName name="Question14">#REF!</definedName>
    <definedName name="Question15">#REF!</definedName>
    <definedName name="Question16">#REF!</definedName>
    <definedName name="Question17">#REF!</definedName>
    <definedName name="Question18">#REF!</definedName>
    <definedName name="Question19">#REF!</definedName>
    <definedName name="Question2">#REF!</definedName>
    <definedName name="Question3">#REF!</definedName>
    <definedName name="Question4">#REF!</definedName>
    <definedName name="Question5">#REF!</definedName>
    <definedName name="Question6">#REF!</definedName>
    <definedName name="Question7">#REF!</definedName>
    <definedName name="Question8">#REF!</definedName>
    <definedName name="Question9">#REF!</definedName>
    <definedName name="TEST_D">#N/A</definedName>
    <definedName name="TEST_E">#N/A</definedName>
    <definedName name="기준경비율결과">#REF!</definedName>
    <definedName name="내용연수" localSheetId="1">#REF!</definedName>
    <definedName name="내용연수">#REF!</definedName>
    <definedName name="내용연수2" localSheetId="1">#REF!</definedName>
    <definedName name="내용연수2">#REF!</definedName>
    <definedName name="법인세비용" localSheetId="1">'[3]3-2. 2022년손익계산서'!#REF!</definedName>
    <definedName name="법인세비용">'[4]3-2. 23.3Q 손익계산서'!#REF!</definedName>
    <definedName name="법인세차감전순이익" localSheetId="1">'[3]3-2. 2022년손익계산서'!#REF!</definedName>
    <definedName name="법인세차감전순이익">'[4]3-2. 23.3Q 손익계산서'!#REF!</definedName>
    <definedName name="영구g">[5]민감도!$B$9</definedName>
    <definedName name="영업외비용" localSheetId="1">#REF!</definedName>
    <definedName name="영업외비용">#REF!</definedName>
    <definedName name="영업외수익" localSheetId="1">#REF!</definedName>
    <definedName name="영업외수익">#REF!</definedName>
    <definedName name="조골상매">'[6]상품수불(합산)'!$L$44</definedName>
    <definedName name="조골상전">'[6]상품수불(합산)'!$D$43</definedName>
    <definedName name="조골상타계정">'[6]상품수불(합산)'!$N$43</definedName>
    <definedName name="조골타계정제품">[7]업종별제조원가!$G$18</definedName>
    <definedName name="조레기말제품">[7]조치원제조!$E$25</definedName>
    <definedName name="조레기초제품">[7]조치원제조!$E$23</definedName>
    <definedName name="조레타계정제품">[7]조치원제조!$C$17</definedName>
    <definedName name="조상기말">'[6]상품수불(합산)'!$Q$42</definedName>
    <definedName name="조상매입">'[6]상품수불(합산)'!$F$42</definedName>
    <definedName name="조상전월">'[6]상품수불(합산)'!$D$42</definedName>
    <definedName name="조상타계정">'[6]상품수불(합산)'!$N$42</definedName>
    <definedName name="조제기말제품">[7]업종별제조원가!$C$22</definedName>
    <definedName name="조제기초제품">[7]업종별제조원가!$C$21</definedName>
    <definedName name="조제타계정제품">[7]업종별제조원가!$C$18</definedName>
    <definedName name="조청기말제품">[7]업종별제조원가!$K$22</definedName>
    <definedName name="조청기초제품">[7]업종별제조원가!$K$21</definedName>
    <definedName name="조청타계정제품">[8]총제품수불!$AC$105</definedName>
    <definedName name="특별손실" localSheetId="1">'[3]3-2. 2022년손익계산서'!#REF!</definedName>
    <definedName name="특별손실">'[4]3-2. 23.3Q 손익계산서'!#REF!</definedName>
    <definedName name="특별이익" localSheetId="1">'[3]3-2. 2022년손익계산서'!#REF!</definedName>
    <definedName name="특별이익">'[4]3-2. 23.3Q 손익계산서'!#REF!</definedName>
    <definedName name="판관비" localSheetId="1">#REF!</definedName>
    <definedName name="판관비">#REF!</definedName>
    <definedName name="평가값">[5]민감도!$B$7</definedName>
    <definedName name="평가기준일">[5]COMPANY!$G$2</definedName>
    <definedName name="평가회사명">[5]Settings!$E$28</definedName>
    <definedName name="표_19">'[5]보고서(일반)'!$AC$4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M15" i="1"/>
  <c r="L15" i="1"/>
  <c r="K15" i="1"/>
  <c r="L14" i="1"/>
  <c r="M16" i="1"/>
  <c r="L16" i="1"/>
  <c r="M13" i="1"/>
  <c r="L13" i="1"/>
  <c r="K16" i="1"/>
  <c r="K13" i="1"/>
  <c r="M3" i="1"/>
  <c r="L3" i="1"/>
  <c r="M6" i="1"/>
  <c r="L6" i="1"/>
  <c r="K6" i="1"/>
  <c r="K3" i="1"/>
  <c r="M4" i="1"/>
  <c r="L4" i="1"/>
  <c r="K4" i="1"/>
  <c r="M14" i="1"/>
  <c r="K14" i="1"/>
  <c r="G34" i="1" l="1"/>
  <c r="F34" i="1"/>
  <c r="E34" i="1"/>
  <c r="D34" i="1"/>
  <c r="G37" i="1" l="1"/>
  <c r="G35" i="1"/>
  <c r="G33" i="1"/>
  <c r="G36" i="1" s="1"/>
  <c r="F37" i="1"/>
  <c r="F35" i="1"/>
  <c r="F33" i="1"/>
  <c r="F36" i="1" s="1"/>
  <c r="E37" i="1"/>
  <c r="E35" i="1"/>
  <c r="E33" i="1"/>
  <c r="D37" i="1"/>
  <c r="D35" i="1"/>
  <c r="D33" i="1"/>
  <c r="D36" i="1" s="1"/>
  <c r="D29" i="1"/>
  <c r="D28" i="1"/>
  <c r="D27" i="1"/>
  <c r="D26" i="1"/>
  <c r="I6" i="10"/>
  <c r="G29" i="1"/>
  <c r="G28" i="1"/>
  <c r="G27" i="1"/>
  <c r="G26" i="1"/>
  <c r="N9" i="5"/>
  <c r="F29" i="1"/>
  <c r="F28" i="1"/>
  <c r="F27" i="1"/>
  <c r="F26" i="1"/>
  <c r="E29" i="1"/>
  <c r="E28" i="1"/>
  <c r="E27" i="1"/>
  <c r="E26" i="1"/>
  <c r="N10" i="1"/>
  <c r="I6" i="7"/>
  <c r="I6" i="8"/>
  <c r="I6" i="9"/>
  <c r="H20" i="10"/>
  <c r="N8" i="5"/>
  <c r="E36" i="1" l="1"/>
  <c r="G17" i="1"/>
  <c r="F17" i="1"/>
  <c r="E17" i="1"/>
  <c r="D17" i="1"/>
  <c r="G7" i="1"/>
  <c r="F7" i="1"/>
  <c r="E7" i="1"/>
  <c r="D7" i="1"/>
</calcChain>
</file>

<file path=xl/comments1.xml><?xml version="1.0" encoding="utf-8"?>
<comments xmlns="http://schemas.openxmlformats.org/spreadsheetml/2006/main">
  <authors>
    <author>default</author>
  </authors>
  <commentList>
    <comment ref="A21" authorId="0" shapeId="0">
      <text>
        <r>
          <rPr>
            <sz val="9"/>
            <color indexed="81"/>
            <rFont val="굴림"/>
            <family val="3"/>
            <charset val="129"/>
          </rPr>
          <t>전력비와 수도광열비를 합한것</t>
        </r>
      </text>
    </comment>
  </commentList>
</comments>
</file>

<file path=xl/sharedStrings.xml><?xml version="1.0" encoding="utf-8"?>
<sst xmlns="http://schemas.openxmlformats.org/spreadsheetml/2006/main" count="252" uniqueCount="114">
  <si>
    <t>원재료</t>
    <phoneticPr fontId="2" type="noConversion"/>
  </si>
  <si>
    <t>재공품</t>
    <phoneticPr fontId="2" type="noConversion"/>
  </si>
  <si>
    <t>제품</t>
    <phoneticPr fontId="2" type="noConversion"/>
  </si>
  <si>
    <t>상품</t>
    <phoneticPr fontId="2" type="noConversion"/>
  </si>
  <si>
    <t>d&amp;m사업부</t>
    <phoneticPr fontId="2" type="noConversion"/>
  </si>
  <si>
    <t>합계</t>
    <phoneticPr fontId="2" type="noConversion"/>
  </si>
  <si>
    <t>반도체사업부</t>
    <phoneticPr fontId="2" type="noConversion"/>
  </si>
  <si>
    <t>2020년</t>
    <phoneticPr fontId="2" type="noConversion"/>
  </si>
  <si>
    <t>2021년</t>
    <phoneticPr fontId="2" type="noConversion"/>
  </si>
  <si>
    <t>2022년</t>
  </si>
  <si>
    <t>2023년</t>
  </si>
  <si>
    <t>반도체</t>
  </si>
  <si>
    <t>기초</t>
    <phoneticPr fontId="2" type="noConversion"/>
  </si>
  <si>
    <t>당기매입</t>
    <phoneticPr fontId="2" type="noConversion"/>
  </si>
  <si>
    <t>제조원가</t>
    <phoneticPr fontId="2" type="noConversion"/>
  </si>
  <si>
    <t>기말</t>
    <phoneticPr fontId="2" type="noConversion"/>
  </si>
  <si>
    <t>항목  /   부   문</t>
  </si>
  <si>
    <t>매      출      액</t>
  </si>
  <si>
    <t>원   재    료   비</t>
  </si>
  <si>
    <t>내   부    매   입</t>
  </si>
  <si>
    <t>노      무      비</t>
  </si>
  <si>
    <t>제  조  간  접  비</t>
  </si>
  <si>
    <t>소    계</t>
  </si>
  <si>
    <t>타  공  정   대  체</t>
  </si>
  <si>
    <t>당 기  제 조  비 용</t>
  </si>
  <si>
    <t>기  초  재  공  품</t>
  </si>
  <si>
    <t>기  말  재  공  품</t>
  </si>
  <si>
    <t>당기 제품 제조 원가</t>
  </si>
  <si>
    <t>기   초    제   품</t>
  </si>
  <si>
    <t>기   말    제   품</t>
  </si>
  <si>
    <t>타  공  정  대  체</t>
  </si>
  <si>
    <t xml:space="preserve">  기   초    상   품  </t>
  </si>
  <si>
    <t>상  품  매  입  액</t>
  </si>
  <si>
    <t xml:space="preserve">   기   말    상   품   </t>
  </si>
  <si>
    <t>매   출    원   가</t>
  </si>
  <si>
    <t xml:space="preserve">  매  출  총  이  익  </t>
  </si>
  <si>
    <t>일  반  관  리  비</t>
  </si>
  <si>
    <t>영   업    이   익</t>
  </si>
  <si>
    <t>영  업  외  수  익</t>
  </si>
  <si>
    <t>영  업  외  비  용</t>
  </si>
  <si>
    <t>경   상    이   익</t>
  </si>
  <si>
    <t>재고자산충당금환입(매출원가)</t>
  </si>
  <si>
    <t>재고자산평가손실(매출원가)</t>
  </si>
  <si>
    <t>법  인  세  비  용</t>
  </si>
  <si>
    <t>당  기  순  이  익</t>
  </si>
  <si>
    <t>제 조 원 가 명 세 서</t>
    <phoneticPr fontId="10" type="noConversion"/>
  </si>
  <si>
    <t>2018년</t>
    <phoneticPr fontId="13" type="noConversion"/>
  </si>
  <si>
    <t>2019년</t>
    <phoneticPr fontId="13" type="noConversion"/>
  </si>
  <si>
    <t>2020년</t>
    <phoneticPr fontId="10" type="noConversion"/>
  </si>
  <si>
    <t>2021년</t>
    <phoneticPr fontId="10" type="noConversion"/>
  </si>
  <si>
    <t>2022년</t>
    <phoneticPr fontId="10" type="noConversion"/>
  </si>
  <si>
    <t>과          목</t>
    <phoneticPr fontId="10" type="noConversion"/>
  </si>
  <si>
    <t>금        액</t>
  </si>
  <si>
    <t>금        액</t>
    <phoneticPr fontId="10" type="noConversion"/>
  </si>
  <si>
    <t xml:space="preserve"> Ⅰ. 재          료           비</t>
    <phoneticPr fontId="10" type="noConversion"/>
  </si>
  <si>
    <t>기초 재고자산</t>
    <phoneticPr fontId="15" type="noConversion"/>
  </si>
  <si>
    <t xml:space="preserve">    1. 기 초  재  료  재  고  액</t>
    <phoneticPr fontId="10" type="noConversion"/>
  </si>
  <si>
    <t>3분기말 재고자산</t>
    <phoneticPr fontId="15" type="noConversion"/>
  </si>
  <si>
    <t xml:space="preserve">    2. 당 기  재  료  매  입  액</t>
    <phoneticPr fontId="10" type="noConversion"/>
  </si>
  <si>
    <t xml:space="preserve">    3. 매  입   부  대   비   용</t>
    <phoneticPr fontId="10" type="noConversion"/>
  </si>
  <si>
    <t>계</t>
    <phoneticPr fontId="10" type="noConversion"/>
  </si>
  <si>
    <t xml:space="preserve">    4. 기 말  재  료  재  고  액</t>
    <phoneticPr fontId="10" type="noConversion"/>
  </si>
  <si>
    <t xml:space="preserve">    5. 타    계    정    대   체</t>
    <phoneticPr fontId="10" type="noConversion"/>
  </si>
  <si>
    <t xml:space="preserve"> Ⅱ. 노          무           비</t>
    <phoneticPr fontId="10" type="noConversion"/>
  </si>
  <si>
    <t xml:space="preserve">    1. 급                     여</t>
    <phoneticPr fontId="10" type="noConversion"/>
  </si>
  <si>
    <t xml:space="preserve">    2. 퇴      직      급     여</t>
    <phoneticPr fontId="10" type="noConversion"/>
  </si>
  <si>
    <t xml:space="preserve"> Ⅲ. 제      조       경      비</t>
    <phoneticPr fontId="10" type="noConversion"/>
  </si>
  <si>
    <t xml:space="preserve">    1. 가    스    수    도   료</t>
    <phoneticPr fontId="10" type="noConversion"/>
  </si>
  <si>
    <t xml:space="preserve">    2. 전         력          비</t>
    <phoneticPr fontId="10" type="noConversion"/>
  </si>
  <si>
    <t xml:space="preserve">    3. 감    가    상    각   비</t>
    <phoneticPr fontId="10" type="noConversion"/>
  </si>
  <si>
    <t xml:space="preserve">    4. 무  형  자  산  상  각 비</t>
    <phoneticPr fontId="10" type="noConversion"/>
  </si>
  <si>
    <t xml:space="preserve">    5. 소     모      품      비</t>
    <phoneticPr fontId="10" type="noConversion"/>
  </si>
  <si>
    <t xml:space="preserve">    6. 세    금    과    공   과</t>
    <phoneticPr fontId="10" type="noConversion"/>
  </si>
  <si>
    <t xml:space="preserve">    7. 임         차          료</t>
    <phoneticPr fontId="10" type="noConversion"/>
  </si>
  <si>
    <t xml:space="preserve">    8. 보         험          료</t>
    <phoneticPr fontId="10" type="noConversion"/>
  </si>
  <si>
    <t xml:space="preserve">    9. 복    리    후    생   비</t>
    <phoneticPr fontId="10" type="noConversion"/>
  </si>
  <si>
    <t xml:space="preserve">   10. 여    비    교    통   비</t>
    <phoneticPr fontId="10" type="noConversion"/>
  </si>
  <si>
    <t xml:space="preserve">   11. 접         대          비</t>
    <phoneticPr fontId="10" type="noConversion"/>
  </si>
  <si>
    <t xml:space="preserve">   12. 운                     임</t>
    <phoneticPr fontId="10" type="noConversion"/>
  </si>
  <si>
    <t xml:space="preserve">   13. 교    육    훈    련   비</t>
    <phoneticPr fontId="10" type="noConversion"/>
  </si>
  <si>
    <t xml:space="preserve">   14. 도    서    인    쇄   비</t>
    <phoneticPr fontId="10" type="noConversion"/>
  </si>
  <si>
    <t xml:space="preserve">   15. 경  상  연 구  개  발  비</t>
    <phoneticPr fontId="10" type="noConversion"/>
  </si>
  <si>
    <t xml:space="preserve">   16. 차    량    유    지   비</t>
    <phoneticPr fontId="10" type="noConversion"/>
  </si>
  <si>
    <t xml:space="preserve">   17. 외    주    가    공   비</t>
    <phoneticPr fontId="10" type="noConversion"/>
  </si>
  <si>
    <t xml:space="preserve">   18. 잡                     비</t>
    <phoneticPr fontId="10" type="noConversion"/>
  </si>
  <si>
    <t xml:space="preserve">   19. 지    급    수    수   료</t>
    <phoneticPr fontId="10" type="noConversion"/>
  </si>
  <si>
    <t xml:space="preserve">   20. 통         신          비</t>
    <phoneticPr fontId="10" type="noConversion"/>
  </si>
  <si>
    <t xml:space="preserve">   21. 광    고    선    전   비</t>
    <phoneticPr fontId="13" type="noConversion"/>
  </si>
  <si>
    <t xml:space="preserve"> Ⅳ. 당  기   총  제  조  비  용</t>
    <phoneticPr fontId="10" type="noConversion"/>
  </si>
  <si>
    <t xml:space="preserve"> Ⅴ. 기 초  재 공 품  재  고  액</t>
    <phoneticPr fontId="10" type="noConversion"/>
  </si>
  <si>
    <t xml:space="preserve"> Ⅵ. 합                       계</t>
    <phoneticPr fontId="10" type="noConversion"/>
  </si>
  <si>
    <t xml:space="preserve"> Ⅶ. 기 말  재 공 품  재  고  액</t>
    <phoneticPr fontId="10" type="noConversion"/>
  </si>
  <si>
    <t xml:space="preserve"> Ⅸ. 당 기  제 품  제 조  원  가</t>
    <phoneticPr fontId="10" type="noConversion"/>
  </si>
  <si>
    <t>21기(2020년) 부서별 손익계산서</t>
    <phoneticPr fontId="10" type="noConversion"/>
  </si>
  <si>
    <t>합  계</t>
  </si>
  <si>
    <t>D&amp;M</t>
  </si>
  <si>
    <t>D&amp;M(상품)</t>
  </si>
  <si>
    <t>반도체(상품)</t>
  </si>
  <si>
    <t>22기(2021년) 부서별 손익계산서</t>
    <phoneticPr fontId="10" type="noConversion"/>
  </si>
  <si>
    <t>23기(2022년) 부서별 손익계산서</t>
    <phoneticPr fontId="10" type="noConversion"/>
  </si>
  <si>
    <t>24기(2023년) 부서별 손익계산서</t>
    <phoneticPr fontId="10" type="noConversion"/>
  </si>
  <si>
    <t>&gt; 제조원가명세서랑 금액이 동일한걸 보면 여기에는 연구개발비가 포함되어있는데?</t>
    <phoneticPr fontId="2" type="noConversion"/>
  </si>
  <si>
    <t>합계</t>
    <phoneticPr fontId="2" type="noConversion"/>
  </si>
  <si>
    <t>2023년</t>
    <phoneticPr fontId="10" type="noConversion"/>
  </si>
  <si>
    <t>부서별손익계산서(부문 합계)</t>
    <phoneticPr fontId="2" type="noConversion"/>
  </si>
  <si>
    <t>원재료비</t>
    <phoneticPr fontId="2" type="noConversion"/>
  </si>
  <si>
    <t>내부매입</t>
    <phoneticPr fontId="2" type="noConversion"/>
  </si>
  <si>
    <t>상품매입</t>
    <phoneticPr fontId="2" type="noConversion"/>
  </si>
  <si>
    <t>타공정대체</t>
    <phoneticPr fontId="2" type="noConversion"/>
  </si>
  <si>
    <t>제조원가명세서 중 제조원가(상품은 별도)</t>
    <phoneticPr fontId="2" type="noConversion"/>
  </si>
  <si>
    <t>기초</t>
    <phoneticPr fontId="2" type="noConversion"/>
  </si>
  <si>
    <t>당기매입</t>
    <phoneticPr fontId="2" type="noConversion"/>
  </si>
  <si>
    <t>제조원가</t>
    <phoneticPr fontId="2" type="noConversion"/>
  </si>
  <si>
    <t>기말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</si>
</sst>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(* #,##0_);_(* \(#,##0\);_(* &quot;-&quot;_);_(@_)"/>
    <numFmt numFmtId="177" formatCode="_ * #,##0_ ;_ * \-#,##0_ ;_ * &quot;-&quot;_ ;_ @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8"/>
      <name val="굴림체"/>
      <family val="3"/>
      <charset val="129"/>
    </font>
    <font>
      <b/>
      <sz val="22"/>
      <name val="굴림체"/>
      <family val="3"/>
      <charset val="129"/>
    </font>
    <font>
      <sz val="8"/>
      <name val="바탕"/>
      <family val="1"/>
      <charset val="129"/>
    </font>
    <font>
      <b/>
      <sz val="20"/>
      <name val="굴림체"/>
      <family val="3"/>
      <charset val="129"/>
    </font>
    <font>
      <sz val="12"/>
      <name val="굴림체"/>
      <family val="3"/>
      <charset val="129"/>
    </font>
    <font>
      <sz val="12"/>
      <name val="바탕체"/>
      <family val="1"/>
      <charset val="129"/>
    </font>
    <font>
      <sz val="20"/>
      <name val="굴림체"/>
      <family val="3"/>
      <charset val="129"/>
    </font>
    <font>
      <sz val="8"/>
      <name val="맑은 고딕"/>
      <family val="3"/>
      <charset val="129"/>
      <scheme val="minor"/>
    </font>
    <font>
      <sz val="9"/>
      <color indexed="8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41" fontId="1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</cellStyleXfs>
  <cellXfs count="118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41" fontId="0" fillId="0" borderId="0" xfId="0" applyNumberFormat="1">
      <alignment vertical="center"/>
    </xf>
    <xf numFmtId="0" fontId="11" fillId="0" borderId="0" xfId="6" applyFont="1" applyAlignment="1">
      <alignment horizontal="centerContinuous"/>
    </xf>
    <xf numFmtId="0" fontId="12" fillId="0" borderId="0" xfId="6" applyFont="1" applyAlignment="1">
      <alignment horizontal="centerContinuous"/>
    </xf>
    <xf numFmtId="0" fontId="12" fillId="0" borderId="0" xfId="7" applyFont="1" applyAlignment="1">
      <alignment horizontal="centerContinuous"/>
    </xf>
    <xf numFmtId="0" fontId="1" fillId="0" borderId="0" xfId="6">
      <alignment vertical="center"/>
    </xf>
    <xf numFmtId="0" fontId="14" fillId="0" borderId="0" xfId="6" applyFont="1" applyAlignment="1">
      <alignment horizontal="centerContinuous"/>
    </xf>
    <xf numFmtId="0" fontId="12" fillId="0" borderId="0" xfId="6" applyFont="1" applyAlignment="1"/>
    <xf numFmtId="0" fontId="12" fillId="0" borderId="0" xfId="7" applyFont="1"/>
    <xf numFmtId="0" fontId="12" fillId="0" borderId="0" xfId="6" quotePrefix="1" applyFont="1" applyAlignment="1">
      <alignment horizontal="left"/>
    </xf>
    <xf numFmtId="0" fontId="7" fillId="0" borderId="0" xfId="6" applyFont="1" applyAlignment="1">
      <alignment horizontal="right"/>
    </xf>
    <xf numFmtId="0" fontId="7" fillId="0" borderId="0" xfId="7" applyFont="1" applyAlignment="1">
      <alignment horizontal="right"/>
    </xf>
    <xf numFmtId="0" fontId="12" fillId="0" borderId="11" xfId="6" applyFont="1" applyBorder="1" applyAlignment="1"/>
    <xf numFmtId="0" fontId="12" fillId="0" borderId="17" xfId="6" quotePrefix="1" applyFont="1" applyBorder="1" applyAlignment="1">
      <alignment horizontal="center"/>
    </xf>
    <xf numFmtId="0" fontId="12" fillId="0" borderId="23" xfId="6" applyFont="1" applyBorder="1" applyAlignment="1"/>
    <xf numFmtId="0" fontId="6" fillId="0" borderId="24" xfId="6" applyFont="1" applyBorder="1" applyAlignment="1">
      <alignment horizontal="centerContinuous"/>
    </xf>
    <xf numFmtId="0" fontId="12" fillId="0" borderId="25" xfId="6" applyFont="1" applyBorder="1" applyAlignment="1">
      <alignment horizontal="centerContinuous"/>
    </xf>
    <xf numFmtId="0" fontId="6" fillId="0" borderId="24" xfId="6" applyFont="1" applyBorder="1" applyAlignment="1">
      <alignment horizontal="center"/>
    </xf>
    <xf numFmtId="0" fontId="6" fillId="0" borderId="26" xfId="6" applyFont="1" applyBorder="1" applyAlignment="1">
      <alignment horizontal="center"/>
    </xf>
    <xf numFmtId="0" fontId="6" fillId="0" borderId="26" xfId="6" applyFont="1" applyBorder="1" applyAlignment="1">
      <alignment horizontal="centerContinuous"/>
    </xf>
    <xf numFmtId="0" fontId="6" fillId="0" borderId="24" xfId="7" applyFont="1" applyBorder="1" applyAlignment="1">
      <alignment horizontal="centerContinuous"/>
    </xf>
    <xf numFmtId="0" fontId="12" fillId="0" borderId="25" xfId="7" applyFont="1" applyBorder="1" applyAlignment="1">
      <alignment horizontal="centerContinuous"/>
    </xf>
    <xf numFmtId="0" fontId="7" fillId="0" borderId="17" xfId="6" quotePrefix="1" applyFont="1" applyBorder="1" applyAlignment="1">
      <alignment horizontal="left"/>
    </xf>
    <xf numFmtId="3" fontId="7" fillId="0" borderId="27" xfId="8" applyNumberFormat="1" applyFont="1" applyBorder="1" applyAlignment="1"/>
    <xf numFmtId="3" fontId="7" fillId="0" borderId="28" xfId="8" applyNumberFormat="1" applyFont="1" applyBorder="1" applyAlignment="1"/>
    <xf numFmtId="3" fontId="7" fillId="0" borderId="29" xfId="8" applyNumberFormat="1" applyFont="1" applyBorder="1" applyAlignment="1"/>
    <xf numFmtId="3" fontId="7" fillId="0" borderId="30" xfId="8" applyNumberFormat="1" applyFont="1" applyBorder="1" applyAlignment="1"/>
    <xf numFmtId="3" fontId="1" fillId="0" borderId="0" xfId="6" applyNumberFormat="1">
      <alignment vertical="center"/>
    </xf>
    <xf numFmtId="0" fontId="1" fillId="0" borderId="0" xfId="6" applyFont="1">
      <alignment vertical="center"/>
    </xf>
    <xf numFmtId="3" fontId="7" fillId="0" borderId="31" xfId="8" applyNumberFormat="1" applyFont="1" applyBorder="1" applyAlignment="1"/>
    <xf numFmtId="3" fontId="7" fillId="0" borderId="32" xfId="8" applyNumberFormat="1" applyFont="1" applyBorder="1" applyAlignment="1"/>
    <xf numFmtId="3" fontId="7" fillId="0" borderId="29" xfId="9" applyNumberFormat="1" applyFont="1" applyBorder="1"/>
    <xf numFmtId="3" fontId="7" fillId="0" borderId="33" xfId="8" applyNumberFormat="1" applyFont="1" applyBorder="1" applyAlignment="1"/>
    <xf numFmtId="3" fontId="7" fillId="0" borderId="34" xfId="8" applyNumberFormat="1" applyFont="1" applyBorder="1" applyAlignment="1"/>
    <xf numFmtId="3" fontId="7" fillId="0" borderId="35" xfId="8" applyNumberFormat="1" applyFont="1" applyBorder="1" applyAlignment="1"/>
    <xf numFmtId="0" fontId="7" fillId="0" borderId="17" xfId="6" applyFont="1" applyBorder="1" applyAlignment="1">
      <alignment horizontal="center"/>
    </xf>
    <xf numFmtId="3" fontId="7" fillId="0" borderId="36" xfId="8" applyNumberFormat="1" applyFont="1" applyBorder="1" applyAlignment="1"/>
    <xf numFmtId="3" fontId="7" fillId="0" borderId="0" xfId="8" applyNumberFormat="1" applyFont="1" applyBorder="1" applyAlignment="1"/>
    <xf numFmtId="0" fontId="7" fillId="0" borderId="17" xfId="6" applyFont="1" applyBorder="1" applyAlignment="1">
      <alignment horizontal="left"/>
    </xf>
    <xf numFmtId="3" fontId="7" fillId="0" borderId="19" xfId="8" applyNumberFormat="1" applyFont="1" applyBorder="1" applyAlignment="1"/>
    <xf numFmtId="3" fontId="7" fillId="0" borderId="37" xfId="8" applyNumberFormat="1" applyFont="1" applyBorder="1" applyAlignment="1"/>
    <xf numFmtId="3" fontId="7" fillId="0" borderId="21" xfId="8" applyNumberFormat="1" applyFont="1" applyBorder="1" applyAlignment="1"/>
    <xf numFmtId="3" fontId="7" fillId="0" borderId="35" xfId="9" applyNumberFormat="1" applyFont="1" applyBorder="1"/>
    <xf numFmtId="3" fontId="7" fillId="0" borderId="38" xfId="8" applyNumberFormat="1" applyFont="1" applyBorder="1" applyAlignment="1"/>
    <xf numFmtId="3" fontId="7" fillId="0" borderId="39" xfId="8" applyNumberFormat="1" applyFont="1" applyBorder="1" applyAlignment="1"/>
    <xf numFmtId="0" fontId="7" fillId="0" borderId="40" xfId="6" quotePrefix="1" applyFont="1" applyBorder="1" applyAlignment="1">
      <alignment horizontal="left"/>
    </xf>
    <xf numFmtId="3" fontId="7" fillId="0" borderId="41" xfId="8" applyNumberFormat="1" applyFont="1" applyBorder="1" applyAlignment="1"/>
    <xf numFmtId="3" fontId="7" fillId="0" borderId="42" xfId="8" applyNumberFormat="1" applyFont="1" applyBorder="1" applyAlignment="1"/>
    <xf numFmtId="3" fontId="7" fillId="0" borderId="43" xfId="8" applyNumberFormat="1" applyFont="1" applyBorder="1" applyAlignment="1"/>
    <xf numFmtId="3" fontId="7" fillId="0" borderId="44" xfId="8" applyNumberFormat="1" applyFont="1" applyBorder="1" applyAlignment="1"/>
    <xf numFmtId="0" fontId="6" fillId="0" borderId="2" xfId="0" quotePrefix="1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centerContinuous" vertical="center"/>
    </xf>
    <xf numFmtId="41" fontId="7" fillId="0" borderId="1" xfId="1" applyFont="1" applyFill="1" applyBorder="1" applyAlignment="1">
      <alignment vertical="center"/>
    </xf>
    <xf numFmtId="41" fontId="7" fillId="0" borderId="1" xfId="1" applyFont="1" applyBorder="1" applyAlignment="1">
      <alignment vertical="center"/>
    </xf>
    <xf numFmtId="41" fontId="7" fillId="0" borderId="8" xfId="1" applyFont="1" applyBorder="1" applyAlignment="1">
      <alignment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4" xfId="0" quotePrefix="1" applyFont="1" applyBorder="1" applyAlignment="1">
      <alignment horizontal="centerContinuous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Continuous" vertical="center"/>
    </xf>
    <xf numFmtId="0" fontId="7" fillId="0" borderId="5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41" fontId="7" fillId="0" borderId="6" xfId="1" applyFont="1" applyBorder="1" applyAlignment="1">
      <alignment vertical="center"/>
    </xf>
    <xf numFmtId="41" fontId="7" fillId="0" borderId="9" xfId="1" applyFont="1" applyBorder="1" applyAlignment="1">
      <alignment vertical="center"/>
    </xf>
    <xf numFmtId="41" fontId="7" fillId="2" borderId="1" xfId="1" applyFont="1" applyFill="1" applyBorder="1" applyAlignment="1">
      <alignment vertical="center"/>
    </xf>
    <xf numFmtId="0" fontId="7" fillId="0" borderId="17" xfId="6" quotePrefix="1" applyFont="1" applyFill="1" applyBorder="1" applyAlignment="1">
      <alignment horizontal="left"/>
    </xf>
    <xf numFmtId="0" fontId="7" fillId="2" borderId="17" xfId="6" quotePrefix="1" applyFont="1" applyFill="1" applyBorder="1" applyAlignment="1">
      <alignment horizontal="left"/>
    </xf>
    <xf numFmtId="3" fontId="7" fillId="2" borderId="33" xfId="8" applyNumberFormat="1" applyFont="1" applyFill="1" applyBorder="1" applyAlignment="1"/>
    <xf numFmtId="3" fontId="7" fillId="2" borderId="28" xfId="8" applyNumberFormat="1" applyFont="1" applyFill="1" applyBorder="1" applyAlignment="1"/>
    <xf numFmtId="3" fontId="7" fillId="2" borderId="29" xfId="8" applyNumberFormat="1" applyFont="1" applyFill="1" applyBorder="1" applyAlignment="1"/>
    <xf numFmtId="3" fontId="7" fillId="2" borderId="30" xfId="8" applyNumberFormat="1" applyFont="1" applyFill="1" applyBorder="1" applyAlignment="1"/>
    <xf numFmtId="0" fontId="7" fillId="2" borderId="4" xfId="0" applyFont="1" applyFill="1" applyBorder="1" applyAlignment="1">
      <alignment horizontal="centerContinuous" vertical="center"/>
    </xf>
    <xf numFmtId="0" fontId="7" fillId="2" borderId="1" xfId="0" applyFont="1" applyFill="1" applyBorder="1" applyAlignment="1">
      <alignment horizontal="centerContinuous" vertical="center"/>
    </xf>
    <xf numFmtId="41" fontId="7" fillId="2" borderId="8" xfId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Continuous" vertical="center"/>
    </xf>
    <xf numFmtId="0" fontId="7" fillId="0" borderId="1" xfId="0" quotePrefix="1" applyFont="1" applyFill="1" applyBorder="1" applyAlignment="1">
      <alignment horizontal="centerContinuous" vertical="center"/>
    </xf>
    <xf numFmtId="41" fontId="7" fillId="0" borderId="8" xfId="1" applyFont="1" applyFill="1" applyBorder="1" applyAlignment="1">
      <alignment vertical="center"/>
    </xf>
    <xf numFmtId="3" fontId="7" fillId="0" borderId="30" xfId="9" applyNumberFormat="1" applyFont="1" applyBorder="1"/>
    <xf numFmtId="3" fontId="7" fillId="0" borderId="32" xfId="9" applyNumberFormat="1" applyFont="1" applyBorder="1"/>
    <xf numFmtId="3" fontId="7" fillId="0" borderId="36" xfId="9" applyNumberFormat="1" applyFont="1" applyBorder="1"/>
    <xf numFmtId="3" fontId="7" fillId="0" borderId="0" xfId="9" applyNumberFormat="1" applyFont="1" applyBorder="1"/>
    <xf numFmtId="3" fontId="7" fillId="0" borderId="37" xfId="9" applyNumberFormat="1" applyFont="1" applyBorder="1"/>
    <xf numFmtId="3" fontId="7" fillId="0" borderId="21" xfId="9" applyNumberFormat="1" applyFont="1" applyBorder="1"/>
    <xf numFmtId="3" fontId="7" fillId="0" borderId="39" xfId="9" applyNumberFormat="1" applyFont="1" applyBorder="1"/>
    <xf numFmtId="3" fontId="7" fillId="0" borderId="43" xfId="9" applyNumberFormat="1" applyFont="1" applyBorder="1"/>
    <xf numFmtId="3" fontId="7" fillId="0" borderId="44" xfId="9" applyNumberFormat="1" applyFont="1" applyBorder="1"/>
    <xf numFmtId="0" fontId="4" fillId="0" borderId="1" xfId="0" applyFont="1" applyFill="1" applyBorder="1">
      <alignment vertical="center"/>
    </xf>
    <xf numFmtId="41" fontId="0" fillId="0" borderId="1" xfId="1" applyFont="1" applyBorder="1">
      <alignment vertical="center"/>
    </xf>
    <xf numFmtId="3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0" fontId="4" fillId="2" borderId="1" xfId="0" applyFont="1" applyFill="1" applyBorder="1">
      <alignment vertical="center"/>
    </xf>
    <xf numFmtId="41" fontId="0" fillId="2" borderId="1" xfId="1" applyFont="1" applyFill="1" applyBorder="1">
      <alignment vertical="center"/>
    </xf>
    <xf numFmtId="0" fontId="6" fillId="0" borderId="12" xfId="7" applyFont="1" applyBorder="1" applyAlignment="1">
      <alignment horizontal="center" vertical="center"/>
    </xf>
    <xf numFmtId="0" fontId="6" fillId="0" borderId="13" xfId="7" applyFont="1" applyBorder="1" applyAlignment="1">
      <alignment horizontal="center" vertical="center"/>
    </xf>
    <xf numFmtId="0" fontId="6" fillId="0" borderId="18" xfId="7" applyFont="1" applyBorder="1" applyAlignment="1">
      <alignment horizontal="center" vertical="center"/>
    </xf>
    <xf numFmtId="0" fontId="6" fillId="0" borderId="19" xfId="7" applyFont="1" applyBorder="1" applyAlignment="1">
      <alignment horizontal="center" vertical="center"/>
    </xf>
    <xf numFmtId="0" fontId="12" fillId="0" borderId="10" xfId="6" applyFont="1" applyBorder="1" applyAlignment="1">
      <alignment horizontal="center"/>
    </xf>
    <xf numFmtId="0" fontId="6" fillId="0" borderId="12" xfId="6" applyFont="1" applyBorder="1" applyAlignment="1">
      <alignment horizontal="center" vertical="center"/>
    </xf>
    <xf numFmtId="0" fontId="6" fillId="0" borderId="13" xfId="6" applyFont="1" applyBorder="1" applyAlignment="1">
      <alignment horizontal="center" vertical="center"/>
    </xf>
    <xf numFmtId="0" fontId="6" fillId="0" borderId="18" xfId="6" applyFont="1" applyBorder="1" applyAlignment="1">
      <alignment horizontal="center" vertical="center"/>
    </xf>
    <xf numFmtId="0" fontId="6" fillId="0" borderId="19" xfId="6" applyFont="1" applyBorder="1" applyAlignment="1">
      <alignment horizontal="center" vertical="center"/>
    </xf>
    <xf numFmtId="0" fontId="6" fillId="0" borderId="14" xfId="6" applyFont="1" applyBorder="1" applyAlignment="1">
      <alignment horizontal="center" vertical="center"/>
    </xf>
    <xf numFmtId="0" fontId="6" fillId="0" borderId="15" xfId="6" applyFont="1" applyBorder="1" applyAlignment="1">
      <alignment horizontal="center" vertical="center"/>
    </xf>
    <xf numFmtId="0" fontId="6" fillId="0" borderId="20" xfId="6" applyFont="1" applyBorder="1" applyAlignment="1">
      <alignment horizontal="center" vertical="center"/>
    </xf>
    <xf numFmtId="0" fontId="6" fillId="0" borderId="21" xfId="6" applyFont="1" applyBorder="1" applyAlignment="1">
      <alignment horizontal="center" vertical="center"/>
    </xf>
    <xf numFmtId="0" fontId="6" fillId="0" borderId="16" xfId="6" applyFont="1" applyBorder="1" applyAlignment="1">
      <alignment horizontal="center" vertical="center"/>
    </xf>
    <xf numFmtId="0" fontId="6" fillId="0" borderId="22" xfId="6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쉼표 [0]" xfId="1" builtinId="6"/>
    <cellStyle name="쉼표 [0] 2" xfId="5"/>
    <cellStyle name="쉼표 [0] 2 2" xfId="9"/>
    <cellStyle name="쉼표 [0] 3" xfId="8"/>
    <cellStyle name="쉼표 [0] 7" xfId="4"/>
    <cellStyle name="표준" xfId="0" builtinId="0"/>
    <cellStyle name="표준 2" xfId="3"/>
    <cellStyle name="표준 3" xfId="6"/>
    <cellStyle name="표준 4 2" xfId="7"/>
    <cellStyle name="표준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\COMMON\CTRFORM\C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&#48512;&#47928;&#44221;&#487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choi23/Desktop/&#50724;&#46356;&#53581;/1.%20&#48155;&#51008;&#51088;&#47308;/CGU&#54217;&#44032;%20&#52628;&#44032;%20&#51088;&#4730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choi23/Desktop/&#50724;&#46356;&#53581;/1.%20&#48155;&#51008;&#51088;&#47308;/CGU&#54217;&#44032;%20&#44592;&#52488;%20&#51088;&#4730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.AI&#48376;&#48512;/2023&#45380;%2012&#50900;/&#9733;&#50724;&#46356;&#53581;/&#50724;&#46356;&#53581;(&#52572;&#49688;&#48124;)_2312_CGU/4.%20&#45817;&#44592;&#54217;&#44032;/DCF_&#50724;&#46356;&#53581;CGU_2312_3&#45380;&#54924;&#49324;&#51228;&#49884;+&#52628;&#51221;_&#48152;&#46020;&#52404;_v2_&#51064;&#44148;&#48708;%20&#49688;&#51221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SANGPU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REMWONG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HON-JE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법인세Provision"/>
      <sheetName val="이연법인세"/>
      <sheetName val="21"/>
      <sheetName val="23(갑)"/>
      <sheetName val="23(을)"/>
      <sheetName val="32"/>
      <sheetName val="33"/>
      <sheetName val="퇴직급여충당금"/>
      <sheetName val="대손충당금"/>
      <sheetName val="program"/>
      <sheetName val="총괄표"/>
      <sheetName val="inform"/>
      <sheetName val="BS"/>
      <sheetName val="PL"/>
      <sheetName val="RE"/>
      <sheetName val="COGM"/>
      <sheetName val="T1"/>
      <sheetName val="T1-2"/>
      <sheetName val="T2"/>
      <sheetName val="T2A"/>
      <sheetName val="T3-1(7)"/>
      <sheetName val="T3-3A"/>
      <sheetName val="T3-3B"/>
      <sheetName val="T5"/>
      <sheetName val="T5-2A"/>
      <sheetName val="T5-2B"/>
      <sheetName val="T6"/>
      <sheetName val="T6A"/>
      <sheetName val="T6B"/>
      <sheetName val="T6-1"/>
      <sheetName val="T6-2(1)"/>
      <sheetName val="T6-2(7)"/>
      <sheetName val="T6-2(11)A"/>
      <sheetName val="T6-3(2)"/>
      <sheetName val="T6-3(3)"/>
      <sheetName val="T6-3(4)"/>
      <sheetName val="T6-5A"/>
      <sheetName val="T6-5B"/>
      <sheetName val="T6-6(2)"/>
      <sheetName val="T6-6(3)"/>
      <sheetName val="T6-6(4)"/>
      <sheetName val="T6-6(5)"/>
      <sheetName val="T6-6(6)"/>
      <sheetName val="T6-6(7)"/>
      <sheetName val="T6-6A"/>
      <sheetName val="T6-6B"/>
      <sheetName val="T6-7A"/>
      <sheetName val="T6-7B"/>
      <sheetName val="T6-10"/>
      <sheetName val="T6-11"/>
      <sheetName val="T6-12"/>
      <sheetName val="T6-13"/>
      <sheetName val="T6-14A"/>
      <sheetName val="T6-14B"/>
      <sheetName val="T6-14C"/>
      <sheetName val="T8"/>
      <sheetName val="T9A"/>
      <sheetName val="T9B"/>
      <sheetName val="T10(2)"/>
      <sheetName val="T10(3)"/>
      <sheetName val="T10(3)A"/>
      <sheetName val="T10(4)"/>
      <sheetName val="T11"/>
      <sheetName val="T12"/>
      <sheetName val="T14-1A"/>
      <sheetName val="T14-1B"/>
      <sheetName val="T15A"/>
      <sheetName val="T15B"/>
      <sheetName val="T16"/>
      <sheetName val="T17A"/>
      <sheetName val="제조소득"/>
      <sheetName val="공장면제신청"/>
      <sheetName val="공장감면"/>
      <sheetName val="T27"/>
      <sheetName val="T36"/>
      <sheetName val="T43"/>
      <sheetName val="T56"/>
      <sheetName val="T59"/>
      <sheetName val="T60A"/>
      <sheetName val="T60B"/>
      <sheetName val="CTR"/>
      <sheetName val="활용Tip"/>
      <sheetName val="기본사항"/>
      <sheetName val="1"/>
      <sheetName val="2"/>
      <sheetName val="3"/>
      <sheetName val="4"/>
      <sheetName val="5"/>
      <sheetName val="8(갑)"/>
      <sheetName val="8(을)"/>
      <sheetName val="8(병)"/>
      <sheetName val="8부표1"/>
      <sheetName val="8부표2"/>
      <sheetName val="8부표3"/>
      <sheetName val="8부표4"/>
      <sheetName val="8부표5"/>
      <sheetName val="8부표7"/>
      <sheetName val="10(갑)"/>
      <sheetName val="11"/>
      <sheetName val="12"/>
      <sheetName val="13(갑)"/>
      <sheetName val="13(을)"/>
      <sheetName val="15"/>
      <sheetName val="15부표1"/>
      <sheetName val="15부표2"/>
      <sheetName val="16"/>
      <sheetName val="17"/>
      <sheetName val="19(갑)"/>
      <sheetName val="19(을)"/>
      <sheetName val="20(1)"/>
      <sheetName val="20(2)"/>
      <sheetName val="20(3)"/>
      <sheetName val="22"/>
      <sheetName val="23(병)"/>
      <sheetName val="25"/>
      <sheetName val="26(갑)"/>
      <sheetName val="26(을)"/>
      <sheetName val="31(1)"/>
      <sheetName val="31(2)"/>
      <sheetName val="31(3)"/>
      <sheetName val="34"/>
      <sheetName val="39"/>
      <sheetName val="40(갑)"/>
      <sheetName val="40(을)"/>
      <sheetName val="41"/>
      <sheetName val="47"/>
      <sheetName val="47부표"/>
      <sheetName val="48"/>
      <sheetName val="50(갑)"/>
      <sheetName val="50(을)"/>
      <sheetName val="51"/>
      <sheetName val="54(갑)"/>
      <sheetName val="54(을)"/>
      <sheetName val="55"/>
      <sheetName val="COST"/>
      <sheetName val="#REF"/>
      <sheetName val="확인서"/>
    </sheetNames>
    <definedNames>
      <definedName name="conb121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tart"/>
      <sheetName val="하역"/>
      <sheetName val="도매"/>
      <sheetName val="축산"/>
      <sheetName val="광업"/>
      <sheetName val="임대"/>
      <sheetName val="건물관리"/>
      <sheetName val="혼화제"/>
      <sheetName val="무역관리"/>
      <sheetName val="일반관리"/>
      <sheetName val="서산제조"/>
      <sheetName val="서산도매"/>
      <sheetName val="서산임대"/>
      <sheetName val="금산제조"/>
      <sheetName val="진천제조"/>
      <sheetName val="용인제조"/>
      <sheetName val="조치원제조"/>
      <sheetName val="조치원임대"/>
      <sheetName val="천안제조"/>
      <sheetName val="아산제조"/>
      <sheetName val="경비집계"/>
      <sheetName val="영업외손"/>
      <sheetName val="특별손익"/>
      <sheetName val="감가상각(원본)"/>
    </sheetNames>
    <sheetDataSet>
      <sheetData sheetId="0"/>
      <sheetData sheetId="1">
        <row r="4">
          <cell r="D4">
            <v>37256</v>
          </cell>
          <cell r="H4" t="str">
            <v>2001년 1월 1일부터 ∼ 2001년 12월 31일까지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매출 구분"/>
      <sheetName val="2. 제조원명세서"/>
      <sheetName val="3-1. 2022년재무상태표"/>
      <sheetName val="3-2. 2022년손익계산서"/>
      <sheetName val="4. 이연법인세산출내역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1. 23.3Q 재무상태표"/>
      <sheetName val="3-2. 23.3Q 손익계산서"/>
      <sheetName val="3-3. 23.3Q 제조원가명세서"/>
      <sheetName val="3-4. 23.3Q 주주명부"/>
      <sheetName val="4. 추정재무제표 및 사업계획서"/>
      <sheetName val="4-1. 매출유형별 분류"/>
      <sheetName val="5. 5개년 투자계획(CAPEX)"/>
      <sheetName val="8. 회수기일(매출채권,매입채무,재고자산)"/>
      <sheetName val="9. PEER그룹, 경쟁업체 등"/>
      <sheetName val="2.10.11.12"/>
      <sheetName val="(참고) CAGR"/>
      <sheetName val="(참고) 국세청업종코드-표준산업분류 연계표"/>
    </sheetNames>
    <sheetDataSet>
      <sheetData sheetId="0"/>
      <sheetData sheetId="1">
        <row r="86">
          <cell r="E86">
            <v>2129396752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RATE"/>
      <sheetName val="BETA"/>
      <sheetName val="Bloomberg"/>
      <sheetName val="TABLE"/>
      <sheetName val="재무적정보"/>
      <sheetName val="WACC"/>
      <sheetName val="감가상각추정"/>
      <sheetName val="감가상각비 추정 상세"/>
      <sheetName val="당기제조비용추정"/>
      <sheetName val="2024"/>
      <sheetName val="2025(반도체)"/>
      <sheetName val="2026(반도체)"/>
      <sheetName val="2025(DM)"/>
      <sheetName val="2026(DM)"/>
      <sheetName val="비용추정"/>
      <sheetName val="반도체 피벗"/>
      <sheetName val="매출원가추정 d&amp;m"/>
      <sheetName val="매출원가추정 반도체(제조)"/>
      <sheetName val="재고 &amp; 원재료"/>
      <sheetName val="인건비"/>
      <sheetName val="IS추정"/>
      <sheetName val="NWC추정"/>
      <sheetName val="BS추정"/>
      <sheetName val="성장률추정"/>
      <sheetName val="FCF추정"/>
      <sheetName val="매출추정 상세"/>
      <sheetName val="회사제시&gt;"/>
      <sheetName val="반도체_합계"/>
      <sheetName val="반도체_제조"/>
      <sheetName val="반도체_상품"/>
      <sheetName val="제조원가명세서"/>
      <sheetName val="매출추정"/>
      <sheetName val="민감도"/>
      <sheetName val="보고서(일반)"/>
      <sheetName val="평가요약시트"/>
      <sheetName val="Settings"/>
    </sheetNames>
    <sheetDataSet>
      <sheetData sheetId="0">
        <row r="2">
          <cell r="G2" t="str">
            <v>2023-12-31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7">
          <cell r="B7">
            <v>9691.865922638186</v>
          </cell>
        </row>
        <row r="9">
          <cell r="B9">
            <v>1</v>
          </cell>
        </row>
      </sheetData>
      <sheetData sheetId="34">
        <row r="4">
          <cell r="AC4" t="str">
            <v>2024-12-31</v>
          </cell>
        </row>
      </sheetData>
      <sheetData sheetId="35" refreshError="1"/>
      <sheetData sheetId="36">
        <row r="28">
          <cell r="E28" t="str">
            <v>오디텍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CODE"/>
      <sheetName val="상품입력"/>
      <sheetName val="상품수불(타총평)"/>
      <sheetName val="상품수불(합산)"/>
      <sheetName val="저장품입력"/>
      <sheetName val="저장품수불(월)"/>
      <sheetName val="저장품수불(누계)"/>
      <sheetName val="000000"/>
      <sheetName val="업종별제조원가"/>
      <sheetName val="조치원제조"/>
    </sheetNames>
    <sheetDataSet>
      <sheetData sheetId="0"/>
      <sheetData sheetId="1"/>
      <sheetData sheetId="2"/>
      <sheetData sheetId="3"/>
      <sheetData sheetId="4">
        <row r="42">
          <cell r="F42">
            <v>338131781</v>
          </cell>
          <cell r="N42">
            <v>0</v>
          </cell>
          <cell r="Q42">
            <v>0</v>
          </cell>
        </row>
        <row r="43">
          <cell r="N43">
            <v>0</v>
          </cell>
        </row>
        <row r="44">
          <cell r="L44">
            <v>5407360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서산제조"/>
      <sheetName val="금산제조"/>
      <sheetName val="진천제조"/>
      <sheetName val="용인제조"/>
      <sheetName val="조치원제조"/>
      <sheetName val="아산제조"/>
      <sheetName val="업종별제조원가"/>
    </sheetNames>
    <sheetDataSet>
      <sheetData sheetId="0"/>
      <sheetData sheetId="1"/>
      <sheetData sheetId="2"/>
      <sheetData sheetId="3"/>
      <sheetData sheetId="4"/>
      <sheetData sheetId="5">
        <row r="17">
          <cell r="C17">
            <v>0</v>
          </cell>
        </row>
        <row r="23">
          <cell r="E23">
            <v>59044252</v>
          </cell>
        </row>
        <row r="25">
          <cell r="E25">
            <v>17470402.185262121</v>
          </cell>
        </row>
      </sheetData>
      <sheetData sheetId="6"/>
      <sheetData sheetId="7">
        <row r="18">
          <cell r="C18">
            <v>0</v>
          </cell>
          <cell r="G18">
            <v>627895673</v>
          </cell>
        </row>
        <row r="21">
          <cell r="C21">
            <v>44855397</v>
          </cell>
          <cell r="K21">
            <v>0</v>
          </cell>
        </row>
        <row r="22">
          <cell r="C22">
            <v>15092099</v>
          </cell>
          <cell r="K2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CODE"/>
      <sheetName val="원재료입력"/>
      <sheetName val="제품입력"/>
      <sheetName val="원재료수불(월)"/>
      <sheetName val="원재료수불"/>
      <sheetName val="원재료(합산)"/>
      <sheetName val="원재료(사료합산)"/>
      <sheetName val="보조재료(합산)"/>
      <sheetName val="보조재료(저장품합산)"/>
      <sheetName val="제조원가 "/>
      <sheetName val="매출원가"/>
      <sheetName val="제품수불(월)"/>
      <sheetName val="제품수불(대체)"/>
      <sheetName val="총제품수불"/>
      <sheetName val="000000"/>
      <sheetName val="상품수불(합산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5">
          <cell r="AC105">
            <v>0</v>
          </cell>
        </row>
      </sheetData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N37"/>
  <sheetViews>
    <sheetView tabSelected="1" workbookViewId="0">
      <selection activeCell="G13" sqref="G13"/>
    </sheetView>
    <sheetView tabSelected="1" workbookViewId="1">
      <selection activeCell="B16" sqref="B16"/>
    </sheetView>
  </sheetViews>
  <sheetFormatPr defaultRowHeight="16.5" x14ac:dyDescent="0.3"/>
  <cols>
    <col min="3" max="3" width="11.5" bestFit="1" customWidth="1"/>
    <col min="4" max="7" width="15.625" bestFit="1" customWidth="1"/>
    <col min="10" max="13" width="15" customWidth="1"/>
  </cols>
  <sheetData>
    <row r="2" spans="3:14" x14ac:dyDescent="0.3">
      <c r="C2" s="2" t="s">
        <v>4</v>
      </c>
      <c r="D2" s="2" t="s">
        <v>7</v>
      </c>
      <c r="E2" s="2" t="s">
        <v>8</v>
      </c>
      <c r="F2" s="2" t="s">
        <v>9</v>
      </c>
      <c r="G2" s="2" t="s">
        <v>10</v>
      </c>
      <c r="I2" s="2" t="s">
        <v>4</v>
      </c>
      <c r="J2" s="2" t="s">
        <v>7</v>
      </c>
      <c r="K2" s="2" t="s">
        <v>8</v>
      </c>
      <c r="L2" s="2" t="s">
        <v>9</v>
      </c>
      <c r="M2" s="2" t="s">
        <v>10</v>
      </c>
    </row>
    <row r="3" spans="3:14" x14ac:dyDescent="0.3">
      <c r="C3" s="3" t="s">
        <v>0</v>
      </c>
      <c r="D3" s="4">
        <v>2881188157</v>
      </c>
      <c r="E3" s="4">
        <v>4430926494.1174278</v>
      </c>
      <c r="F3" s="4">
        <v>4403639111.3113737</v>
      </c>
      <c r="G3" s="4">
        <v>3653413874.99121</v>
      </c>
      <c r="H3" s="1"/>
      <c r="I3" s="3" t="s">
        <v>110</v>
      </c>
      <c r="J3" s="4"/>
      <c r="K3" s="4">
        <f>D3+D6</f>
        <v>2984126264</v>
      </c>
      <c r="L3" s="4">
        <f>E3+E6</f>
        <v>4483900188.1174278</v>
      </c>
      <c r="M3" s="4">
        <f>F3+F6</f>
        <v>4452976237.3113737</v>
      </c>
    </row>
    <row r="4" spans="3:14" x14ac:dyDescent="0.3">
      <c r="C4" s="3" t="s">
        <v>1</v>
      </c>
      <c r="D4" s="4">
        <v>613538702</v>
      </c>
      <c r="E4" s="4">
        <v>2024744921.6402855</v>
      </c>
      <c r="F4" s="4">
        <v>1572333166.5748358</v>
      </c>
      <c r="G4" s="4">
        <v>915627482.87690783</v>
      </c>
      <c r="H4" s="1"/>
      <c r="I4" s="3" t="s">
        <v>111</v>
      </c>
      <c r="J4" s="4"/>
      <c r="K4" s="4">
        <f>K6+K5-K3</f>
        <v>24676872969.928482</v>
      </c>
      <c r="L4" s="4">
        <f>L6+L5-L3</f>
        <v>21470208949.599377</v>
      </c>
      <c r="M4" s="4">
        <f>M6+M5-M3</f>
        <v>15164020025.906834</v>
      </c>
    </row>
    <row r="5" spans="3:14" x14ac:dyDescent="0.3">
      <c r="C5" s="3" t="s">
        <v>2</v>
      </c>
      <c r="D5" s="4">
        <v>903586861</v>
      </c>
      <c r="E5" s="4">
        <v>1456872379.5988185</v>
      </c>
      <c r="F5" s="4">
        <v>1259568174.7131629</v>
      </c>
      <c r="G5" s="4">
        <v>1905622555.9467103</v>
      </c>
      <c r="H5" s="1"/>
      <c r="I5" s="3" t="s">
        <v>112</v>
      </c>
      <c r="J5" s="4"/>
      <c r="K5" s="4">
        <f>'2021'!D6+'2021'!D7+'2021'!E22</f>
        <v>15264555250.454523</v>
      </c>
      <c r="L5" s="4">
        <f>'2022'!D6+'2022'!D7+'2022'!E22</f>
        <v>14265592447.806059</v>
      </c>
      <c r="M5" s="4">
        <f>'2023(가결)'!D6+'2023(가결)'!D7+'2023(가결)'!E22</f>
        <v>9433208701.4121704</v>
      </c>
    </row>
    <row r="6" spans="3:14" x14ac:dyDescent="0.3">
      <c r="C6" s="3" t="s">
        <v>3</v>
      </c>
      <c r="D6" s="4">
        <v>102938107</v>
      </c>
      <c r="E6" s="4">
        <v>52973694</v>
      </c>
      <c r="F6" s="4">
        <v>49337126</v>
      </c>
      <c r="G6" s="4">
        <v>55709773</v>
      </c>
      <c r="H6" s="1"/>
      <c r="I6" s="3" t="s">
        <v>113</v>
      </c>
      <c r="J6" s="4"/>
      <c r="K6" s="4">
        <f>E3+E7</f>
        <v>12396443983.473961</v>
      </c>
      <c r="L6" s="4">
        <f>F3+F7</f>
        <v>11688516689.910748</v>
      </c>
      <c r="M6" s="4">
        <f>G3+G7</f>
        <v>10183787561.806038</v>
      </c>
    </row>
    <row r="7" spans="3:14" x14ac:dyDescent="0.3">
      <c r="C7" s="3" t="s">
        <v>5</v>
      </c>
      <c r="D7" s="4">
        <f>SUM(D3:D6)</f>
        <v>4501251827</v>
      </c>
      <c r="E7" s="4">
        <f>SUM(E3:E6)</f>
        <v>7965517489.3565321</v>
      </c>
      <c r="F7" s="4">
        <f>SUM(F3:F6)</f>
        <v>7284877578.5993729</v>
      </c>
      <c r="G7" s="4">
        <f>SUM(G3:G6)</f>
        <v>6530373686.8148289</v>
      </c>
      <c r="H7" s="1"/>
    </row>
    <row r="8" spans="3:14" x14ac:dyDescent="0.3">
      <c r="C8" s="5"/>
      <c r="D8" s="6"/>
      <c r="E8" s="6"/>
      <c r="F8" s="6"/>
      <c r="G8" s="6"/>
      <c r="H8" s="1"/>
    </row>
    <row r="10" spans="3:14" x14ac:dyDescent="0.3">
      <c r="N10">
        <f>6450/12000</f>
        <v>0.53749999999999998</v>
      </c>
    </row>
    <row r="12" spans="3:14" x14ac:dyDescent="0.3">
      <c r="C12" s="2" t="s">
        <v>6</v>
      </c>
      <c r="D12" s="2" t="s">
        <v>7</v>
      </c>
      <c r="E12" s="2" t="s">
        <v>8</v>
      </c>
      <c r="F12" s="2" t="s">
        <v>9</v>
      </c>
      <c r="G12" s="2" t="s">
        <v>10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10</v>
      </c>
    </row>
    <row r="13" spans="3:14" x14ac:dyDescent="0.3">
      <c r="C13" s="3" t="s">
        <v>0</v>
      </c>
      <c r="D13" s="4">
        <v>1107752734</v>
      </c>
      <c r="E13" s="4">
        <v>1111487800.1114614</v>
      </c>
      <c r="F13" s="4">
        <v>2104367237.7757516</v>
      </c>
      <c r="G13" s="4">
        <v>1813334787.9326792</v>
      </c>
      <c r="H13" s="1"/>
      <c r="I13" s="3" t="s">
        <v>110</v>
      </c>
      <c r="J13" s="4"/>
      <c r="K13" s="4">
        <f>D13+D16</f>
        <v>2104611045</v>
      </c>
      <c r="L13" s="4">
        <f>E13+E16</f>
        <v>2059490212.1114614</v>
      </c>
      <c r="M13" s="4">
        <f>F13+F16</f>
        <v>2861940198.7757516</v>
      </c>
    </row>
    <row r="14" spans="3:14" x14ac:dyDescent="0.3">
      <c r="C14" s="3" t="s">
        <v>1</v>
      </c>
      <c r="D14" s="4">
        <v>894931755</v>
      </c>
      <c r="E14" s="4">
        <v>810612872.68875575</v>
      </c>
      <c r="F14" s="4">
        <v>987588752.08229256</v>
      </c>
      <c r="G14" s="4">
        <v>1712365387.8928556</v>
      </c>
      <c r="H14" s="1"/>
      <c r="I14" s="3" t="s">
        <v>111</v>
      </c>
      <c r="J14" s="4"/>
      <c r="K14" s="4">
        <f>K16+K15-K13</f>
        <v>10879993449.469952</v>
      </c>
      <c r="L14" s="4">
        <f>L16+L15-L13</f>
        <v>8587238255.7224693</v>
      </c>
      <c r="M14" s="4">
        <f>M16+M15-M13</f>
        <v>7090497793.6621094</v>
      </c>
    </row>
    <row r="15" spans="3:14" x14ac:dyDescent="0.3">
      <c r="C15" s="3" t="s">
        <v>2</v>
      </c>
      <c r="D15" s="4">
        <v>0</v>
      </c>
      <c r="E15" s="4">
        <v>0</v>
      </c>
      <c r="F15" s="4">
        <v>0</v>
      </c>
      <c r="G15" s="4">
        <v>0</v>
      </c>
      <c r="H15" s="1"/>
      <c r="I15" s="3" t="s">
        <v>112</v>
      </c>
      <c r="J15" s="4"/>
      <c r="K15" s="4">
        <f>'2021'!F6+'2021'!F18+'2021'!G22</f>
        <v>10925114282.35849</v>
      </c>
      <c r="L15" s="4">
        <f>'2022'!F6+'2022'!F18+'2022'!G22</f>
        <v>7784788269.0581799</v>
      </c>
      <c r="M15" s="4">
        <f>'2023(가결)'!F6+'2023(가결)'!F18+'2023(가결)'!G22</f>
        <v>7773168342.5051813</v>
      </c>
    </row>
    <row r="16" spans="3:14" x14ac:dyDescent="0.3">
      <c r="C16" s="3" t="s">
        <v>3</v>
      </c>
      <c r="D16" s="4">
        <v>996858311</v>
      </c>
      <c r="E16" s="4">
        <v>948002412</v>
      </c>
      <c r="F16" s="4">
        <v>757572961</v>
      </c>
      <c r="G16" s="4">
        <v>365934862</v>
      </c>
      <c r="H16" s="1"/>
      <c r="I16" s="3" t="s">
        <v>113</v>
      </c>
      <c r="J16" s="4"/>
      <c r="K16" s="4">
        <f>E13+E16</f>
        <v>2059490212.1114614</v>
      </c>
      <c r="L16" s="4">
        <f>F13+F16</f>
        <v>2861940198.7757516</v>
      </c>
      <c r="M16" s="4">
        <f>G13+G16</f>
        <v>2179269649.9326792</v>
      </c>
    </row>
    <row r="17" spans="1:13" x14ac:dyDescent="0.3">
      <c r="C17" s="3" t="s">
        <v>5</v>
      </c>
      <c r="D17" s="4">
        <f>SUM(D13:D16)</f>
        <v>2999542800</v>
      </c>
      <c r="E17" s="4">
        <f>SUM(E13:E16)</f>
        <v>2870103084.8002172</v>
      </c>
      <c r="F17" s="4">
        <f>SUM(F13:F16)</f>
        <v>3849528950.8580441</v>
      </c>
      <c r="G17" s="4">
        <f>SUM(G13:G16)</f>
        <v>3891635037.8255348</v>
      </c>
      <c r="H17" s="1"/>
      <c r="I17" s="1"/>
      <c r="J17" s="1"/>
      <c r="K17" s="1"/>
      <c r="L17" s="1"/>
      <c r="M17" s="1"/>
    </row>
    <row r="18" spans="1:13" x14ac:dyDescent="0.3">
      <c r="C18" s="5"/>
      <c r="D18" s="6"/>
      <c r="E18" s="6"/>
      <c r="F18" s="6"/>
      <c r="G18" s="6"/>
      <c r="H18" s="1"/>
      <c r="I18" s="1"/>
    </row>
    <row r="19" spans="1:13" x14ac:dyDescent="0.3">
      <c r="C19" s="5"/>
      <c r="D19" s="6"/>
      <c r="E19" s="6"/>
      <c r="F19" s="6"/>
      <c r="G19" s="6"/>
      <c r="H19" s="1"/>
      <c r="I19" s="1"/>
    </row>
    <row r="25" spans="1:13" x14ac:dyDescent="0.3">
      <c r="A25" t="s">
        <v>109</v>
      </c>
      <c r="C25" s="96" t="s">
        <v>102</v>
      </c>
      <c r="D25" s="2" t="s">
        <v>7</v>
      </c>
      <c r="E25" s="2" t="s">
        <v>8</v>
      </c>
      <c r="F25" s="2" t="s">
        <v>9</v>
      </c>
      <c r="G25" s="2" t="s">
        <v>10</v>
      </c>
    </row>
    <row r="26" spans="1:13" x14ac:dyDescent="0.3">
      <c r="C26" s="96" t="s">
        <v>12</v>
      </c>
      <c r="D26" s="97">
        <f>제조원가명세서!F9</f>
        <v>3709725870</v>
      </c>
      <c r="E26" s="97">
        <f>제조원가명세서!H9</f>
        <v>3988940890</v>
      </c>
      <c r="F26" s="97">
        <f>제조원가명세서!J9</f>
        <v>5542414294</v>
      </c>
      <c r="G26" s="97">
        <f>제조원가명세서!L9</f>
        <v>6508006349</v>
      </c>
    </row>
    <row r="27" spans="1:13" x14ac:dyDescent="0.3">
      <c r="C27" s="100" t="s">
        <v>13</v>
      </c>
      <c r="D27" s="101">
        <f>제조원가명세서!F10</f>
        <v>12763581625</v>
      </c>
      <c r="E27" s="101">
        <f>제조원가명세서!H10</f>
        <v>19090495058</v>
      </c>
      <c r="F27" s="101">
        <f>제조원가명세서!J10</f>
        <v>16512599791</v>
      </c>
      <c r="G27" s="101">
        <f>제조원가명세서!L10</f>
        <v>12553737892</v>
      </c>
    </row>
    <row r="28" spans="1:13" x14ac:dyDescent="0.3">
      <c r="C28" s="100" t="s">
        <v>14</v>
      </c>
      <c r="D28" s="101">
        <f>제조원가명세서!G14</f>
        <v>12484366605</v>
      </c>
      <c r="E28" s="101">
        <f>제조원가명세서!I14</f>
        <v>17537021654</v>
      </c>
      <c r="F28" s="101">
        <f>제조원가명세서!K14</f>
        <v>15547007736</v>
      </c>
      <c r="G28" s="101">
        <f>제조원가명세서!M14</f>
        <v>13594995578</v>
      </c>
    </row>
    <row r="29" spans="1:13" x14ac:dyDescent="0.3">
      <c r="C29" s="96" t="s">
        <v>15</v>
      </c>
      <c r="D29" s="98">
        <f>제조원가명세서!F13</f>
        <v>3988940890</v>
      </c>
      <c r="E29" s="99">
        <f>제조원가명세서!H13</f>
        <v>5542414294</v>
      </c>
      <c r="F29" s="99">
        <f>제조원가명세서!J13</f>
        <v>6508006349</v>
      </c>
      <c r="G29" s="99">
        <f>제조원가명세서!L13</f>
        <v>5466748663</v>
      </c>
    </row>
    <row r="32" spans="1:13" x14ac:dyDescent="0.3">
      <c r="A32" t="s">
        <v>104</v>
      </c>
      <c r="C32" s="96" t="s">
        <v>102</v>
      </c>
      <c r="D32" s="2" t="s">
        <v>7</v>
      </c>
      <c r="E32" s="2" t="s">
        <v>8</v>
      </c>
      <c r="F32" s="2" t="s">
        <v>9</v>
      </c>
      <c r="G32" s="2" t="s">
        <v>10</v>
      </c>
    </row>
    <row r="33" spans="3:7" x14ac:dyDescent="0.3">
      <c r="C33" s="96" t="s">
        <v>105</v>
      </c>
      <c r="D33" s="97">
        <f>'2020'!C6</f>
        <v>12615123015.804379</v>
      </c>
      <c r="E33" s="97">
        <f>'2021'!C6</f>
        <v>17621832646.721832</v>
      </c>
      <c r="F33" s="97">
        <f>'2022'!C6</f>
        <v>15681073977.027342</v>
      </c>
      <c r="G33" s="97">
        <f>'2023(가결)'!C6</f>
        <v>13443200771.808559</v>
      </c>
    </row>
    <row r="34" spans="3:7" x14ac:dyDescent="0.3">
      <c r="C34" s="96" t="s">
        <v>108</v>
      </c>
      <c r="D34" s="97">
        <f>'2020'!F18</f>
        <v>941048607</v>
      </c>
      <c r="E34" s="97">
        <f>'2021'!F18</f>
        <v>1022942859</v>
      </c>
      <c r="F34" s="97">
        <f>'2022'!C18</f>
        <v>965110695</v>
      </c>
      <c r="G34" s="97">
        <f>'2023(가결)'!C18</f>
        <v>717086564</v>
      </c>
    </row>
    <row r="35" spans="3:7" x14ac:dyDescent="0.3">
      <c r="C35" s="96" t="s">
        <v>106</v>
      </c>
      <c r="D35" s="97">
        <f>'2020'!C7</f>
        <v>810292195.75887418</v>
      </c>
      <c r="E35" s="97">
        <f>+'2021'!C7</f>
        <v>938131865.09118342</v>
      </c>
      <c r="F35" s="97">
        <f>'2022'!C7</f>
        <v>831044453.83689761</v>
      </c>
      <c r="G35" s="97">
        <f>'2023(가결)'!C7</f>
        <v>820496687.10879183</v>
      </c>
    </row>
    <row r="36" spans="3:7" x14ac:dyDescent="0.3">
      <c r="C36" s="96"/>
      <c r="D36" s="97">
        <f>D33-D34+D35</f>
        <v>12484366604.563253</v>
      </c>
      <c r="E36" s="97">
        <f t="shared" ref="E36:G36" si="0">E33-E34+E35</f>
        <v>17537021652.813015</v>
      </c>
      <c r="F36" s="97">
        <f t="shared" si="0"/>
        <v>15547007735.864239</v>
      </c>
      <c r="G36" s="97">
        <f t="shared" si="0"/>
        <v>13546610894.917351</v>
      </c>
    </row>
    <row r="37" spans="3:7" x14ac:dyDescent="0.3">
      <c r="C37" s="96" t="s">
        <v>107</v>
      </c>
      <c r="D37" s="98">
        <f>'2020'!C20</f>
        <v>4741429947</v>
      </c>
      <c r="E37" s="98">
        <f>'2021'!C20</f>
        <v>6507941850</v>
      </c>
      <c r="F37" s="99">
        <f>'2022'!C20</f>
        <v>4376112893</v>
      </c>
      <c r="G37" s="99">
        <f>'2023(가결)'!C20</f>
        <v>1840327569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0" sqref="B10"/>
    </sheetView>
    <sheetView tabSelected="1" workbookViewId="1">
      <selection activeCell="B16" sqref="B16"/>
    </sheetView>
  </sheetViews>
  <sheetFormatPr defaultRowHeight="16.5" x14ac:dyDescent="0.15"/>
  <cols>
    <col min="1" max="1" width="31.625" style="11" bestFit="1" customWidth="1"/>
    <col min="2" max="11" width="15.625" style="11" customWidth="1"/>
    <col min="12" max="13" width="15.25" style="14" customWidth="1"/>
    <col min="14" max="14" width="14" style="11" bestFit="1" customWidth="1"/>
    <col min="15" max="16384" width="9" style="11"/>
  </cols>
  <sheetData>
    <row r="1" spans="1:15" ht="25.5" x14ac:dyDescent="0.3">
      <c r="A1" s="8" t="s">
        <v>45</v>
      </c>
      <c r="B1" s="9"/>
      <c r="C1" s="9"/>
      <c r="D1" s="9"/>
      <c r="E1" s="9"/>
      <c r="F1" s="8"/>
      <c r="G1" s="8"/>
      <c r="H1" s="8"/>
      <c r="I1" s="8"/>
      <c r="J1" s="8"/>
      <c r="K1" s="8"/>
      <c r="L1" s="10"/>
      <c r="M1" s="10"/>
    </row>
    <row r="2" spans="1:15" ht="25.5" x14ac:dyDescent="0.3">
      <c r="A2" s="12"/>
      <c r="B2" s="9"/>
      <c r="C2" s="9"/>
      <c r="D2" s="9"/>
      <c r="E2" s="9"/>
      <c r="F2" s="12"/>
      <c r="G2" s="12"/>
      <c r="H2" s="12"/>
      <c r="I2" s="12"/>
      <c r="J2" s="12"/>
      <c r="K2" s="12"/>
      <c r="L2" s="10"/>
      <c r="M2" s="10"/>
    </row>
    <row r="3" spans="1:15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5" ht="17.25" thickBot="1" x14ac:dyDescent="0.2">
      <c r="A4" s="15"/>
      <c r="B4" s="13"/>
      <c r="C4" s="16"/>
      <c r="D4" s="106"/>
      <c r="E4" s="106"/>
      <c r="F4" s="15"/>
      <c r="G4" s="15"/>
      <c r="H4" s="15"/>
      <c r="I4" s="15"/>
      <c r="J4" s="15"/>
      <c r="K4" s="15"/>
      <c r="M4" s="17"/>
    </row>
    <row r="5" spans="1:15" x14ac:dyDescent="0.15">
      <c r="A5" s="18"/>
      <c r="B5" s="107" t="s">
        <v>46</v>
      </c>
      <c r="C5" s="108"/>
      <c r="D5" s="111" t="s">
        <v>47</v>
      </c>
      <c r="E5" s="112"/>
      <c r="F5" s="107" t="s">
        <v>48</v>
      </c>
      <c r="G5" s="108"/>
      <c r="H5" s="111" t="s">
        <v>49</v>
      </c>
      <c r="I5" s="115"/>
      <c r="J5" s="111" t="s">
        <v>50</v>
      </c>
      <c r="K5" s="115"/>
      <c r="L5" s="102" t="s">
        <v>103</v>
      </c>
      <c r="M5" s="103"/>
    </row>
    <row r="6" spans="1:15" x14ac:dyDescent="0.15">
      <c r="A6" s="19" t="s">
        <v>51</v>
      </c>
      <c r="B6" s="109"/>
      <c r="C6" s="110"/>
      <c r="D6" s="113"/>
      <c r="E6" s="114"/>
      <c r="F6" s="109"/>
      <c r="G6" s="110"/>
      <c r="H6" s="113"/>
      <c r="I6" s="116"/>
      <c r="J6" s="113"/>
      <c r="K6" s="116"/>
      <c r="L6" s="104"/>
      <c r="M6" s="105"/>
    </row>
    <row r="7" spans="1:15" ht="17.25" thickBot="1" x14ac:dyDescent="0.2">
      <c r="A7" s="20"/>
      <c r="B7" s="21" t="s">
        <v>52</v>
      </c>
      <c r="C7" s="22"/>
      <c r="D7" s="23" t="s">
        <v>53</v>
      </c>
      <c r="E7" s="24"/>
      <c r="F7" s="21" t="s">
        <v>52</v>
      </c>
      <c r="G7" s="22"/>
      <c r="H7" s="21" t="s">
        <v>53</v>
      </c>
      <c r="I7" s="25"/>
      <c r="J7" s="21" t="s">
        <v>53</v>
      </c>
      <c r="K7" s="25"/>
      <c r="L7" s="26" t="s">
        <v>52</v>
      </c>
      <c r="M7" s="27"/>
    </row>
    <row r="8" spans="1:15" ht="17.25" thickTop="1" x14ac:dyDescent="0.15">
      <c r="A8" s="28" t="s">
        <v>54</v>
      </c>
      <c r="B8" s="29"/>
      <c r="C8" s="30"/>
      <c r="D8" s="31"/>
      <c r="E8" s="32"/>
      <c r="F8" s="29"/>
      <c r="G8" s="30"/>
      <c r="H8" s="31"/>
      <c r="I8" s="32"/>
      <c r="J8" s="31"/>
      <c r="K8" s="32"/>
      <c r="L8" s="37"/>
      <c r="M8" s="87"/>
      <c r="N8" s="33">
        <f>L9+M44</f>
        <v>9067928268</v>
      </c>
      <c r="O8" s="34" t="s">
        <v>55</v>
      </c>
    </row>
    <row r="9" spans="1:15" x14ac:dyDescent="0.15">
      <c r="A9" s="28" t="s">
        <v>56</v>
      </c>
      <c r="B9" s="31">
        <v>2962233192</v>
      </c>
      <c r="C9" s="35"/>
      <c r="D9" s="31">
        <v>3646941459</v>
      </c>
      <c r="E9" s="36"/>
      <c r="F9" s="31">
        <v>3709725870</v>
      </c>
      <c r="G9" s="35"/>
      <c r="H9" s="31">
        <v>3988940890</v>
      </c>
      <c r="I9" s="36"/>
      <c r="J9" s="31">
        <v>5542414294</v>
      </c>
      <c r="K9" s="36"/>
      <c r="L9" s="37">
        <v>6508006349</v>
      </c>
      <c r="M9" s="88"/>
      <c r="N9" s="33">
        <f>L13+M44</f>
        <v>8026670582</v>
      </c>
      <c r="O9" s="34" t="s">
        <v>57</v>
      </c>
    </row>
    <row r="10" spans="1:15" x14ac:dyDescent="0.15">
      <c r="A10" s="28" t="s">
        <v>58</v>
      </c>
      <c r="B10" s="38">
        <v>14928322226</v>
      </c>
      <c r="C10" s="30"/>
      <c r="D10" s="31">
        <v>11907801483</v>
      </c>
      <c r="E10" s="32"/>
      <c r="F10" s="38">
        <v>12763581625</v>
      </c>
      <c r="G10" s="30"/>
      <c r="H10" s="31">
        <v>19090495058</v>
      </c>
      <c r="I10" s="32"/>
      <c r="J10" s="31">
        <v>16512599791</v>
      </c>
      <c r="K10" s="32"/>
      <c r="L10" s="37">
        <v>12553737892</v>
      </c>
      <c r="M10" s="87"/>
    </row>
    <row r="11" spans="1:15" x14ac:dyDescent="0.15">
      <c r="A11" s="28" t="s">
        <v>59</v>
      </c>
      <c r="B11" s="39">
        <v>0</v>
      </c>
      <c r="C11" s="30"/>
      <c r="D11" s="40">
        <v>0</v>
      </c>
      <c r="E11" s="32"/>
      <c r="F11" s="39">
        <v>0</v>
      </c>
      <c r="G11" s="30"/>
      <c r="H11" s="40">
        <v>0</v>
      </c>
      <c r="I11" s="32"/>
      <c r="J11" s="40"/>
      <c r="K11" s="32"/>
      <c r="L11" s="48"/>
      <c r="M11" s="87"/>
    </row>
    <row r="12" spans="1:15" x14ac:dyDescent="0.15">
      <c r="A12" s="41" t="s">
        <v>60</v>
      </c>
      <c r="B12" s="31">
        <v>17890555418</v>
      </c>
      <c r="C12" s="30"/>
      <c r="D12" s="31">
        <v>15554742942</v>
      </c>
      <c r="E12" s="32"/>
      <c r="F12" s="31">
        <v>16473307495</v>
      </c>
      <c r="G12" s="30"/>
      <c r="H12" s="31">
        <v>23079435948</v>
      </c>
      <c r="I12" s="32"/>
      <c r="J12" s="31">
        <v>22055014085</v>
      </c>
      <c r="K12" s="32"/>
      <c r="L12" s="37">
        <v>19061744241</v>
      </c>
      <c r="M12" s="87"/>
    </row>
    <row r="13" spans="1:15" x14ac:dyDescent="0.15">
      <c r="A13" s="28" t="s">
        <v>61</v>
      </c>
      <c r="B13" s="31">
        <v>3646941459</v>
      </c>
      <c r="C13" s="30"/>
      <c r="D13" s="42">
        <v>3709725870</v>
      </c>
      <c r="E13" s="43"/>
      <c r="F13" s="31">
        <v>3988940890</v>
      </c>
      <c r="G13" s="30"/>
      <c r="H13" s="42">
        <v>5542414294</v>
      </c>
      <c r="I13" s="43"/>
      <c r="J13" s="42">
        <v>6508006349</v>
      </c>
      <c r="K13" s="43"/>
      <c r="L13" s="89">
        <v>5466748663</v>
      </c>
      <c r="M13" s="90"/>
    </row>
    <row r="14" spans="1:15" x14ac:dyDescent="0.15">
      <c r="A14" s="44" t="s">
        <v>62</v>
      </c>
      <c r="B14" s="40"/>
      <c r="C14" s="45">
        <v>14243613959</v>
      </c>
      <c r="D14" s="46"/>
      <c r="E14" s="47">
        <v>11845017072</v>
      </c>
      <c r="F14" s="40"/>
      <c r="G14" s="45">
        <v>12484366605</v>
      </c>
      <c r="H14" s="46"/>
      <c r="I14" s="47">
        <v>17537021654</v>
      </c>
      <c r="J14" s="46"/>
      <c r="K14" s="47">
        <v>15547007736</v>
      </c>
      <c r="L14" s="91"/>
      <c r="M14" s="92">
        <v>13594995578</v>
      </c>
    </row>
    <row r="15" spans="1:15" x14ac:dyDescent="0.15">
      <c r="A15" s="28"/>
      <c r="B15" s="38"/>
      <c r="C15" s="30"/>
      <c r="D15" s="31"/>
      <c r="E15" s="32"/>
      <c r="F15" s="38"/>
      <c r="G15" s="30"/>
      <c r="H15" s="31"/>
      <c r="I15" s="32"/>
      <c r="J15" s="31"/>
      <c r="K15" s="32"/>
      <c r="L15" s="37"/>
      <c r="M15" s="87"/>
    </row>
    <row r="16" spans="1:15" x14ac:dyDescent="0.15">
      <c r="A16" s="28" t="s">
        <v>63</v>
      </c>
      <c r="B16" s="38"/>
      <c r="C16" s="30"/>
      <c r="D16" s="31"/>
      <c r="E16" s="32"/>
      <c r="F16" s="38"/>
      <c r="G16" s="30"/>
      <c r="H16" s="31"/>
      <c r="I16" s="32"/>
      <c r="J16" s="31"/>
      <c r="K16" s="32"/>
      <c r="L16" s="37"/>
      <c r="M16" s="87"/>
    </row>
    <row r="17" spans="1:13" x14ac:dyDescent="0.15">
      <c r="A17" s="28" t="s">
        <v>64</v>
      </c>
      <c r="B17" s="38">
        <v>6510497920</v>
      </c>
      <c r="C17" s="30"/>
      <c r="D17" s="31">
        <v>6996267963</v>
      </c>
      <c r="E17" s="32"/>
      <c r="F17" s="38">
        <v>6770919847</v>
      </c>
      <c r="G17" s="30"/>
      <c r="H17" s="31">
        <v>8245155644</v>
      </c>
      <c r="I17" s="32"/>
      <c r="J17" s="31">
        <v>8324056214</v>
      </c>
      <c r="K17" s="32"/>
      <c r="L17" s="37">
        <v>8579174525</v>
      </c>
      <c r="M17" s="87"/>
    </row>
    <row r="18" spans="1:13" x14ac:dyDescent="0.15">
      <c r="A18" s="28" t="s">
        <v>65</v>
      </c>
      <c r="B18" s="39">
        <v>665612313</v>
      </c>
      <c r="C18" s="45">
        <v>7176110233</v>
      </c>
      <c r="D18" s="40">
        <v>774458519</v>
      </c>
      <c r="E18" s="47">
        <v>7770726482</v>
      </c>
      <c r="F18" s="39">
        <v>852282431</v>
      </c>
      <c r="G18" s="45">
        <v>7623202278</v>
      </c>
      <c r="H18" s="40">
        <v>780509683</v>
      </c>
      <c r="I18" s="47">
        <v>9025665327</v>
      </c>
      <c r="J18" s="40">
        <v>824430643</v>
      </c>
      <c r="K18" s="47">
        <v>9148486857</v>
      </c>
      <c r="L18" s="48">
        <v>690376191</v>
      </c>
      <c r="M18" s="92">
        <v>9269550716</v>
      </c>
    </row>
    <row r="19" spans="1:13" x14ac:dyDescent="0.15">
      <c r="A19" s="28"/>
      <c r="B19" s="38"/>
      <c r="C19" s="30"/>
      <c r="D19" s="31"/>
      <c r="E19" s="32"/>
      <c r="F19" s="38"/>
      <c r="G19" s="30"/>
      <c r="H19" s="31"/>
      <c r="I19" s="32"/>
      <c r="J19" s="31"/>
      <c r="K19" s="32"/>
      <c r="L19" s="37"/>
      <c r="M19" s="87"/>
    </row>
    <row r="20" spans="1:13" x14ac:dyDescent="0.15">
      <c r="A20" s="28" t="s">
        <v>66</v>
      </c>
      <c r="B20" s="38"/>
      <c r="C20" s="30"/>
      <c r="D20" s="31"/>
      <c r="E20" s="32"/>
      <c r="F20" s="38"/>
      <c r="G20" s="30"/>
      <c r="H20" s="31"/>
      <c r="I20" s="32"/>
      <c r="J20" s="31"/>
      <c r="K20" s="32"/>
      <c r="L20" s="37"/>
      <c r="M20" s="87"/>
    </row>
    <row r="21" spans="1:13" x14ac:dyDescent="0.15">
      <c r="A21" s="28" t="s">
        <v>67</v>
      </c>
      <c r="B21" s="38">
        <v>262852565</v>
      </c>
      <c r="C21" s="30"/>
      <c r="D21" s="31">
        <v>281534980</v>
      </c>
      <c r="E21" s="32"/>
      <c r="F21" s="38">
        <v>191356256</v>
      </c>
      <c r="G21" s="30"/>
      <c r="H21" s="31">
        <v>278667978</v>
      </c>
      <c r="I21" s="32"/>
      <c r="J21" s="31">
        <v>240167865</v>
      </c>
      <c r="K21" s="32"/>
      <c r="L21" s="37">
        <v>283949787</v>
      </c>
      <c r="M21" s="87"/>
    </row>
    <row r="22" spans="1:13" x14ac:dyDescent="0.15">
      <c r="A22" s="28" t="s">
        <v>68</v>
      </c>
      <c r="B22" s="38">
        <v>1303233790</v>
      </c>
      <c r="C22" s="30"/>
      <c r="D22" s="31">
        <v>1262061647</v>
      </c>
      <c r="E22" s="32"/>
      <c r="F22" s="38">
        <v>997736398</v>
      </c>
      <c r="G22" s="30"/>
      <c r="H22" s="31">
        <v>1249872508</v>
      </c>
      <c r="I22" s="32"/>
      <c r="J22" s="31">
        <v>1363947100</v>
      </c>
      <c r="K22" s="32"/>
      <c r="L22" s="37">
        <v>1982828423</v>
      </c>
      <c r="M22" s="87"/>
    </row>
    <row r="23" spans="1:13" x14ac:dyDescent="0.15">
      <c r="A23" s="28" t="s">
        <v>69</v>
      </c>
      <c r="B23" s="38">
        <v>1473399615</v>
      </c>
      <c r="C23" s="30"/>
      <c r="D23" s="31">
        <v>1679591769</v>
      </c>
      <c r="E23" s="32"/>
      <c r="F23" s="38">
        <v>1638740617</v>
      </c>
      <c r="G23" s="30"/>
      <c r="H23" s="31">
        <v>1549785572</v>
      </c>
      <c r="I23" s="32"/>
      <c r="J23" s="31">
        <v>1458642159</v>
      </c>
      <c r="K23" s="32"/>
      <c r="L23" s="37">
        <v>2595328925</v>
      </c>
      <c r="M23" s="87"/>
    </row>
    <row r="24" spans="1:13" x14ac:dyDescent="0.15">
      <c r="A24" s="28" t="s">
        <v>70</v>
      </c>
      <c r="B24" s="38"/>
      <c r="C24" s="30"/>
      <c r="D24" s="31">
        <v>0</v>
      </c>
      <c r="E24" s="32"/>
      <c r="F24" s="38">
        <v>0</v>
      </c>
      <c r="G24" s="30"/>
      <c r="H24" s="31">
        <v>0</v>
      </c>
      <c r="I24" s="32"/>
      <c r="J24" s="31">
        <v>0</v>
      </c>
      <c r="K24" s="32"/>
      <c r="L24" s="37">
        <v>0</v>
      </c>
      <c r="M24" s="87"/>
    </row>
    <row r="25" spans="1:13" x14ac:dyDescent="0.15">
      <c r="A25" s="28" t="s">
        <v>71</v>
      </c>
      <c r="B25" s="38">
        <v>1782781600</v>
      </c>
      <c r="C25" s="30"/>
      <c r="D25" s="31">
        <v>1311746694</v>
      </c>
      <c r="E25" s="32"/>
      <c r="F25" s="38">
        <v>1428650035</v>
      </c>
      <c r="G25" s="30"/>
      <c r="H25" s="31">
        <v>2024632736</v>
      </c>
      <c r="I25" s="32"/>
      <c r="J25" s="31">
        <v>1641825344</v>
      </c>
      <c r="K25" s="32"/>
      <c r="L25" s="37">
        <v>2004090217</v>
      </c>
      <c r="M25" s="87"/>
    </row>
    <row r="26" spans="1:13" x14ac:dyDescent="0.15">
      <c r="A26" s="75" t="s">
        <v>72</v>
      </c>
      <c r="B26" s="38">
        <v>408482619</v>
      </c>
      <c r="C26" s="30"/>
      <c r="D26" s="31">
        <v>439835814</v>
      </c>
      <c r="E26" s="32"/>
      <c r="F26" s="38">
        <v>465198235</v>
      </c>
      <c r="G26" s="30"/>
      <c r="H26" s="31">
        <v>513409407</v>
      </c>
      <c r="I26" s="32"/>
      <c r="J26" s="31">
        <v>484048770</v>
      </c>
      <c r="K26" s="32"/>
      <c r="L26" s="37">
        <v>503142980</v>
      </c>
      <c r="M26" s="87"/>
    </row>
    <row r="27" spans="1:13" x14ac:dyDescent="0.15">
      <c r="A27" s="28" t="s">
        <v>73</v>
      </c>
      <c r="B27" s="38">
        <v>64243276</v>
      </c>
      <c r="C27" s="30"/>
      <c r="D27" s="31">
        <v>1446908</v>
      </c>
      <c r="E27" s="32"/>
      <c r="F27" s="38">
        <v>1013542</v>
      </c>
      <c r="G27" s="30"/>
      <c r="H27" s="31">
        <v>8080838</v>
      </c>
      <c r="I27" s="32"/>
      <c r="J27" s="31">
        <v>15225816</v>
      </c>
      <c r="K27" s="32"/>
      <c r="L27" s="37">
        <v>30252003</v>
      </c>
      <c r="M27" s="87"/>
    </row>
    <row r="28" spans="1:13" x14ac:dyDescent="0.15">
      <c r="A28" s="28" t="s">
        <v>74</v>
      </c>
      <c r="B28" s="38">
        <v>40408419</v>
      </c>
      <c r="C28" s="30"/>
      <c r="D28" s="31">
        <v>38896700</v>
      </c>
      <c r="E28" s="32"/>
      <c r="F28" s="38">
        <v>27925868</v>
      </c>
      <c r="G28" s="30"/>
      <c r="H28" s="31">
        <v>25083010</v>
      </c>
      <c r="I28" s="32"/>
      <c r="J28" s="31">
        <v>38351407</v>
      </c>
      <c r="K28" s="32"/>
      <c r="L28" s="37">
        <v>25639463</v>
      </c>
      <c r="M28" s="87"/>
    </row>
    <row r="29" spans="1:13" x14ac:dyDescent="0.15">
      <c r="A29" s="28" t="s">
        <v>75</v>
      </c>
      <c r="B29" s="38">
        <v>1206018779</v>
      </c>
      <c r="C29" s="30"/>
      <c r="D29" s="31">
        <v>1245855930</v>
      </c>
      <c r="E29" s="32"/>
      <c r="F29" s="38">
        <v>1119981542</v>
      </c>
      <c r="G29" s="30"/>
      <c r="H29" s="31">
        <v>1309778326</v>
      </c>
      <c r="I29" s="32"/>
      <c r="J29" s="31">
        <v>1477926783</v>
      </c>
      <c r="K29" s="32"/>
      <c r="L29" s="37">
        <v>1583939996</v>
      </c>
      <c r="M29" s="87"/>
    </row>
    <row r="30" spans="1:13" x14ac:dyDescent="0.15">
      <c r="A30" s="28" t="s">
        <v>76</v>
      </c>
      <c r="B30" s="38">
        <v>129979650</v>
      </c>
      <c r="C30" s="30"/>
      <c r="D30" s="31">
        <v>140084146</v>
      </c>
      <c r="E30" s="32"/>
      <c r="F30" s="38">
        <v>41533370</v>
      </c>
      <c r="G30" s="30"/>
      <c r="H30" s="31">
        <v>26847108</v>
      </c>
      <c r="I30" s="32"/>
      <c r="J30" s="31">
        <v>55847114</v>
      </c>
      <c r="K30" s="32"/>
      <c r="L30" s="37">
        <v>116883631</v>
      </c>
      <c r="M30" s="87"/>
    </row>
    <row r="31" spans="1:13" x14ac:dyDescent="0.15">
      <c r="A31" s="28" t="s">
        <v>77</v>
      </c>
      <c r="B31" s="38">
        <v>36619687</v>
      </c>
      <c r="C31" s="30"/>
      <c r="D31" s="31">
        <v>23515241</v>
      </c>
      <c r="E31" s="32"/>
      <c r="F31" s="38">
        <v>24975585</v>
      </c>
      <c r="G31" s="30"/>
      <c r="H31" s="31">
        <v>34823579</v>
      </c>
      <c r="I31" s="32"/>
      <c r="J31" s="31">
        <v>45416293</v>
      </c>
      <c r="K31" s="32"/>
      <c r="L31" s="37">
        <v>46923627</v>
      </c>
      <c r="M31" s="87"/>
    </row>
    <row r="32" spans="1:13" x14ac:dyDescent="0.15">
      <c r="A32" s="28" t="s">
        <v>78</v>
      </c>
      <c r="B32" s="38">
        <v>25025988</v>
      </c>
      <c r="C32" s="30"/>
      <c r="D32" s="31">
        <v>21691741</v>
      </c>
      <c r="E32" s="32"/>
      <c r="F32" s="38">
        <v>19090133</v>
      </c>
      <c r="G32" s="30"/>
      <c r="H32" s="31">
        <v>34832974</v>
      </c>
      <c r="I32" s="32"/>
      <c r="J32" s="31">
        <v>33284499</v>
      </c>
      <c r="K32" s="32"/>
      <c r="L32" s="37">
        <v>23912618</v>
      </c>
      <c r="M32" s="87"/>
    </row>
    <row r="33" spans="1:13" x14ac:dyDescent="0.15">
      <c r="A33" s="28" t="s">
        <v>79</v>
      </c>
      <c r="B33" s="38">
        <v>13593872</v>
      </c>
      <c r="C33" s="30"/>
      <c r="D33" s="31">
        <v>4522700</v>
      </c>
      <c r="E33" s="32"/>
      <c r="F33" s="38">
        <v>25021000</v>
      </c>
      <c r="G33" s="30"/>
      <c r="H33" s="31">
        <v>57754000</v>
      </c>
      <c r="I33" s="32"/>
      <c r="J33" s="31">
        <v>34755040</v>
      </c>
      <c r="K33" s="32"/>
      <c r="L33" s="37">
        <v>24085000</v>
      </c>
      <c r="M33" s="87"/>
    </row>
    <row r="34" spans="1:13" x14ac:dyDescent="0.15">
      <c r="A34" s="28" t="s">
        <v>80</v>
      </c>
      <c r="B34" s="38">
        <v>6210481</v>
      </c>
      <c r="C34" s="30"/>
      <c r="D34" s="31">
        <v>7442200</v>
      </c>
      <c r="E34" s="32"/>
      <c r="F34" s="38">
        <v>3099660</v>
      </c>
      <c r="G34" s="30"/>
      <c r="H34" s="31">
        <v>5918220</v>
      </c>
      <c r="I34" s="32"/>
      <c r="J34" s="31">
        <v>5756193</v>
      </c>
      <c r="K34" s="32"/>
      <c r="L34" s="37">
        <v>4028400</v>
      </c>
      <c r="M34" s="87"/>
    </row>
    <row r="35" spans="1:13" x14ac:dyDescent="0.15">
      <c r="A35" s="28" t="s">
        <v>81</v>
      </c>
      <c r="B35" s="38">
        <v>2758120684</v>
      </c>
      <c r="C35" s="30"/>
      <c r="D35" s="31">
        <v>2663277822</v>
      </c>
      <c r="E35" s="32"/>
      <c r="F35" s="38">
        <v>2733627384</v>
      </c>
      <c r="G35" s="30"/>
      <c r="H35" s="31">
        <v>2512058228</v>
      </c>
      <c r="I35" s="32"/>
      <c r="J35" s="31">
        <v>2698560641</v>
      </c>
      <c r="K35" s="32"/>
      <c r="L35" s="37">
        <v>2632430501</v>
      </c>
      <c r="M35" s="87"/>
    </row>
    <row r="36" spans="1:13" x14ac:dyDescent="0.15">
      <c r="A36" s="28" t="s">
        <v>82</v>
      </c>
      <c r="B36" s="38"/>
      <c r="C36" s="30"/>
      <c r="D36" s="31">
        <v>0</v>
      </c>
      <c r="E36" s="32"/>
      <c r="F36" s="38">
        <v>0</v>
      </c>
      <c r="G36" s="30"/>
      <c r="H36" s="31">
        <v>0</v>
      </c>
      <c r="I36" s="32"/>
      <c r="J36" s="31">
        <v>0</v>
      </c>
      <c r="K36" s="32"/>
      <c r="L36" s="37">
        <v>0</v>
      </c>
      <c r="M36" s="87"/>
    </row>
    <row r="37" spans="1:13" x14ac:dyDescent="0.15">
      <c r="A37" s="28" t="s">
        <v>83</v>
      </c>
      <c r="B37" s="38">
        <v>1083304471</v>
      </c>
      <c r="C37" s="30"/>
      <c r="D37" s="31">
        <v>814903754</v>
      </c>
      <c r="E37" s="32"/>
      <c r="F37" s="38">
        <v>721044035</v>
      </c>
      <c r="G37" s="30"/>
      <c r="H37" s="31">
        <v>955373976</v>
      </c>
      <c r="I37" s="32"/>
      <c r="J37" s="31">
        <v>676378774</v>
      </c>
      <c r="K37" s="32"/>
      <c r="L37" s="37">
        <v>520218623</v>
      </c>
      <c r="M37" s="87"/>
    </row>
    <row r="38" spans="1:13" x14ac:dyDescent="0.15">
      <c r="A38" s="28" t="s">
        <v>84</v>
      </c>
      <c r="B38" s="38">
        <v>20065000</v>
      </c>
      <c r="C38" s="30"/>
      <c r="D38" s="31">
        <v>36014000</v>
      </c>
      <c r="E38" s="32"/>
      <c r="F38" s="38">
        <v>21680000</v>
      </c>
      <c r="G38" s="30"/>
      <c r="H38" s="31">
        <v>29730000</v>
      </c>
      <c r="I38" s="32"/>
      <c r="J38" s="31">
        <v>46952000</v>
      </c>
      <c r="K38" s="32"/>
      <c r="L38" s="37">
        <v>84720000</v>
      </c>
      <c r="M38" s="87"/>
    </row>
    <row r="39" spans="1:13" x14ac:dyDescent="0.15">
      <c r="A39" s="28" t="s">
        <v>85</v>
      </c>
      <c r="B39" s="38">
        <v>2020006776</v>
      </c>
      <c r="C39" s="30"/>
      <c r="D39" s="31">
        <v>946239110</v>
      </c>
      <c r="E39" s="32"/>
      <c r="F39" s="38">
        <v>283425690</v>
      </c>
      <c r="G39" s="30"/>
      <c r="H39" s="31">
        <v>260852731</v>
      </c>
      <c r="I39" s="32"/>
      <c r="J39" s="31">
        <v>287153872</v>
      </c>
      <c r="K39" s="32"/>
      <c r="L39" s="37">
        <v>275558824</v>
      </c>
      <c r="M39" s="87"/>
    </row>
    <row r="40" spans="1:13" x14ac:dyDescent="0.15">
      <c r="A40" s="28" t="s">
        <v>86</v>
      </c>
      <c r="B40" s="38">
        <v>9337747</v>
      </c>
      <c r="C40" s="30"/>
      <c r="D40" s="31">
        <v>7674439</v>
      </c>
      <c r="E40" s="32"/>
      <c r="F40" s="38">
        <v>6884035</v>
      </c>
      <c r="G40" s="30"/>
      <c r="H40" s="31">
        <v>6951497</v>
      </c>
      <c r="I40" s="32"/>
      <c r="J40" s="31">
        <v>6940227</v>
      </c>
      <c r="K40" s="32"/>
      <c r="L40" s="37">
        <v>6505715</v>
      </c>
      <c r="M40" s="87"/>
    </row>
    <row r="41" spans="1:13" x14ac:dyDescent="0.15">
      <c r="A41" s="28" t="s">
        <v>87</v>
      </c>
      <c r="B41" s="39"/>
      <c r="C41" s="45">
        <v>12643685019</v>
      </c>
      <c r="D41" s="46">
        <v>0</v>
      </c>
      <c r="E41" s="47">
        <v>10926335595</v>
      </c>
      <c r="F41" s="39">
        <v>0</v>
      </c>
      <c r="G41" s="45">
        <v>9750983385</v>
      </c>
      <c r="H41" s="46">
        <v>1000000</v>
      </c>
      <c r="I41" s="47">
        <v>10885452688</v>
      </c>
      <c r="J41" s="46">
        <v>400000</v>
      </c>
      <c r="K41" s="47">
        <v>10611579897</v>
      </c>
      <c r="L41" s="91">
        <v>0</v>
      </c>
      <c r="M41" s="92">
        <v>12744438733</v>
      </c>
    </row>
    <row r="42" spans="1:13" x14ac:dyDescent="0.15">
      <c r="A42" s="28"/>
      <c r="B42" s="38"/>
      <c r="C42" s="30"/>
      <c r="D42" s="31"/>
      <c r="E42" s="32"/>
      <c r="F42" s="38"/>
      <c r="G42" s="30"/>
      <c r="H42" s="31"/>
      <c r="I42" s="32"/>
      <c r="J42" s="31"/>
      <c r="K42" s="32"/>
      <c r="L42" s="37"/>
      <c r="M42" s="87"/>
    </row>
    <row r="43" spans="1:13" x14ac:dyDescent="0.15">
      <c r="A43" s="76" t="s">
        <v>88</v>
      </c>
      <c r="B43" s="77"/>
      <c r="C43" s="78">
        <v>34063409211</v>
      </c>
      <c r="D43" s="79"/>
      <c r="E43" s="80">
        <v>30542079149</v>
      </c>
      <c r="F43" s="77"/>
      <c r="G43" s="78">
        <v>29858552268</v>
      </c>
      <c r="H43" s="79"/>
      <c r="I43" s="80">
        <v>37448139669</v>
      </c>
      <c r="J43" s="79"/>
      <c r="K43" s="80">
        <v>35307074490</v>
      </c>
      <c r="L43" s="37"/>
      <c r="M43" s="87">
        <v>35608985027</v>
      </c>
    </row>
    <row r="44" spans="1:13" x14ac:dyDescent="0.15">
      <c r="A44" s="28" t="s">
        <v>89</v>
      </c>
      <c r="B44" s="38"/>
      <c r="C44" s="49">
        <v>1256876948</v>
      </c>
      <c r="D44" s="31"/>
      <c r="E44" s="50">
        <v>1565589433</v>
      </c>
      <c r="F44" s="38"/>
      <c r="G44" s="49">
        <v>1625611890</v>
      </c>
      <c r="H44" s="31"/>
      <c r="I44" s="50">
        <v>1508470457</v>
      </c>
      <c r="J44" s="31"/>
      <c r="K44" s="50">
        <v>2835357794</v>
      </c>
      <c r="L44" s="37"/>
      <c r="M44" s="93">
        <v>2559921919</v>
      </c>
    </row>
    <row r="45" spans="1:13" x14ac:dyDescent="0.15">
      <c r="A45" s="28"/>
      <c r="B45" s="38"/>
      <c r="C45" s="30"/>
      <c r="D45" s="31"/>
      <c r="E45" s="32"/>
      <c r="F45" s="38"/>
      <c r="G45" s="30"/>
      <c r="H45" s="31"/>
      <c r="I45" s="32"/>
      <c r="J45" s="31"/>
      <c r="K45" s="32"/>
      <c r="L45" s="37"/>
      <c r="M45" s="87"/>
    </row>
    <row r="46" spans="1:13" x14ac:dyDescent="0.15">
      <c r="A46" s="28" t="s">
        <v>90</v>
      </c>
      <c r="B46" s="38"/>
      <c r="C46" s="30">
        <v>35320286159</v>
      </c>
      <c r="D46" s="31"/>
      <c r="E46" s="32">
        <v>32107668582</v>
      </c>
      <c r="F46" s="38"/>
      <c r="G46" s="30">
        <v>31484164158</v>
      </c>
      <c r="H46" s="31"/>
      <c r="I46" s="32">
        <v>38956610126</v>
      </c>
      <c r="J46" s="31"/>
      <c r="K46" s="32">
        <v>38142432284</v>
      </c>
      <c r="L46" s="37"/>
      <c r="M46" s="87">
        <v>38168906946</v>
      </c>
    </row>
    <row r="47" spans="1:13" x14ac:dyDescent="0.15">
      <c r="A47" s="28" t="s">
        <v>91</v>
      </c>
      <c r="B47" s="38"/>
      <c r="C47" s="49">
        <v>1565589433</v>
      </c>
      <c r="D47" s="31"/>
      <c r="E47" s="50">
        <v>1625611890</v>
      </c>
      <c r="F47" s="38"/>
      <c r="G47" s="49">
        <v>1508470457</v>
      </c>
      <c r="H47" s="31"/>
      <c r="I47" s="50">
        <v>2835357794</v>
      </c>
      <c r="J47" s="31"/>
      <c r="K47" s="50">
        <v>2559921919</v>
      </c>
      <c r="L47" s="37"/>
      <c r="M47" s="93">
        <v>2600169211</v>
      </c>
    </row>
    <row r="48" spans="1:13" x14ac:dyDescent="0.15">
      <c r="A48" s="28"/>
      <c r="B48" s="38"/>
      <c r="C48" s="30"/>
      <c r="D48" s="31"/>
      <c r="E48" s="32"/>
      <c r="F48" s="38"/>
      <c r="G48" s="30"/>
      <c r="H48" s="31"/>
      <c r="I48" s="32"/>
      <c r="J48" s="31"/>
      <c r="K48" s="32"/>
      <c r="L48" s="37"/>
      <c r="M48" s="87"/>
    </row>
    <row r="49" spans="1:13" x14ac:dyDescent="0.15">
      <c r="A49" s="28" t="s">
        <v>92</v>
      </c>
      <c r="B49" s="38"/>
      <c r="C49" s="45">
        <v>33754696726</v>
      </c>
      <c r="D49" s="31"/>
      <c r="E49" s="47">
        <v>30482056692</v>
      </c>
      <c r="F49" s="38"/>
      <c r="G49" s="45">
        <v>29975693701</v>
      </c>
      <c r="H49" s="31"/>
      <c r="I49" s="47">
        <v>36121252332</v>
      </c>
      <c r="J49" s="31"/>
      <c r="K49" s="47">
        <v>35582510365</v>
      </c>
      <c r="L49" s="37"/>
      <c r="M49" s="92">
        <v>35568737735</v>
      </c>
    </row>
    <row r="50" spans="1:13" ht="17.25" thickBot="1" x14ac:dyDescent="0.2">
      <c r="A50" s="51"/>
      <c r="B50" s="52"/>
      <c r="C50" s="53"/>
      <c r="D50" s="54"/>
      <c r="E50" s="55"/>
      <c r="F50" s="52"/>
      <c r="G50" s="53"/>
      <c r="H50" s="54"/>
      <c r="I50" s="55"/>
      <c r="J50" s="54"/>
      <c r="K50" s="55"/>
      <c r="L50" s="94"/>
      <c r="M50" s="95"/>
    </row>
  </sheetData>
  <mergeCells count="7">
    <mergeCell ref="L5:M6"/>
    <mergeCell ref="D4:E4"/>
    <mergeCell ref="B5:C6"/>
    <mergeCell ref="D5:E6"/>
    <mergeCell ref="F5:G6"/>
    <mergeCell ref="H5:I6"/>
    <mergeCell ref="J5:K6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:XFD18"/>
    </sheetView>
    <sheetView workbookViewId="1">
      <selection sqref="A1:G1"/>
    </sheetView>
  </sheetViews>
  <sheetFormatPr defaultRowHeight="16.5" x14ac:dyDescent="0.3"/>
  <cols>
    <col min="1" max="7" width="15.625" customWidth="1"/>
    <col min="9" max="9" width="25.125" customWidth="1"/>
  </cols>
  <sheetData>
    <row r="1" spans="1:9" ht="27" x14ac:dyDescent="0.3">
      <c r="A1" s="117" t="s">
        <v>93</v>
      </c>
      <c r="B1" s="117"/>
      <c r="C1" s="117"/>
      <c r="D1" s="117"/>
      <c r="E1" s="117"/>
      <c r="F1" s="117"/>
      <c r="G1" s="117"/>
    </row>
    <row r="3" spans="1:9" ht="17.25" thickBot="1" x14ac:dyDescent="0.35"/>
    <row r="4" spans="1:9" x14ac:dyDescent="0.3">
      <c r="A4" s="56" t="s">
        <v>16</v>
      </c>
      <c r="B4" s="57"/>
      <c r="C4" s="58" t="s">
        <v>94</v>
      </c>
      <c r="D4" s="59" t="s">
        <v>95</v>
      </c>
      <c r="E4" s="59" t="s">
        <v>96</v>
      </c>
      <c r="F4" s="59" t="s">
        <v>11</v>
      </c>
      <c r="G4" s="60" t="s">
        <v>97</v>
      </c>
    </row>
    <row r="5" spans="1:9" x14ac:dyDescent="0.3">
      <c r="A5" s="61" t="s">
        <v>17</v>
      </c>
      <c r="B5" s="62"/>
      <c r="C5" s="63">
        <v>37085720968</v>
      </c>
      <c r="D5" s="64">
        <v>20827091915</v>
      </c>
      <c r="E5" s="64">
        <v>1081104343</v>
      </c>
      <c r="F5" s="64">
        <v>8791684511</v>
      </c>
      <c r="G5" s="65">
        <v>6385840199</v>
      </c>
    </row>
    <row r="6" spans="1:9" x14ac:dyDescent="0.3">
      <c r="A6" s="61" t="s">
        <v>18</v>
      </c>
      <c r="B6" s="66"/>
      <c r="C6" s="63">
        <v>12615123015.804379</v>
      </c>
      <c r="D6" s="64">
        <v>10083020745.488258</v>
      </c>
      <c r="E6" s="64"/>
      <c r="F6" s="64">
        <v>2532102270.3161206</v>
      </c>
      <c r="G6" s="65"/>
      <c r="I6" s="7">
        <f>C6+C7</f>
        <v>13425415211.563253</v>
      </c>
    </row>
    <row r="7" spans="1:9" x14ac:dyDescent="0.3">
      <c r="A7" s="61" t="s">
        <v>19</v>
      </c>
      <c r="B7" s="66"/>
      <c r="C7" s="63">
        <v>810292195.75887418</v>
      </c>
      <c r="D7" s="64">
        <v>810292195.75887418</v>
      </c>
      <c r="E7" s="64"/>
      <c r="F7" s="64">
        <v>0</v>
      </c>
      <c r="G7" s="65"/>
    </row>
    <row r="8" spans="1:9" x14ac:dyDescent="0.3">
      <c r="A8" s="61" t="s">
        <v>20</v>
      </c>
      <c r="B8" s="66"/>
      <c r="C8" s="63">
        <v>7623202278</v>
      </c>
      <c r="D8" s="64">
        <v>4520104881</v>
      </c>
      <c r="E8" s="64"/>
      <c r="F8" s="64">
        <v>3103097397</v>
      </c>
      <c r="G8" s="65"/>
    </row>
    <row r="9" spans="1:9" x14ac:dyDescent="0.3">
      <c r="A9" s="61" t="s">
        <v>21</v>
      </c>
      <c r="B9" s="66"/>
      <c r="C9" s="63">
        <v>9750983385</v>
      </c>
      <c r="D9" s="64">
        <v>4751399850</v>
      </c>
      <c r="E9" s="64"/>
      <c r="F9" s="64">
        <v>4999583535</v>
      </c>
      <c r="G9" s="65"/>
    </row>
    <row r="10" spans="1:9" x14ac:dyDescent="0.3">
      <c r="A10" s="67" t="s">
        <v>22</v>
      </c>
      <c r="B10" s="66"/>
      <c r="C10" s="63">
        <v>30799600874.563255</v>
      </c>
      <c r="D10" s="64">
        <v>20164817672.247131</v>
      </c>
      <c r="E10" s="64">
        <v>0</v>
      </c>
      <c r="F10" s="64">
        <v>10634783202.31612</v>
      </c>
      <c r="G10" s="65">
        <v>0</v>
      </c>
    </row>
    <row r="11" spans="1:9" x14ac:dyDescent="0.3">
      <c r="A11" s="61" t="s">
        <v>23</v>
      </c>
      <c r="B11" s="66"/>
      <c r="C11" s="63">
        <v>0</v>
      </c>
      <c r="D11" s="64"/>
      <c r="E11" s="64"/>
      <c r="F11" s="64"/>
      <c r="G11" s="65"/>
    </row>
    <row r="12" spans="1:9" x14ac:dyDescent="0.3">
      <c r="A12" s="81" t="s">
        <v>24</v>
      </c>
      <c r="B12" s="82"/>
      <c r="C12" s="74">
        <v>30799600874.563255</v>
      </c>
      <c r="D12" s="74">
        <v>20164817672.247131</v>
      </c>
      <c r="E12" s="74">
        <v>0</v>
      </c>
      <c r="F12" s="74">
        <v>10634783202.31612</v>
      </c>
      <c r="G12" s="83">
        <v>0</v>
      </c>
    </row>
    <row r="13" spans="1:9" x14ac:dyDescent="0.3">
      <c r="A13" s="61" t="s">
        <v>25</v>
      </c>
      <c r="B13" s="62"/>
      <c r="C13" s="63">
        <v>1625611889.8399711</v>
      </c>
      <c r="D13" s="64">
        <v>502491984.71254838</v>
      </c>
      <c r="E13" s="64"/>
      <c r="F13" s="64">
        <v>1123119905.1274228</v>
      </c>
      <c r="G13" s="65"/>
    </row>
    <row r="14" spans="1:9" x14ac:dyDescent="0.3">
      <c r="A14" s="61" t="s">
        <v>26</v>
      </c>
      <c r="B14" s="66"/>
      <c r="C14" s="63">
        <v>1508470456.7845249</v>
      </c>
      <c r="D14" s="64">
        <v>613538702.1806978</v>
      </c>
      <c r="E14" s="64"/>
      <c r="F14" s="64">
        <v>894931754.603827</v>
      </c>
      <c r="G14" s="65"/>
    </row>
    <row r="15" spans="1:9" x14ac:dyDescent="0.3">
      <c r="A15" s="61" t="s">
        <v>27</v>
      </c>
      <c r="B15" s="66"/>
      <c r="C15" s="63">
        <v>30916742307.618698</v>
      </c>
      <c r="D15" s="64">
        <v>20053770954.77898</v>
      </c>
      <c r="E15" s="64"/>
      <c r="F15" s="64">
        <v>10862971352.839716</v>
      </c>
      <c r="G15" s="65"/>
    </row>
    <row r="16" spans="1:9" x14ac:dyDescent="0.3">
      <c r="A16" s="61" t="s">
        <v>28</v>
      </c>
      <c r="B16" s="66"/>
      <c r="C16" s="63">
        <v>878461508.54340494</v>
      </c>
      <c r="D16" s="64">
        <v>878461508.54340494</v>
      </c>
      <c r="E16" s="64"/>
      <c r="F16" s="64">
        <v>0</v>
      </c>
      <c r="G16" s="65"/>
    </row>
    <row r="17" spans="1:7" x14ac:dyDescent="0.3">
      <c r="A17" s="61" t="s">
        <v>29</v>
      </c>
      <c r="B17" s="66"/>
      <c r="C17" s="63">
        <v>903586860.70128083</v>
      </c>
      <c r="D17" s="64">
        <v>903586860.70128083</v>
      </c>
      <c r="E17" s="64"/>
      <c r="F17" s="64">
        <v>0</v>
      </c>
      <c r="G17" s="65"/>
    </row>
    <row r="18" spans="1:7" x14ac:dyDescent="0.3">
      <c r="A18" s="61" t="s">
        <v>30</v>
      </c>
      <c r="B18" s="66"/>
      <c r="C18" s="63">
        <v>941048607</v>
      </c>
      <c r="D18" s="64"/>
      <c r="E18" s="64"/>
      <c r="F18" s="64">
        <v>941048607</v>
      </c>
      <c r="G18" s="65"/>
    </row>
    <row r="19" spans="1:7" x14ac:dyDescent="0.3">
      <c r="A19" s="61" t="s">
        <v>31</v>
      </c>
      <c r="B19" s="62"/>
      <c r="C19" s="63">
        <v>1384636806</v>
      </c>
      <c r="D19" s="64"/>
      <c r="E19" s="64">
        <v>47291649</v>
      </c>
      <c r="F19" s="64"/>
      <c r="G19" s="65">
        <v>1337345157</v>
      </c>
    </row>
    <row r="20" spans="1:7" x14ac:dyDescent="0.3">
      <c r="A20" s="61" t="s">
        <v>32</v>
      </c>
      <c r="B20" s="62"/>
      <c r="C20" s="63">
        <v>4741429947</v>
      </c>
      <c r="D20" s="64"/>
      <c r="E20" s="64">
        <v>824583092</v>
      </c>
      <c r="F20" s="64"/>
      <c r="G20" s="65">
        <v>3916846855</v>
      </c>
    </row>
    <row r="21" spans="1:7" x14ac:dyDescent="0.3">
      <c r="A21" s="61" t="s">
        <v>33</v>
      </c>
      <c r="B21" s="66"/>
      <c r="C21" s="63">
        <v>1099796418</v>
      </c>
      <c r="D21" s="64"/>
      <c r="E21" s="64">
        <v>102938107</v>
      </c>
      <c r="F21" s="64"/>
      <c r="G21" s="65">
        <v>996858311</v>
      </c>
    </row>
    <row r="22" spans="1:7" x14ac:dyDescent="0.3">
      <c r="A22" s="61" t="s">
        <v>34</v>
      </c>
      <c r="B22" s="62"/>
      <c r="C22" s="63">
        <v>34976838683.460815</v>
      </c>
      <c r="D22" s="64">
        <v>20028645602.621101</v>
      </c>
      <c r="E22" s="64">
        <v>768936634</v>
      </c>
      <c r="F22" s="64">
        <v>9921922745.839716</v>
      </c>
      <c r="G22" s="65">
        <v>4257333701</v>
      </c>
    </row>
    <row r="23" spans="1:7" x14ac:dyDescent="0.3">
      <c r="A23" s="61" t="s">
        <v>35</v>
      </c>
      <c r="B23" s="62"/>
      <c r="C23" s="63">
        <v>2108882284.5391846</v>
      </c>
      <c r="D23" s="64">
        <v>798446312.37889862</v>
      </c>
      <c r="E23" s="64">
        <v>312167709</v>
      </c>
      <c r="F23" s="64">
        <v>-1130238234.839716</v>
      </c>
      <c r="G23" s="65">
        <v>2128506498</v>
      </c>
    </row>
    <row r="24" spans="1:7" x14ac:dyDescent="0.3">
      <c r="A24" s="61" t="s">
        <v>36</v>
      </c>
      <c r="B24" s="66"/>
      <c r="C24" s="63">
        <v>1695460870</v>
      </c>
      <c r="D24" s="64">
        <v>952159441.85755396</v>
      </c>
      <c r="E24" s="64">
        <v>49425225.183707915</v>
      </c>
      <c r="F24" s="64">
        <v>401932514.20533055</v>
      </c>
      <c r="G24" s="65">
        <v>291943688.7534076</v>
      </c>
    </row>
    <row r="25" spans="1:7" x14ac:dyDescent="0.3">
      <c r="A25" s="61" t="s">
        <v>37</v>
      </c>
      <c r="B25" s="66"/>
      <c r="C25" s="63">
        <v>413421414.53918457</v>
      </c>
      <c r="D25" s="64">
        <v>-153713129.47865534</v>
      </c>
      <c r="E25" s="64">
        <v>262742483.81629208</v>
      </c>
      <c r="F25" s="64">
        <v>-1532170749.0450466</v>
      </c>
      <c r="G25" s="65">
        <v>1836562809.2465925</v>
      </c>
    </row>
    <row r="26" spans="1:7" x14ac:dyDescent="0.3">
      <c r="A26" s="61" t="s">
        <v>38</v>
      </c>
      <c r="B26" s="66"/>
      <c r="C26" s="63">
        <v>13431665797</v>
      </c>
      <c r="D26" s="64">
        <v>7543133336.0637913</v>
      </c>
      <c r="E26" s="64">
        <v>391553186.72086644</v>
      </c>
      <c r="F26" s="64">
        <v>3184162665.9033155</v>
      </c>
      <c r="G26" s="65">
        <v>2312816608.312027</v>
      </c>
    </row>
    <row r="27" spans="1:7" x14ac:dyDescent="0.3">
      <c r="A27" s="61" t="s">
        <v>39</v>
      </c>
      <c r="B27" s="66"/>
      <c r="C27" s="64">
        <v>5517416911</v>
      </c>
      <c r="D27" s="64">
        <v>3098544295.1999178</v>
      </c>
      <c r="E27" s="64">
        <v>160840971.37468773</v>
      </c>
      <c r="F27" s="64">
        <v>1307980201.8416612</v>
      </c>
      <c r="G27" s="65">
        <v>950051442.58373332</v>
      </c>
    </row>
    <row r="28" spans="1:7" x14ac:dyDescent="0.3">
      <c r="A28" s="61" t="s">
        <v>40</v>
      </c>
      <c r="B28" s="66"/>
      <c r="C28" s="64">
        <v>8327670300.5391846</v>
      </c>
      <c r="D28" s="64">
        <v>4290875911.3852186</v>
      </c>
      <c r="E28" s="64">
        <v>493454699.16247076</v>
      </c>
      <c r="F28" s="64">
        <v>344011715.01660776</v>
      </c>
      <c r="G28" s="65">
        <v>3199327974.9748859</v>
      </c>
    </row>
    <row r="29" spans="1:7" x14ac:dyDescent="0.3">
      <c r="A29" s="68" t="s">
        <v>41</v>
      </c>
      <c r="B29" s="66"/>
      <c r="C29" s="64">
        <v>0</v>
      </c>
      <c r="D29" s="64"/>
      <c r="E29" s="64"/>
      <c r="F29" s="64"/>
      <c r="G29" s="65"/>
    </row>
    <row r="30" spans="1:7" x14ac:dyDescent="0.3">
      <c r="A30" s="69" t="s">
        <v>42</v>
      </c>
      <c r="B30" s="66"/>
      <c r="C30" s="64">
        <v>0</v>
      </c>
      <c r="D30" s="64"/>
      <c r="E30" s="64"/>
      <c r="F30" s="64"/>
      <c r="G30" s="65"/>
    </row>
    <row r="31" spans="1:7" x14ac:dyDescent="0.3">
      <c r="A31" s="61" t="s">
        <v>43</v>
      </c>
      <c r="B31" s="66"/>
      <c r="C31" s="64">
        <v>1609269821.2563038</v>
      </c>
      <c r="D31" s="64">
        <v>903755127.53981042</v>
      </c>
      <c r="E31" s="64">
        <v>46912626.946641482</v>
      </c>
      <c r="F31" s="64">
        <v>381499730.68520838</v>
      </c>
      <c r="G31" s="65">
        <v>277102336.0846436</v>
      </c>
    </row>
    <row r="32" spans="1:7" ht="17.25" thickBot="1" x14ac:dyDescent="0.35">
      <c r="A32" s="70" t="s">
        <v>44</v>
      </c>
      <c r="B32" s="71"/>
      <c r="C32" s="72">
        <v>6718400479.2828808</v>
      </c>
      <c r="D32" s="72">
        <v>3387120783.8454084</v>
      </c>
      <c r="E32" s="72">
        <v>446542072.21582925</v>
      </c>
      <c r="F32" s="72">
        <v>-37488015.668600619</v>
      </c>
      <c r="G32" s="73">
        <v>2922225638.8902426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22" sqref="E22"/>
    </sheetView>
    <sheetView workbookViewId="1">
      <selection activeCell="M21" sqref="M21"/>
    </sheetView>
  </sheetViews>
  <sheetFormatPr defaultRowHeight="16.5" x14ac:dyDescent="0.3"/>
  <cols>
    <col min="1" max="7" width="15.625" customWidth="1"/>
    <col min="9" max="9" width="18.25" customWidth="1"/>
  </cols>
  <sheetData>
    <row r="1" spans="1:9" ht="27" x14ac:dyDescent="0.3">
      <c r="A1" s="117" t="s">
        <v>98</v>
      </c>
      <c r="B1" s="117"/>
      <c r="C1" s="117"/>
      <c r="D1" s="117"/>
      <c r="E1" s="117"/>
      <c r="F1" s="117"/>
      <c r="G1" s="117"/>
    </row>
    <row r="3" spans="1:9" ht="17.25" thickBot="1" x14ac:dyDescent="0.35"/>
    <row r="4" spans="1:9" x14ac:dyDescent="0.3">
      <c r="A4" s="56" t="s">
        <v>16</v>
      </c>
      <c r="B4" s="57"/>
      <c r="C4" s="58" t="s">
        <v>94</v>
      </c>
      <c r="D4" s="59" t="s">
        <v>95</v>
      </c>
      <c r="E4" s="59" t="s">
        <v>96</v>
      </c>
      <c r="F4" s="59" t="s">
        <v>11</v>
      </c>
      <c r="G4" s="60" t="s">
        <v>97</v>
      </c>
    </row>
    <row r="5" spans="1:9" x14ac:dyDescent="0.3">
      <c r="A5" s="61" t="s">
        <v>17</v>
      </c>
      <c r="B5" s="62"/>
      <c r="C5" s="63">
        <v>46897937751</v>
      </c>
      <c r="D5" s="64">
        <v>24815237348</v>
      </c>
      <c r="E5" s="64">
        <v>1547846297</v>
      </c>
      <c r="F5" s="64">
        <v>12149852921</v>
      </c>
      <c r="G5" s="65">
        <v>8385001185</v>
      </c>
    </row>
    <row r="6" spans="1:9" x14ac:dyDescent="0.3">
      <c r="A6" s="61" t="s">
        <v>18</v>
      </c>
      <c r="B6" s="66"/>
      <c r="C6" s="63">
        <v>17621832646.721832</v>
      </c>
      <c r="D6" s="64">
        <v>13140253065.36334</v>
      </c>
      <c r="E6" s="64"/>
      <c r="F6" s="64">
        <v>4481579581.3584909</v>
      </c>
      <c r="G6" s="65"/>
      <c r="I6" s="7">
        <f>C6+C7</f>
        <v>18559964511.813015</v>
      </c>
    </row>
    <row r="7" spans="1:9" x14ac:dyDescent="0.3">
      <c r="A7" s="61" t="s">
        <v>19</v>
      </c>
      <c r="B7" s="66"/>
      <c r="C7" s="63">
        <v>938131865.09118342</v>
      </c>
      <c r="D7" s="64">
        <v>938131865.09118342</v>
      </c>
      <c r="E7" s="64"/>
      <c r="F7" s="64">
        <v>0</v>
      </c>
      <c r="G7" s="65"/>
    </row>
    <row r="8" spans="1:9" x14ac:dyDescent="0.3">
      <c r="A8" s="61" t="s">
        <v>20</v>
      </c>
      <c r="B8" s="66"/>
      <c r="C8" s="63">
        <v>9254457639</v>
      </c>
      <c r="D8" s="64">
        <v>5166132823</v>
      </c>
      <c r="E8" s="64"/>
      <c r="F8" s="64">
        <v>4088324816</v>
      </c>
      <c r="G8" s="65"/>
    </row>
    <row r="9" spans="1:9" x14ac:dyDescent="0.3">
      <c r="A9" s="61" t="s">
        <v>21</v>
      </c>
      <c r="B9" s="66"/>
      <c r="C9" s="63">
        <v>10856670769</v>
      </c>
      <c r="D9" s="64">
        <v>4604970570</v>
      </c>
      <c r="E9" s="64"/>
      <c r="F9" s="64">
        <v>6251700199</v>
      </c>
      <c r="G9" s="65"/>
    </row>
    <row r="10" spans="1:9" x14ac:dyDescent="0.3">
      <c r="A10" s="67" t="s">
        <v>22</v>
      </c>
      <c r="B10" s="66"/>
      <c r="C10" s="63">
        <v>38671092919.813019</v>
      </c>
      <c r="D10" s="64">
        <v>23849488323.454521</v>
      </c>
      <c r="E10" s="64">
        <v>0</v>
      </c>
      <c r="F10" s="64">
        <v>14821604596.35849</v>
      </c>
      <c r="G10" s="65">
        <v>0</v>
      </c>
    </row>
    <row r="11" spans="1:9" x14ac:dyDescent="0.3">
      <c r="A11" s="61" t="s">
        <v>23</v>
      </c>
      <c r="B11" s="66"/>
      <c r="C11" s="63">
        <v>0</v>
      </c>
      <c r="D11" s="64"/>
      <c r="E11" s="64"/>
      <c r="F11" s="64"/>
      <c r="G11" s="65"/>
    </row>
    <row r="12" spans="1:9" x14ac:dyDescent="0.3">
      <c r="A12" s="81" t="s">
        <v>24</v>
      </c>
      <c r="B12" s="82"/>
      <c r="C12" s="74">
        <v>38671092919.813019</v>
      </c>
      <c r="D12" s="74">
        <v>23849488323.454521</v>
      </c>
      <c r="E12" s="74">
        <v>0</v>
      </c>
      <c r="F12" s="74">
        <v>14821604596.35849</v>
      </c>
      <c r="G12" s="83">
        <v>0</v>
      </c>
    </row>
    <row r="13" spans="1:9" x14ac:dyDescent="0.3">
      <c r="A13" s="61" t="s">
        <v>25</v>
      </c>
      <c r="B13" s="62"/>
      <c r="C13" s="63">
        <v>1508470456.7845249</v>
      </c>
      <c r="D13" s="64">
        <v>613538702.1806978</v>
      </c>
      <c r="E13" s="64"/>
      <c r="F13" s="64">
        <v>894931754.603827</v>
      </c>
      <c r="G13" s="65"/>
    </row>
    <row r="14" spans="1:9" x14ac:dyDescent="0.3">
      <c r="A14" s="61" t="s">
        <v>26</v>
      </c>
      <c r="B14" s="66"/>
      <c r="C14" s="63">
        <v>2854374327.329041</v>
      </c>
      <c r="D14" s="64">
        <v>2043761454.6402853</v>
      </c>
      <c r="E14" s="64"/>
      <c r="F14" s="64">
        <v>810612872.68875575</v>
      </c>
      <c r="G14" s="65"/>
    </row>
    <row r="15" spans="1:9" x14ac:dyDescent="0.3">
      <c r="A15" s="61" t="s">
        <v>27</v>
      </c>
      <c r="B15" s="66"/>
      <c r="C15" s="63">
        <v>37325189049.268501</v>
      </c>
      <c r="D15" s="64">
        <v>22419265570.994934</v>
      </c>
      <c r="E15" s="64"/>
      <c r="F15" s="64">
        <v>14905923478.273561</v>
      </c>
      <c r="G15" s="65"/>
    </row>
    <row r="16" spans="1:9" x14ac:dyDescent="0.3">
      <c r="A16" s="61" t="s">
        <v>28</v>
      </c>
      <c r="B16" s="66"/>
      <c r="C16" s="63">
        <v>903586860.70128083</v>
      </c>
      <c r="D16" s="64">
        <v>903586860.70128083</v>
      </c>
      <c r="E16" s="64"/>
      <c r="F16" s="64">
        <v>0</v>
      </c>
      <c r="G16" s="65"/>
    </row>
    <row r="17" spans="1:7" x14ac:dyDescent="0.3">
      <c r="A17" s="61" t="s">
        <v>29</v>
      </c>
      <c r="B17" s="66"/>
      <c r="C17" s="63">
        <v>1461414180.5988185</v>
      </c>
      <c r="D17" s="64">
        <v>1461414180.5988185</v>
      </c>
      <c r="E17" s="64"/>
      <c r="F17" s="64">
        <v>0</v>
      </c>
      <c r="G17" s="65"/>
    </row>
    <row r="18" spans="1:7" x14ac:dyDescent="0.3">
      <c r="A18" s="61" t="s">
        <v>30</v>
      </c>
      <c r="B18" s="66"/>
      <c r="C18" s="63">
        <v>1022942859</v>
      </c>
      <c r="D18" s="64"/>
      <c r="E18" s="64"/>
      <c r="F18" s="64">
        <v>1022942859</v>
      </c>
      <c r="G18" s="65"/>
    </row>
    <row r="19" spans="1:7" x14ac:dyDescent="0.3">
      <c r="A19" s="61" t="s">
        <v>31</v>
      </c>
      <c r="B19" s="62"/>
      <c r="C19" s="63">
        <v>1099796418</v>
      </c>
      <c r="D19" s="64"/>
      <c r="E19" s="64">
        <v>102938107</v>
      </c>
      <c r="F19" s="64"/>
      <c r="G19" s="65">
        <v>996858311</v>
      </c>
    </row>
    <row r="20" spans="1:7" x14ac:dyDescent="0.3">
      <c r="A20" s="61" t="s">
        <v>32</v>
      </c>
      <c r="B20" s="62"/>
      <c r="C20" s="63">
        <v>6507941850</v>
      </c>
      <c r="D20" s="64"/>
      <c r="E20" s="64">
        <v>1136205907</v>
      </c>
      <c r="F20" s="64"/>
      <c r="G20" s="65">
        <v>5371735943</v>
      </c>
    </row>
    <row r="21" spans="1:7" x14ac:dyDescent="0.3">
      <c r="A21" s="61" t="s">
        <v>33</v>
      </c>
      <c r="B21" s="66"/>
      <c r="C21" s="63">
        <v>1000976106</v>
      </c>
      <c r="D21" s="64"/>
      <c r="E21" s="64">
        <v>52973694</v>
      </c>
      <c r="F21" s="64"/>
      <c r="G21" s="65">
        <v>948002412</v>
      </c>
    </row>
    <row r="22" spans="1:7" x14ac:dyDescent="0.3">
      <c r="A22" s="61" t="s">
        <v>34</v>
      </c>
      <c r="B22" s="62"/>
      <c r="C22" s="63">
        <v>42351181032.370964</v>
      </c>
      <c r="D22" s="64">
        <v>21861438251.097397</v>
      </c>
      <c r="E22" s="64">
        <v>1186170320</v>
      </c>
      <c r="F22" s="64">
        <v>13882980619.273561</v>
      </c>
      <c r="G22" s="65">
        <v>5420591842</v>
      </c>
    </row>
    <row r="23" spans="1:7" x14ac:dyDescent="0.3">
      <c r="A23" s="61" t="s">
        <v>35</v>
      </c>
      <c r="B23" s="62"/>
      <c r="C23" s="63">
        <v>4546756718.6290359</v>
      </c>
      <c r="D23" s="64">
        <v>2953799096.9026031</v>
      </c>
      <c r="E23" s="64">
        <v>361675977</v>
      </c>
      <c r="F23" s="64">
        <v>-1733127698.2735615</v>
      </c>
      <c r="G23" s="65">
        <v>2964409343</v>
      </c>
    </row>
    <row r="24" spans="1:7" x14ac:dyDescent="0.3">
      <c r="A24" s="61" t="s">
        <v>36</v>
      </c>
      <c r="B24" s="66"/>
      <c r="C24" s="63">
        <v>1937037775.0000002</v>
      </c>
      <c r="D24" s="64">
        <v>1024950231.156846</v>
      </c>
      <c r="E24" s="64">
        <v>63931099.979314931</v>
      </c>
      <c r="F24" s="64">
        <v>501828549.34104776</v>
      </c>
      <c r="G24" s="65">
        <v>346327894.52279139</v>
      </c>
    </row>
    <row r="25" spans="1:7" x14ac:dyDescent="0.3">
      <c r="A25" s="61" t="s">
        <v>37</v>
      </c>
      <c r="B25" s="66"/>
      <c r="C25" s="63">
        <v>2609718943.6290359</v>
      </c>
      <c r="D25" s="64">
        <v>1928848865.7457571</v>
      </c>
      <c r="E25" s="64">
        <v>297744877.02068508</v>
      </c>
      <c r="F25" s="64">
        <v>-2234956247.6146092</v>
      </c>
      <c r="G25" s="65">
        <v>2618081448.4772086</v>
      </c>
    </row>
    <row r="26" spans="1:7" x14ac:dyDescent="0.3">
      <c r="A26" s="61" t="s">
        <v>38</v>
      </c>
      <c r="B26" s="66"/>
      <c r="C26" s="63">
        <v>10807520564.999998</v>
      </c>
      <c r="D26" s="64">
        <v>5718613670.9848709</v>
      </c>
      <c r="E26" s="64">
        <v>356697575.38389623</v>
      </c>
      <c r="F26" s="64">
        <v>2799905317.8544703</v>
      </c>
      <c r="G26" s="65">
        <v>1932304000.7767627</v>
      </c>
    </row>
    <row r="27" spans="1:7" x14ac:dyDescent="0.3">
      <c r="A27" s="61" t="s">
        <v>39</v>
      </c>
      <c r="B27" s="66"/>
      <c r="C27" s="64">
        <v>6077928449</v>
      </c>
      <c r="D27" s="64">
        <v>3216031328.4325705</v>
      </c>
      <c r="E27" s="64">
        <v>200599418.53232136</v>
      </c>
      <c r="F27" s="64">
        <v>1574609466.023632</v>
      </c>
      <c r="G27" s="65">
        <v>1086688236.0114763</v>
      </c>
    </row>
    <row r="28" spans="1:7" x14ac:dyDescent="0.3">
      <c r="A28" s="61" t="s">
        <v>40</v>
      </c>
      <c r="B28" s="66"/>
      <c r="C28" s="64">
        <v>7339311059.629034</v>
      </c>
      <c r="D28" s="64">
        <v>4431431208.2980576</v>
      </c>
      <c r="E28" s="64">
        <v>453843033.87225997</v>
      </c>
      <c r="F28" s="64">
        <v>-1009660395.783771</v>
      </c>
      <c r="G28" s="65">
        <v>3463697213.2424946</v>
      </c>
    </row>
    <row r="29" spans="1:7" x14ac:dyDescent="0.3">
      <c r="A29" s="68" t="s">
        <v>41</v>
      </c>
      <c r="B29" s="66"/>
      <c r="C29" s="64">
        <v>0</v>
      </c>
      <c r="D29" s="64"/>
      <c r="E29" s="64"/>
      <c r="F29" s="64"/>
      <c r="G29" s="65"/>
    </row>
    <row r="30" spans="1:7" x14ac:dyDescent="0.3">
      <c r="A30" s="69" t="s">
        <v>42</v>
      </c>
      <c r="B30" s="66"/>
      <c r="C30" s="64">
        <v>0</v>
      </c>
      <c r="D30" s="64"/>
      <c r="E30" s="64"/>
      <c r="F30" s="64"/>
      <c r="G30" s="65"/>
    </row>
    <row r="31" spans="1:7" x14ac:dyDescent="0.3">
      <c r="A31" s="61" t="s">
        <v>43</v>
      </c>
      <c r="B31" s="66"/>
      <c r="C31" s="64">
        <v>1418275624.4203928</v>
      </c>
      <c r="D31" s="64">
        <v>750456159.32492673</v>
      </c>
      <c r="E31" s="64">
        <v>46809577.961403176</v>
      </c>
      <c r="F31" s="64">
        <v>367432792.66644883</v>
      </c>
      <c r="G31" s="65">
        <v>253577094.46761402</v>
      </c>
    </row>
    <row r="32" spans="1:7" ht="17.25" thickBot="1" x14ac:dyDescent="0.35">
      <c r="A32" s="70" t="s">
        <v>44</v>
      </c>
      <c r="B32" s="71"/>
      <c r="C32" s="72">
        <v>5921035435.2086411</v>
      </c>
      <c r="D32" s="72">
        <v>3680975048.9731307</v>
      </c>
      <c r="E32" s="72">
        <v>407033455.91085678</v>
      </c>
      <c r="F32" s="72">
        <v>-1377093188.4502199</v>
      </c>
      <c r="G32" s="73">
        <v>3210120118.7748804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8" sqref="B28"/>
    </sheetView>
    <sheetView workbookViewId="1">
      <selection activeCell="I18" sqref="I18:I19"/>
    </sheetView>
  </sheetViews>
  <sheetFormatPr defaultRowHeight="16.5" x14ac:dyDescent="0.3"/>
  <cols>
    <col min="1" max="7" width="15.625" customWidth="1"/>
    <col min="9" max="9" width="18.5" customWidth="1"/>
  </cols>
  <sheetData>
    <row r="1" spans="1:9" ht="27" x14ac:dyDescent="0.3">
      <c r="A1" s="117" t="s">
        <v>99</v>
      </c>
      <c r="B1" s="117"/>
      <c r="C1" s="117"/>
      <c r="D1" s="117"/>
      <c r="E1" s="117"/>
      <c r="F1" s="117"/>
      <c r="G1" s="117"/>
    </row>
    <row r="3" spans="1:9" ht="17.25" thickBot="1" x14ac:dyDescent="0.35"/>
    <row r="4" spans="1:9" x14ac:dyDescent="0.3">
      <c r="A4" s="56" t="s">
        <v>16</v>
      </c>
      <c r="B4" s="57"/>
      <c r="C4" s="58" t="s">
        <v>94</v>
      </c>
      <c r="D4" s="59" t="s">
        <v>95</v>
      </c>
      <c r="E4" s="59" t="s">
        <v>96</v>
      </c>
      <c r="F4" s="59" t="s">
        <v>11</v>
      </c>
      <c r="G4" s="60" t="s">
        <v>97</v>
      </c>
    </row>
    <row r="5" spans="1:9" x14ac:dyDescent="0.3">
      <c r="A5" s="61" t="s">
        <v>17</v>
      </c>
      <c r="B5" s="62"/>
      <c r="C5" s="63">
        <v>40389289878</v>
      </c>
      <c r="D5" s="64">
        <v>25617900845</v>
      </c>
      <c r="E5" s="64">
        <v>1257851843</v>
      </c>
      <c r="F5" s="64">
        <v>7988256909</v>
      </c>
      <c r="G5" s="65">
        <v>5525280281</v>
      </c>
    </row>
    <row r="6" spans="1:9" x14ac:dyDescent="0.3">
      <c r="A6" s="61" t="s">
        <v>18</v>
      </c>
      <c r="B6" s="66"/>
      <c r="C6" s="63">
        <v>15681073977.027342</v>
      </c>
      <c r="D6" s="64">
        <v>12435681082.969162</v>
      </c>
      <c r="E6" s="64"/>
      <c r="F6" s="64">
        <v>3245392894.0581803</v>
      </c>
      <c r="G6" s="65"/>
      <c r="I6" s="7">
        <f>C6+C7</f>
        <v>16512118430.864239</v>
      </c>
    </row>
    <row r="7" spans="1:9" x14ac:dyDescent="0.3">
      <c r="A7" s="61" t="s">
        <v>19</v>
      </c>
      <c r="B7" s="66"/>
      <c r="C7" s="63">
        <v>831044453.83689761</v>
      </c>
      <c r="D7" s="64">
        <v>831044453.83689761</v>
      </c>
      <c r="E7" s="64"/>
      <c r="F7" s="64">
        <v>0</v>
      </c>
      <c r="G7" s="65"/>
    </row>
    <row r="8" spans="1:9" x14ac:dyDescent="0.3">
      <c r="A8" s="61" t="s">
        <v>20</v>
      </c>
      <c r="B8" s="66"/>
      <c r="C8" s="63">
        <v>9148486857</v>
      </c>
      <c r="D8" s="64">
        <v>5343162042</v>
      </c>
      <c r="E8" s="64"/>
      <c r="F8" s="64">
        <v>3805324815</v>
      </c>
      <c r="G8" s="65"/>
    </row>
    <row r="9" spans="1:9" x14ac:dyDescent="0.3">
      <c r="A9" s="61" t="s">
        <v>21</v>
      </c>
      <c r="B9" s="66"/>
      <c r="C9" s="63">
        <v>10611579896.999998</v>
      </c>
      <c r="D9" s="64">
        <v>4908780445.9999981</v>
      </c>
      <c r="E9" s="64"/>
      <c r="F9" s="64">
        <v>5702799451</v>
      </c>
      <c r="G9" s="65"/>
    </row>
    <row r="10" spans="1:9" x14ac:dyDescent="0.3">
      <c r="A10" s="67" t="s">
        <v>22</v>
      </c>
      <c r="B10" s="66"/>
      <c r="C10" s="63">
        <v>36272185184.864235</v>
      </c>
      <c r="D10" s="64">
        <v>23518668024.806061</v>
      </c>
      <c r="E10" s="64">
        <v>0</v>
      </c>
      <c r="F10" s="64">
        <v>12753517160.05818</v>
      </c>
      <c r="G10" s="65">
        <v>0</v>
      </c>
    </row>
    <row r="11" spans="1:9" x14ac:dyDescent="0.3">
      <c r="A11" s="61" t="s">
        <v>23</v>
      </c>
      <c r="B11" s="66"/>
      <c r="C11" s="63">
        <v>0</v>
      </c>
      <c r="D11" s="64"/>
      <c r="E11" s="64"/>
      <c r="F11" s="64"/>
      <c r="G11" s="65"/>
    </row>
    <row r="12" spans="1:9" x14ac:dyDescent="0.3">
      <c r="A12" s="81" t="s">
        <v>24</v>
      </c>
      <c r="B12" s="82"/>
      <c r="C12" s="74">
        <v>36272185184.864235</v>
      </c>
      <c r="D12" s="74">
        <v>23518668024.806061</v>
      </c>
      <c r="E12" s="74">
        <v>0</v>
      </c>
      <c r="F12" s="74">
        <v>12753517160.05818</v>
      </c>
      <c r="G12" s="83">
        <v>0</v>
      </c>
    </row>
    <row r="13" spans="1:9" x14ac:dyDescent="0.3">
      <c r="A13" s="61" t="s">
        <v>25</v>
      </c>
      <c r="B13" s="62"/>
      <c r="C13" s="63">
        <v>2835357794.3290415</v>
      </c>
      <c r="D13" s="64">
        <v>2024744921.6402855</v>
      </c>
      <c r="E13" s="64"/>
      <c r="F13" s="64">
        <v>810612872.68875575</v>
      </c>
      <c r="G13" s="65"/>
    </row>
    <row r="14" spans="1:9" x14ac:dyDescent="0.3">
      <c r="A14" s="61" t="s">
        <v>26</v>
      </c>
      <c r="B14" s="66"/>
      <c r="C14" s="63">
        <v>2559921918.6571283</v>
      </c>
      <c r="D14" s="64">
        <v>1572333166.5748358</v>
      </c>
      <c r="E14" s="64"/>
      <c r="F14" s="64">
        <v>987588752.08229256</v>
      </c>
      <c r="G14" s="65"/>
    </row>
    <row r="15" spans="1:9" x14ac:dyDescent="0.3">
      <c r="A15" s="61" t="s">
        <v>27</v>
      </c>
      <c r="B15" s="66"/>
      <c r="C15" s="63">
        <v>36547621060.536148</v>
      </c>
      <c r="D15" s="64">
        <v>23971079779.87151</v>
      </c>
      <c r="E15" s="64"/>
      <c r="F15" s="64">
        <v>12576541280.664642</v>
      </c>
      <c r="G15" s="65"/>
    </row>
    <row r="16" spans="1:9" x14ac:dyDescent="0.3">
      <c r="A16" s="61" t="s">
        <v>28</v>
      </c>
      <c r="B16" s="66"/>
      <c r="C16" s="63">
        <v>1456872379.5988185</v>
      </c>
      <c r="D16" s="64">
        <v>1456872379.5988185</v>
      </c>
      <c r="E16" s="64"/>
      <c r="F16" s="64">
        <v>0</v>
      </c>
      <c r="G16" s="65"/>
    </row>
    <row r="17" spans="1:7" x14ac:dyDescent="0.3">
      <c r="A17" s="61" t="s">
        <v>29</v>
      </c>
      <c r="B17" s="66"/>
      <c r="C17" s="63">
        <v>1259568174.7131629</v>
      </c>
      <c r="D17" s="64">
        <v>1259568174.7131629</v>
      </c>
      <c r="E17" s="64"/>
      <c r="F17" s="64">
        <v>0</v>
      </c>
      <c r="G17" s="65"/>
    </row>
    <row r="18" spans="1:7" x14ac:dyDescent="0.3">
      <c r="A18" s="61" t="s">
        <v>30</v>
      </c>
      <c r="B18" s="66"/>
      <c r="C18" s="63">
        <v>965110695</v>
      </c>
      <c r="D18" s="64"/>
      <c r="E18" s="64"/>
      <c r="F18" s="64">
        <v>965110695</v>
      </c>
      <c r="G18" s="65"/>
    </row>
    <row r="19" spans="1:7" x14ac:dyDescent="0.3">
      <c r="A19" s="61" t="s">
        <v>31</v>
      </c>
      <c r="B19" s="62"/>
      <c r="C19" s="63">
        <v>1000976105</v>
      </c>
      <c r="D19" s="64"/>
      <c r="E19" s="64">
        <v>52973694</v>
      </c>
      <c r="F19" s="64"/>
      <c r="G19" s="65">
        <v>948002411</v>
      </c>
    </row>
    <row r="20" spans="1:7" x14ac:dyDescent="0.3">
      <c r="A20" s="61" t="s">
        <v>32</v>
      </c>
      <c r="B20" s="62"/>
      <c r="C20" s="63">
        <v>4376112893</v>
      </c>
      <c r="D20" s="64"/>
      <c r="E20" s="64">
        <v>968694112</v>
      </c>
      <c r="F20" s="64"/>
      <c r="G20" s="65">
        <v>3407418781</v>
      </c>
    </row>
    <row r="21" spans="1:7" x14ac:dyDescent="0.3">
      <c r="A21" s="61" t="s">
        <v>33</v>
      </c>
      <c r="B21" s="66"/>
      <c r="C21" s="63">
        <v>806910087</v>
      </c>
      <c r="D21" s="64"/>
      <c r="E21" s="64">
        <v>49337126</v>
      </c>
      <c r="F21" s="64"/>
      <c r="G21" s="65">
        <v>757572961</v>
      </c>
    </row>
    <row r="22" spans="1:7" x14ac:dyDescent="0.3">
      <c r="A22" s="61" t="s">
        <v>34</v>
      </c>
      <c r="B22" s="62"/>
      <c r="C22" s="63">
        <v>40864715896.421799</v>
      </c>
      <c r="D22" s="64">
        <v>24619059487.757168</v>
      </c>
      <c r="E22" s="64">
        <v>998866911</v>
      </c>
      <c r="F22" s="64">
        <v>11672504817.664642</v>
      </c>
      <c r="G22" s="65">
        <v>3574284680</v>
      </c>
    </row>
    <row r="23" spans="1:7" x14ac:dyDescent="0.3">
      <c r="A23" s="61" t="s">
        <v>35</v>
      </c>
      <c r="B23" s="62"/>
      <c r="C23" s="63">
        <v>-475426018.42179871</v>
      </c>
      <c r="D23" s="64">
        <v>998841357.24283218</v>
      </c>
      <c r="E23" s="64">
        <v>258984932</v>
      </c>
      <c r="F23" s="64">
        <v>-3684247908.6646423</v>
      </c>
      <c r="G23" s="65">
        <v>1950995601</v>
      </c>
    </row>
    <row r="24" spans="1:7" x14ac:dyDescent="0.3">
      <c r="A24" s="61" t="s">
        <v>36</v>
      </c>
      <c r="B24" s="66"/>
      <c r="C24" s="63">
        <v>2920048717</v>
      </c>
      <c r="D24" s="64">
        <v>1852112743.7653203</v>
      </c>
      <c r="E24" s="64">
        <v>90939669.190096557</v>
      </c>
      <c r="F24" s="64">
        <v>577531801.34265089</v>
      </c>
      <c r="G24" s="65">
        <v>399464502.70193207</v>
      </c>
    </row>
    <row r="25" spans="1:7" x14ac:dyDescent="0.3">
      <c r="A25" s="61" t="s">
        <v>37</v>
      </c>
      <c r="B25" s="66"/>
      <c r="C25" s="63">
        <v>-3395474735.4217987</v>
      </c>
      <c r="D25" s="64">
        <v>-853271386.52248812</v>
      </c>
      <c r="E25" s="64">
        <v>168045262.80990344</v>
      </c>
      <c r="F25" s="64">
        <v>-4261779710.0072932</v>
      </c>
      <c r="G25" s="65">
        <v>1551531098.298068</v>
      </c>
    </row>
    <row r="26" spans="1:7" x14ac:dyDescent="0.3">
      <c r="A26" s="61" t="s">
        <v>38</v>
      </c>
      <c r="B26" s="66"/>
      <c r="C26" s="63">
        <v>13991720921</v>
      </c>
      <c r="D26" s="64">
        <v>8874593247.0660038</v>
      </c>
      <c r="E26" s="64">
        <v>435747001.25658661</v>
      </c>
      <c r="F26" s="64">
        <v>2767304442.6774831</v>
      </c>
      <c r="G26" s="65">
        <v>1914076229.999927</v>
      </c>
    </row>
    <row r="27" spans="1:7" x14ac:dyDescent="0.3">
      <c r="A27" s="61" t="s">
        <v>39</v>
      </c>
      <c r="B27" s="66"/>
      <c r="C27" s="64">
        <v>6526647208</v>
      </c>
      <c r="D27" s="64">
        <v>4139686573.5912132</v>
      </c>
      <c r="E27" s="64">
        <v>203260697.1796585</v>
      </c>
      <c r="F27" s="64">
        <v>1290850490.5482447</v>
      </c>
      <c r="G27" s="65">
        <v>892849446.68088341</v>
      </c>
    </row>
    <row r="28" spans="1:7" x14ac:dyDescent="0.3">
      <c r="A28" s="61" t="s">
        <v>40</v>
      </c>
      <c r="B28" s="66"/>
      <c r="C28" s="64">
        <v>4069598977.5782013</v>
      </c>
      <c r="D28" s="64">
        <v>3881635286.9523029</v>
      </c>
      <c r="E28" s="64">
        <v>400531566.88683152</v>
      </c>
      <c r="F28" s="64">
        <v>-2785325757.8780546</v>
      </c>
      <c r="G28" s="65">
        <v>2572757881.6171117</v>
      </c>
    </row>
    <row r="29" spans="1:7" x14ac:dyDescent="0.3">
      <c r="A29" s="68" t="s">
        <v>41</v>
      </c>
      <c r="B29" s="66"/>
      <c r="C29" s="64">
        <v>0</v>
      </c>
      <c r="D29" s="64"/>
      <c r="E29" s="64"/>
      <c r="F29" s="64"/>
      <c r="G29" s="65"/>
    </row>
    <row r="30" spans="1:7" x14ac:dyDescent="0.3">
      <c r="A30" s="69" t="s">
        <v>42</v>
      </c>
      <c r="B30" s="66"/>
      <c r="C30" s="64">
        <v>514722415</v>
      </c>
      <c r="D30" s="64">
        <v>450675503</v>
      </c>
      <c r="E30" s="64">
        <v>26536231</v>
      </c>
      <c r="F30" s="64">
        <v>61074232</v>
      </c>
      <c r="G30" s="65">
        <v>-23563551</v>
      </c>
    </row>
    <row r="31" spans="1:7" x14ac:dyDescent="0.3">
      <c r="A31" s="61" t="s">
        <v>43</v>
      </c>
      <c r="B31" s="66"/>
      <c r="C31" s="64">
        <v>-41565151</v>
      </c>
      <c r="D31" s="64">
        <v>529291972.45824218</v>
      </c>
      <c r="E31" s="64">
        <v>54615683.397554576</v>
      </c>
      <c r="F31" s="64">
        <v>-379801449.69273579</v>
      </c>
      <c r="G31" s="65">
        <v>350816119.22154611</v>
      </c>
    </row>
    <row r="32" spans="1:7" ht="17.25" thickBot="1" x14ac:dyDescent="0.35">
      <c r="A32" s="70" t="s">
        <v>44</v>
      </c>
      <c r="B32" s="71"/>
      <c r="C32" s="72">
        <v>4111164128.5782013</v>
      </c>
      <c r="D32" s="72">
        <v>2901667811.4940605</v>
      </c>
      <c r="E32" s="72">
        <v>319379652.48927695</v>
      </c>
      <c r="F32" s="72">
        <v>-2466598540.1853189</v>
      </c>
      <c r="G32" s="73">
        <v>2245505313.3955655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F24" sqref="F24"/>
    </sheetView>
    <sheetView workbookViewId="1">
      <selection sqref="A1:G1"/>
    </sheetView>
  </sheetViews>
  <sheetFormatPr defaultRowHeight="16.5" x14ac:dyDescent="0.3"/>
  <cols>
    <col min="1" max="1" width="23.875" bestFit="1" customWidth="1"/>
    <col min="3" max="4" width="16.125" bestFit="1" customWidth="1"/>
    <col min="5" max="5" width="15.125" bestFit="1" customWidth="1"/>
    <col min="6" max="6" width="16.125" bestFit="1" customWidth="1"/>
    <col min="7" max="7" width="15.125" bestFit="1" customWidth="1"/>
    <col min="8" max="8" width="14.625" bestFit="1" customWidth="1"/>
    <col min="9" max="9" width="15.625" bestFit="1" customWidth="1"/>
  </cols>
  <sheetData>
    <row r="1" spans="1:9" ht="27" x14ac:dyDescent="0.3">
      <c r="A1" s="117" t="s">
        <v>100</v>
      </c>
      <c r="B1" s="117"/>
      <c r="C1" s="117"/>
      <c r="D1" s="117"/>
      <c r="E1" s="117"/>
      <c r="F1" s="117"/>
      <c r="G1" s="117"/>
    </row>
    <row r="3" spans="1:9" ht="17.25" thickBot="1" x14ac:dyDescent="0.35"/>
    <row r="4" spans="1:9" x14ac:dyDescent="0.3">
      <c r="A4" s="56" t="s">
        <v>16</v>
      </c>
      <c r="B4" s="57"/>
      <c r="C4" s="58" t="s">
        <v>94</v>
      </c>
      <c r="D4" s="59" t="s">
        <v>95</v>
      </c>
      <c r="E4" s="59" t="s">
        <v>96</v>
      </c>
      <c r="F4" s="59" t="s">
        <v>11</v>
      </c>
      <c r="G4" s="60" t="s">
        <v>97</v>
      </c>
    </row>
    <row r="5" spans="1:9" x14ac:dyDescent="0.3">
      <c r="A5" s="61" t="s">
        <v>17</v>
      </c>
      <c r="B5" s="62"/>
      <c r="C5" s="63">
        <v>34964165951</v>
      </c>
      <c r="D5" s="64">
        <v>18738220590</v>
      </c>
      <c r="E5" s="64">
        <v>1446980750</v>
      </c>
      <c r="F5" s="64">
        <v>12165621560</v>
      </c>
      <c r="G5" s="65">
        <v>2613343051</v>
      </c>
    </row>
    <row r="6" spans="1:9" x14ac:dyDescent="0.3">
      <c r="A6" s="84" t="s">
        <v>18</v>
      </c>
      <c r="B6" s="85"/>
      <c r="C6" s="63">
        <v>13443200771.808559</v>
      </c>
      <c r="D6" s="63">
        <v>7504097654.3033791</v>
      </c>
      <c r="E6" s="63"/>
      <c r="F6" s="63">
        <v>5939103117.5051813</v>
      </c>
      <c r="G6" s="86"/>
      <c r="I6" s="7">
        <f>C6+C7</f>
        <v>14263697458.917351</v>
      </c>
    </row>
    <row r="7" spans="1:9" x14ac:dyDescent="0.3">
      <c r="A7" s="61" t="s">
        <v>19</v>
      </c>
      <c r="B7" s="66"/>
      <c r="C7" s="63">
        <v>820496687.10879183</v>
      </c>
      <c r="D7" s="64">
        <v>820496687.10879183</v>
      </c>
      <c r="E7" s="64"/>
      <c r="F7" s="64">
        <v>0</v>
      </c>
      <c r="G7" s="65"/>
    </row>
    <row r="8" spans="1:9" x14ac:dyDescent="0.3">
      <c r="A8" s="61" t="s">
        <v>20</v>
      </c>
      <c r="B8" s="66"/>
      <c r="C8" s="63">
        <v>9623637734</v>
      </c>
      <c r="D8" s="64">
        <v>4874644689</v>
      </c>
      <c r="E8" s="64"/>
      <c r="F8" s="64">
        <v>4748993045</v>
      </c>
      <c r="G8" s="65"/>
    </row>
    <row r="9" spans="1:9" x14ac:dyDescent="0.3">
      <c r="A9" s="61" t="s">
        <v>21</v>
      </c>
      <c r="B9" s="66"/>
      <c r="C9" s="63">
        <v>12744442540.000002</v>
      </c>
      <c r="D9" s="64">
        <v>4709762454.000001</v>
      </c>
      <c r="E9" s="64"/>
      <c r="F9" s="64">
        <v>8034680086.000001</v>
      </c>
      <c r="G9" s="65"/>
      <c r="H9" t="s">
        <v>101</v>
      </c>
    </row>
    <row r="10" spans="1:9" x14ac:dyDescent="0.3">
      <c r="A10" s="67" t="s">
        <v>22</v>
      </c>
      <c r="B10" s="66"/>
      <c r="C10" s="63">
        <v>36631777732.917351</v>
      </c>
      <c r="D10" s="64">
        <v>17909001484.41217</v>
      </c>
      <c r="E10" s="64">
        <v>0</v>
      </c>
      <c r="F10" s="64">
        <v>18722776248.50518</v>
      </c>
      <c r="G10" s="65">
        <v>0</v>
      </c>
    </row>
    <row r="11" spans="1:9" x14ac:dyDescent="0.3">
      <c r="A11" s="61" t="s">
        <v>23</v>
      </c>
      <c r="B11" s="66"/>
      <c r="C11" s="63">
        <v>0</v>
      </c>
      <c r="D11" s="64"/>
      <c r="E11" s="64"/>
      <c r="F11" s="64"/>
      <c r="G11" s="65"/>
    </row>
    <row r="12" spans="1:9" x14ac:dyDescent="0.3">
      <c r="A12" s="81" t="s">
        <v>24</v>
      </c>
      <c r="B12" s="82"/>
      <c r="C12" s="74">
        <v>36631777732.917351</v>
      </c>
      <c r="D12" s="74">
        <v>17909001484.41217</v>
      </c>
      <c r="E12" s="74">
        <v>0</v>
      </c>
      <c r="F12" s="74">
        <v>18722776248.50518</v>
      </c>
      <c r="G12" s="83">
        <v>0</v>
      </c>
    </row>
    <row r="13" spans="1:9" x14ac:dyDescent="0.3">
      <c r="A13" s="61" t="s">
        <v>25</v>
      </c>
      <c r="B13" s="62"/>
      <c r="C13" s="63">
        <v>2559921918.6571283</v>
      </c>
      <c r="D13" s="64">
        <v>1572333166.5748358</v>
      </c>
      <c r="E13" s="64"/>
      <c r="F13" s="64">
        <v>987588752.08229256</v>
      </c>
      <c r="G13" s="65"/>
    </row>
    <row r="14" spans="1:9" x14ac:dyDescent="0.3">
      <c r="A14" s="61" t="s">
        <v>26</v>
      </c>
      <c r="B14" s="66"/>
      <c r="C14" s="63">
        <v>2642767547.5065613</v>
      </c>
      <c r="D14" s="64">
        <v>915627482.87690783</v>
      </c>
      <c r="E14" s="64"/>
      <c r="F14" s="64">
        <v>1727140064.6296535</v>
      </c>
      <c r="G14" s="65"/>
    </row>
    <row r="15" spans="1:9" x14ac:dyDescent="0.3">
      <c r="A15" s="61" t="s">
        <v>27</v>
      </c>
      <c r="B15" s="66"/>
      <c r="C15" s="63">
        <v>36548932104.067917</v>
      </c>
      <c r="D15" s="64">
        <v>18565707168.1101</v>
      </c>
      <c r="E15" s="64"/>
      <c r="F15" s="64">
        <v>17983224935.957817</v>
      </c>
      <c r="G15" s="65"/>
    </row>
    <row r="16" spans="1:9" x14ac:dyDescent="0.3">
      <c r="A16" s="61" t="s">
        <v>28</v>
      </c>
      <c r="B16" s="66"/>
      <c r="C16" s="63">
        <v>1259568174.7131629</v>
      </c>
      <c r="D16" s="64">
        <v>1259568174.7131629</v>
      </c>
      <c r="E16" s="64"/>
      <c r="F16" s="64">
        <v>0</v>
      </c>
      <c r="G16" s="65"/>
    </row>
    <row r="17" spans="1:8" x14ac:dyDescent="0.3">
      <c r="A17" s="61" t="s">
        <v>29</v>
      </c>
      <c r="B17" s="66"/>
      <c r="C17" s="63">
        <v>1905622555.9467103</v>
      </c>
      <c r="D17" s="64">
        <v>1905622555.9467103</v>
      </c>
      <c r="E17" s="64"/>
      <c r="F17" s="64">
        <v>0</v>
      </c>
      <c r="G17" s="65"/>
    </row>
    <row r="18" spans="1:8" x14ac:dyDescent="0.3">
      <c r="A18" s="61" t="s">
        <v>30</v>
      </c>
      <c r="B18" s="66"/>
      <c r="C18" s="63">
        <v>717086564</v>
      </c>
      <c r="D18" s="64"/>
      <c r="E18" s="64"/>
      <c r="F18" s="64">
        <v>717086564</v>
      </c>
      <c r="G18" s="65"/>
    </row>
    <row r="19" spans="1:8" x14ac:dyDescent="0.3">
      <c r="A19" s="61" t="s">
        <v>31</v>
      </c>
      <c r="B19" s="62"/>
      <c r="C19" s="63">
        <v>806910087</v>
      </c>
      <c r="D19" s="64"/>
      <c r="E19" s="64">
        <v>49337126</v>
      </c>
      <c r="F19" s="64"/>
      <c r="G19" s="65">
        <v>757572961</v>
      </c>
    </row>
    <row r="20" spans="1:8" x14ac:dyDescent="0.3">
      <c r="A20" s="61" t="s">
        <v>32</v>
      </c>
      <c r="B20" s="62"/>
      <c r="C20" s="63">
        <v>1840327569</v>
      </c>
      <c r="D20" s="64"/>
      <c r="E20" s="64">
        <v>1114987007</v>
      </c>
      <c r="F20" s="64"/>
      <c r="G20" s="65">
        <v>725340562</v>
      </c>
      <c r="H20" s="7">
        <f>G20+F6</f>
        <v>6664443679.5051813</v>
      </c>
    </row>
    <row r="21" spans="1:8" x14ac:dyDescent="0.3">
      <c r="A21" s="61" t="s">
        <v>33</v>
      </c>
      <c r="B21" s="66"/>
      <c r="C21" s="63">
        <v>421644635</v>
      </c>
      <c r="D21" s="64"/>
      <c r="E21" s="64">
        <v>55709773</v>
      </c>
      <c r="F21" s="64"/>
      <c r="G21" s="65">
        <v>365934862</v>
      </c>
    </row>
    <row r="22" spans="1:8" x14ac:dyDescent="0.3">
      <c r="A22" s="61" t="s">
        <v>34</v>
      </c>
      <c r="B22" s="62"/>
      <c r="C22" s="63">
        <v>37411384179.834373</v>
      </c>
      <c r="D22" s="64">
        <v>17919652786.876553</v>
      </c>
      <c r="E22" s="64">
        <v>1108614360</v>
      </c>
      <c r="F22" s="64">
        <v>17266138371.957817</v>
      </c>
      <c r="G22" s="65">
        <v>1116978661</v>
      </c>
    </row>
    <row r="23" spans="1:8" x14ac:dyDescent="0.3">
      <c r="A23" s="61" t="s">
        <v>35</v>
      </c>
      <c r="B23" s="62"/>
      <c r="C23" s="63">
        <v>-2447218228.8343735</v>
      </c>
      <c r="D23" s="64">
        <v>818567803.12344742</v>
      </c>
      <c r="E23" s="64">
        <v>338366390</v>
      </c>
      <c r="F23" s="64">
        <v>-5100516811.9578171</v>
      </c>
      <c r="G23" s="65">
        <v>1496364390</v>
      </c>
    </row>
    <row r="24" spans="1:8" x14ac:dyDescent="0.3">
      <c r="A24" s="61" t="s">
        <v>36</v>
      </c>
      <c r="B24" s="66"/>
      <c r="C24" s="63">
        <v>1850028098</v>
      </c>
      <c r="D24" s="64">
        <v>934694734.65838146</v>
      </c>
      <c r="E24" s="64">
        <v>78036318.204267636</v>
      </c>
      <c r="F24" s="64">
        <v>696358287.0337981</v>
      </c>
      <c r="G24" s="65">
        <v>140938758.10355294</v>
      </c>
    </row>
    <row r="25" spans="1:8" x14ac:dyDescent="0.3">
      <c r="A25" s="61" t="s">
        <v>37</v>
      </c>
      <c r="B25" s="66"/>
      <c r="C25" s="63">
        <v>-4297246326.8343735</v>
      </c>
      <c r="D25" s="64">
        <v>-116126931.53493404</v>
      </c>
      <c r="E25" s="64">
        <v>260330071.79573238</v>
      </c>
      <c r="F25" s="64">
        <v>-5796875098.9916153</v>
      </c>
      <c r="G25" s="65">
        <v>1355425631.8964472</v>
      </c>
    </row>
    <row r="26" spans="1:8" x14ac:dyDescent="0.3">
      <c r="A26" s="61" t="s">
        <v>38</v>
      </c>
      <c r="B26" s="66"/>
      <c r="C26" s="63">
        <v>8416960606</v>
      </c>
      <c r="D26" s="64">
        <v>4510871637.9392776</v>
      </c>
      <c r="E26" s="64">
        <v>348333204.55745065</v>
      </c>
      <c r="F26" s="64">
        <v>2928642930.0652494</v>
      </c>
      <c r="G26" s="65">
        <v>629112833.43802273</v>
      </c>
    </row>
    <row r="27" spans="1:8" x14ac:dyDescent="0.3">
      <c r="A27" s="61" t="s">
        <v>39</v>
      </c>
      <c r="B27" s="66"/>
      <c r="C27" s="64">
        <v>2692905584</v>
      </c>
      <c r="D27" s="64">
        <v>1443199272.4136918</v>
      </c>
      <c r="E27" s="64">
        <v>111445030.52285917</v>
      </c>
      <c r="F27" s="64">
        <v>936984176.24681842</v>
      </c>
      <c r="G27" s="65">
        <v>201277104.81663069</v>
      </c>
    </row>
    <row r="28" spans="1:8" x14ac:dyDescent="0.3">
      <c r="A28" s="61" t="s">
        <v>40</v>
      </c>
      <c r="B28" s="66"/>
      <c r="C28" s="64">
        <v>1426808695.1656265</v>
      </c>
      <c r="D28" s="64">
        <v>2951545433.9906521</v>
      </c>
      <c r="E28" s="64">
        <v>497218245.83032387</v>
      </c>
      <c r="F28" s="64">
        <v>-3805216345.1731844</v>
      </c>
      <c r="G28" s="65">
        <v>1783261360.5178392</v>
      </c>
    </row>
    <row r="29" spans="1:8" x14ac:dyDescent="0.3">
      <c r="A29" s="68" t="s">
        <v>41</v>
      </c>
      <c r="B29" s="66"/>
      <c r="C29" s="64">
        <v>0</v>
      </c>
      <c r="D29" s="64"/>
      <c r="E29" s="64"/>
      <c r="F29" s="64"/>
      <c r="G29" s="65"/>
    </row>
    <row r="30" spans="1:8" x14ac:dyDescent="0.3">
      <c r="A30" s="69" t="s">
        <v>42</v>
      </c>
      <c r="B30" s="66"/>
      <c r="C30" s="64">
        <v>0</v>
      </c>
      <c r="D30" s="64"/>
      <c r="E30" s="64"/>
      <c r="F30" s="64"/>
      <c r="G30" s="65"/>
    </row>
    <row r="31" spans="1:8" x14ac:dyDescent="0.3">
      <c r="A31" s="61" t="s">
        <v>43</v>
      </c>
      <c r="B31" s="66"/>
      <c r="C31" s="64">
        <v>683693392</v>
      </c>
      <c r="D31" s="64">
        <v>366409357.88874245</v>
      </c>
      <c r="E31" s="64">
        <v>28294430.889975499</v>
      </c>
      <c r="F31" s="64">
        <v>237887987.4269343</v>
      </c>
      <c r="G31" s="65">
        <v>51101615.794347793</v>
      </c>
    </row>
    <row r="32" spans="1:8" ht="17.25" thickBot="1" x14ac:dyDescent="0.35">
      <c r="A32" s="70" t="s">
        <v>44</v>
      </c>
      <c r="B32" s="71"/>
      <c r="C32" s="72">
        <v>743115303.16562653</v>
      </c>
      <c r="D32" s="72">
        <v>2585136076.1019096</v>
      </c>
      <c r="E32" s="72">
        <v>468923814.94034839</v>
      </c>
      <c r="F32" s="72">
        <v>-4043104332.6001186</v>
      </c>
      <c r="G32" s="73">
        <v>1732159744.7234914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확인요청</vt:lpstr>
      <vt:lpstr>제조원가명세서</vt:lpstr>
      <vt:lpstr>부서별손익계산서&gt;</vt:lpstr>
      <vt:lpstr>2020</vt:lpstr>
      <vt:lpstr>2021</vt:lpstr>
      <vt:lpstr>2022</vt:lpstr>
      <vt:lpstr>2023(가결)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YUJINOH</dc:creator>
  <cp:lastModifiedBy>다.최수민</cp:lastModifiedBy>
  <dcterms:created xsi:type="dcterms:W3CDTF">2024-01-22T08:41:13Z</dcterms:created>
  <dcterms:modified xsi:type="dcterms:W3CDTF">2024-03-05T09:04:59Z</dcterms:modified>
</cp:coreProperties>
</file>