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10.10.10.11\Ai본부\F.AI본부\2023년 12월\★오디텍\오디텍(최수민)_2312_CGU\@감사인질의\"/>
    </mc:Choice>
  </mc:AlternateContent>
  <bookViews>
    <workbookView xWindow="0" yWindow="0" windowWidth="28800" windowHeight="11610" activeTab="1"/>
    <workbookView xWindow="0" yWindow="0" windowWidth="28800" windowHeight="11610" activeTab="1"/>
    <workbookView xWindow="0" yWindow="0" windowWidth="28800" windowHeight="11610"/>
  </bookViews>
  <sheets>
    <sheet name="오디텍_반도체부문" sheetId="1" r:id="rId1"/>
    <sheet name="매출원가율 관련(전체)" sheetId="6" r:id="rId2"/>
    <sheet name="재료비 관련" sheetId="9" r:id="rId3"/>
    <sheet name="backdata&gt;" sheetId="14" r:id="rId4"/>
    <sheet name="2023 원장 피벗" sheetId="2" r:id="rId5"/>
    <sheet name="2024" sheetId="3" r:id="rId6"/>
    <sheet name="2025(반도체)" sheetId="4" r:id="rId7"/>
    <sheet name="2026(반도체)" sheetId="5" r:id="rId8"/>
    <sheet name="부문별 재고" sheetId="7" r:id="rId9"/>
    <sheet name="제조원가명세서(전체)" sheetId="8" r:id="rId10"/>
    <sheet name="제조원가명세서(반도체)" sheetId="10" r:id="rId11"/>
    <sheet name="제조원가명세서(상품)" sheetId="11" r:id="rId12"/>
    <sheet name="반도체_제조" sheetId="12" r:id="rId13"/>
    <sheet name="반도체_상품" sheetId="13"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AS2SyncStepLS" hidden="1">0</definedName>
    <definedName name="conb121">[1]!conb121</definedName>
    <definedName name="_xlnm.Criteria" localSheetId="4">#REF!</definedName>
    <definedName name="_xlnm.Criteria">#REF!</definedName>
    <definedName name="_xlnm.Database" localSheetId="4">#REF!</definedName>
    <definedName name="_xlnm.Database">#REF!</definedName>
    <definedName name="DT">[2]Start!$D$4</definedName>
    <definedName name="dtt">[2]Start!$H$4</definedName>
    <definedName name="_xlnm.Extract" localSheetId="4">#REF!</definedName>
    <definedName name="_xlnm.Extract">#REF!</definedName>
    <definedName name="_xlnm.Print_Area" localSheetId="4">#REF!</definedName>
    <definedName name="_xlnm.Print_Area" localSheetId="1">#REF!</definedName>
    <definedName name="_xlnm.Print_Area" localSheetId="10">'제조원가명세서(반도체)'!$A$1:$H$51</definedName>
    <definedName name="_xlnm.Print_Area" localSheetId="11">'제조원가명세서(상품)'!$A$1:$D$43</definedName>
    <definedName name="_xlnm.Print_Area">#REF!</definedName>
    <definedName name="_xlnm.Print_Titles" localSheetId="10">'제조원가명세서(반도체)'!$A:$B</definedName>
    <definedName name="_xlnm.Print_Titles" localSheetId="11">'제조원가명세서(상품)'!$A:$B</definedName>
    <definedName name="_xlnm.Print_Titles">#N/A</definedName>
    <definedName name="Question12" localSheetId="4">#REF!</definedName>
    <definedName name="Question12" localSheetId="1">#REF!</definedName>
    <definedName name="Question12">#REF!</definedName>
    <definedName name="Question13" localSheetId="4">#REF!</definedName>
    <definedName name="Question13" localSheetId="1">#REF!</definedName>
    <definedName name="Question13">#REF!</definedName>
    <definedName name="Question14" localSheetId="4">#REF!</definedName>
    <definedName name="Question14">#REF!</definedName>
    <definedName name="Question15" localSheetId="4">#REF!</definedName>
    <definedName name="Question15">#REF!</definedName>
    <definedName name="Question16" localSheetId="4">#REF!</definedName>
    <definedName name="Question16">#REF!</definedName>
    <definedName name="Question17" localSheetId="4">#REF!</definedName>
    <definedName name="Question17">#REF!</definedName>
    <definedName name="Question18" localSheetId="4">#REF!</definedName>
    <definedName name="Question18">#REF!</definedName>
    <definedName name="Question19" localSheetId="4">#REF!</definedName>
    <definedName name="Question19">#REF!</definedName>
    <definedName name="Question2" localSheetId="4">#REF!</definedName>
    <definedName name="Question2">#REF!</definedName>
    <definedName name="Question3" localSheetId="4">#REF!</definedName>
    <definedName name="Question3">#REF!</definedName>
    <definedName name="Question4" localSheetId="4">#REF!</definedName>
    <definedName name="Question4">#REF!</definedName>
    <definedName name="Question5" localSheetId="4">#REF!</definedName>
    <definedName name="Question5">#REF!</definedName>
    <definedName name="Question6" localSheetId="4">#REF!</definedName>
    <definedName name="Question6">#REF!</definedName>
    <definedName name="Question7" localSheetId="4">#REF!</definedName>
    <definedName name="Question7">#REF!</definedName>
    <definedName name="Question8" localSheetId="4">#REF!</definedName>
    <definedName name="Question8">#REF!</definedName>
    <definedName name="Question9" localSheetId="4">#REF!</definedName>
    <definedName name="Question9">#REF!</definedName>
    <definedName name="TEST_D">#N/A</definedName>
    <definedName name="TEST_E">#N/A</definedName>
    <definedName name="기준경비율결과" localSheetId="1">#REF!</definedName>
    <definedName name="기준경비율결과">#REF!</definedName>
    <definedName name="내용연수" localSheetId="4">#REF!</definedName>
    <definedName name="내용연수" localSheetId="1">#REF!</definedName>
    <definedName name="내용연수" localSheetId="9">#REF!</definedName>
    <definedName name="내용연수">#REF!</definedName>
    <definedName name="내용연수2" localSheetId="4">#REF!</definedName>
    <definedName name="내용연수2" localSheetId="1">#REF!</definedName>
    <definedName name="내용연수2" localSheetId="9">#REF!</definedName>
    <definedName name="내용연수2">#REF!</definedName>
    <definedName name="법인세비용" localSheetId="4">'[3]3-2. 23.3Q 손익계산서'!#REF!</definedName>
    <definedName name="법인세비용" localSheetId="1">'[4]3-2. 2022년손익계산서'!#REF!</definedName>
    <definedName name="법인세비용" localSheetId="9">'[5]3-2. 2022년손익계산서'!#REF!</definedName>
    <definedName name="법인세비용">'[4]3-2. 2022년손익계산서'!#REF!</definedName>
    <definedName name="법인세차감전순이익" localSheetId="4">'[3]3-2. 23.3Q 손익계산서'!#REF!</definedName>
    <definedName name="법인세차감전순이익" localSheetId="1">'[4]3-2. 2022년손익계산서'!#REF!</definedName>
    <definedName name="법인세차감전순이익" localSheetId="9">'[5]3-2. 2022년손익계산서'!#REF!</definedName>
    <definedName name="법인세차감전순이익">'[4]3-2. 2022년손익계산서'!#REF!</definedName>
    <definedName name="영구g" localSheetId="1">#REF!</definedName>
    <definedName name="영구g">#REF!</definedName>
    <definedName name="영업외비용" localSheetId="4">#REF!</definedName>
    <definedName name="영업외비용" localSheetId="1">#REF!</definedName>
    <definedName name="영업외비용" localSheetId="9">#REF!</definedName>
    <definedName name="영업외비용">#REF!</definedName>
    <definedName name="영업외수익" localSheetId="4">#REF!</definedName>
    <definedName name="영업외수익" localSheetId="1">#REF!</definedName>
    <definedName name="영업외수익" localSheetId="9">#REF!</definedName>
    <definedName name="영업외수익">#REF!</definedName>
    <definedName name="조골상매">'[6]상품수불(합산)'!$L$44</definedName>
    <definedName name="조골상전">'[6]상품수불(합산)'!$D$43</definedName>
    <definedName name="조골상타계정">'[6]상품수불(합산)'!$N$43</definedName>
    <definedName name="조골타계정제품">[7]업종별제조원가!$G$18</definedName>
    <definedName name="조레기말제품">[7]조치원제조!$E$25</definedName>
    <definedName name="조레기초제품">[7]조치원제조!$E$23</definedName>
    <definedName name="조레타계정제품">[7]조치원제조!$C$17</definedName>
    <definedName name="조상기말">'[6]상품수불(합산)'!$Q$42</definedName>
    <definedName name="조상매입">'[6]상품수불(합산)'!$F$42</definedName>
    <definedName name="조상전월">'[6]상품수불(합산)'!$D$42</definedName>
    <definedName name="조상타계정">'[6]상품수불(합산)'!$N$42</definedName>
    <definedName name="조제기말제품">[7]업종별제조원가!$C$22</definedName>
    <definedName name="조제기초제품">[7]업종별제조원가!$C$21</definedName>
    <definedName name="조제타계정제품">[7]업종별제조원가!$C$18</definedName>
    <definedName name="조청기말제품">[7]업종별제조원가!$K$22</definedName>
    <definedName name="조청기초제품">[7]업종별제조원가!$K$21</definedName>
    <definedName name="조청타계정제품">[8]총제품수불!$AC$105</definedName>
    <definedName name="특별손실" localSheetId="4">'[3]3-2. 23.3Q 손익계산서'!#REF!</definedName>
    <definedName name="특별손실" localSheetId="9">'[5]3-2. 2022년손익계산서'!#REF!</definedName>
    <definedName name="특별손실">'[4]3-2. 2022년손익계산서'!#REF!</definedName>
    <definedName name="특별이익" localSheetId="4">'[3]3-2. 23.3Q 손익계산서'!#REF!</definedName>
    <definedName name="특별이익" localSheetId="9">'[5]3-2. 2022년손익계산서'!#REF!</definedName>
    <definedName name="특별이익">'[4]3-2. 2022년손익계산서'!#REF!</definedName>
    <definedName name="판관비" localSheetId="4">#REF!</definedName>
    <definedName name="판관비" localSheetId="1">#REF!</definedName>
    <definedName name="판관비" localSheetId="9">#REF!</definedName>
    <definedName name="판관비">#REF!</definedName>
    <definedName name="평가값" localSheetId="1">#REF!</definedName>
    <definedName name="평가값">#REF!</definedName>
    <definedName name="평가기준일" localSheetId="1">#REF!</definedName>
    <definedName name="평가기준일">#REF!</definedName>
    <definedName name="평가회사명" localSheetId="1">#REF!</definedName>
    <definedName name="평가회사명">#REF!</definedName>
    <definedName name="표_19" localSheetId="1">#REF!</definedName>
    <definedName name="표_19">#REF!</definedName>
  </definedNames>
  <calcPr calcId="162913"/>
  <pivotCaches>
    <pivotCache cacheId="0" r:id="rId2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8" i="6" l="1"/>
  <c r="Q18" i="6"/>
  <c r="P18" i="6"/>
  <c r="R15" i="6"/>
  <c r="Q15" i="6"/>
  <c r="P15" i="6"/>
  <c r="AC16" i="6"/>
  <c r="AD15" i="6"/>
  <c r="AD16" i="6" s="1"/>
  <c r="AC15" i="6"/>
  <c r="AB15" i="6"/>
  <c r="J19" i="6"/>
  <c r="L19" i="6"/>
  <c r="L18" i="6"/>
  <c r="L17" i="6"/>
  <c r="L16" i="6"/>
  <c r="L15" i="6"/>
  <c r="F16" i="6"/>
  <c r="K19" i="6"/>
  <c r="K18" i="6"/>
  <c r="K17" i="6"/>
  <c r="K16" i="6"/>
  <c r="E16" i="6" s="1"/>
  <c r="K15" i="6"/>
  <c r="K20" i="6" s="1"/>
  <c r="I12" i="6"/>
  <c r="I9" i="6"/>
  <c r="F34" i="9"/>
  <c r="G34" i="9"/>
  <c r="H34" i="9"/>
  <c r="L20" i="6" l="1"/>
  <c r="O9" i="6" l="1"/>
  <c r="O11" i="6"/>
  <c r="O12" i="6" l="1"/>
  <c r="R11" i="6"/>
  <c r="Q11" i="6"/>
  <c r="P11" i="6"/>
  <c r="O15" i="6"/>
  <c r="AC17" i="6" s="1"/>
  <c r="O16" i="6"/>
  <c r="O17" i="6"/>
  <c r="R10" i="6"/>
  <c r="Q10" i="6"/>
  <c r="P10" i="6"/>
  <c r="O14" i="6" l="1"/>
  <c r="L28" i="7"/>
  <c r="K28" i="7"/>
  <c r="J28" i="7"/>
  <c r="L27" i="7"/>
  <c r="K27" i="7"/>
  <c r="J27" i="7"/>
  <c r="L26" i="7"/>
  <c r="K26" i="7"/>
  <c r="J26" i="7"/>
  <c r="L29" i="7"/>
  <c r="K29" i="7"/>
  <c r="J29" i="7"/>
  <c r="L25" i="7"/>
  <c r="K25" i="7"/>
  <c r="J25" i="7"/>
  <c r="G34" i="7"/>
  <c r="G35" i="7"/>
  <c r="G33" i="7" s="1"/>
  <c r="F35" i="7"/>
  <c r="F33" i="7" s="1"/>
  <c r="E35" i="7"/>
  <c r="E34" i="7"/>
  <c r="F34" i="7"/>
  <c r="G32" i="7"/>
  <c r="F32" i="7"/>
  <c r="E32" i="7"/>
  <c r="G27" i="7"/>
  <c r="E27" i="7"/>
  <c r="F27" i="7"/>
  <c r="D4" i="13"/>
  <c r="D4" i="12"/>
  <c r="E4" i="12" s="1"/>
  <c r="F4" i="12" s="1"/>
  <c r="G4" i="12" s="1"/>
  <c r="E33" i="7" l="1"/>
  <c r="G28" i="7"/>
  <c r="G26" i="7" s="1"/>
  <c r="F28" i="7"/>
  <c r="E28" i="7"/>
  <c r="E25" i="7"/>
  <c r="F25" i="7"/>
  <c r="G25" i="7"/>
  <c r="F49" i="11"/>
  <c r="E49" i="11"/>
  <c r="D49" i="11"/>
  <c r="C49" i="11"/>
  <c r="D45" i="11"/>
  <c r="G43" i="11"/>
  <c r="F43" i="11"/>
  <c r="E43" i="11"/>
  <c r="D43" i="11"/>
  <c r="C43" i="11"/>
  <c r="G42" i="11"/>
  <c r="E42" i="11"/>
  <c r="D42" i="11"/>
  <c r="G41" i="11"/>
  <c r="C41" i="11"/>
  <c r="G40" i="11"/>
  <c r="C40" i="11"/>
  <c r="C42" i="11" s="1"/>
  <c r="G39" i="11"/>
  <c r="F39" i="11"/>
  <c r="F42" i="11" s="1"/>
  <c r="E39" i="11"/>
  <c r="D39" i="11"/>
  <c r="C39" i="11"/>
  <c r="G38" i="11"/>
  <c r="G37" i="11"/>
  <c r="G36" i="11"/>
  <c r="F36" i="11"/>
  <c r="E36" i="11"/>
  <c r="D36" i="11"/>
  <c r="C36" i="11"/>
  <c r="G35" i="11"/>
  <c r="F35" i="11"/>
  <c r="E35" i="11"/>
  <c r="D35" i="11"/>
  <c r="C35" i="11"/>
  <c r="G34" i="11"/>
  <c r="G33" i="11"/>
  <c r="C33" i="11"/>
  <c r="G32" i="11"/>
  <c r="F32" i="11"/>
  <c r="F6" i="11" s="1"/>
  <c r="E32" i="11"/>
  <c r="E6" i="11" s="1"/>
  <c r="D32" i="11"/>
  <c r="D6" i="11" s="1"/>
  <c r="G31" i="11"/>
  <c r="C31" i="11"/>
  <c r="G30" i="11"/>
  <c r="C30" i="11"/>
  <c r="G29" i="11"/>
  <c r="C29" i="11"/>
  <c r="C32" i="11" s="1"/>
  <c r="G28" i="11"/>
  <c r="G27" i="11"/>
  <c r="F27" i="11"/>
  <c r="F38" i="11" s="1"/>
  <c r="E27" i="11"/>
  <c r="E38" i="11" s="1"/>
  <c r="D27" i="11"/>
  <c r="D38" i="11" s="1"/>
  <c r="C38" i="11" s="1"/>
  <c r="C27" i="11"/>
  <c r="G26" i="11"/>
  <c r="G25" i="11"/>
  <c r="F25" i="11"/>
  <c r="E25" i="11"/>
  <c r="D25" i="11"/>
  <c r="C25" i="11"/>
  <c r="G24" i="11"/>
  <c r="F24" i="11"/>
  <c r="E24" i="11"/>
  <c r="D24" i="11"/>
  <c r="C24" i="11"/>
  <c r="G23" i="11"/>
  <c r="G22" i="11"/>
  <c r="F22" i="11"/>
  <c r="E22" i="11"/>
  <c r="D22" i="11"/>
  <c r="G21" i="11"/>
  <c r="C21" i="11"/>
  <c r="G20" i="11"/>
  <c r="C20" i="11"/>
  <c r="G19" i="11"/>
  <c r="C19" i="11"/>
  <c r="C22" i="11" s="1"/>
  <c r="G18" i="11"/>
  <c r="C18" i="11"/>
  <c r="G17" i="11"/>
  <c r="G16" i="11"/>
  <c r="F16" i="11"/>
  <c r="E16" i="11"/>
  <c r="D16" i="11"/>
  <c r="G15" i="11"/>
  <c r="C15" i="11"/>
  <c r="G14" i="11"/>
  <c r="C14" i="11"/>
  <c r="C16" i="11" s="1"/>
  <c r="G13" i="11"/>
  <c r="C13" i="11"/>
  <c r="G12" i="11"/>
  <c r="C12" i="11"/>
  <c r="G11" i="11"/>
  <c r="G10" i="11"/>
  <c r="G9" i="11"/>
  <c r="H9" i="11" s="1"/>
  <c r="C9" i="11"/>
  <c r="G8" i="11"/>
  <c r="H8" i="11" s="1"/>
  <c r="C8" i="11"/>
  <c r="G7" i="11"/>
  <c r="H7" i="11" s="1"/>
  <c r="F7" i="11"/>
  <c r="E7" i="11"/>
  <c r="D7" i="11"/>
  <c r="G6" i="11"/>
  <c r="J49" i="10"/>
  <c r="H49" i="10"/>
  <c r="G49" i="10"/>
  <c r="F49" i="10"/>
  <c r="E49" i="10"/>
  <c r="D49" i="10"/>
  <c r="C49" i="10"/>
  <c r="H47" i="10"/>
  <c r="H21" i="10" s="1"/>
  <c r="G47" i="10"/>
  <c r="F47" i="10"/>
  <c r="E47" i="10"/>
  <c r="D47" i="10"/>
  <c r="C47" i="10"/>
  <c r="H45" i="10"/>
  <c r="G45" i="10"/>
  <c r="F45" i="10"/>
  <c r="E45" i="10"/>
  <c r="D45" i="10"/>
  <c r="C45" i="10"/>
  <c r="G43" i="10"/>
  <c r="C43" i="10"/>
  <c r="H42" i="10"/>
  <c r="E42" i="10"/>
  <c r="J33" i="10"/>
  <c r="C33" i="10"/>
  <c r="H32" i="10"/>
  <c r="G32" i="10"/>
  <c r="F32" i="10"/>
  <c r="E32" i="10"/>
  <c r="J32" i="10" s="1"/>
  <c r="D32" i="10"/>
  <c r="J31" i="10"/>
  <c r="C31" i="10"/>
  <c r="J30" i="10"/>
  <c r="C30" i="10"/>
  <c r="J29" i="10"/>
  <c r="C29" i="10"/>
  <c r="C32" i="10" s="1"/>
  <c r="H27" i="10"/>
  <c r="H38" i="10" s="1"/>
  <c r="H51" i="10" s="1"/>
  <c r="G27" i="10"/>
  <c r="G38" i="10" s="1"/>
  <c r="G51" i="10" s="1"/>
  <c r="F27" i="10"/>
  <c r="F38" i="10" s="1"/>
  <c r="E27" i="10"/>
  <c r="E38" i="10" s="1"/>
  <c r="D27" i="10"/>
  <c r="D38" i="10" s="1"/>
  <c r="C27" i="10"/>
  <c r="H23" i="10"/>
  <c r="H19" i="10"/>
  <c r="G19" i="10"/>
  <c r="F19" i="10"/>
  <c r="E19" i="10"/>
  <c r="D19" i="10"/>
  <c r="C19" i="10"/>
  <c r="J18" i="10"/>
  <c r="C18" i="10"/>
  <c r="J16" i="10"/>
  <c r="H16" i="10"/>
  <c r="G16" i="10"/>
  <c r="F16" i="10"/>
  <c r="E16" i="10"/>
  <c r="D16" i="10"/>
  <c r="J15" i="10"/>
  <c r="I15" i="10"/>
  <c r="C15" i="10"/>
  <c r="J14" i="10"/>
  <c r="I14" i="10"/>
  <c r="C14" i="10"/>
  <c r="J13" i="10"/>
  <c r="I13" i="10"/>
  <c r="C13" i="10"/>
  <c r="C16" i="10" s="1"/>
  <c r="J12" i="10"/>
  <c r="C12" i="10"/>
  <c r="J9" i="10"/>
  <c r="H9" i="10"/>
  <c r="G9" i="10"/>
  <c r="F9" i="10"/>
  <c r="E9" i="10"/>
  <c r="D9" i="10"/>
  <c r="C9" i="10"/>
  <c r="C8" i="10"/>
  <c r="H8" i="10" s="1"/>
  <c r="H20" i="10" s="1"/>
  <c r="J7" i="10"/>
  <c r="C7" i="10"/>
  <c r="I7" i="10" s="1"/>
  <c r="H6" i="10"/>
  <c r="G6" i="10"/>
  <c r="G23" i="10" s="1"/>
  <c r="F6" i="10"/>
  <c r="E6" i="10"/>
  <c r="E23" i="10" s="1"/>
  <c r="D6" i="10"/>
  <c r="D23" i="10" s="1"/>
  <c r="C6" i="10"/>
  <c r="G22" i="7"/>
  <c r="H22" i="7" s="1"/>
  <c r="G21" i="7"/>
  <c r="H21" i="7" s="1"/>
  <c r="N70" i="6"/>
  <c r="S70" i="6" s="1"/>
  <c r="N71" i="6"/>
  <c r="N69" i="6"/>
  <c r="R72" i="6"/>
  <c r="S72" i="6" s="1"/>
  <c r="P64" i="6"/>
  <c r="Q64" i="6" s="1"/>
  <c r="R64" i="6" s="1"/>
  <c r="S64" i="6" s="1"/>
  <c r="O70" i="6" l="1"/>
  <c r="P70" i="6"/>
  <c r="Q70" i="6"/>
  <c r="R70" i="6"/>
  <c r="E8" i="10"/>
  <c r="E20" i="10" s="1"/>
  <c r="E24" i="10" s="1"/>
  <c r="E35" i="10" s="1"/>
  <c r="F8" i="10"/>
  <c r="C10" i="10"/>
  <c r="H10" i="10"/>
  <c r="H11" i="10" s="1"/>
  <c r="H17" i="10" s="1"/>
  <c r="F20" i="10"/>
  <c r="D8" i="10"/>
  <c r="J8" i="10" s="1"/>
  <c r="G8" i="10"/>
  <c r="F10" i="10"/>
  <c r="F11" i="10" s="1"/>
  <c r="F17" i="10" s="1"/>
  <c r="D21" i="10"/>
  <c r="E26" i="7"/>
  <c r="F26" i="7"/>
  <c r="D39" i="10"/>
  <c r="C23" i="10"/>
  <c r="E34" i="10"/>
  <c r="D10" i="11"/>
  <c r="D11" i="11" s="1"/>
  <c r="D23" i="11"/>
  <c r="C6" i="11"/>
  <c r="D17" i="11"/>
  <c r="D25" i="10"/>
  <c r="F24" i="10"/>
  <c r="F17" i="11"/>
  <c r="I16" i="10"/>
  <c r="J38" i="10"/>
  <c r="C38" i="10"/>
  <c r="F10" i="11"/>
  <c r="F11" i="11" s="1"/>
  <c r="F23" i="11"/>
  <c r="D51" i="10"/>
  <c r="I8" i="10"/>
  <c r="F51" i="10"/>
  <c r="G54" i="10"/>
  <c r="H54" i="10"/>
  <c r="G25" i="10"/>
  <c r="H22" i="10"/>
  <c r="I20" i="10" s="1"/>
  <c r="C11" i="10"/>
  <c r="C17" i="10" s="1"/>
  <c r="G39" i="10"/>
  <c r="E23" i="11"/>
  <c r="E10" i="11"/>
  <c r="E11" i="11" s="1"/>
  <c r="E17" i="11" s="1"/>
  <c r="C51" i="10"/>
  <c r="E51" i="10"/>
  <c r="G21" i="10"/>
  <c r="D54" i="10"/>
  <c r="I49" i="10"/>
  <c r="E10" i="10"/>
  <c r="E11" i="10" s="1"/>
  <c r="E17" i="10" s="1"/>
  <c r="J6" i="10"/>
  <c r="G10" i="10"/>
  <c r="G11" i="10" s="1"/>
  <c r="G17" i="10" s="1"/>
  <c r="E21" i="10"/>
  <c r="J27" i="10"/>
  <c r="E54" i="10"/>
  <c r="H34" i="10"/>
  <c r="D10" i="10"/>
  <c r="H25" i="10"/>
  <c r="I6" i="10"/>
  <c r="D20" i="10"/>
  <c r="D22" i="10" s="1"/>
  <c r="H24" i="10"/>
  <c r="F54" i="10"/>
  <c r="J19" i="10"/>
  <c r="F21" i="10"/>
  <c r="F25" i="10" s="1"/>
  <c r="F23" i="10"/>
  <c r="Q71" i="6"/>
  <c r="O71" i="6"/>
  <c r="P71" i="6"/>
  <c r="R69" i="6"/>
  <c r="S69" i="6" s="1"/>
  <c r="G17" i="7"/>
  <c r="F17" i="7"/>
  <c r="E17" i="7"/>
  <c r="D17" i="7"/>
  <c r="G7" i="7"/>
  <c r="F7" i="7"/>
  <c r="E7" i="7"/>
  <c r="D7" i="7"/>
  <c r="Q12" i="6" l="1"/>
  <c r="P73" i="6"/>
  <c r="R12" i="6"/>
  <c r="Q73" i="6"/>
  <c r="P12" i="6"/>
  <c r="O73" i="6"/>
  <c r="C21" i="10"/>
  <c r="D24" i="10"/>
  <c r="D26" i="10" s="1"/>
  <c r="F22" i="10"/>
  <c r="E22" i="10"/>
  <c r="I9" i="10"/>
  <c r="E25" i="10"/>
  <c r="E36" i="10" s="1"/>
  <c r="G20" i="10"/>
  <c r="G22" i="10" s="1"/>
  <c r="I21" i="10"/>
  <c r="F41" i="10"/>
  <c r="F36" i="10"/>
  <c r="D28" i="10"/>
  <c r="H35" i="10"/>
  <c r="H36" i="10"/>
  <c r="H6" i="11"/>
  <c r="C10" i="11"/>
  <c r="C11" i="11" s="1"/>
  <c r="C17" i="11" s="1"/>
  <c r="E37" i="10"/>
  <c r="E53" i="10"/>
  <c r="J22" i="10"/>
  <c r="C20" i="10"/>
  <c r="C22" i="10" s="1"/>
  <c r="I22" i="10" s="1"/>
  <c r="J20" i="10"/>
  <c r="F40" i="10"/>
  <c r="F35" i="10"/>
  <c r="D41" i="10"/>
  <c r="D34" i="11"/>
  <c r="C23" i="11"/>
  <c r="C26" i="11" s="1"/>
  <c r="C28" i="11" s="1"/>
  <c r="D26" i="11"/>
  <c r="E34" i="11"/>
  <c r="E37" i="11" s="1"/>
  <c r="E26" i="11"/>
  <c r="H53" i="10"/>
  <c r="J21" i="10"/>
  <c r="I19" i="10"/>
  <c r="E26" i="10"/>
  <c r="E28" i="10" s="1"/>
  <c r="H26" i="10"/>
  <c r="J39" i="10"/>
  <c r="C39" i="10"/>
  <c r="D40" i="10"/>
  <c r="D35" i="10" s="1"/>
  <c r="G34" i="10"/>
  <c r="J10" i="10"/>
  <c r="I10" i="10" s="1"/>
  <c r="D11" i="10"/>
  <c r="G41" i="10"/>
  <c r="G36" i="10" s="1"/>
  <c r="F34" i="11"/>
  <c r="F37" i="11" s="1"/>
  <c r="F26" i="11"/>
  <c r="F26" i="10"/>
  <c r="F28" i="10" s="1"/>
  <c r="F39" i="10"/>
  <c r="J23" i="10"/>
  <c r="D34" i="10"/>
  <c r="S71" i="6"/>
  <c r="S73" i="6" s="1"/>
  <c r="R71" i="6"/>
  <c r="R73" i="6" s="1"/>
  <c r="P13" i="6" l="1"/>
  <c r="P14" i="6"/>
  <c r="R14" i="6"/>
  <c r="R13" i="6"/>
  <c r="Q13" i="6"/>
  <c r="Q14" i="6"/>
  <c r="H37" i="10"/>
  <c r="C25" i="10"/>
  <c r="J25" i="10"/>
  <c r="G24" i="10"/>
  <c r="H55" i="10"/>
  <c r="H50" i="10"/>
  <c r="J11" i="10"/>
  <c r="I11" i="10" s="1"/>
  <c r="D17" i="10"/>
  <c r="J17" i="10" s="1"/>
  <c r="C41" i="10"/>
  <c r="J41" i="10"/>
  <c r="D37" i="11"/>
  <c r="D46" i="11" s="1"/>
  <c r="C34" i="11"/>
  <c r="C37" i="11" s="1"/>
  <c r="E55" i="10"/>
  <c r="E50" i="10"/>
  <c r="F42" i="10"/>
  <c r="D42" i="10"/>
  <c r="H28" i="10"/>
  <c r="I23" i="10"/>
  <c r="F34" i="10"/>
  <c r="G53" i="10"/>
  <c r="D36" i="10"/>
  <c r="D53" i="10"/>
  <c r="D37" i="10"/>
  <c r="I25" i="10"/>
  <c r="I24" i="10"/>
  <c r="G26" i="10" l="1"/>
  <c r="G40" i="10"/>
  <c r="J24" i="10"/>
  <c r="C24" i="10"/>
  <c r="C26" i="10" s="1"/>
  <c r="C28" i="10" s="1"/>
  <c r="F53" i="10"/>
  <c r="F37" i="10"/>
  <c r="C46" i="11"/>
  <c r="C50" i="11"/>
  <c r="D55" i="10"/>
  <c r="D50" i="10"/>
  <c r="J34" i="10"/>
  <c r="C34" i="10"/>
  <c r="J36" i="10"/>
  <c r="C36" i="10"/>
  <c r="G35" i="10" l="1"/>
  <c r="G42" i="10"/>
  <c r="J42" i="10" s="1"/>
  <c r="C40" i="10"/>
  <c r="C42" i="10" s="1"/>
  <c r="J40" i="10"/>
  <c r="G28" i="10"/>
  <c r="J28" i="10" s="1"/>
  <c r="J26" i="10"/>
  <c r="C53" i="10"/>
  <c r="F55" i="10"/>
  <c r="F50" i="10"/>
  <c r="S59" i="6"/>
  <c r="R58" i="6"/>
  <c r="R60" i="6" s="1"/>
  <c r="Q58" i="6"/>
  <c r="P58" i="6"/>
  <c r="O58" i="6"/>
  <c r="N58" i="6"/>
  <c r="N60" i="6" s="1"/>
  <c r="S57" i="6"/>
  <c r="S56" i="6"/>
  <c r="O55" i="6"/>
  <c r="P55" i="6" s="1"/>
  <c r="Q55" i="6" s="1"/>
  <c r="G37" i="10" l="1"/>
  <c r="C35" i="10"/>
  <c r="C37" i="10" s="1"/>
  <c r="C50" i="10" s="1"/>
  <c r="J35" i="10"/>
  <c r="O62" i="6"/>
  <c r="P62" i="6"/>
  <c r="Q62" i="6"/>
  <c r="S58" i="6"/>
  <c r="P60" i="6"/>
  <c r="O60" i="6"/>
  <c r="Q60" i="6"/>
  <c r="G50" i="10" l="1"/>
  <c r="G55" i="10"/>
  <c r="J37" i="10"/>
  <c r="S62" i="6"/>
  <c r="S60" i="6"/>
  <c r="T58" i="6"/>
  <c r="D12" i="6" l="1"/>
  <c r="D9" i="6"/>
  <c r="L12" i="6"/>
  <c r="F12" i="6" s="1"/>
  <c r="L9" i="6"/>
  <c r="K9" i="6"/>
  <c r="K12" i="6"/>
  <c r="E12" i="6" s="1"/>
  <c r="L41" i="6"/>
  <c r="K41" i="6"/>
  <c r="O40" i="6"/>
  <c r="P40" i="6" s="1"/>
  <c r="O39" i="6"/>
  <c r="P39" i="6" s="1"/>
  <c r="O38" i="6"/>
  <c r="P38" i="6" s="1"/>
  <c r="Q38" i="6" s="1"/>
  <c r="R38" i="6" s="1"/>
  <c r="O37" i="6"/>
  <c r="P37" i="6" s="1"/>
  <c r="O36" i="6"/>
  <c r="P36" i="6" s="1"/>
  <c r="O35" i="6"/>
  <c r="P35" i="6" s="1"/>
  <c r="O34" i="6"/>
  <c r="P34" i="6" s="1"/>
  <c r="O33" i="6"/>
  <c r="P33" i="6" s="1"/>
  <c r="O32" i="6"/>
  <c r="P32" i="6" s="1"/>
  <c r="O31" i="6"/>
  <c r="P31" i="6" s="1"/>
  <c r="O30" i="6"/>
  <c r="P30" i="6" s="1"/>
  <c r="O29" i="6"/>
  <c r="P29" i="6" s="1"/>
  <c r="O28" i="6"/>
  <c r="P28" i="6" s="1"/>
  <c r="O27" i="6"/>
  <c r="P27" i="6" s="1"/>
  <c r="O26" i="6"/>
  <c r="O25" i="6"/>
  <c r="P25" i="6" s="1"/>
  <c r="O24" i="6"/>
  <c r="O23" i="6"/>
  <c r="P23" i="6" s="1"/>
  <c r="O19" i="6"/>
  <c r="O18" i="6"/>
  <c r="P17" i="6"/>
  <c r="J41" i="6"/>
  <c r="J43" i="6" s="1"/>
  <c r="I40" i="6"/>
  <c r="I39" i="6"/>
  <c r="I38" i="6"/>
  <c r="I37" i="6"/>
  <c r="I36" i="6"/>
  <c r="I35" i="6"/>
  <c r="I34" i="6"/>
  <c r="I33" i="6"/>
  <c r="I32" i="6"/>
  <c r="I31" i="6"/>
  <c r="I30" i="6"/>
  <c r="I29" i="6"/>
  <c r="I28" i="6"/>
  <c r="I27" i="6"/>
  <c r="I26" i="6"/>
  <c r="I25" i="6"/>
  <c r="I24" i="6"/>
  <c r="I23" i="6"/>
  <c r="I19" i="6"/>
  <c r="I18" i="6"/>
  <c r="I17" i="6"/>
  <c r="I16" i="6"/>
  <c r="I15" i="6"/>
  <c r="J20" i="6"/>
  <c r="J22" i="6" s="1"/>
  <c r="D16" i="6"/>
  <c r="J7" i="6"/>
  <c r="P7" i="6"/>
  <c r="K7" i="6"/>
  <c r="K44" i="6" l="1"/>
  <c r="L44" i="6"/>
  <c r="J44" i="6"/>
  <c r="J8" i="6"/>
  <c r="E9" i="6"/>
  <c r="K8" i="6"/>
  <c r="F9" i="6"/>
  <c r="L8" i="6"/>
  <c r="C29" i="6"/>
  <c r="D18" i="6"/>
  <c r="P19" i="6"/>
  <c r="C16" i="6"/>
  <c r="C38" i="6"/>
  <c r="O20" i="6"/>
  <c r="C40" i="6"/>
  <c r="C39" i="6"/>
  <c r="C37" i="6"/>
  <c r="C25" i="6"/>
  <c r="C30" i="6"/>
  <c r="C31" i="6"/>
  <c r="C32" i="6"/>
  <c r="C19" i="6"/>
  <c r="I20" i="6"/>
  <c r="C33" i="6"/>
  <c r="C18" i="6"/>
  <c r="C23" i="6"/>
  <c r="C24" i="6"/>
  <c r="K42" i="6"/>
  <c r="K21" i="6"/>
  <c r="C36" i="6"/>
  <c r="C27" i="6"/>
  <c r="C28" i="6"/>
  <c r="L21" i="6"/>
  <c r="L42" i="6"/>
  <c r="L22" i="6"/>
  <c r="O41" i="6"/>
  <c r="O43" i="6" s="1"/>
  <c r="C17" i="6"/>
  <c r="I41" i="6"/>
  <c r="J42" i="6" s="1"/>
  <c r="C26" i="6"/>
  <c r="K43" i="6"/>
  <c r="L43" i="6"/>
  <c r="D34" i="6"/>
  <c r="Q34" i="6"/>
  <c r="Q28" i="6"/>
  <c r="D28" i="6"/>
  <c r="D29" i="6"/>
  <c r="Q29" i="6"/>
  <c r="Q39" i="6"/>
  <c r="D39" i="6"/>
  <c r="D17" i="6"/>
  <c r="Q17" i="6"/>
  <c r="E17" i="6" s="1"/>
  <c r="Q27" i="6"/>
  <c r="D27" i="6"/>
  <c r="D38" i="6"/>
  <c r="Q30" i="6"/>
  <c r="D30" i="6"/>
  <c r="Q40" i="6"/>
  <c r="D40" i="6"/>
  <c r="Q32" i="6"/>
  <c r="D32" i="6"/>
  <c r="Q33" i="6"/>
  <c r="D33" i="6"/>
  <c r="Q25" i="6"/>
  <c r="D25" i="6"/>
  <c r="D35" i="6"/>
  <c r="Q35" i="6"/>
  <c r="D36" i="6"/>
  <c r="Q36" i="6"/>
  <c r="D37" i="6"/>
  <c r="Q37" i="6"/>
  <c r="Q31" i="6"/>
  <c r="D31" i="6"/>
  <c r="Q23" i="6"/>
  <c r="D23" i="6"/>
  <c r="P24" i="6"/>
  <c r="K22" i="6"/>
  <c r="L7" i="6"/>
  <c r="C34" i="6"/>
  <c r="C15" i="6"/>
  <c r="P26" i="6"/>
  <c r="AD17" i="6"/>
  <c r="AD18" i="6" s="1"/>
  <c r="Q7" i="6"/>
  <c r="C35" i="6"/>
  <c r="O22" i="6" l="1"/>
  <c r="O44" i="6"/>
  <c r="I22" i="6"/>
  <c r="I44" i="6"/>
  <c r="Q19" i="6"/>
  <c r="E19" i="6" s="1"/>
  <c r="P20" i="6"/>
  <c r="J21" i="6"/>
  <c r="C20" i="6"/>
  <c r="P41" i="6"/>
  <c r="D41" i="6" s="1"/>
  <c r="D19" i="6"/>
  <c r="I43" i="6"/>
  <c r="C41" i="6"/>
  <c r="R40" i="6"/>
  <c r="R31" i="6"/>
  <c r="R37" i="6"/>
  <c r="R27" i="6"/>
  <c r="R17" i="6"/>
  <c r="F17" i="6" s="1"/>
  <c r="D26" i="6"/>
  <c r="Q26" i="6"/>
  <c r="R25" i="6"/>
  <c r="Q41" i="6"/>
  <c r="E41" i="6" s="1"/>
  <c r="R23" i="6"/>
  <c r="R36" i="6"/>
  <c r="R35" i="6"/>
  <c r="R39" i="6"/>
  <c r="R34" i="6"/>
  <c r="R30" i="6"/>
  <c r="D15" i="6"/>
  <c r="R29" i="6"/>
  <c r="R33" i="6"/>
  <c r="R7" i="6"/>
  <c r="R28" i="6"/>
  <c r="R32" i="6"/>
  <c r="Q24" i="6"/>
  <c r="D24" i="6"/>
  <c r="E15" i="6" l="1"/>
  <c r="F15" i="6"/>
  <c r="P44" i="6"/>
  <c r="Q20" i="6"/>
  <c r="Q44" i="6" s="1"/>
  <c r="E18" i="6"/>
  <c r="P8" i="6"/>
  <c r="E20" i="6"/>
  <c r="E8" i="6" s="1"/>
  <c r="Q8" i="6"/>
  <c r="F18" i="6"/>
  <c r="R19" i="6"/>
  <c r="F19" i="6" s="1"/>
  <c r="D20" i="6"/>
  <c r="D8" i="6" s="1"/>
  <c r="P43" i="6"/>
  <c r="P42" i="6"/>
  <c r="C44" i="6"/>
  <c r="Q42" i="6"/>
  <c r="Q43" i="6"/>
  <c r="P22" i="6"/>
  <c r="P21" i="6"/>
  <c r="D44" i="6"/>
  <c r="R26" i="6"/>
  <c r="R24" i="6"/>
  <c r="R20" i="6"/>
  <c r="F20" i="6" l="1"/>
  <c r="Q21" i="6"/>
  <c r="Q22" i="6"/>
  <c r="R41" i="6"/>
  <c r="F41" i="6" s="1"/>
  <c r="E44" i="6"/>
  <c r="R44" i="6" l="1"/>
  <c r="F8" i="6"/>
  <c r="R8" i="6"/>
  <c r="F44" i="6"/>
  <c r="R43" i="6"/>
  <c r="R42" i="6"/>
  <c r="R22" i="6"/>
  <c r="R21" i="6"/>
  <c r="D25" i="4" l="1"/>
  <c r="D30" i="4" s="1"/>
  <c r="D41" i="4" s="1"/>
  <c r="D47" i="4" s="1"/>
  <c r="D17" i="4"/>
  <c r="D15" i="4"/>
  <c r="D5" i="4"/>
  <c r="B11" i="1" l="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alcChain>
</file>

<file path=xl/comments1.xml><?xml version="1.0" encoding="utf-8"?>
<comments xmlns="http://schemas.openxmlformats.org/spreadsheetml/2006/main">
  <authors>
    <author>default</author>
  </authors>
  <commentList>
    <comment ref="A21" authorId="0" shapeId="0">
      <text>
        <r>
          <rPr>
            <sz val="9"/>
            <color indexed="81"/>
            <rFont val="굴림"/>
            <family val="3"/>
            <charset val="129"/>
          </rPr>
          <t>전력비와 수도광열비를 합한것</t>
        </r>
      </text>
    </comment>
  </commentList>
</comments>
</file>

<file path=xl/comments2.xml><?xml version="1.0" encoding="utf-8"?>
<comments xmlns="http://schemas.openxmlformats.org/spreadsheetml/2006/main">
  <authors>
    <author>.</author>
  </authors>
  <commentList>
    <comment ref="D6" authorId="0" shapeId="0">
      <text>
        <r>
          <rPr>
            <b/>
            <sz val="9"/>
            <color indexed="81"/>
            <rFont val="돋움"/>
            <family val="3"/>
            <charset val="129"/>
          </rPr>
          <t>매출액 비율로 공통재료비 추가</t>
        </r>
      </text>
    </comment>
  </commentList>
</comments>
</file>

<file path=xl/comments3.xml><?xml version="1.0" encoding="utf-8"?>
<comments xmlns="http://schemas.openxmlformats.org/spreadsheetml/2006/main">
  <authors>
    <author>JINOH-YU</author>
  </authors>
  <commentList>
    <comment ref="D6" authorId="0" shapeId="0">
      <text>
        <r>
          <rPr>
            <b/>
            <sz val="9"/>
            <color indexed="81"/>
            <rFont val="Tahoma"/>
            <family val="2"/>
          </rPr>
          <t>JINOH-YU:</t>
        </r>
        <r>
          <rPr>
            <sz val="9"/>
            <color indexed="81"/>
            <rFont val="Tahoma"/>
            <family val="2"/>
          </rPr>
          <t xml:space="preserve">
</t>
        </r>
        <r>
          <rPr>
            <sz val="9"/>
            <color indexed="81"/>
            <rFont val="돋움"/>
            <family val="3"/>
            <charset val="129"/>
          </rPr>
          <t>상품</t>
        </r>
        <r>
          <rPr>
            <sz val="9"/>
            <color indexed="81"/>
            <rFont val="Tahoma"/>
            <family val="2"/>
          </rPr>
          <t xml:space="preserve"> </t>
        </r>
        <r>
          <rPr>
            <sz val="9"/>
            <color indexed="81"/>
            <rFont val="돋움"/>
            <family val="3"/>
            <charset val="129"/>
          </rPr>
          <t>기초</t>
        </r>
        <r>
          <rPr>
            <sz val="9"/>
            <color indexed="81"/>
            <rFont val="Tahoma"/>
            <family val="2"/>
          </rPr>
          <t>+</t>
        </r>
        <r>
          <rPr>
            <sz val="9"/>
            <color indexed="81"/>
            <rFont val="돋움"/>
            <family val="3"/>
            <charset val="129"/>
          </rPr>
          <t>당기입고</t>
        </r>
      </text>
    </comment>
  </commentList>
</comments>
</file>

<file path=xl/sharedStrings.xml><?xml version="1.0" encoding="utf-8"?>
<sst xmlns="http://schemas.openxmlformats.org/spreadsheetml/2006/main" count="770" uniqueCount="450">
  <si>
    <t>"(주)오디텍 반도체부문 CGU 검토보고서"에 대한 질의</t>
    <phoneticPr fontId="4" type="noConversion"/>
  </si>
  <si>
    <t>1. 귀사의 무궁한 발전을 기원합니다.</t>
  </si>
  <si>
    <t>2. 폐사는 귀사가 작성한 주식가치 공정가치 평가와 관련하여 이에 대한 확인사항 및 질의사항을 전달하는 바, 질의사항에 대한 답변을 서면으로 제공해 주실 것을 정중히 요청드리는 바입니다.</t>
    <phoneticPr fontId="4" type="noConversion"/>
  </si>
  <si>
    <t>No.</t>
    <phoneticPr fontId="4" type="noConversion"/>
  </si>
  <si>
    <t>질의일자</t>
    <phoneticPr fontId="4" type="noConversion"/>
  </si>
  <si>
    <t>구분</t>
    <phoneticPr fontId="4" type="noConversion"/>
  </si>
  <si>
    <t>보고서 Page</t>
    <phoneticPr fontId="4" type="noConversion"/>
  </si>
  <si>
    <t>요청자료 및 질의사항</t>
    <phoneticPr fontId="4" type="noConversion"/>
  </si>
  <si>
    <t>답변사항</t>
    <phoneticPr fontId="4" type="noConversion"/>
  </si>
  <si>
    <t>추가 질의사항</t>
    <phoneticPr fontId="4" type="noConversion"/>
  </si>
  <si>
    <t>추가 질의사항</t>
  </si>
  <si>
    <t>일반</t>
    <phoneticPr fontId="4" type="noConversion"/>
  </si>
  <si>
    <t>n/a</t>
    <phoneticPr fontId="4" type="noConversion"/>
  </si>
  <si>
    <t>감사절차에 따라 본 평가업무와 관련하여 귀사에 대한 간략한 소개 및 과거 유사 업무 수행 경험을 기술해 주실 것을 부탁드리며, 평가 업무에 관여한 주요 평가자에 대하여 다음과 같은 사항을 요청드리는 바, 가능한 범위 내에서 구체적으로 기술하여 주실 것을 부탁드립니다.  
- 성명 및 직급
- 본 평가업무에서의 역할
- 기업가치평가와 관련한 경력기간
- 기업가치평가 업무와 관련한 자격증 보유 현황
- 본 평가대상 산업과 관련한 주요 경력사항
- 기타 본 평가업무와 관련한 유사 업무 경험</t>
  </si>
  <si>
    <t>일반</t>
  </si>
  <si>
    <t>n/a</t>
  </si>
  <si>
    <t>보고서에 가치평가수행기준과 공정가치를 평가할 때 관련 회계기준에서 요구하는 사항의 준수여부에 대하여 기재부탁드립니다.</t>
  </si>
  <si>
    <t>매출액의 추정</t>
  </si>
  <si>
    <t>본 평가의 매출액은 회사의 영업계획의 연도별 추정매출액을 적용한 것으로 파악됩니다. 2024년의 경우, 성장률이 47%에 달하는 것으로 기재되어 있는데, 해당 성장률의 적정성에 대한 검토가 별도로 이루어진 바 있는지 여쭙고 싶습니다. (해당 부문이 속한 시장의 전망, 영업계획의 현실성 등을 고려한 매출액 추정의 적정성 검토 등)</t>
    <phoneticPr fontId="4" type="noConversion"/>
  </si>
  <si>
    <t>반도체 부문의 영업계획의 매출액에는DM사업부로의 내부매출(약 7억원~10억원으로 추정)이 포함되어 있는 것으로 파악됩니다. 해당 사항이 추정 매출액에서 조정되어야 하지 않을지에 대한 의견을 여쭙고 싶습니다.</t>
    <phoneticPr fontId="4" type="noConversion"/>
  </si>
  <si>
    <t>매출원가의 추정</t>
  </si>
  <si>
    <t>변동률 추정</t>
    <phoneticPr fontId="4" type="noConversion"/>
  </si>
  <si>
    <t>back-data 엑셀파일 '당기제조비용' sheet 하단(51행~)의 '변동률 추정' data의 출처 및 원본 자료의 스크린샷을 요청 드립니다.</t>
  </si>
  <si>
    <t>주요 원재료 가격변동추이</t>
  </si>
  <si>
    <t>back-data 엑셀파일 '당기제조비용' sheet 하단(64행~)의 '주요 원재료 가격 변동 추이' data의 출처 및 해당 자료의 스크린샷을 요청 드립니다.</t>
  </si>
  <si>
    <t>back-data 엑셀파일 '당기제조비용' sheet '2023A'열(F3~F28)에 기재된 금액의 출처 재무제표를 전달 부탁 드립니다. (출처재무제표의 계정과 back-data 엑셀파일의 제조경비의 세부내역에 대한 Ref가 필요하다면, 표시하여 전달 부탁 드립니다)</t>
    <phoneticPr fontId="4" type="noConversion"/>
  </si>
  <si>
    <t>back-data 엑셀파일 '당기제조비용' sheet '2024'열 제조경비(H13~H18)에 기재된 금액의 출처 재무제표를 전달 부탁 드립니다. (출처재무제표의 계정과 back-data 엑셀파일의 제조경비의 세부내역에 대한 Ref가 필요하다면, 표시하여 전달 부탁 드립니다)</t>
    <phoneticPr fontId="4" type="noConversion"/>
  </si>
  <si>
    <t>감가상각비</t>
    <phoneticPr fontId="4" type="noConversion"/>
  </si>
  <si>
    <t>back-data 엑셀파일 'CAPEX,DEP_반도체' sheet I10의 '10,321'을 어떻게 산출하신 것인지 여쭙고 싶습니다.</t>
    <phoneticPr fontId="4" type="noConversion"/>
  </si>
  <si>
    <t>판매 및 일반관리비의 추정</t>
    <phoneticPr fontId="4" type="noConversion"/>
  </si>
  <si>
    <t>감가상각비를 제외한 판매관리비는, 전사 기준 판매관리비를 추정하신 후 부문별 매출 비중으로 각 부문에 안분하신 것으로 보입니다. 매출관련경비는 그러한 안분 방법이 합리적일 수 있을 것으로 보이나, 인건비, 인건비성 경비, 고정성 경비는 각 부문별 인원 수, 각 부문별 과거 고정성 경비 지출 비율 등으로 안분하는 것이 보다 합리적이지 않을 지에 대한 의견을 여쭙고 싶습니다.</t>
    <phoneticPr fontId="4" type="noConversion"/>
  </si>
  <si>
    <t>세후순영업이익의 산정</t>
    <phoneticPr fontId="4" type="noConversion"/>
  </si>
  <si>
    <t>법인세비용 산출</t>
    <phoneticPr fontId="4" type="noConversion"/>
  </si>
  <si>
    <t>법인세비용 산출은 단순히 특정 세율을 적용하신 것은 아닌 것으로 보여, 어떤 방법으로 산출하신 것인지 여쭙고 싶습니다.</t>
    <phoneticPr fontId="4" type="noConversion"/>
  </si>
  <si>
    <t>순운전자본변동분의 산정</t>
    <phoneticPr fontId="4" type="noConversion"/>
  </si>
  <si>
    <t>back-data 엑셀파일 'NWC' sheet에서, 사용하신 과거 3개년 평균 회전율 계산 내역을 전달 부탁 드립니다.</t>
  </si>
  <si>
    <t>베타 산정</t>
    <phoneticPr fontId="4" type="noConversion"/>
  </si>
  <si>
    <t>유사기업의 관측베타를 Bloomberg에서 별도로 조회하여 정확성을 확인하려고 합니다. 본 평가에 사용하신 관측베타의 조회에 필요한 정보(조회기간, 베타종류 등)를 가급적이면 구체적으로 전달 부탁 드립니다.</t>
    <phoneticPr fontId="4" type="noConversion"/>
  </si>
  <si>
    <t>할인율 산정</t>
    <phoneticPr fontId="4" type="noConversion"/>
  </si>
  <si>
    <t>무위험이자율</t>
    <phoneticPr fontId="4" type="noConversion"/>
  </si>
  <si>
    <t>1. 무위험이자율을 Bloomberg에서 별도로 조회하여 정확성을 확인하려고 합니다. 본 평가에 사용하신 무위험이자율의 조회에 필요한 정보를 가급적이면 구체적으로 전달 부탁 드립니다.
2. 무위험이자율의 기간을 1년으로 가정하신 근거에 대하여 여쭙고 싶습니다.</t>
    <phoneticPr fontId="4" type="noConversion"/>
  </si>
  <si>
    <t>Market Risk Premium</t>
    <phoneticPr fontId="4" type="noConversion"/>
  </si>
  <si>
    <t>1. 시장위험프리미엄을 Bloomberg에서 별도로 조회하여 정확성을 확인하려고 합니다. 본 평가에 사용하신 시장위험프리미엄의 조회에 필요한 정보를 가급적이면 구체적으로 전달 부탁 드립니다.
2. 시장위험프리미엄의 기간을 8년으로 가정하신 근거에 대하여 여쭙고 싶습니다.</t>
    <phoneticPr fontId="4" type="noConversion"/>
  </si>
  <si>
    <t>규모 및 비상장프리미엄</t>
    <phoneticPr fontId="4" type="noConversion"/>
  </si>
  <si>
    <t>규모 및 비상장프리미엄을 0%로 가정하신 근거에 대하여 여쭙고 싶습니다. (특히 규모 프리미엄을 0%로 설정하신 근거)</t>
    <phoneticPr fontId="4" type="noConversion"/>
  </si>
  <si>
    <t>규모 및 비상장 프리미엄의 경우, 당사가 다수의 평가업무를 진행하면서 쌓은 경험을 바탕으로 만든 기준입니다. 해당 부분은 당사 사내 정책이며 평가대상회사의 특성 및 규모 기준에 따라 0~5% 프리미엄을 동일하게 적용하고 있습니다.
세부적으로는 비상장기업 중 코넥스기업 또는 1년이내 IPO예정기업의 경우 0%~2%, 외감기업 중 매출액 1,000억이상인 경우 1%~2%, 외감기업 중 매출액 1,000억 미만인 경우 2%~3%, 비외감기업인 경우 3%~4%를 적용하고 있습니다. 
해당 기업은 코스닥 상장기업으로 0% 적용하였습니다.</t>
    <phoneticPr fontId="4" type="noConversion"/>
  </si>
  <si>
    <t>세전타인자본비용</t>
    <phoneticPr fontId="4" type="noConversion"/>
  </si>
  <si>
    <t>세전타인자본비용으로 어떤 이자율을 사용하셨으며(이자율 출처, 이자율 종류, 이자율 기간 등), 그 근거는 무엇인지 여쭙고 싶습니다.</t>
    <phoneticPr fontId="4" type="noConversion"/>
  </si>
  <si>
    <t>현금창출단위 장부금액</t>
    <phoneticPr fontId="4" type="noConversion"/>
  </si>
  <si>
    <t>1. 장부금액을 반도체부문과 센서부문으로 구분한 back-data를 요청 드립니다. (명확한 구분 기준이 있는 경우 구분에 사용한 구체적인 데이터, 안분한 경우에는 구체적인 안분 계산 내역)
2. 법인세 관련 자산과 부채가 현금창출단위 장부금액으로 포함되지 않는 근거에 대하여 여쭙고 싶습니다.</t>
    <phoneticPr fontId="4" type="noConversion"/>
  </si>
  <si>
    <t>현금창출단위 장부금액</t>
  </si>
  <si>
    <t>현금및현금성자산</t>
  </si>
  <si>
    <t>본 평가의 로직에 따르면, 사용가치는 영업용자산부채에 대하여 평가하고, 비교대상 장부금액에서 비영업용자산부채를 차감하여 영업용에 해당하는 사용가치와 장부금액을 비교하는 것으로 파악됩니다.
'현금및현금성자산, 단기금융상품, 미수수익'의 장부금액이 약 393억원으로 기재되어 있습니다.
현금및현금성자산 중에서도 영업용으로 사용되는 부분에 대하여는 장부금액에서 차감하지 않아야 할 것으로 판단되는데, 해당 부분을 제외하신 근거가 있으신지 여쭙고 싶습니다. (영업용 현금및현금성자산은 어느 정도로 가정하시는지에 대하여도 함께 알려주시면 감사하겠습니다)</t>
  </si>
  <si>
    <t>평가방법론</t>
  </si>
  <si>
    <t>기준서 1036호에 따라 자산의 사용가치 추정 시에 원칙적으로 세전 현금흐름과 세전 할인율을 사용해야하여 세전 현금흐름 및 세전 할인율 기준의 평가가 현재 세후기준의 평가와 유사한 결과가 도출되는지에 대한 검토하여야 합니다. 본 평가에서 해당 검토가 수행되었는지, 수행되었다면 결과 및 관련 back-data를 요청 드립니다.</t>
  </si>
  <si>
    <t>(상기 4번 항목과 연관된 질의입니다)
1. 본 평가에서 2024년 매출액은 사업계획 상의 매출액을 그대로 준용한 것으로 보입니다. 다만, 사업계획 상의 2023년 매출액은 재무제표 상의 매출액보다 약 9억원이 크게 나타나고 있습니다. 별도로 평가대상회사에 문의드린 결과, 사업계획 상에는 반도체부문에서 DM부문으로의 매출액이 포함되어 있어 그러한 차이가 발생한 것으로 추정됩니다. 이와 관련하여 추가적인 원인이 존재할 수 있으며, 미래매출액의 합리적인 추정을 위하여 정확한 차이원인에 대하여 검토 부탁 드립니다.
2. (상기의 질의에 이어서) 2023년 기준으로 볼 때, 해당 사항의 금액 효과가 작지 않은 것으로 보이며, 따라서 해당 사항과 관련하여 미래추정매출액에서 조정이 이루어져야 할 것으로 판단됩니다. 이에 대하여 답변 부탁 드립니다. (조정 시 미래추정매출액에서 차이원인을 세부적으로 파악하여 조정할 수 있으면 가장 좋겠으나, 그게 어렵다면 과거 데이터의 비율을 이용하여 조정할 수도 있을 것으로 보입니다)
3. (상기의 질의에 이어서) 매출 외의 항목(매출원가, 판관비 등)에서도 재무제표와 사업계획 상의 차이금액이 발생하는지에 대한 확인과 조정 부탁 드립니다.</t>
    <phoneticPr fontId="4" type="noConversion"/>
  </si>
  <si>
    <t>(본 질의서 파일의 '매출 내역' sheet를 참조 부탁 드립니다)
1. 별도로 서치한 결과, 평가대상회사 반도체부문(광)반도체 부문의 미래추정성장률은 아무리 낙관적으로 추정하더라도 15%를 넘지 않는 것으로 보입니다. 그러나 현재 반도체부문 2024년 성장률은 약47%(DM 부문으로의 매출을 조정하더라도 약38%)로 시장성장률을 크게 상회하여, 사업계획 상 미래매출 추정의 실현가능성에 대한 검토가 필요한 상황입니다.
이에 평가대상회사의 반도체부문 담당자님과 인터뷰를 진행하여 사업계획 상의 미래추정매출액의 실현가능성에 대하여 검토하였습니다. 검토 결과, 미래추정매출액의 실현가능성을 확인하기 위해서는 추가적인 증빙이 필요한 것으로 판단하였습니다.
'매출 내역' sheet에 사업계획 상의 2023년 실적과 2024년 계획을 품목별로 정리한 표가 기재되어 있습니다. 품목 중 증가금액과 증가율이 크다고 판단되는 항목을 노란색 음영으로 표시하였습니다. 사업계획 상 매출의 실현가능성을 담보하기 위하여는 적어도 표시한 항목들에 대하여는 증빙을 통하여 백업이 되어야 할 것으로 판단됩니다.
만약 사업계획 상 매출이 백업이 되지 못한다면, 시장추정성장률을 크게 상회하는 매출성장률은 적절한 수준으로 조정이 되어야 할 것으로 보입니다. (만약 시장추정성장률을 사용하시게 될 경우, 신뢰성 있는 Reference를 제시 부탁 드립니다) 이에 대하여 답변 부탁 드립니다.
2. (상기의 질의에 이어서) 또한, 구체적인 사업계획을 2024년만 제시 받았기에 2024년을 주로 질의 드리고 있습니다만, 2024년 뿐 아니라 그 이후 연도에 대하여도 매출추정액의 실현가능성에 대하여 합리적인 추정과 근거를 제시 부탁 드립니다.</t>
    <phoneticPr fontId="4" type="noConversion"/>
  </si>
  <si>
    <t>매출액의 추정</t>
    <phoneticPr fontId="4" type="noConversion"/>
  </si>
  <si>
    <t>사업계획 상의 매출추정액의 실현가능성 검토를 위하여, 2024년 1월 매출의 실적치를 이용하여 2024년 매출추정의 합리성에 대하여 검토할 필요가 있을 것 같습니다. (또한 월별 매출의 추세가 존재하는 것으로 확인된다면, 그와 관련된 조정을 하는것이 합리적일 것으로 보입니다) 이에 대하여 답변 부탁 드립니다.</t>
    <phoneticPr fontId="4" type="noConversion"/>
  </si>
  <si>
    <t>자본적지출 및 상각비의 가정</t>
  </si>
  <si>
    <t>현재 평가에서는 유형자산을 IMF 추정 경제성장률 평균(2.07%)만큼 재투자한다고 가정하고 있습니다. 그러나, 반도체 산업은 업계 특성 상 기술 진보 사이클이 빨라 특히 재투자가 많이 필요한 산업이라는 점 등을 고려할 때 자본적지출이 현재 가정보다는 크게 이루어진다고 가정하는 것이 합리적일 것으로 판단됩니다.
오디텍의 경우 미래 매출확대 및 신규제품 개발 등이 계획되어 있다는 점을 고려할 때 이를 뒷받침하기 위한 장비의 확충이 필요할 것으로 판단됩니다.
구체적으로는 현재 보유하고 있는 장비로 계획된 매출확대 및 신규제품 개발을 커버할 수 있는지, 그럴 수 없다면 어느 정도의 추가 투자가 예상되는지에 대한 세부적인 검토도 필요해 보입니다. 또는 신뢰성 있는 Reference에서 제시하는 반도체 산업의 재투자율을 고려하여 추정하는 것도 고려할 수 있을 것 같습니다.
이에 대하여 답변 부탁 드립니다.</t>
    <phoneticPr fontId="4" type="noConversion"/>
  </si>
  <si>
    <t>판매관리비로 배분된 고정성 경비의 경우 각 부문에서 직접 발생한 비용이 아닌 지원부서 등에서 발생한 비용입니다. 따라서 비용의 원가 동인에 해당하는 인원 수, 각 부문별 과거 고정성 경비 지출 비율로 배분하는 것보다 영업부문의 수익성을 판단하는 목적에서 매출 비중으로 배분하는 것이 적정하다고 판단하였습니다.
또한, 현재 회사에서 각 부문의 사업성 평가 시에도 매출 비율로 배분하고 있음을 확인하였습니다.</t>
    <phoneticPr fontId="4" type="noConversion"/>
  </si>
  <si>
    <t>Bloomberg사와의 지적재산권 이슈로 조회화면 및 데이터 직접 제공하기엔 어려운 점 양해부탁드립니다.
1. RF의 경우, 당사에서는 Bloomberg에서 조회되는 10년물 국고채에 대하여 1년 daily(2022-11-01~2023-10-31)치의 평균을 적용하고 있습니다.
2. 당사는 정책적으로 일관성있게 1년 평균의 무위험이자율을 사용하고 있습니다. 과거 경험상 평가기준일 시점의 Spot rate 적용시 변동성이 상당히 커서 후속평가시 상당히 불완전한 평가결과를 산정하게 됩니다.</t>
    <phoneticPr fontId="4" type="noConversion"/>
  </si>
  <si>
    <t xml:space="preserve">1. MRP의 경우, 블룸버그에서 조회되는 최장 조회기간인 과거 2,000 영업일 평균 대한민국의 MRP로 적용하였습니다.
2. 현재 블룸버그에서 제공하는 최장 조회기간이 2,000일로 당사는 해당 기간을 적용하여 산정하고 있습니다. </t>
    <phoneticPr fontId="4" type="noConversion"/>
  </si>
  <si>
    <t>각 부문의 신용등급을 별도로 산정하는데 어려움이 있어 오디텍의 기업신용등급 BBB+를 적용하였습니다. 해당 수익률은 2023.10월 BBB+ 기준 무보증 회사채 5년의 수익률이며 해당 수익률은 한국자산평가 채권평가팀에서 산정하는 회사채 등급이며, 내부적으로 산정한 회사채 자료는 현재 금융투자협회, 은행연합회 등에 송출되고 있습니다.</t>
    <phoneticPr fontId="4" type="noConversion"/>
  </si>
  <si>
    <t>오디텍의 DART 공시 사업보고서 참고 부탁드립니다.</t>
    <phoneticPr fontId="4" type="noConversion"/>
  </si>
  <si>
    <t>동일 파일의 sheet "2024" 참고 부탁드립니다. 해당 시트의 손익은 기존에 전달드린 각 부문별 2024년 사업계획에 포함되어 있습니다.</t>
    <phoneticPr fontId="4" type="noConversion"/>
  </si>
  <si>
    <t>10,321백만원은 회사제시 2023년 반도체부문 감가상가대상 자산입니다. 관련 내역은 18번 질문의 자료 참고 부탁드립니다.</t>
    <phoneticPr fontId="4" type="noConversion"/>
  </si>
  <si>
    <t>법인세비용은 일반적으로 적용되는 법인세 비용과 동일한 방식으로 계산되었습니다. 감사인이 계산하신 금액과 어떻게 다른지 구체적으로 말씀해주실 수 있으실까요?</t>
    <phoneticPr fontId="4" type="noConversion"/>
  </si>
  <si>
    <t>Bloomberg사와의 지적재산권 이슈로 조회화면 및 데이터 직접 제공하기엔 어려운 점 양해부탁드립니다. 블룸버그에서 조회한 2년간(2021년 10월 31~2023년 10월 31일), Weekly, 조정베타를 적용하고 있습니다. 차입금/시총 등 Source data의 조회대상 기간 시점은 20233Q 차입금과 와 20231031 시가총액으로 산출되었습니다.</t>
    <phoneticPr fontId="4" type="noConversion"/>
  </si>
  <si>
    <t>첨부파일 7번 참고 부탁드립니다.</t>
    <phoneticPr fontId="4" type="noConversion"/>
  </si>
  <si>
    <t>첨부파일 12번 참고 부탁드립니다.</t>
    <phoneticPr fontId="4" type="noConversion"/>
  </si>
  <si>
    <t>기준서 상 세전이익 및 할인율 적용이 원칙이나, 실무적으로 회수가능액을 순공정가치로 산출하고 있습니다. 따라서 본 평가에서 세전 기준에 대한 검토를 수행하지 않았습니다. 
할인율 및 이익에 모두 법인세율 20.9%가 적용되었으며 세전과 세후의 차이가 금액적으로 유의적이지 않을 것으로 생각됩니다.</t>
    <phoneticPr fontId="4" type="noConversion"/>
  </si>
  <si>
    <t xml:space="preserve">1036 자산손상 내부 이전가격 결정
70 
자산 또는 자산집단이 생산하는 산출물을 거래하는 활성시장이 존재하는 경우에는, 해당 산출물의 일부나 전부를 기업 내부에서 사용하더라도 그 자산이나 자산집단을 하나의 현금창출단위로 식별한다. 자산이나 현금창출단위가 창출하는 현금유입이 내부 이전가격의 영향을 받는 경우에는, 다음을 추정할 때 독립된 당사자 사이의 거래에서 형성될 미래 가격에 대한 경영진의 최선의 추정치를 사용한다.
(1) 그 자산 또는 현금창출단위의 사용가치를 산정할 때 사용되는 미래현금유입
(2) 내부 이전가격의 영향을 받는 다른 자산 또는 현금창출단위의 사용가치를 산정할 때 사용하는 미래현금유출
71
자산이나 자산집단이 생산하는 산출물의 전부나 일부를 기업의 다른 현금창출단위에서 사용하더라도(예: 제조 과정에서 중간 단계에 있는 제품) 기업이 해당 산출물을 활성시장에서 판매할 수 있다면 그 자산이나 자산집단은 별도의 현금창출단위를 형성한다. 이는 그 자산이나 자산집단이 다른 자산이나 자산집단의 현금유입과 거의 독립적인 현금유입을 창출할 수 있기 때문이다. 이러한 산출물을 생산하는 현금창출단위나 내부 이전가격의 영향을 받는 다른 자산 또는 현금창출단위에 관련된 재무예산/예측에 기초한 정보를 사용할 때, 해당 정보에 포함된 내부 이전가격이 독립된 당사자 사이의 거래에서 형성될 생산물의 미래 가격에 대한 경영진의 최선의 추정치를 반영하고 있지 않다면 그 정보를 조정한다.
BC116
개정 전 IAS 36에서는 자산이나 자산집단에서 생산되는 산출물의 활성시장이 있는 경우에 다음과 같이 처리하도록 요구하였다.
(1)
산출물의 전부나 일부가 내부에서 사용되더라도 해당 자산이나 자산집단은 현금창출단위로 식별되어야 한다.
적용사례
B. 제조 과정에서 중간 단계에 있는 공장
배경
IE5
공장 Y가 최종 생산품을 생산하기 위해 사용하는 중요한 원재료는 같은 기업에 속하는 공장 X에서 구입한 중간재이다. X의 제품은 모든 이윤이 X로 넘어가는 이전가격으로 Y에 팔린다. Y의 최종 생산품의 80%는 기업의 외부 고객에게 판매된다. X의 최종 생산품의 60%는 Y에 판매되며, 나머지 40%는 기업의 외부 고객에게 판매된다.
다음 각 경우에 X와 Y가 속하는 현금창출단위는 무엇인가?
경우 1: X는 Y에 판매하는 제품을 활성시장에서 판매할 수 있으며, 내부 이전가격은 시장가격보다 높다.
경우 2: X가 Y에 판매하는 제품의 활성시장이 존재하지 않는다.
분석
경우 1
IE6
X는 제품을 활성시장에서 판매할 수 있고, 따라서 Y에서의 현금유입과 거의 독립적인 현금유입을 창출할 수 있다. 따라서 비록 X의 제품 일부를 Y에서 사용하지만 X는 별개의 현금창출단위일 가능성이 높다(이 기준서 문단 70 참조).
IE7
Y도 별개의 현금창출단위일 가능성이 높다. Y는 제품의 80%를 기업의 외부 고객에게 판매한다. 따라서 Y의 현금유입은 거의 독립적인 것으로 볼 수 있다.
IE8
내부 이전가격은 X의 생산품의 시장가격을 반영하지 못한다. 따라서 X와 Y의 사용가치를 산정할 때, 내부에서 사용되는 X의 제품 미래 가격(독립된 당사자 사이의 거래에서 형성될 수 있는 가격)에 대한 경영진의 최선의 추정치를 반영하도록 재무예산/예측을 수정한다(이 기준서 문단 70 참조).
경우 2
IE9
각 공장의 회수가능액은 다음의 이유 때문에 다른 공장의 회수가능액과 독립적으로 평가할 수 없을 가능성이 높다.
(1)
X의 제품 과반이 내부에서 사용되며 활성시장에서 판매될 수 없으므로, X의 현금유입은 Y의 제품 수요에 달려있다. 따라서 X는 Y의 현금유입과 거의 독립적인 현금유입을 창출한다고 볼 수 없다.
(2)
두 공장은 함께 관리된다.
(2)
다음 항목을 추정할 때 산출물의 미래 시장가격에 대한 경영진의 최선의 추정치를 사용하여야 한다.
(가)
해당 현금창출단위의 사용가치를 산정할 때 산출물의 내부 사용에 관련된 미래현금유입
(나)
기업 내 다른 현금창출단위의 사용가치를 산정할 때 산출물의 내부 사용에 관련된 미래현금유출
BC117
위 (1) 요구사항은 개정 기준서에도 그대로 남아 있다. 그러나 공개초안에 대한 일부 의견제출자는 현금흐름을 예측할 때 독립된 당사자 사이의 거래가격과 비교하여 내부 이전가격 결정의 역할을 명확히 할 수 있는 추가 지침을 개발할 것을 요청하였다. 이에 따라 IASB는 위 (2)의 요구사항을 수정함으로써 이 문제를 해결하기로 하였다. 즉 활성시장에서도 판매될 수 있는 산출물을 내부에서 소비하는 현금창출단위만을 다루기보다는, 범위를 더 넓혀 내부 이전가격 결정의 영향을 받는 모든 현금창출단위를 다루는 식으로 개정하기로 하였다.
BC118
따라서 이 기준서에서는 자산이나 현금창출단위가 창출하는 현금유입이 내부 이전가격 결정의 영향을 받는다면, 다음 항목을 추정할 때 독립된 당사자 사이의 거래에서 달성될 미래 가격에 대한 경영진의 최선의 추정치를 사용해야 한다는 점을 분명히 한다.
(1) 해당 자산 또는 현금창출단위의 사용가치를 산정할 때 사용하는 미래현금유입
(2) 내부 이전가격 결정의 영향을 받는 다른 자산 또는 현금창출 단위의 사용가치를 산정할 때 사용하는 미래현금유출 
</t>
    <phoneticPr fontId="4" type="noConversion"/>
  </si>
  <si>
    <t>1036호 자산손상
문단 76 현금창출단위의 장부금액을 산정할 때에는 다음 사항을 고려한다.
(1) 자산이 현금창출단위에 직접 귀속되거나 합리적이고 일관된 기준에 따라 배분될 수 있고, 현금창출단위의 사용가치를 산정하는 데 사용되는 미래현금유입을 창출하는 경우에만, 해당 자산의 장부금액을 현금창출단위 장부금액에 포함한다.
문단 79  실무적인 이유로 현금창출단위의 회수가능액을 현금창출단위에 포함되지 않는 자산(예: 수취채권이나 그 밖의 금융자산)과 이미 인식된 부채(예: 매입채무, 퇴직급여채무, 그 밖의 충당부채)를 고려하여 산정하는 경우가 있다. 이러한 경우에 현금창출단위의 장부금액은 그 자산의 장부금액만큼 증가하고 그 부채의 장부금액만큼 감소한다.</t>
    <phoneticPr fontId="4" type="noConversion"/>
  </si>
  <si>
    <t>1. 첨부파일 18번 참고 부탁드립니다.
2. 현재 CF 및 할인율은 세후로 고려되어 이연법인세의 실현을 CF에 반영하고, 현금창출단위 비교대상 장부금액에 포함되어야 합니다. 하지만 이연법인세자산/부채 중 영업 관련 금액은 오디텍 전사 기준 약 7억원으로 확인하였습니다.(sheet 23.3Q 이연법인세산출내역 참고) 또한, 현금창출단위 비교대상 장부금액에 반영 시, 과거 발생 NOL의 DTA 실현금액이 CF에 반영되며 결과적으로 유의적인 차이가 존재하지 않을 것으로 판단하였습니다.</t>
    <phoneticPr fontId="4" type="noConversion"/>
  </si>
  <si>
    <t>- 소비자물가상승률, 생산자물가상승률, 급여인상률
한국은행 고시 2023년 10월 31일 기준 과거 10년간 월별 YoY 상승률 평균값을 적용하였습니다. 일반적으로 거시경제는 10년 주기로 경기회복과 경기침체를 반복하므로 향후 국내 거시적인 물가상승률이 과거 10년간 평균 수준에서 크게 변동이 
되지 않을 것으로 예상되어 적용하고 있습니다.
- 경제상승률
연도별 IMF 국내 경제성장률 예측치입니다. 
- 판관비 인건비 증감률
앞서 말씀드린 소지바물가상승률과 경제성장률의 곱으로 산출하였습니다.</t>
    <phoneticPr fontId="4" type="noConversion"/>
  </si>
  <si>
    <t xml:space="preserve">현금및현금성자산은 회사 조직도 상 관리부가 관리하고 있어(DM사업부, 반도체사업부, 관리부로 구분됨) DM사업부 및 반도체사업부에 직접 귀속되지 않고, 합리적인 기준에 따라 배부할 수 없다고 생각합니다. 또한 기준서에서 의미하는 현금창출단위의 장부금액은 일반적으로 유무형자산과 같은 자산집단을 의미하나 실무적으로 NWC와 같은 미래현금유입과 직접적으로 관련된 자산부채만을 포함하고 있습니다. 따라서 현금및현금성자산을 현금창출단위에 대응하는 장부금액에 포함시키지 않았습니다.
</t>
    <phoneticPr fontId="4" type="noConversion"/>
  </si>
  <si>
    <t>한국은행 경제통계시스템에 따르면 C261,2 반도체 및 전자부품 산업의 유형자산증가율은 5년평균 5.23%, 10년평균 6.24%으로 평가 시 사용한 증가율 2.07% 보다 다소 높은 편입니다. 하지만 오디텍의 사업보고서 공시를 확인하시면 반도체 부문의 가동률은 41%에 불과하며 매출이 확대되더라도 관련 제품을 생산할 수 있는 생산능력을 충분히 보유하고 있다고 판단하였습니다. 또한 중국(남경)법인의 철수로 신규설비투자를 국내로 유턴하며 투자한 설비가 23년 12월말 현재 건설중인자산으로 분류되어있으며, 평가로직 상 해당 건설중인자산 45억원을 24년 기초 유형자산으로 분류하여 감가상각을 시작하는 것으로 가정하였습니다. 현재 유형자산재투자율 2.07%는 해당 설비투자에 대한 재투자까지 반영된 순취득액을 CF에 적용시키기 때문에 해당 재투자수익률로 회사제시 매출 확대 및 신규제품 개발을 커버할 수 있다고 판단하였습니다.</t>
    <phoneticPr fontId="4" type="noConversion"/>
  </si>
  <si>
    <t>1. 평가 시 23년 재무제표 및 손익계산서가 확정되기 이전 자료를 사용한 경우가 있어 금액 차이가 발생할 수 있습니다. 
2. 24년 이후 매출 추정의 경우 23년을 기반으로 매출 추정한 것이 아니라 미래 실행될 것으로 예상되는 계약 등을 고려하여 추정한 것으로 알고있습니다. 따라서 23년 실제 매출과 평가 시 사용된 매출이 다르더라도 미래추정매출액을 위한 조정이 별도로 필요하지 않다고 판단합니다. 실제로 회사의 24년 사업계획은 23년 손익이 확정되기 이전에 내부승인 받은 문서입니다.
3. 상기와 동일합니다.</t>
    <phoneticPr fontId="4" type="noConversion"/>
  </si>
  <si>
    <t>관련 회계기준 맟 젌'</t>
    <phoneticPr fontId="4" type="noConversion"/>
  </si>
  <si>
    <t>다음 회계기준들 준수하였습니다.
KIFRS 1036 자산손상</t>
    <phoneticPr fontId="4" type="noConversion"/>
  </si>
  <si>
    <t>말씀해주신 사항은 제가 파악하지 못했습니다.
하지만 우측의 회계기준을 통해 산출물의 활성시장이 존재하는 경우, 산출물의 일부가 내부에서 사용되더라도 내부이전가격을 고려하여 미래현금유입을 cgu 평가 시 반영해야 한다고 생각합니다.
현재 오디텍의 부문 간 내부이전가격이 현재 0원이나 해당 정보에 포함된 내부 이전가격이 독립된 당사자 사이의 거래에서 형성될 생산물의 미래 가격에 대한 경영진의 최선의 추정치를 반영하고 있지 않다면 그 정보를 조정하여 최소한 제조원가에 해당하는 금액의 현금유입이 가능할 것으로 가정할 수 있지 않나 생각합니다.
상기 사항 검토 부탁드립니다.</t>
    <phoneticPr fontId="4" type="noConversion"/>
  </si>
  <si>
    <t>https://www.thelec.kr/news/articleView.html?idxno=23442
https://www.mordorintelligence.com/industry-reports/zener-diode-market
https://www.mordorintelligence.com/industry-reports/photodiode-sensors-market</t>
    <phoneticPr fontId="4" type="noConversion"/>
  </si>
  <si>
    <t>회사 제시 24년 매출액은 217억원으로 과거 수치보다 높은 편입니다. 하지만 TRIAC, IC, QD와 같은 새로운 제품 매출 발생금액이 약 31억원 기대되고 있습니다. 또한 경제전망에 따르면 24년 비메모리 반도체 시장의 부진이 개선될 것으로 예상되며 21년 205억원의 과거 매출 달성 등을 고려하였을 때 24년 매출이 달성 불가능한 수준이 아니라고 판단하였습니다.</t>
    <phoneticPr fontId="4" type="noConversion"/>
  </si>
  <si>
    <t>1. Sheet 매출내역 참고 부탁드립니다. 회사에서 관련 자료 추가로 수령 후 업데이트 예정입니다.
2. 24년의 매출에 대해서는 회사가 평가기준일 현재 논의되고 있는 계약 등에 기초하여 제출한 것으로 알고 있어서 제가 추정할 수 있는 사항은 아니었습니다. 하지만 전반적인 비메모리 반도체 시장의 산업 회복과 향후 성장 추세 등을 고려하였을 때 불가능한 수치는 아니라고 생각합니다.
- 23년 3분기 IDC 보고서에 따르면 24년 비메모리 반도체 시장규모는 20.9% 성장 예측, 25년은 9.8%, 26년은 -0.7%, 27년은 5.9%
- Zener Diode Market Size 24~29년 CAGR 6.00% (Source: mordorintelligence)
- Photodiode Sensors Market Size 24~29년 CAGR 7.26% (Source: mordorintelligence)</t>
    <phoneticPr fontId="4" type="noConversion"/>
  </si>
  <si>
    <t>Sheet 24년 1월 매출 참고 부탁드립니다. 24년 1월 사업계획 대비 7.26% 초과달성하였습니다.</t>
    <phoneticPr fontId="4" type="noConversion"/>
  </si>
  <si>
    <t>ㅡ 최수민 대리
ㅡ 공정가치 평가
ㅡ 삼정회계법인 감사본부(2019.09~2021.10), 삼일회계법인 감사본부(2021.10~2023.10), 한국자산평가㈜ 대체평가사업본부(2023.12~현재)
ㅡ CPA
ㅡ 금융상품 회계감사 및 비시장성 지분증권 공정가치 평가</t>
    <phoneticPr fontId="4" type="noConversion"/>
  </si>
  <si>
    <t>추정기간 매출액 대비 매출원가율은 80%대 중반에서 70% 중반대로 점점 낮아지는 가정을 하고 있습니다. 과거 매출액 대비 매출원가율 실적은 90% 중반대에서 100% 초반대까지, 예측치에 비해 상대적으로 높게 나타나고 있습니다.
추정기간의 매출액 대비 매출원가율이 다소 과소평가된 것은 아닌지에 대한 의견을 여쭙고 싶습니다.</t>
    <phoneticPr fontId="8" type="noConversion"/>
  </si>
  <si>
    <t>계정코드</t>
  </si>
  <si>
    <t>계정과목</t>
  </si>
  <si>
    <t>합계 : 차    변</t>
  </si>
  <si>
    <t>합계 : 대    변</t>
  </si>
  <si>
    <t>급여/노무비</t>
  </si>
  <si>
    <t>제수당/노무비</t>
  </si>
  <si>
    <t>상여금/노무비</t>
  </si>
  <si>
    <t>퇴직급여/노무비</t>
  </si>
  <si>
    <t>전력비/제조</t>
  </si>
  <si>
    <t>수도광열비/제조</t>
  </si>
  <si>
    <t>임차료/제조</t>
  </si>
  <si>
    <t>복리후생비/제조</t>
  </si>
  <si>
    <t>감가상각비/제조</t>
  </si>
  <si>
    <t>소모품비/제조</t>
  </si>
  <si>
    <t>세금과공과/제조</t>
  </si>
  <si>
    <t>보험료/제조</t>
  </si>
  <si>
    <t>여비교통비/제조</t>
  </si>
  <si>
    <t>운임</t>
  </si>
  <si>
    <t>외주가공비/제조</t>
  </si>
  <si>
    <t>교육훈련비/제조</t>
  </si>
  <si>
    <t>지급수수료/제조</t>
  </si>
  <si>
    <t>도서인쇄비/제조</t>
  </si>
  <si>
    <t>통신비/제조</t>
  </si>
  <si>
    <t>잡비/제조</t>
  </si>
  <si>
    <t>접대비/제조</t>
  </si>
  <si>
    <t>연구개발비/제조</t>
  </si>
  <si>
    <t xml:space="preserve">월  </t>
    <phoneticPr fontId="4" type="noConversion"/>
  </si>
  <si>
    <t>TOTAL</t>
    <phoneticPr fontId="4" type="noConversion"/>
  </si>
  <si>
    <t>2025년 1월</t>
    <phoneticPr fontId="4" type="noConversion"/>
  </si>
  <si>
    <t>2025년 2월</t>
    <phoneticPr fontId="4" type="noConversion"/>
  </si>
  <si>
    <t>2025년 3월</t>
    <phoneticPr fontId="4" type="noConversion"/>
  </si>
  <si>
    <t>2025년 4월</t>
    <phoneticPr fontId="4" type="noConversion"/>
  </si>
  <si>
    <t>2025년 5월</t>
    <phoneticPr fontId="4" type="noConversion"/>
  </si>
  <si>
    <t>2025년 6월</t>
    <phoneticPr fontId="4" type="noConversion"/>
  </si>
  <si>
    <t>2025년 7월</t>
    <phoneticPr fontId="4" type="noConversion"/>
  </si>
  <si>
    <t>2025년 8월</t>
    <phoneticPr fontId="4" type="noConversion"/>
  </si>
  <si>
    <t>2025년 9월</t>
    <phoneticPr fontId="4" type="noConversion"/>
  </si>
  <si>
    <t>2025년 10월</t>
    <phoneticPr fontId="4" type="noConversion"/>
  </si>
  <si>
    <t>2025년 11월</t>
    <phoneticPr fontId="4" type="noConversion"/>
  </si>
  <si>
    <t>2025년 12월</t>
    <phoneticPr fontId="4" type="noConversion"/>
  </si>
  <si>
    <t xml:space="preserve">  항목</t>
    <phoneticPr fontId="4" type="noConversion"/>
  </si>
  <si>
    <t>Ⅰ. 매출액</t>
    <phoneticPr fontId="4" type="noConversion"/>
  </si>
  <si>
    <t>Ⅱ. 매출원가</t>
    <phoneticPr fontId="4" type="noConversion"/>
  </si>
  <si>
    <t>(매출원가율)</t>
    <phoneticPr fontId="4" type="noConversion"/>
  </si>
  <si>
    <t>1. 재료비</t>
    <phoneticPr fontId="4" type="noConversion"/>
  </si>
  <si>
    <t>(재료비율)</t>
    <phoneticPr fontId="4" type="noConversion"/>
  </si>
  <si>
    <t>(1)직접재료비(원자재)</t>
    <phoneticPr fontId="4" type="noConversion"/>
  </si>
  <si>
    <t>(2)간접재료비(부자재)</t>
    <phoneticPr fontId="4" type="noConversion"/>
  </si>
  <si>
    <t>2. 노무비</t>
    <phoneticPr fontId="4" type="noConversion"/>
  </si>
  <si>
    <t>(노무비율)</t>
    <phoneticPr fontId="4" type="noConversion"/>
  </si>
  <si>
    <t>(1)직접노무비</t>
    <phoneticPr fontId="4" type="noConversion"/>
  </si>
  <si>
    <t>(2)간접노무비</t>
    <phoneticPr fontId="4" type="noConversion"/>
  </si>
  <si>
    <t>3. 제조경비</t>
    <phoneticPr fontId="4" type="noConversion"/>
  </si>
  <si>
    <t>(제조경비율)</t>
    <phoneticPr fontId="4" type="noConversion"/>
  </si>
  <si>
    <t>(1)부문개별비</t>
    <phoneticPr fontId="4" type="noConversion"/>
  </si>
  <si>
    <t xml:space="preserve">    '-수도광열비</t>
    <phoneticPr fontId="4" type="noConversion"/>
  </si>
  <si>
    <t xml:space="preserve">    '-감가상각비</t>
    <phoneticPr fontId="4" type="noConversion"/>
  </si>
  <si>
    <t xml:space="preserve">    '-소모품비</t>
    <phoneticPr fontId="4" type="noConversion"/>
  </si>
  <si>
    <t xml:space="preserve">    '-외주가공비</t>
    <phoneticPr fontId="4" type="noConversion"/>
  </si>
  <si>
    <t xml:space="preserve">    '-임차료</t>
    <phoneticPr fontId="4" type="noConversion"/>
  </si>
  <si>
    <t>(2)부문공통비</t>
    <phoneticPr fontId="4" type="noConversion"/>
  </si>
  <si>
    <t>(3)보조부문비</t>
    <phoneticPr fontId="4" type="noConversion"/>
  </si>
  <si>
    <t>▣ 부문공헌이익</t>
    <phoneticPr fontId="4" type="noConversion"/>
  </si>
  <si>
    <t>(월초재공품재고)</t>
    <phoneticPr fontId="4" type="noConversion"/>
  </si>
  <si>
    <t>(월말재공품재고)</t>
    <phoneticPr fontId="4" type="noConversion"/>
  </si>
  <si>
    <t>Ⅲ. 매출총이익</t>
    <phoneticPr fontId="4" type="noConversion"/>
  </si>
  <si>
    <t>(매출총이익률)</t>
    <phoneticPr fontId="4" type="noConversion"/>
  </si>
  <si>
    <t>Ⅳ. 판매및일반관리비</t>
    <phoneticPr fontId="4" type="noConversion"/>
  </si>
  <si>
    <t>(판매관리비율)</t>
    <phoneticPr fontId="4" type="noConversion"/>
  </si>
  <si>
    <t>(1)인건비</t>
    <phoneticPr fontId="4" type="noConversion"/>
  </si>
  <si>
    <t>(2)일반관리비</t>
    <phoneticPr fontId="4" type="noConversion"/>
  </si>
  <si>
    <t xml:space="preserve">    '-복리후생비</t>
    <phoneticPr fontId="4" type="noConversion"/>
  </si>
  <si>
    <t xml:space="preserve">    '-지급수수료</t>
    <phoneticPr fontId="4" type="noConversion"/>
  </si>
  <si>
    <t xml:space="preserve">    '-세금과공과</t>
    <phoneticPr fontId="4" type="noConversion"/>
  </si>
  <si>
    <t xml:space="preserve">    '-여비교통비</t>
    <phoneticPr fontId="4" type="noConversion"/>
  </si>
  <si>
    <t xml:space="preserve">    '-기타</t>
    <phoneticPr fontId="4" type="noConversion"/>
  </si>
  <si>
    <t>Ⅴ. 영업이익</t>
    <phoneticPr fontId="4" type="noConversion"/>
  </si>
  <si>
    <t>(영업 이익률)</t>
    <phoneticPr fontId="4" type="noConversion"/>
  </si>
  <si>
    <t>Ⅵ. 영업외수익</t>
    <phoneticPr fontId="4" type="noConversion"/>
  </si>
  <si>
    <t>(영업외 수익률)</t>
    <phoneticPr fontId="4" type="noConversion"/>
  </si>
  <si>
    <t>Ⅶ. 영업외비용(관리부배부)</t>
    <phoneticPr fontId="4" type="noConversion"/>
  </si>
  <si>
    <t>(영업외 비용율)</t>
    <phoneticPr fontId="4" type="noConversion"/>
  </si>
  <si>
    <t>Ⅷ. 경상이익</t>
    <phoneticPr fontId="4" type="noConversion"/>
  </si>
  <si>
    <t>(경상이익률)</t>
    <phoneticPr fontId="4" type="noConversion"/>
  </si>
  <si>
    <t>2026년 1월</t>
  </si>
  <si>
    <t>2026년 2월</t>
  </si>
  <si>
    <t>2026년 3월</t>
  </si>
  <si>
    <t>2026년 4월</t>
  </si>
  <si>
    <t>2026년 5월</t>
  </si>
  <si>
    <t>2026년 6월</t>
  </si>
  <si>
    <t>2026년 7월</t>
  </si>
  <si>
    <t>2026년 8월</t>
  </si>
  <si>
    <t>2026년 9월</t>
  </si>
  <si>
    <t>2026년 10월</t>
  </si>
  <si>
    <t>2026년 11월</t>
  </si>
  <si>
    <t>2026년 12월</t>
  </si>
  <si>
    <t>차이</t>
    <phoneticPr fontId="4" type="noConversion"/>
  </si>
  <si>
    <t>회사제시</t>
    <phoneticPr fontId="4" type="noConversion"/>
  </si>
  <si>
    <t>평가사</t>
    <phoneticPr fontId="4" type="noConversion"/>
  </si>
  <si>
    <t>매출</t>
    <phoneticPr fontId="4" type="noConversion"/>
  </si>
  <si>
    <t>증가율</t>
    <phoneticPr fontId="4" type="noConversion"/>
  </si>
  <si>
    <t>수도광열비</t>
    <phoneticPr fontId="4" type="noConversion"/>
  </si>
  <si>
    <t>자재(제조소모품)</t>
    <phoneticPr fontId="4" type="noConversion"/>
  </si>
  <si>
    <t>제조경비</t>
  </si>
  <si>
    <t>매출 대비</t>
    <phoneticPr fontId="4" type="noConversion"/>
  </si>
  <si>
    <t>복리후생비</t>
    <phoneticPr fontId="4" type="noConversion"/>
  </si>
  <si>
    <t>여비교통비</t>
    <phoneticPr fontId="4" type="noConversion"/>
  </si>
  <si>
    <t>접대비</t>
    <phoneticPr fontId="4" type="noConversion"/>
  </si>
  <si>
    <t>통신비</t>
    <phoneticPr fontId="4" type="noConversion"/>
  </si>
  <si>
    <t>세금과공과</t>
    <phoneticPr fontId="4" type="noConversion"/>
  </si>
  <si>
    <t>보험료</t>
    <phoneticPr fontId="4" type="noConversion"/>
  </si>
  <si>
    <t>차량유지비</t>
    <phoneticPr fontId="4" type="noConversion"/>
  </si>
  <si>
    <t>운반비</t>
    <phoneticPr fontId="4" type="noConversion"/>
  </si>
  <si>
    <t>도서인쇄비</t>
    <phoneticPr fontId="4" type="noConversion"/>
  </si>
  <si>
    <t>소모품비(사무용품외)</t>
    <phoneticPr fontId="4" type="noConversion"/>
  </si>
  <si>
    <t>교육훈련비</t>
    <phoneticPr fontId="4" type="noConversion"/>
  </si>
  <si>
    <t>지급수수료</t>
    <phoneticPr fontId="4" type="noConversion"/>
  </si>
  <si>
    <t>광고선전비</t>
    <phoneticPr fontId="4" type="noConversion"/>
  </si>
  <si>
    <t>장비</t>
    <phoneticPr fontId="4" type="noConversion"/>
  </si>
  <si>
    <t>운임</t>
    <phoneticPr fontId="4" type="noConversion"/>
  </si>
  <si>
    <t>연구개발비</t>
    <phoneticPr fontId="4" type="noConversion"/>
  </si>
  <si>
    <t>무형자산상각비</t>
    <phoneticPr fontId="4" type="noConversion"/>
  </si>
  <si>
    <t>기타</t>
    <phoneticPr fontId="4" type="noConversion"/>
  </si>
  <si>
    <t>간접제조경비</t>
    <phoneticPr fontId="4" type="noConversion"/>
  </si>
  <si>
    <t>제조경비 합계</t>
    <phoneticPr fontId="4" type="noConversion"/>
  </si>
  <si>
    <t>소비자물가상승률(평균급여인상률)</t>
    <phoneticPr fontId="4" type="noConversion"/>
  </si>
  <si>
    <t>경제성장률</t>
    <phoneticPr fontId="4" type="noConversion"/>
  </si>
  <si>
    <t>재료비</t>
    <phoneticPr fontId="4" type="noConversion"/>
  </si>
  <si>
    <t>노무비</t>
  </si>
  <si>
    <t>노무비</t>
    <phoneticPr fontId="4" type="noConversion"/>
  </si>
  <si>
    <t>지급임차료</t>
    <phoneticPr fontId="4" type="noConversion"/>
  </si>
  <si>
    <t>자재(제조소모품)</t>
  </si>
  <si>
    <t>세금과공과</t>
  </si>
  <si>
    <t>보험료</t>
  </si>
  <si>
    <t>여비교통비</t>
  </si>
  <si>
    <t>교육훈련비</t>
  </si>
  <si>
    <t>지급수수료</t>
  </si>
  <si>
    <t>도서인쇄비</t>
  </si>
  <si>
    <t>통신비</t>
  </si>
  <si>
    <t>기타</t>
  </si>
  <si>
    <t>연구개발비</t>
  </si>
  <si>
    <t>접대비</t>
  </si>
  <si>
    <t>지급임차료</t>
  </si>
  <si>
    <t>2023.3Q</t>
    <phoneticPr fontId="8" type="noConversion"/>
  </si>
  <si>
    <t>2023.년환산</t>
    <phoneticPr fontId="8" type="noConversion"/>
  </si>
  <si>
    <t>CAGR</t>
    <phoneticPr fontId="8" type="noConversion"/>
  </si>
  <si>
    <t>원재료비</t>
    <phoneticPr fontId="8" type="noConversion"/>
  </si>
  <si>
    <t>인건비</t>
    <phoneticPr fontId="8" type="noConversion"/>
  </si>
  <si>
    <t>계</t>
    <phoneticPr fontId="8" type="noConversion"/>
  </si>
  <si>
    <t>매출액</t>
    <phoneticPr fontId="8" type="noConversion"/>
  </si>
  <si>
    <t>연구개발비/매출액</t>
    <phoneticPr fontId="8" type="noConversion"/>
  </si>
  <si>
    <t>인원수</t>
    <phoneticPr fontId="8" type="noConversion"/>
  </si>
  <si>
    <t>증가율</t>
    <phoneticPr fontId="8" type="noConversion"/>
  </si>
  <si>
    <t>연구개발비</t>
    <phoneticPr fontId="8" type="noConversion"/>
  </si>
  <si>
    <t>센서와 반도체 합계로 분석</t>
    <phoneticPr fontId="4" type="noConversion"/>
  </si>
  <si>
    <t>당기총제조원가</t>
    <phoneticPr fontId="4" type="noConversion"/>
  </si>
  <si>
    <t>d&amp;m사업부</t>
    <phoneticPr fontId="4" type="noConversion"/>
  </si>
  <si>
    <t>2020년</t>
    <phoneticPr fontId="4" type="noConversion"/>
  </si>
  <si>
    <t>2021년</t>
    <phoneticPr fontId="4" type="noConversion"/>
  </si>
  <si>
    <t>2022년</t>
  </si>
  <si>
    <t>2023년</t>
  </si>
  <si>
    <t>원재료</t>
    <phoneticPr fontId="4" type="noConversion"/>
  </si>
  <si>
    <t>재공품</t>
    <phoneticPr fontId="4" type="noConversion"/>
  </si>
  <si>
    <t>제품</t>
    <phoneticPr fontId="4" type="noConversion"/>
  </si>
  <si>
    <t>제조원가</t>
    <phoneticPr fontId="4" type="noConversion"/>
  </si>
  <si>
    <t>상품</t>
    <phoneticPr fontId="4" type="noConversion"/>
  </si>
  <si>
    <t>합계</t>
    <phoneticPr fontId="4" type="noConversion"/>
  </si>
  <si>
    <t>반도체사업부</t>
    <phoneticPr fontId="4" type="noConversion"/>
  </si>
  <si>
    <t>타공정대체</t>
    <phoneticPr fontId="4" type="noConversion"/>
  </si>
  <si>
    <t>제 조 원 가 명 세 서</t>
    <phoneticPr fontId="28" type="noConversion"/>
  </si>
  <si>
    <t>2018년</t>
    <phoneticPr fontId="30" type="noConversion"/>
  </si>
  <si>
    <t>2019년</t>
    <phoneticPr fontId="30" type="noConversion"/>
  </si>
  <si>
    <t>2020년</t>
    <phoneticPr fontId="28" type="noConversion"/>
  </si>
  <si>
    <t>2021년</t>
    <phoneticPr fontId="28" type="noConversion"/>
  </si>
  <si>
    <t>2022년</t>
    <phoneticPr fontId="28" type="noConversion"/>
  </si>
  <si>
    <t>2023년</t>
    <phoneticPr fontId="28" type="noConversion"/>
  </si>
  <si>
    <t>과          목</t>
    <phoneticPr fontId="28" type="noConversion"/>
  </si>
  <si>
    <t>금        액</t>
  </si>
  <si>
    <t>금        액</t>
    <phoneticPr fontId="28" type="noConversion"/>
  </si>
  <si>
    <t xml:space="preserve"> Ⅰ. 재          료           비</t>
    <phoneticPr fontId="28" type="noConversion"/>
  </si>
  <si>
    <t xml:space="preserve">    1. 기 초  재  료  재  고  액</t>
    <phoneticPr fontId="28" type="noConversion"/>
  </si>
  <si>
    <t xml:space="preserve">    2. 당 기  재  료  매  입  액</t>
    <phoneticPr fontId="28" type="noConversion"/>
  </si>
  <si>
    <t xml:space="preserve">    3. 매  입   부  대   비   용</t>
    <phoneticPr fontId="28" type="noConversion"/>
  </si>
  <si>
    <t>계</t>
    <phoneticPr fontId="28" type="noConversion"/>
  </si>
  <si>
    <t xml:space="preserve">    4. 기 말  재  료  재  고  액</t>
    <phoneticPr fontId="28" type="noConversion"/>
  </si>
  <si>
    <t xml:space="preserve">    5. 타    계    정    대   체</t>
    <phoneticPr fontId="28" type="noConversion"/>
  </si>
  <si>
    <t xml:space="preserve"> Ⅱ. 노          무           비</t>
    <phoneticPr fontId="28" type="noConversion"/>
  </si>
  <si>
    <t xml:space="preserve">    1. 급                     여</t>
    <phoneticPr fontId="28" type="noConversion"/>
  </si>
  <si>
    <t xml:space="preserve">    2. 퇴      직      급     여</t>
    <phoneticPr fontId="28" type="noConversion"/>
  </si>
  <si>
    <t xml:space="preserve"> Ⅲ. 제      조       경      비</t>
    <phoneticPr fontId="28" type="noConversion"/>
  </si>
  <si>
    <t xml:space="preserve">    1. 가    스    수    도   료</t>
    <phoneticPr fontId="28" type="noConversion"/>
  </si>
  <si>
    <t xml:space="preserve">    2. 전         력          비</t>
    <phoneticPr fontId="28" type="noConversion"/>
  </si>
  <si>
    <t xml:space="preserve">    3. 감    가    상    각   비</t>
    <phoneticPr fontId="28" type="noConversion"/>
  </si>
  <si>
    <t xml:space="preserve">    4. 무  형  자  산  상  각 비</t>
    <phoneticPr fontId="28" type="noConversion"/>
  </si>
  <si>
    <t xml:space="preserve">    5. 소     모      품      비</t>
    <phoneticPr fontId="28" type="noConversion"/>
  </si>
  <si>
    <t xml:space="preserve">    6. 세    금    과    공   과</t>
    <phoneticPr fontId="28" type="noConversion"/>
  </si>
  <si>
    <t xml:space="preserve">    7. 임         차          료</t>
    <phoneticPr fontId="28" type="noConversion"/>
  </si>
  <si>
    <t xml:space="preserve">    8. 보         험          료</t>
    <phoneticPr fontId="28" type="noConversion"/>
  </si>
  <si>
    <t xml:space="preserve">    9. 복    리    후    생   비</t>
    <phoneticPr fontId="28" type="noConversion"/>
  </si>
  <si>
    <t xml:space="preserve">   10. 여    비    교    통   비</t>
    <phoneticPr fontId="28" type="noConversion"/>
  </si>
  <si>
    <t xml:space="preserve">   11. 접         대          비</t>
    <phoneticPr fontId="28" type="noConversion"/>
  </si>
  <si>
    <t xml:space="preserve">   12. 운                     임</t>
    <phoneticPr fontId="28" type="noConversion"/>
  </si>
  <si>
    <t xml:space="preserve">   13. 교    육    훈    련   비</t>
    <phoneticPr fontId="28" type="noConversion"/>
  </si>
  <si>
    <t xml:space="preserve">   14. 도    서    인    쇄   비</t>
    <phoneticPr fontId="28" type="noConversion"/>
  </si>
  <si>
    <t xml:space="preserve">   15. 경  상  연 구  개  발  비</t>
    <phoneticPr fontId="28" type="noConversion"/>
  </si>
  <si>
    <t xml:space="preserve">   16. 차    량    유    지   비</t>
    <phoneticPr fontId="28" type="noConversion"/>
  </si>
  <si>
    <t xml:space="preserve">   17. 외    주    가    공   비</t>
    <phoneticPr fontId="28" type="noConversion"/>
  </si>
  <si>
    <t xml:space="preserve">   18. 잡                     비</t>
    <phoneticPr fontId="28" type="noConversion"/>
  </si>
  <si>
    <t xml:space="preserve">   19. 지    급    수    수   료</t>
    <phoneticPr fontId="28" type="noConversion"/>
  </si>
  <si>
    <t xml:space="preserve">   20. 통         신          비</t>
    <phoneticPr fontId="28" type="noConversion"/>
  </si>
  <si>
    <t xml:space="preserve">   21. 광    고    선    전   비</t>
    <phoneticPr fontId="30" type="noConversion"/>
  </si>
  <si>
    <t xml:space="preserve"> Ⅳ. 당  기   총  제  조  비  용</t>
    <phoneticPr fontId="28" type="noConversion"/>
  </si>
  <si>
    <t xml:space="preserve"> Ⅴ. 기 초  재 공 품  재  고  액</t>
    <phoneticPr fontId="28" type="noConversion"/>
  </si>
  <si>
    <t xml:space="preserve"> Ⅵ. 합                       계</t>
    <phoneticPr fontId="28" type="noConversion"/>
  </si>
  <si>
    <t xml:space="preserve"> Ⅶ. 기 말  재 공 품  재  고  액</t>
    <phoneticPr fontId="28" type="noConversion"/>
  </si>
  <si>
    <t xml:space="preserve"> Ⅸ. 당 기  제 품  제 조  원  가</t>
    <phoneticPr fontId="28" type="noConversion"/>
  </si>
  <si>
    <t>소비자물가상승률</t>
    <phoneticPr fontId="8" type="noConversion"/>
  </si>
  <si>
    <t>경제상승률</t>
    <phoneticPr fontId="8" type="noConversion"/>
  </si>
  <si>
    <t>급여인상률</t>
    <phoneticPr fontId="8" type="noConversion"/>
  </si>
  <si>
    <t>생산자물가상승률</t>
    <phoneticPr fontId="8" type="noConversion"/>
  </si>
  <si>
    <t>인원</t>
    <phoneticPr fontId="8" type="noConversion"/>
  </si>
  <si>
    <t>평균임금</t>
    <phoneticPr fontId="8" type="noConversion"/>
  </si>
  <si>
    <t>회사제시</t>
    <phoneticPr fontId="8" type="noConversion"/>
  </si>
  <si>
    <t>D&amp;M사업부</t>
    <phoneticPr fontId="4" type="noConversion"/>
  </si>
  <si>
    <t>근무인원</t>
    <phoneticPr fontId="4" type="noConversion"/>
  </si>
  <si>
    <t>평균임금</t>
    <phoneticPr fontId="4" type="noConversion"/>
  </si>
  <si>
    <t>전체급여</t>
    <phoneticPr fontId="4" type="noConversion"/>
  </si>
  <si>
    <t>노무비</t>
    <phoneticPr fontId="4" type="noConversion"/>
  </si>
  <si>
    <t>노무비_현재 보고서 버전</t>
    <phoneticPr fontId="4" type="noConversion"/>
  </si>
  <si>
    <t>&gt; 회사 수령</t>
    <phoneticPr fontId="4" type="noConversion"/>
  </si>
  <si>
    <t>매출원가</t>
    <phoneticPr fontId="4" type="noConversion"/>
  </si>
  <si>
    <t>24기(2023년) 반도체사업부 제조원가</t>
    <phoneticPr fontId="28" type="noConversion"/>
  </si>
  <si>
    <t>㈜오디텍</t>
    <phoneticPr fontId="28" type="noConversion"/>
  </si>
  <si>
    <t>[단위: 원]</t>
  </si>
  <si>
    <t>항목  /   부   문</t>
  </si>
  <si>
    <t>합  계</t>
  </si>
  <si>
    <t>PHOTO DIODE</t>
    <phoneticPr fontId="28" type="noConversion"/>
  </si>
  <si>
    <t>PHOTO TR</t>
    <phoneticPr fontId="28" type="noConversion"/>
  </si>
  <si>
    <t>SUB MOUNT</t>
    <phoneticPr fontId="28" type="noConversion"/>
  </si>
  <si>
    <t>ZENER DIODE</t>
    <phoneticPr fontId="28" type="noConversion"/>
  </si>
  <si>
    <t>POWER TR</t>
    <phoneticPr fontId="28" type="noConversion"/>
  </si>
  <si>
    <t>당</t>
  </si>
  <si>
    <t>원  재  료  비</t>
  </si>
  <si>
    <t>기</t>
  </si>
  <si>
    <t>내  부  매  입</t>
    <phoneticPr fontId="28" type="noConversion"/>
  </si>
  <si>
    <t>투</t>
  </si>
  <si>
    <t>노    무    비</t>
  </si>
  <si>
    <t>입</t>
  </si>
  <si>
    <t>제 조 간 접 비</t>
  </si>
  <si>
    <t>소    계</t>
  </si>
  <si>
    <t>당 기  제 조  비 용</t>
  </si>
  <si>
    <t>기초재공품환산량</t>
  </si>
  <si>
    <t>초</t>
  </si>
  <si>
    <t>재</t>
  </si>
  <si>
    <t>공</t>
  </si>
  <si>
    <t>품</t>
  </si>
  <si>
    <t>당 기  투 입  원 가</t>
  </si>
  <si>
    <t>기말재공품환산량</t>
  </si>
  <si>
    <t>말</t>
  </si>
  <si>
    <t>당기</t>
  </si>
  <si>
    <t>제품</t>
  </si>
  <si>
    <t>제조</t>
  </si>
  <si>
    <t>원가</t>
  </si>
  <si>
    <t>완  성  수  량</t>
  </si>
  <si>
    <t>제  조  단  가</t>
  </si>
  <si>
    <t>제</t>
  </si>
  <si>
    <t>기  초  수  량</t>
  </si>
  <si>
    <t>매</t>
  </si>
  <si>
    <t>출</t>
  </si>
  <si>
    <t>원</t>
  </si>
  <si>
    <t>가</t>
  </si>
  <si>
    <t>출  고  수  량</t>
  </si>
  <si>
    <t>기  말  수  량</t>
  </si>
  <si>
    <t>공수</t>
    <phoneticPr fontId="28" type="noConversion"/>
  </si>
  <si>
    <t>재공품작업시간</t>
    <phoneticPr fontId="28" type="noConversion"/>
  </si>
  <si>
    <t>상품매출</t>
    <phoneticPr fontId="28" type="noConversion"/>
  </si>
  <si>
    <t>매출액</t>
    <phoneticPr fontId="28" type="noConversion"/>
  </si>
  <si>
    <t>제조단가</t>
    <phoneticPr fontId="28" type="noConversion"/>
  </si>
  <si>
    <t>매출단가</t>
    <phoneticPr fontId="28" type="noConversion"/>
  </si>
  <si>
    <t>24기(2023년) 상품 원가</t>
    <phoneticPr fontId="28" type="noConversion"/>
  </si>
  <si>
    <t>상 품</t>
    <phoneticPr fontId="28" type="noConversion"/>
  </si>
  <si>
    <t>상품(DM)</t>
    <phoneticPr fontId="28" type="noConversion"/>
  </si>
  <si>
    <t>상품(반도체)</t>
    <phoneticPr fontId="28" type="noConversion"/>
  </si>
  <si>
    <t>매입 부대 비용</t>
  </si>
  <si>
    <t>원가율(매출원가/매출액)</t>
    <phoneticPr fontId="28" type="noConversion"/>
  </si>
  <si>
    <t>대사</t>
    <phoneticPr fontId="4" type="noConversion"/>
  </si>
  <si>
    <t>원재료 기초</t>
    <phoneticPr fontId="4" type="noConversion"/>
  </si>
  <si>
    <t>매입</t>
    <phoneticPr fontId="4" type="noConversion"/>
  </si>
  <si>
    <t>원재료 기말</t>
    <phoneticPr fontId="4" type="noConversion"/>
  </si>
  <si>
    <t>매      출      액</t>
  </si>
  <si>
    <t>원   재    료   비</t>
  </si>
  <si>
    <t>내   부    매   입</t>
  </si>
  <si>
    <t>노      무      비</t>
  </si>
  <si>
    <t>제  조  간  접  비</t>
  </si>
  <si>
    <t>타  공  정   대  체</t>
  </si>
  <si>
    <t>기  초  재  공  품</t>
  </si>
  <si>
    <t>기  말  재  공  품</t>
  </si>
  <si>
    <t>당기 제품 제조 원가</t>
  </si>
  <si>
    <t>기   초    제   품</t>
  </si>
  <si>
    <t>기   말    제   품</t>
  </si>
  <si>
    <t>타  공  정  대  체</t>
  </si>
  <si>
    <t xml:space="preserve">  기   초    상   품  </t>
  </si>
  <si>
    <t>상  품  매  입  액</t>
  </si>
  <si>
    <t xml:space="preserve">   기   말    상   품   </t>
  </si>
  <si>
    <t>매   출    원   가</t>
  </si>
  <si>
    <t xml:space="preserve">  매  출  총  이  익  </t>
  </si>
  <si>
    <t>일  반  관  리  비</t>
  </si>
  <si>
    <t>영   업    이   익</t>
  </si>
  <si>
    <t>영  업  외  수  익</t>
  </si>
  <si>
    <t>영  업  외  비  용</t>
  </si>
  <si>
    <t>경   상    이   익</t>
  </si>
  <si>
    <t>재고자산충당금환입(매출원가)</t>
  </si>
  <si>
    <t>재고자산평가손실(매출원가)</t>
  </si>
  <si>
    <t>법  인  세  비  용</t>
  </si>
  <si>
    <t>당  기  순  이  익</t>
  </si>
  <si>
    <t>20기(2019년) 부서별 손익계산서</t>
    <phoneticPr fontId="28" type="noConversion"/>
  </si>
  <si>
    <t>반도체사업부_제조</t>
    <phoneticPr fontId="4" type="noConversion"/>
  </si>
  <si>
    <t>반도체사업부_상품</t>
    <phoneticPr fontId="4" type="noConversion"/>
  </si>
  <si>
    <t>여기부터 평가자 작성</t>
    <phoneticPr fontId="4" type="noConversion"/>
  </si>
  <si>
    <t>재공품 기초</t>
    <phoneticPr fontId="4" type="noConversion"/>
  </si>
  <si>
    <t>재공품 기말</t>
    <phoneticPr fontId="4" type="noConversion"/>
  </si>
  <si>
    <t>minor pass</t>
    <phoneticPr fontId="4" type="noConversion"/>
  </si>
  <si>
    <t>증가율</t>
  </si>
  <si>
    <t>매출 대비</t>
  </si>
  <si>
    <t>상품 기초</t>
    <phoneticPr fontId="4" type="noConversion"/>
  </si>
  <si>
    <t>상품 기말</t>
    <phoneticPr fontId="4" type="noConversion"/>
  </si>
  <si>
    <t>사업연도</t>
  </si>
  <si>
    <t>2023년 분기</t>
  </si>
  <si>
    <t>(제24기 9월)</t>
  </si>
  <si>
    <t>(제23기)</t>
  </si>
  <si>
    <t>매출</t>
  </si>
  <si>
    <t>유형</t>
  </si>
  <si>
    <t>품목</t>
  </si>
  <si>
    <t>구분</t>
  </si>
  <si>
    <t>반도체</t>
  </si>
  <si>
    <t>Wafer</t>
  </si>
  <si>
    <t>해외</t>
  </si>
  <si>
    <t>23년 반기</t>
  </si>
  <si>
    <t>(제24기 6월)</t>
  </si>
  <si>
    <t>2023년 1분기</t>
  </si>
  <si>
    <t>(제24기 1분기)</t>
  </si>
  <si>
    <t>증감률</t>
    <phoneticPr fontId="4" type="noConversion"/>
  </si>
  <si>
    <t>(단위:백만원)</t>
    <phoneticPr fontId="4" type="noConversion"/>
  </si>
  <si>
    <r>
      <t>외주가공비,</t>
    </r>
    <r>
      <rPr>
        <sz val="11"/>
        <color theme="1"/>
        <rFont val="맑은 고딕"/>
        <family val="2"/>
        <charset val="129"/>
        <scheme val="minor"/>
      </rPr>
      <t xml:space="preserve"> 수선비</t>
    </r>
    <phoneticPr fontId="4" type="noConversion"/>
  </si>
  <si>
    <t>외주가공비, 수선비</t>
  </si>
  <si>
    <t>&gt; 회사제시 금액 준용_유의적인 차이가 발생하지 않음</t>
    <phoneticPr fontId="4" type="noConversion"/>
  </si>
  <si>
    <t>&gt; 평가자 산출_평가자가 산출한 capex 투자에 따른 감가상각비로 반영함</t>
    <phoneticPr fontId="4" type="noConversion"/>
  </si>
  <si>
    <t>&gt; 과거 CAGR 적용, 회사제시 간접제조경비에 해당 비용 누락으로 cgu 평가 시에 평가자가 별도로 반영</t>
    <phoneticPr fontId="4" type="noConversion"/>
  </si>
  <si>
    <t>&gt; 회사제시 금액 준용_수도광열비는 wafer 생산량에 비례해서 발생하며 평가자가 매출에 비례해서 가정한 가정보다는 회사 제시 가정이 더 정확하다고 판단되어 평가 시 회사제시 금액을 준용</t>
    <phoneticPr fontId="4" type="noConversion"/>
  </si>
  <si>
    <t>(매출원가율에 대해 문의주셨으나 총제조원가를 기준으로 답변 드린다는 점 참고 부탁드립니다.)
향후 매출원가율이 하락하는 사유는 크게 재료비의 감소와 매출 증가에 따른 준고정비와 고정비의 상대적으로 적은 증가가 원인으로 발생합니다.
1. 재료비 감소
당기총제조원가 중 재료비는 매출액 대비 23년 43%에서 24년 27% 수준으로 하락할 것으로 예상됩니다. 평가 시에는 회사제시 금액을 준용하였으며 회사가 재료비가 하락할 것으로 예상한 근거는 Sheet 재료비 관련 참고 부탁드립니다.
2. 준고정비와 고정비
- 노무비: 평가 시, 회사제시 인원 고용과 평균임금의 상승을 반영하여 평가자가 별도 추정하였습니다. 기술집약적인 반도체산업 특성 상 매출 증가에 정비례하는 인원증가가 발생하지 않을 것이며, 24년 217억원의 매출과 유사한 수준인 21년 205억원의 매출을 달성할 떄에도 근무인원은 113명이었다는 점 등을 고려하였을 떄 회사가 제시한 24~26년 인원 130~140명은 향후 매출 증가를 고려한 이후에도 생산물량을 소화할 수 있는 적정수준으로 판단하였습니다. 
- 제조경비: 수도광열비, 감가상각비, 지급임차료, 소모품비, 외주가공비와 수선비로 구성되어 있습니다. 수도광열비, 소모품비, 외주가공비와 수선비는 변동비적 성격이나 업체이원화와 공정 내 효율 증가 등을 통해 23년 원가 대비 감소를 계획하고 있어 원가율이 감소하는 것으로 가정하였습니다. 매출원가율 관련(전체) 시트 참고 부탁드립니다.
- 간접제조경비: 간접제조경비는 복리후생비, 연구개발비, 세금과공과 등으로 구성되어 있으며 대부분이 매출 증가와 무관하게 발생하는 고정비 성격입니다. 평가 시에는 회사제시 금액이 23년 금액을 기초로 소비자물가상승률 등을 적용하여 계산한 평가자 금액과 유의미한 차이가 발생하지 않아 회사제시를 수용하였습니다.(회사가 제시한 금액에는 연구개발비가 누락되어 있어 평가 시에는 회사제시 금액 + 제가 추정한 연구개발비 금액을 합산하였습니다. 연구개발비 고려할 경우 유의미한 차이가 발생하지 않습니다. 참고 부탁드립니다.)</t>
    <phoneticPr fontId="4" type="noConversion"/>
  </si>
  <si>
    <t xml:space="preserve"> </t>
    <phoneticPr fontId="4" type="noConversion"/>
  </si>
  <si>
    <t>향후 업체이원화 등을 통해 기존 bare wafer의 구입 단가 하락을 계획 중에 있음. 23년 2분기 wafer 가격은 전분기 대비 약 8% 감소하고 있으며 이러한 wafer 가격 하락이 지속될 것으로 예상됨.</t>
    <phoneticPr fontId="4" type="noConversion"/>
  </si>
  <si>
    <t>Epi공정 자체 수행 예정으로 원자재 매입 금액이 하락할 예정</t>
    <phoneticPr fontId="4" type="noConversion"/>
  </si>
  <si>
    <t>출처: 신한투자증권_전력반도체 1년간의 발자취, Value-Chain 총정리</t>
    <phoneticPr fontId="4" type="noConversion"/>
  </si>
  <si>
    <t>Bare 웨이퍼는 Epi웨이퍼 가격대비 최소 2배, 최대 10배의 가격차이가 존재하며 회사는 Bare 웨이퍼 구매를 통한 재료비 하락을 예상하였음.</t>
    <phoneticPr fontId="4" type="noConversion"/>
  </si>
  <si>
    <t>Epi 공정 자체 수행을 위한 설비투자를 진행해왔으며 24년 1분기 중 Epi 공정을 가동할 예정임.</t>
    <phoneticPr fontId="4" type="noConversion"/>
  </si>
  <si>
    <t>원재료 매입가격 추세</t>
    <phoneticPr fontId="4" type="noConversion"/>
  </si>
  <si>
    <t>wafer 투입 물량</t>
    <phoneticPr fontId="4" type="noConversion"/>
  </si>
  <si>
    <t>증감</t>
    <phoneticPr fontId="4" type="noConversion"/>
  </si>
  <si>
    <t>회사제시 수도광열비는 epi 공정 증가 등을 고려하여 산출된 것으로 파악됨,</t>
    <phoneticPr fontId="4" type="noConversion"/>
  </si>
  <si>
    <t>&gt; 회사제시 금액 준용_소모품비 업체이원화 등을 통해 23년 발생원가 대비 금액 절감이 예상하고 있음.</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</si>
</sst>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1" formatCode="_-* #,##0_-;\-* #,##0_-;_-* &quot;-&quot;_-;_-@_-"/>
    <numFmt numFmtId="44" formatCode="_-&quot;₩&quot;* #,##0.00_-;\-&quot;₩&quot;* #,##0.00_-;_-&quot;₩&quot;* &quot;-&quot;??_-;_-@_-"/>
    <numFmt numFmtId="176" formatCode="_ * #,##0_ ;_ * \-#,##0_ ;_ * &quot;-&quot;_ ;_ @_ "/>
    <numFmt numFmtId="177" formatCode="0.0%"/>
    <numFmt numFmtId="178" formatCode="_(* #,##0_);_(* \(#,##0\);_(* &quot;-&quot;_);_(@_)"/>
    <numFmt numFmtId="179" formatCode="_ * #,##0.000_ ;_ * \-#,##0.000_ ;_ * &quot;-&quot;_ ;_ @_ "/>
    <numFmt numFmtId="180" formatCode="_ * #,##0.00_ ;_ * \-#,##0.00_ ;_ * &quot;-&quot;_ ;_ @_ "/>
  </numFmts>
  <fonts count="47"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u val="singleAccounting"/>
      <sz val="14"/>
      <color theme="1"/>
      <name val="맑은 고딕"/>
      <family val="3"/>
      <charset val="129"/>
      <scheme val="minor"/>
    </font>
    <font>
      <sz val="8"/>
      <name val="맑은 고딕"/>
      <family val="2"/>
      <charset val="129"/>
      <scheme val="minor"/>
    </font>
    <font>
      <u val="singleAccounting"/>
      <sz val="10"/>
      <color theme="1"/>
      <name val="맑은 고딕"/>
      <family val="3"/>
      <charset val="129"/>
      <scheme val="minor"/>
    </font>
    <font>
      <sz val="10"/>
      <color theme="1"/>
      <name val="맑은 고딕"/>
      <family val="3"/>
      <charset val="129"/>
      <scheme val="minor"/>
    </font>
    <font>
      <b/>
      <sz val="10"/>
      <color rgb="FFFFFFFF"/>
      <name val="맑은 고딕"/>
      <family val="3"/>
      <charset val="129"/>
      <scheme val="minor"/>
    </font>
    <font>
      <sz val="8"/>
      <name val="맑은 고딕"/>
      <family val="3"/>
      <charset val="129"/>
      <scheme val="minor"/>
    </font>
    <font>
      <sz val="9"/>
      <color theme="1"/>
      <name val="맑은 고딕"/>
      <family val="2"/>
      <charset val="129"/>
      <scheme val="minor"/>
    </font>
    <font>
      <sz val="10"/>
      <color rgb="FFFF0000"/>
      <name val="맑은 고딕"/>
      <family val="3"/>
      <charset val="129"/>
      <scheme val="minor"/>
    </font>
    <font>
      <sz val="10"/>
      <name val="Arial"/>
      <family val="2"/>
    </font>
    <font>
      <sz val="10"/>
      <name val="Times New Roman"/>
      <family val="1"/>
    </font>
    <font>
      <sz val="11"/>
      <color theme="1"/>
      <name val="맑은 고딕"/>
      <family val="2"/>
      <scheme val="minor"/>
    </font>
    <font>
      <u/>
      <sz val="11"/>
      <color theme="10"/>
      <name val="맑은 고딕"/>
      <family val="2"/>
      <charset val="129"/>
      <scheme val="minor"/>
    </font>
    <font>
      <sz val="11"/>
      <color theme="1"/>
      <name val="맑은 고딕"/>
      <family val="3"/>
      <charset val="129"/>
      <scheme val="minor"/>
    </font>
    <font>
      <sz val="10"/>
      <color theme="1"/>
      <name val="맑은 고딕"/>
      <family val="2"/>
      <charset val="129"/>
      <scheme val="minor"/>
    </font>
    <font>
      <sz val="11"/>
      <color theme="1"/>
      <name val="맑은 고딕"/>
      <family val="3"/>
      <charset val="129"/>
    </font>
    <font>
      <sz val="9"/>
      <color theme="1"/>
      <name val="바탕체"/>
      <family val="1"/>
      <charset val="129"/>
    </font>
    <font>
      <i/>
      <sz val="9"/>
      <color theme="1"/>
      <name val="바탕체"/>
      <family val="1"/>
      <charset val="129"/>
    </font>
    <font>
      <i/>
      <sz val="10"/>
      <color theme="1"/>
      <name val="맑은 고딕"/>
      <family val="3"/>
      <charset val="129"/>
      <scheme val="minor"/>
    </font>
    <font>
      <b/>
      <sz val="10"/>
      <color theme="1"/>
      <name val="맑은 고딕"/>
      <family val="3"/>
      <charset val="129"/>
      <scheme val="minor"/>
    </font>
    <font>
      <i/>
      <sz val="9"/>
      <color theme="1"/>
      <name val="맑은 고딕"/>
      <family val="2"/>
      <charset val="129"/>
      <scheme val="minor"/>
    </font>
    <font>
      <i/>
      <sz val="9"/>
      <color theme="1"/>
      <name val="맑은 고딕"/>
      <family val="3"/>
      <charset val="129"/>
      <scheme val="minor"/>
    </font>
    <font>
      <sz val="9"/>
      <color theme="1"/>
      <name val="맑은 고딕"/>
      <family val="3"/>
      <charset val="129"/>
      <scheme val="minor"/>
    </font>
    <font>
      <b/>
      <sz val="9"/>
      <color theme="1"/>
      <name val="맑은 고딕"/>
      <family val="3"/>
      <charset val="129"/>
      <scheme val="minor"/>
    </font>
    <font>
      <b/>
      <sz val="10"/>
      <color theme="0"/>
      <name val="맑은 고딕"/>
      <family val="3"/>
      <charset val="129"/>
      <scheme val="minor"/>
    </font>
    <font>
      <b/>
      <sz val="20"/>
      <name val="굴림체"/>
      <family val="3"/>
      <charset val="129"/>
    </font>
    <font>
      <sz val="8"/>
      <name val="바탕"/>
      <family val="1"/>
      <charset val="129"/>
    </font>
    <font>
      <sz val="12"/>
      <name val="굴림체"/>
      <family val="3"/>
      <charset val="129"/>
    </font>
    <font>
      <sz val="12"/>
      <name val="바탕체"/>
      <family val="1"/>
      <charset val="129"/>
    </font>
    <font>
      <sz val="20"/>
      <name val="굴림체"/>
      <family val="3"/>
      <charset val="129"/>
    </font>
    <font>
      <sz val="10"/>
      <name val="굴림체"/>
      <family val="3"/>
      <charset val="129"/>
    </font>
    <font>
      <sz val="11"/>
      <name val="굴림체"/>
      <family val="3"/>
      <charset val="129"/>
    </font>
    <font>
      <sz val="9"/>
      <color indexed="81"/>
      <name val="굴림"/>
      <family val="3"/>
      <charset val="129"/>
    </font>
    <font>
      <sz val="10"/>
      <color theme="3"/>
      <name val="맑은 고딕"/>
      <family val="3"/>
      <charset val="129"/>
      <scheme val="minor"/>
    </font>
    <font>
      <sz val="10"/>
      <color rgb="FFFF0000"/>
      <name val="맑은 고딕"/>
      <family val="2"/>
      <charset val="129"/>
      <scheme val="minor"/>
    </font>
    <font>
      <sz val="18"/>
      <name val="굴림체"/>
      <family val="3"/>
      <charset val="129"/>
    </font>
    <font>
      <sz val="9"/>
      <name val="굴림체"/>
      <family val="3"/>
      <charset val="129"/>
    </font>
    <font>
      <b/>
      <sz val="9"/>
      <color indexed="81"/>
      <name val="돋움"/>
      <family val="3"/>
      <charset val="129"/>
    </font>
    <font>
      <b/>
      <sz val="9"/>
      <color indexed="81"/>
      <name val="Tahoma"/>
      <family val="2"/>
    </font>
    <font>
      <sz val="9"/>
      <color indexed="81"/>
      <name val="Tahoma"/>
      <family val="2"/>
    </font>
    <font>
      <sz val="9"/>
      <color indexed="81"/>
      <name val="돋움"/>
      <family val="3"/>
      <charset val="129"/>
    </font>
    <font>
      <sz val="8"/>
      <name val="굴림체"/>
      <family val="3"/>
      <charset val="129"/>
    </font>
    <font>
      <b/>
      <sz val="22"/>
      <name val="굴림체"/>
      <family val="3"/>
      <charset val="129"/>
    </font>
    <font>
      <sz val="11"/>
      <color rgb="FF000000"/>
      <name val="굴림"/>
      <family val="3"/>
      <charset val="129"/>
    </font>
    <font>
      <b/>
      <sz val="11"/>
      <color theme="1"/>
      <name val="맑은 고딕"/>
      <family val="3"/>
      <charset val="129"/>
      <scheme val="minor"/>
    </font>
  </fonts>
  <fills count="16">
    <fill>
      <patternFill patternType="none"/>
    </fill>
    <fill>
      <patternFill patternType="gray125"/>
    </fill>
    <fill>
      <patternFill patternType="solid">
        <fgColor rgb="FF00338D"/>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6"/>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002060"/>
        <bgColor indexed="64"/>
      </patternFill>
    </fill>
    <fill>
      <patternFill patternType="solid">
        <fgColor theme="6" tint="0.79998168889431442"/>
        <bgColor indexed="64"/>
      </patternFill>
    </fill>
    <fill>
      <patternFill patternType="solid">
        <fgColor theme="0"/>
        <bgColor indexed="64"/>
      </patternFill>
    </fill>
    <fill>
      <patternFill patternType="solid">
        <fgColor rgb="FFFFFF00"/>
        <bgColor indexed="64"/>
      </patternFill>
    </fill>
    <fill>
      <patternFill patternType="solid">
        <fgColor indexed="45"/>
        <bgColor indexed="64"/>
      </patternFill>
    </fill>
  </fills>
  <borders count="162">
    <border>
      <left/>
      <right/>
      <top/>
      <bottom/>
      <diagonal/>
    </border>
    <border>
      <left style="thin">
        <color rgb="FF005EB8"/>
      </left>
      <right style="thin">
        <color rgb="FF005EB8"/>
      </right>
      <top style="thin">
        <color rgb="FF005EB8"/>
      </top>
      <bottom style="thin">
        <color rgb="FF005EB8"/>
      </bottom>
      <diagonal/>
    </border>
    <border>
      <left style="thin">
        <color rgb="FF005EB8"/>
      </left>
      <right/>
      <top style="thin">
        <color rgb="FF005EB8"/>
      </top>
      <bottom style="thin">
        <color rgb="FF005EB8"/>
      </bottom>
      <diagonal/>
    </border>
    <border>
      <left/>
      <right style="thin">
        <color rgb="FF005EB8"/>
      </right>
      <top style="thin">
        <color rgb="FF005EB8"/>
      </top>
      <bottom style="thin">
        <color rgb="FF005EB8"/>
      </bottom>
      <diagonal/>
    </border>
    <border>
      <left style="thin">
        <color rgb="FF005EB8"/>
      </left>
      <right style="thin">
        <color rgb="FF005EB8"/>
      </right>
      <top/>
      <bottom style="dotted">
        <color rgb="FF005EB8"/>
      </bottom>
      <diagonal/>
    </border>
    <border>
      <left/>
      <right style="thin">
        <color rgb="FF005EB8"/>
      </right>
      <top/>
      <bottom style="dotted">
        <color rgb="FF005EB8"/>
      </bottom>
      <diagonal/>
    </border>
    <border>
      <left/>
      <right style="thin">
        <color rgb="FF005EB8"/>
      </right>
      <top style="dotted">
        <color rgb="FF005EB8"/>
      </top>
      <bottom style="dotted">
        <color rgb="FF005EB8"/>
      </bottom>
      <diagonal/>
    </border>
    <border>
      <left style="thin">
        <color rgb="FF005EB8"/>
      </left>
      <right style="thin">
        <color rgb="FF005EB8"/>
      </right>
      <top style="dotted">
        <color rgb="FF005EB8"/>
      </top>
      <bottom style="dotted">
        <color rgb="FF005EB8"/>
      </bottom>
      <diagonal/>
    </border>
    <border>
      <left style="thin">
        <color rgb="FF005EB8"/>
      </left>
      <right style="thin">
        <color rgb="FF005EB8"/>
      </right>
      <top style="dotted">
        <color rgb="FF005EB8"/>
      </top>
      <bottom style="thin">
        <color rgb="FF005EB8"/>
      </bottom>
      <diagonal/>
    </border>
    <border>
      <left/>
      <right style="thin">
        <color rgb="FF005EB8"/>
      </right>
      <top style="dotted">
        <color rgb="FF005EB8"/>
      </top>
      <bottom style="thin">
        <color rgb="FF005EB8"/>
      </bottom>
      <diagonal/>
    </border>
    <border>
      <left style="thick">
        <color auto="1"/>
      </left>
      <right/>
      <top style="thick">
        <color auto="1"/>
      </top>
      <bottom/>
      <diagonal/>
    </border>
    <border>
      <left/>
      <right/>
      <top style="thick">
        <color auto="1"/>
      </top>
      <bottom/>
      <diagonal/>
    </border>
    <border>
      <left/>
      <right style="double">
        <color auto="1"/>
      </right>
      <top style="thick">
        <color auto="1"/>
      </top>
      <bottom/>
      <diagonal/>
    </border>
    <border>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style="thick">
        <color auto="1"/>
      </left>
      <right/>
      <top/>
      <bottom/>
      <diagonal/>
    </border>
    <border>
      <left/>
      <right style="double">
        <color indexed="64"/>
      </right>
      <top/>
      <bottom/>
      <diagonal/>
    </border>
    <border>
      <left/>
      <right style="thin">
        <color indexed="64"/>
      </right>
      <top/>
      <bottom/>
      <diagonal/>
    </border>
    <border>
      <left style="thin">
        <color auto="1"/>
      </left>
      <right style="thin">
        <color auto="1"/>
      </right>
      <top/>
      <bottom/>
      <diagonal/>
    </border>
    <border>
      <left style="thin">
        <color auto="1"/>
      </left>
      <right style="thick">
        <color auto="1"/>
      </right>
      <top/>
      <bottom/>
      <diagonal/>
    </border>
    <border>
      <left style="thick">
        <color auto="1"/>
      </left>
      <right style="thin">
        <color auto="1"/>
      </right>
      <top style="double">
        <color auto="1"/>
      </top>
      <bottom/>
      <diagonal/>
    </border>
    <border>
      <left style="thin">
        <color indexed="64"/>
      </left>
      <right style="thin">
        <color indexed="64"/>
      </right>
      <top style="double">
        <color indexed="64"/>
      </top>
      <bottom/>
      <diagonal/>
    </border>
    <border>
      <left style="thin">
        <color auto="1"/>
      </left>
      <right style="double">
        <color auto="1"/>
      </right>
      <top style="double">
        <color auto="1"/>
      </top>
      <bottom/>
      <diagonal/>
    </border>
    <border>
      <left/>
      <right style="thin">
        <color auto="1"/>
      </right>
      <top style="double">
        <color auto="1"/>
      </top>
      <bottom/>
      <diagonal/>
    </border>
    <border>
      <left style="thin">
        <color auto="1"/>
      </left>
      <right style="thick">
        <color auto="1"/>
      </right>
      <top style="double">
        <color auto="1"/>
      </top>
      <bottom/>
      <diagonal/>
    </border>
    <border>
      <left style="hair">
        <color auto="1"/>
      </left>
      <right style="double">
        <color auto="1"/>
      </right>
      <top style="hair">
        <color auto="1"/>
      </top>
      <bottom/>
      <diagonal/>
    </border>
    <border>
      <left/>
      <right style="thin">
        <color auto="1"/>
      </right>
      <top style="hair">
        <color auto="1"/>
      </top>
      <bottom/>
      <diagonal/>
    </border>
    <border>
      <left style="thin">
        <color indexed="64"/>
      </left>
      <right style="thin">
        <color indexed="64"/>
      </right>
      <top style="hair">
        <color indexed="64"/>
      </top>
      <bottom/>
      <diagonal/>
    </border>
    <border>
      <left style="thin">
        <color auto="1"/>
      </left>
      <right style="thick">
        <color auto="1"/>
      </right>
      <top style="hair">
        <color auto="1"/>
      </top>
      <bottom/>
      <diagonal/>
    </border>
    <border>
      <left style="thick">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double">
        <color auto="1"/>
      </right>
      <top style="medium">
        <color auto="1"/>
      </top>
      <bottom style="thin">
        <color auto="1"/>
      </bottom>
      <diagonal/>
    </border>
    <border>
      <left/>
      <right style="thin">
        <color auto="1"/>
      </right>
      <top style="medium">
        <color auto="1"/>
      </top>
      <bottom style="thin">
        <color auto="1"/>
      </bottom>
      <diagonal/>
    </border>
    <border>
      <left style="thin">
        <color indexed="64"/>
      </left>
      <right style="thin">
        <color indexed="64"/>
      </right>
      <top style="medium">
        <color indexed="64"/>
      </top>
      <bottom style="thin">
        <color indexed="64"/>
      </bottom>
      <diagonal/>
    </border>
    <border>
      <left style="thin">
        <color auto="1"/>
      </left>
      <right style="thick">
        <color auto="1"/>
      </right>
      <top style="medium">
        <color auto="1"/>
      </top>
      <bottom style="thin">
        <color auto="1"/>
      </bottom>
      <diagonal/>
    </border>
    <border>
      <left style="thin">
        <color indexed="64"/>
      </left>
      <right style="double">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auto="1"/>
      </left>
      <right style="thick">
        <color auto="1"/>
      </right>
      <top style="thin">
        <color auto="1"/>
      </top>
      <bottom/>
      <diagonal/>
    </border>
    <border>
      <left style="medium">
        <color auto="1"/>
      </left>
      <right style="thin">
        <color auto="1"/>
      </right>
      <top style="medium">
        <color auto="1"/>
      </top>
      <bottom/>
      <diagonal/>
    </border>
    <border>
      <left style="thin">
        <color auto="1"/>
      </left>
      <right style="double">
        <color auto="1"/>
      </right>
      <top style="medium">
        <color auto="1"/>
      </top>
      <bottom/>
      <diagonal/>
    </border>
    <border>
      <left/>
      <right style="thin">
        <color indexed="64"/>
      </right>
      <top style="medium">
        <color indexed="64"/>
      </top>
      <bottom/>
      <diagonal/>
    </border>
    <border>
      <left style="thin">
        <color auto="1"/>
      </left>
      <right style="thick">
        <color auto="1"/>
      </right>
      <top style="medium">
        <color auto="1"/>
      </top>
      <bottom/>
      <diagonal/>
    </border>
    <border>
      <left style="medium">
        <color indexed="64"/>
      </left>
      <right/>
      <top/>
      <bottom/>
      <diagonal/>
    </border>
    <border>
      <left style="medium">
        <color auto="1"/>
      </left>
      <right style="double">
        <color auto="1"/>
      </right>
      <top style="medium">
        <color auto="1"/>
      </top>
      <bottom style="thin">
        <color auto="1"/>
      </bottom>
      <diagonal/>
    </border>
    <border>
      <left style="medium">
        <color auto="1"/>
      </left>
      <right style="double">
        <color auto="1"/>
      </right>
      <top style="thin">
        <color auto="1"/>
      </top>
      <bottom style="thin">
        <color auto="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ck">
        <color auto="1"/>
      </right>
      <top style="thin">
        <color auto="1"/>
      </top>
      <bottom style="thin">
        <color auto="1"/>
      </bottom>
      <diagonal/>
    </border>
    <border>
      <left style="medium">
        <color auto="1"/>
      </left>
      <right style="double">
        <color auto="1"/>
      </right>
      <top style="thin">
        <color auto="1"/>
      </top>
      <bottom/>
      <diagonal/>
    </border>
    <border>
      <left style="thick">
        <color auto="1"/>
      </left>
      <right/>
      <top style="medium">
        <color auto="1"/>
      </top>
      <bottom/>
      <diagonal/>
    </border>
    <border>
      <left style="medium">
        <color indexed="64"/>
      </left>
      <right style="medium">
        <color indexed="64"/>
      </right>
      <top style="medium">
        <color indexed="64"/>
      </top>
      <bottom style="medium">
        <color indexed="64"/>
      </bottom>
      <diagonal/>
    </border>
    <border>
      <left/>
      <right style="double">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thick">
        <color auto="1"/>
      </right>
      <top style="medium">
        <color auto="1"/>
      </top>
      <bottom style="medium">
        <color auto="1"/>
      </bottom>
      <diagonal/>
    </border>
    <border>
      <left style="thick">
        <color auto="1"/>
      </left>
      <right style="thin">
        <color auto="1"/>
      </right>
      <top/>
      <bottom/>
      <diagonal/>
    </border>
    <border>
      <left style="thin">
        <color indexed="64"/>
      </left>
      <right/>
      <top/>
      <bottom style="thin">
        <color indexed="64"/>
      </bottom>
      <diagonal/>
    </border>
    <border>
      <left/>
      <right style="double">
        <color auto="1"/>
      </right>
      <top/>
      <bottom style="thin">
        <color auto="1"/>
      </bottom>
      <diagonal/>
    </border>
    <border>
      <left/>
      <right style="thin">
        <color indexed="64"/>
      </right>
      <top/>
      <bottom style="thin">
        <color indexed="64"/>
      </bottom>
      <diagonal/>
    </border>
    <border>
      <left style="thin">
        <color auto="1"/>
      </left>
      <right style="thin">
        <color auto="1"/>
      </right>
      <top/>
      <bottom style="thin">
        <color auto="1"/>
      </bottom>
      <diagonal/>
    </border>
    <border>
      <left style="thin">
        <color auto="1"/>
      </left>
      <right style="thick">
        <color auto="1"/>
      </right>
      <top/>
      <bottom style="thin">
        <color auto="1"/>
      </bottom>
      <diagonal/>
    </border>
    <border>
      <left style="thick">
        <color auto="1"/>
      </left>
      <right style="thin">
        <color auto="1"/>
      </right>
      <top/>
      <bottom style="medium">
        <color auto="1"/>
      </bottom>
      <diagonal/>
    </border>
    <border>
      <left style="thin">
        <color auto="1"/>
      </left>
      <right/>
      <top style="thin">
        <color auto="1"/>
      </top>
      <bottom style="medium">
        <color auto="1"/>
      </bottom>
      <diagonal/>
    </border>
    <border>
      <left/>
      <right style="double">
        <color auto="1"/>
      </right>
      <top style="thin">
        <color auto="1"/>
      </top>
      <bottom style="medium">
        <color auto="1"/>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auto="1"/>
      </left>
      <right style="thick">
        <color auto="1"/>
      </right>
      <top style="thin">
        <color auto="1"/>
      </top>
      <bottom style="medium">
        <color auto="1"/>
      </bottom>
      <diagonal/>
    </border>
    <border>
      <left style="thin">
        <color auto="1"/>
      </left>
      <right/>
      <top style="medium">
        <color auto="1"/>
      </top>
      <bottom style="thin">
        <color auto="1"/>
      </bottom>
      <diagonal/>
    </border>
    <border>
      <left/>
      <right style="double">
        <color auto="1"/>
      </right>
      <top style="medium">
        <color auto="1"/>
      </top>
      <bottom style="thin">
        <color auto="1"/>
      </bottom>
      <diagonal/>
    </border>
    <border>
      <left style="thick">
        <color auto="1"/>
      </left>
      <right/>
      <top/>
      <bottom style="medium">
        <color auto="1"/>
      </bottom>
      <diagonal/>
    </border>
    <border>
      <left/>
      <right/>
      <top/>
      <bottom style="medium">
        <color indexed="64"/>
      </bottom>
      <diagonal/>
    </border>
    <border>
      <left style="thin">
        <color auto="1"/>
      </left>
      <right style="double">
        <color auto="1"/>
      </right>
      <top style="thin">
        <color auto="1"/>
      </top>
      <bottom style="medium">
        <color auto="1"/>
      </bottom>
      <diagonal/>
    </border>
    <border>
      <left style="thin">
        <color indexed="64"/>
      </left>
      <right style="double">
        <color indexed="64"/>
      </right>
      <top/>
      <bottom/>
      <diagonal/>
    </border>
    <border>
      <left style="thick">
        <color auto="1"/>
      </left>
      <right/>
      <top/>
      <bottom style="thin">
        <color auto="1"/>
      </bottom>
      <diagonal/>
    </border>
    <border>
      <left/>
      <right/>
      <top/>
      <bottom style="thin">
        <color indexed="64"/>
      </bottom>
      <diagonal/>
    </border>
    <border>
      <left style="thick">
        <color auto="1"/>
      </left>
      <right style="thin">
        <color auto="1"/>
      </right>
      <top style="thin">
        <color auto="1"/>
      </top>
      <bottom/>
      <diagonal/>
    </border>
    <border>
      <left style="thin">
        <color indexed="64"/>
      </left>
      <right style="double">
        <color indexed="64"/>
      </right>
      <top style="thin">
        <color indexed="64"/>
      </top>
      <bottom style="thin">
        <color indexed="64"/>
      </bottom>
      <diagonal/>
    </border>
    <border>
      <left style="thick">
        <color auto="1"/>
      </left>
      <right/>
      <top/>
      <bottom style="thick">
        <color auto="1"/>
      </bottom>
      <diagonal/>
    </border>
    <border>
      <left/>
      <right/>
      <top/>
      <bottom style="thick">
        <color auto="1"/>
      </bottom>
      <diagonal/>
    </border>
    <border>
      <left style="thin">
        <color auto="1"/>
      </left>
      <right style="double">
        <color auto="1"/>
      </right>
      <top style="thin">
        <color auto="1"/>
      </top>
      <bottom style="thick">
        <color auto="1"/>
      </bottom>
      <diagonal/>
    </border>
    <border>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
      <left style="medium">
        <color indexed="64"/>
      </left>
      <right style="double">
        <color indexed="64"/>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double">
        <color indexed="64"/>
      </left>
      <right/>
      <top style="medium">
        <color indexed="64"/>
      </top>
      <bottom/>
      <diagonal/>
    </border>
    <border>
      <left/>
      <right/>
      <top style="medium">
        <color indexed="64"/>
      </top>
      <bottom/>
      <diagonal/>
    </border>
    <border>
      <left style="medium">
        <color indexed="64"/>
      </left>
      <right style="double">
        <color indexed="64"/>
      </right>
      <top/>
      <bottom/>
      <diagonal/>
    </border>
    <border>
      <left/>
      <right style="medium">
        <color indexed="64"/>
      </right>
      <top/>
      <bottom style="thin">
        <color indexed="64"/>
      </bottom>
      <diagonal/>
    </border>
    <border>
      <left style="double">
        <color indexed="64"/>
      </left>
      <right/>
      <top/>
      <bottom style="thin">
        <color indexed="64"/>
      </bottom>
      <diagonal/>
    </border>
    <border>
      <left style="medium">
        <color indexed="64"/>
      </left>
      <right style="double">
        <color indexed="64"/>
      </right>
      <top/>
      <bottom style="double">
        <color indexed="64"/>
      </bottom>
      <diagonal/>
    </border>
    <border>
      <left/>
      <right/>
      <top/>
      <bottom style="double">
        <color indexed="64"/>
      </bottom>
      <diagonal/>
    </border>
    <border>
      <left/>
      <right style="medium">
        <color indexed="64"/>
      </right>
      <top/>
      <bottom style="double">
        <color indexed="64"/>
      </bottom>
      <diagonal/>
    </border>
    <border>
      <left/>
      <right style="thin">
        <color indexed="64"/>
      </right>
      <top/>
      <bottom style="double">
        <color indexed="64"/>
      </bottom>
      <diagonal/>
    </border>
    <border>
      <left/>
      <right style="dotted">
        <color indexed="64"/>
      </right>
      <top style="medium">
        <color indexed="64"/>
      </top>
      <bottom/>
      <diagonal/>
    </border>
    <border>
      <left/>
      <right style="medium">
        <color indexed="64"/>
      </right>
      <top/>
      <bottom/>
      <diagonal/>
    </border>
    <border>
      <left style="thin">
        <color indexed="64"/>
      </left>
      <right style="dotted">
        <color indexed="64"/>
      </right>
      <top/>
      <bottom/>
      <diagonal/>
    </border>
    <border>
      <left style="dotted">
        <color indexed="64"/>
      </left>
      <right style="medium">
        <color indexed="64"/>
      </right>
      <top/>
      <bottom/>
      <diagonal/>
    </border>
    <border>
      <left style="dotted">
        <color indexed="64"/>
      </left>
      <right style="thin">
        <color indexed="64"/>
      </right>
      <top/>
      <bottom/>
      <diagonal/>
    </border>
    <border>
      <left/>
      <right style="dotted">
        <color indexed="64"/>
      </right>
      <top/>
      <bottom/>
      <diagonal/>
    </border>
    <border>
      <left/>
      <right style="dotted">
        <color indexed="64"/>
      </right>
      <top/>
      <bottom style="thin">
        <color indexed="64"/>
      </bottom>
      <diagonal/>
    </border>
    <border>
      <left style="thin">
        <color indexed="64"/>
      </left>
      <right style="dotted">
        <color indexed="64"/>
      </right>
      <top/>
      <bottom style="thin">
        <color indexed="64"/>
      </bottom>
      <diagonal/>
    </border>
    <border>
      <left style="double">
        <color indexed="64"/>
      </left>
      <right style="dotted">
        <color indexed="64"/>
      </right>
      <top/>
      <bottom/>
      <diagonal/>
    </border>
    <border>
      <left style="double">
        <color indexed="64"/>
      </left>
      <right style="dotted">
        <color indexed="64"/>
      </right>
      <top/>
      <bottom style="thin">
        <color indexed="64"/>
      </bottom>
      <diagonal/>
    </border>
    <border>
      <left style="dotted">
        <color indexed="64"/>
      </left>
      <right style="medium">
        <color indexed="64"/>
      </right>
      <top/>
      <bottom style="thin">
        <color indexed="64"/>
      </bottom>
      <diagonal/>
    </border>
    <border>
      <left style="dotted">
        <color indexed="64"/>
      </left>
      <right style="thin">
        <color indexed="64"/>
      </right>
      <top/>
      <bottom style="thin">
        <color indexed="64"/>
      </bottom>
      <diagonal/>
    </border>
    <border>
      <left style="medium">
        <color indexed="64"/>
      </left>
      <right style="double">
        <color indexed="64"/>
      </right>
      <top/>
      <bottom style="medium">
        <color indexed="64"/>
      </bottom>
      <diagonal/>
    </border>
    <border>
      <left/>
      <right style="dotted">
        <color indexed="64"/>
      </right>
      <top/>
      <bottom style="medium">
        <color indexed="64"/>
      </bottom>
      <diagonal/>
    </border>
    <border>
      <left/>
      <right style="medium">
        <color indexed="64"/>
      </right>
      <top/>
      <bottom style="medium">
        <color indexed="64"/>
      </bottom>
      <diagonal/>
    </border>
    <border>
      <left style="thin">
        <color indexed="64"/>
      </left>
      <right style="dotted">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double">
        <color indexed="64"/>
      </bottom>
      <diagonal/>
    </border>
    <border>
      <left/>
      <right style="double">
        <color indexed="64"/>
      </right>
      <top style="medium">
        <color indexed="64"/>
      </top>
      <bottom style="double">
        <color indexed="64"/>
      </bottom>
      <diagonal/>
    </border>
    <border>
      <left/>
      <right style="medium">
        <color indexed="64"/>
      </right>
      <top style="medium">
        <color indexed="64"/>
      </top>
      <bottom style="double">
        <color indexed="64"/>
      </bottom>
      <diagonal/>
    </border>
    <border>
      <left/>
      <right style="thin">
        <color indexed="64"/>
      </right>
      <top style="medium">
        <color indexed="64"/>
      </top>
      <bottom style="double">
        <color indexed="64"/>
      </bottom>
      <diagonal/>
    </border>
    <border>
      <left style="medium">
        <color indexed="64"/>
      </left>
      <right style="thin">
        <color indexed="64"/>
      </right>
      <top/>
      <bottom/>
      <diagonal/>
    </border>
    <border>
      <left/>
      <right style="double">
        <color indexed="64"/>
      </right>
      <top/>
      <bottom style="hair">
        <color indexed="64"/>
      </bottom>
      <diagonal/>
    </border>
    <border>
      <left style="medium">
        <color indexed="64"/>
      </left>
      <right style="thin">
        <color indexed="64"/>
      </right>
      <top/>
      <bottom style="thin">
        <color indexed="64"/>
      </bottom>
      <diagonal/>
    </border>
    <border>
      <left/>
      <right style="double">
        <color indexed="64"/>
      </right>
      <top style="hair">
        <color indexed="64"/>
      </top>
      <bottom style="thin">
        <color indexed="64"/>
      </bottom>
      <diagonal/>
    </border>
    <border>
      <left style="double">
        <color indexed="64"/>
      </left>
      <right style="medium">
        <color indexed="64"/>
      </right>
      <top style="hair">
        <color indexed="64"/>
      </top>
      <bottom style="thin">
        <color indexed="64"/>
      </bottom>
      <diagonal/>
    </border>
    <border>
      <left/>
      <right style="thin">
        <color indexed="64"/>
      </right>
      <top style="hair">
        <color indexed="64"/>
      </top>
      <bottom style="thin">
        <color indexed="64"/>
      </bottom>
      <diagonal/>
    </border>
    <border>
      <left/>
      <right style="medium">
        <color indexed="64"/>
      </right>
      <top style="hair">
        <color indexed="64"/>
      </top>
      <bottom style="thin">
        <color indexed="64"/>
      </bottom>
      <diagonal/>
    </border>
    <border>
      <left style="medium">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right style="medium">
        <color indexed="64"/>
      </right>
      <top/>
      <bottom style="hair">
        <color indexed="64"/>
      </bottom>
      <diagonal/>
    </border>
    <border>
      <left/>
      <right style="thin">
        <color indexed="64"/>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style="hair">
        <color indexed="64"/>
      </top>
      <bottom style="thin">
        <color indexed="64"/>
      </bottom>
      <diagonal/>
    </border>
    <border>
      <left style="medium">
        <color indexed="64"/>
      </left>
      <right style="thin">
        <color indexed="64"/>
      </right>
      <top/>
      <bottom style="medium">
        <color indexed="64"/>
      </bottom>
      <diagonal/>
    </border>
    <border>
      <left/>
      <right style="double">
        <color indexed="64"/>
      </right>
      <top/>
      <bottom style="medium">
        <color indexed="64"/>
      </bottom>
      <diagonal/>
    </border>
    <border>
      <left style="thin">
        <color indexed="64"/>
      </left>
      <right style="double">
        <color indexed="64"/>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right style="medium">
        <color indexed="64"/>
      </right>
      <top style="hair">
        <color indexed="64"/>
      </top>
      <bottom style="hair">
        <color indexed="64"/>
      </bottom>
      <diagonal/>
    </border>
    <border>
      <left style="double">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rgb="FF808080"/>
      </left>
      <right style="thin">
        <color rgb="FF808080"/>
      </right>
      <top style="thin">
        <color rgb="FF808080"/>
      </top>
      <bottom/>
      <diagonal/>
    </border>
    <border>
      <left style="thin">
        <color rgb="FF808080"/>
      </left>
      <right style="thin">
        <color rgb="FF808080"/>
      </right>
      <top/>
      <bottom/>
      <diagonal/>
    </border>
    <border>
      <left style="thin">
        <color rgb="FF808080"/>
      </left>
      <right style="thin">
        <color rgb="FF808080"/>
      </right>
      <top/>
      <bottom style="thin">
        <color rgb="FF808080"/>
      </bottom>
      <diagonal/>
    </border>
    <border>
      <left style="thin">
        <color rgb="FF000000"/>
      </left>
      <right/>
      <top style="thin">
        <color rgb="FF000000"/>
      </top>
      <bottom style="thin">
        <color rgb="FF808080"/>
      </bottom>
      <diagonal/>
    </border>
    <border>
      <left/>
      <right/>
      <top style="thin">
        <color rgb="FF000000"/>
      </top>
      <bottom style="thin">
        <color rgb="FF808080"/>
      </bottom>
      <diagonal/>
    </border>
    <border>
      <left/>
      <right style="thin">
        <color rgb="FF808080"/>
      </right>
      <top style="thin">
        <color rgb="FF000000"/>
      </top>
      <bottom style="thin">
        <color rgb="FF808080"/>
      </bottom>
      <diagonal/>
    </border>
    <border>
      <left style="thin">
        <color rgb="FF808080"/>
      </left>
      <right style="thin">
        <color rgb="FF808080"/>
      </right>
      <top style="thin">
        <color rgb="FF000000"/>
      </top>
      <bottom/>
      <diagonal/>
    </border>
    <border>
      <left style="thin">
        <color rgb="FF000000"/>
      </left>
      <right style="thin">
        <color rgb="FF808080"/>
      </right>
      <top style="thin">
        <color rgb="FF808080"/>
      </top>
      <bottom/>
      <diagonal/>
    </border>
    <border>
      <left style="thin">
        <color rgb="FF000000"/>
      </left>
      <right style="thin">
        <color rgb="FF808080"/>
      </right>
      <top/>
      <bottom style="thin">
        <color rgb="FF808080"/>
      </bottom>
      <diagonal/>
    </border>
    <border>
      <left style="thin">
        <color rgb="FF000000"/>
      </left>
      <right style="thin">
        <color rgb="FF808080"/>
      </right>
      <top style="thin">
        <color rgb="FF808080"/>
      </top>
      <bottom style="thin">
        <color rgb="FF000000"/>
      </bottom>
      <diagonal/>
    </border>
    <border>
      <left style="thin">
        <color rgb="FF808080"/>
      </left>
      <right style="thin">
        <color rgb="FF808080"/>
      </right>
      <top style="thin">
        <color rgb="FF808080"/>
      </top>
      <bottom style="thin">
        <color rgb="FF000000"/>
      </bottom>
      <diagonal/>
    </border>
  </borders>
  <cellStyleXfs count="25">
    <xf numFmtId="0" fontId="0" fillId="0" borderId="0">
      <alignment vertical="center"/>
    </xf>
    <xf numFmtId="9" fontId="9" fillId="0" borderId="0" applyFont="0" applyFill="0" applyBorder="0" applyAlignment="0" applyProtection="0">
      <alignment vertical="center"/>
    </xf>
    <xf numFmtId="0" fontId="11" fillId="0" borderId="0"/>
    <xf numFmtId="176" fontId="12" fillId="0" borderId="0" applyFont="0" applyFill="0" applyBorder="0" applyAlignment="0" applyProtection="0"/>
    <xf numFmtId="9" fontId="12" fillId="0" borderId="0" applyFont="0" applyFill="0" applyBorder="0" applyAlignment="0" applyProtection="0"/>
    <xf numFmtId="0" fontId="13" fillId="0" borderId="0"/>
    <xf numFmtId="0" fontId="1" fillId="0" borderId="0">
      <alignment vertical="center"/>
    </xf>
    <xf numFmtId="9" fontId="13" fillId="0" borderId="0" applyFont="0" applyFill="0" applyBorder="0" applyAlignment="0" applyProtection="0">
      <alignment vertical="center"/>
    </xf>
    <xf numFmtId="0" fontId="2" fillId="0" borderId="0" applyNumberFormat="0" applyFill="0" applyBorder="0" applyAlignment="0" applyProtection="0">
      <alignment vertical="center"/>
    </xf>
    <xf numFmtId="44" fontId="13" fillId="0" borderId="0" applyFont="0" applyFill="0" applyBorder="0" applyAlignment="0" applyProtection="0">
      <alignment vertical="center"/>
    </xf>
    <xf numFmtId="0" fontId="14" fillId="0" borderId="0" applyNumberFormat="0" applyFill="0" applyBorder="0" applyAlignment="0" applyProtection="0">
      <alignment vertical="center"/>
    </xf>
    <xf numFmtId="41" fontId="1" fillId="0" borderId="0" applyFont="0" applyFill="0" applyBorder="0" applyAlignment="0" applyProtection="0">
      <alignment vertical="center"/>
    </xf>
    <xf numFmtId="9" fontId="1" fillId="0" borderId="0" applyFont="0" applyFill="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0" fontId="15" fillId="0" borderId="0">
      <alignment vertical="center"/>
    </xf>
    <xf numFmtId="0" fontId="1" fillId="0" borderId="0">
      <alignment vertical="center"/>
    </xf>
    <xf numFmtId="41" fontId="1" fillId="0" borderId="0" applyFont="0" applyFill="0" applyBorder="0" applyAlignment="0" applyProtection="0">
      <alignment vertical="center"/>
    </xf>
    <xf numFmtId="9" fontId="1" fillId="0" borderId="0" applyFont="0" applyFill="0" applyBorder="0" applyAlignment="0" applyProtection="0">
      <alignment vertical="center"/>
    </xf>
    <xf numFmtId="178" fontId="15" fillId="0" borderId="0" applyFont="0" applyFill="0" applyBorder="0" applyAlignment="0" applyProtection="0">
      <alignment vertical="center"/>
    </xf>
    <xf numFmtId="0" fontId="1" fillId="0" borderId="0">
      <alignment vertical="center"/>
    </xf>
    <xf numFmtId="0" fontId="30" fillId="0" borderId="0"/>
    <xf numFmtId="41" fontId="1" fillId="0" borderId="0" applyFont="0" applyFill="0" applyBorder="0" applyAlignment="0" applyProtection="0">
      <alignment vertical="center"/>
    </xf>
    <xf numFmtId="176" fontId="30" fillId="0" borderId="0" applyFont="0" applyFill="0" applyBorder="0" applyAlignment="0" applyProtection="0"/>
    <xf numFmtId="9" fontId="30" fillId="0" borderId="0" applyFont="0" applyFill="0" applyBorder="0" applyAlignment="0" applyProtection="0"/>
  </cellStyleXfs>
  <cellXfs count="501">
    <xf numFmtId="0" fontId="0" fillId="0" borderId="0" xfId="0">
      <alignment vertical="center"/>
    </xf>
    <xf numFmtId="0" fontId="3" fillId="0" borderId="0" xfId="0" applyFont="1" applyAlignment="1">
      <alignment horizontal="centerContinuous" vertical="center"/>
    </xf>
    <xf numFmtId="0" fontId="5" fillId="0" borderId="0" xfId="0" applyFont="1" applyAlignment="1">
      <alignment horizontal="centerContinuous" vertical="center" wrapText="1"/>
    </xf>
    <xf numFmtId="0" fontId="5" fillId="0" borderId="0" xfId="0" applyFont="1" applyAlignment="1">
      <alignment horizontal="centerContinuous" vertical="center"/>
    </xf>
    <xf numFmtId="0" fontId="6" fillId="0" borderId="0" xfId="0" applyFont="1">
      <alignment vertical="center"/>
    </xf>
    <xf numFmtId="0" fontId="6" fillId="0" borderId="0" xfId="0" applyFont="1" applyAlignment="1">
      <alignment vertical="center"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6" fillId="0" borderId="4" xfId="0" applyFont="1" applyBorder="1" applyAlignment="1">
      <alignment horizontal="center" vertical="center"/>
    </xf>
    <xf numFmtId="14" fontId="6" fillId="0" borderId="5" xfId="0" applyNumberFormat="1" applyFont="1" applyBorder="1" applyAlignment="1">
      <alignment horizontal="center" vertical="center"/>
    </xf>
    <xf numFmtId="0" fontId="6" fillId="0" borderId="6" xfId="0" applyFont="1" applyBorder="1" applyAlignment="1">
      <alignment horizontal="center" vertical="center" wrapText="1"/>
    </xf>
    <xf numFmtId="0" fontId="6" fillId="0" borderId="6" xfId="0" applyFont="1" applyBorder="1" applyAlignment="1">
      <alignment horizontal="center" vertical="center"/>
    </xf>
    <xf numFmtId="0" fontId="6" fillId="0" borderId="6" xfId="0" applyFont="1" applyBorder="1" applyAlignment="1">
      <alignment vertical="center" wrapText="1"/>
    </xf>
    <xf numFmtId="0" fontId="6" fillId="0" borderId="7" xfId="0" applyFont="1" applyBorder="1" applyAlignment="1">
      <alignment horizontal="center" vertical="center"/>
    </xf>
    <xf numFmtId="0" fontId="6" fillId="0" borderId="7" xfId="0" applyFont="1" applyFill="1" applyBorder="1" applyAlignment="1">
      <alignment horizontal="center" vertical="center"/>
    </xf>
    <xf numFmtId="0" fontId="6" fillId="0" borderId="6" xfId="0" quotePrefix="1" applyFont="1" applyBorder="1" applyAlignment="1">
      <alignment vertical="center" wrapText="1"/>
    </xf>
    <xf numFmtId="0" fontId="6" fillId="0" borderId="0" xfId="0" applyFont="1" applyFill="1">
      <alignment vertical="center"/>
    </xf>
    <xf numFmtId="14" fontId="6" fillId="0" borderId="6" xfId="0" applyNumberFormat="1"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9" xfId="0" applyFont="1" applyBorder="1" applyAlignment="1">
      <alignment horizontal="center" vertical="center" wrapText="1"/>
    </xf>
    <xf numFmtId="0" fontId="6" fillId="0" borderId="9" xfId="0" applyFont="1" applyBorder="1" applyAlignment="1">
      <alignment vertical="center" wrapText="1"/>
    </xf>
    <xf numFmtId="0" fontId="6" fillId="0" borderId="6" xfId="0" applyFont="1" applyBorder="1" applyAlignment="1">
      <alignment vertical="top" wrapText="1"/>
    </xf>
    <xf numFmtId="0" fontId="10" fillId="0" borderId="6" xfId="0" applyFont="1" applyBorder="1" applyAlignment="1">
      <alignment vertical="center" wrapText="1"/>
    </xf>
    <xf numFmtId="0" fontId="10" fillId="0" borderId="6" xfId="0" quotePrefix="1" applyFont="1" applyBorder="1" applyAlignment="1">
      <alignment vertical="center" wrapText="1"/>
    </xf>
    <xf numFmtId="0" fontId="6" fillId="0" borderId="6" xfId="5" applyFont="1" applyBorder="1" applyAlignment="1">
      <alignment vertical="center" wrapText="1"/>
    </xf>
    <xf numFmtId="0" fontId="14" fillId="0" borderId="0" xfId="10" applyAlignment="1">
      <alignment vertical="center" wrapText="1"/>
    </xf>
    <xf numFmtId="0" fontId="6" fillId="0" borderId="6" xfId="0" applyFont="1" applyFill="1" applyBorder="1" applyAlignment="1">
      <alignment vertical="center" wrapText="1"/>
    </xf>
    <xf numFmtId="0" fontId="6" fillId="4" borderId="6" xfId="0" applyFont="1" applyFill="1" applyBorder="1" applyAlignment="1">
      <alignment vertical="center" wrapText="1"/>
    </xf>
    <xf numFmtId="0" fontId="1" fillId="0" borderId="0" xfId="13">
      <alignment vertical="center"/>
    </xf>
    <xf numFmtId="41" fontId="0" fillId="0" borderId="0" xfId="14" applyFont="1">
      <alignment vertical="center"/>
    </xf>
    <xf numFmtId="0" fontId="15" fillId="0" borderId="0" xfId="15">
      <alignment vertical="center"/>
    </xf>
    <xf numFmtId="0" fontId="1" fillId="0" borderId="0" xfId="16">
      <alignment vertical="center"/>
    </xf>
    <xf numFmtId="0" fontId="17" fillId="0" borderId="21" xfId="16" applyFont="1" applyBorder="1">
      <alignment vertical="center"/>
    </xf>
    <xf numFmtId="0" fontId="1" fillId="0" borderId="22" xfId="16" applyBorder="1">
      <alignment vertical="center"/>
    </xf>
    <xf numFmtId="0" fontId="17" fillId="0" borderId="23" xfId="16" applyFont="1" applyBorder="1">
      <alignment vertical="center"/>
    </xf>
    <xf numFmtId="41" fontId="16" fillId="0" borderId="24" xfId="17" applyFont="1" applyBorder="1">
      <alignment vertical="center"/>
    </xf>
    <xf numFmtId="41" fontId="16" fillId="0" borderId="22" xfId="17" applyFont="1" applyBorder="1">
      <alignment vertical="center"/>
    </xf>
    <xf numFmtId="41" fontId="16" fillId="0" borderId="25" xfId="17" applyFont="1" applyBorder="1">
      <alignment vertical="center"/>
    </xf>
    <xf numFmtId="41" fontId="1" fillId="0" borderId="0" xfId="16" applyNumberFormat="1">
      <alignment vertical="center"/>
    </xf>
    <xf numFmtId="0" fontId="1" fillId="0" borderId="16" xfId="16" applyBorder="1">
      <alignment vertical="center"/>
    </xf>
    <xf numFmtId="0" fontId="1" fillId="0" borderId="26" xfId="16" applyBorder="1">
      <alignment vertical="center"/>
    </xf>
    <xf numFmtId="9" fontId="16" fillId="0" borderId="27" xfId="16" applyNumberFormat="1" applyFont="1" applyBorder="1">
      <alignment vertical="center"/>
    </xf>
    <xf numFmtId="9" fontId="16" fillId="0" borderId="28" xfId="18" applyFont="1" applyBorder="1">
      <alignment vertical="center"/>
    </xf>
    <xf numFmtId="9" fontId="16" fillId="0" borderId="29" xfId="18" applyFont="1" applyBorder="1">
      <alignment vertical="center"/>
    </xf>
    <xf numFmtId="0" fontId="17" fillId="0" borderId="30" xfId="16" applyFont="1" applyBorder="1">
      <alignment vertical="center"/>
    </xf>
    <xf numFmtId="0" fontId="1" fillId="0" borderId="31" xfId="16" applyBorder="1">
      <alignment vertical="center"/>
    </xf>
    <xf numFmtId="0" fontId="17" fillId="0" borderId="32" xfId="16" applyFont="1" applyBorder="1">
      <alignment vertical="center"/>
    </xf>
    <xf numFmtId="41" fontId="16" fillId="0" borderId="33" xfId="17" applyFont="1" applyBorder="1">
      <alignment vertical="center"/>
    </xf>
    <xf numFmtId="41" fontId="16" fillId="0" borderId="34" xfId="17" applyFont="1" applyBorder="1">
      <alignment vertical="center"/>
    </xf>
    <xf numFmtId="41" fontId="16" fillId="0" borderId="35" xfId="17" applyFont="1" applyBorder="1">
      <alignment vertical="center"/>
    </xf>
    <xf numFmtId="0" fontId="1" fillId="0" borderId="18" xfId="16" applyBorder="1">
      <alignment vertical="center"/>
    </xf>
    <xf numFmtId="0" fontId="18" fillId="0" borderId="36" xfId="16" applyFont="1" applyBorder="1">
      <alignment vertical="center"/>
    </xf>
    <xf numFmtId="177" fontId="16" fillId="0" borderId="37" xfId="18" applyNumberFormat="1" applyFont="1" applyBorder="1">
      <alignment vertical="center"/>
    </xf>
    <xf numFmtId="177" fontId="16" fillId="0" borderId="38" xfId="18" applyNumberFormat="1" applyFont="1" applyBorder="1">
      <alignment vertical="center"/>
    </xf>
    <xf numFmtId="177" fontId="16" fillId="0" borderId="39" xfId="18" applyNumberFormat="1" applyFont="1" applyBorder="1">
      <alignment vertical="center"/>
    </xf>
    <xf numFmtId="0" fontId="16" fillId="0" borderId="40" xfId="16" applyFont="1" applyBorder="1">
      <alignment vertical="center"/>
    </xf>
    <xf numFmtId="0" fontId="1" fillId="0" borderId="41" xfId="16" applyBorder="1">
      <alignment vertical="center"/>
    </xf>
    <xf numFmtId="41" fontId="16" fillId="0" borderId="42" xfId="17" applyFont="1" applyBorder="1">
      <alignment vertical="center"/>
    </xf>
    <xf numFmtId="41" fontId="16" fillId="0" borderId="31" xfId="17" applyFont="1" applyBorder="1">
      <alignment vertical="center"/>
    </xf>
    <xf numFmtId="41" fontId="16" fillId="0" borderId="43" xfId="17" applyFont="1" applyBorder="1">
      <alignment vertical="center"/>
    </xf>
    <xf numFmtId="0" fontId="1" fillId="0" borderId="44" xfId="16" applyBorder="1">
      <alignment vertical="center"/>
    </xf>
    <xf numFmtId="0" fontId="18" fillId="0" borderId="45" xfId="16" applyFont="1" applyBorder="1">
      <alignment vertical="center"/>
    </xf>
    <xf numFmtId="177" fontId="16" fillId="0" borderId="33" xfId="18" applyNumberFormat="1" applyFont="1" applyBorder="1">
      <alignment vertical="center"/>
    </xf>
    <xf numFmtId="177" fontId="16" fillId="0" borderId="34" xfId="18" applyNumberFormat="1" applyFont="1" applyBorder="1">
      <alignment vertical="center"/>
    </xf>
    <xf numFmtId="177" fontId="16" fillId="0" borderId="35" xfId="18" applyNumberFormat="1" applyFont="1" applyBorder="1">
      <alignment vertical="center"/>
    </xf>
    <xf numFmtId="0" fontId="18" fillId="0" borderId="46" xfId="16" applyFont="1" applyBorder="1">
      <alignment vertical="center"/>
    </xf>
    <xf numFmtId="41" fontId="16" fillId="0" borderId="47" xfId="17" applyFont="1" applyBorder="1">
      <alignment vertical="center"/>
    </xf>
    <xf numFmtId="41" fontId="16" fillId="0" borderId="48" xfId="17" applyFont="1" applyBorder="1">
      <alignment vertical="center"/>
    </xf>
    <xf numFmtId="41" fontId="16" fillId="0" borderId="49" xfId="17" applyFont="1" applyBorder="1">
      <alignment vertical="center"/>
    </xf>
    <xf numFmtId="0" fontId="18" fillId="0" borderId="50" xfId="16" applyFont="1" applyBorder="1">
      <alignment vertical="center"/>
    </xf>
    <xf numFmtId="41" fontId="16" fillId="0" borderId="37" xfId="17" applyFont="1" applyBorder="1">
      <alignment vertical="center"/>
    </xf>
    <xf numFmtId="41" fontId="16" fillId="0" borderId="38" xfId="17" applyFont="1" applyBorder="1">
      <alignment vertical="center"/>
    </xf>
    <xf numFmtId="41" fontId="16" fillId="0" borderId="39" xfId="17" applyFont="1" applyBorder="1">
      <alignment vertical="center"/>
    </xf>
    <xf numFmtId="0" fontId="6" fillId="0" borderId="40" xfId="16" applyFont="1" applyBorder="1">
      <alignment vertical="center"/>
    </xf>
    <xf numFmtId="0" fontId="18" fillId="5" borderId="46" xfId="15" applyFont="1" applyFill="1" applyBorder="1">
      <alignment vertical="center"/>
    </xf>
    <xf numFmtId="178" fontId="16" fillId="5" borderId="47" xfId="19" applyFont="1" applyFill="1" applyBorder="1">
      <alignment vertical="center"/>
    </xf>
    <xf numFmtId="178" fontId="16" fillId="5" borderId="48" xfId="19" applyFont="1" applyFill="1" applyBorder="1">
      <alignment vertical="center"/>
    </xf>
    <xf numFmtId="0" fontId="1" fillId="0" borderId="52" xfId="16" applyBorder="1">
      <alignment vertical="center"/>
    </xf>
    <xf numFmtId="0" fontId="19" fillId="0" borderId="53" xfId="16" applyFont="1" applyBorder="1" applyAlignment="1">
      <alignment horizontal="right" vertical="center"/>
    </xf>
    <xf numFmtId="41" fontId="16" fillId="0" borderId="54" xfId="17" applyFont="1" applyBorder="1">
      <alignment vertical="center"/>
    </xf>
    <xf numFmtId="41" fontId="16" fillId="0" borderId="55" xfId="17" applyFont="1" applyBorder="1">
      <alignment vertical="center"/>
    </xf>
    <xf numFmtId="41" fontId="16" fillId="0" borderId="56" xfId="17" applyFont="1" applyBorder="1">
      <alignment vertical="center"/>
    </xf>
    <xf numFmtId="0" fontId="16" fillId="0" borderId="60" xfId="16" applyFont="1" applyBorder="1">
      <alignment vertical="center"/>
    </xf>
    <xf numFmtId="0" fontId="16" fillId="0" borderId="61" xfId="16" applyFont="1" applyBorder="1">
      <alignment vertical="center"/>
    </xf>
    <xf numFmtId="0" fontId="16" fillId="0" borderId="62" xfId="16" applyFont="1" applyBorder="1">
      <alignment vertical="center"/>
    </xf>
    <xf numFmtId="0" fontId="16" fillId="0" borderId="66" xfId="16" applyFont="1" applyBorder="1">
      <alignment vertical="center"/>
    </xf>
    <xf numFmtId="0" fontId="16" fillId="0" borderId="67" xfId="16" applyFont="1" applyBorder="1">
      <alignment vertical="center"/>
    </xf>
    <xf numFmtId="0" fontId="16" fillId="0" borderId="68" xfId="16" applyFont="1" applyBorder="1">
      <alignment vertical="center"/>
    </xf>
    <xf numFmtId="0" fontId="16" fillId="0" borderId="33" xfId="16" applyFont="1" applyBorder="1">
      <alignment vertical="center"/>
    </xf>
    <xf numFmtId="0" fontId="16" fillId="0" borderId="34" xfId="16" applyFont="1" applyBorder="1">
      <alignment vertical="center"/>
    </xf>
    <xf numFmtId="0" fontId="16" fillId="0" borderId="35" xfId="16" applyFont="1" applyBorder="1">
      <alignment vertical="center"/>
    </xf>
    <xf numFmtId="0" fontId="1" fillId="0" borderId="32" xfId="16" applyBorder="1">
      <alignment vertical="center"/>
    </xf>
    <xf numFmtId="0" fontId="1" fillId="0" borderId="71" xfId="16" applyBorder="1">
      <alignment vertical="center"/>
    </xf>
    <xf numFmtId="0" fontId="1" fillId="0" borderId="72" xfId="16" applyBorder="1">
      <alignment vertical="center"/>
    </xf>
    <xf numFmtId="0" fontId="18" fillId="0" borderId="73" xfId="16" applyFont="1" applyBorder="1">
      <alignment vertical="center"/>
    </xf>
    <xf numFmtId="177" fontId="16" fillId="0" borderId="66" xfId="18" applyNumberFormat="1" applyFont="1" applyBorder="1">
      <alignment vertical="center"/>
    </xf>
    <xf numFmtId="177" fontId="16" fillId="0" borderId="67" xfId="18" applyNumberFormat="1" applyFont="1" applyBorder="1">
      <alignment vertical="center"/>
    </xf>
    <xf numFmtId="177" fontId="16" fillId="0" borderId="68" xfId="18" applyNumberFormat="1" applyFont="1" applyBorder="1">
      <alignment vertical="center"/>
    </xf>
    <xf numFmtId="0" fontId="17" fillId="0" borderId="57" xfId="16" applyFont="1" applyBorder="1">
      <alignment vertical="center"/>
    </xf>
    <xf numFmtId="0" fontId="1" fillId="0" borderId="19" xfId="16" applyBorder="1">
      <alignment vertical="center"/>
    </xf>
    <xf numFmtId="0" fontId="1" fillId="0" borderId="74" xfId="16" applyBorder="1">
      <alignment vertical="center"/>
    </xf>
    <xf numFmtId="41" fontId="16" fillId="0" borderId="18" xfId="17" applyFont="1" applyBorder="1">
      <alignment vertical="center"/>
    </xf>
    <xf numFmtId="41" fontId="16" fillId="0" borderId="19" xfId="17" applyFont="1" applyBorder="1">
      <alignment vertical="center"/>
    </xf>
    <xf numFmtId="41" fontId="16" fillId="0" borderId="20" xfId="17" applyFont="1" applyBorder="1">
      <alignment vertical="center"/>
    </xf>
    <xf numFmtId="0" fontId="1" fillId="0" borderId="75" xfId="16" applyBorder="1">
      <alignment vertical="center"/>
    </xf>
    <xf numFmtId="0" fontId="1" fillId="0" borderId="76" xfId="16" applyBorder="1">
      <alignment vertical="center"/>
    </xf>
    <xf numFmtId="0" fontId="1" fillId="0" borderId="0" xfId="16" applyBorder="1">
      <alignment vertical="center"/>
    </xf>
    <xf numFmtId="0" fontId="17" fillId="0" borderId="77" xfId="16" applyFont="1" applyBorder="1">
      <alignment vertical="center"/>
    </xf>
    <xf numFmtId="0" fontId="1" fillId="0" borderId="38" xfId="16" applyBorder="1">
      <alignment vertical="center"/>
    </xf>
    <xf numFmtId="0" fontId="1" fillId="0" borderId="78" xfId="16" applyBorder="1">
      <alignment vertical="center"/>
    </xf>
    <xf numFmtId="0" fontId="1" fillId="0" borderId="79" xfId="16" applyBorder="1">
      <alignment vertical="center"/>
    </xf>
    <xf numFmtId="0" fontId="1" fillId="0" borderId="80" xfId="16" applyBorder="1">
      <alignment vertical="center"/>
    </xf>
    <xf numFmtId="0" fontId="18" fillId="0" borderId="81" xfId="16" applyFont="1" applyBorder="1">
      <alignment vertical="center"/>
    </xf>
    <xf numFmtId="177" fontId="16" fillId="0" borderId="82" xfId="18" applyNumberFormat="1" applyFont="1" applyBorder="1">
      <alignment vertical="center"/>
    </xf>
    <xf numFmtId="177" fontId="16" fillId="0" borderId="83" xfId="18" applyNumberFormat="1" applyFont="1" applyBorder="1">
      <alignment vertical="center"/>
    </xf>
    <xf numFmtId="177" fontId="16" fillId="0" borderId="84" xfId="18" applyNumberFormat="1" applyFont="1" applyBorder="1">
      <alignment vertical="center"/>
    </xf>
    <xf numFmtId="10" fontId="16" fillId="0" borderId="0" xfId="18" applyNumberFormat="1" applyFont="1" applyFill="1" applyBorder="1">
      <alignment vertical="center"/>
    </xf>
    <xf numFmtId="178" fontId="16" fillId="5" borderId="49" xfId="19" applyFont="1" applyFill="1" applyBorder="1">
      <alignment vertical="center"/>
    </xf>
    <xf numFmtId="0" fontId="16" fillId="0" borderId="0" xfId="0" applyFont="1">
      <alignment vertical="center"/>
    </xf>
    <xf numFmtId="0" fontId="16" fillId="0" borderId="0" xfId="0" applyFont="1" applyAlignment="1">
      <alignment horizontal="center" vertical="center"/>
    </xf>
    <xf numFmtId="0" fontId="16" fillId="6" borderId="0" xfId="0" applyFont="1" applyFill="1">
      <alignment vertical="center"/>
    </xf>
    <xf numFmtId="0" fontId="16" fillId="6" borderId="0" xfId="0" applyFont="1" applyFill="1" applyAlignment="1">
      <alignment horizontal="center" vertical="center"/>
    </xf>
    <xf numFmtId="0" fontId="16" fillId="0" borderId="85" xfId="0" applyFont="1" applyFill="1" applyBorder="1">
      <alignment vertical="center"/>
    </xf>
    <xf numFmtId="41" fontId="16" fillId="0" borderId="86" xfId="11" applyFont="1" applyFill="1" applyBorder="1">
      <alignment vertical="center"/>
    </xf>
    <xf numFmtId="41" fontId="16" fillId="0" borderId="37" xfId="11" applyFont="1" applyFill="1" applyBorder="1">
      <alignment vertical="center"/>
    </xf>
    <xf numFmtId="0" fontId="16" fillId="0" borderId="0" xfId="0" applyFont="1" applyFill="1">
      <alignment vertical="center"/>
    </xf>
    <xf numFmtId="41" fontId="16" fillId="0" borderId="0" xfId="11" applyFont="1" applyFill="1">
      <alignment vertical="center"/>
    </xf>
    <xf numFmtId="0" fontId="20" fillId="0" borderId="58" xfId="0" applyFont="1" applyBorder="1">
      <alignment vertical="center"/>
    </xf>
    <xf numFmtId="0" fontId="16" fillId="0" borderId="76" xfId="0" applyFont="1" applyFill="1" applyBorder="1">
      <alignment vertical="center"/>
    </xf>
    <xf numFmtId="10" fontId="16" fillId="0" borderId="76" xfId="12" applyNumberFormat="1" applyFont="1" applyFill="1" applyBorder="1">
      <alignment vertical="center"/>
    </xf>
    <xf numFmtId="0" fontId="16" fillId="0" borderId="60" xfId="0" applyFont="1" applyFill="1" applyBorder="1">
      <alignment vertical="center"/>
    </xf>
    <xf numFmtId="10" fontId="16" fillId="0" borderId="60" xfId="12" applyNumberFormat="1" applyFont="1" applyFill="1" applyBorder="1">
      <alignment vertical="center"/>
    </xf>
    <xf numFmtId="10" fontId="16" fillId="4" borderId="76" xfId="12" applyNumberFormat="1" applyFont="1" applyFill="1" applyBorder="1">
      <alignment vertical="center"/>
    </xf>
    <xf numFmtId="10" fontId="16" fillId="4" borderId="60" xfId="12" applyNumberFormat="1" applyFont="1" applyFill="1" applyBorder="1">
      <alignment vertical="center"/>
    </xf>
    <xf numFmtId="0" fontId="16" fillId="0" borderId="85" xfId="0" applyFont="1" applyBorder="1">
      <alignment vertical="center"/>
    </xf>
    <xf numFmtId="41" fontId="6" fillId="0" borderId="86" xfId="11" applyFont="1" applyBorder="1">
      <alignment vertical="center"/>
    </xf>
    <xf numFmtId="41" fontId="6" fillId="7" borderId="86" xfId="11" applyFont="1" applyFill="1" applyBorder="1">
      <alignment vertical="center"/>
    </xf>
    <xf numFmtId="0" fontId="16" fillId="7" borderId="37" xfId="0" applyFont="1" applyFill="1" applyBorder="1">
      <alignment vertical="center"/>
    </xf>
    <xf numFmtId="0" fontId="16" fillId="0" borderId="87" xfId="0" applyFont="1" applyBorder="1">
      <alignment vertical="center"/>
    </xf>
    <xf numFmtId="41" fontId="6" fillId="0" borderId="0" xfId="11" applyFont="1" applyBorder="1">
      <alignment vertical="center"/>
    </xf>
    <xf numFmtId="41" fontId="6" fillId="0" borderId="18" xfId="11" applyFont="1" applyBorder="1">
      <alignment vertical="center"/>
    </xf>
    <xf numFmtId="41" fontId="6" fillId="7" borderId="0" xfId="11" applyFont="1" applyFill="1" applyBorder="1">
      <alignment vertical="center"/>
    </xf>
    <xf numFmtId="0" fontId="16" fillId="7" borderId="18" xfId="0" applyFont="1" applyFill="1" applyBorder="1">
      <alignment vertical="center"/>
    </xf>
    <xf numFmtId="41" fontId="6" fillId="8" borderId="0" xfId="11" applyFont="1" applyFill="1" applyBorder="1">
      <alignment vertical="center"/>
    </xf>
    <xf numFmtId="41" fontId="6" fillId="8" borderId="18" xfId="11" applyFont="1" applyFill="1" applyBorder="1">
      <alignment vertical="center"/>
    </xf>
    <xf numFmtId="0" fontId="21" fillId="0" borderId="87" xfId="0" applyFont="1" applyBorder="1">
      <alignment vertical="center"/>
    </xf>
    <xf numFmtId="41" fontId="21" fillId="0" borderId="0" xfId="11" applyFont="1">
      <alignment vertical="center"/>
    </xf>
    <xf numFmtId="0" fontId="22" fillId="0" borderId="87" xfId="0" applyFont="1" applyBorder="1">
      <alignment vertical="center"/>
    </xf>
    <xf numFmtId="9" fontId="23" fillId="0" borderId="0" xfId="12" applyFont="1" applyBorder="1">
      <alignment vertical="center"/>
    </xf>
    <xf numFmtId="9" fontId="23" fillId="0" borderId="18" xfId="12" applyFont="1" applyBorder="1">
      <alignment vertical="center"/>
    </xf>
    <xf numFmtId="0" fontId="9" fillId="0" borderId="0" xfId="0" applyFont="1">
      <alignment vertical="center"/>
    </xf>
    <xf numFmtId="0" fontId="22" fillId="0" borderId="58" xfId="0" applyFont="1" applyBorder="1">
      <alignment vertical="center"/>
    </xf>
    <xf numFmtId="10" fontId="23" fillId="0" borderId="76" xfId="12" applyNumberFormat="1" applyFont="1" applyBorder="1">
      <alignment vertical="center"/>
    </xf>
    <xf numFmtId="10" fontId="23" fillId="0" borderId="60" xfId="12" applyNumberFormat="1" applyFont="1" applyBorder="1">
      <alignment vertical="center"/>
    </xf>
    <xf numFmtId="41" fontId="6" fillId="0" borderId="0" xfId="11" applyFont="1" applyFill="1" applyBorder="1">
      <alignment vertical="center"/>
    </xf>
    <xf numFmtId="41" fontId="6" fillId="0" borderId="18" xfId="11" applyFont="1" applyFill="1" applyBorder="1">
      <alignment vertical="center"/>
    </xf>
    <xf numFmtId="0" fontId="24" fillId="0" borderId="0" xfId="0" applyFont="1">
      <alignment vertical="center"/>
    </xf>
    <xf numFmtId="41" fontId="25" fillId="0" borderId="0" xfId="11" applyFont="1">
      <alignment vertical="center"/>
    </xf>
    <xf numFmtId="0" fontId="21" fillId="0" borderId="88" xfId="0" applyFont="1" applyBorder="1">
      <alignment vertical="center"/>
    </xf>
    <xf numFmtId="41" fontId="21" fillId="0" borderId="89" xfId="0" applyNumberFormat="1" applyFont="1" applyBorder="1">
      <alignment vertical="center"/>
    </xf>
    <xf numFmtId="41" fontId="21" fillId="0" borderId="47" xfId="0" applyNumberFormat="1" applyFont="1" applyBorder="1">
      <alignment vertical="center"/>
    </xf>
    <xf numFmtId="10" fontId="16" fillId="0" borderId="0" xfId="0" applyNumberFormat="1" applyFont="1">
      <alignment vertical="center"/>
    </xf>
    <xf numFmtId="10" fontId="16" fillId="8" borderId="0" xfId="0" applyNumberFormat="1" applyFont="1" applyFill="1">
      <alignment vertical="center"/>
    </xf>
    <xf numFmtId="0" fontId="20" fillId="0" borderId="87" xfId="0" applyFont="1" applyBorder="1">
      <alignment vertical="center"/>
    </xf>
    <xf numFmtId="0" fontId="16" fillId="0" borderId="0" xfId="0" applyFont="1" applyFill="1" applyBorder="1">
      <alignment vertical="center"/>
    </xf>
    <xf numFmtId="41" fontId="16" fillId="0" borderId="0" xfId="11" applyFont="1" applyFill="1" applyBorder="1">
      <alignment vertical="center"/>
    </xf>
    <xf numFmtId="41" fontId="16" fillId="0" borderId="18" xfId="11" applyFont="1" applyFill="1" applyBorder="1">
      <alignment vertical="center"/>
    </xf>
    <xf numFmtId="0" fontId="0" fillId="0" borderId="0" xfId="13" applyFont="1">
      <alignment vertical="center"/>
    </xf>
    <xf numFmtId="10" fontId="23" fillId="0" borderId="0" xfId="12" applyNumberFormat="1" applyFont="1" applyBorder="1">
      <alignment vertical="center"/>
    </xf>
    <xf numFmtId="10" fontId="23" fillId="0" borderId="18" xfId="12" applyNumberFormat="1" applyFont="1" applyBorder="1">
      <alignment vertical="center"/>
    </xf>
    <xf numFmtId="41" fontId="6" fillId="7" borderId="37" xfId="11" applyFont="1" applyFill="1" applyBorder="1">
      <alignment vertical="center"/>
    </xf>
    <xf numFmtId="41" fontId="6" fillId="7" borderId="18" xfId="11" applyFont="1" applyFill="1" applyBorder="1">
      <alignment vertical="center"/>
    </xf>
    <xf numFmtId="178" fontId="6" fillId="0" borderId="0" xfId="19" applyFont="1">
      <alignment vertical="center"/>
    </xf>
    <xf numFmtId="10" fontId="6" fillId="0" borderId="0" xfId="12" applyNumberFormat="1" applyFont="1">
      <alignment vertical="center"/>
    </xf>
    <xf numFmtId="178" fontId="6" fillId="0" borderId="90" xfId="19" applyFont="1" applyBorder="1">
      <alignment vertical="center"/>
    </xf>
    <xf numFmtId="0" fontId="6" fillId="0" borderId="90" xfId="0" applyFont="1" applyBorder="1">
      <alignment vertical="center"/>
    </xf>
    <xf numFmtId="41" fontId="6" fillId="12" borderId="0" xfId="11" applyFont="1" applyFill="1" applyBorder="1">
      <alignment vertical="center"/>
    </xf>
    <xf numFmtId="41" fontId="6" fillId="12" borderId="18" xfId="11" applyFont="1" applyFill="1" applyBorder="1">
      <alignment vertical="center"/>
    </xf>
    <xf numFmtId="10" fontId="6" fillId="12" borderId="0" xfId="12" applyNumberFormat="1" applyFont="1" applyFill="1">
      <alignment vertical="center"/>
    </xf>
    <xf numFmtId="41" fontId="6" fillId="9" borderId="86" xfId="11" applyFont="1" applyFill="1" applyBorder="1">
      <alignment vertical="center"/>
    </xf>
    <xf numFmtId="41" fontId="6" fillId="9" borderId="37" xfId="11" applyFont="1" applyFill="1" applyBorder="1">
      <alignment vertical="center"/>
    </xf>
    <xf numFmtId="10" fontId="16" fillId="0" borderId="0" xfId="0" applyNumberFormat="1" applyFont="1" applyFill="1">
      <alignment vertical="center"/>
    </xf>
    <xf numFmtId="0" fontId="21" fillId="0" borderId="85" xfId="0" applyFont="1" applyBorder="1">
      <alignment vertical="center"/>
    </xf>
    <xf numFmtId="0" fontId="16" fillId="0" borderId="86" xfId="0" applyFont="1" applyFill="1" applyBorder="1">
      <alignment vertical="center"/>
    </xf>
    <xf numFmtId="41" fontId="16" fillId="10" borderId="86" xfId="11" applyFont="1" applyFill="1" applyBorder="1">
      <alignment vertical="center"/>
    </xf>
    <xf numFmtId="41" fontId="16" fillId="10" borderId="37" xfId="11" applyFont="1" applyFill="1" applyBorder="1">
      <alignment vertical="center"/>
    </xf>
    <xf numFmtId="0" fontId="16" fillId="0" borderId="48" xfId="0" applyFont="1" applyBorder="1" applyAlignment="1">
      <alignment horizontal="center" vertical="center"/>
    </xf>
    <xf numFmtId="0" fontId="6" fillId="0" borderId="48" xfId="0" applyFont="1" applyBorder="1">
      <alignment vertical="center"/>
    </xf>
    <xf numFmtId="41" fontId="6" fillId="0" borderId="48" xfId="11" applyFont="1" applyBorder="1">
      <alignment vertical="center"/>
    </xf>
    <xf numFmtId="41" fontId="6" fillId="0" borderId="0" xfId="11" applyFont="1">
      <alignment vertical="center"/>
    </xf>
    <xf numFmtId="0" fontId="27" fillId="0" borderId="0" xfId="20" applyFont="1" applyAlignment="1">
      <alignment horizontal="centerContinuous"/>
    </xf>
    <xf numFmtId="0" fontId="29" fillId="0" borderId="0" xfId="20" applyFont="1" applyAlignment="1">
      <alignment horizontal="centerContinuous"/>
    </xf>
    <xf numFmtId="0" fontId="29" fillId="0" borderId="0" xfId="21" applyFont="1" applyAlignment="1">
      <alignment horizontal="centerContinuous"/>
    </xf>
    <xf numFmtId="0" fontId="1" fillId="0" borderId="0" xfId="20">
      <alignment vertical="center"/>
    </xf>
    <xf numFmtId="0" fontId="31" fillId="0" borderId="0" xfId="20" applyFont="1" applyAlignment="1">
      <alignment horizontal="centerContinuous"/>
    </xf>
    <xf numFmtId="0" fontId="29" fillId="0" borderId="0" xfId="20" applyFont="1" applyAlignment="1"/>
    <xf numFmtId="0" fontId="29" fillId="0" borderId="0" xfId="21" applyFont="1"/>
    <xf numFmtId="0" fontId="29" fillId="0" borderId="0" xfId="20" quotePrefix="1" applyFont="1" applyAlignment="1">
      <alignment horizontal="left"/>
    </xf>
    <xf numFmtId="0" fontId="32" fillId="0" borderId="0" xfId="20" applyFont="1" applyAlignment="1">
      <alignment horizontal="right"/>
    </xf>
    <xf numFmtId="0" fontId="32" fillId="0" borderId="0" xfId="21" applyFont="1" applyAlignment="1">
      <alignment horizontal="right"/>
    </xf>
    <xf numFmtId="0" fontId="29" fillId="0" borderId="91" xfId="20" applyFont="1" applyBorder="1" applyAlignment="1"/>
    <xf numFmtId="0" fontId="29" fillId="0" borderId="96" xfId="20" quotePrefix="1" applyFont="1" applyBorder="1" applyAlignment="1">
      <alignment horizontal="center"/>
    </xf>
    <xf numFmtId="0" fontId="29" fillId="0" borderId="99" xfId="20" applyFont="1" applyBorder="1" applyAlignment="1"/>
    <xf numFmtId="0" fontId="33" fillId="0" borderId="100" xfId="20" applyFont="1" applyBorder="1" applyAlignment="1">
      <alignment horizontal="centerContinuous"/>
    </xf>
    <xf numFmtId="0" fontId="29" fillId="0" borderId="101" xfId="20" applyFont="1" applyBorder="1" applyAlignment="1">
      <alignment horizontal="centerContinuous"/>
    </xf>
    <xf numFmtId="0" fontId="33" fillId="0" borderId="100" xfId="20" applyFont="1" applyBorder="1" applyAlignment="1">
      <alignment horizontal="center"/>
    </xf>
    <xf numFmtId="0" fontId="33" fillId="0" borderId="102" xfId="20" applyFont="1" applyBorder="1" applyAlignment="1">
      <alignment horizontal="center"/>
    </xf>
    <xf numFmtId="0" fontId="33" fillId="0" borderId="102" xfId="20" applyFont="1" applyBorder="1" applyAlignment="1">
      <alignment horizontal="centerContinuous"/>
    </xf>
    <xf numFmtId="0" fontId="33" fillId="0" borderId="100" xfId="21" applyFont="1" applyBorder="1" applyAlignment="1">
      <alignment horizontal="centerContinuous"/>
    </xf>
    <xf numFmtId="0" fontId="29" fillId="0" borderId="101" xfId="21" applyFont="1" applyBorder="1" applyAlignment="1">
      <alignment horizontal="centerContinuous"/>
    </xf>
    <xf numFmtId="0" fontId="32" fillId="0" borderId="96" xfId="20" quotePrefix="1" applyFont="1" applyBorder="1" applyAlignment="1">
      <alignment horizontal="left"/>
    </xf>
    <xf numFmtId="3" fontId="32" fillId="0" borderId="103" xfId="22" applyNumberFormat="1" applyFont="1" applyBorder="1" applyAlignment="1"/>
    <xf numFmtId="3" fontId="32" fillId="0" borderId="104" xfId="22" applyNumberFormat="1" applyFont="1" applyBorder="1" applyAlignment="1"/>
    <xf numFmtId="3" fontId="32" fillId="0" borderId="105" xfId="22" applyNumberFormat="1" applyFont="1" applyBorder="1" applyAlignment="1"/>
    <xf numFmtId="3" fontId="32" fillId="0" borderId="18" xfId="22" applyNumberFormat="1" applyFont="1" applyBorder="1" applyAlignment="1"/>
    <xf numFmtId="3" fontId="32" fillId="0" borderId="105" xfId="23" applyNumberFormat="1" applyFont="1" applyBorder="1"/>
    <xf numFmtId="3" fontId="32" fillId="0" borderId="18" xfId="23" applyNumberFormat="1" applyFont="1" applyBorder="1"/>
    <xf numFmtId="3" fontId="1" fillId="0" borderId="0" xfId="20" applyNumberFormat="1">
      <alignment vertical="center"/>
    </xf>
    <xf numFmtId="0" fontId="1" fillId="0" borderId="0" xfId="20" applyFont="1">
      <alignment vertical="center"/>
    </xf>
    <xf numFmtId="3" fontId="32" fillId="0" borderId="106" xfId="22" applyNumberFormat="1" applyFont="1" applyBorder="1" applyAlignment="1"/>
    <xf numFmtId="3" fontId="32" fillId="0" borderId="107" xfId="22" applyNumberFormat="1" applyFont="1" applyBorder="1" applyAlignment="1"/>
    <xf numFmtId="3" fontId="32" fillId="0" borderId="107" xfId="23" applyNumberFormat="1" applyFont="1" applyBorder="1"/>
    <xf numFmtId="3" fontId="32" fillId="0" borderId="108" xfId="22" applyNumberFormat="1" applyFont="1" applyBorder="1" applyAlignment="1"/>
    <xf numFmtId="3" fontId="32" fillId="0" borderId="109" xfId="22" applyNumberFormat="1" applyFont="1" applyBorder="1" applyAlignment="1"/>
    <xf numFmtId="3" fontId="32" fillId="0" borderId="110" xfId="22" applyNumberFormat="1" applyFont="1" applyBorder="1" applyAlignment="1"/>
    <xf numFmtId="3" fontId="32" fillId="0" borderId="110" xfId="23" applyNumberFormat="1" applyFont="1" applyBorder="1"/>
    <xf numFmtId="0" fontId="32" fillId="0" borderId="96" xfId="20" applyFont="1" applyBorder="1" applyAlignment="1">
      <alignment horizontal="center"/>
    </xf>
    <xf numFmtId="3" fontId="32" fillId="0" borderId="111" xfId="22" applyNumberFormat="1" applyFont="1" applyBorder="1" applyAlignment="1"/>
    <xf numFmtId="3" fontId="32" fillId="0" borderId="0" xfId="22" applyNumberFormat="1" applyFont="1" applyBorder="1" applyAlignment="1"/>
    <xf numFmtId="3" fontId="32" fillId="0" borderId="111" xfId="23" applyNumberFormat="1" applyFont="1" applyBorder="1"/>
    <xf numFmtId="3" fontId="32" fillId="0" borderId="0" xfId="23" applyNumberFormat="1" applyFont="1" applyBorder="1"/>
    <xf numFmtId="0" fontId="32" fillId="0" borderId="96" xfId="20" applyFont="1" applyBorder="1" applyAlignment="1">
      <alignment horizontal="left"/>
    </xf>
    <xf numFmtId="3" fontId="32" fillId="0" borderId="97" xfId="22" applyNumberFormat="1" applyFont="1" applyBorder="1" applyAlignment="1"/>
    <xf numFmtId="3" fontId="32" fillId="0" borderId="112" xfId="22" applyNumberFormat="1" applyFont="1" applyBorder="1" applyAlignment="1"/>
    <xf numFmtId="3" fontId="32" fillId="0" borderId="60" xfId="22" applyNumberFormat="1" applyFont="1" applyBorder="1" applyAlignment="1"/>
    <xf numFmtId="3" fontId="32" fillId="0" borderId="112" xfId="23" applyNumberFormat="1" applyFont="1" applyBorder="1"/>
    <xf numFmtId="3" fontId="32" fillId="0" borderId="60" xfId="23" applyNumberFormat="1" applyFont="1" applyBorder="1"/>
    <xf numFmtId="0" fontId="32" fillId="0" borderId="96" xfId="20" quotePrefix="1" applyFont="1" applyFill="1" applyBorder="1" applyAlignment="1">
      <alignment horizontal="left"/>
    </xf>
    <xf numFmtId="0" fontId="32" fillId="14" borderId="96" xfId="20" quotePrefix="1" applyFont="1" applyFill="1" applyBorder="1" applyAlignment="1">
      <alignment horizontal="left"/>
    </xf>
    <xf numFmtId="3" fontId="32" fillId="14" borderId="108" xfId="22" applyNumberFormat="1" applyFont="1" applyFill="1" applyBorder="1" applyAlignment="1"/>
    <xf numFmtId="3" fontId="32" fillId="14" borderId="104" xfId="22" applyNumberFormat="1" applyFont="1" applyFill="1" applyBorder="1" applyAlignment="1"/>
    <xf numFmtId="3" fontId="32" fillId="14" borderId="105" xfId="22" applyNumberFormat="1" applyFont="1" applyFill="1" applyBorder="1" applyAlignment="1"/>
    <xf numFmtId="3" fontId="32" fillId="14" borderId="18" xfId="22" applyNumberFormat="1" applyFont="1" applyFill="1" applyBorder="1" applyAlignment="1"/>
    <xf numFmtId="3" fontId="32" fillId="0" borderId="113" xfId="22" applyNumberFormat="1" applyFont="1" applyBorder="1" applyAlignment="1"/>
    <xf numFmtId="3" fontId="32" fillId="0" borderId="114" xfId="22" applyNumberFormat="1" applyFont="1" applyBorder="1" applyAlignment="1"/>
    <xf numFmtId="3" fontId="32" fillId="0" borderId="114" xfId="23" applyNumberFormat="1" applyFont="1" applyBorder="1"/>
    <xf numFmtId="0" fontId="32" fillId="0" borderId="115" xfId="20" quotePrefix="1" applyFont="1" applyBorder="1" applyAlignment="1">
      <alignment horizontal="left"/>
    </xf>
    <xf numFmtId="3" fontId="32" fillId="0" borderId="116" xfId="22" applyNumberFormat="1" applyFont="1" applyBorder="1" applyAlignment="1"/>
    <xf numFmtId="3" fontId="32" fillId="0" borderId="117" xfId="22" applyNumberFormat="1" applyFont="1" applyBorder="1" applyAlignment="1"/>
    <xf numFmtId="3" fontId="32" fillId="0" borderId="118" xfId="22" applyNumberFormat="1" applyFont="1" applyBorder="1" applyAlignment="1"/>
    <xf numFmtId="3" fontId="32" fillId="0" borderId="119" xfId="22" applyNumberFormat="1" applyFont="1" applyBorder="1" applyAlignment="1"/>
    <xf numFmtId="3" fontId="32" fillId="0" borderId="118" xfId="23" applyNumberFormat="1" applyFont="1" applyBorder="1"/>
    <xf numFmtId="3" fontId="32" fillId="0" borderId="119" xfId="23" applyNumberFormat="1" applyFont="1" applyBorder="1"/>
    <xf numFmtId="41" fontId="21" fillId="0" borderId="89" xfId="11" applyFont="1" applyBorder="1">
      <alignment vertical="center"/>
    </xf>
    <xf numFmtId="41" fontId="21" fillId="0" borderId="47" xfId="11" applyFont="1" applyBorder="1">
      <alignment vertical="center"/>
    </xf>
    <xf numFmtId="10" fontId="35" fillId="0" borderId="0" xfId="12" applyNumberFormat="1" applyFont="1">
      <alignment vertical="center"/>
    </xf>
    <xf numFmtId="0" fontId="6" fillId="0" borderId="0" xfId="0" applyFont="1" applyAlignment="1">
      <alignment horizontal="left" vertical="center" indent="1"/>
    </xf>
    <xf numFmtId="0" fontId="6" fillId="0" borderId="0" xfId="0" applyFont="1" applyAlignment="1">
      <alignment horizontal="left" vertical="center"/>
    </xf>
    <xf numFmtId="0" fontId="6" fillId="0" borderId="48" xfId="0" applyFont="1" applyBorder="1" applyAlignment="1">
      <alignment horizontal="center" vertical="center"/>
    </xf>
    <xf numFmtId="0" fontId="0" fillId="0" borderId="48" xfId="0" applyBorder="1" applyAlignment="1">
      <alignment horizontal="center" vertical="center"/>
    </xf>
    <xf numFmtId="178" fontId="6" fillId="0" borderId="48" xfId="19" applyFont="1" applyBorder="1">
      <alignment vertical="center"/>
    </xf>
    <xf numFmtId="0" fontId="26" fillId="11" borderId="0" xfId="0" applyFont="1" applyFill="1" applyAlignment="1">
      <alignment horizontal="center" vertical="center"/>
    </xf>
    <xf numFmtId="0" fontId="21" fillId="0" borderId="0" xfId="0" applyFont="1" applyAlignment="1">
      <alignment horizontal="center" vertical="center"/>
    </xf>
    <xf numFmtId="178" fontId="16" fillId="0" borderId="0" xfId="0" applyNumberFormat="1" applyFont="1">
      <alignment vertical="center"/>
    </xf>
    <xf numFmtId="0" fontId="6" fillId="4" borderId="0" xfId="0" applyFont="1" applyFill="1" applyAlignment="1">
      <alignment horizontal="left" vertical="center" indent="1"/>
    </xf>
    <xf numFmtId="178" fontId="6" fillId="4" borderId="0" xfId="19" applyFont="1" applyFill="1">
      <alignment vertical="center"/>
    </xf>
    <xf numFmtId="0" fontId="36" fillId="0" borderId="0" xfId="0" applyFont="1">
      <alignment vertical="center"/>
    </xf>
    <xf numFmtId="0" fontId="21" fillId="0" borderId="0" xfId="0" applyFont="1" applyAlignment="1">
      <alignment horizontal="left" vertical="center"/>
    </xf>
    <xf numFmtId="178" fontId="21" fillId="0" borderId="0" xfId="19" applyFont="1">
      <alignment vertical="center"/>
    </xf>
    <xf numFmtId="41" fontId="16" fillId="0" borderId="76" xfId="11" applyFont="1" applyFill="1" applyBorder="1">
      <alignment vertical="center"/>
    </xf>
    <xf numFmtId="41" fontId="16" fillId="0" borderId="60" xfId="11" applyFont="1" applyFill="1" applyBorder="1">
      <alignment vertical="center"/>
    </xf>
    <xf numFmtId="0" fontId="21" fillId="0" borderId="87" xfId="0" applyFont="1" applyFill="1" applyBorder="1">
      <alignment vertical="center"/>
    </xf>
    <xf numFmtId="41" fontId="16" fillId="0" borderId="0" xfId="12" applyNumberFormat="1" applyFont="1" applyFill="1" applyBorder="1">
      <alignment vertical="center"/>
    </xf>
    <xf numFmtId="176" fontId="37" fillId="0" borderId="0" xfId="23" applyFont="1" applyAlignment="1">
      <alignment horizontal="centerContinuous"/>
    </xf>
    <xf numFmtId="176" fontId="38" fillId="0" borderId="0" xfId="23" applyFont="1" applyAlignment="1">
      <alignment horizontal="centerContinuous"/>
    </xf>
    <xf numFmtId="176" fontId="37" fillId="0" borderId="0" xfId="23" applyFont="1" applyAlignment="1">
      <alignment horizontal="center"/>
    </xf>
    <xf numFmtId="176" fontId="29" fillId="0" borderId="0" xfId="23" applyFont="1"/>
    <xf numFmtId="176" fontId="32" fillId="0" borderId="0" xfId="23" applyFont="1"/>
    <xf numFmtId="176" fontId="29" fillId="0" borderId="0" xfId="23" applyFont="1" applyAlignment="1">
      <alignment horizontal="right"/>
    </xf>
    <xf numFmtId="176" fontId="33" fillId="0" borderId="120" xfId="23" quotePrefix="1" applyFont="1" applyBorder="1" applyAlignment="1">
      <alignment horizontal="left"/>
    </xf>
    <xf numFmtId="176" fontId="33" fillId="0" borderId="121" xfId="23" applyFont="1" applyBorder="1"/>
    <xf numFmtId="176" fontId="33" fillId="0" borderId="122" xfId="23" quotePrefix="1" applyFont="1" applyBorder="1" applyAlignment="1">
      <alignment horizontal="center"/>
    </xf>
    <xf numFmtId="176" fontId="33" fillId="0" borderId="123" xfId="23" applyFont="1" applyBorder="1" applyAlignment="1">
      <alignment horizontal="center"/>
    </xf>
    <xf numFmtId="176" fontId="33" fillId="0" borderId="122" xfId="23" applyFont="1" applyBorder="1" applyAlignment="1">
      <alignment horizontal="center"/>
    </xf>
    <xf numFmtId="176" fontId="33" fillId="0" borderId="0" xfId="23" applyFont="1" applyBorder="1" applyAlignment="1">
      <alignment horizontal="center"/>
    </xf>
    <xf numFmtId="176" fontId="33" fillId="0" borderId="0" xfId="23" applyFont="1"/>
    <xf numFmtId="176" fontId="32" fillId="0" borderId="124" xfId="23" applyFont="1" applyBorder="1" applyAlignment="1">
      <alignment horizontal="center"/>
    </xf>
    <xf numFmtId="176" fontId="32" fillId="0" borderId="17" xfId="23" quotePrefix="1" applyFont="1" applyBorder="1" applyAlignment="1">
      <alignment horizontal="center"/>
    </xf>
    <xf numFmtId="176" fontId="32" fillId="0" borderId="104" xfId="23" applyFont="1" applyBorder="1"/>
    <xf numFmtId="176" fontId="32" fillId="0" borderId="18" xfId="23" applyFont="1" applyFill="1" applyBorder="1"/>
    <xf numFmtId="176" fontId="32" fillId="0" borderId="104" xfId="23" applyFont="1" applyFill="1" applyBorder="1"/>
    <xf numFmtId="179" fontId="32" fillId="0" borderId="0" xfId="23" applyNumberFormat="1" applyFont="1" applyBorder="1"/>
    <xf numFmtId="176" fontId="32" fillId="0" borderId="17" xfId="23" applyFont="1" applyFill="1" applyBorder="1" applyAlignment="1">
      <alignment horizontal="center" vertical="center"/>
    </xf>
    <xf numFmtId="176" fontId="32" fillId="0" borderId="104" xfId="23" applyFont="1" applyFill="1" applyBorder="1" applyAlignment="1">
      <alignment vertical="center"/>
    </xf>
    <xf numFmtId="176" fontId="32" fillId="0" borderId="18" xfId="23" applyFont="1" applyBorder="1"/>
    <xf numFmtId="176" fontId="32" fillId="0" borderId="0" xfId="23" applyFont="1" applyBorder="1"/>
    <xf numFmtId="176" fontId="32" fillId="0" borderId="125" xfId="23" quotePrefix="1" applyFont="1" applyBorder="1" applyAlignment="1">
      <alignment horizontal="center"/>
    </xf>
    <xf numFmtId="176" fontId="32" fillId="0" borderId="126" xfId="23" applyFont="1" applyBorder="1" applyAlignment="1">
      <alignment horizontal="center"/>
    </xf>
    <xf numFmtId="176" fontId="32" fillId="0" borderId="127" xfId="23" quotePrefix="1" applyFont="1" applyBorder="1" applyAlignment="1">
      <alignment horizontal="center"/>
    </xf>
    <xf numFmtId="176" fontId="32" fillId="0" borderId="128" xfId="23" applyFont="1" applyBorder="1"/>
    <xf numFmtId="176" fontId="32" fillId="0" borderId="129" xfId="23" applyFont="1" applyBorder="1"/>
    <xf numFmtId="176" fontId="32" fillId="0" borderId="130" xfId="23" applyFont="1" applyBorder="1"/>
    <xf numFmtId="176" fontId="32" fillId="0" borderId="131" xfId="23" applyFont="1" applyBorder="1" applyAlignment="1">
      <alignment horizontal="centerContinuous"/>
    </xf>
    <xf numFmtId="176" fontId="32" fillId="0" borderId="59" xfId="23" applyFont="1" applyBorder="1" applyAlignment="1">
      <alignment horizontal="centerContinuous"/>
    </xf>
    <xf numFmtId="176" fontId="32" fillId="0" borderId="97" xfId="23" applyFont="1" applyBorder="1"/>
    <xf numFmtId="176" fontId="32" fillId="0" borderId="60" xfId="23" applyFont="1" applyBorder="1"/>
    <xf numFmtId="176" fontId="32" fillId="0" borderId="132" xfId="23" applyFont="1" applyBorder="1"/>
    <xf numFmtId="176" fontId="32" fillId="0" borderId="124" xfId="23" applyFont="1" applyBorder="1" applyAlignment="1">
      <alignment horizontal="centerContinuous"/>
    </xf>
    <xf numFmtId="176" fontId="32" fillId="0" borderId="17" xfId="23" applyFont="1" applyBorder="1" applyAlignment="1">
      <alignment horizontal="centerContinuous"/>
    </xf>
    <xf numFmtId="176" fontId="32" fillId="0" borderId="133" xfId="23" applyFont="1" applyBorder="1"/>
    <xf numFmtId="176" fontId="32" fillId="0" borderId="134" xfId="23" applyFont="1" applyBorder="1"/>
    <xf numFmtId="176" fontId="32" fillId="0" borderId="135" xfId="23" applyFont="1" applyBorder="1"/>
    <xf numFmtId="176" fontId="32" fillId="0" borderId="136" xfId="23" applyFont="1" applyBorder="1"/>
    <xf numFmtId="176" fontId="32" fillId="0" borderId="59" xfId="23" quotePrefix="1" applyFont="1" applyBorder="1" applyAlignment="1">
      <alignment horizontal="center"/>
    </xf>
    <xf numFmtId="176" fontId="32" fillId="0" borderId="125" xfId="23" applyFont="1" applyBorder="1" applyAlignment="1">
      <alignment horizontal="center"/>
    </xf>
    <xf numFmtId="176" fontId="32" fillId="13" borderId="135" xfId="23" applyFont="1" applyFill="1" applyBorder="1"/>
    <xf numFmtId="179" fontId="32" fillId="0" borderId="126" xfId="23" applyNumberFormat="1" applyFont="1" applyBorder="1" applyAlignment="1">
      <alignment horizontal="centerContinuous"/>
    </xf>
    <xf numFmtId="179" fontId="32" fillId="0" borderId="59" xfId="23" applyNumberFormat="1" applyFont="1" applyBorder="1" applyAlignment="1">
      <alignment horizontal="centerContinuous"/>
    </xf>
    <xf numFmtId="179" fontId="32" fillId="0" borderId="97" xfId="23" applyNumberFormat="1" applyFont="1" applyBorder="1"/>
    <xf numFmtId="179" fontId="32" fillId="0" borderId="60" xfId="23" applyNumberFormat="1" applyFont="1" applyBorder="1"/>
    <xf numFmtId="179" fontId="32" fillId="0" borderId="0" xfId="23" applyNumberFormat="1" applyFont="1"/>
    <xf numFmtId="179" fontId="29" fillId="0" borderId="0" xfId="23" applyNumberFormat="1" applyFont="1"/>
    <xf numFmtId="176" fontId="32" fillId="0" borderId="126" xfId="23" applyFont="1" applyBorder="1"/>
    <xf numFmtId="176" fontId="32" fillId="0" borderId="59" xfId="23" applyFont="1" applyBorder="1" applyAlignment="1">
      <alignment horizontal="center"/>
    </xf>
    <xf numFmtId="176" fontId="32" fillId="0" borderId="137" xfId="23" applyFont="1" applyBorder="1"/>
    <xf numFmtId="176" fontId="32" fillId="14" borderId="18" xfId="23" applyFont="1" applyFill="1" applyBorder="1"/>
    <xf numFmtId="176" fontId="32" fillId="14" borderId="135" xfId="23" applyFont="1" applyFill="1" applyBorder="1"/>
    <xf numFmtId="176" fontId="32" fillId="0" borderId="138" xfId="23" applyFont="1" applyBorder="1"/>
    <xf numFmtId="176" fontId="32" fillId="0" borderId="139" xfId="23" applyFont="1" applyBorder="1" applyAlignment="1">
      <alignment horizontal="center"/>
    </xf>
    <xf numFmtId="176" fontId="32" fillId="0" borderId="117" xfId="23" applyFont="1" applyBorder="1"/>
    <xf numFmtId="176" fontId="32" fillId="0" borderId="119" xfId="23" applyFont="1" applyBorder="1"/>
    <xf numFmtId="176" fontId="32" fillId="15" borderId="0" xfId="23" applyFont="1" applyFill="1"/>
    <xf numFmtId="176" fontId="32" fillId="15" borderId="134" xfId="23" applyFont="1" applyFill="1" applyBorder="1"/>
    <xf numFmtId="180" fontId="32" fillId="15" borderId="0" xfId="23" applyNumberFormat="1" applyFont="1" applyFill="1"/>
    <xf numFmtId="180" fontId="32" fillId="15" borderId="134" xfId="23" applyNumberFormat="1" applyFont="1" applyFill="1" applyBorder="1"/>
    <xf numFmtId="176" fontId="32" fillId="15" borderId="0" xfId="23" applyFont="1" applyFill="1" applyAlignment="1">
      <alignment vertical="center"/>
    </xf>
    <xf numFmtId="10" fontId="32" fillId="15" borderId="0" xfId="24" applyNumberFormat="1" applyFont="1" applyFill="1"/>
    <xf numFmtId="176" fontId="32" fillId="13" borderId="0" xfId="23" applyFont="1" applyFill="1" applyAlignment="1">
      <alignment vertical="center"/>
    </xf>
    <xf numFmtId="180" fontId="32" fillId="13" borderId="0" xfId="23" applyNumberFormat="1" applyFont="1" applyFill="1" applyBorder="1"/>
    <xf numFmtId="10" fontId="32" fillId="13" borderId="0" xfId="24" applyNumberFormat="1" applyFont="1" applyFill="1"/>
    <xf numFmtId="176" fontId="32" fillId="13" borderId="0" xfId="23" applyFont="1" applyFill="1"/>
    <xf numFmtId="176" fontId="32" fillId="13" borderId="0" xfId="23" applyFont="1" applyFill="1" applyBorder="1"/>
    <xf numFmtId="176" fontId="29" fillId="0" borderId="0" xfId="23" applyFont="1" applyFill="1" applyAlignment="1">
      <alignment vertical="center"/>
    </xf>
    <xf numFmtId="180" fontId="29" fillId="0" borderId="0" xfId="23" applyNumberFormat="1" applyFont="1"/>
    <xf numFmtId="10" fontId="32" fillId="0" borderId="0" xfId="24" applyNumberFormat="1" applyFont="1"/>
    <xf numFmtId="0" fontId="32" fillId="0" borderId="0" xfId="21" applyFont="1"/>
    <xf numFmtId="0" fontId="31" fillId="0" borderId="0" xfId="21" applyFont="1" applyAlignment="1">
      <alignment horizontal="center"/>
    </xf>
    <xf numFmtId="0" fontId="31" fillId="0" borderId="0" xfId="21" applyFont="1" applyAlignment="1">
      <alignment horizontal="centerContinuous"/>
    </xf>
    <xf numFmtId="0" fontId="38" fillId="0" borderId="0" xfId="21" applyFont="1" applyAlignment="1">
      <alignment horizontal="centerContinuous"/>
    </xf>
    <xf numFmtId="0" fontId="37" fillId="0" borderId="0" xfId="21" applyFont="1" applyAlignment="1">
      <alignment horizontal="centerContinuous"/>
    </xf>
    <xf numFmtId="0" fontId="29" fillId="0" borderId="0" xfId="21" applyFont="1" applyAlignment="1">
      <alignment horizontal="right"/>
    </xf>
    <xf numFmtId="0" fontId="33" fillId="0" borderId="120" xfId="21" quotePrefix="1" applyFont="1" applyBorder="1" applyAlignment="1">
      <alignment horizontal="left"/>
    </xf>
    <xf numFmtId="0" fontId="33" fillId="0" borderId="121" xfId="21" applyFont="1" applyBorder="1"/>
    <xf numFmtId="0" fontId="33" fillId="0" borderId="122" xfId="21" quotePrefix="1" applyFont="1" applyBorder="1" applyAlignment="1">
      <alignment horizontal="center"/>
    </xf>
    <xf numFmtId="0" fontId="33" fillId="0" borderId="122" xfId="21" applyFont="1" applyBorder="1" applyAlignment="1">
      <alignment horizontal="center"/>
    </xf>
    <xf numFmtId="0" fontId="33" fillId="0" borderId="0" xfId="21" applyFont="1"/>
    <xf numFmtId="0" fontId="32" fillId="0" borderId="124" xfId="21" applyFont="1" applyBorder="1" applyAlignment="1">
      <alignment horizontal="center"/>
    </xf>
    <xf numFmtId="0" fontId="32" fillId="0" borderId="17" xfId="21" quotePrefix="1" applyFont="1" applyBorder="1" applyAlignment="1">
      <alignment horizontal="center"/>
    </xf>
    <xf numFmtId="176" fontId="32" fillId="14" borderId="104" xfId="23" applyFont="1" applyFill="1" applyBorder="1"/>
    <xf numFmtId="176" fontId="32" fillId="0" borderId="0" xfId="21" applyNumberFormat="1" applyFont="1"/>
    <xf numFmtId="176" fontId="29" fillId="0" borderId="0" xfId="21" applyNumberFormat="1" applyFont="1"/>
    <xf numFmtId="0" fontId="32" fillId="0" borderId="17" xfId="21" applyFont="1" applyBorder="1" applyAlignment="1">
      <alignment horizontal="center"/>
    </xf>
    <xf numFmtId="0" fontId="32" fillId="0" borderId="125" xfId="21" quotePrefix="1" applyFont="1" applyBorder="1" applyAlignment="1">
      <alignment horizontal="center"/>
    </xf>
    <xf numFmtId="0" fontId="32" fillId="0" borderId="126" xfId="21" applyFont="1" applyBorder="1" applyAlignment="1">
      <alignment horizontal="center"/>
    </xf>
    <xf numFmtId="0" fontId="32" fillId="0" borderId="127" xfId="21" quotePrefix="1" applyFont="1" applyBorder="1" applyAlignment="1">
      <alignment horizontal="center"/>
    </xf>
    <xf numFmtId="176" fontId="32" fillId="0" borderId="130" xfId="23" applyFont="1" applyFill="1" applyBorder="1"/>
    <xf numFmtId="0" fontId="32" fillId="0" borderId="131" xfId="21" applyFont="1" applyBorder="1" applyAlignment="1">
      <alignment horizontal="centerContinuous"/>
    </xf>
    <xf numFmtId="0" fontId="32" fillId="0" borderId="59" xfId="21" applyFont="1" applyBorder="1" applyAlignment="1">
      <alignment horizontal="centerContinuous"/>
    </xf>
    <xf numFmtId="176" fontId="32" fillId="0" borderId="97" xfId="23" applyFont="1" applyFill="1" applyBorder="1"/>
    <xf numFmtId="0" fontId="32" fillId="0" borderId="124" xfId="21" applyFont="1" applyBorder="1" applyAlignment="1">
      <alignment horizontal="centerContinuous"/>
    </xf>
    <xf numFmtId="0" fontId="32" fillId="0" borderId="17" xfId="21" applyFont="1" applyBorder="1" applyAlignment="1">
      <alignment horizontal="centerContinuous"/>
    </xf>
    <xf numFmtId="176" fontId="32" fillId="0" borderId="134" xfId="23" applyFont="1" applyFill="1" applyBorder="1"/>
    <xf numFmtId="0" fontId="32" fillId="0" borderId="140" xfId="21" quotePrefix="1" applyFont="1" applyBorder="1" applyAlignment="1">
      <alignment horizontal="center"/>
    </xf>
    <xf numFmtId="176" fontId="32" fillId="0" borderId="133" xfId="23" applyFont="1" applyFill="1" applyBorder="1"/>
    <xf numFmtId="176" fontId="32" fillId="0" borderId="136" xfId="23" applyFont="1" applyFill="1" applyBorder="1"/>
    <xf numFmtId="0" fontId="32" fillId="0" borderId="59" xfId="21" quotePrefix="1" applyFont="1" applyBorder="1" applyAlignment="1">
      <alignment horizontal="center"/>
    </xf>
    <xf numFmtId="176" fontId="32" fillId="0" borderId="141" xfId="23" applyFont="1" applyFill="1" applyBorder="1"/>
    <xf numFmtId="176" fontId="32" fillId="0" borderId="142" xfId="23" applyFont="1" applyBorder="1"/>
    <xf numFmtId="0" fontId="32" fillId="0" borderId="125" xfId="21" applyFont="1" applyBorder="1" applyAlignment="1">
      <alignment horizontal="center"/>
    </xf>
    <xf numFmtId="176" fontId="32" fillId="0" borderId="143" xfId="23" applyFont="1" applyBorder="1"/>
    <xf numFmtId="179" fontId="32" fillId="0" borderId="132" xfId="23" applyNumberFormat="1" applyFont="1" applyBorder="1"/>
    <xf numFmtId="0" fontId="32" fillId="0" borderId="126" xfId="21" applyFont="1" applyBorder="1"/>
    <xf numFmtId="0" fontId="32" fillId="0" borderId="59" xfId="21" applyFont="1" applyBorder="1" applyAlignment="1">
      <alignment horizontal="center"/>
    </xf>
    <xf numFmtId="176" fontId="32" fillId="0" borderId="144" xfId="23" applyFont="1" applyBorder="1"/>
    <xf numFmtId="0" fontId="32" fillId="0" borderId="138" xfId="21" applyFont="1" applyBorder="1"/>
    <xf numFmtId="0" fontId="32" fillId="0" borderId="139" xfId="21" applyFont="1" applyBorder="1" applyAlignment="1">
      <alignment horizontal="center"/>
    </xf>
    <xf numFmtId="176" fontId="32" fillId="0" borderId="0" xfId="23" applyFont="1" applyFill="1" applyAlignment="1">
      <alignment vertical="center"/>
    </xf>
    <xf numFmtId="10" fontId="32" fillId="0" borderId="0" xfId="24" applyNumberFormat="1" applyFont="1" applyFill="1" applyAlignment="1">
      <alignment vertical="center"/>
    </xf>
    <xf numFmtId="41" fontId="0" fillId="0" borderId="0" xfId="0" applyNumberFormat="1">
      <alignment vertical="center"/>
    </xf>
    <xf numFmtId="0" fontId="33" fillId="0" borderId="145" xfId="0" quotePrefix="1" applyFont="1" applyBorder="1" applyAlignment="1">
      <alignment horizontal="left" vertical="center"/>
    </xf>
    <xf numFmtId="0" fontId="33" fillId="0" borderId="34" xfId="0" applyFont="1" applyBorder="1">
      <alignment vertical="center"/>
    </xf>
    <xf numFmtId="0" fontId="33" fillId="0" borderId="34" xfId="0" applyFont="1" applyBorder="1" applyAlignment="1">
      <alignment horizontal="center" vertical="center"/>
    </xf>
    <xf numFmtId="0" fontId="32" fillId="0" borderId="146" xfId="0" applyFont="1" applyBorder="1" applyAlignment="1">
      <alignment horizontal="centerContinuous" vertical="center"/>
    </xf>
    <xf numFmtId="0" fontId="32" fillId="0" borderId="48" xfId="0" applyFont="1" applyBorder="1" applyAlignment="1">
      <alignment horizontal="centerContinuous" vertical="center"/>
    </xf>
    <xf numFmtId="41" fontId="32" fillId="0" borderId="48" xfId="11" applyFont="1" applyBorder="1" applyAlignment="1">
      <alignment vertical="center"/>
    </xf>
    <xf numFmtId="0" fontId="32" fillId="0" borderId="48" xfId="0" quotePrefix="1" applyFont="1" applyBorder="1" applyAlignment="1">
      <alignment horizontal="centerContinuous" vertical="center"/>
    </xf>
    <xf numFmtId="0" fontId="32" fillId="0" borderId="146" xfId="0" quotePrefix="1" applyFont="1" applyBorder="1" applyAlignment="1">
      <alignment horizontal="centerContinuous" vertical="center"/>
    </xf>
    <xf numFmtId="0" fontId="43" fillId="0" borderId="146" xfId="0" applyFont="1" applyBorder="1" applyAlignment="1">
      <alignment horizontal="left" vertical="center"/>
    </xf>
    <xf numFmtId="0" fontId="43" fillId="0" borderId="146" xfId="0" applyFont="1" applyBorder="1" applyAlignment="1">
      <alignment horizontal="centerContinuous" vertical="center"/>
    </xf>
    <xf numFmtId="0" fontId="32" fillId="0" borderId="147" xfId="0" applyFont="1" applyBorder="1" applyAlignment="1">
      <alignment horizontal="centerContinuous" vertical="center"/>
    </xf>
    <xf numFmtId="0" fontId="32" fillId="0" borderId="67" xfId="0" applyFont="1" applyBorder="1" applyAlignment="1">
      <alignment horizontal="centerContinuous" vertical="center"/>
    </xf>
    <xf numFmtId="41" fontId="32" fillId="0" borderId="67" xfId="11" applyFont="1" applyBorder="1" applyAlignment="1">
      <alignment vertical="center"/>
    </xf>
    <xf numFmtId="0" fontId="33" fillId="0" borderId="148" xfId="0" applyFont="1" applyBorder="1" applyAlignment="1">
      <alignment horizontal="center" vertical="center"/>
    </xf>
    <xf numFmtId="41" fontId="32" fillId="0" borderId="149" xfId="11" applyFont="1" applyBorder="1" applyAlignment="1">
      <alignment vertical="center"/>
    </xf>
    <xf numFmtId="41" fontId="32" fillId="0" borderId="150" xfId="11" applyFont="1" applyBorder="1" applyAlignment="1">
      <alignment vertical="center"/>
    </xf>
    <xf numFmtId="0" fontId="6" fillId="0" borderId="0" xfId="0" applyFont="1" applyBorder="1">
      <alignment vertical="center"/>
    </xf>
    <xf numFmtId="0" fontId="6" fillId="7" borderId="0" xfId="0" applyFont="1" applyFill="1" applyBorder="1">
      <alignment vertical="center"/>
    </xf>
    <xf numFmtId="41" fontId="6" fillId="7" borderId="0" xfId="11" applyFont="1" applyFill="1">
      <alignment vertical="center"/>
    </xf>
    <xf numFmtId="0" fontId="6" fillId="7" borderId="0" xfId="0" applyFont="1" applyFill="1">
      <alignment vertical="center"/>
    </xf>
    <xf numFmtId="41" fontId="6" fillId="0" borderId="0" xfId="0" applyNumberFormat="1" applyFont="1">
      <alignment vertical="center"/>
    </xf>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0" fillId="0" borderId="38" xfId="0" applyBorder="1" applyAlignment="1">
      <alignment horizontal="center" vertical="center"/>
    </xf>
    <xf numFmtId="0" fontId="0" fillId="0" borderId="61" xfId="0" applyBorder="1" applyAlignment="1">
      <alignment horizontal="center" vertical="center"/>
    </xf>
    <xf numFmtId="0" fontId="16" fillId="0" borderId="48" xfId="0" applyFont="1" applyBorder="1" applyAlignment="1">
      <alignment horizontal="center" vertical="center"/>
    </xf>
    <xf numFmtId="0" fontId="6" fillId="0" borderId="13" xfId="16" applyFont="1" applyBorder="1" applyAlignment="1">
      <alignment horizontal="center" vertical="center"/>
    </xf>
    <xf numFmtId="0" fontId="6" fillId="0" borderId="18" xfId="16" applyFont="1" applyBorder="1" applyAlignment="1">
      <alignment horizontal="center" vertical="center"/>
    </xf>
    <xf numFmtId="0" fontId="6" fillId="0" borderId="14" xfId="16" applyFont="1" applyBorder="1" applyAlignment="1">
      <alignment horizontal="center" vertical="center"/>
    </xf>
    <xf numFmtId="0" fontId="6" fillId="0" borderId="19" xfId="16" applyFont="1" applyBorder="1" applyAlignment="1">
      <alignment horizontal="center" vertical="center"/>
    </xf>
    <xf numFmtId="0" fontId="1" fillId="0" borderId="30" xfId="16" applyBorder="1" applyAlignment="1">
      <alignment horizontal="center" vertical="center"/>
    </xf>
    <xf numFmtId="0" fontId="1" fillId="0" borderId="63" xfId="16" applyBorder="1" applyAlignment="1">
      <alignment horizontal="center" vertical="center"/>
    </xf>
    <xf numFmtId="0" fontId="1" fillId="0" borderId="69" xfId="16" applyBorder="1" applyAlignment="1">
      <alignment horizontal="center" vertical="center"/>
    </xf>
    <xf numFmtId="0" fontId="1" fillId="0" borderId="70" xfId="16" applyBorder="1" applyAlignment="1">
      <alignment horizontal="center" vertical="center"/>
    </xf>
    <xf numFmtId="0" fontId="1" fillId="0" borderId="64" xfId="16" applyBorder="1" applyAlignment="1">
      <alignment horizontal="center" vertical="center"/>
    </xf>
    <xf numFmtId="0" fontId="1" fillId="0" borderId="65" xfId="16" applyBorder="1" applyAlignment="1">
      <alignment horizontal="center" vertical="center"/>
    </xf>
    <xf numFmtId="0" fontId="6" fillId="0" borderId="15" xfId="16" applyFont="1" applyBorder="1" applyAlignment="1">
      <alignment horizontal="center" vertical="center"/>
    </xf>
    <xf numFmtId="0" fontId="6" fillId="0" borderId="20" xfId="16" applyFont="1" applyBorder="1" applyAlignment="1">
      <alignment horizontal="center" vertical="center"/>
    </xf>
    <xf numFmtId="0" fontId="6" fillId="0" borderId="16" xfId="16" applyFont="1" applyBorder="1" applyAlignment="1">
      <alignment horizontal="left" vertical="center"/>
    </xf>
    <xf numFmtId="0" fontId="6" fillId="0" borderId="0" xfId="16" applyFont="1" applyAlignment="1">
      <alignment horizontal="left" vertical="center"/>
    </xf>
    <xf numFmtId="0" fontId="6" fillId="0" borderId="17" xfId="16" applyFont="1" applyBorder="1" applyAlignment="1">
      <alignment horizontal="left" vertical="center"/>
    </xf>
    <xf numFmtId="0" fontId="1" fillId="0" borderId="51" xfId="16" applyBorder="1" applyAlignment="1">
      <alignment horizontal="center" vertical="center"/>
    </xf>
    <xf numFmtId="0" fontId="1" fillId="0" borderId="57" xfId="16" applyBorder="1" applyAlignment="1">
      <alignment horizontal="center" vertical="center"/>
    </xf>
    <xf numFmtId="0" fontId="18" fillId="0" borderId="58" xfId="16" applyFont="1" applyBorder="1" applyAlignment="1">
      <alignment horizontal="center" vertical="center"/>
    </xf>
    <xf numFmtId="0" fontId="18" fillId="0" borderId="59" xfId="16" applyFont="1" applyBorder="1" applyAlignment="1">
      <alignment horizontal="center" vertical="center"/>
    </xf>
    <xf numFmtId="0" fontId="18" fillId="0" borderId="64" xfId="16" applyFont="1" applyBorder="1" applyAlignment="1">
      <alignment horizontal="center" vertical="center"/>
    </xf>
    <xf numFmtId="0" fontId="18" fillId="0" borderId="65" xfId="16" applyFont="1" applyBorder="1" applyAlignment="1">
      <alignment horizontal="center" vertical="center"/>
    </xf>
    <xf numFmtId="0" fontId="16" fillId="0" borderId="10" xfId="16" applyFont="1" applyBorder="1" applyAlignment="1">
      <alignment horizontal="right" vertical="center"/>
    </xf>
    <xf numFmtId="0" fontId="6" fillId="0" borderId="11" xfId="16" applyFont="1" applyBorder="1" applyAlignment="1">
      <alignment horizontal="right" vertical="center"/>
    </xf>
    <xf numFmtId="0" fontId="6" fillId="0" borderId="12" xfId="16" applyFont="1" applyBorder="1" applyAlignment="1">
      <alignment horizontal="right" vertical="center"/>
    </xf>
    <xf numFmtId="0" fontId="33" fillId="0" borderId="92" xfId="21" applyFont="1" applyBorder="1" applyAlignment="1">
      <alignment horizontal="center" vertical="center"/>
    </xf>
    <xf numFmtId="0" fontId="33" fillId="0" borderId="93" xfId="21" applyFont="1" applyBorder="1" applyAlignment="1">
      <alignment horizontal="center" vertical="center"/>
    </xf>
    <xf numFmtId="0" fontId="33" fillId="0" borderId="58" xfId="21" applyFont="1" applyBorder="1" applyAlignment="1">
      <alignment horizontal="center" vertical="center"/>
    </xf>
    <xf numFmtId="0" fontId="33" fillId="0" borderId="97" xfId="21" applyFont="1" applyBorder="1" applyAlignment="1">
      <alignment horizontal="center" vertical="center"/>
    </xf>
    <xf numFmtId="0" fontId="29" fillId="0" borderId="72" xfId="20" applyFont="1" applyBorder="1" applyAlignment="1">
      <alignment horizontal="center"/>
    </xf>
    <xf numFmtId="0" fontId="33" fillId="0" borderId="92" xfId="20" applyFont="1" applyBorder="1" applyAlignment="1">
      <alignment horizontal="center" vertical="center"/>
    </xf>
    <xf numFmtId="0" fontId="33" fillId="0" borderId="93" xfId="20" applyFont="1" applyBorder="1" applyAlignment="1">
      <alignment horizontal="center" vertical="center"/>
    </xf>
    <xf numFmtId="0" fontId="33" fillId="0" borderId="58" xfId="20" applyFont="1" applyBorder="1" applyAlignment="1">
      <alignment horizontal="center" vertical="center"/>
    </xf>
    <xf numFmtId="0" fontId="33" fillId="0" borderId="97" xfId="20" applyFont="1" applyBorder="1" applyAlignment="1">
      <alignment horizontal="center" vertical="center"/>
    </xf>
    <xf numFmtId="0" fontId="33" fillId="0" borderId="94" xfId="20" applyFont="1" applyBorder="1" applyAlignment="1">
      <alignment horizontal="center" vertical="center"/>
    </xf>
    <xf numFmtId="0" fontId="33" fillId="0" borderId="42" xfId="20" applyFont="1" applyBorder="1" applyAlignment="1">
      <alignment horizontal="center" vertical="center"/>
    </xf>
    <xf numFmtId="0" fontId="33" fillId="0" borderId="98" xfId="20" applyFont="1" applyBorder="1" applyAlignment="1">
      <alignment horizontal="center" vertical="center"/>
    </xf>
    <xf numFmtId="0" fontId="33" fillId="0" borderId="60" xfId="20" applyFont="1" applyBorder="1" applyAlignment="1">
      <alignment horizontal="center" vertical="center"/>
    </xf>
    <xf numFmtId="0" fontId="33" fillId="0" borderId="95" xfId="20" applyFont="1" applyBorder="1" applyAlignment="1">
      <alignment horizontal="center" vertical="center"/>
    </xf>
    <xf numFmtId="0" fontId="33" fillId="0" borderId="76" xfId="20" applyFont="1" applyBorder="1" applyAlignment="1">
      <alignment horizontal="center" vertical="center"/>
    </xf>
    <xf numFmtId="0" fontId="31" fillId="0" borderId="0" xfId="21" applyFont="1" applyAlignment="1">
      <alignment horizontal="center"/>
    </xf>
    <xf numFmtId="0" fontId="44" fillId="0" borderId="0" xfId="0" applyFont="1" applyAlignment="1">
      <alignment horizontal="center" vertical="center"/>
    </xf>
    <xf numFmtId="178" fontId="16" fillId="9" borderId="86" xfId="12" applyNumberFormat="1" applyFont="1" applyFill="1" applyBorder="1">
      <alignment vertical="center"/>
    </xf>
    <xf numFmtId="178" fontId="16" fillId="9" borderId="37" xfId="12" applyNumberFormat="1" applyFont="1" applyFill="1" applyBorder="1">
      <alignment vertical="center"/>
    </xf>
    <xf numFmtId="0" fontId="0" fillId="0" borderId="0" xfId="0" applyAlignment="1">
      <alignment horizontal="center" vertical="center"/>
    </xf>
    <xf numFmtId="0" fontId="45" fillId="0" borderId="152" xfId="0" applyFont="1" applyBorder="1" applyAlignment="1">
      <alignment horizontal="center" vertical="center" wrapText="1"/>
    </xf>
    <xf numFmtId="0" fontId="45" fillId="0" borderId="153" xfId="0" applyFont="1" applyBorder="1" applyAlignment="1">
      <alignment horizontal="center" vertical="center" wrapText="1"/>
    </xf>
    <xf numFmtId="0" fontId="45" fillId="0" borderId="157" xfId="0" applyFont="1" applyBorder="1" applyAlignment="1">
      <alignment horizontal="center" vertical="center" wrapText="1"/>
    </xf>
    <xf numFmtId="0" fontId="45" fillId="0" borderId="158" xfId="0" applyFont="1" applyBorder="1" applyAlignment="1">
      <alignment horizontal="center" vertical="center" wrapText="1"/>
    </xf>
    <xf numFmtId="0" fontId="45" fillId="0" borderId="159" xfId="0" applyFont="1" applyBorder="1" applyAlignment="1">
      <alignment horizontal="center" vertical="center" wrapText="1"/>
    </xf>
    <xf numFmtId="0" fontId="45" fillId="0" borderId="160" xfId="0" applyFont="1" applyBorder="1" applyAlignment="1">
      <alignment horizontal="center" vertical="center" wrapText="1"/>
    </xf>
    <xf numFmtId="0" fontId="45" fillId="0" borderId="161" xfId="0" applyFont="1" applyBorder="1" applyAlignment="1">
      <alignment horizontal="center" vertical="center" wrapText="1"/>
    </xf>
    <xf numFmtId="3" fontId="45" fillId="0" borderId="161" xfId="0" applyNumberFormat="1" applyFont="1" applyBorder="1" applyAlignment="1">
      <alignment horizontal="right" vertical="center" wrapText="1"/>
    </xf>
    <xf numFmtId="0" fontId="45" fillId="0" borderId="154" xfId="0" applyFont="1" applyBorder="1" applyAlignment="1">
      <alignment horizontal="center" vertical="center" wrapText="1"/>
    </xf>
    <xf numFmtId="0" fontId="45" fillId="0" borderId="155" xfId="0" applyFont="1" applyBorder="1" applyAlignment="1">
      <alignment horizontal="center" vertical="center" wrapText="1"/>
    </xf>
    <xf numFmtId="0" fontId="45" fillId="0" borderId="156" xfId="0" applyFont="1" applyBorder="1" applyAlignment="1">
      <alignment horizontal="center" vertical="center" wrapText="1"/>
    </xf>
    <xf numFmtId="0" fontId="45" fillId="0" borderId="151" xfId="0" applyFont="1" applyBorder="1" applyAlignment="1">
      <alignment horizontal="center" vertical="center" wrapText="1"/>
    </xf>
    <xf numFmtId="0" fontId="45" fillId="0" borderId="153" xfId="0" applyFont="1" applyBorder="1" applyAlignment="1">
      <alignment horizontal="center" vertical="center" wrapText="1"/>
    </xf>
    <xf numFmtId="10" fontId="0" fillId="0" borderId="0" xfId="12" applyNumberFormat="1" applyFont="1">
      <alignment vertical="center"/>
    </xf>
    <xf numFmtId="41" fontId="16" fillId="0" borderId="0" xfId="11" applyFont="1">
      <alignment vertical="center"/>
    </xf>
    <xf numFmtId="41" fontId="6" fillId="10" borderId="0" xfId="11" applyFont="1" applyFill="1" applyBorder="1">
      <alignment vertical="center"/>
    </xf>
    <xf numFmtId="41" fontId="6" fillId="0" borderId="86" xfId="11" applyFont="1" applyFill="1" applyBorder="1">
      <alignment vertical="center"/>
    </xf>
    <xf numFmtId="0" fontId="16" fillId="0" borderId="37" xfId="0" applyFont="1" applyFill="1" applyBorder="1">
      <alignment vertical="center"/>
    </xf>
    <xf numFmtId="0" fontId="16" fillId="0" borderId="18" xfId="0" applyFont="1" applyFill="1" applyBorder="1">
      <alignment vertical="center"/>
    </xf>
    <xf numFmtId="41" fontId="9" fillId="0" borderId="0" xfId="11" applyFont="1">
      <alignment vertical="center"/>
    </xf>
    <xf numFmtId="0" fontId="46" fillId="0" borderId="0" xfId="0" applyFont="1">
      <alignment vertical="center"/>
    </xf>
    <xf numFmtId="0" fontId="45" fillId="0" borderId="0" xfId="0" applyFont="1" applyFill="1" applyBorder="1" applyAlignment="1">
      <alignment horizontal="center" vertical="center" wrapText="1"/>
    </xf>
    <xf numFmtId="0" fontId="16" fillId="0" borderId="58" xfId="0" applyFont="1" applyBorder="1">
      <alignment vertical="center"/>
    </xf>
    <xf numFmtId="41" fontId="6" fillId="0" borderId="76" xfId="11" applyFont="1" applyBorder="1">
      <alignment vertical="center"/>
    </xf>
    <xf numFmtId="41" fontId="6" fillId="4" borderId="76" xfId="11" applyFont="1" applyFill="1" applyBorder="1">
      <alignment vertical="center"/>
    </xf>
    <xf numFmtId="41" fontId="6" fillId="4" borderId="60" xfId="11" applyFont="1" applyFill="1" applyBorder="1">
      <alignment vertical="center"/>
    </xf>
    <xf numFmtId="9" fontId="20" fillId="0" borderId="0" xfId="12" applyFont="1" applyFill="1" applyBorder="1">
      <alignment vertical="center"/>
    </xf>
    <xf numFmtId="9" fontId="20" fillId="0" borderId="18" xfId="12" applyFont="1" applyFill="1" applyBorder="1">
      <alignment vertical="center"/>
    </xf>
    <xf numFmtId="10" fontId="20" fillId="0" borderId="76" xfId="12" applyNumberFormat="1" applyFont="1" applyFill="1" applyBorder="1">
      <alignment vertical="center"/>
    </xf>
    <xf numFmtId="10" fontId="20" fillId="0" borderId="60" xfId="12" applyNumberFormat="1" applyFont="1" applyFill="1" applyBorder="1">
      <alignment vertical="center"/>
    </xf>
    <xf numFmtId="0" fontId="16" fillId="0" borderId="48" xfId="0" applyFont="1" applyFill="1" applyBorder="1">
      <alignment vertical="center"/>
    </xf>
    <xf numFmtId="0" fontId="0" fillId="0" borderId="48" xfId="0" applyBorder="1">
      <alignment vertical="center"/>
    </xf>
    <xf numFmtId="0" fontId="16" fillId="0" borderId="48" xfId="0" applyFont="1" applyBorder="1">
      <alignment vertical="center"/>
    </xf>
    <xf numFmtId="41" fontId="0" fillId="0" borderId="48" xfId="11" applyFont="1" applyBorder="1">
      <alignment vertical="center"/>
    </xf>
    <xf numFmtId="10" fontId="0" fillId="0" borderId="48" xfId="12" applyNumberFormat="1" applyFont="1" applyBorder="1">
      <alignment vertical="center"/>
    </xf>
    <xf numFmtId="41" fontId="16" fillId="0" borderId="48" xfId="0" applyNumberFormat="1" applyFont="1" applyBorder="1">
      <alignment vertical="center"/>
    </xf>
    <xf numFmtId="0" fontId="21" fillId="0" borderId="0" xfId="0" applyFont="1">
      <alignment vertical="center"/>
    </xf>
    <xf numFmtId="41" fontId="6" fillId="10" borderId="86" xfId="11" applyFont="1" applyFill="1" applyBorder="1">
      <alignment vertical="center"/>
    </xf>
    <xf numFmtId="41" fontId="6" fillId="10" borderId="37" xfId="11" applyFont="1" applyFill="1" applyBorder="1">
      <alignment vertical="center"/>
    </xf>
  </cellXfs>
  <cellStyles count="25">
    <cellStyle name="백분율" xfId="12" builtinId="5"/>
    <cellStyle name="백분율 2" xfId="8"/>
    <cellStyle name="백분율 2 4" xfId="1"/>
    <cellStyle name="백분율 3" xfId="18"/>
    <cellStyle name="백분율 4" xfId="24"/>
    <cellStyle name="백분율 5" xfId="4"/>
    <cellStyle name="쉼표 [0]" xfId="11" builtinId="6"/>
    <cellStyle name="쉼표 [0] 2" xfId="7"/>
    <cellStyle name="쉼표 [0] 2 2" xfId="23"/>
    <cellStyle name="쉼표 [0] 3" xfId="19"/>
    <cellStyle name="쉼표 [0] 3 2" xfId="22"/>
    <cellStyle name="쉼표 [0] 5" xfId="3"/>
    <cellStyle name="쉼표 [0] 5 2" xfId="17"/>
    <cellStyle name="쉼표 [0] 6" xfId="14"/>
    <cellStyle name="제목 5" xfId="9"/>
    <cellStyle name="표준" xfId="0" builtinId="0"/>
    <cellStyle name="표준 2" xfId="6"/>
    <cellStyle name="표준 3" xfId="5"/>
    <cellStyle name="표준 3 2" xfId="20"/>
    <cellStyle name="표준 4" xfId="15"/>
    <cellStyle name="표준 4 2" xfId="21"/>
    <cellStyle name="표준 5" xfId="2"/>
    <cellStyle name="표준 6" xfId="16"/>
    <cellStyle name="표준 7" xfId="13"/>
    <cellStyle name="하이퍼링크" xfId="10"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externalLink" Target="externalLinks/externalLink12.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externalLink" Target="externalLinks/externalLink1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0.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28" Type="http://schemas.openxmlformats.org/officeDocument/2006/relationships/externalLink" Target="externalLinks/externalLink14.xml"/><Relationship Id="rId10" Type="http://schemas.openxmlformats.org/officeDocument/2006/relationships/worksheet" Target="worksheets/sheet10.xml"/><Relationship Id="rId19" Type="http://schemas.openxmlformats.org/officeDocument/2006/relationships/externalLink" Target="externalLinks/externalLink5.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externalLink" Target="externalLinks/externalLink13.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342184</xdr:colOff>
      <xdr:row>41</xdr:row>
      <xdr:rowOff>63500</xdr:rowOff>
    </xdr:from>
    <xdr:to>
      <xdr:col>7</xdr:col>
      <xdr:colOff>4676059</xdr:colOff>
      <xdr:row>54</xdr:row>
      <xdr:rowOff>71401</xdr:rowOff>
    </xdr:to>
    <xdr:pic>
      <xdr:nvPicPr>
        <xdr:cNvPr id="2" name="그림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0387884" y="3708400"/>
          <a:ext cx="4333875" cy="23193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25</xdr:col>
      <xdr:colOff>552174</xdr:colOff>
      <xdr:row>1</xdr:row>
      <xdr:rowOff>122580</xdr:rowOff>
    </xdr:from>
    <xdr:to>
      <xdr:col>34</xdr:col>
      <xdr:colOff>547452</xdr:colOff>
      <xdr:row>12</xdr:row>
      <xdr:rowOff>109735</xdr:rowOff>
    </xdr:to>
    <xdr:pic>
      <xdr:nvPicPr>
        <xdr:cNvPr id="9" name="그림 8"/>
        <xdr:cNvPicPr>
          <a:picLocks noChangeAspect="1"/>
        </xdr:cNvPicPr>
      </xdr:nvPicPr>
      <xdr:blipFill>
        <a:blip xmlns:r="http://schemas.openxmlformats.org/officeDocument/2006/relationships" r:embed="rId1"/>
        <a:stretch>
          <a:fillRect/>
        </a:stretch>
      </xdr:blipFill>
      <xdr:spPr>
        <a:xfrm>
          <a:off x="20568478" y="288232"/>
          <a:ext cx="6538539" cy="18093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489931</xdr:colOff>
      <xdr:row>35</xdr:row>
      <xdr:rowOff>94516</xdr:rowOff>
    </xdr:from>
    <xdr:to>
      <xdr:col>17</xdr:col>
      <xdr:colOff>128511</xdr:colOff>
      <xdr:row>48</xdr:row>
      <xdr:rowOff>205154</xdr:rowOff>
    </xdr:to>
    <xdr:pic>
      <xdr:nvPicPr>
        <xdr:cNvPr id="12" name="그림 11"/>
        <xdr:cNvPicPr>
          <a:picLocks noChangeAspect="1"/>
        </xdr:cNvPicPr>
      </xdr:nvPicPr>
      <xdr:blipFill>
        <a:blip xmlns:r="http://schemas.openxmlformats.org/officeDocument/2006/relationships" r:embed="rId1"/>
        <a:stretch>
          <a:fillRect/>
        </a:stretch>
      </xdr:blipFill>
      <xdr:spPr>
        <a:xfrm>
          <a:off x="1178662" y="4182939"/>
          <a:ext cx="11720676" cy="2872888"/>
        </a:xfrm>
        <a:prstGeom prst="rect">
          <a:avLst/>
        </a:prstGeom>
      </xdr:spPr>
    </xdr:pic>
    <xdr:clientData/>
  </xdr:twoCellAnchor>
  <xdr:twoCellAnchor editAs="oneCell">
    <xdr:from>
      <xdr:col>1</xdr:col>
      <xdr:colOff>644768</xdr:colOff>
      <xdr:row>6</xdr:row>
      <xdr:rowOff>58615</xdr:rowOff>
    </xdr:from>
    <xdr:to>
      <xdr:col>8</xdr:col>
      <xdr:colOff>17750</xdr:colOff>
      <xdr:row>22</xdr:row>
      <xdr:rowOff>97018</xdr:rowOff>
    </xdr:to>
    <xdr:pic>
      <xdr:nvPicPr>
        <xdr:cNvPr id="7" name="그림 6"/>
        <xdr:cNvPicPr>
          <a:picLocks noChangeAspect="1"/>
        </xdr:cNvPicPr>
      </xdr:nvPicPr>
      <xdr:blipFill>
        <a:blip xmlns:r="http://schemas.openxmlformats.org/officeDocument/2006/relationships" r:embed="rId2"/>
        <a:stretch>
          <a:fillRect/>
        </a:stretch>
      </xdr:blipFill>
      <xdr:spPr>
        <a:xfrm>
          <a:off x="1333499" y="1970942"/>
          <a:ext cx="4523809" cy="34380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180975</xdr:rowOff>
    </xdr:from>
    <xdr:to>
      <xdr:col>16</xdr:col>
      <xdr:colOff>381000</xdr:colOff>
      <xdr:row>35</xdr:row>
      <xdr:rowOff>28575</xdr:rowOff>
    </xdr:to>
    <xdr:pic>
      <xdr:nvPicPr>
        <xdr:cNvPr id="2" name="그림 1"/>
        <xdr:cNvPicPr>
          <a:picLocks noChangeAspect="1"/>
        </xdr:cNvPicPr>
      </xdr:nvPicPr>
      <xdr:blipFill>
        <a:blip xmlns:r="http://schemas.openxmlformats.org/officeDocument/2006/relationships" r:embed="rId1"/>
        <a:stretch>
          <a:fillRect/>
        </a:stretch>
      </xdr:blipFill>
      <xdr:spPr>
        <a:xfrm>
          <a:off x="0" y="180975"/>
          <a:ext cx="11353800" cy="7181850"/>
        </a:xfrm>
        <a:prstGeom prst="rect">
          <a:avLst/>
        </a:prstGeom>
      </xdr:spPr>
    </xdr:pic>
    <xdr:clientData/>
  </xdr:twoCellAnchor>
  <xdr:twoCellAnchor editAs="oneCell">
    <xdr:from>
      <xdr:col>17</xdr:col>
      <xdr:colOff>0</xdr:colOff>
      <xdr:row>1</xdr:row>
      <xdr:rowOff>0</xdr:rowOff>
    </xdr:from>
    <xdr:to>
      <xdr:col>33</xdr:col>
      <xdr:colOff>209550</xdr:colOff>
      <xdr:row>33</xdr:row>
      <xdr:rowOff>123825</xdr:rowOff>
    </xdr:to>
    <xdr:pic>
      <xdr:nvPicPr>
        <xdr:cNvPr id="3" name="그림 2"/>
        <xdr:cNvPicPr>
          <a:picLocks noChangeAspect="1"/>
        </xdr:cNvPicPr>
      </xdr:nvPicPr>
      <xdr:blipFill>
        <a:blip xmlns:r="http://schemas.openxmlformats.org/officeDocument/2006/relationships" r:embed="rId2"/>
        <a:stretch>
          <a:fillRect/>
        </a:stretch>
      </xdr:blipFill>
      <xdr:spPr>
        <a:xfrm>
          <a:off x="11658600" y="209550"/>
          <a:ext cx="11182350" cy="68294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DATA\COMMON\CTRFORM\CT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My%20Documents\&#54637;&#51060;&#44732;\2001%20&#44208;&#49328;\&#44592;&#44208;&#49328;\&#50896;&#44032;\&#48512;&#47928;&#44221;&#4870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mchoi23/Desktop/&#50724;&#46356;&#53581;/1.%20&#48155;&#51008;&#51088;&#47308;/CGU&#54217;&#44032;%20&#44592;&#52488;%20&#51088;&#4730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AI&#48376;&#48512;/2023&#45380;%2012&#50900;/&#9733;&#50724;&#46356;&#53581;/&#50724;&#46356;&#53581;(&#52572;&#49688;&#48124;)_2312_CGU/1.%20&#48155;&#51008;&#51088;&#47308;/CGU&#54217;&#44032;%20&#52628;&#44032;%20&#51088;&#47308;.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smchoi23/Desktop/&#50724;&#46356;&#53581;/1.%20&#48155;&#51008;&#51088;&#47308;/CGU&#54217;&#44032;%20&#52628;&#44032;%20&#51088;&#4730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My%20Documents\&#54637;&#51060;&#44732;\2001%20&#44208;&#49328;\&#44592;&#44208;&#49328;\&#50896;&#44032;\SANGPUM.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My%20Documents\&#54637;&#51060;&#44732;\2001%20&#44208;&#49328;\&#44592;&#44208;&#49328;\&#50896;&#44032;\REMWONGA.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My%20Documents\&#54637;&#51060;&#44732;\2001%20&#44208;&#49328;\&#44592;&#44208;&#49328;\&#50896;&#44032;\HON-JE~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AI&#48376;&#48512;/2023&#45380;%2012&#50900;/&#9733;&#50724;&#46356;&#53581;/&#50724;&#46356;&#53581;(&#52572;&#49688;&#48124;)_2312_CGU/1.%20&#48155;&#51008;&#51088;&#47308;/2023&#45380;4&#48516;&#44592;%20&#50896;&#51116;&#47308;&#54788;&#5488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AI&#48376;&#48512;/2023&#45380;%2012&#50900;/&#9733;&#50724;&#46356;&#53581;/&#50724;&#46356;&#53581;(&#52572;&#49688;&#48124;)_2312_CGU/1.%20&#48155;&#51008;&#51088;&#47308;/3.%2024&#44592;(2023&#45380;12&#50900;)&#50896;&#4403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AI&#48376;&#48512;/2023&#45380;%2012&#50900;/&#9733;&#50724;&#46356;&#53581;/&#50724;&#46356;&#53581;(&#52572;&#49688;&#48124;)_2312_CGU/1.%20&#48155;&#51008;&#51088;&#47308;/2023&#45380;4&#48516;&#44592;%20&#44208;&#49328;%20DEVICE%20&#47588;&#52636;.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AI&#48376;&#48512;/2023&#45380;%2012&#50900;/&#9733;&#50724;&#46356;&#53581;/&#50724;&#46356;&#53581;(&#52572;&#49688;&#48124;)_2312_CGU/1.%20&#48155;&#51008;&#51088;&#47308;/2021&#45380;3&#50900;%20&#49345;&#54408;%20&#48143;%20&#51228;&#54408;&#51116;&#44256;.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AI&#48376;&#48512;/2023&#45380;%2012&#50900;/&#9733;&#50724;&#46356;&#53581;/&#50724;&#46356;&#53581;(&#52572;&#49688;&#48124;)_2312_CGU/1.%20&#48155;&#51008;&#51088;&#47308;/24&#44592;(2023&#45380;12&#50900;)&#48512;&#47928;&#44277;&#49688;.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AI&#48376;&#48512;/2023&#45380;%2012&#50900;/&#9733;&#50724;&#46356;&#53581;/&#50724;&#46356;&#53581;(&#52572;&#49688;&#48124;)_2312_CGU/1.%20&#48155;&#51008;&#51088;&#47308;/2023&#45380;4&#48516;&#44592;%20&#49345;&#54408;%20&#48143;%20&#51228;&#54408;&#51116;&#4425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법인세Provision"/>
      <sheetName val="이연법인세"/>
      <sheetName val="21"/>
      <sheetName val="23(갑)"/>
      <sheetName val="23(을)"/>
      <sheetName val="32"/>
      <sheetName val="33"/>
      <sheetName val="퇴직급여충당금"/>
      <sheetName val="대손충당금"/>
      <sheetName val="program"/>
      <sheetName val="총괄표"/>
      <sheetName val="inform"/>
      <sheetName val="BS"/>
      <sheetName val="PL"/>
      <sheetName val="RE"/>
      <sheetName val="COGM"/>
      <sheetName val="T1"/>
      <sheetName val="T1-2"/>
      <sheetName val="T2"/>
      <sheetName val="T2A"/>
      <sheetName val="T3-1(7)"/>
      <sheetName val="T3-3A"/>
      <sheetName val="T3-3B"/>
      <sheetName val="T5"/>
      <sheetName val="T5-2A"/>
      <sheetName val="T5-2B"/>
      <sheetName val="T6"/>
      <sheetName val="T6A"/>
      <sheetName val="T6B"/>
      <sheetName val="T6-1"/>
      <sheetName val="T6-2(1)"/>
      <sheetName val="T6-2(7)"/>
      <sheetName val="T6-2(11)A"/>
      <sheetName val="T6-3(2)"/>
      <sheetName val="T6-3(3)"/>
      <sheetName val="T6-3(4)"/>
      <sheetName val="T6-5A"/>
      <sheetName val="T6-5B"/>
      <sheetName val="T6-6(2)"/>
      <sheetName val="T6-6(3)"/>
      <sheetName val="T6-6(4)"/>
      <sheetName val="T6-6(5)"/>
      <sheetName val="T6-6(6)"/>
      <sheetName val="T6-6(7)"/>
      <sheetName val="T6-6A"/>
      <sheetName val="T6-6B"/>
      <sheetName val="T6-7A"/>
      <sheetName val="T6-7B"/>
      <sheetName val="T6-10"/>
      <sheetName val="T6-11"/>
      <sheetName val="T6-12"/>
      <sheetName val="T6-13"/>
      <sheetName val="T6-14A"/>
      <sheetName val="T6-14B"/>
      <sheetName val="T6-14C"/>
      <sheetName val="T8"/>
      <sheetName val="T9A"/>
      <sheetName val="T9B"/>
      <sheetName val="T10(2)"/>
      <sheetName val="T10(3)"/>
      <sheetName val="T10(3)A"/>
      <sheetName val="T10(4)"/>
      <sheetName val="T11"/>
      <sheetName val="T12"/>
      <sheetName val="T14-1A"/>
      <sheetName val="T14-1B"/>
      <sheetName val="T15A"/>
      <sheetName val="T15B"/>
      <sheetName val="T16"/>
      <sheetName val="T17A"/>
      <sheetName val="제조소득"/>
      <sheetName val="공장면제신청"/>
      <sheetName val="공장감면"/>
      <sheetName val="T27"/>
      <sheetName val="T36"/>
      <sheetName val="T43"/>
      <sheetName val="T56"/>
      <sheetName val="T59"/>
      <sheetName val="T60A"/>
      <sheetName val="T60B"/>
      <sheetName val="CTR"/>
      <sheetName val="활용Tip"/>
      <sheetName val="기본사항"/>
      <sheetName val="1"/>
      <sheetName val="2"/>
      <sheetName val="3"/>
      <sheetName val="4"/>
      <sheetName val="5"/>
      <sheetName val="8(갑)"/>
      <sheetName val="8(을)"/>
      <sheetName val="8(병)"/>
      <sheetName val="8부표1"/>
      <sheetName val="8부표2"/>
      <sheetName val="8부표3"/>
      <sheetName val="8부표4"/>
      <sheetName val="8부표5"/>
      <sheetName val="8부표7"/>
      <sheetName val="10(갑)"/>
      <sheetName val="11"/>
      <sheetName val="12"/>
      <sheetName val="13(갑)"/>
      <sheetName val="13(을)"/>
      <sheetName val="15"/>
      <sheetName val="15부표1"/>
      <sheetName val="15부표2"/>
      <sheetName val="16"/>
      <sheetName val="17"/>
      <sheetName val="19(갑)"/>
      <sheetName val="19(을)"/>
      <sheetName val="20(1)"/>
      <sheetName val="20(2)"/>
      <sheetName val="20(3)"/>
      <sheetName val="22"/>
      <sheetName val="23(병)"/>
      <sheetName val="25"/>
      <sheetName val="26(갑)"/>
      <sheetName val="26(을)"/>
      <sheetName val="31(1)"/>
      <sheetName val="31(2)"/>
      <sheetName val="31(3)"/>
      <sheetName val="34"/>
      <sheetName val="39"/>
      <sheetName val="40(갑)"/>
      <sheetName val="40(을)"/>
      <sheetName val="41"/>
      <sheetName val="47"/>
      <sheetName val="47부표"/>
      <sheetName val="48"/>
      <sheetName val="50(갑)"/>
      <sheetName val="50(을)"/>
      <sheetName val="51"/>
      <sheetName val="54(갑)"/>
      <sheetName val="54(을)"/>
      <sheetName val="55"/>
      <sheetName val="COST"/>
      <sheetName val="#REF"/>
      <sheetName val="확인서"/>
    </sheetNames>
    <definedNames>
      <definedName name="conb121" refersTo="#REF!"/>
    </defined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tart"/>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감가상각(원본)"/>
    </sheetNames>
    <sheetDataSet>
      <sheetData sheetId="0"/>
      <sheetData sheetId="1">
        <row r="4">
          <cell r="D4">
            <v>37256</v>
          </cell>
          <cell r="H4" t="str">
            <v>2001년 1월 1일부터 ∼ 2001년 12월 31일까지</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1. 23.3Q 재무상태표"/>
      <sheetName val="3-2. 23.3Q 손익계산서"/>
      <sheetName val="3-3. 23.3Q 제조원가명세서"/>
      <sheetName val="3-4. 23.3Q 주주명부"/>
      <sheetName val="4. 추정재무제표 및 사업계획서"/>
      <sheetName val="4-1. 매출유형별 분류"/>
      <sheetName val="5. 5개년 투자계획(CAPEX)"/>
      <sheetName val="8. 회수기일(매출채권,매입채무,재고자산)"/>
      <sheetName val="9. PEER그룹, 경쟁업체 등"/>
      <sheetName val="2.10.11.12"/>
      <sheetName val="(참고) CAGR"/>
      <sheetName val="(참고) 국세청업종코드-표준산업분류 연계표"/>
    </sheetNames>
    <sheetDataSet>
      <sheetData sheetId="0"/>
      <sheetData sheetId="1">
        <row r="86">
          <cell r="E86">
            <v>2129396752</v>
          </cell>
        </row>
      </sheetData>
      <sheetData sheetId="2"/>
      <sheetData sheetId="3"/>
      <sheetData sheetId="4"/>
      <sheetData sheetId="5"/>
      <sheetData sheetId="6"/>
      <sheetData sheetId="7"/>
      <sheetData sheetId="8"/>
      <sheetData sheetId="9"/>
      <sheetData sheetId="10"/>
      <sheetData sheetId="1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매출 구분"/>
      <sheetName val="2. 제조원명세서"/>
      <sheetName val="3-1. 2022년재무상태표"/>
      <sheetName val="3-2. 2022년손익계산서"/>
      <sheetName val="4. 이연법인세산출내역"/>
    </sheetNames>
    <sheetDataSet>
      <sheetData sheetId="0" refreshError="1"/>
      <sheetData sheetId="1" refreshError="1"/>
      <sheetData sheetId="2" refreshError="1"/>
      <sheetData sheetId="3"/>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매출 구분"/>
      <sheetName val="2. 제조원명세서"/>
      <sheetName val="3-1. 2022년재무상태표"/>
      <sheetName val="3-2. 2022년손익계산서"/>
      <sheetName val="4. 이연법인세산출내역"/>
    </sheetNames>
    <sheetDataSet>
      <sheetData sheetId="0"/>
      <sheetData sheetId="1"/>
      <sheetData sheetId="2"/>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CODE"/>
      <sheetName val="상품입력"/>
      <sheetName val="상품수불(타총평)"/>
      <sheetName val="상품수불(합산)"/>
      <sheetName val="저장품입력"/>
      <sheetName val="저장품수불(월)"/>
      <sheetName val="저장품수불(누계)"/>
      <sheetName val="000000"/>
      <sheetName val="업종별제조원가"/>
      <sheetName val="조치원제조"/>
    </sheetNames>
    <sheetDataSet>
      <sheetData sheetId="0"/>
      <sheetData sheetId="1"/>
      <sheetData sheetId="2"/>
      <sheetData sheetId="3"/>
      <sheetData sheetId="4">
        <row r="42">
          <cell r="F42">
            <v>338131781</v>
          </cell>
          <cell r="N42">
            <v>0</v>
          </cell>
          <cell r="Q42">
            <v>0</v>
          </cell>
        </row>
        <row r="43">
          <cell r="N43">
            <v>0</v>
          </cell>
        </row>
        <row r="44">
          <cell r="L44">
            <v>5407360</v>
          </cell>
        </row>
      </sheetData>
      <sheetData sheetId="5"/>
      <sheetData sheetId="6"/>
      <sheetData sheetId="7"/>
      <sheetData sheetId="8"/>
      <sheetData sheetId="9" refreshError="1"/>
      <sheetData sheetId="1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서산제조"/>
      <sheetName val="금산제조"/>
      <sheetName val="진천제조"/>
      <sheetName val="용인제조"/>
      <sheetName val="조치원제조"/>
      <sheetName val="아산제조"/>
      <sheetName val="업종별제조원가"/>
    </sheetNames>
    <sheetDataSet>
      <sheetData sheetId="0"/>
      <sheetData sheetId="1"/>
      <sheetData sheetId="2"/>
      <sheetData sheetId="3"/>
      <sheetData sheetId="4"/>
      <sheetData sheetId="5">
        <row r="17">
          <cell r="C17">
            <v>0</v>
          </cell>
        </row>
        <row r="23">
          <cell r="E23">
            <v>59044252</v>
          </cell>
        </row>
        <row r="25">
          <cell r="E25">
            <v>17470402.185262121</v>
          </cell>
        </row>
      </sheetData>
      <sheetData sheetId="6"/>
      <sheetData sheetId="7">
        <row r="18">
          <cell r="C18">
            <v>0</v>
          </cell>
          <cell r="G18">
            <v>627895673</v>
          </cell>
        </row>
        <row r="21">
          <cell r="C21">
            <v>44855397</v>
          </cell>
          <cell r="K21">
            <v>0</v>
          </cell>
        </row>
        <row r="22">
          <cell r="C22">
            <v>15092099</v>
          </cell>
          <cell r="K22">
            <v>0</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CODE"/>
      <sheetName val="원재료입력"/>
      <sheetName val="제품입력"/>
      <sheetName val="원재료수불(월)"/>
      <sheetName val="원재료수불"/>
      <sheetName val="원재료(합산)"/>
      <sheetName val="원재료(사료합산)"/>
      <sheetName val="보조재료(합산)"/>
      <sheetName val="보조재료(저장품합산)"/>
      <sheetName val="제조원가 "/>
      <sheetName val="매출원가"/>
      <sheetName val="제품수불(월)"/>
      <sheetName val="제품수불(대체)"/>
      <sheetName val="총제품수불"/>
      <sheetName val="000000"/>
      <sheetName val="상품수불(합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05">
          <cell r="AC105">
            <v>0</v>
          </cell>
        </row>
      </sheetData>
      <sheetData sheetId="15"/>
      <sheetData sheetId="1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고"/>
      <sheetName val="제품별재료비"/>
    </sheetNames>
    <sheetDataSet>
      <sheetData sheetId="0" refreshError="1"/>
      <sheetData sheetId="1">
        <row r="3">
          <cell r="H3">
            <v>717086564</v>
          </cell>
        </row>
        <row r="20">
          <cell r="K20">
            <v>1821520168.3312297</v>
          </cell>
          <cell r="Q20">
            <v>208617912.97418267</v>
          </cell>
        </row>
        <row r="21">
          <cell r="K21">
            <v>315981409.61506832</v>
          </cell>
          <cell r="Q21">
            <v>155365691.59976104</v>
          </cell>
        </row>
        <row r="22">
          <cell r="K22">
            <v>245904596.52629685</v>
          </cell>
          <cell r="Q22">
            <v>2530441.0561509812</v>
          </cell>
        </row>
        <row r="23">
          <cell r="K23">
            <v>2592839278.7581711</v>
          </cell>
          <cell r="Q23">
            <v>101461879.37301853</v>
          </cell>
        </row>
        <row r="24">
          <cell r="K24">
            <v>540706510.57505059</v>
          </cell>
          <cell r="Q24">
            <v>64073120.04488904</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4기전제조원가"/>
      <sheetName val="배부비용"/>
      <sheetName val="D&amp;M"/>
      <sheetName val="반도체"/>
      <sheetName val="상품"/>
      <sheetName val="24기손익계산서"/>
    </sheetNames>
    <sheetDataSet>
      <sheetData sheetId="0"/>
      <sheetData sheetId="1">
        <row r="7">
          <cell r="C7">
            <v>4748993045</v>
          </cell>
        </row>
        <row r="8">
          <cell r="C8">
            <v>8034680086</v>
          </cell>
        </row>
      </sheetData>
      <sheetData sheetId="2"/>
      <sheetData sheetId="3"/>
      <sheetData sheetId="4"/>
      <sheetData sheetId="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VICE"/>
      <sheetName val="DEVICE (상품미정리)"/>
      <sheetName val="소자"/>
      <sheetName val="COB"/>
      <sheetName val="모듈외"/>
      <sheetName val="기타"/>
      <sheetName val="전주 매출"/>
    </sheetNames>
    <sheetDataSet>
      <sheetData sheetId="0">
        <row r="6">
          <cell r="C6">
            <v>14362860</v>
          </cell>
        </row>
        <row r="11">
          <cell r="C11">
            <v>2638909</v>
          </cell>
          <cell r="D11">
            <v>1446980750</v>
          </cell>
        </row>
        <row r="13">
          <cell r="C13">
            <v>213529974</v>
          </cell>
          <cell r="D13">
            <v>4341530104</v>
          </cell>
        </row>
        <row r="14">
          <cell r="C14">
            <v>196933493</v>
          </cell>
          <cell r="D14">
            <v>386808428</v>
          </cell>
        </row>
        <row r="15">
          <cell r="C15">
            <v>32532747</v>
          </cell>
          <cell r="D15">
            <v>527919313</v>
          </cell>
        </row>
        <row r="16">
          <cell r="C16">
            <v>7159472254</v>
          </cell>
          <cell r="D16">
            <v>5669813136</v>
          </cell>
        </row>
        <row r="17">
          <cell r="C17">
            <v>36148161</v>
          </cell>
          <cell r="D17">
            <v>1229634079</v>
          </cell>
        </row>
        <row r="18">
          <cell r="C18">
            <v>327791171</v>
          </cell>
          <cell r="D18">
            <v>2613343051</v>
          </cell>
        </row>
        <row r="19">
          <cell r="D19">
            <v>9916500</v>
          </cell>
        </row>
      </sheetData>
      <sheetData sheetId="1"/>
      <sheetData sheetId="2"/>
      <sheetData sheetId="3"/>
      <sheetData sheetId="4"/>
      <sheetData sheetId="5"/>
      <sheetData sheetId="6"/>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소자상품"/>
      <sheetName val="제품"/>
      <sheetName val="Sheet3"/>
    </sheetNames>
    <sheetDataSet>
      <sheetData sheetId="0"/>
      <sheetData sheetId="1"/>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4기제품별공수"/>
      <sheetName val="24기부문공수"/>
    </sheetNames>
    <sheetDataSet>
      <sheetData sheetId="0">
        <row r="6">
          <cell r="E6">
            <v>74561.832479999997</v>
          </cell>
        </row>
        <row r="17">
          <cell r="E17">
            <v>231680.02179000003</v>
          </cell>
        </row>
        <row r="18">
          <cell r="E18">
            <v>25034.038495941084</v>
          </cell>
        </row>
        <row r="19">
          <cell r="E19">
            <v>8724.6912409090928</v>
          </cell>
        </row>
        <row r="20">
          <cell r="E20">
            <v>610863.12935609219</v>
          </cell>
        </row>
        <row r="21">
          <cell r="E21">
            <v>49873.382283908053</v>
          </cell>
        </row>
      </sheetData>
      <sheetData sheetId="1">
        <row r="4">
          <cell r="D4">
            <v>1361.6835599999999</v>
          </cell>
        </row>
        <row r="34">
          <cell r="D34">
            <v>38610.393750000003</v>
          </cell>
        </row>
        <row r="35">
          <cell r="D35">
            <v>29044.880833333322</v>
          </cell>
        </row>
        <row r="36">
          <cell r="D36">
            <v>465.70000000000005</v>
          </cell>
        </row>
        <row r="37">
          <cell r="D37">
            <v>26001.152083333334</v>
          </cell>
        </row>
        <row r="38">
          <cell r="D38">
            <v>8983.3920833333359</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소자상품"/>
      <sheetName val="제품"/>
      <sheetName val="Sheet2"/>
    </sheetNames>
    <sheetDataSet>
      <sheetData sheetId="0">
        <row r="65">
          <cell r="E65">
            <v>79894</v>
          </cell>
          <cell r="G65">
            <v>55709773</v>
          </cell>
        </row>
        <row r="95">
          <cell r="E95">
            <v>65647110</v>
          </cell>
          <cell r="G95">
            <v>365934862</v>
          </cell>
        </row>
        <row r="96">
          <cell r="E96">
            <v>65727004</v>
          </cell>
          <cell r="G96">
            <v>421644635</v>
          </cell>
        </row>
      </sheetData>
      <sheetData sheetId="1">
        <row r="31">
          <cell r="E31">
            <v>76673</v>
          </cell>
        </row>
      </sheetData>
      <sheetData sheetId="2"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AI&#48376;&#48512;/2023&#45380;%2012&#50900;/&#9733;&#50724;&#46356;&#53581;/&#50724;&#46356;&#53581;(&#52572;&#49688;&#48124;)_2312_CGU/1.%20&#48155;&#51008;&#51088;&#47308;/&#48373;&#49324;&#48376;%202023&#45380;&#44228;&#51221;&#48324;&#50896;&#51109;.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다.최수민" refreshedDate="45313.548076041669" createdVersion="6" refreshedVersion="6" minRefreshableVersion="3" recordCount="10214">
  <cacheSource type="worksheet">
    <worksheetSource ref="A3:H10217" sheet="계정별원장 - 반도체" r:id="rId2"/>
  </cacheSource>
  <cacheFields count="8">
    <cacheField name="계정코드" numFmtId="0">
      <sharedItems containsSemiMixedTypes="0" containsString="0" containsNumber="1" containsInteger="1" minValue="1110110" maxValue="5132400" count="87">
        <n v="1130400"/>
        <n v="1210211"/>
        <n v="1210511"/>
        <n v="1210311"/>
        <n v="1210411"/>
        <n v="1210711"/>
        <n v="5130500"/>
        <n v="2101100"/>
        <n v="1210210"/>
        <n v="1211100"/>
        <n v="1210510"/>
        <n v="5131600"/>
        <n v="1210310"/>
        <n v="1210520"/>
        <n v="1210420"/>
        <n v="1210740"/>
        <n v="4401400"/>
        <n v="5120120"/>
        <n v="1210410"/>
        <n v="4100990"/>
        <n v="5131800"/>
        <n v="2200400"/>
        <n v="2100800"/>
        <n v="1130600"/>
        <n v="4402600"/>
        <n v="2100200"/>
        <n v="2100300"/>
        <n v="1240300"/>
        <n v="1110140"/>
        <n v="5131200"/>
        <n v="4301900"/>
        <n v="5130400"/>
        <n v="1310000"/>
        <n v="1130300"/>
        <n v="2101400"/>
        <n v="1210710"/>
        <n v="1211200"/>
        <n v="1211400"/>
        <n v="5120210"/>
        <n v="1120210"/>
        <n v="4100110"/>
        <n v="4100120"/>
        <n v="1130110"/>
        <n v="1110800"/>
        <n v="1130200"/>
        <n v="2101000"/>
        <n v="5131000"/>
        <n v="4302500"/>
        <n v="5130900"/>
        <n v="1110130"/>
        <n v="5130200"/>
        <n v="5131300"/>
        <n v="5132400"/>
        <n v="2101300"/>
        <n v="2100110"/>
        <n v="1110310"/>
        <n v="1110320"/>
        <n v="5131500"/>
        <n v="1110120"/>
        <n v="1110170"/>
        <n v="4500200"/>
        <n v="4400200"/>
        <n v="4500100"/>
        <n v="4400100"/>
        <n v="4301200"/>
        <n v="5131400"/>
        <n v="1120310"/>
        <n v="4500900"/>
        <n v="4503100"/>
        <n v="4600200"/>
        <n v="5130300"/>
        <n v="5132000"/>
        <n v="4401500"/>
        <n v="5130100"/>
        <n v="5132100"/>
        <n v="1110200"/>
        <n v="5120130"/>
        <n v="4100210"/>
        <n v="4100220"/>
        <n v="5131700"/>
        <n v="4301500"/>
        <n v="1231000"/>
        <n v="5131900"/>
        <n v="5120320"/>
        <n v="2200500"/>
        <n v="2200700"/>
        <n v="1110110"/>
      </sharedItems>
    </cacheField>
    <cacheField name="계정과목" numFmtId="0">
      <sharedItems count="87">
        <s v="가지급금"/>
        <s v="감가상각누계액/건물"/>
        <s v="감가상각누계액/공구기구"/>
        <s v="감가상각누계액/구축물"/>
        <s v="감가상각누계액/기계장치"/>
        <s v="감가상각누계액/비품:기타"/>
        <s v="감가상각비/제조"/>
        <s v="개발선수금"/>
        <s v="건물"/>
        <s v="건설중인자산"/>
        <s v="공구기구"/>
        <s v="교육훈련비/제조"/>
        <s v="구축물"/>
        <s v="국고보조금(공기구)"/>
        <s v="국고보조금(기계장치)"/>
        <s v="국고보조금(비품)"/>
        <s v="국고보조금수익/영수"/>
        <s v="급여/노무비"/>
        <s v="기계장치"/>
        <s v="기타매출"/>
        <s v="도서인쇄비/제조"/>
        <s v="리스부채(비유동)"/>
        <s v="리스부채(유동)"/>
        <s v="매각예정비유동자산"/>
        <s v="매각예정비유동자산처분이익"/>
        <s v="미지급금"/>
        <s v="미지급비용"/>
        <s v="보증금"/>
        <s v="보통예금"/>
        <s v="보험료/제조"/>
        <s v="보험료/판"/>
        <s v="복리후생비/제조"/>
        <s v="본지점/지점"/>
        <s v="부가세대급금"/>
        <s v="부가세예수금"/>
        <s v="비품:기타"/>
        <s v="사용권자산(차량운반구)"/>
        <s v="사용권자산(토지)"/>
        <s v="상여금/노무비"/>
        <s v="상품"/>
        <s v="상품매출/국내"/>
        <s v="상품매출/수출"/>
        <s v="선급금"/>
        <s v="선급법인세"/>
        <s v="선급비용"/>
        <s v="선수금"/>
        <s v="세금과공과/제조"/>
        <s v="세금과공과/판"/>
        <s v="소모품비/제조"/>
        <s v="소액현금"/>
        <s v="수도광열비/제조"/>
        <s v="여비교통비/제조"/>
        <s v="연구개발비/제조"/>
        <s v="예수금"/>
        <s v="외상매입금"/>
        <s v="외상매출금/국내"/>
        <s v="외상매출금/수출"/>
        <s v="외주가공비/제조"/>
        <s v="외화"/>
        <s v="외화예금"/>
        <s v="외화환산손실/영비"/>
        <s v="외화환산이익/영수"/>
        <s v="외환차손/영비"/>
        <s v="외환차익/영수"/>
        <s v="운반비/판"/>
        <s v="운임"/>
        <s v="원재료"/>
        <s v="유형자산처분손실/영비"/>
        <s v="이자비용/영비"/>
        <s v="이자수익/영수"/>
        <s v="임차료/제조"/>
        <s v="잡비/제조"/>
        <s v="잡이익/영수"/>
        <s v="전력비/제조"/>
        <s v="접대비/제조"/>
        <s v="정기예금"/>
        <s v="제수당/노무비"/>
        <s v="제품매출/국내"/>
        <s v="제품매출/수출"/>
        <s v="지급수수료/제조"/>
        <s v="지급수수료/판"/>
        <s v="지분법적용투자주식"/>
        <s v="통신비/제조"/>
        <s v="퇴직급여/노무비"/>
        <s v="퇴직급여충당금"/>
        <s v="퇴직연금운용자산"/>
        <s v="현금"/>
      </sharedItems>
    </cacheField>
    <cacheField name="거래선" numFmtId="0">
      <sharedItems containsBlank="1"/>
    </cacheField>
    <cacheField name="처리일자" numFmtId="14">
      <sharedItems containsSemiMixedTypes="0" containsNonDate="0" containsDate="1" containsString="0" minDate="2023-01-01T00:00:00" maxDate="2024-01-01T00:00:00"/>
    </cacheField>
    <cacheField name="전표번호" numFmtId="0">
      <sharedItems/>
    </cacheField>
    <cacheField name="적   요" numFmtId="0">
      <sharedItems/>
    </cacheField>
    <cacheField name="차    변" numFmtId="41">
      <sharedItems containsString="0" containsBlank="1" containsNumber="1" containsInteger="1" minValue="-289109245" maxValue="9085580000" count="4018">
        <n v="1700000"/>
        <m/>
        <n v="6500000"/>
        <n v="6000000"/>
        <n v="3100000"/>
        <n v="2500000"/>
        <n v="3000000"/>
        <n v="2400016"/>
        <n v="3850579"/>
        <n v="5453000"/>
        <n v="4770000"/>
        <n v="1300000"/>
        <n v="1200000"/>
        <n v="917327"/>
        <n v="1140049"/>
        <n v="950722"/>
        <n v="1470000"/>
        <n v="1762923"/>
        <n v="2071658"/>
        <n v="1625506429"/>
        <n v="2299000"/>
        <n v="2392114"/>
        <n v="3517195"/>
        <n v="8622339"/>
        <n v="316986617"/>
        <n v="-3156286"/>
        <n v="1249754"/>
        <n v="9872093"/>
        <n v="353937960"/>
        <n v="-2973859"/>
        <n v="3636058"/>
        <n v="9771911"/>
        <n v="423924803"/>
        <n v="-3217697"/>
        <n v="3636042"/>
        <n v="3571682"/>
        <n v="584326511"/>
        <n v="-3340517"/>
        <n v="407069650"/>
        <n v="421804560"/>
        <n v="5672000"/>
        <n v="13000000"/>
        <n v="110150000"/>
        <n v="109300000"/>
        <n v="304000000"/>
        <n v="3500000"/>
        <n v="1710000"/>
        <n v="750000"/>
        <n v="21300000"/>
        <n v="34140000"/>
        <n v="117000000"/>
        <n v="40800000"/>
        <n v="16410000"/>
        <n v="21000000"/>
        <n v="8508000"/>
        <n v="308000000"/>
        <n v="49500000"/>
        <n v="11200000"/>
        <n v="31500000"/>
        <n v="726000000"/>
        <n v="92400000"/>
        <n v="195000000"/>
        <n v="56900000"/>
        <n v="168000000"/>
        <n v="42990000"/>
        <n v="2310000"/>
        <n v="25200000"/>
        <n v="68160000"/>
        <n v="29790000"/>
        <n v="2229000"/>
        <n v="82830000"/>
        <n v="161700000"/>
        <n v="68000000"/>
        <n v="200000000"/>
        <n v="97600000"/>
        <n v="4350000"/>
        <n v="196000000"/>
        <n v="159200000"/>
        <n v="15690000"/>
        <n v="4681819"/>
        <n v="20000000"/>
        <n v="27350000"/>
        <n v="35500000"/>
        <n v="269500000"/>
        <n v="2972000"/>
        <n v="9000000"/>
        <n v="3080000"/>
        <n v="57320000"/>
        <n v="157700000"/>
        <n v="3990000"/>
        <n v="42000000"/>
        <n v="10940000"/>
        <n v="78000000"/>
        <n v="22760000"/>
        <n v="27200000"/>
        <n v="14200000"/>
        <n v="122700000"/>
        <n v="78080000"/>
        <n v="39720000"/>
        <n v="146128950"/>
        <n v="5800000"/>
        <n v="90880000"/>
        <n v="8400000"/>
        <n v="163600000"/>
        <n v="33600000"/>
        <n v="110440000"/>
        <n v="968000000"/>
        <n v="22500000"/>
        <n v="-3500000"/>
        <n v="2483500"/>
        <n v="11243600"/>
        <n v="4598000"/>
        <n v="2504000"/>
        <n v="30000000"/>
        <n v="14500000"/>
        <n v="9750000"/>
        <n v="25000"/>
        <n v="440000"/>
        <n v="185000"/>
        <n v="220000"/>
        <n v="46000"/>
        <n v="110000"/>
        <n v="218600000"/>
        <n v="17300000"/>
        <n v="1524004"/>
        <n v="1524003"/>
        <n v="1767840"/>
        <n v="2255510"/>
        <n v="1346716"/>
        <n v="1164291"/>
        <n v="799441"/>
        <n v="285566"/>
        <n v="285565"/>
        <n v="289937849"/>
        <n v="301681776"/>
        <n v="319828220"/>
        <n v="17317835"/>
        <n v="-221349779"/>
        <n v="340445765"/>
        <n v="368746237"/>
        <n v="366327813"/>
        <n v="52826004"/>
        <n v="-261955257"/>
        <n v="359049118"/>
        <n v="351691121"/>
        <n v="346342883"/>
        <n v="-259333922"/>
        <n v="-56403246"/>
        <n v="335783443"/>
        <n v="332968525"/>
        <n v="321751891"/>
        <n v="-265080885"/>
        <n v="262500000"/>
        <n v="450000000"/>
        <n v="560000000"/>
        <n v="15000000"/>
        <n v="26150000"/>
        <n v="7430000"/>
        <n v="760000000"/>
        <n v="143300000"/>
        <n v="7700000"/>
        <n v="539000000"/>
        <n v="364900000"/>
        <n v="70000000"/>
        <n v="99300000"/>
        <n v="195200000"/>
        <n v="500000000"/>
        <n v="84000000"/>
        <n v="227200000"/>
        <n v="105000000"/>
        <n v="130000"/>
        <n v="48000"/>
        <n v="84000"/>
        <n v="12000"/>
        <n v="36000"/>
        <n v="82000"/>
        <n v="26400"/>
        <n v="1080000"/>
        <n v="8516243"/>
        <n v="32813806"/>
        <n v="8428884"/>
        <n v="32916354"/>
        <n v="2475887"/>
        <n v="3617408"/>
        <n v="3624945"/>
        <n v="3632497"/>
        <n v="3640064"/>
        <n v="3647648"/>
        <n v="3552408"/>
        <n v="3563134"/>
        <n v="3573891"/>
        <n v="3584683"/>
        <n v="3595508"/>
        <n v="3503473"/>
        <n v="719100"/>
        <n v="20514260"/>
        <n v="1452000"/>
        <n v="1915200"/>
        <n v="199000"/>
        <n v="613300"/>
        <n v="1938845"/>
        <n v="11000000"/>
        <n v="91200"/>
        <n v="21918105"/>
        <n v="270000"/>
        <n v="1671022"/>
        <n v="1187000"/>
        <n v="60500"/>
        <n v="815611"/>
        <n v="6380000"/>
        <n v="7241300"/>
        <n v="6600000"/>
        <n v="5967280"/>
        <n v="2475000"/>
        <n v="1430000"/>
        <n v="1507000"/>
        <n v="19331967"/>
        <n v="3465540"/>
        <n v="1151976"/>
        <n v="4458120"/>
        <n v="530200"/>
        <n v="1540000"/>
        <n v="8470000"/>
        <n v="79200"/>
        <n v="385000"/>
        <n v="836000"/>
        <n v="89540"/>
        <n v="281300"/>
        <n v="346500"/>
        <n v="99000"/>
        <n v="660000"/>
        <n v="990000"/>
        <n v="66000"/>
        <n v="1099000"/>
        <n v="1650000"/>
        <n v="825000"/>
        <n v="286000"/>
        <n v="82500"/>
        <n v="285000"/>
        <n v="291500"/>
        <n v="290400"/>
        <n v="3300000"/>
        <n v="1600000"/>
        <n v="1961941"/>
        <n v="172200"/>
        <n v="22487850"/>
        <n v="105000"/>
        <n v="5188875"/>
        <n v="113170"/>
        <n v="2997000"/>
        <n v="118439"/>
        <n v="783931"/>
        <n v="6372600"/>
        <n v="9590020"/>
        <n v="20279899"/>
        <n v="19800"/>
        <n v="354200"/>
        <n v="93500"/>
        <n v="444400"/>
        <n v="759000"/>
        <n v="2035000"/>
        <n v="161700"/>
        <n v="2123000"/>
        <n v="1082400"/>
        <n v="109890"/>
        <n v="253000"/>
        <n v="1352450"/>
        <n v="2629000"/>
        <n v="924000"/>
        <n v="495000"/>
        <n v="484000"/>
        <n v="1207250"/>
        <n v="2365000"/>
        <n v="435600"/>
        <n v="8800000"/>
        <n v="2471980"/>
        <n v="336960"/>
        <n v="297000000"/>
        <n v="369600000"/>
        <n v="22686822"/>
        <n v="26279000"/>
        <n v="1868828"/>
        <n v="117800"/>
        <n v="24095115"/>
        <n v="2393654"/>
        <n v="131890"/>
        <n v="132000"/>
        <n v="4247000"/>
        <n v="10920250"/>
        <n v="594000"/>
        <n v="3744950"/>
        <n v="120230000"/>
        <n v="121165000"/>
        <n v="1320000"/>
        <n v="330000"/>
        <n v="8360000"/>
        <n v="143000"/>
        <n v="323400"/>
        <n v="275000"/>
        <n v="215600"/>
        <n v="1559800"/>
        <n v="137390"/>
        <n v="2354000"/>
        <n v="1518000"/>
        <n v="1760000"/>
        <n v="1870000"/>
        <n v="740500"/>
        <n v="880000"/>
        <n v="11313900"/>
        <n v="1705185"/>
        <n v="127258"/>
        <n v="-127258"/>
        <n v="280450"/>
        <n v="1299500"/>
        <n v="13348150"/>
        <n v="331000"/>
        <n v="2160424"/>
        <n v="148200"/>
        <n v="22374165"/>
        <n v="4845114"/>
        <n v="156200"/>
        <n v="45290"/>
        <n v="892617"/>
        <n v="99900"/>
        <n v="3533200"/>
        <n v="11746570"/>
        <n v="29304146"/>
        <n v="372625"/>
        <n v="3370400"/>
        <n v="5390000"/>
        <n v="8580000"/>
        <n v="2656500"/>
        <n v="222200"/>
        <n v="442200"/>
        <n v="2640000"/>
        <n v="1310100"/>
        <n v="4681600"/>
        <n v="244200"/>
        <n v="550000"/>
        <n v="957000"/>
        <n v="1806200"/>
        <n v="792000"/>
        <n v="165000"/>
        <n v="770000"/>
        <n v="178200"/>
        <n v="236500"/>
        <n v="6448187"/>
        <n v="198000"/>
        <n v="683100"/>
        <n v="1860244"/>
        <n v="4235000"/>
        <n v="13241030"/>
        <n v="7082900"/>
        <n v="22093563"/>
        <n v="2450831"/>
        <n v="231800"/>
        <n v="26119830"/>
        <n v="6007004"/>
        <n v="674940"/>
        <n v="181500"/>
        <n v="815617"/>
        <n v="528000"/>
        <n v="873400"/>
        <n v="6151200"/>
        <n v="869000"/>
        <n v="5060000"/>
        <n v="8910000"/>
        <n v="173250"/>
        <n v="154000"/>
        <n v="506000"/>
        <n v="257400"/>
        <n v="52800"/>
        <n v="580800"/>
        <n v="808500"/>
        <n v="1705000"/>
        <n v="810700"/>
        <n v="431200"/>
        <n v="5291000"/>
        <n v="1448700"/>
        <n v="138380"/>
        <n v="704000"/>
        <n v="3500200"/>
        <n v="665280"/>
        <n v="192500"/>
        <n v="1386000"/>
        <n v="5170000"/>
        <n v="23855148"/>
        <n v="1048659"/>
        <n v="1767800"/>
        <n v="987692"/>
        <n v="714000"/>
        <n v="352000"/>
        <n v="6050000"/>
        <n v="7920000"/>
        <n v="2178185"/>
        <n v="125400"/>
        <n v="25972815"/>
        <n v="6570897"/>
        <n v="25960"/>
        <n v="121000"/>
        <n v="13689390"/>
        <n v="13090000"/>
        <n v="29426822"/>
        <n v="92400"/>
        <n v="340450"/>
        <n v="280500"/>
        <n v="14300000"/>
        <n v="189860"/>
        <n v="2994200"/>
        <n v="14795000"/>
        <n v="27500"/>
        <n v="572000"/>
        <n v="404800"/>
        <n v="3267000"/>
        <n v="109725"/>
        <n v="608621"/>
        <n v="1230304"/>
        <n v="18611424"/>
        <n v="301500"/>
        <n v="63875000"/>
        <n v="277690"/>
        <n v="614140"/>
        <n v="93000"/>
        <n v="407000"/>
        <n v="307450"/>
        <n v="264000"/>
        <n v="737000"/>
        <n v="200000"/>
        <n v="1936550"/>
        <n v="179800"/>
        <n v="25824150"/>
        <n v="50000"/>
        <n v="3329317"/>
        <n v="121770"/>
        <n v="43450"/>
        <n v="2446851"/>
        <n v="261195"/>
        <n v="202400"/>
        <n v="4961000"/>
        <n v="2290200"/>
        <n v="9473640"/>
        <n v="7738500"/>
        <n v="25723739"/>
        <n v="12034000"/>
        <n v="85800000"/>
        <n v="25036000"/>
        <n v="29920000"/>
        <n v="15620000"/>
        <n v="23126496"/>
        <n v="1460278"/>
        <n v="266750"/>
        <n v="294800"/>
        <n v="3520000"/>
        <n v="688600"/>
        <n v="3102000"/>
        <n v="743600"/>
        <n v="561000"/>
        <n v="4431680"/>
        <n v="146300"/>
        <n v="3528000"/>
        <n v="1002100"/>
        <n v="154660"/>
        <n v="646000"/>
        <n v="3041500"/>
        <n v="1045000"/>
        <n v="6151420"/>
        <n v="55000"/>
        <n v="187500"/>
        <n v="388300"/>
        <n v="2028566"/>
        <n v="122000"/>
        <n v="2974840"/>
        <n v="9861720"/>
        <n v="11506000"/>
        <n v="2451900"/>
        <n v="167200000"/>
        <n v="2541000"/>
        <n v="85888000"/>
        <n v="118580000"/>
        <n v="43692000"/>
        <n v="173470000"/>
        <n v="10150800"/>
        <n v="4400000"/>
        <n v="4699200"/>
        <n v="27095829"/>
        <n v="2009435"/>
        <n v="129200"/>
        <n v="28488075"/>
        <n v="3292686"/>
        <n v="19250"/>
        <n v="47860"/>
        <n v="22912010"/>
        <n v="14135220"/>
        <n v="2700610"/>
        <n v="12299430"/>
        <n v="16500000"/>
        <n v="11881100"/>
        <n v="935000"/>
        <n v="39600"/>
        <n v="402600"/>
        <n v="871200"/>
        <n v="512050"/>
        <n v="305690"/>
        <n v="1012000"/>
        <n v="2765400"/>
        <n v="2090000"/>
        <n v="429000"/>
        <n v="3410000"/>
        <n v="4863812"/>
        <n v="4785000"/>
        <n v="1528500"/>
        <n v="683421"/>
        <n v="2186499"/>
        <n v="198200"/>
        <n v="25436730"/>
        <n v="60250"/>
        <n v="6755271"/>
        <n v="74910"/>
        <n v="783937"/>
        <n v="6490000"/>
        <n v="8077300"/>
        <n v="209000"/>
        <n v="2169200"/>
        <n v="1302840"/>
        <n v="6992700"/>
        <n v="8228000"/>
        <n v="2488200"/>
        <n v="400000"/>
        <n v="11101200"/>
        <n v="31695318"/>
        <n v="17300016"/>
        <n v="5489720"/>
        <n v="22660000"/>
        <n v="365172"/>
        <n v="4290000"/>
        <n v="10912000"/>
        <n v="137500"/>
        <n v="396000"/>
        <n v="772200"/>
        <n v="1100000"/>
        <n v="11220000"/>
        <n v="113960"/>
        <n v="4251500"/>
        <n v="155700"/>
        <n v="831600"/>
        <n v="3685000"/>
        <n v="6215000"/>
        <n v="12364000"/>
        <n v="8663160"/>
        <n v="11748000"/>
        <n v="626900"/>
        <n v="413000"/>
        <n v="205250"/>
        <n v="9240000"/>
        <n v="5005000"/>
        <n v="1676400"/>
        <n v="1713250"/>
        <n v="1944576"/>
        <n v="215000"/>
        <n v="24052050"/>
        <n v="5159704"/>
        <n v="170940"/>
        <n v="36300"/>
        <n v="5687400"/>
        <n v="7386500"/>
        <n v="1258677"/>
        <n v="34375000"/>
        <n v="165000000"/>
        <n v="4378000"/>
        <n v="1078000"/>
        <n v="5142500"/>
        <n v="7048800"/>
        <n v="12936000"/>
        <n v="2359280"/>
        <n v="707520"/>
        <n v="11797500"/>
        <n v="2237400"/>
        <n v="8904390"/>
        <n v="501600"/>
        <n v="5016000"/>
        <n v="308000"/>
        <n v="10019900"/>
        <n v="34013060"/>
        <n v="374000"/>
        <n v="10208990"/>
        <n v="307700"/>
        <n v="418000"/>
        <n v="4044346"/>
        <n v="3245000"/>
        <n v="90200"/>
        <n v="5495600"/>
        <n v="365750"/>
        <n v="1526800"/>
        <n v="150590"/>
        <n v="968000"/>
        <n v="634700"/>
        <n v="622200"/>
        <n v="1535600"/>
        <n v="10901000"/>
        <n v="2772000"/>
        <n v="47289000"/>
        <n v="2135200"/>
        <n v="1040270"/>
        <n v="27720000"/>
        <n v="2204754"/>
        <n v="141600"/>
        <n v="21417000"/>
        <n v="3953177"/>
        <n v="92194"/>
        <n v="241800"/>
        <n v="1188000"/>
        <n v="337400"/>
        <n v="6182000"/>
        <n v="33253516"/>
        <n v="7436000"/>
        <n v="3740000"/>
        <n v="12320000"/>
        <n v="727100"/>
        <n v="10587500"/>
        <n v="13200"/>
        <n v="4288020"/>
        <n v="1071400"/>
        <n v="210650"/>
        <n v="290000"/>
        <n v="4713500"/>
        <n v="24750"/>
        <n v="415000"/>
        <n v="4118597"/>
        <n v="15414180"/>
        <n v="74976000"/>
        <n v="449451"/>
        <n v="439000"/>
        <n v="2633201"/>
        <n v="11660000"/>
        <n v="142800"/>
        <n v="26653275"/>
        <n v="462800"/>
        <n v="3862611"/>
        <n v="55440"/>
        <n v="38070"/>
        <n v="1811700"/>
        <n v="1459480"/>
        <n v="8445250"/>
        <n v="45684133"/>
        <n v="2662000"/>
        <n v="34650000"/>
        <n v="1170519"/>
        <n v="29340"/>
        <n v="20796355"/>
        <n v="7415140"/>
        <n v="630500"/>
        <n v="184800"/>
        <n v="1042800"/>
        <n v="2442000"/>
        <n v="1635700"/>
        <n v="3465000"/>
        <n v="2051500"/>
        <n v="126170"/>
        <n v="1471800"/>
        <n v="2970000"/>
        <n v="1912900"/>
        <n v="1595000"/>
        <n v="350093"/>
        <n v="43"/>
        <n v="144072"/>
        <n v="153313"/>
        <n v="401738489"/>
        <n v="38946452"/>
        <n v="1676340"/>
        <n v="1727020"/>
        <n v="166971935"/>
        <n v="448664398"/>
        <n v="41207107"/>
        <n v="1935850"/>
        <n v="51896487"/>
        <n v="2078910"/>
        <n v="184289770"/>
        <n v="501483759"/>
        <n v="47030876"/>
        <n v="2251350"/>
        <n v="3592915"/>
        <n v="2182660"/>
        <n v="237115774"/>
        <n v="468603304"/>
        <n v="43012582"/>
        <n v="2114480"/>
        <n v="5950962"/>
        <n v="2248540"/>
        <n v="2000000"/>
        <n v="24200"/>
        <n v="5947016"/>
        <n v="32678640"/>
        <n v="31152446"/>
        <n v="2057640"/>
        <n v="6914050"/>
        <n v="5632000"/>
        <n v="11792034"/>
        <n v="1063054"/>
        <n v="498719"/>
        <n v="59167433"/>
        <n v="19938627"/>
        <n v="933888"/>
        <n v="42548965"/>
        <n v="9588656"/>
        <n v="1007116"/>
        <n v="8784145"/>
        <n v="3158370"/>
        <n v="2116611"/>
        <n v="15751407"/>
        <n v="15615032"/>
        <n v="44899110"/>
        <n v="127770807"/>
        <n v="19603125"/>
        <n v="8962104"/>
        <n v="152094941"/>
        <n v="9347288"/>
        <n v="10067019"/>
        <n v="1662040"/>
        <n v="48703184"/>
        <n v="30167600"/>
        <n v="3132242"/>
        <n v="12203126"/>
        <n v="7524000"/>
        <n v="27404807"/>
        <n v="378161750"/>
        <n v="469329"/>
        <n v="22394896"/>
        <n v="10504457"/>
        <n v="51422950"/>
        <n v="23760398"/>
        <n v="3344278"/>
        <n v="1977549"/>
        <n v="12772336"/>
        <n v="6563962"/>
        <n v="5434000"/>
        <n v="13616892"/>
        <n v="19186232"/>
        <n v="14159268"/>
        <n v="11025200"/>
        <n v="30631028"/>
        <n v="38947424"/>
        <n v="1463080"/>
        <n v="10499612"/>
        <n v="82768892"/>
        <n v="52649842"/>
        <n v="6937026"/>
        <n v="41865200"/>
        <n v="160138260"/>
        <n v="900000"/>
        <n v="8820000"/>
        <n v="84588451"/>
        <n v="32863764"/>
        <n v="48578580"/>
        <n v="11949744"/>
        <n v="35511791"/>
        <n v="27191165"/>
        <n v="17353626"/>
        <n v="5766558"/>
        <n v="51325056"/>
        <n v="7148172"/>
        <n v="25106953"/>
        <n v="39499072"/>
        <n v="3973828"/>
        <n v="54179954"/>
        <n v="9676965"/>
        <n v="14056658"/>
        <n v="11902000"/>
        <n v="1854009"/>
        <n v="3155650"/>
        <n v="44586160"/>
        <n v="8546240"/>
        <n v="7537644"/>
        <n v="2068930"/>
        <n v="302727142"/>
        <n v="242000000"/>
        <n v="3174790"/>
        <n v="1427135"/>
        <n v="11607300"/>
        <n v="15265390"/>
        <n v="26040247"/>
        <n v="20735666"/>
        <n v="669570"/>
        <n v="19305356"/>
        <n v="26147113"/>
        <n v="103100800"/>
        <n v="75611606"/>
        <n v="35077822"/>
        <n v="286215561"/>
        <n v="113479940"/>
        <n v="15393431"/>
        <n v="721844"/>
        <n v="2130864"/>
        <n v="3519944"/>
        <n v="3036159"/>
        <n v="1397266"/>
        <n v="12692493"/>
        <n v="49597070"/>
        <n v="14478293"/>
        <n v="3298521"/>
        <n v="52152"/>
        <n v="2023479"/>
        <n v="10684763"/>
        <n v="21441200"/>
        <n v="3078988"/>
        <n v="54192184"/>
        <n v="2285410"/>
        <n v="1983672"/>
        <n v="44729978"/>
        <n v="30336785"/>
        <n v="53023543"/>
        <n v="15928000"/>
        <n v="5270933"/>
        <n v="11869264"/>
        <n v="59109830"/>
        <n v="35216246"/>
        <n v="24973904"/>
        <n v="21054780"/>
        <n v="38769364"/>
        <n v="2228471"/>
        <n v="39183811"/>
        <n v="21551961"/>
        <n v="14844193"/>
        <n v="6090821"/>
        <n v="25856126"/>
        <n v="443300166"/>
        <n v="10908150"/>
        <n v="1464728"/>
        <n v="19671000"/>
        <n v="311127"/>
        <n v="22016958"/>
        <n v="141054012"/>
        <n v="30064219"/>
        <n v="13640274"/>
        <n v="61477169"/>
        <n v="60026976"/>
        <n v="31286000"/>
        <n v="2285040"/>
        <n v="17617432"/>
        <n v="1560"/>
        <n v="14978393"/>
        <n v="34590875"/>
        <n v="219389436"/>
        <n v="11841435"/>
        <n v="1448001"/>
        <n v="3172734"/>
        <n v="23790433"/>
        <n v="25917333"/>
        <n v="1977810"/>
        <n v="44508368"/>
        <n v="2926284"/>
        <n v="770710"/>
        <n v="475319"/>
        <n v="120"/>
        <n v="36482531"/>
        <n v="42610757"/>
        <n v="1087937"/>
        <n v="4244313"/>
        <n v="23787974"/>
        <n v="5148000"/>
        <n v="60722091"/>
        <n v="13417955"/>
        <n v="10340209"/>
        <n v="79891360"/>
        <n v="37295672"/>
        <n v="33691524"/>
        <n v="283644315"/>
        <n v="21666183"/>
        <n v="36290712"/>
        <n v="2060511"/>
        <n v="48445600"/>
        <n v="43301398"/>
        <n v="3449759"/>
        <n v="56099468"/>
        <n v="33355036"/>
        <n v="3155800"/>
        <n v="659566"/>
        <n v="7744240"/>
        <n v="25032390"/>
        <n v="26642680"/>
        <n v="14184156"/>
        <n v="11790316"/>
        <n v="6719808"/>
        <n v="32810075"/>
        <n v="341915044"/>
        <n v="907544"/>
        <n v="23371763"/>
        <n v="3360077"/>
        <n v="52379736"/>
        <n v="13089373"/>
        <n v="8866000"/>
        <n v="49064881"/>
        <n v="17669656"/>
        <n v="17464297"/>
        <n v="95808153"/>
        <n v="20718456"/>
        <n v="1447179"/>
        <n v="30010"/>
        <n v="33935600"/>
        <n v="10697450"/>
        <n v="312872"/>
        <n v="27909520"/>
        <n v="66840818"/>
        <n v="7691380"/>
        <n v="162830277"/>
        <n v="106895488"/>
        <n v="131130218"/>
        <n v="14700200"/>
        <n v="21948974"/>
        <n v="3535403"/>
        <n v="16438824"/>
        <n v="5601744"/>
        <n v="34666929"/>
        <n v="12736785"/>
        <n v="6110769"/>
        <n v="1238001"/>
        <n v="33362913"/>
        <n v="70597822"/>
        <n v="1604248"/>
        <n v="3718000"/>
        <n v="1719530"/>
        <n v="1321767"/>
        <n v="6595538"/>
        <n v="454942"/>
        <n v="5936600"/>
        <n v="54862967"/>
        <n v="32426000"/>
        <n v="66521101"/>
        <n v="76642368"/>
        <n v="401910"/>
        <n v="186986950"/>
        <n v="38825855"/>
        <n v="37085152"/>
        <n v="35859200"/>
        <n v="29621664"/>
        <n v="638891"/>
        <n v="9269568"/>
        <n v="18237219"/>
        <n v="21819158"/>
        <n v="2895660"/>
        <n v="6952000"/>
        <n v="81308384"/>
        <n v="49389750"/>
        <n v="39240041"/>
        <n v="39669820"/>
        <n v="21893344"/>
        <n v="292628"/>
        <n v="59478116"/>
        <n v="46197935"/>
        <n v="16356277"/>
        <n v="30358961"/>
        <n v="31375846"/>
        <n v="859028"/>
        <n v="25000000"/>
        <n v="38044558"/>
        <n v="9883748"/>
        <n v="33257200"/>
        <n v="43764130"/>
        <n v="21840147"/>
        <n v="12969573"/>
        <n v="244769"/>
        <n v="1989464"/>
        <n v="13169508"/>
        <n v="27191191"/>
        <n v="9507300"/>
        <n v="4752000"/>
        <n v="10683519"/>
        <n v="87400182"/>
        <n v="11631600"/>
        <n v="60440368"/>
        <n v="751832"/>
        <n v="33061715"/>
        <n v="6586647"/>
        <n v="72566137"/>
        <n v="14536300"/>
        <n v="187649250"/>
        <n v="4216327"/>
        <n v="168708566"/>
        <n v="1401510"/>
        <n v="343086"/>
        <n v="470774"/>
        <n v="4707744"/>
        <n v="5300527"/>
        <n v="55409283"/>
        <n v="12548415"/>
        <n v="35000000"/>
        <n v="30024362"/>
        <n v="53868100"/>
        <n v="412565173"/>
        <n v="278423207"/>
        <n v="528917"/>
        <n v="15221791"/>
        <n v="8050112"/>
        <n v="485250"/>
        <n v="393050"/>
        <n v="2816200"/>
        <n v="5832"/>
        <n v="52176"/>
        <n v="955179"/>
        <n v="7490718"/>
        <n v="-2816200"/>
        <n v="416500"/>
        <n v="42800"/>
        <n v="40000"/>
        <n v="21000"/>
        <n v="23000"/>
        <n v="20000"/>
        <n v="300000"/>
        <n v="712665"/>
        <n v="5793272"/>
        <n v="75020"/>
        <n v="18943500"/>
        <n v="1500000"/>
        <n v="34000"/>
        <n v="10000000"/>
        <n v="119480"/>
        <n v="101300"/>
        <n v="80000"/>
        <n v="85100"/>
        <n v="60000"/>
        <n v="46810"/>
        <n v="94070"/>
        <n v="514900"/>
        <n v="1478855"/>
        <n v="32000"/>
        <n v="18000"/>
        <n v="15686912"/>
        <n v="7633122"/>
        <n v="41000"/>
        <n v="30000"/>
        <n v="30750"/>
        <n v="500000"/>
        <n v="27000"/>
        <n v="20404650"/>
        <n v="124900"/>
        <n v="103880"/>
        <n v="80010"/>
        <n v="56100"/>
        <n v="38500"/>
        <n v="85830"/>
        <n v="741464"/>
        <n v="26000"/>
        <n v="1159326"/>
        <n v="140000"/>
        <n v="141818"/>
        <n v="35000"/>
        <n v="16000"/>
        <n v="35500"/>
        <n v="14971830"/>
        <n v="7157787"/>
        <n v="624545"/>
        <n v="24000"/>
        <n v="49020"/>
        <n v="18840150"/>
        <n v="108760"/>
        <n v="60450"/>
        <n v="222000"/>
        <n v="108020"/>
        <n v="107080"/>
        <n v="20520"/>
        <n v="45560"/>
        <n v="99650"/>
        <n v="811470"/>
        <n v="220800"/>
        <n v="1112094"/>
        <n v="90000"/>
        <n v="16611581"/>
        <n v="7925991"/>
        <n v="741470"/>
        <n v="28000"/>
        <n v="250000"/>
        <n v="999110"/>
        <n v="31000"/>
        <n v="27740"/>
        <n v="125800"/>
        <n v="33000"/>
        <n v="22245300"/>
        <n v="8700"/>
        <n v="108160"/>
        <n v="107170"/>
        <n v="54950"/>
        <n v="41260"/>
        <n v="25600"/>
        <n v="2007525"/>
        <n v="191560"/>
        <n v="163450"/>
        <n v="237700"/>
        <n v="100000"/>
        <n v="23990057"/>
        <n v="17424328"/>
        <n v="150000"/>
        <n v="180000"/>
        <n v="61500"/>
        <n v="15000"/>
        <n v="282600"/>
        <n v="968760"/>
        <n v="27300"/>
        <n v="70000"/>
        <n v="104970"/>
        <n v="103250"/>
        <n v="43010"/>
        <n v="69720"/>
        <n v="43080"/>
        <n v="22111650"/>
        <n v="172600"/>
        <n v="25540"/>
        <n v="772700"/>
        <n v="1893418"/>
        <n v="320000"/>
        <n v="30047613"/>
        <n v="9395237"/>
        <n v="21976500"/>
        <n v="940860"/>
        <n v="99150"/>
        <n v="103320"/>
        <n v="65120"/>
        <n v="45750"/>
        <n v="46010"/>
        <n v="140600"/>
        <n v="2224410"/>
        <n v="389740"/>
        <n v="428040"/>
        <n v="136160"/>
        <n v="119170"/>
        <n v="336600"/>
        <n v="1562705"/>
        <n v="19170469"/>
        <n v="9754879"/>
        <n v="72000"/>
        <n v="118000"/>
        <n v="53750"/>
        <n v="45000"/>
        <n v="108040"/>
        <n v="102830"/>
        <n v="95100"/>
        <n v="40970"/>
        <n v="24398250"/>
        <n v="277900"/>
        <n v="1791642"/>
        <n v="688810"/>
        <n v="28500"/>
        <n v="19500"/>
        <n v="18909637"/>
        <n v="4832320"/>
        <n v="22000"/>
        <n v="72120"/>
        <n v="17000"/>
        <n v="21624300"/>
        <n v="103600"/>
        <n v="712670"/>
        <n v="9900"/>
        <n v="96490"/>
        <n v="103220"/>
        <n v="43840"/>
        <n v="46140"/>
        <n v="40480"/>
        <n v="319060"/>
        <n v="1754155"/>
        <n v="260000"/>
        <n v="19013678"/>
        <n v="13237383"/>
        <n v="160000"/>
        <n v="81720"/>
        <n v="493950"/>
        <n v="120350"/>
        <n v="104400"/>
        <n v="49690"/>
        <n v="85000"/>
        <n v="49730"/>
        <n v="20365500"/>
        <n v="136900"/>
        <n v="5170364"/>
        <n v="452620"/>
        <n v="1614410"/>
        <n v="17946490"/>
        <n v="8189947"/>
        <n v="63920"/>
        <n v="-160000"/>
        <n v="17970000"/>
        <n v="191500"/>
        <n v="98410"/>
        <n v="1717523"/>
        <n v="518400"/>
        <n v="600000"/>
        <n v="16972586"/>
        <n v="8834510"/>
        <n v="562400"/>
        <n v="138000"/>
        <n v="14950"/>
        <n v="22730250"/>
        <n v="114700"/>
        <n v="1368430"/>
        <n v="42000"/>
        <n v="118310"/>
        <n v="102550"/>
        <n v="47280"/>
        <n v="569400"/>
        <n v="2133702"/>
        <n v="1224770"/>
        <n v="18155592"/>
        <n v="8842101"/>
        <n v="42320"/>
        <n v="2253640"/>
        <n v="370250"/>
        <n v="389240"/>
        <n v="97240"/>
        <n v="102840"/>
        <n v="46870"/>
        <n v="20557500"/>
        <n v="111000"/>
        <n v="112000"/>
        <n v="1501760"/>
        <n v="10363636"/>
        <n v="2387000"/>
        <n v="230380"/>
        <n v="1843656"/>
        <n v="120000"/>
        <n v="17200290"/>
        <n v="8751012"/>
        <n v="12571616"/>
        <n v="107903448"/>
        <n v="12000000"/>
        <n v="301483868"/>
        <n v="861764"/>
        <n v="28786680"/>
        <n v="500416788"/>
        <n v="702892"/>
        <n v="473032542"/>
        <n v="22183694"/>
        <n v="9210305"/>
        <n v="1702320628"/>
        <n v="361714430"/>
        <n v="256309333"/>
        <n v="59936590"/>
        <n v="41584019"/>
        <n v="765489544"/>
        <n v="554250"/>
        <n v="6000"/>
        <n v="239000"/>
        <n v="3788949"/>
        <n v="2306400"/>
        <n v="15309360"/>
        <n v="532800"/>
        <n v="7500"/>
        <n v="13125000"/>
        <n v="75000"/>
        <n v="800000"/>
        <n v="40400"/>
        <n v="7922550"/>
        <n v="123400"/>
        <n v="71266"/>
        <n v="567200"/>
        <n v="100362"/>
        <n v="579328"/>
        <n v="9624354"/>
        <n v="11015000"/>
        <n v="10930000"/>
        <n v="30400000"/>
        <n v="67000"/>
        <n v="8500"/>
        <n v="2062438"/>
        <n v="13000"/>
        <n v="19200"/>
        <n v="18400"/>
        <n v="8000"/>
        <n v="4500"/>
        <n v="3391250"/>
        <n v="2225800"/>
        <n v="1860280"/>
        <n v="1894350"/>
        <n v="109750"/>
        <n v="44000"/>
        <n v="122950"/>
        <n v="164000"/>
        <n v="103200"/>
        <n v="14700"/>
        <n v="992750"/>
        <n v="350000"/>
        <n v="331440"/>
        <n v="69600"/>
        <n v="98400"/>
        <n v="171000"/>
        <n v="1179200"/>
        <n v="4200"/>
        <n v="6961596"/>
        <n v="9990"/>
        <n v="69000"/>
        <n v="1000000"/>
        <n v="481200"/>
        <n v="134400"/>
        <n v="210000"/>
        <n v="117591"/>
        <n v="32200"/>
        <n v="10000"/>
        <n v="96000"/>
        <n v="28632"/>
        <n v="2890"/>
        <n v="4513915"/>
        <n v="15655"/>
        <n v="2039000"/>
        <n v="5500"/>
        <n v="1800"/>
        <n v="2130000"/>
        <n v="3414000"/>
        <n v="11700000"/>
        <n v="4080000"/>
        <n v="1641000"/>
        <n v="2100000"/>
        <n v="850800"/>
        <n v="30800000"/>
        <n v="187635"/>
        <n v="1404001"/>
        <n v="55931"/>
        <n v="25454"/>
        <n v="14409"/>
        <n v="188636"/>
        <n v="4950000"/>
        <n v="80718"/>
        <n v="113500"/>
        <n v="115000"/>
        <n v="8075450"/>
        <n v="3589620"/>
        <n v="179829"/>
        <n v="105500"/>
        <n v="10530061"/>
        <n v="114941"/>
        <n v="165790"/>
        <n v="31819"/>
        <n v="209400"/>
        <n v="54000"/>
        <n v="108500"/>
        <n v="2664013"/>
        <n v="2040465"/>
        <n v="1067870"/>
        <n v="12490"/>
        <n v="67318"/>
        <n v="1843600"/>
        <n v="29400"/>
        <n v="29500"/>
        <n v="321200"/>
        <n v="170000"/>
        <n v="3720"/>
        <n v="5904210"/>
        <n v="1763310"/>
        <n v="1234360"/>
        <n v="7235250"/>
        <n v="4454630"/>
        <n v="27370"/>
        <n v="19600"/>
        <n v="6632470"/>
        <n v="74147"/>
        <n v="993500"/>
        <n v="117000"/>
        <n v="47600"/>
        <n v="141800"/>
        <n v="760000"/>
        <n v="10709"/>
        <n v="9350"/>
        <n v="4150"/>
        <n v="7840"/>
        <n v="563314"/>
        <n v="27000000"/>
        <n v="16200"/>
        <n v="14182"/>
        <n v="80349"/>
        <n v="55700"/>
        <n v="87000"/>
        <n v="14264"/>
        <n v="4545"/>
        <n v="1418"/>
        <n v="3272"/>
        <n v="4327"/>
        <n v="21500"/>
        <n v="1475944"/>
        <n v="54474"/>
        <n v="490000"/>
        <n v="241500"/>
        <n v="62455"/>
        <n v="1120000"/>
        <n v="8095420"/>
        <n v="574905"/>
        <n v="100050"/>
        <n v="306400"/>
        <n v="165864"/>
        <n v="11400"/>
        <n v="9182"/>
        <n v="10141297"/>
        <n v="117790"/>
        <n v="59030"/>
        <n v="207800"/>
        <n v="371390"/>
        <n v="48800"/>
        <n v="3150000"/>
        <n v="72600000"/>
        <n v="20200"/>
        <n v="425600"/>
        <n v="1884015"/>
        <n v="1203730"/>
        <n v="115400"/>
        <n v="643900"/>
        <n v="2008506"/>
        <n v="439140"/>
        <n v="33300"/>
        <n v="-33300"/>
        <n v="2551590"/>
        <n v="4010"/>
        <n v="2700"/>
        <n v="119100"/>
        <n v="242000"/>
        <n v="207000"/>
        <n v="1855700"/>
        <n v="3090520"/>
        <n v="3266080"/>
        <n v="3652650"/>
        <n v="7565860"/>
        <n v="22200"/>
        <n v="33875"/>
        <n v="40200"/>
        <n v="559200"/>
        <n v="28991"/>
        <n v="16597310"/>
        <n v="87700"/>
        <n v="81147"/>
        <n v="1215400"/>
        <n v="780000"/>
        <n v="13473"/>
        <n v="240000"/>
        <n v="1172553"/>
        <n v="40915"/>
        <n v="3000"/>
        <n v="-3000"/>
        <n v="-12000"/>
        <n v="-30000"/>
        <n v="-132000"/>
        <n v="155000"/>
        <n v="-155000"/>
        <n v="-33600000"/>
        <n v="-27000000"/>
        <n v="-75000"/>
        <n v="11600"/>
        <n v="-11600"/>
        <n v="-3788949"/>
        <n v="4610"/>
        <n v="8120"/>
        <n v="1470"/>
        <n v="126000"/>
        <n v="391910"/>
        <n v="332640"/>
        <n v="91450"/>
        <n v="104927"/>
        <n v="60480"/>
        <n v="8651200"/>
        <n v="9672054"/>
        <n v="19500000"/>
        <n v="5690000"/>
        <n v="64000"/>
        <n v="17500"/>
        <n v="460000"/>
        <n v="12580"/>
        <n v="300417"/>
        <n v="481000"/>
        <n v="4390"/>
        <n v="1929100"/>
        <n v="8673790"/>
        <n v="1773970"/>
        <n v="19687500"/>
        <n v="1034130"/>
        <n v="5461360"/>
        <n v="2624310"/>
        <n v="3352830"/>
        <n v="44230"/>
        <n v="2224530"/>
        <n v="15750"/>
        <n v="1190000"/>
        <n v="181200"/>
        <n v="62100"/>
        <n v="1244490"/>
        <n v="1928017"/>
        <n v="251073"/>
        <n v="584296"/>
        <n v="169520"/>
        <n v="7000"/>
        <n v="2024000"/>
        <n v="564000"/>
        <n v="73500"/>
        <n v="39200"/>
        <n v="810000"/>
        <n v="188800"/>
        <n v="131700"/>
        <n v="26942"/>
        <n v="12902485"/>
        <n v="1014400"/>
        <n v="720000"/>
        <n v="73700"/>
        <n v="14000"/>
        <n v="4800"/>
        <n v="2675165"/>
        <n v="54400"/>
        <n v="21073"/>
        <n v="79000"/>
        <n v="23400"/>
        <n v="1000"/>
        <n v="7320"/>
        <n v="10730"/>
        <n v="6230"/>
        <n v="21670"/>
        <n v="16500"/>
        <n v="59770"/>
        <n v="4299000"/>
        <n v="231000"/>
        <n v="2520000"/>
        <n v="6816000"/>
        <n v="2979000"/>
        <n v="222900"/>
        <n v="8283000"/>
        <n v="16170000"/>
        <n v="36800"/>
        <n v="67545"/>
        <n v="125027"/>
        <n v="6800000"/>
        <n v="168120"/>
        <n v="9760000"/>
        <n v="435000"/>
        <n v="19600000"/>
        <n v="15920000"/>
        <n v="1569000"/>
        <n v="381222"/>
        <n v="29220"/>
        <n v="10909"/>
        <n v="79400"/>
        <n v="92182"/>
        <n v="60640"/>
        <n v="8978100"/>
        <n v="468181"/>
        <n v="2735000"/>
        <n v="3550000"/>
        <n v="26950000"/>
        <n v="52000"/>
        <n v="297000"/>
        <n v="9799677"/>
        <n v="286156"/>
        <n v="45851"/>
        <n v="723620"/>
        <n v="100800"/>
        <n v="1345000"/>
        <n v="81875"/>
        <n v="317850"/>
        <n v="2809"/>
        <n v="2423740"/>
        <n v="4264470"/>
        <n v="9248540"/>
        <n v="29981830"/>
        <n v="4361230"/>
        <n v="2764660"/>
        <n v="224160"/>
        <n v="254000"/>
        <n v="165455"/>
        <n v="3860"/>
        <n v="226700"/>
        <n v="703500"/>
        <n v="861240"/>
        <n v="2211165"/>
        <n v="451000"/>
        <n v="2338521"/>
        <n v="25500"/>
        <n v="45500"/>
        <n v="30950"/>
        <n v="17260"/>
        <n v="8400"/>
        <n v="25314"/>
        <n v="2432848"/>
        <n v="99820"/>
        <n v="793300"/>
        <n v="9042339"/>
        <n v="156000"/>
        <n v="208200"/>
        <n v="1906300"/>
        <n v="2500"/>
        <n v="11000"/>
        <n v="2360"/>
        <n v="320727"/>
        <n v="35300"/>
        <n v="123455"/>
        <n v="17045"/>
        <n v="297200"/>
        <n v="26800"/>
        <n v="282000"/>
        <n v="137453"/>
        <n v="23948"/>
        <n v="104800"/>
        <n v="559220"/>
        <n v="280000"/>
        <n v="9078700"/>
        <n v="524000"/>
        <n v="162634"/>
        <n v="5732000"/>
        <n v="15770000"/>
        <n v="10920577"/>
        <n v="59350"/>
        <n v="37000"/>
        <n v="25929"/>
        <n v="31272"/>
        <n v="1527"/>
        <n v="27950"/>
        <n v="102000"/>
        <n v="2197650"/>
        <n v="339040"/>
        <n v="24250"/>
        <n v="224200"/>
        <n v="3340"/>
        <n v="28880"/>
        <n v="51000"/>
        <n v="1080100"/>
        <n v="772800"/>
        <n v="14060"/>
        <n v="52300"/>
        <n v="12276010"/>
        <n v="92000"/>
        <n v="399000"/>
        <n v="67600"/>
        <n v="1118130"/>
        <n v="427200"/>
        <n v="8140205"/>
        <n v="5259610"/>
        <n v="14390180"/>
        <n v="17710210"/>
        <n v="3438950"/>
        <n v="2063230"/>
        <n v="1043900"/>
        <n v="91100"/>
        <n v="675000"/>
        <n v="23745"/>
        <n v="298080"/>
        <n v="27477"/>
        <n v="2000"/>
        <n v="2463257"/>
        <n v="824800"/>
        <n v="95000"/>
        <n v="62600"/>
        <n v="16345"/>
        <n v="787"/>
        <n v="24458"/>
        <n v="1173"/>
        <n v="-1173"/>
        <n v="-14000"/>
        <n v="142728"/>
        <n v="-142728"/>
        <n v="1697000"/>
        <n v="-1697000"/>
        <n v="-185000"/>
        <n v="855000"/>
        <n v="-855000"/>
        <n v="739040"/>
        <n v="-739040"/>
        <n v="35600"/>
        <n v="-35600"/>
        <n v="125000"/>
        <n v="-125000"/>
        <n v="-1906300"/>
        <n v="-900000"/>
        <n v="-2520000"/>
        <n v="148294"/>
        <n v="-148294"/>
        <n v="-92000"/>
        <n v="468182"/>
        <n v="-468182"/>
        <n v="-468181"/>
        <n v="320728"/>
        <n v="-320728"/>
        <n v="189562"/>
        <n v="-189562"/>
        <n v="198002"/>
        <n v="-198002"/>
        <n v="3490"/>
        <n v="7580"/>
        <n v="5000"/>
        <n v="1046000"/>
        <n v="57770"/>
        <n v="30565"/>
        <n v="248350"/>
        <n v="922060"/>
        <n v="912500"/>
        <n v="11200"/>
        <n v="29720"/>
        <n v="1285020"/>
        <n v="1032000"/>
        <n v="4200000"/>
        <n v="8471530"/>
        <n v="297040"/>
        <n v="140851"/>
        <n v="39000"/>
        <n v="14465885"/>
        <n v="1094000"/>
        <n v="7800000"/>
        <n v="2276000"/>
        <n v="2720000"/>
        <n v="1420000"/>
        <n v="105280"/>
        <n v="52098"/>
        <n v="141750"/>
        <n v="94000"/>
        <n v="8600"/>
        <n v="134100"/>
        <n v="73520"/>
        <n v="15536"/>
        <n v="56173"/>
        <n v="59400"/>
        <n v="4870"/>
        <n v="8699680"/>
        <n v="1053640"/>
        <n v="4059970"/>
        <n v="9682240"/>
        <n v="1064980"/>
        <n v="12270000"/>
        <n v="380000"/>
        <n v="2728"/>
        <n v="590000"/>
        <n v="734300"/>
        <n v="7429093"/>
        <n v="15200000"/>
        <n v="251400"/>
        <n v="270440"/>
        <n v="896520"/>
        <n v="31519"/>
        <n v="25420"/>
        <n v="2439825"/>
        <n v="8557830"/>
        <n v="381420"/>
        <n v="2881392"/>
        <n v="310000"/>
        <n v="27790"/>
        <n v="3600"/>
        <n v="783300"/>
        <n v="1009200"/>
        <n v="36600"/>
        <n v="849200"/>
        <n v="475000"/>
        <n v="11745"/>
        <n v="1750"/>
        <n v="7808000"/>
        <n v="75600"/>
        <n v="10780000"/>
        <n v="1020000"/>
        <n v="3972000"/>
        <n v="12500"/>
        <n v="57490"/>
        <n v="9130"/>
        <n v="245510"/>
        <n v="98636"/>
        <n v="34818"/>
        <n v="700000"/>
        <n v="727"/>
        <n v="23354"/>
        <n v="21817"/>
        <n v="15350"/>
        <n v="101210"/>
        <n v="202420"/>
        <n v="29273"/>
        <n v="14853307"/>
        <n v="8506150"/>
        <n v="2060000"/>
        <n v="107438"/>
        <n v="390000"/>
        <n v="178780"/>
        <n v="3764940"/>
        <n v="89000"/>
        <n v="33197"/>
        <n v="139950"/>
        <n v="750400"/>
        <n v="18100"/>
        <n v="1356290"/>
        <n v="2796780"/>
        <n v="14562010"/>
        <n v="688800"/>
        <n v="2520"/>
        <n v="344700"/>
        <n v="41800"/>
        <n v="5589800"/>
        <n v="671500"/>
        <n v="70200"/>
        <n v="56451"/>
        <n v="910900"/>
        <n v="2162430"/>
        <n v="3092096"/>
        <n v="10360"/>
        <n v="71267"/>
        <n v="580000"/>
        <n v="1205600"/>
        <n v="9202358"/>
        <n v="1450"/>
        <n v="118410"/>
        <n v="42241"/>
        <n v="19000"/>
        <n v="24992"/>
        <n v="1613"/>
        <n v="992000"/>
        <n v="395000"/>
        <n v="18018"/>
        <n v="335000"/>
        <n v="6810"/>
        <n v="143200"/>
        <n v="60580"/>
        <n v="105600"/>
        <n v="252000"/>
        <n v="76000"/>
        <n v="197200"/>
        <n v="5453"/>
        <n v="2990"/>
        <n v="18382"/>
        <n v="23136"/>
        <n v="11363"/>
        <n v="13364"/>
        <n v="239910"/>
        <n v="3125000"/>
        <n v="118440"/>
        <n v="635700"/>
        <n v="748000"/>
        <n v="975000"/>
        <n v="9088000"/>
        <n v="455000"/>
        <n v="221140"/>
        <n v="278460"/>
        <n v="226200"/>
        <n v="8629600"/>
        <n v="15440719"/>
        <n v="259285"/>
        <n v="840000"/>
        <n v="36363"/>
        <n v="457600"/>
        <n v="565000"/>
        <n v="1124000"/>
        <n v="991000"/>
        <n v="787560"/>
        <n v="104420"/>
        <n v="60260"/>
        <n v="139600"/>
        <n v="1068000"/>
        <n v="152400"/>
        <n v="1730000"/>
        <n v="16360000"/>
        <n v="1952000"/>
        <n v="3360000"/>
        <n v="6374288"/>
        <n v="5543820"/>
        <n v="1050700"/>
        <n v="4556890"/>
        <n v="2686150"/>
        <n v="4731200"/>
        <n v="1425300"/>
        <n v="4277690"/>
        <n v="10221380"/>
        <n v="1070710"/>
        <n v="5001510"/>
        <n v="2818920"/>
        <n v="562000"/>
        <n v="2036550"/>
        <n v="88000"/>
        <n v="3023047"/>
        <n v="360000"/>
        <n v="295000"/>
        <n v="1175900"/>
        <n v="13690"/>
        <n v="26858"/>
        <n v="155750"/>
        <n v="138800"/>
        <n v="8200"/>
        <n v="517036"/>
        <n v="10950"/>
        <n v="48200"/>
        <n v="37625"/>
        <n v="2721"/>
        <n v="15938"/>
        <n v="19545"/>
        <n v="2960"/>
        <n v="-922060"/>
        <n v="-248350"/>
        <n v="-295000"/>
        <n v="1562000"/>
        <n v="-1562000"/>
        <n v="-130000"/>
        <n v="-3360000"/>
        <n v="404790"/>
        <n v="-404790"/>
        <n v="-1613"/>
        <n v="-700000"/>
        <n v="7000000"/>
        <n v="-7000000"/>
        <n v="-10950"/>
        <n v="-20000"/>
        <n v="-15000000"/>
        <n v="7657"/>
        <n v="27105"/>
        <n v="22767"/>
        <n v="11182"/>
        <n v="676000"/>
        <n v="398000"/>
        <n v="98000"/>
        <n v="467500"/>
        <n v="640800"/>
        <n v="1176000"/>
        <n v="66273"/>
        <n v="64320"/>
        <n v="214480"/>
        <n v="3697200"/>
        <n v="1072500"/>
        <n v="203400"/>
        <n v="809490"/>
        <n v="45600"/>
        <n v="225000"/>
        <n v="456000"/>
        <n v="8706630"/>
        <n v="340000"/>
        <n v="188422"/>
        <n v="11044000"/>
        <n v="96800000"/>
        <n v="11617212"/>
        <n v="225900"/>
        <n v="76140"/>
        <n v="-16000"/>
        <n v="546700"/>
        <n v="928090"/>
        <n v="27972"/>
        <n v="4960"/>
        <n v="45360"/>
        <n v="66100"/>
        <n v="386500"/>
        <n v="767750"/>
        <n v="38000"/>
        <n v="2250"/>
        <n v="4488980"/>
        <n v="1788840"/>
        <n v="529810"/>
        <n v="5100350"/>
        <n v="8915060"/>
        <n v="1191200"/>
        <n v="1468470"/>
        <n v="18300"/>
        <n v="18700"/>
        <n v="64100"/>
        <n v="5771168"/>
        <n v="1797000"/>
        <n v="3200"/>
        <n v="348400"/>
        <n v="19150"/>
        <n v="29030"/>
        <n v="47587"/>
        <n v="50181"/>
        <n v="1200"/>
        <n v="97400"/>
        <n v="304400"/>
        <n v="7182"/>
        <n v="20900"/>
        <n v="108000"/>
        <n v="24950"/>
        <n v="962500"/>
        <n v="389820"/>
        <n v="4153103"/>
        <n v="12873"/>
        <n v="26364"/>
        <n v="37727"/>
        <n v="204000"/>
        <n v="303870"/>
        <n v="14400"/>
        <n v="190000"/>
        <n v="176000"/>
        <n v="742500"/>
        <n v="315000"/>
        <n v="102539"/>
        <n v="19700"/>
        <n v="38600"/>
        <n v="9000"/>
        <n v="83900"/>
        <n v="9545"/>
        <n v="9083850"/>
        <n v="238605"/>
        <n v="11490294"/>
        <n v="10554"/>
        <n v="68360"/>
        <n v="148700"/>
        <n v="9166786"/>
        <n v="145000"/>
        <n v="2273025"/>
        <n v="379600"/>
        <n v="835000"/>
        <n v="950000"/>
        <n v="16800"/>
        <n v="9878194"/>
        <n v="184000"/>
        <n v="81800"/>
        <n v="11470"/>
        <n v="46355"/>
        <n v="46500"/>
        <n v="94800"/>
        <n v="173900"/>
        <n v="186500"/>
        <n v="3240"/>
        <n v="24449"/>
        <n v="1826700"/>
        <n v="1571500"/>
        <n v="13440380"/>
        <n v="1550450"/>
        <n v="11211880"/>
        <n v="463070"/>
        <n v="240340"/>
        <n v="1987650"/>
        <n v="5764"/>
        <n v="12982"/>
        <n v="4505956"/>
        <n v="5040"/>
        <n v="164700"/>
        <n v="119450"/>
        <n v="5129300"/>
        <n v="43060"/>
        <n v="118610"/>
        <n v="725947"/>
        <n v="20776"/>
        <n v="33500"/>
        <n v="132680"/>
        <n v="2250000"/>
        <n v="8802400"/>
        <n v="15145902"/>
        <n v="20583"/>
        <n v="2291"/>
        <n v="6077"/>
        <n v="5600"/>
        <n v="1600"/>
        <n v="12723"/>
        <n v="1090"/>
        <n v="4090"/>
        <n v="363"/>
        <n v="272"/>
        <n v="1546"/>
        <n v="311290"/>
        <n v="68400"/>
        <n v="434400"/>
        <n v="35700"/>
        <n v="972900"/>
        <n v="65100"/>
        <n v="71100"/>
        <n v="230000"/>
        <n v="130900"/>
        <n v="211900"/>
        <n v="3430"/>
        <n v="6846680"/>
        <n v="1078820"/>
        <n v="898850"/>
        <n v="11354650"/>
        <n v="3396470"/>
        <n v="588620"/>
        <n v="3217140"/>
        <n v="2429960"/>
        <n v="473870"/>
        <n v="958880"/>
        <n v="553710"/>
        <n v="24611"/>
        <n v="2055750"/>
        <n v="8447221"/>
        <n v="11100"/>
        <n v="63000"/>
        <n v="4113887"/>
        <n v="6600"/>
        <n v="47400"/>
        <n v="47000"/>
        <n v="76255"/>
        <n v="109582"/>
        <n v="199120"/>
        <n v="1036364"/>
        <n v="899148"/>
        <n v="21093"/>
        <n v="262380"/>
        <n v="-47000"/>
        <n v="196000"/>
        <n v="-196000"/>
        <n v="-3150000"/>
        <n v="149100"/>
        <n v="-149100"/>
        <n v="-60000"/>
        <n v="3981757"/>
        <n v="-3981757"/>
        <n v="-18000"/>
        <n v="1757980"/>
        <n v="-1757980"/>
        <n v="1135030"/>
        <n v="-1135030"/>
        <n v="-100000"/>
        <n v="1940"/>
        <n v="7200"/>
        <n v="1490"/>
        <n v="5100"/>
        <n v="2909"/>
        <n v="38358541"/>
        <n v="46462720"/>
        <n v="49199270"/>
        <n v="44168215"/>
        <n v="2390000"/>
        <n v="220300000"/>
        <n v="7889092"/>
        <n v="662727"/>
        <n v="15950000"/>
        <n v="96303639"/>
        <n v="8051179"/>
        <n v="29200000"/>
        <n v="35350000"/>
        <n v="5421079"/>
        <n v="21656955"/>
        <n v="18010373"/>
        <n v="17229888"/>
        <n v="31050534"/>
        <n v="35548441"/>
        <n v="18866765"/>
        <n v="17197131"/>
        <n v="9184743"/>
        <n v="25862574"/>
        <n v="41747432"/>
        <n v="42289291"/>
        <n v="37057"/>
        <n v="50979898"/>
        <n v="33014436"/>
        <n v="40095432"/>
        <n v="12305730"/>
        <n v="27846608"/>
        <n v="45125244"/>
        <n v="42433331"/>
        <n v="17734213"/>
        <n v="18137468"/>
        <n v="15518167"/>
        <n v="14953433"/>
        <n v="19616197"/>
        <n v="4149053"/>
        <n v="10439595"/>
        <n v="31541626"/>
        <n v="4232282"/>
        <n v="53115586"/>
        <n v="4091743"/>
        <n v="6224997"/>
        <n v="6199513"/>
        <n v="4190444"/>
        <n v="3057437"/>
        <n v="2128457"/>
        <n v="630507"/>
        <n v="114518"/>
        <n v="6435854"/>
        <n v="914500"/>
        <n v="630000"/>
        <n v="33758088"/>
        <n v="1681200"/>
        <n v="2241600"/>
        <n v="6650000"/>
        <n v="9869625"/>
        <n v="10555110"/>
        <n v="920339"/>
        <n v="27504131"/>
        <n v="6845475"/>
        <n v="26825695"/>
        <n v="66670000"/>
        <n v="11880795"/>
        <n v="14446080"/>
        <n v="2805810"/>
        <n v="1936000"/>
        <n v="218000"/>
        <n v="5656923"/>
        <n v="710000"/>
        <n v="474000"/>
        <n v="4000"/>
        <n v="400"/>
        <n v="289109245"/>
        <n v="40568"/>
        <n v="15692234"/>
        <n v="933887"/>
        <n v="10542150"/>
        <n v="36100"/>
        <n v="15164866"/>
        <n v="1871360"/>
        <n v="15288453"/>
        <n v="1785880"/>
        <n v="16669535"/>
        <n v="246400"/>
        <n v="17077237"/>
        <n v="21900"/>
        <n v="18742608"/>
        <n v="2040130"/>
        <n v="18105528"/>
        <n v="10607790"/>
        <n v="120890"/>
        <n v="18493704"/>
        <n v="1962760"/>
        <n v="1554000"/>
        <n v="17464648"/>
        <n v="2189850"/>
        <n v="16876145"/>
        <n v="225090"/>
        <n v="20186995"/>
        <n v="234600"/>
        <n v="17173726"/>
        <n v="2079260"/>
        <n v="16085773"/>
        <n v="2064210"/>
        <n v="1962710"/>
        <n v="-289109245"/>
        <n v="8000000"/>
        <n v="404000"/>
        <n v="1234000"/>
        <n v="20624384"/>
        <n v="1850000"/>
        <n v="1097500"/>
        <n v="1229500"/>
        <n v="147000"/>
        <n v="9927500"/>
        <n v="696000"/>
        <n v="984000"/>
        <n v="690000"/>
        <n v="322000"/>
        <n v="960000"/>
        <n v="20390000"/>
        <n v="1876347"/>
        <n v="254546"/>
        <n v="20500"/>
        <n v="56000"/>
        <n v="144091"/>
        <n v="1886363"/>
        <n v="807182"/>
        <n v="1135000"/>
        <n v="1055000"/>
        <n v="1149409"/>
        <n v="318181"/>
        <n v="420000"/>
        <n v="1085000"/>
        <n v="26640133"/>
        <n v="10678700"/>
        <n v="673182"/>
        <n v="294000"/>
        <n v="3212000"/>
        <n v="93800"/>
        <n v="1418000"/>
        <n v="182280"/>
        <n v="5633138"/>
        <n v="162000"/>
        <n v="803491"/>
        <n v="450000"/>
        <n v="870000"/>
        <n v="188101"/>
        <n v="36720"/>
        <n v="90183"/>
        <n v="593775"/>
        <n v="2090088"/>
        <n v="4900000"/>
        <n v="2415000"/>
        <n v="3764325"/>
        <n v="5749052"/>
        <n v="3064000"/>
        <n v="1658636"/>
        <n v="91818"/>
        <n v="488000"/>
        <n v="202000"/>
        <n v="4256000"/>
        <n v="12037300"/>
        <n v="1154000"/>
        <n v="6439000"/>
        <n v="20085057"/>
        <n v="1191000"/>
        <n v="3850000"/>
        <n v="338750"/>
        <n v="402000"/>
        <n v="5592000"/>
        <n v="3500"/>
        <n v="32600"/>
        <n v="158500"/>
        <n v="2400000"/>
        <n v="21300"/>
        <n v="1260000"/>
        <n v="3919098"/>
        <n v="445129"/>
        <n v="1049273"/>
        <n v="640000"/>
        <n v="175000"/>
        <n v="4600000"/>
        <n v="4810000"/>
        <n v="603530"/>
        <n v="1550000"/>
        <n v="157500"/>
        <n v="11900000"/>
        <n v="1812000"/>
        <n v="12444900"/>
        <n v="2510727"/>
        <n v="5842956"/>
        <n v="4700000"/>
        <n v="735000"/>
        <n v="392000"/>
        <n v="1317000"/>
        <n v="7200000"/>
        <n v="26751657"/>
        <n v="790000"/>
        <n v="234000"/>
        <n v="7500000"/>
        <n v="675455"/>
        <n v="1250273"/>
        <n v="17600"/>
        <n v="50900"/>
        <n v="92430"/>
        <n v="29600"/>
        <n v="109091"/>
        <n v="921818"/>
        <n v="520000"/>
        <n v="540000"/>
        <n v="458509"/>
        <n v="1050000"/>
        <n v="13450000"/>
        <n v="99750"/>
        <n v="2540000"/>
        <n v="1654545"/>
        <n v="2267000"/>
        <n v="7035000"/>
        <n v="8612400"/>
        <n v="4510000"/>
        <n v="23385218"/>
        <n v="255000"/>
        <n v="2150000"/>
        <n v="309500"/>
        <n v="2082000"/>
        <n v="49280"/>
        <n v="31500"/>
        <n v="65000"/>
        <n v="43000"/>
        <n v="134000"/>
        <n v="25100"/>
        <n v="20600"/>
        <n v="1234545"/>
        <n v="170455"/>
        <n v="268000"/>
        <n v="2820000"/>
        <n v="586805"/>
        <n v="1048000"/>
        <n v="5592200"/>
        <n v="2800000"/>
        <n v="5604000"/>
        <n v="5240000"/>
        <n v="286538"/>
        <n v="370000"/>
        <n v="587272"/>
        <n v="242500"/>
        <n v="2242000"/>
        <n v="510000"/>
        <n v="10801000"/>
        <n v="7728000"/>
        <n v="523000"/>
        <n v="4000000"/>
        <n v="133000"/>
        <n v="8100000"/>
        <n v="11181300"/>
        <n v="4272000"/>
        <n v="911000"/>
        <n v="237450"/>
        <n v="3200000"/>
        <n v="586935"/>
        <n v="2980800"/>
        <n v="18870"/>
        <n v="53200"/>
        <n v="121520"/>
        <n v="112500"/>
        <n v="17700"/>
        <n v="27320"/>
        <n v="21200"/>
        <n v="24632572"/>
        <n v="614000"/>
        <n v="305655"/>
        <n v="2970839"/>
        <n v="592577"/>
        <n v="29140000"/>
        <n v="717863"/>
        <n v="850000"/>
        <n v="582533"/>
        <n v="465500"/>
        <n v="155364"/>
        <n v="561727"/>
        <n v="78000"/>
        <n v="3800000"/>
        <n v="5900000"/>
        <n v="7343000"/>
        <n v="2514000"/>
        <n v="28813926"/>
        <n v="10092000"/>
        <n v="366000"/>
        <n v="920000"/>
        <n v="87090"/>
        <n v="756000"/>
        <n v="10200000"/>
        <n v="42691"/>
        <n v="4269"/>
        <n v="91300"/>
        <n v="14500"/>
        <n v="30260"/>
        <n v="16300"/>
        <n v="12600"/>
        <n v="31900"/>
        <n v="183000"/>
        <n v="194091"/>
        <n v="1026821"/>
        <n v="986364"/>
        <n v="348182"/>
        <n v="2053958"/>
        <n v="218183"/>
        <n v="292727"/>
        <n v="1801320"/>
        <n v="20600000"/>
        <n v="10037250"/>
        <n v="3900000"/>
        <n v="607621"/>
        <n v="331975"/>
        <n v="3447000"/>
        <n v="6715000"/>
        <n v="702000"/>
        <n v="9109000"/>
        <n v="30920964"/>
        <n v="442927"/>
        <n v="3350000"/>
        <n v="1432000"/>
        <n v="1056000"/>
        <n v="2392369"/>
        <n v="54547"/>
        <n v="345001"/>
        <n v="22350"/>
        <n v="133636"/>
        <n v="26320"/>
        <n v="22900"/>
        <n v="17100"/>
        <n v="75980"/>
        <n v="67800"/>
        <n v="206960"/>
        <n v="1049265"/>
        <n v="2211400"/>
        <n v="2784600"/>
        <n v="602712"/>
        <n v="9910000"/>
        <n v="1396000"/>
        <n v="5620000"/>
        <n v="30230469"/>
        <n v="2950000"/>
        <n v="1388000"/>
        <n v="147300"/>
        <n v="482000"/>
        <n v="332500"/>
        <n v="15400"/>
        <n v="8800"/>
        <n v="15840"/>
        <n v="80020"/>
        <n v="271058"/>
        <n v="305055"/>
        <n v="339493"/>
        <n v="6760000"/>
        <n v="2296040"/>
        <n v="758419"/>
        <n v="4911857"/>
        <n v="3600000"/>
        <n v="803940"/>
        <n v="607230"/>
        <n v="3400000"/>
        <n v="456908"/>
        <n v="53000"/>
        <n v="47300"/>
        <n v="661000"/>
        <n v="3865000"/>
        <n v="7677500"/>
        <n v="22500"/>
        <n v="974000"/>
        <n v="3044000"/>
        <n v="71818"/>
        <n v="9625000"/>
        <n v="14610240"/>
        <n v="3898200"/>
        <n v="41531030"/>
        <n v="132200"/>
        <n v="263636"/>
        <n v="377273"/>
        <n v="1800000"/>
        <n v="2040000"/>
        <n v="144000"/>
        <n v="1900000"/>
        <n v="95455"/>
        <n v="2205473"/>
        <n v="5500000"/>
        <n v="23500"/>
        <n v="29480"/>
        <n v="109546"/>
        <n v="20720"/>
        <n v="15450"/>
        <n v="1487000"/>
        <n v="8350000"/>
        <n v="2420000"/>
        <n v="1840000"/>
        <n v="818000"/>
        <n v="948000"/>
        <n v="1739000"/>
        <n v="1865000"/>
        <n v="5209667"/>
        <n v="280536"/>
        <n v="45059560"/>
        <n v="13605408"/>
        <n v="32100"/>
        <n v="4530"/>
        <n v="9017938"/>
        <n v="205817"/>
        <n v="10800"/>
        <n v="22909"/>
        <n v="60763"/>
        <n v="138147"/>
        <n v="44547"/>
        <n v="98183"/>
        <n v="15454"/>
        <n v="560000"/>
        <n v="357000"/>
        <n v="9729000"/>
        <n v="711000"/>
        <n v="1309000"/>
        <n v="42147283"/>
        <n v="41138873"/>
        <n v="762545"/>
        <n v="1095818"/>
        <n v="183100"/>
        <n v="2623800"/>
        <n v="14900"/>
        <n v="29091"/>
        <n v="559900"/>
        <n v="279800"/>
        <n v="337240"/>
        <n v="427900"/>
        <n v="980400"/>
        <n v="470220"/>
        <n v="894800"/>
        <n v="844500"/>
        <n v="980070"/>
        <n v="925600"/>
        <n v="877320"/>
        <n v="17259270"/>
        <n v="14040009"/>
        <n v="559319"/>
        <n v="16374050"/>
        <n v="14759436"/>
        <n v="544736"/>
        <n v="15828360"/>
        <n v="11725527"/>
        <n v="409155"/>
        <n v="18134880"/>
        <n v="3812218"/>
        <n v="292200"/>
        <n v="17614260"/>
        <n v="1374527"/>
        <n v="239482"/>
        <n v="17955890"/>
        <n v="7863"/>
        <n v="244582"/>
        <n v="17339980"/>
        <n v="7273"/>
        <n v="233546"/>
        <n v="14329680"/>
        <n v="29900"/>
        <n v="183818"/>
        <n v="14446860"/>
        <n v="27209"/>
        <n v="159382"/>
        <n v="12987660"/>
        <n v="1025391"/>
        <n v="197000"/>
        <n v="16951460"/>
        <n v="7259473"/>
        <n v="207754"/>
        <n v="17092730"/>
        <n v="8991482"/>
        <n v="210927"/>
        <n v="-1700000"/>
        <n v="1941000"/>
        <n v="1585000"/>
        <n v="52750"/>
        <n v="483086"/>
        <n v="709502"/>
        <n v="344830"/>
        <n v="4091100"/>
        <n v="43900"/>
        <n v="25300"/>
        <n v="466100"/>
        <n v="2044200"/>
        <n v="1593600"/>
        <n v="1048330"/>
        <n v="15100000"/>
        <n v="-15100000"/>
        <n v="5117984"/>
        <n v="3884712"/>
        <n v="909400"/>
        <n v="2692977"/>
        <n v="167900"/>
        <n v="443306"/>
        <n v="4600"/>
        <n v="2059000"/>
        <n v="596600"/>
        <n v="56300"/>
        <n v="448200"/>
        <n v="207700"/>
        <n v="284767"/>
        <n v="3691100"/>
        <n v="3299525"/>
        <n v="2872152"/>
        <n v="6414500"/>
        <n v="349800"/>
        <n v="567000"/>
        <n v="418200"/>
        <n v="940800"/>
        <n v="41460"/>
        <n v="114750"/>
        <n v="373845"/>
        <n v="3200913"/>
        <n v="3700016"/>
        <n v="-3700016"/>
        <n v="2219876"/>
        <n v="734518"/>
        <n v="713000"/>
        <n v="217793"/>
        <n v="118900"/>
        <n v="1406002"/>
        <n v="582300"/>
        <n v="396200"/>
        <n v="80900"/>
        <n v="2224000"/>
        <n v="432344"/>
        <n v="47100"/>
        <n v="214950"/>
        <n v="227300"/>
        <n v="330166"/>
        <n v="-917327"/>
        <n v="1169827"/>
        <n v="40270"/>
        <n v="1111600"/>
        <n v="1250327"/>
        <n v="487231"/>
        <n v="950100"/>
        <n v="906668"/>
        <n v="18500"/>
        <n v="455400"/>
        <n v="499499"/>
        <n v="1781451"/>
        <n v="642700"/>
        <n v="526620"/>
        <n v="1679902"/>
        <n v="64218"/>
        <n v="1755673"/>
        <n v="650531"/>
        <n v="3404500"/>
        <n v="480000"/>
        <n v="306944719"/>
        <n v="243600"/>
        <n v="-11369257"/>
        <n v="621000"/>
        <n v="794000"/>
        <n v="670000"/>
        <n v="334442050"/>
        <n v="47893"/>
        <n v="-4162091"/>
        <n v="12850200"/>
        <n v="2704400"/>
        <n v="8965200"/>
        <n v="315181"/>
        <n v="2455100"/>
        <n v="1972000"/>
        <n v="31250000"/>
        <n v="1184400"/>
        <n v="6357000"/>
        <n v="7480000"/>
        <n v="4550000"/>
        <n v="2262000"/>
        <n v="363637"/>
        <n v="5650000"/>
        <n v="11240000"/>
        <n v="7875600"/>
        <n v="10680000"/>
        <n v="1524000"/>
        <n v="1557500"/>
        <n v="338675"/>
        <n v="-88183491"/>
        <n v="330331259"/>
        <n v="3980000"/>
        <n v="980000"/>
        <n v="4675000"/>
        <n v="6408000"/>
        <n v="11760000"/>
        <n v="643200"/>
        <n v="2144800"/>
        <n v="10725000"/>
        <n v="2034000"/>
        <n v="8094900"/>
        <n v="4560000"/>
        <n v="9280900"/>
        <n v="279728"/>
        <n v="1248000"/>
        <n v="683600"/>
        <n v="-25000000"/>
        <n v="1647000"/>
        <n v="3790000"/>
        <n v="1326800"/>
        <n v="1991200"/>
        <n v="355209082"/>
        <n v="1594660"/>
        <n v="-85485878"/>
        <n v="11369257"/>
        <n v="4162091"/>
        <n v="88183491"/>
        <n v="85485878"/>
        <n v="4545200"/>
        <n v="87443400"/>
        <n v="14798300"/>
        <n v="54774430"/>
        <n v="577500"/>
        <n v="3804240"/>
        <n v="1122000"/>
        <n v="25370400"/>
        <n v="79202226"/>
        <n v="87148050"/>
        <n v="7319400"/>
        <n v="12971200"/>
        <n v="118256012"/>
        <n v="39667328"/>
        <n v="43573713"/>
        <n v="58880880"/>
        <n v="49653062"/>
        <n v="1478400"/>
        <n v="1135200"/>
        <n v="5860800"/>
        <n v="1804000"/>
        <n v="3645840"/>
        <n v="5293200"/>
        <n v="88829950"/>
        <n v="72957170"/>
        <n v="20279600"/>
        <n v="1287000"/>
        <n v="523600"/>
        <n v="2303400"/>
        <n v="10928500"/>
        <n v="48280422"/>
        <n v="12635364"/>
        <n v="62748198"/>
        <n v="34817429"/>
        <n v="1877662"/>
        <n v="-1877662"/>
        <n v="89049620"/>
        <n v="20412700"/>
        <n v="182570410"/>
        <n v="2277000"/>
        <n v="612700"/>
        <n v="964700"/>
        <n v="74790357"/>
        <n v="86287891"/>
        <n v="71612336"/>
        <n v="33180518"/>
        <n v="4830540"/>
        <n v="95163200"/>
        <n v="13369400"/>
        <n v="22264000"/>
        <n v="141927335"/>
        <n v="2076800"/>
        <n v="598400"/>
        <n v="1864720"/>
        <n v="1034000"/>
        <n v="55194257"/>
        <n v="199293085"/>
        <n v="67610006"/>
        <n v="21208188"/>
        <n v="98759100"/>
        <n v="20969300"/>
        <n v="11158400"/>
        <n v="1108800"/>
        <n v="1225400"/>
        <n v="790900"/>
        <n v="3496350"/>
        <n v="1716000"/>
        <n v="99465724"/>
        <n v="119030064"/>
        <n v="93269189"/>
        <n v="278102396"/>
        <n v="19915956"/>
        <n v="26761328"/>
        <n v="693"/>
        <n v="-693"/>
        <n v="99865700"/>
        <n v="8726300"/>
        <n v="11482900"/>
        <n v="135036110"/>
        <n v="89542256"/>
        <n v="142407910"/>
        <n v="236645112"/>
        <n v="865700"/>
        <n v="3729440"/>
        <n v="7425000"/>
        <n v="9072800"/>
        <n v="93186830"/>
        <n v="9341200"/>
        <n v="1047200"/>
        <n v="1158080"/>
        <n v="450120"/>
        <n v="94136130"/>
        <n v="81720031"/>
        <n v="95923240"/>
        <n v="67942040"/>
        <n v="93567650"/>
        <n v="4195620"/>
        <n v="5225000"/>
        <n v="8616300"/>
        <n v="13261600"/>
        <n v="61487800"/>
        <n v="101225947"/>
        <n v="130498229"/>
        <n v="36510264"/>
        <n v="48976693"/>
        <n v="46985519"/>
        <n v="979000"/>
        <n v="1539450"/>
        <n v="4345000"/>
        <n v="8254400"/>
        <n v="12934900"/>
        <n v="70117166"/>
        <n v="60982020"/>
        <n v="14267478"/>
        <n v="147619922"/>
        <n v="60167544"/>
        <n v="10326100"/>
        <n v="48125"/>
        <n v="5033600"/>
        <n v="3960000"/>
        <n v="95535330"/>
        <n v="6013700"/>
        <n v="3832400"/>
        <n v="40669200"/>
        <n v="50469698"/>
        <n v="207380123"/>
        <n v="33655363"/>
        <n v="63482850"/>
        <n v="99922350"/>
        <n v="108660135"/>
        <n v="100834662"/>
        <n v="45009225"/>
        <n v="209887654"/>
        <n v="99275232"/>
        <n v="50615897"/>
        <n v="7617500"/>
        <n v="144155"/>
        <n v="511500"/>
        <n v="611105"/>
        <n v="1020446"/>
        <n v="106950"/>
        <n v="40314"/>
        <n v="1341"/>
        <n v="20394104"/>
        <n v="20933301"/>
        <n v="15698492"/>
        <n v="15369927"/>
        <n v="22622546"/>
        <n v="21820396"/>
        <n v="4121667"/>
        <n v="2101253"/>
        <n v="24513190"/>
        <n v="9979200"/>
        <n v="16112008"/>
        <n v="17624723"/>
        <n v="3422397"/>
        <n v="573672"/>
        <n v="5228518"/>
        <n v="16752145"/>
        <n v="8477816"/>
        <n v="4956600"/>
        <n v="15928019"/>
        <n v="11967313"/>
        <n v="14175570"/>
        <n v="1623189"/>
        <n v="22665623"/>
        <n v="7255230"/>
        <n v="13989949"/>
        <n v="3441594"/>
        <n v="11619520"/>
        <n v="9982988"/>
        <n v="15918973"/>
        <n v="3218912"/>
        <n v="13618015"/>
        <n v="14539444"/>
        <n v="5004366"/>
        <n v="14253504"/>
        <n v="10344867"/>
        <n v="5308160"/>
        <n v="9449317"/>
        <n v="7027810"/>
        <n v="4215266"/>
        <n v="10890000"/>
        <n v="11801394"/>
        <n v="30847262"/>
        <n v="2692466"/>
        <n v="15416612"/>
        <n v="3773953"/>
        <n v="13860000"/>
        <n v="6562432"/>
        <n v="13353712"/>
        <n v="446424"/>
        <n v="100451248"/>
        <n v="21364085"/>
        <n v="5818094"/>
        <n v="18156465"/>
        <n v="19432967"/>
        <n v="1528575"/>
        <n v="6252939"/>
        <n v="28957296"/>
        <n v="3426922"/>
        <n v="10384000"/>
        <n v="8122752"/>
        <n v="2665652"/>
        <n v="45398252"/>
        <n v="18018000"/>
        <n v="12662314"/>
        <n v="8668000"/>
        <n v="2190273"/>
        <n v="22424267"/>
        <n v="7274688"/>
        <n v="29189437"/>
        <n v="18666608"/>
        <n v="7091700"/>
        <n v="20143974"/>
        <n v="1757085"/>
        <n v="11432700"/>
        <n v="6387068"/>
        <n v="10289430"/>
        <n v="5254990"/>
        <n v="20946240"/>
        <n v="-148056797"/>
        <n v="3305491"/>
        <n v="2858803"/>
        <n v="16527456"/>
        <n v="19904875"/>
        <n v="10086930"/>
        <n v="17055853"/>
        <n v="25216368"/>
        <n v="6257849"/>
        <n v="8214360"/>
        <n v="695468"/>
        <n v="82746104"/>
        <n v="29041834"/>
        <n v="10506877"/>
        <n v="21541305"/>
        <n v="9865325"/>
        <n v="19730650"/>
        <n v="13814080"/>
        <n v="11757407"/>
        <n v="19702400"/>
        <n v="32039895"/>
        <n v="115001864"/>
        <n v="46936399"/>
        <n v="147873140"/>
        <n v="22006017"/>
        <n v="78139177"/>
        <n v="30391755"/>
        <n v="21937304"/>
        <n v="3182373"/>
        <n v="3904842"/>
        <n v="20093486"/>
        <n v="10046743"/>
        <n v="4942917"/>
        <n v="28487932"/>
        <n v="23750242"/>
        <n v="3364944"/>
        <n v="10286190"/>
        <n v="53517673"/>
        <n v="27631514"/>
        <n v="6090078"/>
        <n v="6400528"/>
        <n v="44918884"/>
        <n v="31454321"/>
        <n v="14916787"/>
        <n v="3982317"/>
        <n v="5787950"/>
        <n v="10356034"/>
        <n v="20712067"/>
        <n v="37995448"/>
        <n v="7079634"/>
        <n v="17284758"/>
        <n v="23931393"/>
        <n v="6924269"/>
        <n v="105442890"/>
        <n v="2010130"/>
        <n v="32029468"/>
        <n v="19805575"/>
        <n v="43696800"/>
        <n v="10393596"/>
        <n v="31212000"/>
        <n v="88306720"/>
        <n v="11856600"/>
        <n v="26974524"/>
        <n v="104074600"/>
        <n v="1470179"/>
        <n v="3902194"/>
        <n v="9211326"/>
        <n v="12748679"/>
        <n v="20726453"/>
        <n v="6921605"/>
        <n v="17575740"/>
        <n v="585858"/>
        <n v="5830593"/>
        <n v="22170960"/>
        <n v="20884187"/>
        <n v="4592556"/>
        <n v="5093092"/>
        <n v="8770301"/>
        <n v="14889953"/>
        <n v="2296624"/>
        <n v="9896270"/>
        <n v="20857522"/>
        <n v="20696813"/>
        <n v="58561330"/>
        <n v="168428842"/>
        <n v="22043280"/>
        <n v="30873516"/>
        <n v="20913466"/>
        <n v="34879327"/>
        <n v="3870247"/>
        <n v="2260915"/>
        <n v="3255585"/>
        <n v="4829692"/>
        <n v="3866402"/>
        <n v="24078981"/>
        <n v="3381474"/>
        <n v="-26881042"/>
        <n v="78612245"/>
        <n v="53922850"/>
        <n v="3843329"/>
        <n v="37419840"/>
        <n v="139540389"/>
        <n v="106890202"/>
        <n v="20768011"/>
        <n v="28804149"/>
        <n v="9846298"/>
        <n v="6946646"/>
        <n v="20839939"/>
        <n v="103000200"/>
        <n v="29204611"/>
        <n v="61271020"/>
        <n v="-61271020"/>
        <n v="8687580"/>
        <n v="249049"/>
        <n v="4282042"/>
        <n v="2520036"/>
        <n v="22156745"/>
        <n v="23442237"/>
        <n v="21166013"/>
        <n v="24126306"/>
        <n v="145306890"/>
        <n v="24578064"/>
        <n v="5759660"/>
        <n v="10675800"/>
        <n v="71944506"/>
        <n v="42920275"/>
        <n v="141730181"/>
        <n v="42155482"/>
        <n v="5926406"/>
        <n v="49081372"/>
        <n v="6505240"/>
        <n v="15107504"/>
        <n v="41269774"/>
        <n v="21225154"/>
        <n v="21311467"/>
        <n v="23769512"/>
        <n v="5719857"/>
        <n v="28789608"/>
        <n v="87070680"/>
        <n v="10698400"/>
        <n v="29372698"/>
        <n v="96421174"/>
        <n v="89572194"/>
        <n v="19337544"/>
        <n v="132315125"/>
        <n v="24579983"/>
        <n v="42318799"/>
        <n v="31331632"/>
        <n v="21146832"/>
        <n v="4715172"/>
        <n v="17638344"/>
        <n v="10694430"/>
        <n v="56882723"/>
        <n v="37408000"/>
        <n v="21301877"/>
        <n v="36702558"/>
        <n v="24868182"/>
        <n v="53130511"/>
        <n v="3508120"/>
        <n v="15899111"/>
        <n v="5863880"/>
        <n v="88959996"/>
        <n v="7308288"/>
        <n v="33242836"/>
        <n v="24900750"/>
        <n v="22565086"/>
        <n v="33879040"/>
        <n v="11660954"/>
        <n v="2420777"/>
        <n v="120437539"/>
        <n v="26336745"/>
        <n v="99164365"/>
        <n v="171242922"/>
        <n v="156210658"/>
        <n v="22306961"/>
        <n v="35183448"/>
        <n v="17426556"/>
        <n v="2715444"/>
        <n v="20876702"/>
        <n v="8620260"/>
        <n v="21523243"/>
        <n v="5173647"/>
        <n v="3330099"/>
        <n v="27726032"/>
        <n v="174267412"/>
        <n v="20470709"/>
        <n v="29576486"/>
        <n v="23864383"/>
        <n v="2989501"/>
        <n v="23438910"/>
        <n v="43408368"/>
        <n v="5077785"/>
        <n v="7817709"/>
        <n v="52927400"/>
        <n v="4988267"/>
        <n v="42502587"/>
        <n v="31274400"/>
        <n v="17357292"/>
        <n v="51377394"/>
        <n v="134375664"/>
        <n v="12782140"/>
        <n v="3364549"/>
        <n v="51770780"/>
        <n v="11752243"/>
        <n v="3150720"/>
        <n v="185124492"/>
        <n v="182378650"/>
        <n v="-182378650"/>
        <n v="29344000"/>
        <n v="6746050"/>
        <n v="21903840"/>
        <n v="5615280"/>
        <n v="135586015"/>
        <n v="22368168"/>
        <n v="20165414"/>
        <n v="69466219"/>
        <n v="16804512"/>
        <n v="22290097"/>
        <n v="11455490"/>
        <n v="44979950"/>
        <n v="40668897"/>
        <n v="32785920"/>
        <n v="43306832"/>
        <n v="82266430"/>
        <n v="35803600"/>
        <n v="46351760"/>
        <n v="16961688"/>
        <n v="3515878"/>
        <n v="202240000"/>
        <n v="7695470"/>
        <n v="20760019"/>
        <n v="6579479"/>
        <n v="2177515"/>
        <n v="3670147"/>
        <n v="36884400"/>
        <n v="8694180"/>
        <n v="104980432"/>
        <n v="17030389"/>
        <n v="3725827"/>
        <n v="37564800"/>
        <n v="22612131"/>
        <n v="14295024"/>
        <n v="10866150"/>
        <n v="54648536"/>
        <n v="44089200"/>
        <n v="14108544"/>
        <n v="21162816"/>
        <n v="39990096"/>
        <n v="7944000"/>
        <n v="116677023"/>
        <n v="12975200"/>
        <n v="13855965"/>
        <n v="3693254"/>
        <n v="3130657"/>
        <n v="58753840"/>
        <n v="38206080"/>
        <n v="34058651"/>
        <n v="25914917"/>
        <n v="94758342"/>
        <n v="846400"/>
        <n v="182683550"/>
        <n v="7347219"/>
        <n v="17639676"/>
        <n v="14200186"/>
        <n v="2173466"/>
        <n v="28719482"/>
        <n v="1066720"/>
        <n v="3537862"/>
        <n v="89328801"/>
        <n v="14149037"/>
        <n v="5834840"/>
        <n v="1273056"/>
        <n v="52990810"/>
        <n v="4531525"/>
        <n v="15323256"/>
        <n v="24684358"/>
        <n v="17631684"/>
        <n v="2901862"/>
        <n v="9570960"/>
        <n v="6247303"/>
        <n v="21404174"/>
        <n v="5763513"/>
        <n v="19903820"/>
        <n v="84545993"/>
        <n v="7464143"/>
        <n v="52381789"/>
        <n v="21695698"/>
        <n v="15389797"/>
        <n v="41796984"/>
        <n v="48652069"/>
        <n v="7530880"/>
        <n v="28240800"/>
        <n v="82782284"/>
        <n v="53792000"/>
        <n v="223102320"/>
        <n v="169067620"/>
        <n v="-169067620"/>
        <n v="10784405"/>
        <n v="3521934"/>
        <n v="14843400"/>
        <n v="14379206"/>
        <n v="21568810"/>
        <n v="24313740"/>
        <n v="6527993"/>
        <n v="18006313"/>
        <n v="14280359"/>
        <n v="71158726"/>
        <n v="64708215"/>
        <n v="6585482"/>
        <n v="16885829"/>
        <n v="4541484"/>
        <n v="14439946"/>
        <n v="21659918"/>
        <n v="3624113"/>
        <n v="14320598"/>
        <n v="16793374"/>
        <n v="16164362"/>
        <n v="2303370"/>
        <n v="29345351"/>
        <n v="43104000"/>
        <n v="5390694"/>
        <n v="35441523"/>
        <n v="101042338"/>
        <n v="7572880"/>
        <n v="7392159"/>
        <n v="27627489"/>
        <n v="14410109"/>
        <n v="129062390"/>
        <n v="209249751"/>
        <n v="5970360"/>
        <n v="10438351"/>
        <n v="55699403"/>
        <n v="33786952"/>
        <n v="14094691"/>
        <n v="21142037"/>
        <n v="126735030"/>
        <n v="11662640"/>
        <n v="776825"/>
        <n v="2542083"/>
        <n v="22533009"/>
        <n v="19360152"/>
        <n v="3598042"/>
        <n v="7754400"/>
        <n v="6996780"/>
        <n v="2661803"/>
        <n v="14060804"/>
        <n v="14432466"/>
        <n v="32701317"/>
        <n v="20812766"/>
        <n v="13875178"/>
        <n v="41667200"/>
        <n v="1456880"/>
        <n v="30784436"/>
        <n v="66262021"/>
        <n v="14492800"/>
        <n v="2280455"/>
        <n v="33644000"/>
        <n v="7208136"/>
        <n v="100730001"/>
        <n v="72350513"/>
        <n v="195928000"/>
        <n v="1445248"/>
        <n v="19405775"/>
        <n v="14549700"/>
        <n v="15475273"/>
        <n v="3682397"/>
        <n v="5053762"/>
        <n v="110909392"/>
        <n v="46932317"/>
        <n v="4928976"/>
        <n v="39132302"/>
        <n v="8440653"/>
        <n v="13805914"/>
        <n v="3741683"/>
        <n v="20854325"/>
        <n v="32135009"/>
        <n v="8189276"/>
        <n v="11742300"/>
        <n v="12871980"/>
        <n v="24246130"/>
        <n v="31105356"/>
        <n v="53700199"/>
        <n v="6550291"/>
        <n v="3839717"/>
        <n v="34229092"/>
        <n v="10746376"/>
        <n v="28986412"/>
        <n v="50455168"/>
        <n v="41497600"/>
        <n v="3610291"/>
        <n v="8739187"/>
        <n v="73282142"/>
        <n v="6989760"/>
        <n v="47605950"/>
        <n v="63834326"/>
        <n v="195988800"/>
        <n v="14037246"/>
        <n v="761324"/>
        <n v="22452"/>
        <n v="54741"/>
        <n v="422761"/>
        <n v="42624"/>
        <n v="139061"/>
        <n v="531990"/>
        <n v="32266"/>
        <n v="346729"/>
        <n v="80002"/>
        <n v="31258"/>
        <n v="60800"/>
        <n v="11792000"/>
        <n v="18436000"/>
        <n v="18557000"/>
        <n v="20240000"/>
        <n v="19063000"/>
        <n v="10439000"/>
        <n v="6750000"/>
        <n v="8492000"/>
        <n v="4750000"/>
        <n v="12056000"/>
        <n v="3950000"/>
        <n v="11759000"/>
        <n v="5467000"/>
        <n v="9500000"/>
        <n v="1468016"/>
        <n v="252012"/>
        <n v="242023"/>
        <n v="1133427"/>
        <n v="1324320"/>
        <n v="255167"/>
        <n v="120419"/>
        <n v="529722"/>
        <n v="393254"/>
        <n v="93421"/>
        <n v="226985"/>
        <n v="4373325"/>
        <n v="9085580000"/>
        <n v="9293604"/>
        <n v="16743321"/>
        <n v="4476169"/>
        <n v="20557276"/>
        <n v="6107576450"/>
        <n v="19673299"/>
        <n v="14211301"/>
        <n v="535960"/>
        <n v="22599214"/>
        <n v="3044693"/>
        <n v="242490242"/>
        <n v="5952288"/>
        <n v="10590804"/>
        <n v="5776924"/>
        <n v="23350669"/>
        <n v="8654424"/>
        <n v="45819241"/>
        <n v="16403265"/>
        <n v="233330088"/>
        <n v="14187154"/>
        <n v="4527230"/>
        <n v="10532147"/>
        <n v="6641057"/>
        <n v="9134891"/>
        <n v="3160415"/>
        <n v="85798561"/>
        <n v="106515937"/>
        <n v="210714571"/>
        <n v="14687118"/>
        <n v="29550724"/>
        <n v="104173800"/>
        <n v="13006758"/>
        <n v="4796091"/>
        <n v="6540734"/>
        <n v="2346135"/>
        <n v="3305348"/>
        <n v="381778"/>
        <n v="13422693"/>
        <n v="12362664"/>
        <n v="72176963"/>
        <n v="88690515"/>
        <n v="61803070"/>
        <n v="7696622"/>
        <n v="40900155"/>
        <n v="71651958"/>
        <n v="5126616"/>
        <n v="68202207"/>
        <n v="14173317"/>
        <n v="39677610"/>
        <n v="28350270"/>
        <n v="5041296"/>
        <n v="8439528"/>
        <n v="224385"/>
        <n v="-8439528"/>
        <n v="-224385"/>
        <n v="99270409"/>
        <n v="4106958"/>
        <n v="-99270409"/>
        <n v="-4106958"/>
        <n v="2299728"/>
        <n v="-2299728"/>
        <n v="8594287"/>
        <n v="737886"/>
        <n v="979220"/>
        <n v="2921077"/>
        <n v="1387487"/>
        <n v="483030"/>
        <n v="49869"/>
        <n v="378048"/>
        <n v="2114995"/>
        <n v="1939148"/>
        <n v="25624"/>
        <n v="481383"/>
        <n v="847770"/>
        <n v="2911375"/>
        <n v="2616527"/>
        <n v="13975973"/>
        <n v="442980"/>
        <n v="3697902"/>
        <n v="3965365"/>
        <n v="5822966"/>
        <n v="17642799"/>
        <n v="4320858"/>
        <n v="19617215"/>
        <n v="194358"/>
        <n v="10831179"/>
        <n v="613868"/>
        <n v="18369"/>
        <n v="1631593"/>
        <n v="396900"/>
        <n v="777556"/>
        <n v="1293975"/>
        <n v="4070045"/>
        <n v="624975"/>
        <n v="152794"/>
        <n v="2575361"/>
        <n v="1271215"/>
        <n v="689547"/>
        <n v="13264"/>
        <n v="383737"/>
        <n v="237600"/>
        <n v="24999"/>
        <n v="96307"/>
        <n v="265741"/>
        <n v="2499691"/>
        <n v="217129"/>
        <n v="168700"/>
        <n v="486540"/>
        <n v="28545"/>
        <n v="28275"/>
        <n v="39197"/>
        <n v="2299302"/>
        <n v="963800"/>
        <n v="17835754"/>
        <n v="8874180"/>
        <n v="24225421"/>
        <n v="187830"/>
        <n v="8602"/>
        <n v="66577"/>
        <n v="1584"/>
        <n v="1222972"/>
        <n v="42362"/>
        <n v="30621"/>
        <n v="365778"/>
        <n v="23157"/>
        <n v="334791"/>
        <n v="338881"/>
        <n v="1965238"/>
        <n v="292864"/>
        <n v="225969"/>
        <n v="3973937"/>
        <n v="29758"/>
        <n v="1120405"/>
        <n v="347229"/>
        <n v="16242"/>
        <n v="2048528"/>
        <n v="75273"/>
        <n v="1792542"/>
        <n v="360041"/>
        <n v="1096326"/>
        <n v="2321438"/>
        <n v="25196"/>
        <n v="101562"/>
        <n v="125519"/>
        <n v="59658"/>
        <n v="577522"/>
        <n v="608292"/>
        <n v="2243113"/>
        <n v="3419113"/>
        <n v="1864064"/>
        <n v="208100"/>
        <n v="706051"/>
        <n v="2732327"/>
        <n v="136085"/>
        <n v="2066505"/>
        <n v="19766898"/>
        <n v="7554901"/>
        <n v="660087"/>
        <n v="247881"/>
        <n v="124077"/>
        <n v="8040060"/>
        <n v="429520"/>
        <n v="156545"/>
        <n v="14168920"/>
        <n v="107091"/>
        <n v="5754520"/>
        <n v="134727"/>
        <n v="6112330"/>
        <n v="210727"/>
        <n v="158490"/>
        <n v="4340560"/>
        <n v="114000"/>
        <n v="6776140"/>
        <n v="202620"/>
        <n v="292560"/>
        <n v="163455"/>
        <n v="4682520"/>
        <n v="286860"/>
        <n v="117455"/>
        <n v="519450"/>
        <n v="5214160"/>
        <n v="180182"/>
        <n v="284580"/>
        <n v="5243960"/>
        <n v="195455"/>
        <n v="294160"/>
        <n v="4052360"/>
        <n v="10850"/>
        <n v="206600"/>
        <n v="128727"/>
        <n v="547680"/>
        <n v="4358120"/>
        <n v="129818"/>
        <n v="5175870"/>
        <n v="309830"/>
        <n v="30830"/>
        <n v="6186200"/>
        <n v="23930"/>
        <n v="256930"/>
        <n v="64520"/>
        <n v="37889499"/>
        <n v="23064000"/>
        <n v="5328000"/>
        <n v="79225500"/>
        <n v="1640000"/>
        <n v="3314400"/>
        <n v="69615968"/>
        <n v="4812000"/>
        <n v="1344000"/>
        <n v="45139147"/>
        <n v="80754500"/>
        <n v="2094000"/>
        <n v="66324700"/>
        <n v="9935000"/>
        <n v="1170000"/>
        <n v="476000"/>
        <n v="557000"/>
        <n v="80954200"/>
        <n v="4391400"/>
        <n v="2070000"/>
        <n v="165973100"/>
        <n v="877000"/>
        <n v="12154000"/>
        <n v="86512000"/>
        <n v="19280171"/>
        <n v="1695200"/>
        <n v="940000"/>
        <n v="1888000"/>
        <n v="129024850"/>
        <n v="10144000"/>
        <n v="544000"/>
        <n v="91669680"/>
        <n v="27360384"/>
        <n v="89781000"/>
        <n v="1008000"/>
        <n v="719000"/>
        <n v="3178500"/>
        <n v="24328480"/>
        <n v="7933000"/>
        <n v="90423385"/>
        <n v="1560000"/>
        <n v="152137006"/>
        <n v="90787000"/>
        <n v="84508106"/>
        <n v="3390400"/>
        <n v="122760100"/>
        <n v="787000"/>
        <n v="81402051"/>
        <n v="8248000"/>
        <n v="84715300"/>
        <n v="1052800"/>
        <n v="952000"/>
        <n v="74290938"/>
        <n v="85578300"/>
        <n v="3814200"/>
        <n v="7833000"/>
        <n v="85061500"/>
        <n v="890000"/>
        <n v="1399500"/>
        <n v="7504000"/>
        <n v="55898000"/>
        <n v="92023589"/>
        <n v="102782739"/>
        <n v="86296000"/>
        <n v="44837183"/>
        <n v="4576000"/>
        <n v="63742878"/>
        <n v="55438200"/>
        <n v="43750"/>
        <n v="36972000"/>
        <n v="87433299"/>
        <n v="87066300"/>
        <n v="57711682"/>
        <n v="3484000"/>
        <n v="119946824"/>
        <n v="6925000"/>
        <n v="108346056"/>
        <n v="90838500"/>
        <n v="68052936"/>
        <n v="8807868"/>
        <n v="90467364"/>
        <n v="91667876"/>
        <n v="33488662"/>
        <n v="3796000"/>
        <n v="98781941"/>
        <n v="131050"/>
        <n v="465000"/>
        <n v="10099800"/>
        <n v="88024000"/>
        <n v="930000"/>
        <n v="684000"/>
        <n v="3784000"/>
        <n v="651000"/>
        <n v="1950000"/>
        <n v="2119000"/>
        <n v="122850307"/>
        <n v="84472212"/>
        <n v="248659"/>
        <n v="243501"/>
        <n v="235964"/>
        <n v="228412"/>
        <n v="220845"/>
        <n v="213261"/>
        <n v="308501"/>
        <n v="297775"/>
        <n v="287018"/>
        <n v="276226"/>
        <n v="265401"/>
        <n v="281981"/>
        <n v="205454"/>
        <n v="319091"/>
        <n v="332546"/>
        <n v="7600000"/>
        <n v="9920000"/>
        <n v="99807046"/>
        <n v="109199229"/>
        <n v="105167733"/>
        <n v="100301686"/>
        <n v="101625143"/>
        <n v="113248873"/>
        <n v="150013715"/>
        <n v="154031283"/>
        <n v="160122751"/>
        <n v="120472978"/>
        <n v="119156836"/>
        <n v="157065488"/>
        <n v="174000"/>
        <n v="50500"/>
        <n v="49000"/>
        <n v="148500"/>
        <n v="137000"/>
        <n v="334880"/>
        <n v="353000"/>
        <n v="98700"/>
        <n v="147500"/>
        <n v="179000"/>
        <n v="64500"/>
        <n v="65500"/>
        <n v="258500"/>
        <n v="95900"/>
        <n v="263000"/>
        <n v="514500"/>
        <n v="71200"/>
        <n v="124000"/>
        <n v="271000"/>
        <n v="74000"/>
        <n v="416000"/>
        <n v="83000"/>
        <n v="41500"/>
        <n v="59000"/>
        <n v="81000"/>
        <n v="61600"/>
        <n v="57000"/>
        <n v="59900"/>
        <n v="155920"/>
        <n v="388000"/>
        <n v="130270"/>
        <n v="146000"/>
        <n v="88500"/>
        <n v="75500"/>
        <n v="296500"/>
        <n v="47200"/>
        <n v="157000"/>
        <n v="68000"/>
        <n v="219000"/>
        <n v="153000"/>
        <n v="142000"/>
        <n v="87900"/>
        <n v="841500"/>
        <n v="195000"/>
        <n v="29800"/>
        <n v="173000"/>
        <n v="136500"/>
        <n v="353500"/>
        <n v="105008849"/>
        <n v="135760627"/>
        <n v="131746178"/>
        <n v="-85594940"/>
        <n v="125451098"/>
        <n v="148538749"/>
        <n v="135065946"/>
        <n v="-72486793"/>
        <n v="139792681"/>
        <n v="128568274"/>
        <n v="122150421"/>
        <n v="-70997337"/>
        <n v="137671515"/>
        <n v="143453973"/>
        <n v="119562696"/>
        <n v="-90128197"/>
        <n v="1003642"/>
        <n v="1860911"/>
        <n v="192000"/>
        <n v="2106369"/>
        <n v="1150000"/>
        <n v="1798295"/>
        <n v="415530"/>
        <n v="54544"/>
        <n v="86000"/>
        <n v="1000504"/>
        <n v="1476872"/>
        <n v="1177900"/>
        <n v="971998"/>
        <n v="116440"/>
        <n v="604800"/>
        <n v="3004213"/>
        <n v="2702374"/>
        <n v="190200"/>
        <n v="368000"/>
        <n v="2861614"/>
        <n v="1771292"/>
        <n v="998200"/>
        <n v="553815"/>
        <n v="1626362"/>
        <n v="1540321"/>
        <n v="279500"/>
        <n v="1408523"/>
        <n v="1097846"/>
        <n v="520991"/>
        <n v="72377"/>
        <n v="1341000"/>
        <n v="27272"/>
        <n v="1074383"/>
        <n v="1944960"/>
        <n v="181000"/>
        <n v="564517"/>
        <n v="187902"/>
        <n v="1184100"/>
        <n v="981618"/>
        <n v="422416"/>
        <n v="70835"/>
        <n v="2592867"/>
        <n v="2307552"/>
        <n v="109500"/>
        <n v="1884257"/>
        <n v="659813"/>
        <n v="1305000"/>
        <n v="475880"/>
        <n v="70898"/>
        <n v="501816"/>
        <n v="74323"/>
        <n v="386000"/>
        <n v="839000"/>
        <n v="2386072"/>
        <n v="1947934"/>
        <n v="2200000"/>
        <n v="1450000"/>
        <n v="363000"/>
        <n v="430606"/>
        <n v="64267"/>
        <n v="1186100"/>
        <n v="964770"/>
        <n v="3112912"/>
        <n v="3450106"/>
        <n v="470000"/>
        <n v="29053"/>
        <n v="28702"/>
        <n v="16167"/>
        <n v="40833"/>
        <n v="76497"/>
        <n v="28423"/>
        <n v="62129"/>
        <n v="12047"/>
        <n v="22574"/>
        <n v="35148"/>
        <n v="42692"/>
        <n v="28861"/>
        <n v="35478"/>
        <n v="42553"/>
        <n v="37200"/>
        <n v="53685"/>
        <n v="119900"/>
        <n v="29608"/>
        <n v="227906"/>
        <n v="26500"/>
        <n v="36400"/>
        <n v="42538"/>
        <n v="40098"/>
        <n v="40100"/>
        <n v="33048"/>
        <n v="72205"/>
        <n v="85240"/>
        <n v="53058"/>
        <n v="59144"/>
        <n v="29572"/>
        <n v="26310"/>
        <n v="22963"/>
        <n v="16482"/>
        <n v="52778"/>
        <n v="48889"/>
        <n v="67356"/>
        <n v="40107"/>
        <n v="33699"/>
        <n v="29749"/>
        <n v="16583"/>
        <n v="26493"/>
        <n v="16607"/>
        <n v="36362"/>
        <n v="36536"/>
        <n v="53778"/>
        <n v="15041"/>
        <n v="23292"/>
        <n v="469500"/>
        <n v="50221"/>
        <n v="30111"/>
        <n v="40797"/>
        <n v="68163"/>
        <n v="16697"/>
        <n v="30091"/>
        <n v="64613"/>
        <n v="40436"/>
        <n v="36466"/>
        <n v="23600"/>
        <n v="16534"/>
        <n v="29601"/>
        <n v="29242"/>
        <n v="39504"/>
        <n v="16414"/>
        <n v="35656"/>
        <n v="52218"/>
        <n v="33400"/>
        <n v="36242"/>
        <n v="30139"/>
        <n v="40365"/>
        <n v="98338"/>
        <n v="41341"/>
        <n v="42634"/>
        <n v="23048"/>
        <n v="53065"/>
        <n v="9999"/>
        <n v="74604"/>
        <n v="19999"/>
        <n v="110700"/>
        <n v="23468"/>
        <n v="48700"/>
        <n v="58913"/>
        <n v="26214"/>
        <n v="32971"/>
        <n v="90744"/>
        <n v="79667"/>
        <n v="59510"/>
        <n v="36340"/>
        <n v="29755"/>
        <n v="54270"/>
        <n v="30123"/>
        <n v="25200"/>
        <n v="16597"/>
        <n v="68100"/>
        <n v="46660"/>
        <n v="29995"/>
        <n v="121977"/>
        <n v="24001"/>
        <n v="43150"/>
        <n v="16634"/>
        <n v="29902"/>
        <n v="50073"/>
        <n v="53455"/>
        <n v="53950"/>
        <n v="73238"/>
        <n v="9996"/>
        <n v="9995"/>
        <n v="57222"/>
        <n v="40567"/>
        <n v="23520"/>
        <n v="54616"/>
        <n v="155400"/>
        <n v="30273"/>
        <n v="41085"/>
        <n v="49600"/>
        <n v="42333"/>
        <n v="16736"/>
        <n v="30208"/>
        <n v="30190"/>
        <n v="37100"/>
        <n v="89189"/>
        <n v="40252"/>
        <n v="29730"/>
        <n v="16577"/>
        <n v="44454"/>
        <n v="35990"/>
        <n v="45990"/>
        <n v="100648"/>
        <n v="26811"/>
        <n v="32400"/>
        <n v="50400"/>
        <n v="72392"/>
        <n v="29647"/>
        <n v="16556"/>
        <n v="29668"/>
        <n v="16591"/>
        <n v="36479"/>
        <n v="36016"/>
        <n v="34300"/>
        <n v="4988"/>
        <n v="14887"/>
        <n v="6991"/>
        <n v="29124"/>
        <n v="19991"/>
        <n v="25910"/>
        <n v="39278"/>
        <n v="41841"/>
        <n v="45471"/>
        <n v="156237"/>
        <n v="88970"/>
        <n v="35473"/>
        <n v="16387"/>
        <n v="320800"/>
        <n v="91400"/>
        <n v="286318"/>
        <n v="28900"/>
        <n v="273700"/>
        <n v="289909"/>
        <n v="269428"/>
        <n v="28091"/>
        <n v="253146"/>
        <n v="274763"/>
        <n v="254200"/>
        <n v="249918"/>
        <n v="268582"/>
        <n v="249500"/>
        <n v="244491"/>
        <n v="3620"/>
        <n v="246109"/>
        <n v="70575988"/>
        <n v="-21642428"/>
        <n v="98464354"/>
        <n v="-25918472"/>
        <n v="92194034"/>
        <n v="-26702879"/>
        <n v="125142015"/>
        <n v="19615958"/>
        <n v="11277813"/>
        <n v="29791896"/>
        <n v="17523617"/>
        <n v="4580974"/>
        <n v="118221750"/>
        <n v="6250126"/>
        <n v="5934475"/>
        <n v="14234966"/>
        <n v="28166029"/>
        <n v="8408432"/>
        <n v="21892742"/>
        <n v="6426516"/>
        <n v="9710590"/>
        <n v="13871315"/>
        <n v="11245072"/>
        <n v="3801527"/>
        <n v="3652256"/>
        <n v="3175602"/>
        <n v="21642428"/>
        <n v="151896487"/>
        <n v="25918472"/>
        <n v="344641317"/>
        <n v="26702879"/>
        <n v="64893719"/>
        <n v="23581905"/>
        <n v="24730"/>
        <n v="411520"/>
      </sharedItems>
    </cacheField>
    <cacheField name="대    변" numFmtId="41">
      <sharedItems containsString="0" containsBlank="1" containsNumber="1" containsInteger="1" minValue="-348303533" maxValue="8750633058" count="2882">
        <m/>
        <n v="1700000"/>
        <n v="3000000"/>
        <n v="6500000"/>
        <n v="3100000"/>
        <n v="2500000"/>
        <n v="3850579"/>
        <n v="5453000"/>
        <n v="4770000"/>
        <n v="1300000"/>
        <n v="2400016"/>
        <n v="-1300000"/>
        <n v="-2400016"/>
        <n v="1200000"/>
        <n v="917327"/>
        <n v="-917327"/>
        <n v="1140049"/>
        <n v="950722"/>
        <n v="1470000"/>
        <n v="1762923"/>
        <n v="2071658"/>
        <n v="23092536"/>
        <n v="23092535"/>
        <n v="31849433"/>
        <n v="28272999"/>
        <n v="6700937"/>
        <n v="9888225"/>
        <n v="10454892"/>
        <n v="3937025"/>
        <n v="2115358"/>
        <n v="4009108"/>
        <n v="4153275"/>
        <n v="278231263"/>
        <n v="309529456"/>
        <n v="365086394"/>
        <n v="527597065"/>
        <n v="5024856"/>
        <n v="12499674"/>
        <n v="13091643"/>
        <n v="13848280"/>
        <n v="24200000"/>
        <n v="131250000"/>
        <n v="180000000"/>
        <n v="224000000"/>
        <n v="110150000"/>
        <n v="109300000"/>
        <n v="4681819"/>
        <n v="15690000"/>
        <n v="5201000"/>
        <n v="608000000"/>
        <n v="20000000"/>
        <n v="100310000"/>
        <n v="5390000"/>
        <n v="431200000"/>
        <n v="207200000"/>
        <n v="63000000"/>
        <n v="10150000"/>
        <n v="818630000"/>
        <n v="69510000"/>
        <n v="175680000"/>
        <n v="350000000"/>
        <n v="58800000"/>
        <n v="159040000"/>
        <n v="73500000"/>
        <n v="900000"/>
        <n v="42000000"/>
        <n v="46400000"/>
        <n v="38380000"/>
        <n v="61100000"/>
        <n v="16360000"/>
        <n v="49255429"/>
        <n v="28500000"/>
        <n v="30200000"/>
        <n v="29800000"/>
        <n v="29000000"/>
        <n v="61000000"/>
        <n v="31000000"/>
        <n v="23000000"/>
        <n v="26000000"/>
        <n v="720000000"/>
        <n v="65000000"/>
        <n v="121500000"/>
        <n v="113200000"/>
        <n v="14000000"/>
        <n v="11000000"/>
        <n v="3829000"/>
        <n v="9916500"/>
        <n v="63369508"/>
        <n v="3942765"/>
        <n v="32934131"/>
        <n v="8516243"/>
        <n v="32813806"/>
        <n v="8428884"/>
        <n v="4108414"/>
        <n v="32916354"/>
        <n v="8750633058"/>
        <n v="3236535515"/>
        <n v="2812074553"/>
        <n v="348303533"/>
        <n v="56000"/>
        <n v="47000"/>
        <n v="174000"/>
        <n v="57939"/>
        <n v="2629000"/>
        <n v="416500"/>
        <n v="42800"/>
        <n v="154000"/>
        <n v="253000"/>
        <n v="40000"/>
        <n v="385000"/>
        <n v="435600"/>
        <n v="50500"/>
        <n v="49000"/>
        <n v="21000"/>
        <n v="23000"/>
        <n v="82500"/>
        <n v="1000000"/>
        <n v="600000"/>
        <n v="825000"/>
        <n v="148500"/>
        <n v="37000"/>
        <n v="8800000"/>
        <n v="444400"/>
        <n v="137000"/>
        <n v="20000"/>
        <n v="1357400"/>
        <n v="783931"/>
        <n v="2964915"/>
        <n v="6372600"/>
        <n v="334880"/>
        <n v="353000"/>
        <n v="336960"/>
        <n v="98700"/>
        <n v="2997000"/>
        <n v="93500"/>
        <n v="147500"/>
        <n v="22686822"/>
        <n v="179000"/>
        <n v="64500"/>
        <n v="22487850"/>
        <n v="2035000"/>
        <n v="1207250"/>
        <n v="484000"/>
        <n v="1352450"/>
        <n v="161700"/>
        <n v="10920250"/>
        <n v="765600"/>
        <n v="1082400"/>
        <n v="2365000"/>
        <n v="109890"/>
        <n v="759000"/>
        <n v="34000"/>
        <n v="72000"/>
        <n v="65500"/>
        <n v="2310000"/>
        <n v="2223960"/>
        <n v="354200"/>
        <n v="924000"/>
        <n v="495000"/>
        <n v="172200"/>
        <n v="6600000"/>
        <n v="1961941"/>
        <n v="3850000"/>
        <n v="22429000"/>
        <n v="60500"/>
        <n v="66000"/>
        <n v="19800"/>
        <n v="113170"/>
        <n v="105000"/>
        <n v="32000"/>
        <n v="258500"/>
        <n v="18000"/>
        <n v="95900"/>
        <n v="1430000"/>
        <n v="1320000"/>
        <n v="11313900"/>
        <n v="1705185"/>
        <n v="990000"/>
        <n v="1248500"/>
        <n v="1265000"/>
        <n v="275000"/>
        <n v="45000"/>
        <n v="41000"/>
        <n v="78000"/>
        <n v="67800"/>
        <n v="2393654"/>
        <n v="30000"/>
        <n v="263000"/>
        <n v="1160500"/>
        <n v="231000"/>
        <n v="4247000"/>
        <n v="880000"/>
        <n v="462000"/>
        <n v="594000"/>
        <n v="1193500"/>
        <n v="29304146"/>
        <n v="27000"/>
        <n v="24095115"/>
        <n v="11746570"/>
        <n v="137390"/>
        <n v="1760000"/>
        <n v="740500"/>
        <n v="323400"/>
        <n v="324500"/>
        <n v="3533200"/>
        <n v="143000"/>
        <n v="1870000"/>
        <n v="215600"/>
        <n v="815611"/>
        <n v="26000"/>
        <n v="1868828"/>
        <n v="1559800"/>
        <n v="330000"/>
        <n v="8360000"/>
        <n v="3300000"/>
        <n v="117800"/>
        <n v="131890"/>
        <n v="65000"/>
        <n v="297000000"/>
        <n v="369600000"/>
        <n v="550000"/>
        <n v="178200"/>
        <n v="35000"/>
        <n v="16000"/>
        <n v="957000"/>
        <n v="35500"/>
        <n v="52000"/>
        <n v="770000"/>
        <n v="87000"/>
        <n v="71200"/>
        <n v="236500"/>
        <n v="593775"/>
        <n v="2090088"/>
        <n v="36000"/>
        <n v="2656500"/>
        <n v="3764325"/>
        <n v="2577426"/>
        <n v="3370400"/>
        <n v="24000"/>
        <n v="3744950"/>
        <n v="2267688"/>
        <n v="121165000"/>
        <n v="120230000"/>
        <n v="130000"/>
        <n v="536800"/>
        <n v="222200"/>
        <n v="4681600"/>
        <n v="22374165"/>
        <n v="13241030"/>
        <n v="1269400"/>
        <n v="7082900"/>
        <n v="108760"/>
        <n v="22093563"/>
        <n v="280450"/>
        <n v="1310100"/>
        <n v="110000"/>
        <n v="4235000"/>
        <n v="244200"/>
        <n v="220000"/>
        <n v="372625"/>
        <n v="442200"/>
        <n v="6151200"/>
        <n v="8470000"/>
        <n v="792000"/>
        <n v="892617"/>
        <n v="8580000"/>
        <n v="331000"/>
        <n v="148200"/>
        <n v="2160424"/>
        <n v="1915200"/>
        <n v="2640000"/>
        <n v="13348150"/>
        <n v="201490"/>
        <n v="165000"/>
        <n v="99900"/>
        <n v="127046"/>
        <n v="-127046"/>
        <n v="1386000"/>
        <n v="660000"/>
        <n v="124000"/>
        <n v="815617"/>
        <n v="28000"/>
        <n v="1056724"/>
        <n v="445129"/>
        <n v="100000"/>
        <n v="31000"/>
        <n v="665280"/>
        <n v="198000"/>
        <n v="23855148"/>
        <n v="506000"/>
        <n v="704000"/>
        <n v="192500"/>
        <n v="5060000"/>
        <n v="138380"/>
        <n v="6007004"/>
        <n v="33000"/>
        <n v="50000"/>
        <n v="5291000"/>
        <n v="603530"/>
        <n v="1705000"/>
        <n v="26119830"/>
        <n v="173250"/>
        <n v="13090000"/>
        <n v="1993200"/>
        <n v="683100"/>
        <n v="13689390"/>
        <n v="6050000"/>
        <n v="271000"/>
        <n v="8700"/>
        <n v="77000"/>
        <n v="5170000"/>
        <n v="74000"/>
        <n v="25600"/>
        <n v="808500"/>
        <n v="431200"/>
        <n v="8910000"/>
        <n v="2450831"/>
        <n v="1448700"/>
        <n v="416000"/>
        <n v="580800"/>
        <n v="7920000"/>
        <n v="810700"/>
        <n v="52800"/>
        <n v="83000"/>
        <n v="41500"/>
        <n v="300000"/>
        <n v="29426822"/>
        <n v="25000"/>
        <n v="231800"/>
        <n v="869000"/>
        <n v="257400"/>
        <n v="674940"/>
        <n v="181500"/>
        <n v="4600"/>
        <n v="608621"/>
        <n v="39000"/>
        <n v="59000"/>
        <n v="120000"/>
        <n v="1230304"/>
        <n v="404800"/>
        <n v="18611424"/>
        <n v="528000"/>
        <n v="70000"/>
        <n v="150000"/>
        <n v="873400"/>
        <n v="81000"/>
        <n v="15000"/>
        <n v="61600"/>
        <n v="475292"/>
        <n v="56800"/>
        <n v="121000"/>
        <n v="57000"/>
        <n v="14300000"/>
        <n v="59900"/>
        <n v="572000"/>
        <n v="352000"/>
        <n v="3267000"/>
        <n v="4919062"/>
        <n v="14795000"/>
        <n v="109725"/>
        <n v="2493700"/>
        <n v="286000"/>
        <n v="7738500"/>
        <n v="9473640"/>
        <n v="25972815"/>
        <n v="4961000"/>
        <n v="25723739"/>
        <n v="280500"/>
        <n v="714000"/>
        <n v="132000"/>
        <n v="500500"/>
        <n v="340450"/>
        <n v="189860"/>
        <n v="92400"/>
        <n v="1651835"/>
        <n v="2290200"/>
        <n v="125400"/>
        <n v="27500"/>
        <n v="25960"/>
        <n v="2178185"/>
        <n v="3528000"/>
        <n v="11000"/>
        <n v="23126496"/>
        <n v="388300"/>
        <n v="187500"/>
        <n v="200000"/>
        <n v="294800"/>
        <n v="3102000"/>
        <n v="586805"/>
        <n v="1152800"/>
        <n v="63875000"/>
        <n v="6151420"/>
        <n v="3080000"/>
        <n v="3329317"/>
        <n v="200920"/>
        <n v="85000"/>
        <n v="286538"/>
        <n v="407000"/>
        <n v="646000"/>
        <n v="307450"/>
        <n v="202400"/>
        <n v="25824150"/>
        <n v="388000"/>
        <n v="266750"/>
        <n v="2466200"/>
        <n v="561000"/>
        <n v="11881100"/>
        <n v="8500800"/>
        <n v="154660"/>
        <n v="264000"/>
        <n v="1650000"/>
        <n v="575300"/>
        <n v="4400000"/>
        <n v="16500000"/>
        <n v="146300"/>
        <n v="737000"/>
        <n v="743600"/>
        <n v="12299430"/>
        <n v="4699200"/>
        <n v="1002100"/>
        <n v="261195"/>
        <n v="3520000"/>
        <n v="2446851"/>
        <n v="586935"/>
        <n v="3278880"/>
        <n v="614140"/>
        <n v="93000"/>
        <n v="1936550"/>
        <n v="27095829"/>
        <n v="1045000"/>
        <n v="688600"/>
        <n v="179800"/>
        <n v="277690"/>
        <n v="165220"/>
        <n v="55000"/>
        <n v="93209"/>
        <n v="-93209"/>
        <n v="130270"/>
        <n v="11506000"/>
        <n v="146000"/>
        <n v="2970839"/>
        <n v="592577"/>
        <n v="22912010"/>
        <n v="14135220"/>
        <n v="2451900"/>
        <n v="919876"/>
        <n v="717863"/>
        <n v="2647220"/>
        <n v="88500"/>
        <n v="429000"/>
        <n v="26800"/>
        <n v="935000"/>
        <n v="12034000"/>
        <n v="85800000"/>
        <n v="25036000"/>
        <n v="29920000"/>
        <n v="15620000"/>
        <n v="90000"/>
        <n v="645466"/>
        <n v="46000"/>
        <n v="582533"/>
        <n v="512050"/>
        <n v="122000"/>
        <n v="75500"/>
        <n v="6490000"/>
        <n v="8077300"/>
        <n v="167200000"/>
        <n v="2765400"/>
        <n v="2974840"/>
        <n v="9861720"/>
        <n v="28488075"/>
        <n v="31695318"/>
        <n v="3410000"/>
        <n v="47289000"/>
        <n v="2541000"/>
        <n v="296500"/>
        <n v="47200"/>
        <n v="305690"/>
        <n v="39600"/>
        <n v="11101200"/>
        <n v="402600"/>
        <n v="871200"/>
        <n v="1012000"/>
        <n v="129200"/>
        <n v="2009435"/>
        <n v="1100000"/>
        <n v="67110"/>
        <n v="85888000"/>
        <n v="157000"/>
        <n v="60250"/>
        <n v="831600"/>
        <n v="118580000"/>
        <n v="11220000"/>
        <n v="396000"/>
        <n v="43692000"/>
        <n v="173470000"/>
        <n v="68000"/>
        <n v="184000"/>
        <n v="17300016"/>
        <n v="137500"/>
        <n v="28500"/>
        <n v="2700610"/>
        <n v="1026821"/>
        <n v="7700000"/>
        <n v="2053958"/>
        <n v="19500"/>
        <n v="22000"/>
        <n v="282421"/>
        <n v="1801320"/>
        <n v="71000"/>
        <n v="22660000"/>
        <n v="3126781"/>
        <n v="17000"/>
        <n v="219000"/>
        <n v="4290000"/>
        <n v="607621"/>
        <n v="365172"/>
        <n v="3791700"/>
        <n v="459800"/>
        <n v="7386500"/>
        <n v="772200"/>
        <n v="808870"/>
        <n v="10019900"/>
        <n v="25436730"/>
        <n v="34013060"/>
        <n v="113960"/>
        <n v="783937"/>
        <n v="4785000"/>
        <n v="9900"/>
        <n v="2284128"/>
        <n v="535492"/>
        <n v="209000"/>
        <n v="155700"/>
        <n v="10912000"/>
        <n v="2186499"/>
        <n v="198200"/>
        <n v="3685000"/>
        <n v="74910"/>
        <n v="2772000"/>
        <n v="2392369"/>
        <n v="836000"/>
        <n v="153000"/>
        <n v="260000"/>
        <n v="2169200"/>
        <n v="34375000"/>
        <n v="1049265"/>
        <n v="1302840"/>
        <n v="6992700"/>
        <n v="8228000"/>
        <n v="5005000"/>
        <n v="2432540"/>
        <n v="3063060"/>
        <n v="2488200"/>
        <n v="602712"/>
        <n v="176000"/>
        <n v="142000"/>
        <n v="5159704"/>
        <n v="87900"/>
        <n v="9240000"/>
        <n v="400000"/>
        <n v="6215000"/>
        <n v="12364000"/>
        <n v="841500"/>
        <n v="10901000"/>
        <n v="12000"/>
        <n v="195000"/>
        <n v="8663160"/>
        <n v="60000"/>
        <n v="1535600"/>
        <n v="11748000"/>
        <n v="1676400"/>
        <n v="6182000"/>
        <n v="24052050"/>
        <n v="968000"/>
        <n v="33253516"/>
        <n v="3245000"/>
        <n v="150590"/>
        <n v="1713250"/>
        <n v="1526800"/>
        <n v="90200"/>
        <n v="5687400"/>
        <n v="530200"/>
        <n v="365750"/>
        <n v="1944576"/>
        <n v="205250"/>
        <n v="215000"/>
        <n v="207240"/>
        <n v="622200"/>
        <n v="1258677"/>
        <n v="64689"/>
        <n v="29800"/>
        <n v="51000"/>
        <n v="7436000"/>
        <n v="-64689"/>
        <n v="48000"/>
        <n v="360000"/>
        <n v="40270"/>
        <n v="2296040"/>
        <n v="4378000"/>
        <n v="1078000"/>
        <n v="5142500"/>
        <n v="758419"/>
        <n v="7048800"/>
        <n v="12936000"/>
        <n v="707520"/>
        <n v="2359280"/>
        <n v="11797500"/>
        <n v="2237400"/>
        <n v="8904390"/>
        <n v="501600"/>
        <n v="2475000"/>
        <n v="803940"/>
        <n v="5016000"/>
        <n v="308000"/>
        <n v="607230"/>
        <n v="165000000"/>
        <n v="3740000"/>
        <n v="2732492"/>
        <n v="456908"/>
        <n v="-176000"/>
        <n v="374000"/>
        <n v="12320000"/>
        <n v="10208990"/>
        <n v="307700"/>
        <n v="727100"/>
        <n v="4251500"/>
        <n v="8445250"/>
        <n v="418000"/>
        <n v="24750"/>
        <n v="21417000"/>
        <n v="241800"/>
        <n v="210650"/>
        <n v="27720000"/>
        <n v="594365"/>
        <n v="626320"/>
        <n v="13200"/>
        <n v="1071400"/>
        <n v="1188000"/>
        <n v="10587500"/>
        <n v="14610240"/>
        <n v="4288020"/>
        <n v="45684133"/>
        <n v="141600"/>
        <n v="2204754"/>
        <n v="290000"/>
        <n v="415000"/>
        <n v="337400"/>
        <n v="92194"/>
        <n v="1980000"/>
        <n v="2244000"/>
        <n v="69000"/>
        <n v="29340"/>
        <n v="3465000"/>
        <n v="19000"/>
        <n v="2205473"/>
        <n v="63000"/>
        <n v="3862611"/>
        <n v="1635700"/>
        <n v="18500"/>
        <n v="74976000"/>
        <n v="1170519"/>
        <n v="20796355"/>
        <n v="1595000"/>
        <n v="26653275"/>
        <n v="9185000"/>
        <n v="184800"/>
        <n v="2662000"/>
        <n v="2024000"/>
        <n v="899800"/>
        <n v="126170"/>
        <n v="1042800"/>
        <n v="1912900"/>
        <n v="2051500"/>
        <n v="42000"/>
        <n v="5209667"/>
        <n v="173000"/>
        <n v="2633201"/>
        <n v="462800"/>
        <n v="142800"/>
        <n v="49565516"/>
        <n v="93510"/>
        <n v="34650000"/>
        <n v="311451"/>
        <n v="1811700"/>
        <n v="13605408"/>
        <n v="399300"/>
        <n v="4530"/>
        <n v="9017938"/>
        <n v="630500"/>
        <n v="537933"/>
        <n v="2269480"/>
        <n v="99000"/>
        <n v="1459480"/>
        <n v="136500"/>
        <n v="353500"/>
        <n v="3424202"/>
        <n v="3450106"/>
        <n v="53000"/>
        <n v="4185000"/>
        <n v="616000"/>
        <n v="392700"/>
        <n v="10701900"/>
        <n v="782100"/>
        <n v="64218"/>
        <n v="1439900"/>
        <n v="42147283"/>
        <n v="24263250"/>
        <n v="122100"/>
        <n v="693000"/>
        <n v="112000"/>
        <n v="45252760"/>
        <n v="72600"/>
        <n v="731400"/>
        <n v="517000"/>
        <n v="10400000"/>
        <n v="2387000"/>
        <n v="320800"/>
        <n v="2494187"/>
        <n v="10122650"/>
        <n v="2886180"/>
        <n v="2280000"/>
        <n v="131370"/>
        <n v="448664398"/>
        <n v="41207107"/>
        <n v="4014760"/>
        <n v="51896487"/>
        <n v="184289770"/>
        <n v="501483759"/>
        <n v="47030876"/>
        <n v="4434010"/>
        <n v="3592915"/>
        <n v="237115774"/>
        <n v="468603304"/>
        <n v="43012582"/>
        <n v="4363020"/>
        <n v="5950962"/>
        <n v="180712528"/>
        <n v="441434587"/>
        <n v="42037075"/>
        <n v="4026920"/>
        <n v="21874457"/>
        <n v="132138"/>
        <n v="554250"/>
        <n v="2816200"/>
        <n v="719100"/>
        <n v="20514260"/>
        <n v="3477200"/>
        <n v="199000"/>
        <n v="15345460"/>
        <n v="1150000"/>
        <n v="401738489"/>
        <n v="38946452"/>
        <n v="1676340"/>
        <n v="613300"/>
        <n v="38952283"/>
        <n v="6239200"/>
        <n v="55477747"/>
        <n v="109506420"/>
        <n v="334400000"/>
        <n v="3465540"/>
        <n v="1200100"/>
        <n v="350000"/>
        <n v="7477330"/>
        <n v="87443400"/>
        <n v="14798300"/>
        <n v="1941000"/>
        <n v="7000000"/>
        <n v="8040060"/>
        <n v="429520"/>
        <n v="52750"/>
        <n v="1881000"/>
        <n v="46200"/>
        <n v="1056000"/>
        <n v="4458120"/>
        <n v="314950"/>
        <n v="17259270"/>
        <n v="524480"/>
        <n v="94070"/>
        <n v="33540880"/>
        <n v="12000000"/>
        <n v="1610000"/>
        <n v="1452000"/>
        <n v="23430000"/>
        <n v="37554000"/>
        <n v="128700000"/>
        <n v="44880000"/>
        <n v="18051000"/>
        <n v="23100000"/>
        <n v="9358800"/>
        <n v="338800000"/>
        <n v="16059260"/>
        <n v="395056698"/>
        <n v="1727020"/>
        <n v="38484900"/>
        <n v="559900"/>
        <n v="598500"/>
        <n v="54450000"/>
        <n v="887900"/>
        <n v="76671406"/>
        <n v="79202226"/>
        <n v="5460980"/>
        <n v="87148050"/>
        <n v="500000"/>
        <n v="1264350"/>
        <n v="2556000"/>
        <n v="165790"/>
        <n v="37189319"/>
        <n v="12971200"/>
        <n v="19615958"/>
        <n v="10750545"/>
        <n v="49653062"/>
        <n v="40920"/>
        <n v="20591760"/>
        <n v="471580"/>
        <n v="301070"/>
        <n v="16374050"/>
        <n v="85830"/>
        <n v="14168920"/>
        <n v="40091590"/>
        <n v="514500"/>
        <n v="140000"/>
        <n v="285130"/>
        <n v="156000"/>
        <n v="883840"/>
        <n v="2808940"/>
        <n v="288630"/>
        <n v="279800"/>
        <n v="564830"/>
        <n v="99200"/>
        <n v="666600000"/>
        <n v="16834590"/>
        <n v="10591100"/>
        <n v="443522403"/>
        <n v="37418070"/>
        <n v="1785880"/>
        <n v="94200"/>
        <n v="687000"/>
        <n v="11277813"/>
        <n v="64504862"/>
        <n v="44801898"/>
        <n v="88829950"/>
        <n v="1824500"/>
        <n v="101000"/>
        <n v="115358050"/>
        <n v="59030"/>
        <n v="207800"/>
        <n v="371390"/>
        <n v="6789500"/>
        <n v="798600000"/>
        <n v="29200000"/>
        <n v="8820000"/>
        <n v="1266100"/>
        <n v="2551590"/>
        <n v="3944500"/>
        <n v="394450"/>
        <n v="5754520"/>
        <n v="44110"/>
        <n v="59400"/>
        <n v="480000"/>
        <n v="10009250"/>
        <n v="7565860"/>
        <n v="72957170"/>
        <n v="20279600"/>
        <n v="241395000"/>
        <n v="47907290"/>
        <n v="15828360"/>
        <n v="318900"/>
        <n v="509070"/>
        <n v="99650"/>
        <n v="1593600"/>
        <n v="1299500"/>
        <n v="579040"/>
        <n v="1935850"/>
        <n v="337240"/>
        <n v="1635950"/>
        <n v="250000"/>
        <n v="999110"/>
        <n v="1154200"/>
        <n v="101640000"/>
        <n v="909400"/>
        <n v="45929510"/>
        <n v="435000"/>
        <n v="89049620"/>
        <n v="110001480"/>
        <n v="214500000"/>
        <n v="62590000"/>
        <n v="47883916"/>
        <n v="151896487"/>
        <n v="1563100"/>
        <n v="44536990"/>
        <n v="167900"/>
        <n v="571430"/>
        <n v="20412700"/>
        <n v="2761800"/>
        <n v="182570410"/>
        <n v="51919725"/>
        <n v="46500"/>
        <n v="1101000"/>
        <n v="110100"/>
        <n v="59770"/>
        <n v="168000000"/>
        <n v="32769000"/>
        <n v="91113000"/>
        <n v="177870000"/>
        <n v="1860244"/>
        <n v="8250000"/>
        <n v="88000"/>
        <n v="743000"/>
        <n v="1375300"/>
        <n v="74800000"/>
        <n v="220000000"/>
        <n v="1849320"/>
        <n v="107360000"/>
        <n v="215600000"/>
        <n v="175120000"/>
        <n v="17259000"/>
        <n v="4514860"/>
        <n v="462996863"/>
        <n v="58491622"/>
        <n v="2078910"/>
        <n v="427900"/>
        <n v="241500"/>
        <n v="714530"/>
        <n v="59953033"/>
        <n v="2059000"/>
        <n v="282600"/>
        <n v="968760"/>
        <n v="596600"/>
        <n v="932000"/>
        <n v="51728522"/>
        <n v="56300"/>
        <n v="1322000"/>
        <n v="79400"/>
        <n v="1014000"/>
        <n v="60640"/>
        <n v="681900"/>
        <n v="95163200"/>
        <n v="5150000"/>
        <n v="22000000"/>
        <n v="30085000"/>
        <n v="39050000"/>
        <n v="296450000"/>
        <n v="448200"/>
        <n v="3356000"/>
        <n v="504360"/>
        <n v="7959820"/>
        <n v="26120600"/>
        <n v="22264000"/>
        <n v="594980"/>
        <n v="53044470"/>
        <n v="4340560"/>
        <n v="2465760"/>
        <n v="2794000"/>
        <n v="1820000"/>
        <n v="42460"/>
        <n v="141927335"/>
        <n v="59124230"/>
        <n v="1928017"/>
        <n v="17614260"/>
        <n v="278460"/>
        <n v="25540"/>
        <n v="3691100"/>
        <n v="12103000"/>
        <n v="2755492"/>
        <n v="320000"/>
        <n v="980400"/>
        <n v="472280"/>
        <n v="1358000"/>
        <n v="3269200"/>
        <n v="9900000"/>
        <n v="1034000"/>
        <n v="517394986"/>
        <n v="1775410"/>
        <n v="58185458"/>
        <n v="2040130"/>
        <n v="17270000"/>
        <n v="51056874"/>
        <n v="98759100"/>
        <n v="5764000"/>
        <n v="3388000"/>
        <n v="63052000"/>
        <n v="155000"/>
        <n v="59350"/>
        <n v="1021500"/>
        <n v="349800"/>
        <n v="985200"/>
        <n v="940860"/>
        <n v="20969300"/>
        <n v="67364612"/>
        <n v="562190"/>
        <n v="940800"/>
        <n v="6776140"/>
        <n v="495180"/>
        <n v="36740"/>
        <n v="28880"/>
        <n v="41460"/>
        <n v="56934185"/>
        <n v="4389000"/>
        <n v="42862180"/>
        <n v="99465724"/>
        <n v="95700"/>
        <n v="2432848"/>
        <n v="17955890"/>
        <n v="412240"/>
        <n v="1073110"/>
        <n v="970500"/>
        <n v="331300"/>
        <n v="57770"/>
        <n v="470220"/>
        <n v="336220"/>
        <n v="2251350"/>
        <n v="707140"/>
        <n v="2893650"/>
        <n v="930000"/>
        <n v="440000"/>
        <n v="102945700"/>
        <n v="32054000"/>
        <n v="46200000"/>
        <n v="340000"/>
        <n v="49621583"/>
        <n v="734518"/>
        <n v="18400"/>
        <n v="118000"/>
        <n v="297040"/>
        <n v="164533350"/>
        <n v="25877500"/>
        <n v="11482900"/>
        <n v="2064700"/>
        <n v="3350000"/>
        <n v="1475100"/>
        <n v="42935879"/>
        <n v="73520"/>
        <n v="171020"/>
        <n v="617900"/>
        <n v="4706450"/>
        <n v="286860"/>
        <n v="7260000"/>
        <n v="53570"/>
        <n v="24560510"/>
        <n v="135036110"/>
        <n v="134970000"/>
        <n v="582440"/>
        <n v="168410000"/>
        <n v="4180000"/>
        <n v="8140205"/>
        <n v="713000"/>
        <n v="315181"/>
        <n v="31519"/>
        <n v="279620"/>
        <n v="17339980"/>
        <n v="10728680"/>
        <n v="57316050"/>
        <n v="57490"/>
        <n v="2150566"/>
        <n v="894800"/>
        <n v="46960"/>
        <n v="725490"/>
        <n v="1085000"/>
        <n v="383000"/>
        <n v="11669600"/>
        <n v="1166960"/>
        <n v="616328900"/>
        <n v="264900"/>
        <n v="950000"/>
        <n v="498951799"/>
        <n v="42235661"/>
        <n v="2182660"/>
        <n v="80223629"/>
        <n v="44000"/>
        <n v="15350"/>
        <n v="101210"/>
        <n v="202420"/>
        <n v="50109623"/>
        <n v="322000"/>
        <n v="36314400"/>
        <n v="3631440"/>
        <n v="93186830"/>
        <n v="178780"/>
        <n v="5727700"/>
        <n v="582300"/>
        <n v="9341200"/>
        <n v="40680530"/>
        <n v="1256200"/>
        <n v="19403880"/>
        <n v="27720"/>
        <n v="519450"/>
        <n v="5214160"/>
        <n v="6380000"/>
        <n v="576200"/>
        <n v="39858940"/>
        <n v="94136130"/>
        <n v="14329680"/>
        <n v="1774000"/>
        <n v="533010"/>
        <n v="274910"/>
        <n v="2224000"/>
        <n v="7429093"/>
        <n v="1575200"/>
        <n v="60580"/>
        <n v="1161600"/>
        <n v="2211921"/>
        <n v="480359395"/>
        <n v="170000"/>
        <n v="235090"/>
        <n v="10244210"/>
        <n v="49715709"/>
        <n v="2189850"/>
        <n v="1369910"/>
        <n v="844500"/>
        <n v="239910"/>
        <n v="190000"/>
        <n v="10725000"/>
        <n v="99968000"/>
        <n v="93567650"/>
        <n v="50803297"/>
        <n v="37895220"/>
        <n v="104420"/>
        <n v="60260"/>
        <n v="47100"/>
        <n v="20569037"/>
        <n v="2056903"/>
        <n v="708900"/>
        <n v="19030000"/>
        <n v="179960000"/>
        <n v="21472000"/>
        <n v="36960000"/>
        <n v="35350000"/>
        <n v="13261600"/>
        <n v="45650"/>
        <n v="42796518"/>
        <n v="284580"/>
        <n v="344641317"/>
        <n v="30020020"/>
        <n v="5001510"/>
        <n v="2818920"/>
        <n v="5268690"/>
        <n v="555910"/>
        <n v="61487800"/>
        <n v="9202358"/>
        <n v="80767082"/>
        <n v="295440"/>
        <n v="14446860"/>
        <n v="252500"/>
        <n v="35641600"/>
        <n v="3564160"/>
        <n v="1039900"/>
        <n v="2114480"/>
        <n v="1111600"/>
        <n v="2432200"/>
        <n v="7631500"/>
        <n v="763150"/>
        <n v="980070"/>
        <n v="729000"/>
        <n v="3960000"/>
        <n v="53483907"/>
        <n v="32772520"/>
        <n v="121484000"/>
        <n v="1064800000"/>
        <n v="76642368"/>
        <n v="225900"/>
        <n v="76140"/>
        <n v="211300"/>
        <n v="1936000"/>
        <n v="17545000"/>
        <n v="199375000"/>
        <n v="65777900"/>
        <n v="6577790"/>
        <n v="1311200"/>
        <n v="54560"/>
        <n v="294160"/>
        <n v="4063210"/>
        <n v="60480"/>
        <n v="45360"/>
        <n v="44032960"/>
        <n v="12934900"/>
        <n v="20823040"/>
        <n v="2659670"/>
        <n v="1435500"/>
        <n v="16280628"/>
        <n v="1628062"/>
        <n v="3348400"/>
        <n v="79000"/>
        <n v="447900"/>
        <n v="70117166"/>
        <n v="5543820"/>
        <n v="12987660"/>
        <n v="489380"/>
        <n v="274450"/>
        <n v="640000"/>
        <n v="421000"/>
        <n v="57441765"/>
        <n v="3175470"/>
        <n v="528960"/>
        <n v="185000"/>
        <n v="158400"/>
        <n v="2090000"/>
        <n v="950100"/>
        <n v="1344630"/>
        <n v="473564958"/>
        <n v="2248540"/>
        <n v="45994091"/>
        <n v="424600"/>
        <n v="349200"/>
        <n v="925600"/>
        <n v="562400"/>
        <n v="138000"/>
        <n v="80000"/>
        <n v="922900"/>
        <n v="95535330"/>
        <n v="1248000"/>
        <n v="46443362"/>
        <n v="11407000"/>
        <n v="695550"/>
        <n v="683600"/>
        <n v="68360"/>
        <n v="46400"/>
        <n v="2654600"/>
        <n v="6013700"/>
        <n v="64893719"/>
        <n v="455400"/>
        <n v="1337000"/>
        <n v="1398430"/>
        <n v="547680"/>
        <n v="35640"/>
        <n v="4615050"/>
        <n v="61687900"/>
        <n v="3697200"/>
        <n v="63482850"/>
        <n v="16951460"/>
        <n v="545730"/>
        <n v="268940"/>
        <n v="32291970"/>
        <n v="800000"/>
        <n v="642700"/>
        <n v="1224770"/>
        <n v="888451"/>
        <n v="877320"/>
        <n v="268600"/>
        <n v="119450"/>
        <n v="5129300"/>
        <n v="168708566"/>
        <n v="3456480"/>
        <n v="476502498"/>
        <n v="8213950"/>
        <n v="44171419"/>
        <n v="2079260"/>
        <n v="16647413"/>
        <n v="160000"/>
        <n v="526620"/>
        <n v="368500"/>
        <n v="99922350"/>
        <n v="50599634"/>
        <n v="24750000"/>
        <n v="172253710"/>
        <n v="390840"/>
        <n v="371060"/>
        <n v="2973800"/>
        <n v="297380"/>
        <n v="54129383"/>
        <n v="111322135"/>
        <n v="2603640"/>
        <n v="5240390"/>
        <n v="37730"/>
        <n v="309830"/>
        <n v="23581905"/>
        <n v="9166786"/>
        <n v="10000"/>
        <n v="1187530"/>
        <n v="495540"/>
        <n v="31243940"/>
        <n v="553710"/>
        <n v="17092730"/>
        <n v="55440"/>
        <n v="270720"/>
        <n v="49892425"/>
        <n v="35000000"/>
        <n v="351900"/>
        <n v="838800"/>
        <n v="1501760"/>
        <n v="1205400"/>
        <n v="1991200"/>
        <n v="199120"/>
        <n v="27272"/>
        <n v="243600"/>
        <n v="3299525"/>
        <n v="47893"/>
        <n v="338675"/>
        <n v="1594660"/>
        <n v="301483868"/>
        <n v="38358541"/>
        <n v="500416788"/>
        <n v="46462720"/>
        <n v="473032542"/>
        <n v="49199270"/>
        <n v="361714430"/>
        <n v="44168215"/>
        <n v="1854009"/>
        <n v="-1854009"/>
        <n v="1161121"/>
        <n v="1903027"/>
        <n v="1316208"/>
        <n v="1082000"/>
        <n v="60870"/>
        <n v="1427135"/>
        <n v="304025"/>
        <n v="84898"/>
        <n v="1277878"/>
        <n v="1397266"/>
        <n v="2056595"/>
        <n v="1983672"/>
        <n v="374697"/>
        <n v="649833"/>
        <n v="191023"/>
        <n v="1959269"/>
        <n v="1349472"/>
        <n v="286877"/>
        <n v="2228471"/>
        <n v="1153863"/>
        <n v="2162766"/>
        <n v="980000"/>
        <n v="279908"/>
        <n v="907200"/>
        <n v="1464728"/>
        <n v="5520190"/>
        <n v="-5520190"/>
        <n v="1602247"/>
        <n v="311127"/>
        <n v="276014"/>
        <n v="52152"/>
        <n v="-52152"/>
        <n v="-279908"/>
        <n v="1969653"/>
        <n v="299865"/>
        <n v="475319"/>
        <n v="1522922"/>
        <n v="770710"/>
        <n v="450600"/>
        <n v="553711"/>
        <n v="468000"/>
        <n v="2162543"/>
        <n v="3524487"/>
        <n v="1448001"/>
        <n v="1087937"/>
        <n v="4761794"/>
        <n v="288430"/>
        <n v="1288688"/>
        <n v="147562"/>
        <n v="2060511"/>
        <n v="659566"/>
        <n v="991650"/>
        <n v="1271813"/>
        <n v="1157889"/>
        <n v="3873705"/>
        <n v="806000"/>
        <n v="312872"/>
        <n v="1056320"/>
        <n v="385846"/>
        <n v="3032992"/>
        <n v="907544"/>
        <n v="1447179"/>
        <n v="292628"/>
        <n v="6417983"/>
        <n v="518332"/>
        <n v="-518332"/>
        <n v="-2060511"/>
        <n v="1983559"/>
        <n v="1238001"/>
        <n v="338000"/>
        <n v="305461"/>
        <n v="1189943"/>
        <n v="1321767"/>
        <n v="454942"/>
        <n v="1295773"/>
        <n v="940442"/>
        <n v="7391671"/>
        <n v="482560"/>
        <n v="7945471"/>
        <n v="145840"/>
        <n v="859028"/>
        <n v="638891"/>
        <n v="971229"/>
        <n v="632000"/>
        <n v="3151539"/>
        <n v="864300"/>
        <n v="383206"/>
        <n v="1072854"/>
        <n v="263241"/>
        <n v="2804296"/>
        <n v="244769"/>
        <n v="432000"/>
        <n v="1401510"/>
        <n v="842688"/>
        <n v="1383799"/>
        <n v="4897100"/>
        <n v="343086"/>
        <n v="1990304"/>
        <n v="1260000"/>
        <n v="596584"/>
        <n v="1213973"/>
        <n v="1197228"/>
        <n v="40584"/>
        <n v="9131932"/>
        <n v="1942189"/>
        <n v="180860"/>
        <n v="512000"/>
        <n v="528917"/>
        <n v="1179813"/>
        <n v="470774"/>
        <n v="1650587"/>
        <n v="-1650587"/>
        <n v="1766633"/>
        <n v="138961"/>
        <n v="568449"/>
        <n v="2632481"/>
        <n v="311538"/>
        <n v="944000"/>
        <n v="738432"/>
        <n v="242332"/>
        <n v="1140765"/>
        <n v="4127114"/>
        <n v="1638000"/>
        <n v="1151119"/>
        <n v="788000"/>
        <n v="199114"/>
        <n v="2038569"/>
        <n v="661335"/>
        <n v="2653585"/>
        <n v="1696964"/>
        <n v="644700"/>
        <n v="1831270"/>
        <n v="20924975"/>
        <n v="-20924975"/>
        <n v="2300000"/>
        <n v="2392114"/>
        <n v="3517195"/>
        <n v="3636058"/>
        <n v="3636042"/>
        <n v="3571682"/>
        <n v="8622339"/>
        <n v="1249754"/>
        <n v="9872093"/>
        <n v="9771911"/>
        <n v="2439667"/>
        <n v="7307547"/>
        <n v="9233331"/>
        <n v="6498339"/>
        <n v="1910230"/>
        <n v="13494721"/>
        <n v="9890140"/>
        <n v="45432006"/>
        <n v="6988368"/>
        <n v="3111270"/>
        <n v="2760145"/>
        <n v="4753199"/>
        <n v="3656826"/>
        <n v="7707106"/>
        <n v="1475627"/>
        <n v="195228"/>
        <n v="2485736"/>
        <n v="3128722"/>
        <n v="2117783"/>
        <n v="6799686"/>
        <n v="2064638"/>
        <n v="2026452"/>
        <n v="2543264"/>
        <n v="2423320"/>
        <n v="3636108"/>
        <n v="1757085"/>
        <n v="10289430"/>
        <n v="5254990"/>
        <n v="3305491"/>
        <n v="2858803"/>
        <n v="16527456"/>
        <n v="19904875"/>
        <n v="10086930"/>
        <n v="10355387"/>
        <n v="29041834"/>
        <n v="9865325"/>
        <n v="19730650"/>
        <n v="32039895"/>
        <n v="14790950"/>
        <n v="926747"/>
        <n v="20093486"/>
        <n v="10046743"/>
        <n v="10286190"/>
        <n v="532740"/>
        <n v="10356034"/>
        <n v="20712067"/>
        <n v="37995448"/>
        <n v="6924269"/>
        <n v="3390111"/>
        <n v="2010130"/>
        <n v="11509516"/>
        <n v="19805575"/>
        <n v="10393596"/>
        <n v="1470179"/>
        <n v="20726453"/>
        <n v="6921605"/>
        <n v="17575740"/>
        <n v="585858"/>
        <n v="320620"/>
        <n v="8770301"/>
        <n v="14889953"/>
        <n v="20857522"/>
        <n v="10542150"/>
        <n v="18873821"/>
        <n v="20913466"/>
        <n v="34879327"/>
        <n v="2260915"/>
        <n v="3255585"/>
        <n v="4829692"/>
        <n v="7622243"/>
        <n v="7003177"/>
        <n v="20768011"/>
        <n v="6946646"/>
        <n v="20839939"/>
        <n v="23442237"/>
        <n v="21166013"/>
        <n v="104003788"/>
        <n v="24578064"/>
        <n v="10675800"/>
        <n v="13883799"/>
        <n v="4881465"/>
        <n v="6505240"/>
        <n v="2927696"/>
        <n v="41269774"/>
        <n v="21225154"/>
        <n v="21311467"/>
        <n v="26770064"/>
        <n v="4875923"/>
        <n v="2685044"/>
        <n v="36444040"/>
        <n v="21146832"/>
        <n v="4715172"/>
        <n v="17638344"/>
        <n v="10694430"/>
        <n v="1248991"/>
        <n v="21301877"/>
        <n v="36702558"/>
        <n v="11407528"/>
        <n v="785408"/>
        <n v="24900750"/>
        <n v="17553360"/>
        <n v="21153228"/>
        <n v="3524995"/>
        <n v="35183448"/>
        <n v="17426556"/>
        <n v="20876702"/>
        <n v="4865097"/>
        <n v="20470709"/>
        <n v="29576486"/>
        <n v="17357292"/>
        <n v="2493210"/>
        <n v="20165414"/>
        <n v="69466219"/>
        <n v="16804512"/>
        <n v="43306832"/>
        <n v="14070559"/>
        <n v="16961688"/>
        <n v="20760019"/>
        <n v="1521587"/>
        <n v="14295024"/>
        <n v="10866150"/>
        <n v="14108544"/>
        <n v="21162816"/>
        <n v="39990096"/>
        <n v="20998441"/>
        <n v="13855965"/>
        <n v="104709"/>
        <n v="28185120"/>
        <n v="6110769"/>
        <n v="17639676"/>
        <n v="14200186"/>
        <n v="1060283"/>
        <n v="14149037"/>
        <n v="15323256"/>
        <n v="24684358"/>
        <n v="17631684"/>
        <n v="21404174"/>
        <n v="320607"/>
        <n v="41796984"/>
        <n v="3874705"/>
        <n v="10784405"/>
        <n v="14379206"/>
        <n v="21568810"/>
        <n v="10696636"/>
        <n v="4749034"/>
        <n v="16885829"/>
        <n v="14439946"/>
        <n v="21659918"/>
        <n v="14320598"/>
        <n v="13207066"/>
        <n v="27627489"/>
        <n v="14410109"/>
        <n v="10438351"/>
        <n v="7100944"/>
        <n v="14094691"/>
        <n v="21142037"/>
        <n v="1155534"/>
        <n v="6996780"/>
        <n v="20812766"/>
        <n v="13875178"/>
        <n v="8485926"/>
        <n v="7133345"/>
        <n v="1463651"/>
        <n v="39132302"/>
        <n v="13805914"/>
        <n v="384732"/>
        <n v="20854325"/>
        <n v="24246130"/>
        <n v="6989760"/>
        <n v="2045872"/>
        <n v="2045871"/>
        <n v="6224997"/>
        <n v="10000000"/>
        <n v="6199513"/>
        <n v="3057437"/>
        <n v="4190444"/>
        <n v="33758088"/>
        <n v="6435854"/>
        <n v="3922800"/>
        <n v="9869625"/>
        <n v="10555110"/>
        <n v="120"/>
        <n v="6845475"/>
        <n v="27504131"/>
        <n v="26825695"/>
        <n v="11880795"/>
        <n v="14446080"/>
        <n v="2805810"/>
        <n v="6650000"/>
        <n v="710000"/>
        <n v="5656923"/>
        <n v="393050"/>
        <n v="52176"/>
        <n v="7490718"/>
        <n v="933887"/>
        <n v="168000"/>
        <n v="16800"/>
        <n v="217800000"/>
        <n v="471200"/>
        <n v="47120"/>
        <n v="368000"/>
        <n v="36800"/>
        <n v="5421079"/>
        <n v="41678448"/>
        <n v="25370400"/>
        <n v="21656955"/>
        <n v="5860800"/>
        <n v="18010373"/>
        <n v="43573713"/>
        <n v="1804000"/>
        <n v="1135200"/>
        <n v="58880880"/>
        <n v="3645840"/>
        <n v="76577564"/>
        <n v="5293200"/>
        <n v="1478400"/>
        <n v="17229888"/>
        <n v="12635364"/>
        <n v="62748198"/>
        <n v="34817429"/>
        <n v="31050534"/>
        <n v="2303400"/>
        <n v="10928500"/>
        <n v="1287000"/>
        <n v="523600"/>
        <n v="33180518"/>
        <n v="612700"/>
        <n v="35548441"/>
        <n v="74790357"/>
        <n v="18866765"/>
        <n v="86287891"/>
        <n v="4830540"/>
        <n v="2277000"/>
        <n v="17197131"/>
        <n v="964700"/>
        <n v="13369400"/>
        <n v="97339"/>
        <n v="-97339"/>
        <n v="199293085"/>
        <n v="9184743"/>
        <n v="55194257"/>
        <n v="25862574"/>
        <n v="41747432"/>
        <n v="21208188"/>
        <n v="1864720"/>
        <n v="2076800"/>
        <n v="11158400"/>
        <n v="598400"/>
        <n v="91669680"/>
        <n v="42289291"/>
        <n v="278102396"/>
        <n v="27360384"/>
        <n v="37057"/>
        <n v="1108800"/>
        <n v="790900"/>
        <n v="3496350"/>
        <n v="19915956"/>
        <n v="50979898"/>
        <n v="26761328"/>
        <n v="8726300"/>
        <n v="1716000"/>
        <n v="142407910"/>
        <n v="152137006"/>
        <n v="33014436"/>
        <n v="99865700"/>
        <n v="84508106"/>
        <n v="1122000"/>
        <n v="3729440"/>
        <n v="865700"/>
        <n v="89542256"/>
        <n v="7425000"/>
        <n v="9072800"/>
        <n v="4013749"/>
        <n v="-4013749"/>
        <n v="40095432"/>
        <n v="450120"/>
        <n v="95923240"/>
        <n v="1158080"/>
        <n v="12305730"/>
        <n v="27846608"/>
        <n v="1047200"/>
        <n v="81720031"/>
        <n v="4195620"/>
        <n v="8616300"/>
        <n v="5225000"/>
        <n v="130498229"/>
        <n v="10037250"/>
        <n v="45125244"/>
        <n v="36510264"/>
        <n v="979000"/>
        <n v="1539450"/>
        <n v="8254400"/>
        <n v="48976693"/>
        <n v="101225947"/>
        <n v="46985519"/>
        <n v="4345000"/>
        <n v="14267478"/>
        <n v="102782739"/>
        <n v="42433331"/>
        <n v="10326100"/>
        <n v="94925600"/>
        <n v="44837183"/>
        <n v="5033600"/>
        <n v="60982020"/>
        <n v="17734213"/>
        <n v="48125"/>
        <n v="2235039"/>
        <n v="-2235039"/>
        <n v="4911857"/>
        <n v="40669200"/>
        <n v="50469698"/>
        <n v="87433299"/>
        <n v="95772930"/>
        <n v="18137468"/>
        <n v="3832400"/>
        <n v="15518167"/>
        <n v="119946824"/>
        <n v="14953433"/>
        <n v="7617500"/>
        <n v="108346056"/>
        <n v="19616197"/>
        <n v="4149053"/>
        <n v="68052936"/>
        <n v="10439595"/>
        <n v="8807868"/>
        <n v="90467364"/>
        <n v="100834662"/>
        <n v="33488662"/>
        <n v="4175600"/>
        <n v="10450000"/>
        <n v="108660135"/>
        <n v="144155"/>
        <n v="511500"/>
        <n v="50615897"/>
        <n v="31541626"/>
        <n v="10099800"/>
        <n v="4232282"/>
        <n v="96826400"/>
        <n v="1023000"/>
        <n v="752400"/>
        <n v="4162400"/>
        <n v="716100"/>
        <n v="2145000"/>
        <n v="2330900"/>
        <n v="122850307"/>
        <n v="92919433"/>
        <n v="53115586"/>
        <n v="5947016"/>
        <n v="5632000"/>
        <n v="1063054"/>
        <n v="5485912"/>
        <n v="6342600"/>
        <n v="9588656"/>
        <n v="11078276"/>
        <n v="8784145"/>
        <n v="3158370"/>
        <n v="2116611"/>
        <n v="15751407"/>
        <n v="15615032"/>
        <n v="10630550"/>
        <n v="10763566"/>
        <n v="17009062"/>
        <n v="7524000"/>
        <n v="5162627"/>
        <n v="9344500"/>
        <n v="3344278"/>
        <n v="21753048"/>
        <n v="12772336"/>
        <n v="6563962"/>
        <n v="5434000"/>
        <n v="6937026"/>
        <n v="20933301"/>
        <n v="7148172"/>
        <n v="9676965"/>
        <n v="14056658"/>
        <n v="11902000"/>
        <n v="20394104"/>
        <n v="3155650"/>
        <n v="669570"/>
        <n v="14271357"/>
        <n v="2101253"/>
        <n v="3036159"/>
        <n v="15369927"/>
        <n v="12692493"/>
        <n v="22622546"/>
        <n v="14478293"/>
        <n v="3298521"/>
        <n v="573672"/>
        <n v="3078988"/>
        <n v="15928000"/>
        <n v="38769364"/>
        <n v="24513190"/>
        <n v="9979200"/>
        <n v="21551961"/>
        <n v="14844193"/>
        <n v="6090821"/>
        <n v="10908150"/>
        <n v="3422397"/>
        <n v="17624723"/>
        <n v="34484004"/>
        <n v="16752145"/>
        <n v="15928019"/>
        <n v="3172734"/>
        <n v="23790433"/>
        <n v="6579789"/>
        <n v="2926284"/>
        <n v="5228518"/>
        <n v="14175570"/>
        <n v="42610757"/>
        <n v="11967313"/>
        <n v="4244313"/>
        <n v="23787974"/>
        <n v="5148000"/>
        <n v="60722091"/>
        <n v="21666183"/>
        <n v="7255230"/>
        <n v="13989949"/>
        <n v="9982988"/>
        <n v="11619520"/>
        <n v="3360077"/>
        <n v="52379736"/>
        <n v="13089373"/>
        <n v="8866000"/>
        <n v="20605112"/>
        <n v="3441594"/>
        <n v="14471794"/>
        <n v="14253504"/>
        <n v="5308160"/>
        <n v="34666929"/>
        <n v="12736785"/>
        <n v="13618015"/>
        <n v="33362913"/>
        <n v="70597822"/>
        <n v="1604248"/>
        <n v="3718000"/>
        <n v="5004366"/>
        <n v="7027810"/>
        <n v="9269568"/>
        <n v="10890000"/>
        <n v="21819158"/>
        <n v="2895660"/>
        <n v="6952000"/>
        <n v="81308384"/>
        <n v="21893344"/>
        <n v="21807966"/>
        <n v="2692466"/>
        <n v="1989464"/>
        <n v="13169508"/>
        <n v="11801394"/>
        <n v="9507300"/>
        <n v="4752000"/>
        <n v="10683519"/>
        <n v="87400182"/>
        <n v="4215266"/>
        <n v="3773953"/>
        <n v="5178518"/>
        <n v="12548415"/>
        <n v="13860000"/>
        <n v="53868100"/>
        <n v="446424"/>
        <n v="14015102"/>
        <n v="12977947"/>
        <n v="5818094"/>
        <n v="15221791"/>
        <n v="32442880"/>
        <n v="31152446"/>
        <n v="12571616"/>
        <n v="107903448"/>
        <n v="6927252"/>
        <n v="12015094"/>
        <n v="60815193"/>
        <n v="20376360"/>
        <n v="36206365"/>
        <n v="46193085"/>
        <n v="131917349"/>
        <n v="20256523"/>
        <n v="9177027"/>
        <n v="154680302"/>
        <n v="1697878"/>
        <n v="49122069"/>
        <n v="30415200"/>
        <n v="3199933"/>
        <n v="12328294"/>
        <n v="27404807"/>
        <n v="380696919"/>
        <n v="21796369"/>
        <n v="50058350"/>
        <n v="14415898"/>
        <n v="13086701"/>
        <n v="18629310"/>
        <n v="14159268"/>
        <n v="10594628"/>
        <n v="29433549"/>
        <n v="37427424"/>
        <n v="78139177"/>
        <n v="49568747"/>
        <n v="40553600"/>
        <n v="155123059"/>
        <n v="82189474"/>
        <n v="31989389"/>
        <n v="47265221"/>
        <n v="11657842"/>
        <n v="34548626"/>
        <n v="26438412"/>
        <n v="16880436"/>
        <n v="5787950"/>
        <n v="861764"/>
        <n v="30391755"/>
        <n v="24567726"/>
        <n v="38631537"/>
        <n v="3904842"/>
        <n v="53517673"/>
        <n v="43363637"/>
        <n v="8214360"/>
        <n v="7413705"/>
        <n v="8439528"/>
        <n v="-8439528"/>
        <n v="293122181"/>
        <n v="11607300"/>
        <n v="14916787"/>
        <n v="25093807"/>
        <n v="19975183"/>
        <n v="28786680"/>
        <n v="18568480"/>
        <n v="25092540"/>
        <n v="104074600"/>
        <n v="73500211"/>
        <n v="33760872"/>
        <n v="337375282"/>
        <n v="110641713"/>
        <n v="695468"/>
        <n v="3364944"/>
        <n v="26974524"/>
        <n v="10128262"/>
        <n v="20147957"/>
        <n v="51328945"/>
        <n v="2264005"/>
        <n v="41984978"/>
        <n v="28747308"/>
        <n v="50185080"/>
        <n v="5119718"/>
        <n v="11432700"/>
        <n v="56548590"/>
        <n v="21054780"/>
        <n v="29204611"/>
        <n v="429962360"/>
        <n v="19671000"/>
        <n v="21197629"/>
        <n v="136469109"/>
        <n v="13352234"/>
        <n v="59729011"/>
        <n v="59081526"/>
        <n v="31204262"/>
        <n v="2296624"/>
        <n v="14989362"/>
        <n v="218710017"/>
        <n v="11856600"/>
        <n v="243811552"/>
        <n v="5786099"/>
        <n v="5830593"/>
        <n v="23769512"/>
        <n v="8687580"/>
        <n v="46228636"/>
        <n v="235315325"/>
        <n v="19337544"/>
        <n v="99270409"/>
        <n v="-99270409"/>
        <n v="43408368"/>
        <n v="22306961"/>
        <n v="13167247"/>
        <n v="78457120"/>
        <n v="36471044"/>
        <n v="282090305"/>
        <n v="36290712"/>
        <n v="48273637"/>
        <n v="42779849"/>
        <n v="3381474"/>
        <n v="55407595"/>
        <n v="33242836"/>
        <n v="3150720"/>
        <n v="22183694"/>
        <n v="9210305"/>
        <n v="24868182"/>
        <n v="26336745"/>
        <n v="11660954"/>
        <n v="6746050"/>
        <n v="31530424"/>
        <n v="341335150"/>
        <n v="11752243"/>
        <n v="49064881"/>
        <n v="17627540"/>
        <n v="17405923"/>
        <n v="90740931"/>
        <n v="33748146"/>
        <n v="26673814"/>
        <n v="66752000"/>
        <n v="7691380"/>
        <n v="159877698"/>
        <n v="104267629"/>
        <n v="125463234"/>
        <n v="14484140"/>
        <n v="83171484"/>
        <n v="105281280"/>
        <n v="202240000"/>
        <n v="28875580"/>
        <n v="101637183"/>
        <n v="1702320628"/>
        <n v="7695470"/>
        <n v="3508120"/>
        <n v="16183578"/>
        <n v="6595538"/>
        <n v="5615280"/>
        <n v="52927400"/>
        <n v="31129965"/>
        <n v="65407324"/>
        <n v="182683550"/>
        <n v="36562986"/>
        <n v="35015083"/>
        <n v="27880600"/>
        <n v="7347219"/>
        <n v="48527048"/>
        <n v="38832607"/>
        <n v="38728433"/>
        <n v="58934606"/>
        <n v="45038492"/>
        <n v="16111595"/>
        <n v="30246801"/>
        <n v="37828001"/>
        <n v="9869928"/>
        <n v="33081883"/>
        <n v="12969573"/>
        <n v="256309333"/>
        <n v="15389797"/>
        <n v="11631600"/>
        <n v="59936590"/>
        <n v="41584019"/>
        <n v="59624075"/>
        <n v="776825"/>
        <n v="31970785"/>
        <n v="6579479"/>
        <n v="14529020"/>
        <n v="187625689"/>
        <n v="5300527"/>
        <n v="54574703"/>
        <n v="16164362"/>
        <n v="74449200"/>
        <n v="92129619"/>
        <n v="63693044"/>
        <n v="7944000"/>
        <n v="41648047"/>
        <n v="74384285"/>
        <n v="5308172"/>
        <n v="70424949"/>
        <n v="432352071"/>
        <n v="286067078"/>
        <n v="765489544"/>
        <n v="14843400"/>
        <n v="39484294"/>
        <n v="8050112"/>
        <n v="8594287"/>
        <n v="737886"/>
        <n v="979220"/>
        <n v="2921077"/>
        <n v="1387487"/>
        <n v="483030"/>
        <n v="49869"/>
        <n v="378048"/>
        <n v="2114995"/>
        <n v="1939148"/>
        <n v="25624"/>
        <n v="481383"/>
        <n v="847770"/>
        <n v="2911375"/>
        <n v="2616527"/>
        <n v="13975973"/>
        <n v="442980"/>
        <n v="3697902"/>
        <n v="3965365"/>
        <n v="5822966"/>
        <n v="17642799"/>
        <n v="4320858"/>
        <n v="13364"/>
        <n v="19617215"/>
        <n v="1468016"/>
        <n v="494579"/>
        <n v="662160"/>
        <n v="255167"/>
        <n v="480049"/>
        <n v="529722"/>
        <n v="425923"/>
        <n v="1071658"/>
        <n v="4110112"/>
        <n v="54774430"/>
        <n v="1151976"/>
        <n v="6165168"/>
        <n v="107432627"/>
        <n v="39339155"/>
        <n v="43742413"/>
        <n v="59367420"/>
        <n v="6227788"/>
        <n v="4229641"/>
        <n v="3040790"/>
        <n v="47578955"/>
        <n v="12509724"/>
        <n v="73325858"/>
        <n v="1680210"/>
        <n v="33873034"/>
        <n v="2049224"/>
        <n v="717292"/>
        <n v="6344461"/>
        <n v="31841846"/>
        <n v="71334261"/>
        <n v="82382563"/>
        <n v="6065558"/>
        <n v="68400266"/>
        <n v="31304179"/>
        <n v="8713569"/>
        <n v="52362811"/>
        <n v="211288274"/>
        <n v="63804195"/>
        <n v="985599"/>
        <n v="18005628"/>
        <n v="9821575"/>
        <n v="10265130"/>
        <n v="565671"/>
        <n v="111961727"/>
        <n v="87864304"/>
        <n v="278583299"/>
        <n v="18901479"/>
        <n v="22900640"/>
        <n v="62252403"/>
        <n v="892179"/>
        <n v="26664310"/>
        <n v="77747673"/>
        <n v="139534312"/>
        <n v="263745545"/>
        <n v="1490036"/>
        <n v="34134841"/>
        <n v="144214590"/>
        <n v="6653325"/>
        <n v="25536095"/>
        <n v="76339466"/>
        <n v="4939085"/>
        <n v="97715782"/>
        <n v="12665771"/>
        <n v="69038366"/>
        <n v="9504750"/>
        <n v="65983746"/>
        <n v="11353994"/>
        <n v="14247360"/>
        <n v="91510266"/>
        <n v="150119683"/>
        <n v="5514916"/>
        <n v="44527802"/>
        <n v="35903347"/>
        <n v="48799134"/>
        <n v="46723426"/>
        <n v="2796882"/>
        <n v="54614880"/>
        <n v="4030816"/>
        <n v="14212533"/>
        <n v="146241644"/>
        <n v="59471963"/>
        <n v="10223800"/>
        <n v="5445335"/>
        <n v="36409920"/>
        <n v="4007096"/>
        <n v="49701124"/>
        <n v="4805846"/>
        <n v="218089089"/>
        <n v="32708970"/>
        <n v="89658939"/>
        <n v="3993389"/>
        <n v="43422931"/>
        <n v="204169632"/>
        <n v="118169389"/>
        <n v="7183056"/>
        <n v="49571504"/>
        <n v="61271020"/>
        <n v="2004920"/>
        <n v="-61271020"/>
        <n v="-2004920"/>
        <n v="182378650"/>
        <n v="693"/>
        <n v="-182378650"/>
        <n v="-693"/>
        <n v="169067620"/>
        <n v="-169067620"/>
        <n v="14037246"/>
        <n v="761324"/>
        <n v="22452"/>
        <n v="54741"/>
        <n v="422761"/>
        <n v="42624"/>
        <n v="139061"/>
        <n v="531990"/>
        <n v="32266"/>
        <n v="346729"/>
        <n v="80002"/>
        <n v="31258"/>
        <n v="60800"/>
        <n v="2427677"/>
        <n v="245760"/>
        <n v="15851"/>
        <n v="334946942"/>
        <n v="18110"/>
        <n v="59829"/>
        <n v="29128"/>
        <n v="598527"/>
        <n v="260820"/>
        <n v="1374600"/>
        <n v="72840"/>
        <n v="328173"/>
        <n v="781777"/>
        <n v="583876"/>
        <n v="586530"/>
        <n v="-348303533"/>
        <n v="440572"/>
        <n v="1223979"/>
        <n v="1556400"/>
        <n v="2901"/>
        <n v="4639715"/>
        <n v="3081095"/>
        <n v="124444"/>
        <n v="1321600"/>
        <n v="5055299"/>
        <n v="16647"/>
        <n v="701467"/>
        <n v="125640"/>
        <n v="736240"/>
        <n v="24975"/>
        <n v="944395"/>
        <n v="2432025"/>
        <n v="946580"/>
        <n v="1398599"/>
        <n v="344960"/>
        <n v="1022309"/>
        <n v="782325"/>
        <n v="499500"/>
        <n v="31666"/>
        <n v="884017"/>
        <n v="121764"/>
        <n v="711170"/>
        <n v="1133204"/>
        <n v="1232523"/>
        <n v="341880"/>
        <n v="191295"/>
        <n v="79233"/>
        <n v="27733"/>
        <n v="9645068"/>
        <n v="91393"/>
        <n v="120564"/>
        <n v="382302"/>
        <n v="976189"/>
        <n v="777066"/>
        <n v="763369"/>
        <n v="1071180"/>
        <n v="1916242"/>
        <n v="2111395"/>
        <n v="1353312"/>
        <n v="2892005"/>
        <n v="1137115"/>
        <n v="49668"/>
        <n v="34611"/>
        <n v="3456096"/>
        <n v="3905328"/>
        <n v="382629"/>
        <n v="3212070"/>
        <n v="1876339"/>
        <n v="238640"/>
        <n v="14440"/>
        <n v="63570"/>
        <n v="586612"/>
        <n v="1303243"/>
        <n v="2904036"/>
        <n v="89568"/>
        <n v="2761697"/>
        <n v="1619568"/>
        <n v="2855160"/>
        <n v="215828"/>
        <n v="477000"/>
        <n v="2597706"/>
        <n v="1491840"/>
        <n v="109620"/>
        <n v="471174"/>
        <n v="2831446"/>
        <n v="11859959"/>
        <n v="3805811"/>
        <n v="63060"/>
        <n v="1274543"/>
        <n v="314495"/>
        <n v="780120"/>
        <n v="13367407"/>
        <n v="48050"/>
        <n v="848571"/>
        <n v="4624407"/>
        <n v="1038799"/>
        <n v="317282"/>
        <n v="1783814"/>
        <n v="997668"/>
        <n v="91738"/>
        <n v="2709"/>
        <n v="289980"/>
        <n v="25273"/>
        <n v="137010"/>
        <n v="42950"/>
        <n v="8298641"/>
        <n v="5404885"/>
        <n v="18130521"/>
        <n v="1014477"/>
        <n v="1427840"/>
        <n v="679419"/>
        <n v="25200"/>
        <n v="207530"/>
        <n v="1646065"/>
        <n v="28160"/>
        <n v="839821"/>
        <n v="3654378"/>
        <n v="2873598"/>
        <n v="309621"/>
        <n v="501098"/>
        <n v="1444240"/>
        <n v="857599"/>
        <n v="1742373"/>
        <n v="1633677"/>
        <n v="1914360"/>
        <n v="192150"/>
        <n v="191963"/>
        <n v="581059"/>
        <n v="78285"/>
        <n v="728213"/>
        <n v="141955"/>
        <n v="10080"/>
        <n v="45393"/>
        <n v="1289600"/>
        <n v="44134"/>
        <n v="164208"/>
        <n v="360205"/>
        <n v="204207"/>
        <n v="159485"/>
        <n v="1296248"/>
        <n v="599894"/>
        <n v="59447"/>
        <n v="532500"/>
        <n v="88776"/>
        <n v="88369"/>
        <n v="5189199"/>
        <n v="123344"/>
        <n v="710255"/>
        <n v="197454"/>
        <n v="46170"/>
        <n v="526801"/>
        <n v="31693"/>
        <n v="1252340"/>
        <n v="118720"/>
        <n v="198720"/>
        <n v="513323"/>
        <n v="597442"/>
        <n v="606917"/>
        <n v="177559"/>
        <n v="262093"/>
        <n v="3002652"/>
        <n v="2681314"/>
        <n v="5666984"/>
        <n v="236060"/>
        <n v="2681027"/>
        <n v="1307895"/>
        <n v="8484567"/>
        <n v="225319"/>
        <n v="732366"/>
        <n v="2577184"/>
        <n v="50803"/>
        <n v="309862"/>
        <n v="298584"/>
        <n v="626744"/>
        <n v="246667"/>
        <n v="331320"/>
        <n v="1965840"/>
        <n v="1306035"/>
        <n v="1154862"/>
        <n v="8928"/>
        <n v="4313400"/>
        <n v="2305202"/>
        <n v="399330"/>
        <n v="874325"/>
        <n v="1757800"/>
        <n v="823320"/>
        <n v="13530"/>
        <n v="54945"/>
        <n v="1378278"/>
        <n v="695581"/>
        <n v="102300"/>
        <n v="151815"/>
        <n v="862702"/>
        <n v="437624"/>
        <n v="978487"/>
        <n v="632699"/>
        <n v="1199695"/>
        <n v="274412"/>
        <n v="799052"/>
        <n v="1145622"/>
        <n v="238042"/>
        <n v="252547"/>
        <n v="59810"/>
        <n v="185317"/>
        <n v="557946"/>
        <n v="58992"/>
        <n v="562080"/>
        <n v="111501"/>
        <n v="768574"/>
        <n v="106011"/>
        <n v="4705214"/>
        <n v="946393"/>
        <n v="888685"/>
        <n v="4654"/>
        <n v="1107486"/>
        <n v="36836"/>
        <n v="3116509"/>
        <n v="27280"/>
        <n v="60040"/>
        <n v="6061"/>
        <n v="870596"/>
        <n v="2008937"/>
        <n v="155664"/>
        <n v="18543"/>
        <n v="1615634"/>
        <n v="5718022"/>
        <n v="1902198"/>
        <n v="232084"/>
        <n v="1044393"/>
        <n v="228789"/>
        <n v="486057"/>
        <n v="28600"/>
        <n v="1560"/>
        <n v="2057640"/>
        <n v="1"/>
        <n v="2068930"/>
        <n v="3174790"/>
        <n v="1977810"/>
        <n v="10"/>
        <n v="1719530"/>
        <n v="401910"/>
        <n v="29030"/>
        <n v="144375000"/>
        <n v="119760040"/>
        <n v="6112330"/>
        <n v="48290"/>
        <n v="44230"/>
        <n v="191560"/>
        <n v="296370"/>
        <n v="18134880"/>
        <n v="163450"/>
        <n v="111452120"/>
        <n v="124181450"/>
        <n v="168956710"/>
        <n v="175645190"/>
        <n v="132154110"/>
        <n v="130662080"/>
        <n v="16100428"/>
        <n v="11611215"/>
        <n v="19030274"/>
        <n v="13162085"/>
        <n v="10820000"/>
        <n v="608700"/>
        <n v="6963810"/>
        <n v="3040253"/>
        <n v="848989"/>
        <n v="4000000"/>
        <n v="12778780"/>
        <n v="13972661"/>
        <n v="20565951"/>
        <n v="10603393"/>
        <n v="3746970"/>
        <n v="19592692"/>
        <n v="2868773"/>
        <n v="22284719"/>
        <n v="11538630"/>
        <n v="21627667"/>
        <n v="9800000"/>
        <n v="2799080"/>
        <n v="9072000"/>
        <n v="4757140"/>
        <n v="9769895"/>
        <n v="9034108"/>
        <n v="521520"/>
        <n v="19696530"/>
        <n v="2998656"/>
        <n v="11572397"/>
        <n v="4506000"/>
        <n v="5537110"/>
        <n v="4680000"/>
        <n v="21625431"/>
        <n v="35244877"/>
        <n v="14480018"/>
        <n v="10879376"/>
        <n v="47617942"/>
        <n v="2884304"/>
        <n v="12886882"/>
        <n v="6400436"/>
        <n v="10232400"/>
        <n v="11578896"/>
        <n v="38737052"/>
        <n v="8060000"/>
        <n v="10563200"/>
        <n v="3858467"/>
        <n v="30329921"/>
        <n v="9075444"/>
        <n v="12354011"/>
        <n v="64179839"/>
        <n v="19835599"/>
        <n v="12380014"/>
        <n v="3380000"/>
        <n v="3054616"/>
        <n v="5099744"/>
        <n v="13217677"/>
        <n v="4549424"/>
        <n v="12957731"/>
        <n v="9404425"/>
        <n v="73916713"/>
        <n v="4825600"/>
        <n v="79454711"/>
        <n v="1458408"/>
        <n v="6525651"/>
        <n v="6388919"/>
        <n v="9712290"/>
        <n v="6320000"/>
        <n v="31515390"/>
        <n v="8643000"/>
        <n v="3832060"/>
        <n v="10728540"/>
        <n v="2632419"/>
        <n v="28042966"/>
        <n v="2447697"/>
        <n v="4320000"/>
        <n v="11988650"/>
        <n v="8426880"/>
        <n v="13837992"/>
        <n v="48971000"/>
        <n v="3430867"/>
        <n v="19903040"/>
        <n v="12600000"/>
        <n v="5965848"/>
        <n v="12139739"/>
        <n v="11972280"/>
        <n v="405840"/>
        <n v="91319316"/>
        <n v="19421896"/>
        <n v="1808604"/>
        <n v="5120000"/>
        <n v="5289177"/>
        <n v="13962614"/>
        <n v="17666334"/>
        <n v="1389614"/>
        <n v="5684490"/>
        <n v="26324815"/>
        <n v="3115384"/>
        <n v="9440000"/>
        <n v="7384320"/>
        <n v="11407650"/>
        <n v="41271138"/>
        <n v="16380000"/>
        <n v="11511195"/>
        <n v="7880000"/>
        <n v="1991159"/>
        <n v="20385698"/>
        <n v="6613353"/>
        <n v="26535852"/>
        <n v="16969644"/>
        <n v="6447000"/>
        <n v="14676596"/>
        <n v="6387068"/>
        <n v="20946240"/>
        <n v="-137225618"/>
        <n v="17055853"/>
        <n v="25216368"/>
        <n v="6257849"/>
        <n v="72390717"/>
        <n v="10506877"/>
        <n v="21541305"/>
        <n v="13814080"/>
        <n v="11757407"/>
        <n v="19702400"/>
        <n v="115001864"/>
        <n v="32145449"/>
        <n v="146946393"/>
        <n v="22006017"/>
        <n v="21937304"/>
        <n v="3182373"/>
        <n v="4942917"/>
        <n v="28487932"/>
        <n v="23750242"/>
        <n v="27631514"/>
        <n v="6090078"/>
        <n v="6400528"/>
        <n v="44918884"/>
        <n v="31454321"/>
        <n v="14384047"/>
        <n v="3982317"/>
        <n v="7079634"/>
        <n v="17284758"/>
        <n v="23931393"/>
        <n v="102052779"/>
        <n v="20519952"/>
        <n v="43696800"/>
        <n v="31212000"/>
        <n v="88306720"/>
        <n v="3902194"/>
        <n v="9211326"/>
        <n v="12748679"/>
        <n v="5509973"/>
        <n v="22170960"/>
        <n v="20884187"/>
        <n v="4592556"/>
        <n v="5093092"/>
        <n v="9896270"/>
        <n v="20696813"/>
        <n v="58561330"/>
        <n v="149555021"/>
        <n v="22043280"/>
        <n v="30873516"/>
        <n v="3870247"/>
        <n v="3866402"/>
        <n v="24078981"/>
        <n v="-24581740"/>
        <n v="70990002"/>
        <n v="53922850"/>
        <n v="3843329"/>
        <n v="37419840"/>
        <n v="139540389"/>
        <n v="99887025"/>
        <n v="28804149"/>
        <n v="9846298"/>
        <n v="103000200"/>
        <n v="249049"/>
        <n v="4282042"/>
        <n v="2520036"/>
        <n v="22156745"/>
        <n v="24126306"/>
        <n v="41303102"/>
        <n v="5759660"/>
        <n v="71944506"/>
        <n v="42920275"/>
        <n v="127846382"/>
        <n v="4328840"/>
        <n v="42155482"/>
        <n v="5926406"/>
        <n v="49081372"/>
        <n v="12179808"/>
        <n v="5719857"/>
        <n v="28789608"/>
        <n v="87070680"/>
        <n v="10698400"/>
        <n v="2602634"/>
        <n v="91545251"/>
        <n v="89572194"/>
        <n v="16652500"/>
        <n v="132315125"/>
        <n v="24579983"/>
        <n v="5874759"/>
        <n v="31331632"/>
        <n v="55633732"/>
        <n v="37408000"/>
        <n v="53130511"/>
        <n v="15899111"/>
        <n v="5863880"/>
        <n v="77552468"/>
        <n v="6522880"/>
        <n v="5011726"/>
        <n v="33879040"/>
        <n v="2420777"/>
        <n v="99284311"/>
        <n v="99164365"/>
        <n v="171242922"/>
        <n v="156210658"/>
        <n v="18781966"/>
        <n v="2715444"/>
        <n v="8620260"/>
        <n v="21523243"/>
        <n v="5173647"/>
        <n v="3330099"/>
        <n v="27726032"/>
        <n v="169402315"/>
        <n v="23864383"/>
        <n v="2989501"/>
        <n v="23438910"/>
        <n v="5077785"/>
        <n v="7817709"/>
        <n v="4988267"/>
        <n v="42502587"/>
        <n v="31274400"/>
        <n v="51377394"/>
        <n v="134375664"/>
        <n v="12782140"/>
        <n v="3364549"/>
        <n v="51770780"/>
        <n v="185124492"/>
        <n v="29344000"/>
        <n v="21903840"/>
        <n v="133092805"/>
        <n v="22368168"/>
        <n v="22290097"/>
        <n v="11455490"/>
        <n v="44979950"/>
        <n v="40668897"/>
        <n v="32785920"/>
        <n v="68195871"/>
        <n v="35803600"/>
        <n v="46351760"/>
        <n v="3515878"/>
        <n v="2177515"/>
        <n v="3670147"/>
        <n v="36884400"/>
        <n v="8694180"/>
        <n v="103458845"/>
        <n v="17030389"/>
        <n v="3725827"/>
        <n v="37564800"/>
        <n v="22612131"/>
        <n v="54648536"/>
        <n v="44089200"/>
        <n v="95678582"/>
        <n v="12975200"/>
        <n v="3693254"/>
        <n v="3130657"/>
        <n v="58649131"/>
        <n v="38206080"/>
        <n v="34058651"/>
        <n v="25914917"/>
        <n v="66573222"/>
        <n v="846400"/>
        <n v="2173466"/>
        <n v="28719482"/>
        <n v="1066720"/>
        <n v="3537862"/>
        <n v="88268518"/>
        <n v="5834840"/>
        <n v="1273056"/>
        <n v="52990810"/>
        <n v="4531525"/>
        <n v="2901862"/>
        <n v="9570960"/>
        <n v="6247303"/>
        <n v="5763513"/>
        <n v="19903820"/>
        <n v="84545993"/>
        <n v="7464143"/>
        <n v="52061182"/>
        <n v="21695698"/>
        <n v="44777364"/>
        <n v="7530880"/>
        <n v="28240800"/>
        <n v="82782284"/>
        <n v="53792000"/>
        <n v="223102320"/>
        <n v="3521934"/>
        <n v="24313740"/>
        <n v="6527993"/>
        <n v="18006313"/>
        <n v="3583723"/>
        <n v="66409692"/>
        <n v="64708215"/>
        <n v="6585482"/>
        <n v="4541484"/>
        <n v="3624113"/>
        <n v="16793374"/>
        <n v="2303370"/>
        <n v="29345351"/>
        <n v="43104000"/>
        <n v="5390694"/>
        <n v="22234457"/>
        <n v="101042338"/>
        <n v="7572880"/>
        <n v="7392159"/>
        <n v="129062390"/>
        <n v="209249751"/>
        <n v="5970360"/>
        <n v="55699403"/>
        <n v="26686008"/>
        <n v="126735030"/>
        <n v="11662640"/>
        <n v="2542083"/>
        <n v="21377475"/>
        <n v="19360152"/>
        <n v="3598042"/>
        <n v="7754400"/>
        <n v="2661803"/>
        <n v="14060804"/>
        <n v="14432466"/>
        <n v="32701317"/>
        <n v="41667200"/>
        <n v="1456880"/>
        <n v="22298510"/>
        <n v="59128676"/>
        <n v="14492800"/>
        <n v="2280455"/>
        <n v="33644000"/>
        <n v="7208136"/>
        <n v="100730001"/>
        <n v="72350513"/>
        <n v="6586461"/>
        <n v="195928000"/>
        <n v="1445248"/>
        <n v="19405775"/>
        <n v="14549700"/>
        <n v="15475273"/>
        <n v="3682397"/>
        <n v="5053762"/>
        <n v="110909392"/>
        <n v="46932317"/>
        <n v="4928976"/>
        <n v="8440653"/>
        <n v="3356951"/>
        <n v="32135009"/>
        <n v="8189276"/>
        <n v="11742300"/>
        <n v="12871980"/>
        <n v="31105356"/>
        <n v="53700199"/>
        <n v="6550291"/>
        <n v="3839717"/>
        <n v="34229092"/>
        <n v="10746376"/>
        <n v="28986412"/>
        <n v="50455168"/>
        <n v="41497600"/>
        <n v="3610291"/>
        <n v="8739187"/>
        <n v="73282142"/>
        <n v="47605950"/>
        <n v="63834326"/>
        <n v="195988800"/>
        <n v="70575988"/>
        <n v="98464354"/>
        <n v="92194034"/>
        <n v="125142015"/>
        <n v="2292915"/>
        <n v="144641317"/>
        <n v="86000"/>
        <n v="10400"/>
        <n v="1595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214">
  <r>
    <x v="0"/>
    <x v="0"/>
    <s v="반도체사업부"/>
    <d v="2023-01-01T00:00:00"/>
    <s v="20230101-7002-2"/>
    <s v="출장비 정산 취소"/>
    <x v="0"/>
    <x v="0"/>
  </r>
  <r>
    <x v="0"/>
    <x v="0"/>
    <s v="반도체사업부"/>
    <d v="2023-01-25T00:00:00"/>
    <s v="20230125-7007-5"/>
    <s v="정일량기사 중국출장비 정산(8/21~  )"/>
    <x v="1"/>
    <x v="1"/>
  </r>
  <r>
    <x v="0"/>
    <x v="0"/>
    <s v="반도체사업부"/>
    <d v="2023-03-10T00:00:00"/>
    <s v="20230310-7004-2"/>
    <s v="최봉민부사장외2명 베트남 출장비"/>
    <x v="2"/>
    <x v="0"/>
  </r>
  <r>
    <x v="0"/>
    <x v="0"/>
    <s v="반도체사업부"/>
    <d v="2023-03-10T00:00:00"/>
    <s v="20230310-7006-4"/>
    <s v="2022 연말정산 분할납부(황선태)"/>
    <x v="3"/>
    <x v="0"/>
  </r>
  <r>
    <x v="0"/>
    <x v="0"/>
    <s v="반도체사업부"/>
    <d v="2023-03-21T00:00:00"/>
    <s v="20230321-7007-4"/>
    <s v="최봉민부사장,황선태전무 중국출장비(3/26~4/2)"/>
    <x v="4"/>
    <x v="0"/>
  </r>
  <r>
    <x v="0"/>
    <x v="0"/>
    <s v="반도체사업부"/>
    <d v="2023-03-31T00:00:00"/>
    <s v="20230331-7012-2"/>
    <s v="임성태상무,조아현대리 심천출장비(4/3~7)"/>
    <x v="5"/>
    <x v="0"/>
  </r>
  <r>
    <x v="0"/>
    <x v="0"/>
    <s v="반도체사업부"/>
    <d v="2023-03-31T00:00:00"/>
    <s v="20230331-7059-4"/>
    <s v="황선태전무 연말정산 추징 분할금"/>
    <x v="1"/>
    <x v="2"/>
  </r>
  <r>
    <x v="0"/>
    <x v="0"/>
    <s v="반도체사업부"/>
    <d v="2023-03-31T00:00:00"/>
    <s v="20230331-7079-2"/>
    <s v="출장비 정산"/>
    <x v="1"/>
    <x v="3"/>
  </r>
  <r>
    <x v="0"/>
    <x v="0"/>
    <s v="반도체사업부"/>
    <d v="2023-03-31T00:00:00"/>
    <s v="20230331-7079-3"/>
    <s v="출장비 정산"/>
    <x v="1"/>
    <x v="2"/>
  </r>
  <r>
    <x v="0"/>
    <x v="0"/>
    <s v="반도체사업부"/>
    <d v="2023-03-31T00:00:00"/>
    <s v="20230331-7079-4"/>
    <s v="출장비 정산"/>
    <x v="1"/>
    <x v="4"/>
  </r>
  <r>
    <x v="0"/>
    <x v="0"/>
    <s v="반도체사업부"/>
    <d v="2023-03-31T00:00:00"/>
    <s v="20230331-7079-5"/>
    <s v="출장비 정산"/>
    <x v="1"/>
    <x v="5"/>
  </r>
  <r>
    <x v="0"/>
    <x v="0"/>
    <s v="반도체사업부"/>
    <d v="2023-04-01T00:00:00"/>
    <s v="20230401-7001-2"/>
    <s v="출장비 정산 취소"/>
    <x v="2"/>
    <x v="0"/>
  </r>
  <r>
    <x v="0"/>
    <x v="0"/>
    <s v="반도체사업부"/>
    <d v="2023-04-01T00:00:00"/>
    <s v="20230401-7001-3"/>
    <s v="출장비 정산 취소"/>
    <x v="6"/>
    <x v="0"/>
  </r>
  <r>
    <x v="0"/>
    <x v="0"/>
    <s v="반도체사업부"/>
    <d v="2023-04-01T00:00:00"/>
    <s v="20230401-7001-4"/>
    <s v="출장비 정산 취소"/>
    <x v="4"/>
    <x v="0"/>
  </r>
  <r>
    <x v="0"/>
    <x v="0"/>
    <s v="반도체사업부"/>
    <d v="2023-04-01T00:00:00"/>
    <s v="20230401-7001-5"/>
    <s v="출장비 정산 취소"/>
    <x v="5"/>
    <x v="0"/>
  </r>
  <r>
    <x v="0"/>
    <x v="0"/>
    <s v="반도체사업부"/>
    <d v="2023-04-03T00:00:00"/>
    <s v="20230403-7002-3"/>
    <s v="최봉민부사장외2명 베트남 출장비 정산(3/12~16)"/>
    <x v="1"/>
    <x v="3"/>
  </r>
  <r>
    <x v="0"/>
    <x v="0"/>
    <s v="반도체사업부"/>
    <d v="2023-04-10T00:00:00"/>
    <s v="20230410-7009-4"/>
    <s v="최봉민부사장외1명 중국출장비 정산(3/26~4/2)"/>
    <x v="1"/>
    <x v="4"/>
  </r>
  <r>
    <x v="0"/>
    <x v="0"/>
    <s v="반도체사업부"/>
    <d v="2023-04-17T00:00:00"/>
    <s v="20230417-7004-3"/>
    <s v="임성태상무,조아현과장 심천출장비 정산(4/3~7)"/>
    <x v="1"/>
    <x v="5"/>
  </r>
  <r>
    <x v="0"/>
    <x v="0"/>
    <s v="반도체사업부"/>
    <d v="2023-05-10T00:00:00"/>
    <s v="20230510-7003-4"/>
    <s v="황선태전무 연말정산 추징"/>
    <x v="1"/>
    <x v="2"/>
  </r>
  <r>
    <x v="0"/>
    <x v="0"/>
    <s v="반도체사업부"/>
    <d v="2023-05-15T00:00:00"/>
    <s v="20230515-7004-3"/>
    <s v="박태영기사 베트남출장비(23.5/16~6/9)"/>
    <x v="7"/>
    <x v="0"/>
  </r>
  <r>
    <x v="0"/>
    <x v="0"/>
    <s v="반도체사업부"/>
    <d v="2023-05-22T00:00:00"/>
    <s v="20230522-7001-3"/>
    <s v="조아현,강우혁,정일량 중국출장비(23.05.23~26)"/>
    <x v="8"/>
    <x v="0"/>
  </r>
  <r>
    <x v="0"/>
    <x v="0"/>
    <s v="반도체사업부"/>
    <d v="2023-06-02T00:00:00"/>
    <s v="20230602-7001-3"/>
    <s v="최봉민,황선태,임성태 베트남출장비(6/5~11)"/>
    <x v="9"/>
    <x v="0"/>
  </r>
  <r>
    <x v="0"/>
    <x v="0"/>
    <s v="반도체사업부"/>
    <d v="2023-06-19T00:00:00"/>
    <s v="20230619-7001-3"/>
    <s v="조아현과장외2명 중국출장비 정산(5/23~26)"/>
    <x v="1"/>
    <x v="6"/>
  </r>
  <r>
    <x v="0"/>
    <x v="0"/>
    <s v="반도체사업부"/>
    <d v="2023-06-19T00:00:00"/>
    <s v="20230619-7004-3"/>
    <s v="최봉민,황선태,임성태 베트남출장비 정산(23.6/5~11)"/>
    <x v="1"/>
    <x v="7"/>
  </r>
  <r>
    <x v="0"/>
    <x v="0"/>
    <s v="반도체사업부"/>
    <d v="2023-06-23T00:00:00"/>
    <s v="20230623-7001-4"/>
    <s v="황선태,임성태 베트남 출장비(6/24~30)"/>
    <x v="10"/>
    <x v="0"/>
  </r>
  <r>
    <x v="0"/>
    <x v="0"/>
    <s v="반도체사업부"/>
    <d v="2023-06-26T00:00:00"/>
    <s v="20230626-7008-3"/>
    <s v="최봉민부사장 남경 출장비(6/28~7/2)"/>
    <x v="11"/>
    <x v="0"/>
  </r>
  <r>
    <x v="0"/>
    <x v="0"/>
    <s v="반도체사업부"/>
    <d v="2023-06-30T00:00:00"/>
    <s v="20230630-7082-4"/>
    <s v="황선태,임성태 베트남 출장비 정산(6/24~30)"/>
    <x v="1"/>
    <x v="8"/>
  </r>
  <r>
    <x v="0"/>
    <x v="0"/>
    <s v="반도체사업부"/>
    <d v="2023-06-30T00:00:00"/>
    <s v="20230630-7086-2"/>
    <s v="출장비 정산"/>
    <x v="1"/>
    <x v="9"/>
  </r>
  <r>
    <x v="0"/>
    <x v="0"/>
    <s v="반도체사업부"/>
    <d v="2023-06-30T00:00:00"/>
    <s v="20230630-7086-3"/>
    <s v="출장비 정산"/>
    <x v="1"/>
    <x v="10"/>
  </r>
  <r>
    <x v="0"/>
    <x v="0"/>
    <s v="반도체사업부"/>
    <d v="2023-07-01T00:00:00"/>
    <s v="20230701-7003-2"/>
    <s v="출장비 정산 취소"/>
    <x v="1"/>
    <x v="11"/>
  </r>
  <r>
    <x v="0"/>
    <x v="0"/>
    <s v="반도체사업부"/>
    <d v="2023-07-01T00:00:00"/>
    <s v="20230701-7003-3"/>
    <s v="출장비 정산 취소"/>
    <x v="1"/>
    <x v="12"/>
  </r>
  <r>
    <x v="0"/>
    <x v="0"/>
    <s v="반도체사업부"/>
    <d v="2023-07-14T00:00:00"/>
    <s v="20230714-7006-2"/>
    <s v="최봉민부사장 중국출장비 정산(6/28~7/2)"/>
    <x v="1"/>
    <x v="9"/>
  </r>
  <r>
    <x v="0"/>
    <x v="0"/>
    <s v="반도체사업부"/>
    <d v="2023-07-17T00:00:00"/>
    <s v="20230717-7020-2"/>
    <s v="박태영기사 베트남출장비 정산(23.5/16~7/9)"/>
    <x v="1"/>
    <x v="10"/>
  </r>
  <r>
    <x v="0"/>
    <x v="0"/>
    <s v="반도체사업부"/>
    <d v="2023-07-21T00:00:00"/>
    <s v="20230721-7001-1"/>
    <s v="조아현과장 중국출장비(7/24~27)"/>
    <x v="12"/>
    <x v="0"/>
  </r>
  <r>
    <x v="0"/>
    <x v="0"/>
    <s v="반도체사업부"/>
    <d v="2023-08-14T00:00:00"/>
    <s v="20230814-7001-3"/>
    <s v="조아현과장 중국출장비 정산(7/24~27)"/>
    <x v="1"/>
    <x v="13"/>
  </r>
  <r>
    <x v="0"/>
    <x v="0"/>
    <s v="반도체사업부"/>
    <d v="2023-08-22T00:00:00"/>
    <s v="20230822-7004-3"/>
    <s v="임성태상무 베트남 출장비(8/27~31)"/>
    <x v="13"/>
    <x v="0"/>
  </r>
  <r>
    <x v="0"/>
    <x v="0"/>
    <s v="반도체사업부"/>
    <d v="2023-09-30T00:00:00"/>
    <s v="20230930-7032-2"/>
    <s v="출장비 정산"/>
    <x v="1"/>
    <x v="14"/>
  </r>
  <r>
    <x v="0"/>
    <x v="0"/>
    <s v="반도체사업부"/>
    <d v="2023-10-01T00:00:00"/>
    <s v="20231001-7009-2"/>
    <s v="출장비 정산 취소"/>
    <x v="1"/>
    <x v="15"/>
  </r>
  <r>
    <x v="0"/>
    <x v="0"/>
    <s v="반도체사업부"/>
    <d v="2023-10-04T00:00:00"/>
    <s v="20231004-7002-2"/>
    <s v="임성태상무 베트남 출장비 정산(8/27~31)"/>
    <x v="1"/>
    <x v="14"/>
  </r>
  <r>
    <x v="0"/>
    <x v="0"/>
    <s v="반도체사업부"/>
    <d v="2023-10-10T00:00:00"/>
    <s v="20231010-7005-3"/>
    <s v="임성태상무,조아현과장 중국출장비(10/11~13)"/>
    <x v="14"/>
    <x v="0"/>
  </r>
  <r>
    <x v="0"/>
    <x v="0"/>
    <s v="반도체사업부"/>
    <d v="2023-10-31T00:00:00"/>
    <s v="20231031-7014-3"/>
    <s v="임성태상무,조아현과장 중국출장비 정산(10/11~13)"/>
    <x v="1"/>
    <x v="16"/>
  </r>
  <r>
    <x v="0"/>
    <x v="0"/>
    <s v="반도체사업부"/>
    <d v="2023-10-31T00:00:00"/>
    <s v="20231031-7015-3"/>
    <s v="조아현과장 중국출장비(11/1~3)"/>
    <x v="15"/>
    <x v="0"/>
  </r>
  <r>
    <x v="0"/>
    <x v="0"/>
    <s v="반도체사업부"/>
    <d v="2023-11-07T00:00:00"/>
    <s v="20231107-7001-3"/>
    <s v="최봉민부사장 중국출장비(11/8~12)"/>
    <x v="16"/>
    <x v="0"/>
  </r>
  <r>
    <x v="0"/>
    <x v="0"/>
    <s v="반도체사업부"/>
    <d v="2023-11-13T00:00:00"/>
    <s v="20231113-7003-3"/>
    <s v="조아현과장 중국출장비 정산(11/1~3)"/>
    <x v="1"/>
    <x v="17"/>
  </r>
  <r>
    <x v="0"/>
    <x v="0"/>
    <s v="반도체사업부"/>
    <d v="2023-11-24T00:00:00"/>
    <s v="20231124-7004-3"/>
    <s v="강우혁,정일량주임 중국출장비(11/27~12/1)"/>
    <x v="17"/>
    <x v="0"/>
  </r>
  <r>
    <x v="0"/>
    <x v="0"/>
    <s v="반도체사업부"/>
    <d v="2023-12-04T00:00:00"/>
    <s v="20231204-7001-2"/>
    <s v="최봉민부사장 중국출장비 정산(11/8~12)"/>
    <x v="1"/>
    <x v="18"/>
  </r>
  <r>
    <x v="0"/>
    <x v="0"/>
    <s v="반도체사업부"/>
    <d v="2023-12-08T00:00:00"/>
    <s v="20231208-7003-3"/>
    <s v="조아현과장 대만출장비(12/11~15)"/>
    <x v="18"/>
    <x v="0"/>
  </r>
  <r>
    <x v="0"/>
    <x v="0"/>
    <s v="반도체사업부"/>
    <d v="2023-12-18T00:00:00"/>
    <s v="20231218-7002-3"/>
    <s v="강우혁,정일량주임 중국출장비 정산(11/27~12/1)"/>
    <x v="1"/>
    <x v="19"/>
  </r>
  <r>
    <x v="0"/>
    <x v="0"/>
    <s v="반도체사업부"/>
    <d v="2023-12-22T00:00:00"/>
    <s v="20231222-7028-6"/>
    <s v="조아현과장 대만출장비 정산(12/11~15)"/>
    <x v="1"/>
    <x v="20"/>
  </r>
  <r>
    <x v="1"/>
    <x v="1"/>
    <m/>
    <d v="2023-03-31T00:00:00"/>
    <s v="20230331-7073-2"/>
    <s v="1분기 감가상각비 설정"/>
    <x v="1"/>
    <x v="21"/>
  </r>
  <r>
    <x v="1"/>
    <x v="1"/>
    <m/>
    <d v="2023-06-30T00:00:00"/>
    <s v="20230630-7076-2"/>
    <s v="2분기 감가상각비 설정"/>
    <x v="1"/>
    <x v="22"/>
  </r>
  <r>
    <x v="1"/>
    <x v="1"/>
    <m/>
    <d v="2023-09-30T00:00:00"/>
    <s v="20230930-7025-2"/>
    <s v="3분기 감가상각비 설정"/>
    <x v="1"/>
    <x v="23"/>
  </r>
  <r>
    <x v="1"/>
    <x v="1"/>
    <m/>
    <d v="2023-12-31T00:00:00"/>
    <s v="20231231-7027-2"/>
    <s v="4분기 감가상각비 설정"/>
    <x v="1"/>
    <x v="24"/>
  </r>
  <r>
    <x v="2"/>
    <x v="2"/>
    <m/>
    <d v="2023-03-31T00:00:00"/>
    <s v="20230331-7073-5"/>
    <s v="1분기 감가상각비 설정"/>
    <x v="1"/>
    <x v="25"/>
  </r>
  <r>
    <x v="2"/>
    <x v="2"/>
    <m/>
    <d v="2023-06-30T00:00:00"/>
    <s v="20230630-7076-5"/>
    <s v="2분기 감가상각비 설정"/>
    <x v="1"/>
    <x v="25"/>
  </r>
  <r>
    <x v="2"/>
    <x v="2"/>
    <m/>
    <d v="2023-09-30T00:00:00"/>
    <s v="20230930-7025-5"/>
    <s v="3분기 감가상각비 설정"/>
    <x v="1"/>
    <x v="26"/>
  </r>
  <r>
    <x v="2"/>
    <x v="2"/>
    <m/>
    <d v="2023-12-31T00:00:00"/>
    <s v="20231231-7027-5"/>
    <s v="4분기 감가상각비 설정"/>
    <x v="1"/>
    <x v="27"/>
  </r>
  <r>
    <x v="3"/>
    <x v="3"/>
    <m/>
    <d v="2023-03-31T00:00:00"/>
    <s v="20230331-7073-3"/>
    <s v="1분기 감가상각비 설정"/>
    <x v="1"/>
    <x v="28"/>
  </r>
  <r>
    <x v="3"/>
    <x v="3"/>
    <m/>
    <d v="2023-06-30T00:00:00"/>
    <s v="20230630-7076-3"/>
    <s v="2분기 감가상각비 설정"/>
    <x v="1"/>
    <x v="29"/>
  </r>
  <r>
    <x v="3"/>
    <x v="3"/>
    <m/>
    <d v="2023-09-30T00:00:00"/>
    <s v="20230930-7025-3"/>
    <s v="3분기 감가상각비 설정"/>
    <x v="1"/>
    <x v="30"/>
  </r>
  <r>
    <x v="3"/>
    <x v="3"/>
    <m/>
    <d v="2023-12-31T00:00:00"/>
    <s v="20231231-7027-3"/>
    <s v="4분기 감가상각비 설정"/>
    <x v="1"/>
    <x v="31"/>
  </r>
  <r>
    <x v="4"/>
    <x v="4"/>
    <m/>
    <d v="2023-03-31T00:00:00"/>
    <s v="20230331-7073-4"/>
    <s v="1분기 감가상각비 설정"/>
    <x v="1"/>
    <x v="32"/>
  </r>
  <r>
    <x v="4"/>
    <x v="4"/>
    <m/>
    <d v="2023-06-28T00:00:00"/>
    <s v="20230628-7019-24"/>
    <s v="순수시스템증설 외 22건 폐기"/>
    <x v="19"/>
    <x v="0"/>
  </r>
  <r>
    <x v="4"/>
    <x v="4"/>
    <m/>
    <d v="2023-06-30T00:00:00"/>
    <s v="20230630-7076-4"/>
    <s v="2분기 감가상각비 설정"/>
    <x v="1"/>
    <x v="33"/>
  </r>
  <r>
    <x v="4"/>
    <x v="4"/>
    <m/>
    <d v="2023-09-30T00:00:00"/>
    <s v="20230930-7025-4"/>
    <s v="3분기 감가상각비 설정"/>
    <x v="1"/>
    <x v="34"/>
  </r>
  <r>
    <x v="4"/>
    <x v="4"/>
    <m/>
    <d v="2023-12-31T00:00:00"/>
    <s v="20231231-7027-4"/>
    <s v="4분기 감가상각비 설정"/>
    <x v="1"/>
    <x v="35"/>
  </r>
  <r>
    <x v="5"/>
    <x v="5"/>
    <m/>
    <d v="2023-02-17T00:00:00"/>
    <s v="20230217-7008-2"/>
    <s v="Work Station 폐기"/>
    <x v="20"/>
    <x v="0"/>
  </r>
  <r>
    <x v="5"/>
    <x v="5"/>
    <m/>
    <d v="2023-03-31T00:00:00"/>
    <s v="20230331-7073-6"/>
    <s v="1분기 감가상각비 설정"/>
    <x v="1"/>
    <x v="36"/>
  </r>
  <r>
    <x v="5"/>
    <x v="5"/>
    <m/>
    <d v="2023-06-30T00:00:00"/>
    <s v="20230630-7076-6"/>
    <s v="2분기 감가상각비 설정"/>
    <x v="1"/>
    <x v="37"/>
  </r>
  <r>
    <x v="5"/>
    <x v="5"/>
    <m/>
    <d v="2023-09-30T00:00:00"/>
    <s v="20230930-7025-6"/>
    <s v="3분기 감가상각비 설정"/>
    <x v="1"/>
    <x v="38"/>
  </r>
  <r>
    <x v="5"/>
    <x v="5"/>
    <m/>
    <d v="2023-12-31T00:00:00"/>
    <s v="20231231-7027-6"/>
    <s v="4분기 감가상각비 설정"/>
    <x v="1"/>
    <x v="39"/>
  </r>
  <r>
    <x v="6"/>
    <x v="6"/>
    <s v="롯데렌탈(주)"/>
    <d v="2023-01-20T00:00:00"/>
    <s v="20230120-7002-1"/>
    <s v="1월 차량 렌탈"/>
    <x v="21"/>
    <x v="0"/>
  </r>
  <r>
    <x v="6"/>
    <x v="6"/>
    <s v="롯데렌탈(주)"/>
    <d v="2023-02-20T00:00:00"/>
    <s v="20230220-7015-1"/>
    <s v="2월 차량 렌탈"/>
    <x v="22"/>
    <x v="0"/>
  </r>
  <r>
    <x v="6"/>
    <x v="6"/>
    <s v="롯데렌탈(주)"/>
    <d v="2023-03-20T00:00:00"/>
    <s v="20230320-7016-1"/>
    <s v="3월 차량 렌탈"/>
    <x v="22"/>
    <x v="0"/>
  </r>
  <r>
    <x v="6"/>
    <x v="6"/>
    <s v="반도체사업부"/>
    <d v="2023-03-31T00:00:00"/>
    <s v="20230331-7067-1"/>
    <s v="1분기 감가상각비 계상"/>
    <x v="23"/>
    <x v="0"/>
  </r>
  <r>
    <x v="6"/>
    <x v="6"/>
    <m/>
    <d v="2023-03-31T00:00:00"/>
    <s v="20230331-7073-1"/>
    <s v="1분기 감가상각비 설정"/>
    <x v="24"/>
    <x v="0"/>
  </r>
  <r>
    <x v="6"/>
    <x v="6"/>
    <s v="반도체사업부"/>
    <d v="2023-03-31T00:00:00"/>
    <s v="20230331-7076-4"/>
    <s v="1분기 정부보조금 감가상각"/>
    <x v="25"/>
    <x v="0"/>
  </r>
  <r>
    <x v="6"/>
    <x v="6"/>
    <s v="반도체사업부"/>
    <d v="2023-04-01T00:00:00"/>
    <s v="20230401-7004-1"/>
    <s v="1분기 감가상각비 계상"/>
    <x v="26"/>
    <x v="0"/>
  </r>
  <r>
    <x v="6"/>
    <x v="6"/>
    <s v="롯데렌탈(주)"/>
    <d v="2023-04-20T00:00:00"/>
    <s v="20230420-7005-1"/>
    <s v="4월 차량 렌탈"/>
    <x v="22"/>
    <x v="0"/>
  </r>
  <r>
    <x v="6"/>
    <x v="6"/>
    <s v="롯데렌탈(주)"/>
    <d v="2023-05-20T00:00:00"/>
    <s v="20230520-7003-1"/>
    <s v="5월 차량 렌탈"/>
    <x v="22"/>
    <x v="0"/>
  </r>
  <r>
    <x v="6"/>
    <x v="6"/>
    <s v="롯데렌탈(주)"/>
    <d v="2023-06-20T00:00:00"/>
    <s v="20230620-7010-1"/>
    <s v="6월 차량 렌탈"/>
    <x v="22"/>
    <x v="0"/>
  </r>
  <r>
    <x v="6"/>
    <x v="6"/>
    <s v="반도체사업부"/>
    <d v="2023-06-30T00:00:00"/>
    <s v="20230630-7075-1"/>
    <s v="2분기 감가상각비 계상"/>
    <x v="27"/>
    <x v="0"/>
  </r>
  <r>
    <x v="6"/>
    <x v="6"/>
    <m/>
    <d v="2023-06-30T00:00:00"/>
    <s v="20230630-7076-1"/>
    <s v="2분기 감가상각비 설정"/>
    <x v="28"/>
    <x v="0"/>
  </r>
  <r>
    <x v="6"/>
    <x v="6"/>
    <s v="반도체사업부"/>
    <d v="2023-06-30T00:00:00"/>
    <s v="20230630-7085-4"/>
    <s v="2분기 정부보조금 감가상각"/>
    <x v="29"/>
    <x v="0"/>
  </r>
  <r>
    <x v="6"/>
    <x v="6"/>
    <s v="롯데렌탈(주)"/>
    <d v="2023-07-20T00:00:00"/>
    <s v="20230720-7010-1"/>
    <s v="7월 차량 렌탈"/>
    <x v="30"/>
    <x v="0"/>
  </r>
  <r>
    <x v="6"/>
    <x v="6"/>
    <s v="롯데렌탈(주)"/>
    <d v="2023-08-20T00:00:00"/>
    <s v="20230820-7004-1"/>
    <s v="8월 차량 렌탈"/>
    <x v="30"/>
    <x v="0"/>
  </r>
  <r>
    <x v="6"/>
    <x v="6"/>
    <s v="롯데렌탈(주)"/>
    <d v="2023-09-20T00:00:00"/>
    <s v="20230920-7015-1"/>
    <s v="9월 차량 렌탈"/>
    <x v="30"/>
    <x v="0"/>
  </r>
  <r>
    <x v="6"/>
    <x v="6"/>
    <s v="반도체사업부"/>
    <d v="2023-09-30T00:00:00"/>
    <s v="20230930-7023-1"/>
    <s v="3분기 감가상각비 계상"/>
    <x v="31"/>
    <x v="0"/>
  </r>
  <r>
    <x v="6"/>
    <x v="6"/>
    <m/>
    <d v="2023-09-30T00:00:00"/>
    <s v="20230930-7025-1"/>
    <s v="3분기 감가상각비 설정"/>
    <x v="32"/>
    <x v="0"/>
  </r>
  <r>
    <x v="6"/>
    <x v="6"/>
    <s v="반도체사업부"/>
    <d v="2023-09-30T00:00:00"/>
    <s v="20230930-7030-4"/>
    <s v="3분기 정부보조금 감가상각"/>
    <x v="33"/>
    <x v="0"/>
  </r>
  <r>
    <x v="6"/>
    <x v="6"/>
    <s v="롯데렌탈(주)"/>
    <d v="2023-10-20T00:00:00"/>
    <s v="20231020-7010-1"/>
    <s v="10월 차량 렌탈"/>
    <x v="30"/>
    <x v="0"/>
  </r>
  <r>
    <x v="6"/>
    <x v="6"/>
    <s v="롯데렌탈(주)"/>
    <d v="2023-11-20T00:00:00"/>
    <s v="20231120-7010-1"/>
    <s v="11월 차량 렌탈"/>
    <x v="34"/>
    <x v="0"/>
  </r>
  <r>
    <x v="6"/>
    <x v="6"/>
    <s v="롯데렌탈(주)"/>
    <d v="2023-12-20T00:00:00"/>
    <s v="20231220-7008-1"/>
    <s v="12월 차량 렌탈"/>
    <x v="35"/>
    <x v="0"/>
  </r>
  <r>
    <x v="6"/>
    <x v="6"/>
    <s v="반도체사업부"/>
    <d v="2023-12-31T00:00:00"/>
    <s v="20231231-7025-1"/>
    <s v="4분기 감가상각비 계상"/>
    <x v="31"/>
    <x v="0"/>
  </r>
  <r>
    <x v="6"/>
    <x v="6"/>
    <m/>
    <d v="2023-12-31T00:00:00"/>
    <s v="20231231-7027-1"/>
    <s v="4분기 감가상각비 설정"/>
    <x v="36"/>
    <x v="0"/>
  </r>
  <r>
    <x v="6"/>
    <x v="6"/>
    <s v="반도체사업부"/>
    <d v="2023-12-31T00:00:00"/>
    <s v="20231231-7033-4"/>
    <s v="4분기 정부보조금 감가상각"/>
    <x v="37"/>
    <x v="0"/>
  </r>
  <r>
    <x v="7"/>
    <x v="7"/>
    <s v="반도체사업부"/>
    <d v="2023-04-05T00:00:00"/>
    <s v="20230405-7004-2"/>
    <s v="전북특구 기술사업화 과제 관련 정부출연금"/>
    <x v="1"/>
    <x v="40"/>
  </r>
  <r>
    <x v="8"/>
    <x v="8"/>
    <m/>
    <d v="2023-09-11T00:00:00"/>
    <s v="20230911-7006-1"/>
    <s v="공장 2동"/>
    <x v="38"/>
    <x v="0"/>
  </r>
  <r>
    <x v="8"/>
    <x v="8"/>
    <m/>
    <d v="2023-09-11T00:00:00"/>
    <s v="20230911-7006-3"/>
    <s v="전주 신공장"/>
    <x v="39"/>
    <x v="0"/>
  </r>
  <r>
    <x v="9"/>
    <x v="9"/>
    <s v="주식회사 천우하우징"/>
    <d v="2023-01-10T00:00:00"/>
    <s v="20230110-7010-3"/>
    <s v="공장동 내부 배관 공사"/>
    <x v="1"/>
    <x v="41"/>
  </r>
  <r>
    <x v="9"/>
    <x v="9"/>
    <s v="주식회사 케이엘테크(KL TECH)"/>
    <d v="2023-01-16T00:00:00"/>
    <s v="20230116-7009-1"/>
    <s v="EPI 증설을 위한 고압가스저장시설 설치관련 기술검토 및 인허가 용역 계약금"/>
    <x v="40"/>
    <x v="0"/>
  </r>
  <r>
    <x v="9"/>
    <x v="9"/>
    <s v="건축사사무소초원"/>
    <d v="2023-01-16T00:00:00"/>
    <s v="20230116-7010-1"/>
    <s v="EPI 시설 도입은 위한 증축공사 설계 용역"/>
    <x v="41"/>
    <x v="0"/>
  </r>
  <r>
    <x v="9"/>
    <x v="9"/>
    <s v="주식회사 천우하우징"/>
    <d v="2023-01-18T00:00:00"/>
    <s v="20230118-7008-1"/>
    <s v="주방 집기 계약금"/>
    <x v="42"/>
    <x v="0"/>
  </r>
  <r>
    <x v="9"/>
    <x v="9"/>
    <s v="주식회사 천우하우징"/>
    <d v="2023-01-18T00:00:00"/>
    <s v="20230118-7009-1"/>
    <s v="주차장 및 부대토목공사 계약금"/>
    <x v="43"/>
    <x v="0"/>
  </r>
  <r>
    <x v="9"/>
    <x v="9"/>
    <s v="주식회사 티원시스템"/>
    <d v="2023-01-18T00:00:00"/>
    <s v="20230118-7010-1"/>
    <s v="불량칩 이젝터 계약금"/>
    <x v="44"/>
    <x v="0"/>
  </r>
  <r>
    <x v="9"/>
    <x v="9"/>
    <s v="가람환경 주식회사"/>
    <d v="2023-01-25T00:00:00"/>
    <s v="20230125-7021-1"/>
    <s v="EPI 증설을 위한 대기, 폐수 배출시설 인허가 대행 계약금(50%)"/>
    <x v="45"/>
    <x v="0"/>
  </r>
  <r>
    <x v="9"/>
    <x v="9"/>
    <s v="SM건축사사무소"/>
    <d v="2023-01-25T00:00:00"/>
    <s v="20230125-7037-1"/>
    <s v="EPI 증설을 위한 오디텍 증축공사 건축감리 용역비 1차"/>
    <x v="46"/>
    <x v="0"/>
  </r>
  <r>
    <x v="9"/>
    <x v="9"/>
    <s v="제이비안전기술원(주)"/>
    <d v="2023-02-06T00:00:00"/>
    <s v="20230206-7014-1"/>
    <s v="EPI 증설을 위한 건축물공사 기술지도 계약 계약금"/>
    <x v="47"/>
    <x v="0"/>
  </r>
  <r>
    <x v="9"/>
    <x v="9"/>
    <s v="유한회사 더번영건설"/>
    <d v="2023-02-07T00:00:00"/>
    <s v="20230207-7012-1"/>
    <s v="EPI 증설을 위한 오디텍 증축공사 가스캐비넷 보관장소 증축 계약금 30%"/>
    <x v="48"/>
    <x v="0"/>
  </r>
  <r>
    <x v="9"/>
    <x v="9"/>
    <s v="유한회사 더번영건설"/>
    <d v="2023-02-07T00:00:00"/>
    <s v="20230207-7013-1"/>
    <s v="EPI 증설을 위한 오디텍 증축공사 지정폐기물 저장소 증축공사 계약금 30%"/>
    <x v="49"/>
    <x v="0"/>
  </r>
  <r>
    <x v="9"/>
    <x v="9"/>
    <s v="유한회사 더번영건설"/>
    <d v="2023-02-07T00:00:00"/>
    <s v="20230207-7014-1"/>
    <s v="EPI 증설을 위한 오디텍 증축공사 공장동 증축 계약금 30%"/>
    <x v="50"/>
    <x v="0"/>
  </r>
  <r>
    <x v="9"/>
    <x v="9"/>
    <s v="유한회사 더번영건설"/>
    <d v="2023-02-07T00:00:00"/>
    <s v="20230207-7015-1"/>
    <s v="EPI 증설을 위한 오디텍 증축공사 수소저장소 증축 계약금 30%"/>
    <x v="51"/>
    <x v="0"/>
  </r>
  <r>
    <x v="9"/>
    <x v="9"/>
    <s v="유한회사 더번영건설"/>
    <d v="2023-02-07T00:00:00"/>
    <s v="20230207-7016-1"/>
    <s v="EPI 증설을 위한 오디텍 증축공사 기계실 증축 계약금 30%"/>
    <x v="52"/>
    <x v="0"/>
  </r>
  <r>
    <x v="9"/>
    <x v="9"/>
    <s v="대진기계(주)"/>
    <d v="2023-02-07T00:00:00"/>
    <s v="20230207-7017-1"/>
    <s v="에어콤프레샤 계약금 30%"/>
    <x v="53"/>
    <x v="0"/>
  </r>
  <r>
    <x v="9"/>
    <x v="9"/>
    <s v="주식회사 케이엘테크(KL TECH)"/>
    <d v="2023-02-07T00:00:00"/>
    <s v="20230207-7018-1"/>
    <s v="EPI 증설을 위한 고압가스저장시설 설치관련 기술검토 및 인허가 용역 잔금"/>
    <x v="54"/>
    <x v="0"/>
  </r>
  <r>
    <x v="9"/>
    <x v="9"/>
    <s v="주식회사 티원시스템"/>
    <d v="2023-02-07T00:00:00"/>
    <s v="20230207-7019-1"/>
    <s v="불량칩 이젝터 중도금"/>
    <x v="44"/>
    <x v="0"/>
  </r>
  <r>
    <x v="9"/>
    <x v="9"/>
    <s v="(주)아이엠에스나노텍"/>
    <d v="2023-02-07T00:00:00"/>
    <s v="20230207-7020-1"/>
    <s v="외관 검사기 중도금"/>
    <x v="55"/>
    <x v="0"/>
  </r>
  <r>
    <x v="9"/>
    <x v="9"/>
    <s v="가람환경 주식회사"/>
    <d v="2023-02-14T00:00:00"/>
    <s v="20230214-7006-1"/>
    <s v="스크러버 설치공사 계약금 30%"/>
    <x v="56"/>
    <x v="0"/>
  </r>
  <r>
    <x v="9"/>
    <x v="9"/>
    <s v="(미사용)넥스텍시스템(Nextech System)"/>
    <d v="2023-03-01T00:00:00"/>
    <s v="20230301-7003-3"/>
    <s v="AP-CVD 잔금(60%)"/>
    <x v="1"/>
    <x v="42"/>
  </r>
  <r>
    <x v="9"/>
    <x v="9"/>
    <s v="주식회사 온새미로"/>
    <d v="2023-03-02T00:00:00"/>
    <s v="20230302-7002-3"/>
    <s v="poly diffusion furnace 잔금(60%)"/>
    <x v="1"/>
    <x v="43"/>
  </r>
  <r>
    <x v="9"/>
    <x v="9"/>
    <s v="시앤에스 솔루션"/>
    <d v="2023-03-13T00:00:00"/>
    <s v="20230313-7010-1"/>
    <s v="EPI 시설 화관법 컨설팅 선급금(40%)"/>
    <x v="57"/>
    <x v="0"/>
  </r>
  <r>
    <x v="9"/>
    <x v="9"/>
    <s v="주식회사 천우하우징"/>
    <d v="2023-03-22T00:00:00"/>
    <s v="20230322-7001-3"/>
    <s v="주방 집기 잔금(50%)"/>
    <x v="1"/>
    <x v="44"/>
  </r>
  <r>
    <x v="9"/>
    <x v="9"/>
    <s v="주식회사 천우하우징"/>
    <d v="2023-03-22T00:00:00"/>
    <s v="20230322-7002-3"/>
    <s v="주차장 및 부대토목공사 완공금(50%)"/>
    <x v="1"/>
    <x v="45"/>
  </r>
  <r>
    <x v="9"/>
    <x v="9"/>
    <s v="(주)아론"/>
    <d v="2023-03-23T00:00:00"/>
    <s v="20230323-7001-1"/>
    <s v="GAS CABINET 계약금(30%)"/>
    <x v="58"/>
    <x v="0"/>
  </r>
  <r>
    <x v="9"/>
    <x v="9"/>
    <s v="주식회사피제이피테크(PJP)"/>
    <d v="2023-03-23T00:00:00"/>
    <s v="20230323-7002-1"/>
    <s v="EPI REACTOR 계약금(30%)"/>
    <x v="59"/>
    <x v="0"/>
  </r>
  <r>
    <x v="9"/>
    <x v="9"/>
    <s v="(주)코로"/>
    <d v="2023-04-11T00:00:00"/>
    <s v="20230411-7007-1"/>
    <s v="WAFER TRANSFER 계약금(30%)"/>
    <x v="60"/>
    <x v="0"/>
  </r>
  <r>
    <x v="9"/>
    <x v="9"/>
    <s v="건축사사무소초원"/>
    <d v="2023-04-18T00:00:00"/>
    <s v="20230418-7004-1"/>
    <s v="EPI 시설 도입은 위한 증축공사 설계 용역(설계변경)"/>
    <x v="6"/>
    <x v="0"/>
  </r>
  <r>
    <x v="9"/>
    <x v="9"/>
    <s v="유한회사 더번영건설"/>
    <d v="2023-04-18T00:00:00"/>
    <s v="20230418-7005-1"/>
    <s v="EPI 증설을 위한 오디텍 공장동 증축공사 중도금(50%)"/>
    <x v="61"/>
    <x v="0"/>
  </r>
  <r>
    <x v="9"/>
    <x v="9"/>
    <s v="유한회사 더번영건설"/>
    <d v="2023-04-18T00:00:00"/>
    <s v="20230418-7006-1"/>
    <s v="EPI 증설을 위한 오디텍 지정폐기물 저장소 증축공사 중도금(50%)"/>
    <x v="62"/>
    <x v="0"/>
  </r>
  <r>
    <x v="9"/>
    <x v="9"/>
    <s v="에이치티에스케이(HTSK)"/>
    <d v="2023-05-04T00:00:00"/>
    <s v="20230504-7005-1"/>
    <s v="PARTICLE COUNT 계약금 40%"/>
    <x v="63"/>
    <x v="0"/>
  </r>
  <r>
    <x v="9"/>
    <x v="9"/>
    <s v="주식회사 서호엔지니어링"/>
    <d v="2023-05-04T00:00:00"/>
    <s v="20230504-7006-1"/>
    <s v="A.C.U 계약금 30%"/>
    <x v="64"/>
    <x v="0"/>
  </r>
  <r>
    <x v="9"/>
    <x v="9"/>
    <s v="주식회사 서호엔지니어링"/>
    <d v="2023-05-04T00:00:00"/>
    <s v="20230504-7007-1"/>
    <s v="AIR SHOWER 계약금 30%"/>
    <x v="65"/>
    <x v="0"/>
  </r>
  <r>
    <x v="9"/>
    <x v="9"/>
    <s v="유한회사 케이엘이앤시"/>
    <d v="2023-05-04T00:00:00"/>
    <s v="20230504-7008-1"/>
    <s v="수소공급장치SET 납품 및 설치공사 계약금 30%"/>
    <x v="66"/>
    <x v="0"/>
  </r>
  <r>
    <x v="9"/>
    <x v="9"/>
    <s v="주식회사 케이엘테크(KL TECH)"/>
    <d v="2023-05-04T00:00:00"/>
    <s v="20230504-7009-1"/>
    <s v="수소가스 정제기 계약금 30%"/>
    <x v="67"/>
    <x v="0"/>
  </r>
  <r>
    <x v="9"/>
    <x v="9"/>
    <s v="주식회사 케이엘테크(KL TECH)"/>
    <d v="2023-05-04T00:00:00"/>
    <s v="20230504-7010-1"/>
    <s v="질소가스 정제기 계약금 30%"/>
    <x v="68"/>
    <x v="0"/>
  </r>
  <r>
    <x v="9"/>
    <x v="9"/>
    <s v="주식회사 케이엘테크(KL TECH)"/>
    <d v="2023-05-04T00:00:00"/>
    <s v="20230504-7011-1"/>
    <s v="안전감지장치 SET 계약금 30%"/>
    <x v="69"/>
    <x v="0"/>
  </r>
  <r>
    <x v="9"/>
    <x v="9"/>
    <s v="주식회사 케이엘테크(KL TECH)"/>
    <d v="2023-05-04T00:00:00"/>
    <s v="20230504-7012-1"/>
    <s v="EPI 증설을 위한 고압가스 저장시설 기술검토 및 인허가 용역 계약금 40%"/>
    <x v="3"/>
    <x v="0"/>
  </r>
  <r>
    <x v="9"/>
    <x v="9"/>
    <s v="(주)스타랩"/>
    <d v="2023-05-04T00:00:00"/>
    <s v="20230504-7013-1"/>
    <s v="동적특성측정기 계약금 30%"/>
    <x v="70"/>
    <x v="0"/>
  </r>
  <r>
    <x v="9"/>
    <x v="9"/>
    <s v="주식회사 천우하우징"/>
    <d v="2023-05-04T00:00:00"/>
    <s v="20230504-7014-1"/>
    <s v="EPI ROOM 신설공사 계약금 30%"/>
    <x v="71"/>
    <x v="0"/>
  </r>
  <r>
    <x v="9"/>
    <x v="9"/>
    <s v="유한회사 더번영건설"/>
    <d v="2023-05-09T00:00:00"/>
    <s v="20230509-7005-1"/>
    <s v="EPI 증설을 위한 오디텍 수소저장소 중도금(50%)"/>
    <x v="72"/>
    <x v="0"/>
  </r>
  <r>
    <x v="9"/>
    <x v="9"/>
    <s v="(주)아이엠에스나노텍"/>
    <d v="2023-05-09T00:00:00"/>
    <s v="20230509-7006-1"/>
    <s v="칩 외관 검사기 계약금 40%"/>
    <x v="73"/>
    <x v="0"/>
  </r>
  <r>
    <x v="9"/>
    <x v="9"/>
    <s v="삼정솔루텍"/>
    <d v="2023-05-09T00:00:00"/>
    <s v="20230509-7008-1"/>
    <s v="WET STATION 계약금"/>
    <x v="74"/>
    <x v="0"/>
  </r>
  <r>
    <x v="9"/>
    <x v="9"/>
    <s v="회명워터젠(주)"/>
    <d v="2023-05-09T00:00:00"/>
    <s v="20230509-7009-1"/>
    <s v="PCW 계약금 30%"/>
    <x v="75"/>
    <x v="0"/>
  </r>
  <r>
    <x v="9"/>
    <x v="9"/>
    <s v="주식회사 티원시스템"/>
    <d v="2023-05-09T00:00:00"/>
    <s v="20230509-7010-1"/>
    <s v="양품칩이젝터(줌제어방식)계약금 40%"/>
    <x v="76"/>
    <x v="0"/>
  </r>
  <r>
    <x v="9"/>
    <x v="9"/>
    <s v="주식회사 티원시스템"/>
    <d v="2023-05-09T00:00:00"/>
    <s v="20230509-7011-1"/>
    <s v="불량칩이젝터(줌제어방식)계약금 40%"/>
    <x v="77"/>
    <x v="0"/>
  </r>
  <r>
    <x v="9"/>
    <x v="9"/>
    <s v="주식회사 이지이엔지"/>
    <d v="2023-05-09T00:00:00"/>
    <s v="20230509-7012-1"/>
    <s v="clean booth 계약금 60%"/>
    <x v="78"/>
    <x v="0"/>
  </r>
  <r>
    <x v="9"/>
    <x v="9"/>
    <s v="스마트공조"/>
    <d v="2023-05-16T00:00:00"/>
    <s v="20230516-7004-1"/>
    <s v="전기실 냉방기 설비 선금"/>
    <x v="79"/>
    <x v="0"/>
  </r>
  <r>
    <x v="9"/>
    <x v="9"/>
    <s v="대흥발전기"/>
    <d v="2023-05-16T00:00:00"/>
    <s v="20230516-7005-1"/>
    <s v="비상발전기 계약금"/>
    <x v="80"/>
    <x v="0"/>
  </r>
  <r>
    <x v="9"/>
    <x v="9"/>
    <s v="유한회사 더번영건설"/>
    <d v="2023-05-16T00:00:00"/>
    <s v="20230516-7006-1"/>
    <s v="EPI 증설을 위한 오디텍 기계실 증축 중도금(50%)"/>
    <x v="81"/>
    <x v="0"/>
  </r>
  <r>
    <x v="9"/>
    <x v="9"/>
    <s v="유한회사 더번영건설"/>
    <d v="2023-05-16T00:00:00"/>
    <s v="20230516-7007-1"/>
    <s v="EPI 증설을 위한 오디텍 가스캐비넷 보관소 증축 중도금(50%)"/>
    <x v="82"/>
    <x v="0"/>
  </r>
  <r>
    <x v="9"/>
    <x v="9"/>
    <s v="주식회사 천우하우징"/>
    <d v="2023-05-16T00:00:00"/>
    <s v="20230516-7008-1"/>
    <s v="EPI 신설공사 중도금(50%)"/>
    <x v="83"/>
    <x v="0"/>
  </r>
  <r>
    <x v="9"/>
    <x v="9"/>
    <s v="스마트공조"/>
    <d v="2023-06-01T00:00:00"/>
    <s v="20230601-7004-4"/>
    <s v="전기실 냉방기 설비"/>
    <x v="1"/>
    <x v="46"/>
  </r>
  <r>
    <x v="9"/>
    <x v="9"/>
    <s v="주식회사 케이엘테크(KL TECH)"/>
    <d v="2023-06-07T00:00:00"/>
    <s v="20230607-7003-1"/>
    <s v="안전감지장치 SET 중도금 (40%)"/>
    <x v="84"/>
    <x v="0"/>
  </r>
  <r>
    <x v="9"/>
    <x v="9"/>
    <s v="주식회사 케이엘테크(KL TECH)"/>
    <d v="2023-06-07T00:00:00"/>
    <s v="20230607-7004-1"/>
    <s v="EPI 증설을 위한 고압가스 저장시설 기술검토 및 인허가 용역 잔금 40%"/>
    <x v="85"/>
    <x v="0"/>
  </r>
  <r>
    <x v="9"/>
    <x v="9"/>
    <s v="주식회사 서호엔지니어링"/>
    <d v="2023-06-16T00:00:00"/>
    <s v="20230616-7009-1"/>
    <s v="air shower set 중도금 40%"/>
    <x v="86"/>
    <x v="0"/>
  </r>
  <r>
    <x v="9"/>
    <x v="9"/>
    <s v="주식회사 서호엔지니어링"/>
    <d v="2023-06-16T00:00:00"/>
    <s v="20230616-7010-1"/>
    <s v="ACU SET 중도금 40%"/>
    <x v="87"/>
    <x v="0"/>
  </r>
  <r>
    <x v="9"/>
    <x v="9"/>
    <s v="가람환경 주식회사"/>
    <d v="2023-06-16T00:00:00"/>
    <s v="20230616-7011-1"/>
    <s v="스크러버 설치공사 중도금"/>
    <x v="88"/>
    <x v="0"/>
  </r>
  <r>
    <x v="9"/>
    <x v="9"/>
    <s v="SM건축사사무소"/>
    <d v="2023-06-27T00:00:00"/>
    <s v="20230627-7009-1"/>
    <s v="EPI 증설을 위한 오디텍 증축공사 건축감리 용역비 2차"/>
    <x v="89"/>
    <x v="0"/>
  </r>
  <r>
    <x v="9"/>
    <x v="9"/>
    <s v="제이비안전기술원(주)"/>
    <d v="2023-06-28T00:00:00"/>
    <s v="20230628-7010-1"/>
    <s v="EPI 증설을 위한 건축물공사 기술지도 계약 최초계약분 잔금"/>
    <x v="47"/>
    <x v="0"/>
  </r>
  <r>
    <x v="9"/>
    <x v="9"/>
    <s v="제이비안전기술원(주)"/>
    <d v="2023-06-28T00:00:00"/>
    <s v="20230628-7011-1"/>
    <s v="EPI 증설을 위한 건축물공사 기술지도 계약 연장계약 1회차 납부분"/>
    <x v="47"/>
    <x v="0"/>
  </r>
  <r>
    <x v="9"/>
    <x v="9"/>
    <s v="주식회사 이지이엔지"/>
    <d v="2023-07-06T00:00:00"/>
    <s v="20230706-7003-3"/>
    <s v="clean booth 잔금"/>
    <x v="1"/>
    <x v="47"/>
  </r>
  <r>
    <x v="9"/>
    <x v="9"/>
    <s v="대진기계(주)"/>
    <d v="2023-07-12T00:00:00"/>
    <s v="20230712-7014-1"/>
    <s v="에어컴프레셔 중도금 60%"/>
    <x v="90"/>
    <x v="0"/>
  </r>
  <r>
    <x v="9"/>
    <x v="9"/>
    <s v="주식회사 케이엘테크(KL TECH)"/>
    <d v="2023-07-12T00:00:00"/>
    <s v="20230712-7015-3"/>
    <s v="안전감지장치 set 잔금 30%"/>
    <x v="1"/>
    <x v="48"/>
  </r>
  <r>
    <x v="9"/>
    <x v="9"/>
    <s v="유한회사 더번영건설"/>
    <d v="2023-07-20T00:00:00"/>
    <s v="20230720-7001-1"/>
    <s v="EPI ROOM 증설 기계실 증축공사 잔금 (20%)"/>
    <x v="91"/>
    <x v="0"/>
  </r>
  <r>
    <x v="9"/>
    <x v="9"/>
    <s v="유한회사 더번영건설"/>
    <d v="2023-07-20T00:00:00"/>
    <s v="20230720-7002-1"/>
    <s v="EPI ROOM 증설 공장동 증축공사 잔금 (20%)"/>
    <x v="92"/>
    <x v="0"/>
  </r>
  <r>
    <x v="9"/>
    <x v="9"/>
    <s v="유한회사 더번영건설"/>
    <d v="2023-07-20T00:00:00"/>
    <s v="20230720-7003-1"/>
    <s v="EPI ROOM 증설 지정폐기물 저장소 잔금 (20%)"/>
    <x v="93"/>
    <x v="0"/>
  </r>
  <r>
    <x v="9"/>
    <x v="9"/>
    <s v="유한회사 더번영건설"/>
    <d v="2023-07-20T00:00:00"/>
    <s v="20230720-7004-1"/>
    <s v="EPI ROOM 증설 수소저장소증축 잔금 (20%)"/>
    <x v="94"/>
    <x v="0"/>
  </r>
  <r>
    <x v="9"/>
    <x v="9"/>
    <s v="유한회사 더번영건설"/>
    <d v="2023-07-20T00:00:00"/>
    <s v="20230720-7005-1"/>
    <s v="EPI ROOM 증설 가스캐비넷 잔금 (20%)"/>
    <x v="95"/>
    <x v="0"/>
  </r>
  <r>
    <x v="9"/>
    <x v="9"/>
    <s v="(주)씨큐스"/>
    <d v="2023-07-25T00:00:00"/>
    <s v="20230725-7022-1"/>
    <s v="IMPLANT 장비설치 계약금 30%"/>
    <x v="96"/>
    <x v="0"/>
  </r>
  <r>
    <x v="9"/>
    <x v="9"/>
    <s v="주식회사 티원시스템"/>
    <d v="2023-07-25T00:00:00"/>
    <s v="20230725-7046-3"/>
    <s v="불량칩 이젝터 4대분 잔금 20%"/>
    <x v="1"/>
    <x v="49"/>
  </r>
  <r>
    <x v="9"/>
    <x v="9"/>
    <s v="대흥발전기"/>
    <d v="2023-07-25T00:00:00"/>
    <s v="20230725-7050-3"/>
    <s v="비상발전시설 잔금"/>
    <x v="1"/>
    <x v="50"/>
  </r>
  <r>
    <x v="9"/>
    <x v="9"/>
    <s v="주식회사 서호엔지니어링"/>
    <d v="2023-07-26T00:00:00"/>
    <s v="20230726-7002-3"/>
    <s v="ACU SET 잔금 30%"/>
    <x v="1"/>
    <x v="51"/>
  </r>
  <r>
    <x v="9"/>
    <x v="9"/>
    <s v="주식회사 서호엔지니어링"/>
    <d v="2023-07-26T00:00:00"/>
    <s v="20230726-7003-3"/>
    <s v="Air shower set 잔금 30%"/>
    <x v="1"/>
    <x v="52"/>
  </r>
  <r>
    <x v="9"/>
    <x v="9"/>
    <s v="삼정솔루텍"/>
    <d v="2023-08-01T00:00:00"/>
    <s v="20230801-7001-1"/>
    <s v="WET STATION 중도금"/>
    <x v="97"/>
    <x v="0"/>
  </r>
  <r>
    <x v="9"/>
    <x v="9"/>
    <s v="주식회사 천우하우징"/>
    <d v="2023-08-02T00:00:00"/>
    <s v="20230802-7002-3"/>
    <s v="EPI ROOM 신설공사 잔금"/>
    <x v="1"/>
    <x v="53"/>
  </r>
  <r>
    <x v="9"/>
    <x v="9"/>
    <s v="주식회사 케이엘테크(KL TECH)"/>
    <d v="2023-08-03T00:00:00"/>
    <s v="20230803-7009-1"/>
    <s v="질소가스 정제기 중도금 40%"/>
    <x v="98"/>
    <x v="0"/>
  </r>
  <r>
    <x v="9"/>
    <x v="9"/>
    <s v="가람환경 주식회사"/>
    <d v="2023-08-03T00:00:00"/>
    <s v="20230803-7010-3"/>
    <s v="스크러버 설치공사 잔금"/>
    <x v="1"/>
    <x v="54"/>
  </r>
  <r>
    <x v="9"/>
    <x v="9"/>
    <s v="DISCO CORPORATION"/>
    <d v="2023-08-07T00:00:00"/>
    <s v="20230807-7011-1"/>
    <s v="BACK GRIND 계약금 30%"/>
    <x v="99"/>
    <x v="0"/>
  </r>
  <r>
    <x v="9"/>
    <x v="9"/>
    <s v="대진기계(주)"/>
    <d v="2023-08-08T00:00:00"/>
    <s v="20230808-7006-3"/>
    <s v="에어컴프레셔 잔금 10%"/>
    <x v="1"/>
    <x v="55"/>
  </r>
  <r>
    <x v="9"/>
    <x v="9"/>
    <s v="회명워터젠(주)"/>
    <d v="2023-08-28T00:00:00"/>
    <s v="20230828-7003-1"/>
    <s v="PCW 중도금 40%"/>
    <x v="100"/>
    <x v="0"/>
  </r>
  <r>
    <x v="9"/>
    <x v="9"/>
    <s v="회명워터젠(주)"/>
    <d v="2023-08-28T00:00:00"/>
    <s v="20230828-7006-3"/>
    <s v="CCW 잔금 30%"/>
    <x v="1"/>
    <x v="56"/>
  </r>
  <r>
    <x v="9"/>
    <x v="9"/>
    <s v="반도체사업부"/>
    <d v="2023-09-11T00:00:00"/>
    <s v="20230911-7006-4"/>
    <s v="공장 1동, 2동 공사"/>
    <x v="1"/>
    <x v="57"/>
  </r>
  <r>
    <x v="9"/>
    <x v="9"/>
    <s v="주식회사 케이엘테크(KL TECH)"/>
    <d v="2023-09-13T00:00:00"/>
    <s v="20230913-7007-1"/>
    <s v="수소가스 정제기 중도금 40%"/>
    <x v="101"/>
    <x v="0"/>
  </r>
  <r>
    <x v="9"/>
    <x v="9"/>
    <s v="시앤에스 솔루션"/>
    <d v="2023-09-18T00:00:00"/>
    <s v="20230918-7010-1"/>
    <s v="EPI 시설 화관법 컨설팅 중도금(30%)"/>
    <x v="102"/>
    <x v="0"/>
  </r>
  <r>
    <x v="9"/>
    <x v="9"/>
    <s v="(주)씨큐스"/>
    <d v="2023-09-22T00:00:00"/>
    <s v="20230922-7003-1"/>
    <s v="IMPLANT 장비설치 중도금 40%"/>
    <x v="103"/>
    <x v="0"/>
  </r>
  <r>
    <x v="9"/>
    <x v="9"/>
    <s v="주식회사 케이엘테크(KL TECH)"/>
    <d v="2023-09-22T00:00:00"/>
    <s v="20230922-7004-3"/>
    <s v="질소가스 정제기 잔금 30%"/>
    <x v="1"/>
    <x v="58"/>
  </r>
  <r>
    <x v="9"/>
    <x v="9"/>
    <s v="삼정솔루텍"/>
    <d v="2023-09-22T00:00:00"/>
    <s v="20230922-7005-3"/>
    <s v="WET STATION 잔금"/>
    <x v="1"/>
    <x v="59"/>
  </r>
  <r>
    <x v="9"/>
    <x v="9"/>
    <s v="유한회사 케이엘이앤시"/>
    <d v="2023-09-22T00:00:00"/>
    <s v="20230922-7006-1"/>
    <s v="수소공급장치 set 중도금 40%"/>
    <x v="104"/>
    <x v="0"/>
  </r>
  <r>
    <x v="9"/>
    <x v="9"/>
    <s v="(주)제네시스"/>
    <d v="2023-09-25T00:00:00"/>
    <s v="20230925-7040-1"/>
    <s v="SSM 530 CV SYSTEM 계약금 40%"/>
    <x v="92"/>
    <x v="0"/>
  </r>
  <r>
    <x v="9"/>
    <x v="9"/>
    <s v="주식회사 티원시스템"/>
    <d v="2023-10-11T00:00:00"/>
    <s v="20231011-7005-1"/>
    <s v="불량칩 이젝터 중도금"/>
    <x v="77"/>
    <x v="0"/>
  </r>
  <r>
    <x v="9"/>
    <x v="9"/>
    <s v="주식회사 티원시스템"/>
    <d v="2023-10-11T00:00:00"/>
    <s v="20231011-7006-1"/>
    <s v="양품칩 이젝터 중도금"/>
    <x v="76"/>
    <x v="0"/>
  </r>
  <r>
    <x v="9"/>
    <x v="9"/>
    <s v="주식회사 온새미로"/>
    <d v="2023-10-16T00:00:00"/>
    <s v="20231016-7010-3"/>
    <s v="Horizontal Furnace Refyrbish 잔금 30%"/>
    <x v="1"/>
    <x v="60"/>
  </r>
  <r>
    <x v="9"/>
    <x v="9"/>
    <s v="(주)스타랩"/>
    <d v="2023-10-17T00:00:00"/>
    <s v="20231017-7017-1"/>
    <s v="동적특성 측정기 중도금 40%"/>
    <x v="105"/>
    <x v="0"/>
  </r>
  <r>
    <x v="9"/>
    <x v="9"/>
    <s v="(주)아이엠에스나노텍"/>
    <d v="2023-10-17T00:00:00"/>
    <s v="20231017-7018-1"/>
    <s v="칩 외관검사기 중도금"/>
    <x v="73"/>
    <x v="0"/>
  </r>
  <r>
    <x v="9"/>
    <x v="9"/>
    <s v="주식회사피제이피테크(PJP)"/>
    <d v="2023-10-17T00:00:00"/>
    <s v="20231017-7019-1"/>
    <s v="EPI REACTOR 외 1건 중도금(40%)"/>
    <x v="106"/>
    <x v="0"/>
  </r>
  <r>
    <x v="9"/>
    <x v="9"/>
    <s v="(주)제네시스"/>
    <d v="2023-10-24T00:00:00"/>
    <s v="20231024-7006-1"/>
    <s v="SSM 530 CV SYSTEM 중도금 40%"/>
    <x v="92"/>
    <x v="0"/>
  </r>
  <r>
    <x v="9"/>
    <x v="9"/>
    <s v="유한회사 케이엘이앤시"/>
    <d v="2023-10-26T00:00:00"/>
    <s v="20231026-7010-3"/>
    <s v="수소공급장치 SET 잔금 30%"/>
    <x v="1"/>
    <x v="61"/>
  </r>
  <r>
    <x v="9"/>
    <x v="9"/>
    <s v="(주)아론"/>
    <d v="2023-11-07T00:00:00"/>
    <s v="20231107-7002-1"/>
    <s v="GAS CABINET 중도금(40%)"/>
    <x v="90"/>
    <x v="0"/>
  </r>
  <r>
    <x v="9"/>
    <x v="9"/>
    <s v="주식회사 케이엘테크(KL TECH)"/>
    <d v="2023-11-22T00:00:00"/>
    <s v="20231122-7001-3"/>
    <s v="수소가스 정제기 잔금 30%"/>
    <x v="1"/>
    <x v="62"/>
  </r>
  <r>
    <x v="9"/>
    <x v="9"/>
    <s v="(주)아론"/>
    <d v="2023-12-01T00:00:00"/>
    <s v="20231201-7005-3"/>
    <s v="GAS CABINET set 잔금 30%"/>
    <x v="1"/>
    <x v="63"/>
  </r>
  <r>
    <x v="9"/>
    <x v="9"/>
    <s v="주식회사 서호엔지니어링"/>
    <d v="2023-12-15T00:00:00"/>
    <s v="20231215-7008-1"/>
    <s v="PN2 HOOK-UP 및 공업용수 배관공사 계약금 50%"/>
    <x v="107"/>
    <x v="0"/>
  </r>
  <r>
    <x v="9"/>
    <x v="9"/>
    <s v="가람환경 주식회사"/>
    <d v="2023-12-31T00:00:00"/>
    <s v="20231231-7035-1"/>
    <s v="대체"/>
    <x v="108"/>
    <x v="0"/>
  </r>
  <r>
    <x v="10"/>
    <x v="10"/>
    <s v="(주)제이와이에스"/>
    <d v="2023-07-11T00:00:00"/>
    <s v="20230711-7004-1"/>
    <s v="전북특구 기술사업화 과제 관련 OVERHEAD STIRRER"/>
    <x v="109"/>
    <x v="0"/>
  </r>
  <r>
    <x v="10"/>
    <x v="10"/>
    <s v="(주)제이와이에스"/>
    <d v="2023-07-11T00:00:00"/>
    <s v="20230711-7004-2"/>
    <s v="전북특구 기술사업화 과제 관련 CHEMICAL EDITION PUMP"/>
    <x v="110"/>
    <x v="0"/>
  </r>
  <r>
    <x v="10"/>
    <x v="10"/>
    <s v="(주)제이와이에스"/>
    <d v="2023-07-11T00:00:00"/>
    <s v="20230711-7004-3"/>
    <s v="전북특구 기술사업화 과제 관련 VACUUM DRY OVEN"/>
    <x v="111"/>
    <x v="0"/>
  </r>
  <r>
    <x v="10"/>
    <x v="10"/>
    <s v="(주)제이와이에스"/>
    <d v="2023-07-11T00:00:00"/>
    <s v="20230711-7004-4"/>
    <s v="전북특구 기술사업화 과제 관련 COLD TRAP BATH"/>
    <x v="112"/>
    <x v="0"/>
  </r>
  <r>
    <x v="10"/>
    <x v="10"/>
    <s v="대흥발전기"/>
    <d v="2023-07-25T00:00:00"/>
    <s v="20230725-7050-1"/>
    <s v="비상발전시설 잔금"/>
    <x v="113"/>
    <x v="0"/>
  </r>
  <r>
    <x v="10"/>
    <x v="10"/>
    <s v="회명워터젠(주)"/>
    <d v="2023-08-28T00:00:00"/>
    <s v="20230828-7006-1"/>
    <s v="CCW 잔금 30%"/>
    <x v="114"/>
    <x v="0"/>
  </r>
  <r>
    <x v="10"/>
    <x v="10"/>
    <s v="주식회사 티원시스템"/>
    <d v="2023-09-13T00:00:00"/>
    <s v="20230913-7006-1"/>
    <s v="FFU 설치 및 개조"/>
    <x v="115"/>
    <x v="0"/>
  </r>
  <r>
    <x v="11"/>
    <x v="11"/>
    <s v="한국원자력안전재단"/>
    <d v="2023-03-13T00:00:00"/>
    <s v="20230313-7001-3"/>
    <s v="임종훈기사 방사선안전관리자 교육"/>
    <x v="116"/>
    <x v="0"/>
  </r>
  <r>
    <x v="11"/>
    <x v="11"/>
    <s v="한국화학물질관리협회"/>
    <d v="2023-07-10T00:00:00"/>
    <s v="20230710-7016-1"/>
    <s v="유해회학물질 취급담당자, 관리자 법정교육 신청"/>
    <x v="117"/>
    <x v="0"/>
  </r>
  <r>
    <x v="11"/>
    <x v="11"/>
    <s v="(주)휴먼스타"/>
    <d v="2023-09-13T00:00:00"/>
    <s v="20230913-7009-1"/>
    <s v="반도체부문 재직자 교육"/>
    <x v="80"/>
    <x v="0"/>
  </r>
  <r>
    <x v="11"/>
    <x v="11"/>
    <s v="한국가스안전공사 가스안전교육"/>
    <d v="2023-11-06T00:00:00"/>
    <s v="20231106-7004-1"/>
    <s v="가스안전관리자  법정교육(이한근 과장)"/>
    <x v="118"/>
    <x v="0"/>
  </r>
  <r>
    <x v="11"/>
    <x v="11"/>
    <s v="(사)대한산업보건협회광주전남지"/>
    <d v="2023-11-06T00:00:00"/>
    <s v="20231106-7009-1"/>
    <s v="관리감독자 교육(양영식,최기성)"/>
    <x v="119"/>
    <x v="0"/>
  </r>
  <r>
    <x v="11"/>
    <x v="11"/>
    <s v="(사)한국에너지기술인협회"/>
    <d v="2023-11-20T00:00:00"/>
    <s v="20231120-7003-13"/>
    <s v="법정교육비"/>
    <x v="120"/>
    <x v="0"/>
  </r>
  <r>
    <x v="11"/>
    <x v="11"/>
    <s v="(사)대한산업보건협회광주전남지"/>
    <d v="2023-12-11T00:00:00"/>
    <s v="20231211-7012-1"/>
    <s v="관리감독자 교육(김수환)"/>
    <x v="121"/>
    <x v="0"/>
  </r>
  <r>
    <x v="12"/>
    <x v="12"/>
    <s v="주식회사 천우하우징"/>
    <d v="2023-03-22T00:00:00"/>
    <s v="20230322-7002-1"/>
    <s v="주차장 및 부대토목공사 완공금(50%)"/>
    <x v="122"/>
    <x v="0"/>
  </r>
  <r>
    <x v="12"/>
    <x v="12"/>
    <s v="아마노코리아(주)광주지사"/>
    <d v="2023-09-22T00:00:00"/>
    <s v="20230922-7001-1"/>
    <s v="차량통제 관제 시스템 설치 공사"/>
    <x v="123"/>
    <x v="0"/>
  </r>
  <r>
    <x v="13"/>
    <x v="13"/>
    <m/>
    <d v="2023-03-31T00:00:00"/>
    <s v="20230331-7076-1"/>
    <s v="1분기 정부보조금 감가상각"/>
    <x v="124"/>
    <x v="0"/>
  </r>
  <r>
    <x v="13"/>
    <x v="13"/>
    <m/>
    <d v="2023-06-30T00:00:00"/>
    <s v="20230630-7085-1"/>
    <s v="2분기 정부보조금 감가상각"/>
    <x v="125"/>
    <x v="0"/>
  </r>
  <r>
    <x v="13"/>
    <x v="13"/>
    <m/>
    <d v="2023-09-30T00:00:00"/>
    <s v="20230930-7030-1"/>
    <s v="3분기 정부보조금 감가상각"/>
    <x v="126"/>
    <x v="0"/>
  </r>
  <r>
    <x v="13"/>
    <x v="13"/>
    <m/>
    <d v="2023-12-31T00:00:00"/>
    <s v="20231231-7033-1"/>
    <s v="4분기 정부보조금 감가상각"/>
    <x v="127"/>
    <x v="0"/>
  </r>
  <r>
    <x v="14"/>
    <x v="14"/>
    <m/>
    <d v="2023-03-31T00:00:00"/>
    <s v="20230331-7076-2"/>
    <s v="1분기 정부보조금 감가상각"/>
    <x v="128"/>
    <x v="0"/>
  </r>
  <r>
    <x v="14"/>
    <x v="14"/>
    <m/>
    <d v="2023-06-30T00:00:00"/>
    <s v="20230630-7085-2"/>
    <s v="2분기 정부보조금 감가상각"/>
    <x v="129"/>
    <x v="0"/>
  </r>
  <r>
    <x v="14"/>
    <x v="14"/>
    <m/>
    <d v="2023-09-30T00:00:00"/>
    <s v="20230930-7030-2"/>
    <s v="3분기 정부보조금 감가상각"/>
    <x v="129"/>
    <x v="0"/>
  </r>
  <r>
    <x v="14"/>
    <x v="14"/>
    <m/>
    <d v="2023-12-31T00:00:00"/>
    <s v="20231231-7033-2"/>
    <s v="4분기 정부보조금 감가상각"/>
    <x v="130"/>
    <x v="0"/>
  </r>
  <r>
    <x v="15"/>
    <x v="15"/>
    <m/>
    <d v="2023-03-31T00:00:00"/>
    <s v="20230331-7076-3"/>
    <s v="1분기 정부보조금 감가상각"/>
    <x v="131"/>
    <x v="0"/>
  </r>
  <r>
    <x v="15"/>
    <x v="15"/>
    <m/>
    <d v="2023-06-30T00:00:00"/>
    <s v="20230630-7085-3"/>
    <s v="2분기 정부보조금 감가상각"/>
    <x v="132"/>
    <x v="0"/>
  </r>
  <r>
    <x v="15"/>
    <x v="15"/>
    <m/>
    <d v="2023-09-30T00:00:00"/>
    <s v="20230930-7030-3"/>
    <s v="3분기 정부보조금 감가상각"/>
    <x v="131"/>
    <x v="0"/>
  </r>
  <r>
    <x v="15"/>
    <x v="15"/>
    <m/>
    <d v="2023-12-31T00:00:00"/>
    <s v="20231231-7033-3"/>
    <s v="4분기 정부보조금 감가상각"/>
    <x v="131"/>
    <x v="0"/>
  </r>
  <r>
    <x v="16"/>
    <x v="16"/>
    <s v="완주시니어클럽"/>
    <d v="2023-03-24T00:00:00"/>
    <s v="20230324-7004-2"/>
    <s v="고용지원금(오성복)"/>
    <x v="1"/>
    <x v="64"/>
  </r>
  <r>
    <x v="17"/>
    <x v="17"/>
    <s v="반도체사업부"/>
    <d v="2023-02-10T00:00:00"/>
    <s v="20230210-7003-1"/>
    <s v="1월 급여"/>
    <x v="133"/>
    <x v="0"/>
  </r>
  <r>
    <x v="17"/>
    <x v="17"/>
    <s v="반도체사업부"/>
    <d v="2023-03-10T00:00:00"/>
    <s v="20230310-7006-1"/>
    <s v="2월 급여"/>
    <x v="134"/>
    <x v="0"/>
  </r>
  <r>
    <x v="17"/>
    <x v="17"/>
    <s v="반도체사업부"/>
    <d v="2023-03-31T00:00:00"/>
    <s v="20230331-7059-1"/>
    <s v="3월 급여"/>
    <x v="135"/>
    <x v="0"/>
  </r>
  <r>
    <x v="17"/>
    <x v="17"/>
    <s v="반도체사업부"/>
    <d v="2023-03-31T00:00:00"/>
    <s v="20230331-7071-1"/>
    <s v="2023년1분기 종업원유급휴가 인식"/>
    <x v="136"/>
    <x v="0"/>
  </r>
  <r>
    <x v="17"/>
    <x v="17"/>
    <s v="반도체사업부"/>
    <d v="2023-03-31T00:00:00"/>
    <s v="20230331-7074-1"/>
    <s v="1분기 개발부 인건비 대체"/>
    <x v="137"/>
    <x v="0"/>
  </r>
  <r>
    <x v="17"/>
    <x v="17"/>
    <s v="반도체사업부"/>
    <d v="2023-05-10T00:00:00"/>
    <s v="20230510-7003-1"/>
    <s v="4월 급여"/>
    <x v="138"/>
    <x v="0"/>
  </r>
  <r>
    <x v="17"/>
    <x v="17"/>
    <s v="반도체사업부"/>
    <d v="2023-06-09T00:00:00"/>
    <s v="20230609-7005-1"/>
    <s v="5월 급여"/>
    <x v="139"/>
    <x v="0"/>
  </r>
  <r>
    <x v="17"/>
    <x v="17"/>
    <s v="반도체사업부"/>
    <d v="2023-06-30T00:00:00"/>
    <s v="20230630-7065-1"/>
    <s v="6월 급여"/>
    <x v="140"/>
    <x v="0"/>
  </r>
  <r>
    <x v="17"/>
    <x v="17"/>
    <s v="반도체사업부"/>
    <d v="2023-06-30T00:00:00"/>
    <s v="20230630-7080-1"/>
    <s v="2023년2분기 종업원유급휴가 인식"/>
    <x v="141"/>
    <x v="0"/>
  </r>
  <r>
    <x v="17"/>
    <x v="17"/>
    <s v="반도체사업부"/>
    <d v="2023-06-30T00:00:00"/>
    <s v="20230630-7081-1"/>
    <s v="2분기 개발부 인건비 대체"/>
    <x v="142"/>
    <x v="0"/>
  </r>
  <r>
    <x v="17"/>
    <x v="17"/>
    <s v="반도체사업부"/>
    <d v="2023-08-10T00:00:00"/>
    <s v="20230810-7005-1"/>
    <s v="7월 급여"/>
    <x v="143"/>
    <x v="0"/>
  </r>
  <r>
    <x v="17"/>
    <x v="17"/>
    <s v="반도체사업부"/>
    <d v="2023-09-08T00:00:00"/>
    <s v="20230908-7002-1"/>
    <s v="8월 급여"/>
    <x v="144"/>
    <x v="0"/>
  </r>
  <r>
    <x v="17"/>
    <x v="17"/>
    <s v="반도체사업부"/>
    <d v="2023-09-30T00:00:00"/>
    <s v="20230930-7010-1"/>
    <s v="9월 급여"/>
    <x v="145"/>
    <x v="0"/>
  </r>
  <r>
    <x v="17"/>
    <x v="17"/>
    <s v="반도체사업부"/>
    <d v="2023-09-30T00:00:00"/>
    <s v="20230930-7031-1"/>
    <s v="3분기 개발부 인건비 대체"/>
    <x v="146"/>
    <x v="0"/>
  </r>
  <r>
    <x v="17"/>
    <x v="17"/>
    <s v="반도체사업부"/>
    <d v="2023-09-30T00:00:00"/>
    <s v="20230930-7033-1"/>
    <s v="2023년3분기 종업원유급휴가 인식"/>
    <x v="147"/>
    <x v="0"/>
  </r>
  <r>
    <x v="17"/>
    <x v="17"/>
    <s v="반도체사업부"/>
    <d v="2023-11-10T00:00:00"/>
    <s v="20231110-7004-1"/>
    <s v="10월 급여"/>
    <x v="148"/>
    <x v="0"/>
  </r>
  <r>
    <x v="17"/>
    <x v="17"/>
    <s v="반도체사업부"/>
    <d v="2023-12-08T00:00:00"/>
    <s v="20231208-7004-1"/>
    <s v="11월 급여"/>
    <x v="149"/>
    <x v="0"/>
  </r>
  <r>
    <x v="17"/>
    <x v="17"/>
    <s v="반도체사업부"/>
    <d v="2023-12-31T00:00:00"/>
    <s v="20231231-7014-1"/>
    <s v="12월 급여"/>
    <x v="150"/>
    <x v="0"/>
  </r>
  <r>
    <x v="17"/>
    <x v="17"/>
    <s v="반도체사업부"/>
    <d v="2023-12-31T00:00:00"/>
    <s v="20231231-7029-1"/>
    <s v="4분기 개발부 인건비 대체"/>
    <x v="151"/>
    <x v="0"/>
  </r>
  <r>
    <x v="18"/>
    <x v="18"/>
    <s v="주식회사 천우하우징"/>
    <d v="2023-01-10T00:00:00"/>
    <s v="20230110-7010-1"/>
    <s v="공장동 내부 배관 공사"/>
    <x v="152"/>
    <x v="0"/>
  </r>
  <r>
    <x v="18"/>
    <x v="18"/>
    <s v="(미사용)넥스텍시스템(Nextech System)"/>
    <d v="2023-03-01T00:00:00"/>
    <s v="20230301-7003-1"/>
    <s v="AP-CVD 잔금(60%)"/>
    <x v="153"/>
    <x v="0"/>
  </r>
  <r>
    <x v="18"/>
    <x v="18"/>
    <s v="주식회사 온새미로"/>
    <d v="2023-03-02T00:00:00"/>
    <s v="20230302-7002-1"/>
    <s v="poly diffusion furnace 잔금(60%)"/>
    <x v="154"/>
    <x v="0"/>
  </r>
  <r>
    <x v="18"/>
    <x v="18"/>
    <s v="(주)제네시스"/>
    <d v="2023-06-27T00:00:00"/>
    <s v="20230627-7003-1"/>
    <s v="FT-IR 수리 및 조정"/>
    <x v="155"/>
    <x v="0"/>
  </r>
  <r>
    <x v="18"/>
    <x v="18"/>
    <s v="반도체사업부"/>
    <d v="2023-06-28T00:00:00"/>
    <s v="20230628-7019-1"/>
    <s v="순수시스템증설 폐기"/>
    <x v="1"/>
    <x v="65"/>
  </r>
  <r>
    <x v="18"/>
    <x v="18"/>
    <s v="반도체사업부"/>
    <d v="2023-06-28T00:00:00"/>
    <s v="20230628-7019-2"/>
    <s v="DI WATER SYSTEM 폐기"/>
    <x v="1"/>
    <x v="66"/>
  </r>
  <r>
    <x v="18"/>
    <x v="18"/>
    <s v="반도체사업부"/>
    <d v="2023-06-28T00:00:00"/>
    <s v="20230628-7019-3"/>
    <s v="GRINDING M/C 폐기"/>
    <x v="1"/>
    <x v="67"/>
  </r>
  <r>
    <x v="18"/>
    <x v="18"/>
    <s v="반도체사업부"/>
    <d v="2023-06-28T00:00:00"/>
    <s v="20230628-7019-4"/>
    <s v="LAPPING M/C 폐기"/>
    <x v="1"/>
    <x v="65"/>
  </r>
  <r>
    <x v="18"/>
    <x v="18"/>
    <s v="반도체사업부"/>
    <d v="2023-06-28T00:00:00"/>
    <s v="20230628-7019-5"/>
    <s v="DI WATER SYSTEM 폐기"/>
    <x v="1"/>
    <x v="68"/>
  </r>
  <r>
    <x v="18"/>
    <x v="18"/>
    <s v="반도체사업부"/>
    <d v="2023-06-28T00:00:00"/>
    <s v="20230628-7019-6"/>
    <s v="AUTO-PROBE 폐기"/>
    <x v="1"/>
    <x v="69"/>
  </r>
  <r>
    <x v="18"/>
    <x v="18"/>
    <s v="반도체사업부"/>
    <d v="2023-06-28T00:00:00"/>
    <s v="20230628-7019-7"/>
    <s v="PROBE 폐기"/>
    <x v="1"/>
    <x v="70"/>
  </r>
  <r>
    <x v="18"/>
    <x v="18"/>
    <s v="반도체사업부"/>
    <d v="2023-06-28T00:00:00"/>
    <s v="20230628-7019-8"/>
    <s v="GRINDING M/C 폐기"/>
    <x v="1"/>
    <x v="71"/>
  </r>
  <r>
    <x v="18"/>
    <x v="18"/>
    <s v="반도체사업부"/>
    <d v="2023-06-28T00:00:00"/>
    <s v="20230628-7019-9"/>
    <s v="GRINDING M/C 폐기"/>
    <x v="1"/>
    <x v="72"/>
  </r>
  <r>
    <x v="18"/>
    <x v="18"/>
    <s v="반도체사업부"/>
    <d v="2023-06-28T00:00:00"/>
    <s v="20230628-7019-10"/>
    <s v="LAPPING M/C 폐기"/>
    <x v="1"/>
    <x v="73"/>
  </r>
  <r>
    <x v="18"/>
    <x v="18"/>
    <s v="반도체사업부"/>
    <d v="2023-06-28T00:00:00"/>
    <s v="20230628-7019-11"/>
    <s v="HORIZONTAL GRINDING M/C 폐기"/>
    <x v="1"/>
    <x v="74"/>
  </r>
  <r>
    <x v="18"/>
    <x v="18"/>
    <s v="반도체사업부"/>
    <d v="2023-06-28T00:00:00"/>
    <s v="20230628-7019-12"/>
    <s v="HORIZONTAL GRINDING M/C 폐기"/>
    <x v="1"/>
    <x v="75"/>
  </r>
  <r>
    <x v="18"/>
    <x v="18"/>
    <s v="반도체사업부"/>
    <d v="2023-06-28T00:00:00"/>
    <s v="20230628-7019-13"/>
    <s v="SINGLE SIDE POLISHIN M/C 폐기"/>
    <x v="1"/>
    <x v="76"/>
  </r>
  <r>
    <x v="18"/>
    <x v="18"/>
    <s v="반도체사업부"/>
    <d v="2023-06-28T00:00:00"/>
    <s v="20230628-7019-14"/>
    <s v="Spin dryer 폐기"/>
    <x v="1"/>
    <x v="77"/>
  </r>
  <r>
    <x v="18"/>
    <x v="18"/>
    <s v="반도체사업부"/>
    <d v="2023-06-28T00:00:00"/>
    <s v="20230628-7019-15"/>
    <s v="Spin dryer 폐기"/>
    <x v="1"/>
    <x v="77"/>
  </r>
  <r>
    <x v="18"/>
    <x v="18"/>
    <s v="반도체사업부"/>
    <d v="2023-06-28T00:00:00"/>
    <s v="20230628-7019-16"/>
    <s v="Wafer transfer 폐기"/>
    <x v="1"/>
    <x v="78"/>
  </r>
  <r>
    <x v="18"/>
    <x v="18"/>
    <s v="반도체사업부"/>
    <d v="2023-06-28T00:00:00"/>
    <s v="20230628-7019-17"/>
    <s v="EVAPO 폐기"/>
    <x v="1"/>
    <x v="79"/>
  </r>
  <r>
    <x v="18"/>
    <x v="18"/>
    <s v="반도체사업부"/>
    <d v="2023-06-28T00:00:00"/>
    <s v="20230628-7019-18"/>
    <s v="Aligner 폐기"/>
    <x v="1"/>
    <x v="80"/>
  </r>
  <r>
    <x v="18"/>
    <x v="18"/>
    <s v="반도체사업부"/>
    <d v="2023-06-28T00:00:00"/>
    <s v="20230628-7019-19"/>
    <s v="DICING SAW M/C 폐기"/>
    <x v="1"/>
    <x v="81"/>
  </r>
  <r>
    <x v="18"/>
    <x v="18"/>
    <s v="반도체사업부"/>
    <d v="2023-06-28T00:00:00"/>
    <s v="20230628-7019-20"/>
    <s v="TESTER 폐기"/>
    <x v="1"/>
    <x v="82"/>
  </r>
  <r>
    <x v="18"/>
    <x v="18"/>
    <s v="반도체사업부"/>
    <d v="2023-06-28T00:00:00"/>
    <s v="20230628-7019-21"/>
    <s v="Microscope (high power) 폐기"/>
    <x v="1"/>
    <x v="83"/>
  </r>
  <r>
    <x v="18"/>
    <x v="18"/>
    <s v="반도체사업부"/>
    <d v="2023-06-28T00:00:00"/>
    <s v="20230628-7019-22"/>
    <s v="PROBE STATION 폐기"/>
    <x v="1"/>
    <x v="84"/>
  </r>
  <r>
    <x v="18"/>
    <x v="18"/>
    <s v="반도체사업부"/>
    <d v="2023-06-28T00:00:00"/>
    <s v="20230628-7019-23"/>
    <s v="RINSE / DRYER 폐기"/>
    <x v="1"/>
    <x v="85"/>
  </r>
  <r>
    <x v="18"/>
    <x v="18"/>
    <s v="주식회사 이지이엔지"/>
    <d v="2023-07-06T00:00:00"/>
    <s v="20230706-7003-1"/>
    <s v="clean booth 잔금"/>
    <x v="156"/>
    <x v="0"/>
  </r>
  <r>
    <x v="18"/>
    <x v="18"/>
    <s v="주식회사 케이엘테크(KL TECH)"/>
    <d v="2023-07-12T00:00:00"/>
    <s v="20230712-7015-1"/>
    <s v="안전감지장치 set 잔금 30%"/>
    <x v="157"/>
    <x v="0"/>
  </r>
  <r>
    <x v="18"/>
    <x v="18"/>
    <s v="주식회사 티원시스템"/>
    <d v="2023-07-25T00:00:00"/>
    <s v="20230725-7046-1"/>
    <s v="불량칩 이젝터 4대분 잔금 20%"/>
    <x v="158"/>
    <x v="0"/>
  </r>
  <r>
    <x v="18"/>
    <x v="18"/>
    <s v="주식회사 서호엔지니어링"/>
    <d v="2023-07-26T00:00:00"/>
    <s v="20230726-7002-1"/>
    <s v="ACU SET 잔금 30%"/>
    <x v="159"/>
    <x v="0"/>
  </r>
  <r>
    <x v="18"/>
    <x v="18"/>
    <s v="주식회사 서호엔지니어링"/>
    <d v="2023-07-26T00:00:00"/>
    <s v="20230726-7003-1"/>
    <s v="Air shower set 잔금 30%"/>
    <x v="160"/>
    <x v="0"/>
  </r>
  <r>
    <x v="18"/>
    <x v="18"/>
    <s v="주식회사 천우하우징"/>
    <d v="2023-08-02T00:00:00"/>
    <s v="20230802-7002-1"/>
    <s v="EPI ROOM 신설공사 잔금"/>
    <x v="161"/>
    <x v="0"/>
  </r>
  <r>
    <x v="18"/>
    <x v="18"/>
    <s v="가람환경 주식회사"/>
    <d v="2023-08-03T00:00:00"/>
    <s v="20230803-7010-1"/>
    <s v="스크러버 설치공사 잔금"/>
    <x v="162"/>
    <x v="0"/>
  </r>
  <r>
    <x v="18"/>
    <x v="18"/>
    <s v="대진기계(주)"/>
    <d v="2023-08-08T00:00:00"/>
    <s v="20230808-7006-1"/>
    <s v="에어컴프레셔 잔금 10%"/>
    <x v="163"/>
    <x v="0"/>
  </r>
  <r>
    <x v="18"/>
    <x v="18"/>
    <s v="주식회사 케이엘테크(KL TECH)"/>
    <d v="2023-09-22T00:00:00"/>
    <s v="20230922-7004-1"/>
    <s v="질소가스 정제기 잔금 30%"/>
    <x v="164"/>
    <x v="0"/>
  </r>
  <r>
    <x v="18"/>
    <x v="18"/>
    <s v="삼정솔루텍"/>
    <d v="2023-09-22T00:00:00"/>
    <s v="20230922-7005-1"/>
    <s v="WET STATION 잔금"/>
    <x v="165"/>
    <x v="0"/>
  </r>
  <r>
    <x v="18"/>
    <x v="18"/>
    <s v="주식회사 온새미로"/>
    <d v="2023-10-16T00:00:00"/>
    <s v="20231016-7010-1"/>
    <s v="Horizontal Furnace Refyrbish 잔금 30%"/>
    <x v="166"/>
    <x v="0"/>
  </r>
  <r>
    <x v="18"/>
    <x v="18"/>
    <s v="유한회사 케이엘이앤시"/>
    <d v="2023-10-26T00:00:00"/>
    <s v="20231026-7010-1"/>
    <s v="수소공급장치 SET 잔금 30%"/>
    <x v="167"/>
    <x v="0"/>
  </r>
  <r>
    <x v="18"/>
    <x v="18"/>
    <s v="주식회사 케이엘테크(KL TECH)"/>
    <d v="2023-11-22T00:00:00"/>
    <s v="20231122-7001-1"/>
    <s v="수소가스 정제기 잔금 30%"/>
    <x v="168"/>
    <x v="0"/>
  </r>
  <r>
    <x v="18"/>
    <x v="18"/>
    <s v="(주)아론"/>
    <d v="2023-12-01T00:00:00"/>
    <s v="20231201-7005-1"/>
    <s v="GAS CABINET set 잔금 30%"/>
    <x v="169"/>
    <x v="0"/>
  </r>
  <r>
    <x v="19"/>
    <x v="19"/>
    <s v="(주)쎄미하우"/>
    <d v="2023-05-31T00:00:00"/>
    <s v="20230531-7051-2"/>
    <s v="FRD 공정개발"/>
    <x v="1"/>
    <x v="86"/>
  </r>
  <r>
    <x v="20"/>
    <x v="20"/>
    <s v="민디자인"/>
    <d v="2023-02-27T00:00:00"/>
    <s v="20230227-7008-1"/>
    <s v="명함제작"/>
    <x v="170"/>
    <x v="0"/>
  </r>
  <r>
    <x v="20"/>
    <x v="20"/>
    <s v="민디자인"/>
    <d v="2023-04-28T00:00:00"/>
    <s v="20230428-7034-1"/>
    <s v="명함제작"/>
    <x v="171"/>
    <x v="0"/>
  </r>
  <r>
    <x v="20"/>
    <x v="20"/>
    <s v="민디자인"/>
    <d v="2023-05-30T00:00:00"/>
    <s v="20230530-7004-1"/>
    <s v="명함제작"/>
    <x v="172"/>
    <x v="0"/>
  </r>
  <r>
    <x v="20"/>
    <x v="20"/>
    <s v="민디자인"/>
    <d v="2023-06-30T00:00:00"/>
    <s v="20230630-7044-1"/>
    <s v="8월 명함제작"/>
    <x v="173"/>
    <x v="0"/>
  </r>
  <r>
    <x v="20"/>
    <x v="20"/>
    <s v="민디자인"/>
    <d v="2023-07-26T00:00:00"/>
    <s v="20230726-7014-1"/>
    <s v="명함제작"/>
    <x v="174"/>
    <x v="0"/>
  </r>
  <r>
    <x v="20"/>
    <x v="20"/>
    <s v="민디자인"/>
    <d v="2023-09-27T00:00:00"/>
    <s v="20230927-7035-1"/>
    <s v="명함 및 차단기명판 제작"/>
    <x v="175"/>
    <x v="0"/>
  </r>
  <r>
    <x v="20"/>
    <x v="20"/>
    <s v="(주)오디텍전주지점"/>
    <d v="2023-09-30T00:00:00"/>
    <s v="20230930-7001-8"/>
    <s v="9월 소액"/>
    <x v="176"/>
    <x v="0"/>
  </r>
  <r>
    <x v="20"/>
    <x v="20"/>
    <s v="민디자인"/>
    <d v="2023-10-27T00:00:00"/>
    <s v="20231027-7009-1"/>
    <s v="명함"/>
    <x v="173"/>
    <x v="0"/>
  </r>
  <r>
    <x v="20"/>
    <x v="20"/>
    <s v="기억유통"/>
    <d v="2023-10-30T00:00:00"/>
    <s v="20231030-7021-1"/>
    <s v="2024년  다이어리"/>
    <x v="177"/>
    <x v="0"/>
  </r>
  <r>
    <x v="20"/>
    <x v="20"/>
    <s v="민디자인"/>
    <d v="2023-11-24T00:00:00"/>
    <s v="20231124-7019-1"/>
    <s v="11월 명함제작"/>
    <x v="171"/>
    <x v="0"/>
  </r>
  <r>
    <x v="20"/>
    <x v="20"/>
    <s v="민디자인"/>
    <d v="2023-12-26T00:00:00"/>
    <s v="20231226-7002-1"/>
    <s v="12월 명함제작"/>
    <x v="174"/>
    <x v="0"/>
  </r>
  <r>
    <x v="21"/>
    <x v="21"/>
    <s v="롯데렌탈(주)"/>
    <d v="2023-01-20T00:00:00"/>
    <s v="20230120-7002-11"/>
    <s v="1월 차량 렌탈"/>
    <x v="1"/>
    <x v="87"/>
  </r>
  <r>
    <x v="21"/>
    <x v="21"/>
    <s v="반도체사업부"/>
    <d v="2023-03-31T00:00:00"/>
    <s v="20230331-7068-1"/>
    <s v="리스부채(비유동) -&gt; 리스부채(유동)"/>
    <x v="178"/>
    <x v="0"/>
  </r>
  <r>
    <x v="21"/>
    <x v="21"/>
    <s v="반도체사업부"/>
    <d v="2023-06-30T00:00:00"/>
    <s v="20230630-7074-1"/>
    <s v="리스부채(비유동) -&gt; 리스부채(유동)"/>
    <x v="179"/>
    <x v="0"/>
  </r>
  <r>
    <x v="21"/>
    <x v="21"/>
    <s v="반도체사업부"/>
    <d v="2023-09-30T00:00:00"/>
    <s v="20230930-7024-1"/>
    <s v="리스부채(비유동) -&gt; 리스부채(유동)"/>
    <x v="180"/>
    <x v="0"/>
  </r>
  <r>
    <x v="21"/>
    <x v="21"/>
    <s v="롯데렌탈(주)"/>
    <d v="2023-12-20T00:00:00"/>
    <s v="20231220-7008-13"/>
    <s v="12월 차량 렌탈"/>
    <x v="1"/>
    <x v="88"/>
  </r>
  <r>
    <x v="21"/>
    <x v="21"/>
    <s v="반도체사업부"/>
    <d v="2023-12-31T00:00:00"/>
    <s v="20231231-7024-1"/>
    <s v="리스부채(비유동) -&gt; 리스부채(유동)"/>
    <x v="181"/>
    <x v="0"/>
  </r>
  <r>
    <x v="22"/>
    <x v="22"/>
    <s v="롯데렌탈(주)"/>
    <d v="2023-01-20T00:00:00"/>
    <s v="20230120-7002-4"/>
    <s v="1월 차량 렌탈"/>
    <x v="182"/>
    <x v="0"/>
  </r>
  <r>
    <x v="22"/>
    <x v="22"/>
    <s v="롯데렌탈(주)"/>
    <d v="2023-01-20T00:00:00"/>
    <s v="20230120-7002-10"/>
    <s v="1월 차량 렌탈"/>
    <x v="1"/>
    <x v="89"/>
  </r>
  <r>
    <x v="22"/>
    <x v="22"/>
    <s v="롯데렌탈(주)"/>
    <d v="2023-02-20T00:00:00"/>
    <s v="20230220-7015-4"/>
    <s v="2월 차량 렌탈"/>
    <x v="183"/>
    <x v="0"/>
  </r>
  <r>
    <x v="22"/>
    <x v="22"/>
    <s v="롯데렌탈(주)"/>
    <d v="2023-03-20T00:00:00"/>
    <s v="20230320-7016-4"/>
    <s v="3월 차량 렌탈"/>
    <x v="184"/>
    <x v="0"/>
  </r>
  <r>
    <x v="22"/>
    <x v="22"/>
    <s v="반도체사업부"/>
    <d v="2023-03-31T00:00:00"/>
    <s v="20230331-7068-2"/>
    <s v="리스부채(비유동) -&gt; 리스부채(유동)"/>
    <x v="1"/>
    <x v="90"/>
  </r>
  <r>
    <x v="22"/>
    <x v="22"/>
    <s v="롯데렌탈(주)"/>
    <d v="2023-04-20T00:00:00"/>
    <s v="20230420-7005-4"/>
    <s v="4월 차량 렌탈"/>
    <x v="185"/>
    <x v="0"/>
  </r>
  <r>
    <x v="22"/>
    <x v="22"/>
    <s v="롯데렌탈(주)"/>
    <d v="2023-05-20T00:00:00"/>
    <s v="20230520-7003-4"/>
    <s v="5월 차량 렌탈"/>
    <x v="186"/>
    <x v="0"/>
  </r>
  <r>
    <x v="22"/>
    <x v="22"/>
    <s v="롯데렌탈(주)"/>
    <d v="2023-06-20T00:00:00"/>
    <s v="20230620-7010-4"/>
    <s v="6월 차량 렌탈"/>
    <x v="187"/>
    <x v="0"/>
  </r>
  <r>
    <x v="22"/>
    <x v="22"/>
    <s v="반도체사업부"/>
    <d v="2023-06-30T00:00:00"/>
    <s v="20230630-7074-2"/>
    <s v="리스부채(비유동) -&gt; 리스부채(유동)"/>
    <x v="1"/>
    <x v="91"/>
  </r>
  <r>
    <x v="22"/>
    <x v="22"/>
    <s v="롯데렌탈(주)"/>
    <d v="2023-07-20T00:00:00"/>
    <s v="20230720-7010-4"/>
    <s v="7월 차량 렌탈"/>
    <x v="188"/>
    <x v="0"/>
  </r>
  <r>
    <x v="22"/>
    <x v="22"/>
    <s v="롯데렌탈(주)"/>
    <d v="2023-08-20T00:00:00"/>
    <s v="20230820-7004-4"/>
    <s v="8월 차량 렌탈"/>
    <x v="189"/>
    <x v="0"/>
  </r>
  <r>
    <x v="22"/>
    <x v="22"/>
    <s v="롯데렌탈(주)"/>
    <d v="2023-09-20T00:00:00"/>
    <s v="20230920-7015-4"/>
    <s v="9월 차량 렌탈"/>
    <x v="190"/>
    <x v="0"/>
  </r>
  <r>
    <x v="22"/>
    <x v="22"/>
    <s v="반도체사업부"/>
    <d v="2023-09-30T00:00:00"/>
    <s v="20230930-7024-2"/>
    <s v="리스부채(비유동) -&gt; 리스부채(유동)"/>
    <x v="1"/>
    <x v="92"/>
  </r>
  <r>
    <x v="22"/>
    <x v="22"/>
    <s v="롯데렌탈(주)"/>
    <d v="2023-10-20T00:00:00"/>
    <s v="20231020-7010-4"/>
    <s v="10월 차량 렌탈"/>
    <x v="191"/>
    <x v="0"/>
  </r>
  <r>
    <x v="22"/>
    <x v="22"/>
    <s v="롯데렌탈(주)"/>
    <d v="2023-11-20T00:00:00"/>
    <s v="20231120-7010-4"/>
    <s v="11월 차량 렌탈"/>
    <x v="192"/>
    <x v="0"/>
  </r>
  <r>
    <x v="22"/>
    <x v="22"/>
    <s v="롯데렌탈(주)"/>
    <d v="2023-12-20T00:00:00"/>
    <s v="20231220-7008-4"/>
    <s v="12월 차량 렌탈"/>
    <x v="193"/>
    <x v="0"/>
  </r>
  <r>
    <x v="22"/>
    <x v="22"/>
    <s v="롯데렌탈(주)"/>
    <d v="2023-12-20T00:00:00"/>
    <s v="20231220-7008-12"/>
    <s v="12월 차량 렌탈"/>
    <x v="1"/>
    <x v="93"/>
  </r>
  <r>
    <x v="22"/>
    <x v="22"/>
    <s v="반도체사업부"/>
    <d v="2023-12-31T00:00:00"/>
    <s v="20231231-7024-2"/>
    <s v="리스부채(비유동) -&gt; 리스부채(유동)"/>
    <x v="1"/>
    <x v="94"/>
  </r>
  <r>
    <x v="23"/>
    <x v="23"/>
    <m/>
    <d v="2023-01-13T00:00:00"/>
    <s v="20230113-7004-2"/>
    <s v="남경 출자금 회수"/>
    <x v="1"/>
    <x v="95"/>
  </r>
  <r>
    <x v="23"/>
    <x v="23"/>
    <m/>
    <d v="2023-03-02T00:00:00"/>
    <s v="20230302-7004-2"/>
    <s v="남경 철수에 따른 출자금 회수"/>
    <x v="1"/>
    <x v="96"/>
  </r>
  <r>
    <x v="24"/>
    <x v="24"/>
    <m/>
    <d v="2023-03-02T00:00:00"/>
    <s v="20230302-7004-4"/>
    <s v="남경 철수에 따른 출자금 회수시 처분익"/>
    <x v="1"/>
    <x v="97"/>
  </r>
  <r>
    <x v="24"/>
    <x v="24"/>
    <m/>
    <d v="2023-03-02T00:00:00"/>
    <s v="20230302-7004-10"/>
    <s v="수정분개_x000a__x000a_"/>
    <x v="1"/>
    <x v="98"/>
  </r>
  <r>
    <x v="25"/>
    <x v="25"/>
    <s v="신한카드(최봉민 부사장)"/>
    <d v="2023-01-02T00:00:00"/>
    <s v="20230102-7001-2"/>
    <s v="거래처 직원 접대"/>
    <x v="1"/>
    <x v="99"/>
  </r>
  <r>
    <x v="25"/>
    <x v="25"/>
    <s v="신한카드(최봉민 부사장)"/>
    <d v="2023-01-02T00:00:00"/>
    <s v="20230102-7002-2"/>
    <s v="거래처 직원 접대"/>
    <x v="1"/>
    <x v="100"/>
  </r>
  <r>
    <x v="25"/>
    <x v="25"/>
    <s v="신한카드(최봉민 부사장)"/>
    <d v="2023-01-02T00:00:00"/>
    <s v="20230102-7003-2"/>
    <s v="거래처 직원 접대"/>
    <x v="1"/>
    <x v="101"/>
  </r>
  <r>
    <x v="25"/>
    <x v="25"/>
    <s v="(주)세영로지스틱스"/>
    <d v="2023-01-02T00:00:00"/>
    <s v="20230102-7006-8"/>
    <s v="KWANGMYUNG RETURN시 수입통관료"/>
    <x v="1"/>
    <x v="102"/>
  </r>
  <r>
    <x v="25"/>
    <x v="25"/>
    <s v="유한회사 월드시스템공조"/>
    <d v="2023-01-03T00:00:00"/>
    <s v="20230103-7002-3"/>
    <s v="QD 연구실 냉방기 설치"/>
    <x v="1"/>
    <x v="103"/>
  </r>
  <r>
    <x v="25"/>
    <x v="25"/>
    <s v="신한카드(황선태전무이사)"/>
    <d v="2023-01-03T00:00:00"/>
    <s v="20230103-7006-2"/>
    <s v="반도체부문 회식"/>
    <x v="1"/>
    <x v="104"/>
  </r>
  <r>
    <x v="25"/>
    <x v="25"/>
    <s v="신한카드(황선태전무이사)"/>
    <d v="2023-01-03T00:00:00"/>
    <s v="20230103-7007-2"/>
    <s v="반도체부문 회식"/>
    <x v="1"/>
    <x v="105"/>
  </r>
  <r>
    <x v="25"/>
    <x v="25"/>
    <s v="신한카드(황선태전무이사)"/>
    <d v="2023-01-04T00:00:00"/>
    <s v="20230104-7006-2"/>
    <s v="반도체부문 회식"/>
    <x v="1"/>
    <x v="106"/>
  </r>
  <r>
    <x v="25"/>
    <x v="25"/>
    <s v="오텍코리아 주식회사"/>
    <d v="2023-01-04T00:00:00"/>
    <s v="20230104-7007-3"/>
    <s v="알루미나"/>
    <x v="1"/>
    <x v="107"/>
  </r>
  <r>
    <x v="25"/>
    <x v="25"/>
    <s v="신한카드(최봉민 부사장)"/>
    <d v="2023-01-05T00:00:00"/>
    <s v="20230105-7001-1"/>
    <s v="1월분 법인카드대금 결제"/>
    <x v="194"/>
    <x v="0"/>
  </r>
  <r>
    <x v="25"/>
    <x v="25"/>
    <s v="신한카드(최봉민 부사장)"/>
    <d v="2023-01-05T00:00:00"/>
    <s v="20230105-7004-2"/>
    <s v="식대비 (최봉민 대표)"/>
    <x v="1"/>
    <x v="108"/>
  </r>
  <r>
    <x v="25"/>
    <x v="25"/>
    <s v="주식회사 한비로"/>
    <d v="2023-01-05T00:00:00"/>
    <s v="20230105-7009-3"/>
    <s v="그룹웨어 서버 호스팅료"/>
    <x v="1"/>
    <x v="109"/>
  </r>
  <r>
    <x v="25"/>
    <x v="25"/>
    <s v="(주)한국피더블유티"/>
    <d v="2023-01-06T00:00:00"/>
    <s v="20230106-7004-3"/>
    <s v="Titan ASD"/>
    <x v="1"/>
    <x v="110"/>
  </r>
  <r>
    <x v="25"/>
    <x v="25"/>
    <s v="신한카드(최봉민 부사장)"/>
    <d v="2023-01-06T00:00:00"/>
    <s v="20230106-7005-2"/>
    <s v="거래처 직원 접대"/>
    <x v="1"/>
    <x v="111"/>
  </r>
  <r>
    <x v="25"/>
    <x v="25"/>
    <s v="신한카드(최봉민 부사장)"/>
    <d v="2023-01-06T00:00:00"/>
    <s v="20230106-7006-2"/>
    <s v="거래처 직원 접대"/>
    <x v="1"/>
    <x v="100"/>
  </r>
  <r>
    <x v="25"/>
    <x v="25"/>
    <s v="신한카드(최봉민 부사장)"/>
    <d v="2023-01-07T00:00:00"/>
    <s v="20230107-7001-2"/>
    <s v="거래처 직원 접대"/>
    <x v="1"/>
    <x v="112"/>
  </r>
  <r>
    <x v="25"/>
    <x v="25"/>
    <s v="신한카드(최봉민 부사장)"/>
    <d v="2023-01-07T00:00:00"/>
    <s v="20230107-7002-2"/>
    <s v="식대비 (최봉민 대표)"/>
    <x v="1"/>
    <x v="113"/>
  </r>
  <r>
    <x v="25"/>
    <x v="25"/>
    <s v="신한카드(최봉민 부사장)"/>
    <d v="2023-01-08T00:00:00"/>
    <s v="20230108-7001-2"/>
    <s v="식대비 (최봉민 대표)"/>
    <x v="1"/>
    <x v="114"/>
  </r>
  <r>
    <x v="25"/>
    <x v="25"/>
    <s v="전북도시가스"/>
    <d v="2023-01-10T00:00:00"/>
    <s v="20230110-7001-1"/>
    <s v="12월 도시가스"/>
    <x v="195"/>
    <x v="0"/>
  </r>
  <r>
    <x v="25"/>
    <x v="25"/>
    <s v="원광대학교 산학협력단"/>
    <d v="2023-01-10T00:00:00"/>
    <s v="20230110-7002-1"/>
    <s v="12월 QD 공동실험 연구보조인력2명 인건비"/>
    <x v="196"/>
    <x v="0"/>
  </r>
  <r>
    <x v="25"/>
    <x v="25"/>
    <s v="김정안"/>
    <d v="2023-01-10T00:00:00"/>
    <s v="20230110-7002-2"/>
    <s v="12월 신규사업 리튬황 배터리 기술개발 고문료"/>
    <x v="197"/>
    <x v="0"/>
  </r>
  <r>
    <x v="25"/>
    <x v="25"/>
    <s v="드림정보전산"/>
    <d v="2023-01-10T00:00:00"/>
    <s v="20230110-7002-3"/>
    <s v="복합기"/>
    <x v="121"/>
    <x v="0"/>
  </r>
  <r>
    <x v="25"/>
    <x v="25"/>
    <s v="전대문화사"/>
    <d v="2023-01-10T00:00:00"/>
    <s v="20230110-7002-5"/>
    <s v="반도체사업부 사업계획설 제작"/>
    <x v="198"/>
    <x v="0"/>
  </r>
  <r>
    <x v="25"/>
    <x v="25"/>
    <s v="한국미우라공업(주)"/>
    <d v="2023-01-10T00:00:00"/>
    <s v="20230110-7009-3"/>
    <s v="복합청관제 외"/>
    <x v="1"/>
    <x v="115"/>
  </r>
  <r>
    <x v="25"/>
    <x v="25"/>
    <s v="신한카드(최봉민 부사장)"/>
    <d v="2023-01-10T00:00:00"/>
    <s v="20230110-7011-2"/>
    <s v="거래처 직원 접대"/>
    <x v="1"/>
    <x v="105"/>
  </r>
  <r>
    <x v="25"/>
    <x v="25"/>
    <s v="신한카드(황선태전무이사)"/>
    <d v="2023-01-11T00:00:00"/>
    <s v="20230111-7001-1"/>
    <s v="2월분 법인카드대금 결제"/>
    <x v="199"/>
    <x v="0"/>
  </r>
  <r>
    <x v="25"/>
    <x v="25"/>
    <s v="신한카드(황선태전무이사)"/>
    <d v="2023-01-11T00:00:00"/>
    <s v="20230111-7002-2"/>
    <s v="설날 명절 고객사 상품권 지급"/>
    <x v="1"/>
    <x v="116"/>
  </r>
  <r>
    <x v="25"/>
    <x v="25"/>
    <s v="신한카드(황선태전무이사)"/>
    <d v="2023-01-12T00:00:00"/>
    <s v="20230112-7001-2"/>
    <s v="설날 명절 고객사 상품권 지급"/>
    <x v="1"/>
    <x v="117"/>
  </r>
  <r>
    <x v="25"/>
    <x v="25"/>
    <s v="코드케이"/>
    <d v="2023-01-12T00:00:00"/>
    <s v="20230112-7002-3"/>
    <s v="전산유지보수"/>
    <x v="1"/>
    <x v="118"/>
  </r>
  <r>
    <x v="25"/>
    <x v="25"/>
    <s v="신한카드(최봉민 부사장)"/>
    <d v="2023-01-13T00:00:00"/>
    <s v="20230113-7001-2"/>
    <s v="거래처 직원 접대"/>
    <x v="1"/>
    <x v="119"/>
  </r>
  <r>
    <x v="25"/>
    <x v="25"/>
    <s v="신한카드(최봉민 부사장)"/>
    <d v="2023-01-13T00:00:00"/>
    <s v="20230113-7002-2"/>
    <s v="거래처 직원 접대"/>
    <x v="1"/>
    <x v="120"/>
  </r>
  <r>
    <x v="25"/>
    <x v="25"/>
    <s v="호연테크"/>
    <d v="2023-01-13T00:00:00"/>
    <s v="20230113-7005-3"/>
    <s v="FE-SEM 수리"/>
    <x v="1"/>
    <x v="121"/>
  </r>
  <r>
    <x v="25"/>
    <x v="25"/>
    <s v="바다정수산업(주)"/>
    <d v="2023-01-13T00:00:00"/>
    <s v="20230113-7008-3"/>
    <s v="마이크로필터 (12월, 1월) 외"/>
    <x v="1"/>
    <x v="122"/>
  </r>
  <r>
    <x v="25"/>
    <x v="25"/>
    <s v="신한카드(최봉민 부사장)"/>
    <d v="2023-01-14T00:00:00"/>
    <s v="20230114-7001-2"/>
    <s v="거래처 직원 접대"/>
    <x v="1"/>
    <x v="123"/>
  </r>
  <r>
    <x v="25"/>
    <x v="25"/>
    <s v="신한카드(최봉민 부사장)"/>
    <d v="2023-01-15T00:00:00"/>
    <s v="20230115-7001-2"/>
    <s v="식대비 (최봉민 대표)"/>
    <x v="1"/>
    <x v="124"/>
  </r>
  <r>
    <x v="25"/>
    <x v="25"/>
    <s v="동일유업(주)과학단지주유소"/>
    <d v="2023-01-16T00:00:00"/>
    <s v="20230116-7001-1"/>
    <s v="12월분 매입액 결제"/>
    <x v="200"/>
    <x v="0"/>
  </r>
  <r>
    <x v="25"/>
    <x v="25"/>
    <s v="(유)신일해외관광"/>
    <d v="2023-01-16T00:00:00"/>
    <s v="20230116-7001-2"/>
    <s v="12월분 매입액 결제"/>
    <x v="201"/>
    <x v="0"/>
  </r>
  <r>
    <x v="25"/>
    <x v="25"/>
    <s v="로젠전주"/>
    <d v="2023-01-16T00:00:00"/>
    <s v="20230116-7001-3"/>
    <s v="12월분 매입액 결제"/>
    <x v="202"/>
    <x v="0"/>
  </r>
  <r>
    <x v="25"/>
    <x v="25"/>
    <s v="(주)풀무원푸드앤컬쳐"/>
    <d v="2023-01-16T00:00:00"/>
    <s v="20230116-7001-4"/>
    <s v="12월분 매입액 결제"/>
    <x v="203"/>
    <x v="0"/>
  </r>
  <r>
    <x v="25"/>
    <x v="25"/>
    <s v="(주)정원익스프레스"/>
    <d v="2023-01-16T00:00:00"/>
    <s v="20230116-7001-5"/>
    <s v="12월분 매입액 결제"/>
    <x v="204"/>
    <x v="0"/>
  </r>
  <r>
    <x v="25"/>
    <x v="25"/>
    <s v="용마로지스주식회사"/>
    <d v="2023-01-16T00:00:00"/>
    <s v="20230116-7001-6"/>
    <s v="12월분 매입액 결제"/>
    <x v="205"/>
    <x v="0"/>
  </r>
  <r>
    <x v="25"/>
    <x v="25"/>
    <s v="롯데렌탈(주)"/>
    <d v="2023-01-16T00:00:00"/>
    <s v="20230116-7001-7"/>
    <s v="12월분 매입액 결제"/>
    <x v="206"/>
    <x v="0"/>
  </r>
  <r>
    <x v="25"/>
    <x v="25"/>
    <s v="(주)세영로지스틱스"/>
    <d v="2023-01-16T00:00:00"/>
    <s v="20230116-7001-8"/>
    <s v="12월분 매입액 결제"/>
    <x v="207"/>
    <x v="0"/>
  </r>
  <r>
    <x v="25"/>
    <x v="25"/>
    <s v="(미사용)씨랩(C Lab)"/>
    <d v="2023-01-16T00:00:00"/>
    <s v="20230116-7001-9"/>
    <s v="12월분 매입액 결제"/>
    <x v="208"/>
    <x v="0"/>
  </r>
  <r>
    <x v="25"/>
    <x v="25"/>
    <s v="에이엠씨주식회사"/>
    <d v="2023-01-16T00:00:00"/>
    <s v="20230116-7003-3"/>
    <s v="UV tape"/>
    <x v="1"/>
    <x v="125"/>
  </r>
  <r>
    <x v="25"/>
    <x v="25"/>
    <s v="(미사용)씨랩(C Lab)"/>
    <d v="2023-01-16T00:00:00"/>
    <s v="20230116-7006-3"/>
    <s v="커피머신 원두 시럽"/>
    <x v="1"/>
    <x v="126"/>
  </r>
  <r>
    <x v="25"/>
    <x v="25"/>
    <s v="용마로지스주식회사"/>
    <d v="2023-01-17T00:00:00"/>
    <s v="20230117-7003-3"/>
    <s v="용마로지스 1월 항공 수입 정산"/>
    <x v="1"/>
    <x v="127"/>
  </r>
  <r>
    <x v="25"/>
    <x v="25"/>
    <s v="주식회사농협목우촌전주지머"/>
    <d v="2023-01-17T00:00:00"/>
    <s v="20230117-7004-3"/>
    <s v="2023 구정 임직원 선물세트"/>
    <x v="1"/>
    <x v="128"/>
  </r>
  <r>
    <x v="25"/>
    <x v="25"/>
    <s v="대진기계(주)"/>
    <d v="2023-01-17T00:00:00"/>
    <s v="20230117-7007-1"/>
    <s v="11월분 매입액 결제"/>
    <x v="209"/>
    <x v="0"/>
  </r>
  <r>
    <x v="25"/>
    <x v="25"/>
    <s v="동원로엑스(주)"/>
    <d v="2023-01-17T00:00:00"/>
    <s v="20230117-7007-2"/>
    <s v="11월분 매입액 결제"/>
    <x v="210"/>
    <x v="0"/>
  </r>
  <r>
    <x v="25"/>
    <x v="25"/>
    <s v="(주)에어코"/>
    <d v="2023-01-17T00:00:00"/>
    <s v="20230117-7007-3"/>
    <s v="11월분 매입액 결제"/>
    <x v="211"/>
    <x v="0"/>
  </r>
  <r>
    <x v="25"/>
    <x v="25"/>
    <s v="진흥무역(주)"/>
    <d v="2023-01-17T00:00:00"/>
    <s v="20230117-7007-4"/>
    <s v="11월분 매입액 결제"/>
    <x v="212"/>
    <x v="0"/>
  </r>
  <r>
    <x v="25"/>
    <x v="25"/>
    <s v="유한회사 제이와이산업"/>
    <d v="2023-01-17T00:00:00"/>
    <s v="20230117-7007-5"/>
    <s v="11월분 매입액 결제"/>
    <x v="213"/>
    <x v="0"/>
  </r>
  <r>
    <x v="25"/>
    <x v="25"/>
    <s v="유한회사 큐브환경"/>
    <d v="2023-01-17T00:00:00"/>
    <s v="20230117-7007-7"/>
    <s v="11월분 매입액 결제"/>
    <x v="214"/>
    <x v="0"/>
  </r>
  <r>
    <x v="25"/>
    <x v="25"/>
    <s v="피셈 주식회사"/>
    <d v="2023-01-17T00:00:00"/>
    <s v="20230117-7007-8"/>
    <s v="11월분 매입액 결제"/>
    <x v="215"/>
    <x v="0"/>
  </r>
  <r>
    <x v="25"/>
    <x v="25"/>
    <s v="한국특수가스(주)"/>
    <d v="2023-01-17T00:00:00"/>
    <s v="20230117-7007-9"/>
    <s v="11월분 매입액 결제"/>
    <x v="216"/>
    <x v="0"/>
  </r>
  <r>
    <x v="25"/>
    <x v="25"/>
    <s v="신한카드(최봉민 부사장)"/>
    <d v="2023-01-17T00:00:00"/>
    <s v="20230117-7009-2"/>
    <s v="고객사 명절선물 (최봉민 대표)"/>
    <x v="1"/>
    <x v="129"/>
  </r>
  <r>
    <x v="25"/>
    <x v="25"/>
    <s v="신한카드(최봉민 부사장)"/>
    <d v="2023-01-17T00:00:00"/>
    <s v="20230117-7010-2"/>
    <s v="고객사 명절선물 (최봉민 대표)"/>
    <x v="1"/>
    <x v="130"/>
  </r>
  <r>
    <x v="25"/>
    <x v="25"/>
    <s v="신한카드(최봉민 부사장)"/>
    <d v="2023-01-17T00:00:00"/>
    <s v="20230117-7011-2"/>
    <s v="고객사 명절선물 (최봉민 대표)"/>
    <x v="1"/>
    <x v="130"/>
  </r>
  <r>
    <x v="25"/>
    <x v="25"/>
    <s v="신한카드(황선태전무이사)"/>
    <d v="2023-01-17T00:00:00"/>
    <s v="20230117-7012-2"/>
    <s v="고객사 명절선물"/>
    <x v="1"/>
    <x v="131"/>
  </r>
  <r>
    <x v="25"/>
    <x v="25"/>
    <s v="신한카드(최봉민 부사장)"/>
    <d v="2023-01-18T00:00:00"/>
    <s v="20230118-7006-2"/>
    <s v="거래처 직원 접대"/>
    <x v="1"/>
    <x v="132"/>
  </r>
  <r>
    <x v="25"/>
    <x v="25"/>
    <s v="롯데렌탈(주)"/>
    <d v="2023-01-20T00:00:00"/>
    <s v="20230120-7002-7"/>
    <s v="1월 차량 렌탈"/>
    <x v="1"/>
    <x v="133"/>
  </r>
  <r>
    <x v="25"/>
    <x v="25"/>
    <s v="신한카드(최봉민 부사장)"/>
    <d v="2023-01-20T00:00:00"/>
    <s v="20230120-7003-1"/>
    <s v="2월분 법인카드대금 결제"/>
    <x v="217"/>
    <x v="0"/>
  </r>
  <r>
    <x v="25"/>
    <x v="25"/>
    <s v="덕성기획"/>
    <d v="2023-01-20T00:00:00"/>
    <s v="20230120-7005-3"/>
    <s v="C/T 스티커 외"/>
    <x v="1"/>
    <x v="134"/>
  </r>
  <r>
    <x v="25"/>
    <x v="25"/>
    <s v="신한카드(최봉민 부사장)"/>
    <d v="2023-01-23T00:00:00"/>
    <s v="20230123-7001-2"/>
    <s v="거래처 직원 접대"/>
    <x v="1"/>
    <x v="135"/>
  </r>
  <r>
    <x v="25"/>
    <x v="25"/>
    <s v="한국특수가스(주)"/>
    <d v="2023-01-23T00:00:00"/>
    <s v="20230123-7002-3"/>
    <s v="가스"/>
    <x v="1"/>
    <x v="136"/>
  </r>
  <r>
    <x v="25"/>
    <x v="25"/>
    <s v="신한카드(최봉민 부사장)"/>
    <d v="2023-01-24T00:00:00"/>
    <s v="20230124-7001-2"/>
    <s v="거래처 직원 접대"/>
    <x v="1"/>
    <x v="137"/>
  </r>
  <r>
    <x v="25"/>
    <x v="25"/>
    <s v="신한카드(최봉민 부사장)"/>
    <d v="2023-01-24T00:00:00"/>
    <s v="20230124-7002-2"/>
    <s v="거래처 직원 접대"/>
    <x v="1"/>
    <x v="138"/>
  </r>
  <r>
    <x v="25"/>
    <x v="25"/>
    <s v="(주)풀무원푸드앤컬쳐"/>
    <d v="2023-01-25T00:00:00"/>
    <s v="20230125-7008-5"/>
    <s v="1월 식대"/>
    <x v="1"/>
    <x v="139"/>
  </r>
  <r>
    <x v="25"/>
    <x v="25"/>
    <s v="세미원"/>
    <d v="2023-01-25T00:00:00"/>
    <s v="20230125-7009-3"/>
    <s v="프로브카드"/>
    <x v="1"/>
    <x v="140"/>
  </r>
  <r>
    <x v="25"/>
    <x v="25"/>
    <s v="(주)코디스"/>
    <d v="2023-01-25T00:00:00"/>
    <s v="20230125-7010-3"/>
    <s v="Blade"/>
    <x v="1"/>
    <x v="141"/>
  </r>
  <r>
    <x v="25"/>
    <x v="25"/>
    <s v="케이오엘(KOL)"/>
    <d v="2023-01-25T00:00:00"/>
    <s v="20230125-7011-3"/>
    <s v="YSH-250D"/>
    <x v="1"/>
    <x v="142"/>
  </r>
  <r>
    <x v="25"/>
    <x v="25"/>
    <s v="우진ACT 호남지사"/>
    <d v="2023-01-25T00:00:00"/>
    <s v="20230125-7013-3"/>
    <s v="클린룸 소모품"/>
    <x v="1"/>
    <x v="143"/>
  </r>
  <r>
    <x v="25"/>
    <x v="25"/>
    <s v="애드테크"/>
    <d v="2023-01-25T00:00:00"/>
    <s v="20230125-7016-3"/>
    <s v="DN280L tape"/>
    <x v="1"/>
    <x v="144"/>
  </r>
  <r>
    <x v="25"/>
    <x v="25"/>
    <s v="진흥무역(주)"/>
    <d v="2023-01-25T00:00:00"/>
    <s v="20230125-7018-3"/>
    <s v="전사지 외"/>
    <x v="1"/>
    <x v="145"/>
  </r>
  <r>
    <x v="25"/>
    <x v="25"/>
    <s v="신한카드(최봉민 부사장)"/>
    <d v="2023-01-25T00:00:00"/>
    <s v="20230125-7025-2"/>
    <s v="식대비 (최봉민 대표)"/>
    <x v="1"/>
    <x v="114"/>
  </r>
  <r>
    <x v="25"/>
    <x v="25"/>
    <s v="에이엠씨주식회사"/>
    <d v="2023-01-25T00:00:00"/>
    <s v="20230125-7029-3"/>
    <s v="UV tape"/>
    <x v="1"/>
    <x v="146"/>
  </r>
  <r>
    <x v="25"/>
    <x v="25"/>
    <s v="NTL(엔티엘)"/>
    <d v="2023-01-25T00:00:00"/>
    <s v="20230125-7034-3"/>
    <s v="OSZ-1017-001 수리 외"/>
    <x v="1"/>
    <x v="147"/>
  </r>
  <r>
    <x v="25"/>
    <x v="25"/>
    <s v="유한회사 큐브환경"/>
    <d v="2023-01-25T00:00:00"/>
    <s v="20230125-7038-3"/>
    <s v="대기자가측정 수수료"/>
    <x v="1"/>
    <x v="148"/>
  </r>
  <r>
    <x v="25"/>
    <x v="25"/>
    <s v="생수백화점"/>
    <d v="2023-01-27T00:00:00"/>
    <s v="20230127-7002-3"/>
    <s v="1월 생수"/>
    <x v="1"/>
    <x v="149"/>
  </r>
  <r>
    <x v="25"/>
    <x v="25"/>
    <s v="(주)비앤아이시스템"/>
    <d v="2023-01-27T00:00:00"/>
    <s v="20230127-7003-3"/>
    <s v="라벨"/>
    <x v="1"/>
    <x v="150"/>
  </r>
  <r>
    <x v="25"/>
    <x v="25"/>
    <s v="신한카드(최봉민 부사장)"/>
    <d v="2023-01-27T00:00:00"/>
    <s v="20230127-7004-2"/>
    <s v="식대비"/>
    <x v="1"/>
    <x v="151"/>
  </r>
  <r>
    <x v="25"/>
    <x v="25"/>
    <s v="신한카드(최봉민 부사장)"/>
    <d v="2023-01-27T00:00:00"/>
    <s v="20230127-7005-2"/>
    <s v="거래처 직원 접대"/>
    <x v="1"/>
    <x v="152"/>
  </r>
  <r>
    <x v="25"/>
    <x v="25"/>
    <s v="신한카드(최봉민 부사장)"/>
    <d v="2023-01-27T00:00:00"/>
    <s v="20230127-7006-2"/>
    <s v="거래처 직원 접대"/>
    <x v="1"/>
    <x v="153"/>
  </r>
  <r>
    <x v="25"/>
    <x v="25"/>
    <s v="(유)신일해외관광"/>
    <d v="2023-01-29T00:00:00"/>
    <s v="20230129-7001-3"/>
    <s v="1월 전세버스 임차료"/>
    <x v="1"/>
    <x v="84"/>
  </r>
  <r>
    <x v="25"/>
    <x v="25"/>
    <s v="동원로엑스(주)"/>
    <d v="2023-01-30T00:00:00"/>
    <s v="20230130-7003-3"/>
    <s v="남경 설비 보관 비용"/>
    <x v="1"/>
    <x v="154"/>
  </r>
  <r>
    <x v="25"/>
    <x v="25"/>
    <s v="용마로지스주식회사"/>
    <d v="2023-01-30T00:00:00"/>
    <s v="20230130-7004-3"/>
    <s v="용마로지스 1월 해상 수입 정산"/>
    <x v="1"/>
    <x v="155"/>
  </r>
  <r>
    <x v="25"/>
    <x v="25"/>
    <s v="대진상사"/>
    <d v="2023-01-30T00:00:00"/>
    <s v="20230130-7010-3"/>
    <s v="청소용품 구매"/>
    <x v="1"/>
    <x v="156"/>
  </r>
  <r>
    <x v="25"/>
    <x v="25"/>
    <s v="Shenzhen Qingyi Photomask"/>
    <d v="2023-01-31T00:00:00"/>
    <s v="20230131-7002-1"/>
    <s v="12월 마스크 물대 송금"/>
    <x v="218"/>
    <x v="0"/>
  </r>
  <r>
    <x v="25"/>
    <x v="25"/>
    <s v="한국장애인고용공단 전북지사"/>
    <d v="2023-01-31T00:00:00"/>
    <s v="20230131-7005-1"/>
    <s v="2022년 장애인고용부담금"/>
    <x v="219"/>
    <x v="0"/>
  </r>
  <r>
    <x v="25"/>
    <x v="25"/>
    <s v="진솔씨엔티"/>
    <d v="2023-01-31T00:00:00"/>
    <s v="20230131-7013-3"/>
    <s v="소석회"/>
    <x v="1"/>
    <x v="157"/>
  </r>
  <r>
    <x v="25"/>
    <x v="25"/>
    <s v="유한회사 제이와이산업"/>
    <d v="2023-01-31T00:00:00"/>
    <s v="20230131-7030-3"/>
    <s v="폐합성 수지"/>
    <x v="1"/>
    <x v="158"/>
  </r>
  <r>
    <x v="25"/>
    <x v="25"/>
    <s v="로젠전주"/>
    <d v="2023-01-31T00:00:00"/>
    <s v="20230131-7036-3"/>
    <s v="1월 택배"/>
    <x v="1"/>
    <x v="159"/>
  </r>
  <r>
    <x v="25"/>
    <x v="25"/>
    <s v="(주)에어코"/>
    <d v="2023-01-31T00:00:00"/>
    <s v="20230131-7037-3"/>
    <s v="가스"/>
    <x v="1"/>
    <x v="160"/>
  </r>
  <r>
    <x v="25"/>
    <x v="25"/>
    <s v="(주)금화"/>
    <d v="2023-01-31T00:00:00"/>
    <s v="20230131-7038-1"/>
    <s v="12월분 매입액 결제"/>
    <x v="220"/>
    <x v="0"/>
  </r>
  <r>
    <x v="25"/>
    <x v="25"/>
    <s v="주식회사 넥스텍"/>
    <d v="2023-01-31T00:00:00"/>
    <s v="20230131-7038-2"/>
    <s v="12월분 매입액 결제"/>
    <x v="221"/>
    <x v="0"/>
  </r>
  <r>
    <x v="25"/>
    <x v="25"/>
    <s v="동원로엑스(주)"/>
    <d v="2023-01-31T00:00:00"/>
    <s v="20230131-7038-3"/>
    <s v="12월분 매입액 결제"/>
    <x v="65"/>
    <x v="0"/>
  </r>
  <r>
    <x v="25"/>
    <x v="25"/>
    <s v="린텍어드벤스테크놀로지코리아"/>
    <d v="2023-01-31T00:00:00"/>
    <s v="20230131-7038-4"/>
    <s v="12월분 매입액 결제"/>
    <x v="222"/>
    <x v="0"/>
  </r>
  <r>
    <x v="25"/>
    <x v="25"/>
    <s v="(주)비앤아이시스템"/>
    <d v="2023-01-31T00:00:00"/>
    <s v="20230131-7038-5"/>
    <s v="12월분 매입액 결제"/>
    <x v="223"/>
    <x v="0"/>
  </r>
  <r>
    <x v="25"/>
    <x v="25"/>
    <s v="세미원"/>
    <d v="2023-01-31T00:00:00"/>
    <s v="20230131-7038-6"/>
    <s v="12월분 매입액 결제"/>
    <x v="224"/>
    <x v="0"/>
  </r>
  <r>
    <x v="25"/>
    <x v="25"/>
    <s v="에이엠씨주식회사"/>
    <d v="2023-01-31T00:00:00"/>
    <s v="20230131-7038-8"/>
    <s v="12월분 매입액 결제"/>
    <x v="225"/>
    <x v="0"/>
  </r>
  <r>
    <x v="25"/>
    <x v="25"/>
    <s v="생수백화점"/>
    <d v="2023-01-31T00:00:00"/>
    <s v="20230131-7038-10"/>
    <s v="12월분 매입액 결제"/>
    <x v="226"/>
    <x v="0"/>
  </r>
  <r>
    <x v="25"/>
    <x v="25"/>
    <s v="오피스디포 전주점"/>
    <d v="2023-01-31T00:00:00"/>
    <s v="20230131-7038-11"/>
    <s v="12월분 매입액 결제"/>
    <x v="227"/>
    <x v="0"/>
  </r>
  <r>
    <x v="25"/>
    <x v="25"/>
    <s v="우진ACT 호남지사"/>
    <d v="2023-01-31T00:00:00"/>
    <s v="20230131-7038-12"/>
    <s v="12월분 매입액 결제"/>
    <x v="228"/>
    <x v="0"/>
  </r>
  <r>
    <x v="25"/>
    <x v="25"/>
    <s v="익산관세사무소"/>
    <d v="2023-01-31T00:00:00"/>
    <s v="20230131-7038-13"/>
    <s v="12월분 매입액 결제"/>
    <x v="229"/>
    <x v="0"/>
  </r>
  <r>
    <x v="25"/>
    <x v="25"/>
    <s v="진성산업"/>
    <d v="2023-01-31T00:00:00"/>
    <s v="20230131-7038-14"/>
    <s v="12월분 매입액 결제"/>
    <x v="214"/>
    <x v="0"/>
  </r>
  <r>
    <x v="25"/>
    <x v="25"/>
    <s v="진솔씨엔티"/>
    <d v="2023-01-31T00:00:00"/>
    <s v="20230131-7038-15"/>
    <s v="12월분 매입액 결제"/>
    <x v="230"/>
    <x v="0"/>
  </r>
  <r>
    <x v="25"/>
    <x v="25"/>
    <s v="유한회사 제이와이산업"/>
    <d v="2023-01-31T00:00:00"/>
    <s v="20230131-7038-16"/>
    <s v="12월분 매입액 결제"/>
    <x v="231"/>
    <x v="0"/>
  </r>
  <r>
    <x v="25"/>
    <x v="25"/>
    <s v="케이지엘(주)"/>
    <d v="2023-01-31T00:00:00"/>
    <s v="20230131-7038-17"/>
    <s v="12월분 매입액 결제"/>
    <x v="232"/>
    <x v="0"/>
  </r>
  <r>
    <x v="25"/>
    <x v="25"/>
    <s v="CNK GLOBAL"/>
    <d v="2023-01-31T00:00:00"/>
    <s v="20230131-7038-18"/>
    <s v="12월분 매입액 결제"/>
    <x v="233"/>
    <x v="0"/>
  </r>
  <r>
    <x v="25"/>
    <x v="25"/>
    <s v="(주)코디스"/>
    <d v="2023-01-31T00:00:00"/>
    <s v="20230131-7038-19"/>
    <s v="12월분 매입액 결제"/>
    <x v="234"/>
    <x v="0"/>
  </r>
  <r>
    <x v="25"/>
    <x v="25"/>
    <s v="코드케이"/>
    <d v="2023-01-31T00:00:00"/>
    <s v="20230131-7038-20"/>
    <s v="12월분 매입액 결제"/>
    <x v="235"/>
    <x v="0"/>
  </r>
  <r>
    <x v="25"/>
    <x v="25"/>
    <s v="유한회사 큐브환경"/>
    <d v="2023-01-31T00:00:00"/>
    <s v="20230131-7038-21"/>
    <s v="12월분 매입액 결제"/>
    <x v="214"/>
    <x v="0"/>
  </r>
  <r>
    <x v="25"/>
    <x v="25"/>
    <s v="피셈 주식회사"/>
    <d v="2023-01-31T00:00:00"/>
    <s v="20230131-7038-22"/>
    <s v="12월분 매입액 결제"/>
    <x v="236"/>
    <x v="0"/>
  </r>
  <r>
    <x v="25"/>
    <x v="25"/>
    <s v="(주)하나로티앤에스"/>
    <d v="2023-01-31T00:00:00"/>
    <s v="20230131-7038-23"/>
    <s v="12월분 매입액 결제"/>
    <x v="237"/>
    <x v="0"/>
  </r>
  <r>
    <x v="25"/>
    <x v="25"/>
    <s v="하이엠솔루텍주식회사"/>
    <d v="2023-01-31T00:00:00"/>
    <s v="20230131-7038-24"/>
    <s v="12월분 매입액 결제"/>
    <x v="238"/>
    <x v="0"/>
  </r>
  <r>
    <x v="25"/>
    <x v="25"/>
    <s v="한국미우라공업(주)"/>
    <d v="2023-01-31T00:00:00"/>
    <s v="20230131-7038-25"/>
    <s v="12월분 매입액 결제"/>
    <x v="239"/>
    <x v="0"/>
  </r>
  <r>
    <x v="25"/>
    <x v="25"/>
    <s v="(주)한국피더블유티"/>
    <d v="2023-01-31T00:00:00"/>
    <s v="20230131-7038-26"/>
    <s v="12월분 매입액 결제"/>
    <x v="240"/>
    <x v="0"/>
  </r>
  <r>
    <x v="25"/>
    <x v="25"/>
    <s v="주식회사 한비로"/>
    <d v="2023-01-31T00:00:00"/>
    <s v="20230131-7038-27"/>
    <s v="12월분 매입액 결제"/>
    <x v="224"/>
    <x v="0"/>
  </r>
  <r>
    <x v="25"/>
    <x v="25"/>
    <s v="(주)현테크놀로지"/>
    <d v="2023-01-31T00:00:00"/>
    <s v="20230131-7038-28"/>
    <s v="12월분 매입액 결제"/>
    <x v="241"/>
    <x v="0"/>
  </r>
  <r>
    <x v="25"/>
    <x v="25"/>
    <s v="삼봉에너지"/>
    <d v="2023-01-31T00:00:00"/>
    <s v="20230131-7039-4"/>
    <s v="1월 주유"/>
    <x v="1"/>
    <x v="161"/>
  </r>
  <r>
    <x v="25"/>
    <x v="25"/>
    <s v="현대종합전기"/>
    <d v="2023-01-31T00:00:00"/>
    <s v="20230131-7040-3"/>
    <s v="분전함 1식"/>
    <x v="1"/>
    <x v="162"/>
  </r>
  <r>
    <x v="25"/>
    <x v="25"/>
    <s v="현대종합전기"/>
    <d v="2023-01-31T00:00:00"/>
    <s v="20230131-7041-3"/>
    <s v="전선 외"/>
    <x v="1"/>
    <x v="163"/>
  </r>
  <r>
    <x v="25"/>
    <x v="25"/>
    <s v="(주)세영로지스틱스"/>
    <d v="2023-01-31T00:00:00"/>
    <s v="20230131-7042-3"/>
    <s v="수출운송료"/>
    <x v="1"/>
    <x v="164"/>
  </r>
  <r>
    <x v="25"/>
    <x v="25"/>
    <s v="케이지엘(주)"/>
    <d v="2023-01-31T00:00:00"/>
    <s v="20230131-7043-3"/>
    <s v="수출운송료"/>
    <x v="1"/>
    <x v="165"/>
  </r>
  <r>
    <x v="25"/>
    <x v="25"/>
    <s v="(주)하나로티앤에스"/>
    <d v="2023-01-31T00:00:00"/>
    <s v="20230131-7044-3"/>
    <s v="수출운송료"/>
    <x v="1"/>
    <x v="115"/>
  </r>
  <r>
    <x v="25"/>
    <x v="25"/>
    <s v="관세법인 세종 인천공항지사"/>
    <d v="2023-01-31T00:00:00"/>
    <s v="20230131-7045-3"/>
    <s v="수출운송료"/>
    <x v="1"/>
    <x v="166"/>
  </r>
  <r>
    <x v="25"/>
    <x v="25"/>
    <s v="SF EXPRESS CO., LTD"/>
    <d v="2023-01-31T00:00:00"/>
    <s v="20230131-7046-2"/>
    <s v="1월 수출운송료"/>
    <x v="1"/>
    <x v="167"/>
  </r>
  <r>
    <x v="25"/>
    <x v="25"/>
    <s v="(주)정원익스프레스"/>
    <d v="2023-01-31T00:00:00"/>
    <s v="20230131-7047-3"/>
    <s v="정원익스프레스 정산"/>
    <x v="1"/>
    <x v="168"/>
  </r>
  <r>
    <x v="25"/>
    <x v="25"/>
    <s v="신한카드(최봉민 부사장)"/>
    <d v="2023-02-03T00:00:00"/>
    <s v="20230203-7003-2"/>
    <s v="식대비"/>
    <x v="1"/>
    <x v="169"/>
  </r>
  <r>
    <x v="25"/>
    <x v="25"/>
    <s v="신한카드(최봉민 부사장)"/>
    <d v="2023-02-03T00:00:00"/>
    <s v="20230203-7007-2"/>
    <s v="거래처 직원 접대"/>
    <x v="1"/>
    <x v="170"/>
  </r>
  <r>
    <x v="25"/>
    <x v="25"/>
    <s v="신한카드(최봉민 부사장)"/>
    <d v="2023-02-04T00:00:00"/>
    <s v="20230204-7001-2"/>
    <s v="식대비 (최봉민 대표)"/>
    <x v="1"/>
    <x v="171"/>
  </r>
  <r>
    <x v="25"/>
    <x v="25"/>
    <s v="신한카드(최봉민 부사장)"/>
    <d v="2023-02-05T00:00:00"/>
    <s v="20230205-7001-2"/>
    <s v="거래처 직원 접대"/>
    <x v="1"/>
    <x v="172"/>
  </r>
  <r>
    <x v="25"/>
    <x v="25"/>
    <s v="신한카드(황선태전무이사)"/>
    <d v="2023-02-06T00:00:00"/>
    <s v="20230206-7001-1"/>
    <s v="2월분 법인카드대금 결제"/>
    <x v="242"/>
    <x v="0"/>
  </r>
  <r>
    <x v="25"/>
    <x v="25"/>
    <s v="주식회사 한비로"/>
    <d v="2023-02-06T00:00:00"/>
    <s v="20230206-7009-3"/>
    <s v="그룹웨어 서버호스팅료"/>
    <x v="1"/>
    <x v="109"/>
  </r>
  <r>
    <x v="25"/>
    <x v="25"/>
    <s v="진성산업"/>
    <d v="2023-02-07T00:00:00"/>
    <s v="20230207-7001-3"/>
    <s v="출하 box"/>
    <x v="1"/>
    <x v="173"/>
  </r>
  <r>
    <x v="25"/>
    <x v="25"/>
    <s v="가람전기안전서비스"/>
    <d v="2023-02-07T00:00:00"/>
    <s v="20230207-7003-3"/>
    <s v="23년 전기안전진단 용역"/>
    <x v="1"/>
    <x v="174"/>
  </r>
  <r>
    <x v="25"/>
    <x v="25"/>
    <s v="(주)한국피더블유티"/>
    <d v="2023-02-07T00:00:00"/>
    <s v="20230207-7021-3"/>
    <s v="Titan ASD"/>
    <x v="1"/>
    <x v="110"/>
  </r>
  <r>
    <x v="25"/>
    <x v="25"/>
    <s v="한국미우라공업(주)"/>
    <d v="2023-02-08T00:00:00"/>
    <s v="20230208-7001-3"/>
    <s v="복합청관제 외"/>
    <x v="1"/>
    <x v="115"/>
  </r>
  <r>
    <x v="25"/>
    <x v="25"/>
    <s v="덕성기획"/>
    <d v="2023-02-08T00:00:00"/>
    <s v="20230208-7002-3"/>
    <s v="C/T 스티커 외"/>
    <x v="1"/>
    <x v="115"/>
  </r>
  <r>
    <x v="25"/>
    <x v="25"/>
    <s v="NANJING EVERGREEN TRADE CO LTD"/>
    <d v="2023-02-09T00:00:00"/>
    <s v="20230209-7004-4"/>
    <s v="Wafer"/>
    <x v="1"/>
    <x v="175"/>
  </r>
  <r>
    <x v="25"/>
    <x v="25"/>
    <s v="Shenzhen Qingyi Photomask"/>
    <d v="2023-02-10T00:00:00"/>
    <s v="20230210-7008-2"/>
    <s v="포토마스크"/>
    <x v="1"/>
    <x v="176"/>
  </r>
  <r>
    <x v="25"/>
    <x v="25"/>
    <s v="코드케이"/>
    <d v="2023-02-13T00:00:00"/>
    <s v="20230213-7005-3"/>
    <s v="전산유지보수"/>
    <x v="1"/>
    <x v="118"/>
  </r>
  <r>
    <x v="25"/>
    <x v="25"/>
    <s v="와이에스엔지니어링"/>
    <d v="2023-02-13T00:00:00"/>
    <s v="20230213-7006-3"/>
    <s v="TOC Reduction HE Lamp"/>
    <x v="1"/>
    <x v="177"/>
  </r>
  <r>
    <x v="25"/>
    <x v="25"/>
    <s v="삼봉에너지"/>
    <d v="2023-02-15T00:00:00"/>
    <s v="20230215-7001-1"/>
    <s v="1월분 매입액 결제"/>
    <x v="243"/>
    <x v="0"/>
  </r>
  <r>
    <x v="25"/>
    <x v="25"/>
    <s v="(유)신일해외관광"/>
    <d v="2023-02-15T00:00:00"/>
    <s v="20230215-7001-2"/>
    <s v="1월분 매입액 결제"/>
    <x v="201"/>
    <x v="0"/>
  </r>
  <r>
    <x v="25"/>
    <x v="25"/>
    <s v="로젠전주"/>
    <d v="2023-02-15T00:00:00"/>
    <s v="20230215-7001-3"/>
    <s v="1월분 매입액 결제"/>
    <x v="244"/>
    <x v="0"/>
  </r>
  <r>
    <x v="25"/>
    <x v="25"/>
    <s v="(주)풀무원푸드앤컬쳐"/>
    <d v="2023-02-15T00:00:00"/>
    <s v="20230215-7001-4"/>
    <s v="1월분 매입액 결제"/>
    <x v="245"/>
    <x v="0"/>
  </r>
  <r>
    <x v="25"/>
    <x v="25"/>
    <s v="(주)정원익스프레스"/>
    <d v="2023-02-15T00:00:00"/>
    <s v="20230215-7001-5"/>
    <s v="1월분 매입액 결제"/>
    <x v="246"/>
    <x v="0"/>
  </r>
  <r>
    <x v="25"/>
    <x v="25"/>
    <s v="용마로지스주식회사"/>
    <d v="2023-02-15T00:00:00"/>
    <s v="20230215-7001-6"/>
    <s v="1월분 매입액 결제"/>
    <x v="247"/>
    <x v="0"/>
  </r>
  <r>
    <x v="25"/>
    <x v="25"/>
    <s v="SF EXPRESS CO., LTD"/>
    <d v="2023-02-15T00:00:00"/>
    <s v="20230215-7001-7"/>
    <s v="1월분 매입액 결제"/>
    <x v="248"/>
    <x v="0"/>
  </r>
  <r>
    <x v="25"/>
    <x v="25"/>
    <s v="롯데렌탈(주)"/>
    <d v="2023-02-15T00:00:00"/>
    <s v="20230215-7001-8"/>
    <s v="1월분 매입액 결제"/>
    <x v="249"/>
    <x v="0"/>
  </r>
  <r>
    <x v="25"/>
    <x v="25"/>
    <s v="(주)세영로지스틱스"/>
    <d v="2023-02-15T00:00:00"/>
    <s v="20230215-7001-9"/>
    <s v="1월분 매입액 결제"/>
    <x v="250"/>
    <x v="0"/>
  </r>
  <r>
    <x v="25"/>
    <x v="25"/>
    <s v="(미사용)씨랩(C Lab)"/>
    <d v="2023-02-15T00:00:00"/>
    <s v="20230215-7001-10"/>
    <s v="1월분 매입액 결제"/>
    <x v="251"/>
    <x v="0"/>
  </r>
  <r>
    <x v="25"/>
    <x v="25"/>
    <s v="주식회사농협목우촌전주지머"/>
    <d v="2023-02-15T00:00:00"/>
    <s v="20230215-7001-11"/>
    <s v="1월분 매입액 결제"/>
    <x v="252"/>
    <x v="0"/>
  </r>
  <r>
    <x v="25"/>
    <x v="25"/>
    <s v="현대플러스사무용가구"/>
    <d v="2023-02-15T00:00:00"/>
    <s v="20230215-7007-3"/>
    <s v="책상, 의자"/>
    <x v="1"/>
    <x v="178"/>
  </r>
  <r>
    <x v="25"/>
    <x v="25"/>
    <s v="전주하수구막힘변기막힘 씽크대막힘"/>
    <d v="2023-02-15T00:00:00"/>
    <s v="20230215-7008-3"/>
    <s v="화장실 수리 및 교체"/>
    <x v="1"/>
    <x v="179"/>
  </r>
  <r>
    <x v="25"/>
    <x v="25"/>
    <s v="세기공조설비(센추리에어콘)"/>
    <d v="2023-02-15T00:00:00"/>
    <s v="20230215-7009-3"/>
    <s v="휴개실 냉난방기 보수작업"/>
    <x v="1"/>
    <x v="180"/>
  </r>
  <r>
    <x v="25"/>
    <x v="25"/>
    <s v="케이오엘(KOL)"/>
    <d v="2023-02-15T00:00:00"/>
    <s v="20230215-7012-3"/>
    <s v="YSH-250D"/>
    <x v="1"/>
    <x v="142"/>
  </r>
  <r>
    <x v="25"/>
    <x v="25"/>
    <s v="신한카드(최봉민 부사장)"/>
    <d v="2023-02-15T00:00:00"/>
    <s v="20230215-7013-2"/>
    <s v="거래처 직원 접대"/>
    <x v="1"/>
    <x v="181"/>
  </r>
  <r>
    <x v="25"/>
    <x v="25"/>
    <s v="신한카드(최봉민 부사장)"/>
    <d v="2023-02-16T00:00:00"/>
    <s v="20230216-7001-2"/>
    <s v="식대비 (최봉민 대표)"/>
    <x v="1"/>
    <x v="182"/>
  </r>
  <r>
    <x v="25"/>
    <x v="25"/>
    <s v="전주하수구막힘변기막힘 씽크대막힘"/>
    <d v="2023-02-16T00:00:00"/>
    <s v="20230216-7004-3"/>
    <s v="화장실 수리 및 교체"/>
    <x v="1"/>
    <x v="107"/>
  </r>
  <r>
    <x v="25"/>
    <x v="25"/>
    <s v="신한카드(최봉민 부사장)"/>
    <d v="2023-02-16T00:00:00"/>
    <s v="20230216-7010-2"/>
    <s v="거래처 직원 접대"/>
    <x v="1"/>
    <x v="183"/>
  </r>
  <r>
    <x v="25"/>
    <x v="25"/>
    <s v="신한카드(최봉민 부사장)"/>
    <d v="2023-02-16T00:00:00"/>
    <s v="20230216-7011-2"/>
    <s v="거래처 직원 접대"/>
    <x v="1"/>
    <x v="184"/>
  </r>
  <r>
    <x v="25"/>
    <x v="25"/>
    <s v="용마로지스주식회사"/>
    <d v="2023-02-17T00:00:00"/>
    <s v="20230217-7005-3"/>
    <s v="용마로지스 2월 항공 수입 정산"/>
    <x v="1"/>
    <x v="185"/>
  </r>
  <r>
    <x v="25"/>
    <x v="25"/>
    <s v="신한카드(최봉민 부사장)"/>
    <d v="2023-02-18T00:00:00"/>
    <s v="20230218-7002-2"/>
    <s v="식대비"/>
    <x v="1"/>
    <x v="186"/>
  </r>
  <r>
    <x v="25"/>
    <x v="25"/>
    <s v="신한카드(최봉민 부사장)"/>
    <d v="2023-02-18T00:00:00"/>
    <s v="20230218-7003-2"/>
    <s v="거래처 직원 접대"/>
    <x v="1"/>
    <x v="187"/>
  </r>
  <r>
    <x v="25"/>
    <x v="25"/>
    <s v="신한카드(최봉민 부사장)"/>
    <d v="2023-02-19T00:00:00"/>
    <s v="20230219-7002-2"/>
    <s v="식대비"/>
    <x v="1"/>
    <x v="171"/>
  </r>
  <r>
    <x v="25"/>
    <x v="25"/>
    <s v="우진ACT 호남지사"/>
    <d v="2023-02-20T00:00:00"/>
    <s v="20230220-7002-3"/>
    <s v="클린룸 소모품"/>
    <x v="1"/>
    <x v="188"/>
  </r>
  <r>
    <x v="25"/>
    <x v="25"/>
    <s v="신한카드(최봉민 부사장)"/>
    <d v="2023-02-20T00:00:00"/>
    <s v="20230220-7014-2"/>
    <s v="거래처 직원 접대"/>
    <x v="1"/>
    <x v="189"/>
  </r>
  <r>
    <x v="25"/>
    <x v="25"/>
    <s v="롯데렌탈(주)"/>
    <d v="2023-02-20T00:00:00"/>
    <s v="20230220-7015-7"/>
    <s v="2월 차량 렌탈"/>
    <x v="1"/>
    <x v="190"/>
  </r>
  <r>
    <x v="25"/>
    <x v="25"/>
    <s v="현대산업전기"/>
    <d v="2023-02-20T00:00:00"/>
    <s v="20230220-7017-3"/>
    <s v="부스터펌프 수리외 해체, 설치"/>
    <x v="1"/>
    <x v="191"/>
  </r>
  <r>
    <x v="25"/>
    <x v="25"/>
    <s v="현대플러스사무용가구"/>
    <d v="2023-02-22T00:00:00"/>
    <s v="20230222-7004-3"/>
    <s v="침대"/>
    <x v="1"/>
    <x v="192"/>
  </r>
  <r>
    <x v="25"/>
    <x v="25"/>
    <s v="한국특수가스(주)"/>
    <d v="2023-02-22T00:00:00"/>
    <s v="20230222-7005-3"/>
    <s v="전북특구 기술사업화 진행 시약류 및 소모품류 구매"/>
    <x v="1"/>
    <x v="193"/>
  </r>
  <r>
    <x v="25"/>
    <x v="25"/>
    <s v="진흥무역(주)"/>
    <d v="2023-02-23T00:00:00"/>
    <s v="20230223-7001-1"/>
    <s v="12월분 매입액 결제"/>
    <x v="253"/>
    <x v="0"/>
  </r>
  <r>
    <x v="25"/>
    <x v="25"/>
    <s v="한국특수가스(주)"/>
    <d v="2023-02-23T00:00:00"/>
    <s v="20230223-7001-3"/>
    <s v="12월분 매입액 결제"/>
    <x v="254"/>
    <x v="0"/>
  </r>
  <r>
    <x v="25"/>
    <x v="25"/>
    <s v="우진ACT 호남지사"/>
    <d v="2023-02-23T00:00:00"/>
    <s v="20230223-7003-3"/>
    <s v="클린룸 소모품"/>
    <x v="1"/>
    <x v="194"/>
  </r>
  <r>
    <x v="25"/>
    <x v="25"/>
    <s v="한국특수가스(주)"/>
    <d v="2023-02-23T00:00:00"/>
    <s v="20230223-7004-3"/>
    <s v="가스"/>
    <x v="1"/>
    <x v="195"/>
  </r>
  <r>
    <x v="25"/>
    <x v="25"/>
    <s v="신한카드(최봉민 부사장)"/>
    <d v="2023-02-24T00:00:00"/>
    <s v="20230224-7018-2"/>
    <s v="식대비"/>
    <x v="1"/>
    <x v="196"/>
  </r>
  <r>
    <x v="25"/>
    <x v="25"/>
    <s v="(주)풀무원푸드앤컬쳐"/>
    <d v="2023-02-24T00:00:00"/>
    <s v="20230224-7020-5"/>
    <s v="2월 식대"/>
    <x v="1"/>
    <x v="197"/>
  </r>
  <r>
    <x v="25"/>
    <x v="25"/>
    <s v="진흥무역(주)"/>
    <d v="2023-02-24T00:00:00"/>
    <s v="20230224-7021-3"/>
    <s v="전사지 외"/>
    <x v="1"/>
    <x v="198"/>
  </r>
  <r>
    <x v="25"/>
    <x v="25"/>
    <s v="생수백화점"/>
    <d v="2023-02-24T00:00:00"/>
    <s v="20230224-7022-3"/>
    <s v="2월 생수"/>
    <x v="1"/>
    <x v="199"/>
  </r>
  <r>
    <x v="25"/>
    <x v="25"/>
    <s v="신한카드(최봉민 부사장)"/>
    <d v="2023-02-24T00:00:00"/>
    <s v="20230224-7024-2"/>
    <s v="거래처 직원 접대"/>
    <x v="1"/>
    <x v="112"/>
  </r>
  <r>
    <x v="25"/>
    <x v="25"/>
    <s v="(주)코디스"/>
    <d v="2023-02-24T00:00:00"/>
    <s v="20230224-7025-3"/>
    <s v="Blade"/>
    <x v="1"/>
    <x v="200"/>
  </r>
  <r>
    <x v="25"/>
    <x v="25"/>
    <s v="하이엠솔루텍주식회사"/>
    <d v="2023-02-24T00:00:00"/>
    <s v="20230224-7026-3"/>
    <s v="에어컨 수리비"/>
    <x v="1"/>
    <x v="201"/>
  </r>
  <r>
    <x v="25"/>
    <x v="25"/>
    <s v="(유)신일해외관광"/>
    <d v="2023-02-25T00:00:00"/>
    <s v="20230225-7001-3"/>
    <s v="2월 전세버스 임차료"/>
    <x v="1"/>
    <x v="84"/>
  </r>
  <r>
    <x v="25"/>
    <x v="25"/>
    <s v="(주)비앤아이시스템"/>
    <d v="2023-02-27T00:00:00"/>
    <s v="20230227-7004-3"/>
    <s v="라벨"/>
    <x v="1"/>
    <x v="202"/>
  </r>
  <r>
    <x v="25"/>
    <x v="25"/>
    <s v="현대플러스사무용가구"/>
    <d v="2023-02-27T00:00:00"/>
    <s v="20230227-7005-3"/>
    <s v="식탁,식탁의자"/>
    <x v="1"/>
    <x v="203"/>
  </r>
  <r>
    <x v="25"/>
    <x v="25"/>
    <s v="에이엠씨주식회사"/>
    <d v="2023-02-27T00:00:00"/>
    <s v="20230227-7007-3"/>
    <s v="UV tape"/>
    <x v="1"/>
    <x v="204"/>
  </r>
  <r>
    <x v="25"/>
    <x v="25"/>
    <s v="민디자인"/>
    <d v="2023-02-27T00:00:00"/>
    <s v="20230227-7008-3"/>
    <s v="명함제작"/>
    <x v="1"/>
    <x v="205"/>
  </r>
  <r>
    <x v="25"/>
    <x v="25"/>
    <s v="유한회사 큐브환경"/>
    <d v="2023-02-27T00:00:00"/>
    <s v="20230227-7016-3"/>
    <s v="대기자가측정 수수료"/>
    <x v="1"/>
    <x v="206"/>
  </r>
  <r>
    <x v="25"/>
    <x v="25"/>
    <s v="애드테크"/>
    <d v="2023-02-28T00:00:00"/>
    <s v="20230228-7016-3"/>
    <s v="DN280L tape"/>
    <x v="1"/>
    <x v="207"/>
  </r>
  <r>
    <x v="25"/>
    <x v="25"/>
    <s v="동원로엑스(주)"/>
    <d v="2023-02-28T00:00:00"/>
    <s v="20230228-7018-3"/>
    <s v="남경 설비 보관 비용"/>
    <x v="1"/>
    <x v="154"/>
  </r>
  <r>
    <x v="25"/>
    <x v="25"/>
    <s v="(미사용)씨랩(C Lab)"/>
    <d v="2023-02-28T00:00:00"/>
    <s v="20230228-7019-3"/>
    <s v="커피머신 원두 시럽"/>
    <x v="1"/>
    <x v="208"/>
  </r>
  <r>
    <x v="25"/>
    <x v="25"/>
    <s v="신한카드(최봉민 부사장)"/>
    <d v="2023-02-28T00:00:00"/>
    <s v="20230228-7020-2"/>
    <s v="식대비"/>
    <x v="1"/>
    <x v="209"/>
  </r>
  <r>
    <x v="25"/>
    <x v="25"/>
    <s v="삼봉에너지"/>
    <d v="2023-02-28T00:00:00"/>
    <s v="20230228-7024-4"/>
    <s v="2월 주유"/>
    <x v="1"/>
    <x v="210"/>
  </r>
  <r>
    <x v="25"/>
    <x v="25"/>
    <s v="NTL(엔티엘)"/>
    <d v="2023-02-28T00:00:00"/>
    <s v="20230228-7025-3"/>
    <s v="OSZ-1019-01 수리 외"/>
    <x v="1"/>
    <x v="211"/>
  </r>
  <r>
    <x v="25"/>
    <x v="25"/>
    <s v="(주)금화"/>
    <d v="2023-02-28T00:00:00"/>
    <s v="20230228-7031-3"/>
    <s v="박스"/>
    <x v="1"/>
    <x v="212"/>
  </r>
  <r>
    <x v="25"/>
    <x v="25"/>
    <s v="진솔씨엔티"/>
    <d v="2023-02-28T00:00:00"/>
    <s v="20230228-7032-3"/>
    <s v="소석회"/>
    <x v="1"/>
    <x v="157"/>
  </r>
  <r>
    <x v="25"/>
    <x v="25"/>
    <s v="대룡환경산업(주)"/>
    <d v="2023-02-28T00:00:00"/>
    <s v="20230228-7033-3"/>
    <s v="폐기물 처리"/>
    <x v="1"/>
    <x v="213"/>
  </r>
  <r>
    <x v="25"/>
    <x v="25"/>
    <s v="오텍코리아 주식회사"/>
    <d v="2023-02-28T00:00:00"/>
    <s v="20230228-7034-3"/>
    <s v="알루미나"/>
    <x v="1"/>
    <x v="107"/>
  </r>
  <r>
    <x v="25"/>
    <x v="25"/>
    <s v="(주)에어코"/>
    <d v="2023-02-28T00:00:00"/>
    <s v="20230228-7035-3"/>
    <s v="가스"/>
    <x v="1"/>
    <x v="214"/>
  </r>
  <r>
    <x v="25"/>
    <x v="25"/>
    <s v="관세법인 세종 인천공항지사"/>
    <d v="2023-02-28T00:00:00"/>
    <s v="20230228-7052-1"/>
    <s v="1월분 매입액 결제"/>
    <x v="255"/>
    <x v="0"/>
  </r>
  <r>
    <x v="25"/>
    <x v="25"/>
    <s v="대진상사"/>
    <d v="2023-02-28T00:00:00"/>
    <s v="20230228-7052-3"/>
    <s v="1월분 매입액 결제"/>
    <x v="256"/>
    <x v="0"/>
  </r>
  <r>
    <x v="25"/>
    <x v="25"/>
    <s v="덕성기획"/>
    <d v="2023-02-28T00:00:00"/>
    <s v="20230228-7052-4"/>
    <s v="1월분 매입액 결제"/>
    <x v="257"/>
    <x v="0"/>
  </r>
  <r>
    <x v="25"/>
    <x v="25"/>
    <s v="동원로엑스(주)"/>
    <d v="2023-02-28T00:00:00"/>
    <s v="20230228-7052-5"/>
    <s v="1월분 매입액 결제"/>
    <x v="65"/>
    <x v="0"/>
  </r>
  <r>
    <x v="25"/>
    <x v="25"/>
    <s v="바다정수산업(주)"/>
    <d v="2023-02-28T00:00:00"/>
    <s v="20230228-7052-6"/>
    <s v="1월분 매입액 결제"/>
    <x v="258"/>
    <x v="0"/>
  </r>
  <r>
    <x v="25"/>
    <x v="25"/>
    <s v="(주)비앤아이시스템"/>
    <d v="2023-02-28T00:00:00"/>
    <s v="20230228-7052-7"/>
    <s v="1월분 매입액 결제"/>
    <x v="259"/>
    <x v="0"/>
  </r>
  <r>
    <x v="25"/>
    <x v="25"/>
    <s v="세미원"/>
    <d v="2023-02-28T00:00:00"/>
    <s v="20230228-7052-8"/>
    <s v="1월분 매입액 결제"/>
    <x v="260"/>
    <x v="0"/>
  </r>
  <r>
    <x v="25"/>
    <x v="25"/>
    <s v="애드테크"/>
    <d v="2023-02-28T00:00:00"/>
    <s v="20230228-7052-10"/>
    <s v="1월분 매입액 결제"/>
    <x v="261"/>
    <x v="0"/>
  </r>
  <r>
    <x v="25"/>
    <x v="25"/>
    <s v="에이엠씨주식회사"/>
    <d v="2023-02-28T00:00:00"/>
    <s v="20230228-7052-11"/>
    <s v="1월분 매입액 결제"/>
    <x v="262"/>
    <x v="0"/>
  </r>
  <r>
    <x v="25"/>
    <x v="25"/>
    <s v="NTL(엔티엘)"/>
    <d v="2023-02-28T00:00:00"/>
    <s v="20230228-7052-13"/>
    <s v="1월분 매입액 결제"/>
    <x v="263"/>
    <x v="0"/>
  </r>
  <r>
    <x v="25"/>
    <x v="25"/>
    <s v="생수백화점"/>
    <d v="2023-02-28T00:00:00"/>
    <s v="20230228-7052-14"/>
    <s v="1월분 매입액 결제"/>
    <x v="264"/>
    <x v="0"/>
  </r>
  <r>
    <x v="25"/>
    <x v="25"/>
    <s v="오텍코리아 주식회사"/>
    <d v="2023-02-28T00:00:00"/>
    <s v="20230228-7052-15"/>
    <s v="1월분 매입액 결제"/>
    <x v="265"/>
    <x v="0"/>
  </r>
  <r>
    <x v="25"/>
    <x v="25"/>
    <s v="우진ACT 호남지사"/>
    <d v="2023-02-28T00:00:00"/>
    <s v="20230228-7052-16"/>
    <s v="1월분 매입액 결제"/>
    <x v="266"/>
    <x v="0"/>
  </r>
  <r>
    <x v="25"/>
    <x v="25"/>
    <s v="유한회사 월드시스템공조"/>
    <d v="2023-02-28T00:00:00"/>
    <s v="20230228-7052-17"/>
    <s v="1월분 매입액 결제"/>
    <x v="267"/>
    <x v="0"/>
  </r>
  <r>
    <x v="25"/>
    <x v="25"/>
    <s v="진솔씨엔티"/>
    <d v="2023-02-28T00:00:00"/>
    <s v="20230228-7052-18"/>
    <s v="1월분 매입액 결제"/>
    <x v="268"/>
    <x v="0"/>
  </r>
  <r>
    <x v="25"/>
    <x v="25"/>
    <s v="유한회사 제이와이산업"/>
    <d v="2023-02-28T00:00:00"/>
    <s v="20230228-7052-19"/>
    <s v="1월분 매입액 결제"/>
    <x v="269"/>
    <x v="0"/>
  </r>
  <r>
    <x v="25"/>
    <x v="25"/>
    <s v="케이오엘(KOL)"/>
    <d v="2023-02-28T00:00:00"/>
    <s v="20230228-7052-20"/>
    <s v="1월분 매입액 결제"/>
    <x v="270"/>
    <x v="0"/>
  </r>
  <r>
    <x v="25"/>
    <x v="25"/>
    <s v="코드케이"/>
    <d v="2023-02-28T00:00:00"/>
    <s v="20230228-7052-21"/>
    <s v="1월분 매입액 결제"/>
    <x v="235"/>
    <x v="0"/>
  </r>
  <r>
    <x v="25"/>
    <x v="25"/>
    <s v="(주)코디스"/>
    <d v="2023-02-28T00:00:00"/>
    <s v="20230228-7052-22"/>
    <s v="1월분 매입액 결제"/>
    <x v="271"/>
    <x v="0"/>
  </r>
  <r>
    <x v="25"/>
    <x v="25"/>
    <s v="유한회사 큐브환경"/>
    <d v="2023-02-28T00:00:00"/>
    <s v="20230228-7052-23"/>
    <s v="1월분 매입액 결제"/>
    <x v="272"/>
    <x v="0"/>
  </r>
  <r>
    <x v="25"/>
    <x v="25"/>
    <s v="(주)하나로티앤에스"/>
    <d v="2023-02-28T00:00:00"/>
    <s v="20230228-7052-24"/>
    <s v="1월분 매입액 결제"/>
    <x v="237"/>
    <x v="0"/>
  </r>
  <r>
    <x v="25"/>
    <x v="25"/>
    <s v="한국미우라공업(주)"/>
    <d v="2023-02-28T00:00:00"/>
    <s v="20230228-7052-25"/>
    <s v="1월분 매입액 결제"/>
    <x v="237"/>
    <x v="0"/>
  </r>
  <r>
    <x v="25"/>
    <x v="25"/>
    <s v="(주)한국피더블유티"/>
    <d v="2023-02-28T00:00:00"/>
    <s v="20230228-7052-26"/>
    <s v="1월분 매입액 결제"/>
    <x v="273"/>
    <x v="0"/>
  </r>
  <r>
    <x v="25"/>
    <x v="25"/>
    <s v="주식회사 한비로"/>
    <d v="2023-02-28T00:00:00"/>
    <s v="20230228-7052-27"/>
    <s v="1월분 매입액 결제"/>
    <x v="224"/>
    <x v="0"/>
  </r>
  <r>
    <x v="25"/>
    <x v="25"/>
    <s v="호연테크"/>
    <d v="2023-02-28T00:00:00"/>
    <s v="20230228-7052-28"/>
    <s v="1월분 매입액 결제"/>
    <x v="274"/>
    <x v="0"/>
  </r>
  <r>
    <x v="25"/>
    <x v="25"/>
    <s v="로젠전주"/>
    <d v="2023-02-28T00:00:00"/>
    <s v="20230228-7053-3"/>
    <s v="2월 택배"/>
    <x v="1"/>
    <x v="215"/>
  </r>
  <r>
    <x v="25"/>
    <x v="25"/>
    <s v="유한회사 제이와이산업"/>
    <d v="2023-02-28T00:00:00"/>
    <s v="20230228-7057-3"/>
    <s v="폐합성 수지"/>
    <x v="1"/>
    <x v="158"/>
  </r>
  <r>
    <x v="25"/>
    <x v="25"/>
    <s v="SF EXPRESS CO., LTD"/>
    <d v="2023-02-28T00:00:00"/>
    <s v="20230228-7058-3"/>
    <s v="수출운송료"/>
    <x v="1"/>
    <x v="216"/>
  </r>
  <r>
    <x v="25"/>
    <x v="25"/>
    <s v="(주)하나로티앤에스"/>
    <d v="2023-02-28T00:00:00"/>
    <s v="20230228-7059-3"/>
    <s v="수출운송료"/>
    <x v="1"/>
    <x v="115"/>
  </r>
  <r>
    <x v="25"/>
    <x v="25"/>
    <s v="케이지엘(주)"/>
    <d v="2023-02-28T00:00:00"/>
    <s v="20230228-7060-3"/>
    <s v="수출운송료"/>
    <x v="1"/>
    <x v="165"/>
  </r>
  <r>
    <x v="25"/>
    <x v="25"/>
    <s v="신한카드(최봉민 부사장)"/>
    <d v="2023-03-01T00:00:00"/>
    <s v="20230301-7001-2"/>
    <s v="거래처 직원 접대"/>
    <x v="1"/>
    <x v="217"/>
  </r>
  <r>
    <x v="25"/>
    <x v="25"/>
    <s v="(미사용)넥스텍시스템(Nextech System)"/>
    <d v="2023-03-01T00:00:00"/>
    <s v="20230301-7003-4"/>
    <s v="AP-CVD 잔금(60%)"/>
    <x v="1"/>
    <x v="218"/>
  </r>
  <r>
    <x v="25"/>
    <x v="25"/>
    <s v="주식회사 온새미로"/>
    <d v="2023-03-02T00:00:00"/>
    <s v="20230302-7002-4"/>
    <s v="poly diffusion furnace 잔금(60%)"/>
    <x v="1"/>
    <x v="219"/>
  </r>
  <r>
    <x v="25"/>
    <x v="25"/>
    <s v="영남고물상"/>
    <d v="2023-03-02T00:00:00"/>
    <s v="20230302-7006-3"/>
    <s v="폐기물 처리비"/>
    <x v="1"/>
    <x v="220"/>
  </r>
  <r>
    <x v="25"/>
    <x v="25"/>
    <s v="주식회사 한비로"/>
    <d v="2023-03-03T00:00:00"/>
    <s v="20230303-7005-3"/>
    <s v="그룹웨어 서버호스팅료"/>
    <x v="1"/>
    <x v="109"/>
  </r>
  <r>
    <x v="25"/>
    <x v="25"/>
    <s v="(주)현대전기"/>
    <d v="2023-03-03T00:00:00"/>
    <s v="20230303-7006-3"/>
    <s v="주사전자현미경 전원공사"/>
    <x v="1"/>
    <x v="221"/>
  </r>
  <r>
    <x v="25"/>
    <x v="25"/>
    <s v="신한카드(최봉민 부사장)"/>
    <d v="2023-03-03T00:00:00"/>
    <s v="20230303-7010-2"/>
    <s v="식대비"/>
    <x v="1"/>
    <x v="222"/>
  </r>
  <r>
    <x v="25"/>
    <x v="25"/>
    <s v="세기공조설비(센추리에어콘)"/>
    <d v="2023-03-04T00:00:00"/>
    <s v="20230304-7001-3"/>
    <s v="스탠드형냉난방기이설"/>
    <x v="1"/>
    <x v="158"/>
  </r>
  <r>
    <x v="25"/>
    <x v="25"/>
    <s v="신한카드(최봉민 부사장)"/>
    <d v="2023-03-04T00:00:00"/>
    <s v="20230304-7002-2"/>
    <s v="식대비"/>
    <x v="1"/>
    <x v="223"/>
  </r>
  <r>
    <x v="25"/>
    <x v="25"/>
    <s v="신한카드(최봉민 부사장)"/>
    <d v="2023-03-04T00:00:00"/>
    <s v="20230304-7003-2"/>
    <s v="식대비"/>
    <x v="1"/>
    <x v="209"/>
  </r>
  <r>
    <x v="25"/>
    <x v="25"/>
    <s v="와이에스엔지니어링"/>
    <d v="2023-03-04T00:00:00"/>
    <s v="20230304-7005-3"/>
    <s v="EDI 세정공사"/>
    <x v="1"/>
    <x v="224"/>
  </r>
  <r>
    <x v="25"/>
    <x v="25"/>
    <s v="신한카드(최봉민 부사장)"/>
    <d v="2023-03-05T00:00:00"/>
    <s v="20230305-7001-2"/>
    <s v="식대비"/>
    <x v="1"/>
    <x v="225"/>
  </r>
  <r>
    <x v="25"/>
    <x v="25"/>
    <s v="신한카드(최봉민 부사장)"/>
    <d v="2023-03-06T00:00:00"/>
    <s v="20230306-7001-1"/>
    <s v="3월분 법인카드대금 결제"/>
    <x v="275"/>
    <x v="0"/>
  </r>
  <r>
    <x v="25"/>
    <x v="25"/>
    <s v="신한카드(황선태전무이사)"/>
    <d v="2023-03-06T00:00:00"/>
    <s v="20230306-7001-2"/>
    <s v="3월분 법인카드대금 결제"/>
    <x v="276"/>
    <x v="0"/>
  </r>
  <r>
    <x v="25"/>
    <x v="25"/>
    <s v="신한카드(최봉민 부사장)"/>
    <d v="2023-03-06T00:00:00"/>
    <s v="20230306-7013-2"/>
    <s v="거래처 직원 접대"/>
    <x v="1"/>
    <x v="226"/>
  </r>
  <r>
    <x v="25"/>
    <x v="25"/>
    <s v="(주)한국피더블유티"/>
    <d v="2023-03-06T00:00:00"/>
    <s v="20230306-7015-3"/>
    <s v="Titan ASD"/>
    <x v="1"/>
    <x v="110"/>
  </r>
  <r>
    <x v="25"/>
    <x v="25"/>
    <s v="(미사용)넥스텍시스템(Nextech System)"/>
    <d v="2023-03-07T00:00:00"/>
    <s v="20230307-7003-1"/>
    <s v="AP-CVD 잔금"/>
    <x v="277"/>
    <x v="0"/>
  </r>
  <r>
    <x v="25"/>
    <x v="25"/>
    <s v="주식회사 온새미로"/>
    <d v="2023-03-07T00:00:00"/>
    <s v="20230307-7003-2"/>
    <s v="poly diffusion furnace 잔금"/>
    <x v="278"/>
    <x v="0"/>
  </r>
  <r>
    <x v="25"/>
    <x v="25"/>
    <s v="한국미우라공업(주)"/>
    <d v="2023-03-07T00:00:00"/>
    <s v="20230307-7004-3"/>
    <s v="복합청관제 외"/>
    <x v="1"/>
    <x v="227"/>
  </r>
  <r>
    <x v="25"/>
    <x v="25"/>
    <s v="신한카드(최봉민 부사장)"/>
    <d v="2023-03-08T00:00:00"/>
    <s v="20230308-7001-2"/>
    <s v="거래처 직원 접대"/>
    <x v="1"/>
    <x v="228"/>
  </r>
  <r>
    <x v="25"/>
    <x v="25"/>
    <s v="신한카드(최봉민 부사장)"/>
    <d v="2023-03-08T00:00:00"/>
    <s v="20230308-7002-2"/>
    <s v="거래처 직원 접대"/>
    <x v="1"/>
    <x v="229"/>
  </r>
  <r>
    <x v="25"/>
    <x v="25"/>
    <s v="현대플러스사무용가구"/>
    <d v="2023-03-08T00:00:00"/>
    <s v="20230308-7003-3"/>
    <s v="의자"/>
    <x v="1"/>
    <x v="230"/>
  </r>
  <r>
    <x v="25"/>
    <x v="25"/>
    <s v="유한회사 제이와이산업"/>
    <d v="2023-03-08T00:00:00"/>
    <s v="20230308-7006-3"/>
    <s v="폐합성 수지"/>
    <x v="1"/>
    <x v="177"/>
  </r>
  <r>
    <x v="25"/>
    <x v="25"/>
    <s v="Shenzhen Qingyi Photomask"/>
    <d v="2023-03-09T00:00:00"/>
    <s v="20230309-7006-2"/>
    <s v="포토마스크"/>
    <x v="1"/>
    <x v="231"/>
  </r>
  <r>
    <x v="25"/>
    <x v="25"/>
    <s v="Shenzhen Qingyi Photomask"/>
    <d v="2023-03-09T00:00:00"/>
    <s v="20230309-7010-2"/>
    <s v="포토마스크"/>
    <x v="1"/>
    <x v="232"/>
  </r>
  <r>
    <x v="25"/>
    <x v="25"/>
    <s v="신한카드(최봉민 부사장)"/>
    <d v="2023-03-11T00:00:00"/>
    <s v="20230311-7001-2"/>
    <s v="식대비"/>
    <x v="1"/>
    <x v="233"/>
  </r>
  <r>
    <x v="25"/>
    <x v="25"/>
    <s v="뉴텍"/>
    <d v="2023-03-13T00:00:00"/>
    <s v="20230313-7002-3"/>
    <s v="DRY PUMP 외"/>
    <x v="1"/>
    <x v="52"/>
  </r>
  <r>
    <x v="25"/>
    <x v="25"/>
    <s v="미래SWT"/>
    <d v="2023-03-13T00:00:00"/>
    <s v="20230313-7005-3"/>
    <s v="유기배기 정기교체"/>
    <x v="1"/>
    <x v="234"/>
  </r>
  <r>
    <x v="25"/>
    <x v="25"/>
    <s v="Shenzhen Qingyi Photomask"/>
    <d v="2023-03-13T00:00:00"/>
    <s v="20230313-7008-2"/>
    <s v="포토마스크"/>
    <x v="1"/>
    <x v="235"/>
  </r>
  <r>
    <x v="25"/>
    <x v="25"/>
    <s v="(주)에어코"/>
    <d v="2023-03-14T00:00:00"/>
    <s v="20230314-7002-1"/>
    <s v="1월분 매입액 결제"/>
    <x v="211"/>
    <x v="0"/>
  </r>
  <r>
    <x v="25"/>
    <x v="25"/>
    <s v="한국특수가스(주)"/>
    <d v="2023-03-14T00:00:00"/>
    <s v="20230314-7002-4"/>
    <s v="1월분 매입액 결제"/>
    <x v="279"/>
    <x v="0"/>
  </r>
  <r>
    <x v="25"/>
    <x v="25"/>
    <s v="현대종합전기"/>
    <d v="2023-03-14T00:00:00"/>
    <s v="20230314-7002-5"/>
    <s v="1월분 매입액 결제"/>
    <x v="280"/>
    <x v="0"/>
  </r>
  <r>
    <x v="25"/>
    <x v="25"/>
    <s v="삼봉에너지"/>
    <d v="2023-03-15T00:00:00"/>
    <s v="20230315-7001-1"/>
    <s v="2월분 매입액 결제"/>
    <x v="281"/>
    <x v="0"/>
  </r>
  <r>
    <x v="25"/>
    <x v="25"/>
    <s v="(유)신일해외관광"/>
    <d v="2023-03-15T00:00:00"/>
    <s v="20230315-7001-2"/>
    <s v="2월분 매입액 결제"/>
    <x v="201"/>
    <x v="0"/>
  </r>
  <r>
    <x v="25"/>
    <x v="25"/>
    <s v="로젠전주"/>
    <d v="2023-03-15T00:00:00"/>
    <s v="20230315-7001-3"/>
    <s v="2월분 매입액 결제"/>
    <x v="282"/>
    <x v="0"/>
  </r>
  <r>
    <x v="25"/>
    <x v="25"/>
    <s v="(주)풀무원푸드앤컬쳐"/>
    <d v="2023-03-15T00:00:00"/>
    <s v="20230315-7001-4"/>
    <s v="2월분 매입액 결제"/>
    <x v="283"/>
    <x v="0"/>
  </r>
  <r>
    <x v="25"/>
    <x v="25"/>
    <s v="용마로지스주식회사"/>
    <d v="2023-03-15T00:00:00"/>
    <s v="20230315-7001-5"/>
    <s v="2월분 매입액 결제"/>
    <x v="284"/>
    <x v="0"/>
  </r>
  <r>
    <x v="25"/>
    <x v="25"/>
    <s v="SF EXPRESS CO., LTD"/>
    <d v="2023-03-15T00:00:00"/>
    <s v="20230315-7001-6"/>
    <s v="2월분 매입액 결제"/>
    <x v="285"/>
    <x v="0"/>
  </r>
  <r>
    <x v="25"/>
    <x v="25"/>
    <s v="케이지엘(주)"/>
    <d v="2023-03-15T00:00:00"/>
    <s v="20230315-7001-7"/>
    <s v="2월분 매입액 결제"/>
    <x v="286"/>
    <x v="0"/>
  </r>
  <r>
    <x v="25"/>
    <x v="25"/>
    <s v="롯데렌탈(주)"/>
    <d v="2023-03-15T00:00:00"/>
    <s v="20230315-7001-8"/>
    <s v="2월분 매입액 결제"/>
    <x v="287"/>
    <x v="0"/>
  </r>
  <r>
    <x v="25"/>
    <x v="25"/>
    <s v="(미사용)씨랩(C Lab)"/>
    <d v="2023-03-15T00:00:00"/>
    <s v="20230315-7001-9"/>
    <s v="2월분 매입액 결제"/>
    <x v="208"/>
    <x v="0"/>
  </r>
  <r>
    <x v="25"/>
    <x v="25"/>
    <s v="코드케이"/>
    <d v="2023-03-15T00:00:00"/>
    <s v="20230315-7007-3"/>
    <s v="전산유지보수"/>
    <x v="1"/>
    <x v="118"/>
  </r>
  <r>
    <x v="25"/>
    <x v="25"/>
    <s v="용마로지스주식회사"/>
    <d v="2023-03-17T00:00:00"/>
    <s v="20230317-7009-3"/>
    <s v="용마로지스 3월 항공 수입 정산"/>
    <x v="1"/>
    <x v="236"/>
  </r>
  <r>
    <x v="25"/>
    <x v="25"/>
    <s v="주식회사 넥스텍"/>
    <d v="2023-03-17T00:00:00"/>
    <s v="20230317-7011-3"/>
    <s v="Concept1 수리비용"/>
    <x v="1"/>
    <x v="237"/>
  </r>
  <r>
    <x v="25"/>
    <x v="25"/>
    <s v="신한카드(최봉민 부사장)"/>
    <d v="2023-03-18T00:00:00"/>
    <s v="20230318-7001-2"/>
    <s v="식대비"/>
    <x v="1"/>
    <x v="238"/>
  </r>
  <r>
    <x v="25"/>
    <x v="25"/>
    <s v="신한카드(최봉민 부사장)"/>
    <d v="2023-03-19T00:00:00"/>
    <s v="20230319-7001-2"/>
    <s v="식대비"/>
    <x v="1"/>
    <x v="196"/>
  </r>
  <r>
    <x v="25"/>
    <x v="25"/>
    <s v="클랩"/>
    <d v="2023-03-20T00:00:00"/>
    <s v="20230320-7012-3"/>
    <s v="전북특구 기술사업화 과제 관련  PCM 개발용 시약 구매"/>
    <x v="1"/>
    <x v="239"/>
  </r>
  <r>
    <x v="25"/>
    <x v="25"/>
    <s v="용마로지스주식회사"/>
    <d v="2023-03-20T00:00:00"/>
    <s v="20230320-7014-3"/>
    <s v="용마로지스 3월 해상 수입 정산"/>
    <x v="1"/>
    <x v="240"/>
  </r>
  <r>
    <x v="25"/>
    <x v="25"/>
    <s v="롯데렌탈(주)"/>
    <d v="2023-03-20T00:00:00"/>
    <s v="20230320-7016-7"/>
    <s v="3월 차량 렌탈"/>
    <x v="1"/>
    <x v="190"/>
  </r>
  <r>
    <x v="25"/>
    <x v="25"/>
    <s v="주식회사 천우하우징"/>
    <d v="2023-03-22T00:00:00"/>
    <s v="20230322-7001-4"/>
    <s v="주방 집기 잔금(50%)"/>
    <x v="1"/>
    <x v="241"/>
  </r>
  <r>
    <x v="25"/>
    <x v="25"/>
    <s v="주식회사 천우하우징"/>
    <d v="2023-03-22T00:00:00"/>
    <s v="20230322-7002-4"/>
    <s v="주차장 및 부대토목공사 완공금(50%)"/>
    <x v="1"/>
    <x v="242"/>
  </r>
  <r>
    <x v="25"/>
    <x v="25"/>
    <s v="신한카드(최봉민 부사장)"/>
    <d v="2023-03-22T00:00:00"/>
    <s v="20230322-7003-2"/>
    <s v="거래처 직원 접대"/>
    <x v="1"/>
    <x v="243"/>
  </r>
  <r>
    <x v="25"/>
    <x v="25"/>
    <s v="우진ACT 호남지사"/>
    <d v="2023-03-22T00:00:00"/>
    <s v="20230322-7004-3"/>
    <s v="클린룸 소모품"/>
    <x v="1"/>
    <x v="244"/>
  </r>
  <r>
    <x v="25"/>
    <x v="25"/>
    <s v="바다정수산업(주)"/>
    <d v="2023-03-23T00:00:00"/>
    <s v="20230323-7004-3"/>
    <s v="마이크로필터 외"/>
    <x v="1"/>
    <x v="245"/>
  </r>
  <r>
    <x v="25"/>
    <x v="25"/>
    <s v="에이엠씨주식회사"/>
    <d v="2023-03-24T00:00:00"/>
    <s v="20230324-7003-3"/>
    <s v="UV tape"/>
    <x v="1"/>
    <x v="246"/>
  </r>
  <r>
    <x v="25"/>
    <x v="25"/>
    <s v="(주)풀무원푸드앤컬쳐"/>
    <d v="2023-03-24T00:00:00"/>
    <s v="20230324-7005-5"/>
    <s v="3월 식대"/>
    <x v="1"/>
    <x v="247"/>
  </r>
  <r>
    <x v="25"/>
    <x v="25"/>
    <s v="진흥무역(주)"/>
    <d v="2023-03-24T00:00:00"/>
    <s v="20230324-7006-3"/>
    <s v="전사지 외"/>
    <x v="1"/>
    <x v="248"/>
  </r>
  <r>
    <x v="25"/>
    <x v="25"/>
    <s v="우진ACT 호남지사"/>
    <d v="2023-03-24T00:00:00"/>
    <s v="20230324-7007-3"/>
    <s v="클린룸 소모품"/>
    <x v="1"/>
    <x v="249"/>
  </r>
  <r>
    <x v="25"/>
    <x v="25"/>
    <s v="(주)코디스"/>
    <d v="2023-03-24T00:00:00"/>
    <s v="20230324-7008-3"/>
    <s v="Blade"/>
    <x v="1"/>
    <x v="250"/>
  </r>
  <r>
    <x v="25"/>
    <x v="25"/>
    <s v="신한카드(최봉민 부사장)"/>
    <d v="2023-03-24T00:00:00"/>
    <s v="20230324-7009-2"/>
    <s v="PCR검사 (최봉민 대표)"/>
    <x v="1"/>
    <x v="251"/>
  </r>
  <r>
    <x v="25"/>
    <x v="25"/>
    <s v="신한카드(최봉민 부사장)"/>
    <d v="2023-03-24T00:00:00"/>
    <s v="20230324-7010-2"/>
    <s v="황선태 PCR검사"/>
    <x v="1"/>
    <x v="251"/>
  </r>
  <r>
    <x v="25"/>
    <x v="25"/>
    <s v="한국특수가스(주)"/>
    <d v="2023-03-24T00:00:00"/>
    <s v="20230324-7012-3"/>
    <s v="가스"/>
    <x v="1"/>
    <x v="252"/>
  </r>
  <r>
    <x v="25"/>
    <x v="25"/>
    <s v="유한회사 큐브환경"/>
    <d v="2023-03-24T00:00:00"/>
    <s v="20230324-7013-3"/>
    <s v="대기자가측정 수수료"/>
    <x v="1"/>
    <x v="140"/>
  </r>
  <r>
    <x v="25"/>
    <x v="25"/>
    <s v="신한카드(최봉민 부사장)"/>
    <d v="2023-03-25T00:00:00"/>
    <s v="20230325-7001-2"/>
    <s v="식대비"/>
    <x v="1"/>
    <x v="209"/>
  </r>
  <r>
    <x v="25"/>
    <x v="25"/>
    <s v="반도체사업부"/>
    <d v="2023-03-25T00:00:00"/>
    <s v="20230325-7002-3"/>
    <s v="3월 생일자 상품권,케이크 구매"/>
    <x v="1"/>
    <x v="253"/>
  </r>
  <r>
    <x v="25"/>
    <x v="25"/>
    <s v="진흥무역(주)"/>
    <d v="2023-03-27T00:00:00"/>
    <s v="20230327-7009-1"/>
    <s v="1월분 매입액 결제"/>
    <x v="288"/>
    <x v="0"/>
  </r>
  <r>
    <x v="25"/>
    <x v="25"/>
    <s v="한국특수가스(주)"/>
    <d v="2023-03-27T00:00:00"/>
    <s v="20230327-7010-1"/>
    <s v="2월분 매입액 결제 - 전북특구 기술사업화"/>
    <x v="289"/>
    <x v="0"/>
  </r>
  <r>
    <x v="25"/>
    <x v="25"/>
    <s v="클랩"/>
    <d v="2023-03-27T00:00:00"/>
    <s v="20230327-7010-2"/>
    <s v="3월분 매입액 결제 - 전북특구 기술사업화"/>
    <x v="290"/>
    <x v="0"/>
  </r>
  <r>
    <x v="25"/>
    <x v="25"/>
    <s v="주식회사 성진테크"/>
    <d v="2023-03-27T00:00:00"/>
    <s v="20230327-7016-3"/>
    <s v="RUBBER COLLET 외 1건"/>
    <x v="1"/>
    <x v="254"/>
  </r>
  <r>
    <x v="25"/>
    <x v="25"/>
    <s v="드림정보전산"/>
    <d v="2023-03-27T00:00:00"/>
    <s v="20230327-7019-3"/>
    <s v="3월 복합기"/>
    <x v="1"/>
    <x v="255"/>
  </r>
  <r>
    <x v="25"/>
    <x v="25"/>
    <s v="(유)신일해외관광"/>
    <d v="2023-03-28T00:00:00"/>
    <s v="20230328-7001-3"/>
    <s v="3월 전세버스 임차료"/>
    <x v="1"/>
    <x v="84"/>
  </r>
  <r>
    <x v="25"/>
    <x v="25"/>
    <s v="주식회사 쎄미파워"/>
    <d v="2023-03-28T00:00:00"/>
    <s v="20230328-7003-3"/>
    <s v="프로브카드 수리"/>
    <x v="1"/>
    <x v="256"/>
  </r>
  <r>
    <x v="25"/>
    <x v="25"/>
    <s v="주식회사 천우하우징"/>
    <d v="2023-03-28T00:00:00"/>
    <s v="20230328-7009-1"/>
    <s v="주차장 및 부대토목공사 잔금"/>
    <x v="291"/>
    <x v="0"/>
  </r>
  <r>
    <x v="25"/>
    <x v="25"/>
    <s v="주식회사 천우하우징"/>
    <d v="2023-03-28T00:00:00"/>
    <s v="20230328-7009-2"/>
    <s v="식당이전 리모델링 공사 잔금"/>
    <x v="292"/>
    <x v="0"/>
  </r>
  <r>
    <x v="25"/>
    <x v="25"/>
    <s v="생수백화점"/>
    <d v="2023-03-28T00:00:00"/>
    <s v="20230328-7010-3"/>
    <s v="3월 생수"/>
    <x v="1"/>
    <x v="257"/>
  </r>
  <r>
    <x v="25"/>
    <x v="25"/>
    <s v="주식회사 세미템"/>
    <d v="2023-03-28T00:00:00"/>
    <s v="20230328-7011-3"/>
    <s v="FIB SEM 단면분석"/>
    <x v="1"/>
    <x v="258"/>
  </r>
  <r>
    <x v="25"/>
    <x v="25"/>
    <s v="가람전기안전서비스"/>
    <d v="2023-03-28T00:00:00"/>
    <s v="20230328-7012-1"/>
    <s v="2월분 매입액 결제"/>
    <x v="293"/>
    <x v="0"/>
  </r>
  <r>
    <x v="25"/>
    <x v="25"/>
    <s v="(주)금화"/>
    <d v="2023-03-28T00:00:00"/>
    <s v="20230328-7012-2"/>
    <s v="2월분 매입액 결제"/>
    <x v="294"/>
    <x v="0"/>
  </r>
  <r>
    <x v="25"/>
    <x v="25"/>
    <s v="대룡환경산업(주)"/>
    <d v="2023-03-28T00:00:00"/>
    <s v="20230328-7012-4"/>
    <s v="2월분 매입액 결제"/>
    <x v="295"/>
    <x v="0"/>
  </r>
  <r>
    <x v="25"/>
    <x v="25"/>
    <s v="덕성기획"/>
    <d v="2023-03-28T00:00:00"/>
    <s v="20230328-7012-5"/>
    <s v="2월분 매입액 결제"/>
    <x v="237"/>
    <x v="0"/>
  </r>
  <r>
    <x v="25"/>
    <x v="25"/>
    <s v="동원로엑스(주)"/>
    <d v="2023-03-28T00:00:00"/>
    <s v="20230328-7012-6"/>
    <s v="2월분 매입액 결제"/>
    <x v="65"/>
    <x v="0"/>
  </r>
  <r>
    <x v="25"/>
    <x v="25"/>
    <s v="민디자인"/>
    <d v="2023-03-28T00:00:00"/>
    <s v="20230328-7012-7"/>
    <s v="2월분 매입액 결제"/>
    <x v="296"/>
    <x v="0"/>
  </r>
  <r>
    <x v="25"/>
    <x v="25"/>
    <s v="(주)비앤아이시스템"/>
    <d v="2023-03-28T00:00:00"/>
    <s v="20230328-7012-8"/>
    <s v="2월분 매입액 결제"/>
    <x v="297"/>
    <x v="0"/>
  </r>
  <r>
    <x v="25"/>
    <x v="25"/>
    <s v="세기공조설비(센추리에어콘)"/>
    <d v="2023-03-28T00:00:00"/>
    <s v="20230328-7012-9"/>
    <s v="2월분 매입액 결제"/>
    <x v="298"/>
    <x v="0"/>
  </r>
  <r>
    <x v="25"/>
    <x v="25"/>
    <s v="애드테크"/>
    <d v="2023-03-28T00:00:00"/>
    <s v="20230328-7012-11"/>
    <s v="2월분 매입액 결제"/>
    <x v="299"/>
    <x v="0"/>
  </r>
  <r>
    <x v="25"/>
    <x v="25"/>
    <s v="NTL(엔티엘)"/>
    <d v="2023-03-28T00:00:00"/>
    <s v="20230328-7012-13"/>
    <s v="2월분 매입액 결제"/>
    <x v="300"/>
    <x v="0"/>
  </r>
  <r>
    <x v="25"/>
    <x v="25"/>
    <s v="생수백화점"/>
    <d v="2023-03-28T00:00:00"/>
    <s v="20230328-7012-14"/>
    <s v="2월분 매입액 결제"/>
    <x v="301"/>
    <x v="0"/>
  </r>
  <r>
    <x v="25"/>
    <x v="25"/>
    <s v="오텍코리아 주식회사"/>
    <d v="2023-03-28T00:00:00"/>
    <s v="20230328-7012-15"/>
    <s v="2월분 매입액 결제"/>
    <x v="265"/>
    <x v="0"/>
  </r>
  <r>
    <x v="25"/>
    <x v="25"/>
    <s v="와이에스엔지니어링"/>
    <d v="2023-03-28T00:00:00"/>
    <s v="20230328-7012-16"/>
    <s v="2월분 매입액 결제"/>
    <x v="231"/>
    <x v="0"/>
  </r>
  <r>
    <x v="25"/>
    <x v="25"/>
    <s v="우진ACT 호남지사"/>
    <d v="2023-03-28T00:00:00"/>
    <s v="20230328-7012-17"/>
    <s v="2월분 매입액 결제"/>
    <x v="302"/>
    <x v="0"/>
  </r>
  <r>
    <x v="25"/>
    <x v="25"/>
    <s v="전주하수구막힘변기막힘 씽크대막힘"/>
    <d v="2023-03-28T00:00:00"/>
    <s v="20230328-7012-18"/>
    <s v="2월분 매입액 결제"/>
    <x v="303"/>
    <x v="0"/>
  </r>
  <r>
    <x v="25"/>
    <x v="25"/>
    <s v="진성산업"/>
    <d v="2023-03-28T00:00:00"/>
    <s v="20230328-7012-19"/>
    <s v="2월분 매입액 결제"/>
    <x v="214"/>
    <x v="0"/>
  </r>
  <r>
    <x v="25"/>
    <x v="25"/>
    <s v="진솔씨엔티"/>
    <d v="2023-03-28T00:00:00"/>
    <s v="20230328-7012-20"/>
    <s v="2월분 매입액 결제"/>
    <x v="268"/>
    <x v="0"/>
  </r>
  <r>
    <x v="25"/>
    <x v="25"/>
    <s v="유한회사 제이와이산업"/>
    <d v="2023-03-28T00:00:00"/>
    <s v="20230328-7012-21"/>
    <s v="2월분 매입액 결제"/>
    <x v="269"/>
    <x v="0"/>
  </r>
  <r>
    <x v="25"/>
    <x v="25"/>
    <s v="케이오엘(KOL)"/>
    <d v="2023-03-28T00:00:00"/>
    <s v="20230328-7012-23"/>
    <s v="2월분 매입액 결제"/>
    <x v="270"/>
    <x v="0"/>
  </r>
  <r>
    <x v="25"/>
    <x v="25"/>
    <s v="코드케이"/>
    <d v="2023-03-28T00:00:00"/>
    <s v="20230328-7012-24"/>
    <s v="2월분 매입액 결제"/>
    <x v="235"/>
    <x v="0"/>
  </r>
  <r>
    <x v="25"/>
    <x v="25"/>
    <s v="(주)코디스"/>
    <d v="2023-03-28T00:00:00"/>
    <s v="20230328-7012-25"/>
    <s v="2월분 매입액 결제"/>
    <x v="304"/>
    <x v="0"/>
  </r>
  <r>
    <x v="25"/>
    <x v="25"/>
    <s v="유한회사 큐브환경"/>
    <d v="2023-03-28T00:00:00"/>
    <s v="20230328-7012-26"/>
    <s v="2월분 매입액 결제"/>
    <x v="305"/>
    <x v="0"/>
  </r>
  <r>
    <x v="25"/>
    <x v="25"/>
    <s v="(주)하나로티앤에스"/>
    <d v="2023-03-28T00:00:00"/>
    <s v="20230328-7012-27"/>
    <s v="2월분 매입액 결제"/>
    <x v="237"/>
    <x v="0"/>
  </r>
  <r>
    <x v="25"/>
    <x v="25"/>
    <s v="하이엠솔루텍주식회사"/>
    <d v="2023-03-28T00:00:00"/>
    <s v="20230328-7012-28"/>
    <s v="2월분 매입액 결제"/>
    <x v="306"/>
    <x v="0"/>
  </r>
  <r>
    <x v="25"/>
    <x v="25"/>
    <s v="한국미우라공업(주)"/>
    <d v="2023-03-28T00:00:00"/>
    <s v="20230328-7012-29"/>
    <s v="2월분 매입액 결제"/>
    <x v="237"/>
    <x v="0"/>
  </r>
  <r>
    <x v="25"/>
    <x v="25"/>
    <s v="(주)한국피더블유티"/>
    <d v="2023-03-28T00:00:00"/>
    <s v="20230328-7012-30"/>
    <s v="2월분 매입액 결제"/>
    <x v="273"/>
    <x v="0"/>
  </r>
  <r>
    <x v="25"/>
    <x v="25"/>
    <s v="주식회사 한비로"/>
    <d v="2023-03-28T00:00:00"/>
    <s v="20230328-7012-31"/>
    <s v="2월분 매입액 결제"/>
    <x v="224"/>
    <x v="0"/>
  </r>
  <r>
    <x v="25"/>
    <x v="25"/>
    <s v="현대산업전기"/>
    <d v="2023-03-28T00:00:00"/>
    <s v="20230328-7012-32"/>
    <s v="2월분 매입액 결제"/>
    <x v="307"/>
    <x v="0"/>
  </r>
  <r>
    <x v="25"/>
    <x v="25"/>
    <s v="현대플러스사무용가구"/>
    <d v="2023-03-28T00:00:00"/>
    <s v="20230328-7012-33"/>
    <s v="2월분 매입액 결제"/>
    <x v="260"/>
    <x v="0"/>
  </r>
  <r>
    <x v="25"/>
    <x v="25"/>
    <s v="NANJING EVERGREEN TRADE CO LTD"/>
    <d v="2023-03-28T00:00:00"/>
    <s v="20230328-7015-4"/>
    <s v="2월 Wafer 물대 송금"/>
    <x v="308"/>
    <x v="0"/>
  </r>
  <r>
    <x v="25"/>
    <x v="25"/>
    <s v="Shenzhen Qingyi Photomask"/>
    <d v="2023-03-28T00:00:00"/>
    <s v="20230328-7016-1"/>
    <s v="2월 마스크 물대 송금"/>
    <x v="309"/>
    <x v="0"/>
  </r>
  <r>
    <x v="25"/>
    <x v="25"/>
    <s v="(주)금화"/>
    <d v="2023-03-29T00:00:00"/>
    <s v="20230329-7001-3"/>
    <s v="박스"/>
    <x v="1"/>
    <x v="259"/>
  </r>
  <r>
    <x v="25"/>
    <x v="25"/>
    <s v="(주)비앤아이시스템"/>
    <d v="2023-03-30T00:00:00"/>
    <s v="20230330-7004-3"/>
    <s v="라벨"/>
    <x v="1"/>
    <x v="260"/>
  </r>
  <r>
    <x v="25"/>
    <x v="25"/>
    <s v="NTL(엔티엘)"/>
    <d v="2023-03-30T00:00:00"/>
    <s v="20230330-7014-3"/>
    <s v="100Pin 수리"/>
    <x v="1"/>
    <x v="261"/>
  </r>
  <r>
    <x v="25"/>
    <x v="25"/>
    <s v="린텍어드벤스테크놀로지코리아"/>
    <d v="2023-03-31T00:00:00"/>
    <s v="20230331-7013-3"/>
    <s v="D-171D"/>
    <x v="1"/>
    <x v="262"/>
  </r>
  <r>
    <x v="25"/>
    <x v="25"/>
    <s v="동원로엑스(주)"/>
    <d v="2023-03-31T00:00:00"/>
    <s v="20230331-7014-3"/>
    <s v="남경 설비 보관 비용"/>
    <x v="1"/>
    <x v="154"/>
  </r>
  <r>
    <x v="25"/>
    <x v="25"/>
    <s v="진솔씨엔티"/>
    <d v="2023-03-31T00:00:00"/>
    <s v="20230331-7015-3"/>
    <s v="소석회"/>
    <x v="1"/>
    <x v="263"/>
  </r>
  <r>
    <x v="25"/>
    <x v="25"/>
    <s v="씨랩(C Lab)"/>
    <d v="2023-03-31T00:00:00"/>
    <s v="20230331-7022-3"/>
    <s v="커피머신 원두 시럽"/>
    <x v="1"/>
    <x v="264"/>
  </r>
  <r>
    <x v="25"/>
    <x v="25"/>
    <s v="(주)마이크로이미지"/>
    <d v="2023-03-31T00:00:00"/>
    <s v="20230331-7024-3"/>
    <s v="포토 마스크"/>
    <x v="1"/>
    <x v="154"/>
  </r>
  <r>
    <x v="25"/>
    <x v="25"/>
    <s v="오텍코리아 주식회사"/>
    <d v="2023-03-31T00:00:00"/>
    <s v="20230331-7031-3"/>
    <s v="알루미나"/>
    <x v="1"/>
    <x v="107"/>
  </r>
  <r>
    <x v="25"/>
    <x v="25"/>
    <s v="대룡환경산업(주)"/>
    <d v="2023-03-31T00:00:00"/>
    <s v="20230331-7033-3"/>
    <s v="폐기물 처리"/>
    <x v="1"/>
    <x v="265"/>
  </r>
  <r>
    <x v="25"/>
    <x v="25"/>
    <s v="(주)에어코"/>
    <d v="2023-03-31T00:00:00"/>
    <s v="20230331-7034-3"/>
    <s v="가스"/>
    <x v="1"/>
    <x v="160"/>
  </r>
  <r>
    <x v="25"/>
    <x v="25"/>
    <s v="(주)오디텍전주지점"/>
    <d v="2023-03-31T00:00:00"/>
    <s v="20230331-7038-1"/>
    <s v="3월 시설 현금구매 소모품"/>
    <x v="1"/>
    <x v="266"/>
  </r>
  <r>
    <x v="25"/>
    <x v="25"/>
    <s v="로젠전주"/>
    <d v="2023-03-31T00:00:00"/>
    <s v="20230331-7040-3"/>
    <s v="3월 택배"/>
    <x v="1"/>
    <x v="267"/>
  </r>
  <r>
    <x v="25"/>
    <x v="25"/>
    <s v="삼봉에너지"/>
    <d v="2023-03-31T00:00:00"/>
    <s v="20230331-7041-4"/>
    <s v="3월 주유"/>
    <x v="1"/>
    <x v="268"/>
  </r>
  <r>
    <x v="25"/>
    <x v="25"/>
    <s v="김정안"/>
    <d v="2023-03-31T00:00:00"/>
    <s v="20230331-7056-4"/>
    <s v="3월 신규사업 리튬황 배터리 기술개발 고문료"/>
    <x v="1"/>
    <x v="269"/>
  </r>
  <r>
    <x v="25"/>
    <x v="25"/>
    <s v="(주)석영테크"/>
    <d v="2023-03-31T00:00:00"/>
    <s v="20230331-7057-3"/>
    <s v="ASQ BOAT"/>
    <x v="1"/>
    <x v="270"/>
  </r>
  <r>
    <x v="25"/>
    <x v="25"/>
    <s v="전북도시가스"/>
    <d v="2023-03-31T00:00:00"/>
    <s v="20230331-7058-5"/>
    <s v="3월 도시가스"/>
    <x v="1"/>
    <x v="271"/>
  </r>
  <r>
    <x v="25"/>
    <x v="25"/>
    <s v="SF EXPRESS CO., LTD"/>
    <d v="2023-03-31T00:00:00"/>
    <s v="20230331-7063-7"/>
    <s v="수출운송료"/>
    <x v="1"/>
    <x v="272"/>
  </r>
  <r>
    <x v="25"/>
    <x v="25"/>
    <s v="(주)세영로지스틱스"/>
    <d v="2023-03-31T00:00:00"/>
    <s v="20230331-7064-3"/>
    <s v="수출운송료"/>
    <x v="1"/>
    <x v="164"/>
  </r>
  <r>
    <x v="25"/>
    <x v="25"/>
    <s v="(주)하나로티앤에스"/>
    <d v="2023-03-31T00:00:00"/>
    <s v="20230331-7065-3"/>
    <s v="수출운송료"/>
    <x v="1"/>
    <x v="273"/>
  </r>
  <r>
    <x v="25"/>
    <x v="25"/>
    <s v="주영테크"/>
    <d v="2023-03-31T00:00:00"/>
    <s v="20230331-7072-4"/>
    <s v="사무용품"/>
    <x v="1"/>
    <x v="274"/>
  </r>
  <r>
    <x v="25"/>
    <x v="25"/>
    <s v="관리부"/>
    <d v="2023-03-31T00:00:00"/>
    <s v="20230331-7075-3"/>
    <s v="1분기 매입채무 평가"/>
    <x v="1"/>
    <x v="275"/>
  </r>
  <r>
    <x v="25"/>
    <x v="25"/>
    <s v="관리부"/>
    <d v="2023-03-31T00:00:00"/>
    <s v="20230331-7075-4"/>
    <s v="1분기 매입채무 평가"/>
    <x v="310"/>
    <x v="0"/>
  </r>
  <r>
    <x v="25"/>
    <x v="25"/>
    <s v="관리부"/>
    <d v="2023-04-01T00:00:00"/>
    <s v="20230401-7003-3"/>
    <s v="1분기 매입채무 평가 취소"/>
    <x v="1"/>
    <x v="276"/>
  </r>
  <r>
    <x v="25"/>
    <x v="25"/>
    <s v="관리부"/>
    <d v="2023-04-01T00:00:00"/>
    <s v="20230401-7003-4"/>
    <s v="1분기 매입채무 평가 취소"/>
    <x v="311"/>
    <x v="0"/>
  </r>
  <r>
    <x v="25"/>
    <x v="25"/>
    <s v="반도체사업부"/>
    <d v="2023-04-03T00:00:00"/>
    <s v="20230403-7006-1"/>
    <s v="3월 생일자 상품권, 케이크 구매"/>
    <x v="312"/>
    <x v="0"/>
  </r>
  <r>
    <x v="25"/>
    <x v="25"/>
    <s v="주식회사 세미템"/>
    <d v="2023-04-03T00:00:00"/>
    <s v="20230403-7006-3"/>
    <s v="FIB SEM 단면분석"/>
    <x v="119"/>
    <x v="0"/>
  </r>
  <r>
    <x v="25"/>
    <x v="25"/>
    <s v="한국알박(주)"/>
    <d v="2023-04-03T00:00:00"/>
    <s v="20230403-7008-3"/>
    <s v="센서"/>
    <x v="1"/>
    <x v="277"/>
  </r>
  <r>
    <x v="25"/>
    <x v="25"/>
    <s v="주식회사 한비로"/>
    <d v="2023-04-04T00:00:00"/>
    <s v="20230404-7001-3"/>
    <s v="그룹웨어 서버호스팅료"/>
    <x v="1"/>
    <x v="109"/>
  </r>
  <r>
    <x v="25"/>
    <x v="25"/>
    <s v="㈜루미컴"/>
    <d v="2023-04-04T00:00:00"/>
    <s v="20230404-7005-3"/>
    <s v="덴탈 마스크"/>
    <x v="1"/>
    <x v="278"/>
  </r>
  <r>
    <x v="25"/>
    <x v="25"/>
    <s v="신한카드(최봉민 부사장)"/>
    <d v="2023-04-05T00:00:00"/>
    <s v="20230405-7001-1"/>
    <s v="4월분 법인카드대금 결제"/>
    <x v="313"/>
    <x v="0"/>
  </r>
  <r>
    <x v="25"/>
    <x v="25"/>
    <s v="신한카드(최봉민 부사장)"/>
    <d v="2023-04-07T00:00:00"/>
    <s v="20230407-7002-2"/>
    <s v="거래처 직원 접대"/>
    <x v="1"/>
    <x v="99"/>
  </r>
  <r>
    <x v="25"/>
    <x v="25"/>
    <s v="신한카드(최봉민 부사장)"/>
    <d v="2023-04-07T00:00:00"/>
    <s v="20230407-7003-2"/>
    <s v="거래처 직원 접대"/>
    <x v="1"/>
    <x v="279"/>
  </r>
  <r>
    <x v="25"/>
    <x v="25"/>
    <s v="씨랩(C Lab)"/>
    <d v="2023-04-07T00:00:00"/>
    <s v="20230407-7006-3"/>
    <s v="커피머신 원두 시럽"/>
    <x v="1"/>
    <x v="280"/>
  </r>
  <r>
    <x v="25"/>
    <x v="25"/>
    <s v="신한카드(최봉민 부사장)"/>
    <d v="2023-04-08T00:00:00"/>
    <s v="20230408-7001-2"/>
    <s v="식대비"/>
    <x v="1"/>
    <x v="281"/>
  </r>
  <r>
    <x v="25"/>
    <x v="25"/>
    <s v="유한회사 제이와이산업"/>
    <d v="2023-04-08T00:00:00"/>
    <s v="20230408-7003-3"/>
    <s v="폐합성 수지"/>
    <x v="1"/>
    <x v="177"/>
  </r>
  <r>
    <x v="25"/>
    <x v="25"/>
    <s v="전북도시가스"/>
    <d v="2023-04-10T00:00:00"/>
    <s v="20230410-7003-1"/>
    <s v="3월 도시가스"/>
    <x v="314"/>
    <x v="0"/>
  </r>
  <r>
    <x v="25"/>
    <x v="25"/>
    <s v="드림정보전산"/>
    <d v="2023-04-10T00:00:00"/>
    <s v="20230410-7004-1"/>
    <s v="복합기"/>
    <x v="121"/>
    <x v="0"/>
  </r>
  <r>
    <x v="25"/>
    <x v="25"/>
    <s v="김정안"/>
    <d v="2023-04-10T00:00:00"/>
    <s v="20230410-7004-3"/>
    <s v="3월 신규사업 리튬황 배터리 기술개발 고문료"/>
    <x v="197"/>
    <x v="0"/>
  </r>
  <r>
    <x v="25"/>
    <x v="25"/>
    <s v="(주)오디텍전주지점"/>
    <d v="2023-04-10T00:00:00"/>
    <s v="20230410-7004-4"/>
    <s v="3월 시설 현금구매 소모품"/>
    <x v="315"/>
    <x v="0"/>
  </r>
  <r>
    <x v="25"/>
    <x v="25"/>
    <s v="신한카드(최봉민 부사장)"/>
    <d v="2023-04-10T00:00:00"/>
    <s v="20230410-7009-5"/>
    <s v="최봉민부사장외1명 중국출장비 정산(3/26~4/2)"/>
    <x v="1"/>
    <x v="282"/>
  </r>
  <r>
    <x v="25"/>
    <x v="25"/>
    <s v="Shenzhen Qingyi Photomask"/>
    <d v="2023-04-10T00:00:00"/>
    <s v="20230410-7014-2"/>
    <s v="Photo mask"/>
    <x v="1"/>
    <x v="283"/>
  </r>
  <r>
    <x v="25"/>
    <x v="25"/>
    <s v="코드케이"/>
    <d v="2023-04-10T00:00:00"/>
    <s v="20230410-7021-3"/>
    <s v="전산 유지보수료"/>
    <x v="1"/>
    <x v="118"/>
  </r>
  <r>
    <x v="25"/>
    <x v="25"/>
    <s v="신한카드(최봉민 부사장)"/>
    <d v="2023-04-11T00:00:00"/>
    <s v="20230411-7001-2"/>
    <s v="거래처 직원 접대"/>
    <x v="1"/>
    <x v="284"/>
  </r>
  <r>
    <x v="25"/>
    <x v="25"/>
    <s v="(주)한국피더블유티"/>
    <d v="2023-04-11T00:00:00"/>
    <s v="20230411-7008-3"/>
    <s v="Titan ASD"/>
    <x v="1"/>
    <x v="110"/>
  </r>
  <r>
    <x v="25"/>
    <x v="25"/>
    <s v="신한카드(최봉민 부사장)"/>
    <d v="2023-04-12T00:00:00"/>
    <s v="20230412-7001-2"/>
    <s v="식대비"/>
    <x v="1"/>
    <x v="108"/>
  </r>
  <r>
    <x v="25"/>
    <x v="25"/>
    <s v="신한카드(최봉민 부사장)"/>
    <d v="2023-04-12T00:00:00"/>
    <s v="20230412-7008-2"/>
    <s v="식대비"/>
    <x v="1"/>
    <x v="285"/>
  </r>
  <r>
    <x v="25"/>
    <x v="25"/>
    <s v="원일환경(주)"/>
    <d v="2023-04-13T00:00:00"/>
    <s v="20230413-7002-3"/>
    <s v="자가측정수수료"/>
    <x v="1"/>
    <x v="286"/>
  </r>
  <r>
    <x v="25"/>
    <x v="25"/>
    <s v="한국특수가스(주)"/>
    <d v="2023-04-14T00:00:00"/>
    <s v="20230414-7004-3"/>
    <s v="전북특구 기술사업화 진행 시약류 및 소모품류 구매"/>
    <x v="1"/>
    <x v="287"/>
  </r>
  <r>
    <x v="25"/>
    <x v="25"/>
    <s v="신한카드(최봉민 부사장)"/>
    <d v="2023-04-15T00:00:00"/>
    <s v="20230415-7001-2"/>
    <s v="식대비"/>
    <x v="1"/>
    <x v="238"/>
  </r>
  <r>
    <x v="25"/>
    <x v="25"/>
    <s v="삼봉에너지"/>
    <d v="2023-04-17T00:00:00"/>
    <s v="20230417-7003-1"/>
    <s v="3월분 매입액 결제"/>
    <x v="316"/>
    <x v="0"/>
  </r>
  <r>
    <x v="25"/>
    <x v="25"/>
    <s v="(유)신일해외관광"/>
    <d v="2023-04-17T00:00:00"/>
    <s v="20230417-7003-2"/>
    <s v="3월분 매입액 결제"/>
    <x v="201"/>
    <x v="0"/>
  </r>
  <r>
    <x v="25"/>
    <x v="25"/>
    <s v="로젠전주"/>
    <d v="2023-04-17T00:00:00"/>
    <s v="20230417-7003-3"/>
    <s v="3월분 매입액 결제"/>
    <x v="317"/>
    <x v="0"/>
  </r>
  <r>
    <x v="25"/>
    <x v="25"/>
    <s v="(주)풀무원푸드앤컬쳐"/>
    <d v="2023-04-17T00:00:00"/>
    <s v="20230417-7003-4"/>
    <s v="3월분 매입액 결제"/>
    <x v="318"/>
    <x v="0"/>
  </r>
  <r>
    <x v="25"/>
    <x v="25"/>
    <s v="용마로지스주식회사"/>
    <d v="2023-04-17T00:00:00"/>
    <s v="20230417-7003-5"/>
    <s v="3월분 매입액 결제"/>
    <x v="319"/>
    <x v="0"/>
  </r>
  <r>
    <x v="25"/>
    <x v="25"/>
    <s v="SF EXPRESS CO., LTD"/>
    <d v="2023-04-17T00:00:00"/>
    <s v="20230417-7003-6"/>
    <s v="3월분 매입액 결제"/>
    <x v="320"/>
    <x v="0"/>
  </r>
  <r>
    <x v="25"/>
    <x v="25"/>
    <s v="SF EXPRESS CO., LTD"/>
    <d v="2023-04-17T00:00:00"/>
    <s v="20230417-7003-7"/>
    <s v="3월분 매입액 결제"/>
    <x v="321"/>
    <x v="0"/>
  </r>
  <r>
    <x v="25"/>
    <x v="25"/>
    <s v="(주)세영로지스틱스"/>
    <d v="2023-04-17T00:00:00"/>
    <s v="20230417-7003-8"/>
    <s v="3월분 매입액 결제"/>
    <x v="207"/>
    <x v="0"/>
  </r>
  <r>
    <x v="25"/>
    <x v="25"/>
    <s v="롯데렌탈(주)"/>
    <d v="2023-04-17T00:00:00"/>
    <s v="20230417-7003-9"/>
    <s v="3월분 매입액 결제"/>
    <x v="287"/>
    <x v="0"/>
  </r>
  <r>
    <x v="25"/>
    <x v="25"/>
    <s v="씨랩(C Lab)"/>
    <d v="2023-04-17T00:00:00"/>
    <s v="20230417-7003-10"/>
    <s v="3월분 매입액 결제"/>
    <x v="322"/>
    <x v="0"/>
  </r>
  <r>
    <x v="25"/>
    <x v="25"/>
    <s v="주영테크"/>
    <d v="2023-04-17T00:00:00"/>
    <s v="20230417-7005-1"/>
    <s v="사무용품"/>
    <x v="323"/>
    <x v="0"/>
  </r>
  <r>
    <x v="25"/>
    <x v="25"/>
    <s v="NANJING EVERGREEN TRADE CO LTD"/>
    <d v="2023-04-17T00:00:00"/>
    <s v="20230417-7009-2"/>
    <s v="Wafer"/>
    <x v="1"/>
    <x v="288"/>
  </r>
  <r>
    <x v="25"/>
    <x v="25"/>
    <s v="두일진공 주식회사"/>
    <d v="2023-04-17T00:00:00"/>
    <s v="20230417-7013-3"/>
    <s v="배기미스트필터 외"/>
    <x v="1"/>
    <x v="289"/>
  </r>
  <r>
    <x v="25"/>
    <x v="25"/>
    <s v="(주)에어코"/>
    <d v="2023-04-18T00:00:00"/>
    <s v="20230418-7007-1"/>
    <s v="2월분 매입액 결제"/>
    <x v="241"/>
    <x v="0"/>
  </r>
  <r>
    <x v="25"/>
    <x v="25"/>
    <s v="에이엠씨주식회사"/>
    <d v="2023-04-18T00:00:00"/>
    <s v="20230418-7007-2"/>
    <s v="2월분 매입액 결제"/>
    <x v="324"/>
    <x v="0"/>
  </r>
  <r>
    <x v="25"/>
    <x v="25"/>
    <s v="진흥무역(주)"/>
    <d v="2023-04-18T00:00:00"/>
    <s v="20230418-7007-3"/>
    <s v="2월분 매입액 결제"/>
    <x v="325"/>
    <x v="0"/>
  </r>
  <r>
    <x v="25"/>
    <x v="25"/>
    <s v="한국특수가스(주)"/>
    <d v="2023-04-18T00:00:00"/>
    <s v="20230418-7007-4"/>
    <s v="2월분 매입액 결제"/>
    <x v="326"/>
    <x v="0"/>
  </r>
  <r>
    <x v="25"/>
    <x v="25"/>
    <s v="와이에스엔지니어링"/>
    <d v="2023-04-18T00:00:00"/>
    <s v="20230418-7009-3"/>
    <s v="라인 필터"/>
    <x v="1"/>
    <x v="290"/>
  </r>
  <r>
    <x v="25"/>
    <x v="25"/>
    <s v="한국미우라공업(주)"/>
    <d v="2023-04-18T00:00:00"/>
    <s v="20230418-7010-3"/>
    <s v="복합청관제 외"/>
    <x v="1"/>
    <x v="291"/>
  </r>
  <r>
    <x v="25"/>
    <x v="25"/>
    <s v="뉴텍"/>
    <d v="2023-04-19T00:00:00"/>
    <s v="20230419-7002-3"/>
    <s v="4월 진공 펌프 정기 overhaul"/>
    <x v="1"/>
    <x v="292"/>
  </r>
  <r>
    <x v="25"/>
    <x v="25"/>
    <s v="생수백화점"/>
    <d v="2023-04-19T00:00:00"/>
    <s v="20230419-7004-3"/>
    <s v="4월 생수"/>
    <x v="1"/>
    <x v="293"/>
  </r>
  <r>
    <x v="25"/>
    <x v="25"/>
    <s v="용마로지스주식회사"/>
    <d v="2023-04-19T00:00:00"/>
    <s v="20230419-7005-3"/>
    <s v="용마로지스 4월 항공 수입 정산"/>
    <x v="1"/>
    <x v="294"/>
  </r>
  <r>
    <x v="25"/>
    <x v="25"/>
    <s v="롯데렌탈(주)"/>
    <d v="2023-04-20T00:00:00"/>
    <s v="20230420-7005-7"/>
    <s v="4월 차량 렌탈"/>
    <x v="1"/>
    <x v="190"/>
  </r>
  <r>
    <x v="25"/>
    <x v="25"/>
    <s v="유한회사 큐브환경"/>
    <d v="2023-04-21T00:00:00"/>
    <s v="20230421-7007-3"/>
    <s v="대기자가측정 수수료"/>
    <x v="1"/>
    <x v="173"/>
  </r>
  <r>
    <x v="25"/>
    <x v="25"/>
    <s v="신한카드(최봉민 부사장)"/>
    <d v="2023-04-22T00:00:00"/>
    <s v="20230422-7001-2"/>
    <s v="식대비"/>
    <x v="1"/>
    <x v="295"/>
  </r>
  <r>
    <x v="25"/>
    <x v="25"/>
    <s v="신한카드(최봉민 부사장)"/>
    <d v="2023-04-23T00:00:00"/>
    <s v="20230423-7001-2"/>
    <s v="식대비"/>
    <x v="1"/>
    <x v="296"/>
  </r>
  <r>
    <x v="25"/>
    <x v="25"/>
    <s v="에이엠씨주식회사"/>
    <d v="2023-04-24T00:00:00"/>
    <s v="20230424-7004-3"/>
    <s v="UV tape"/>
    <x v="1"/>
    <x v="297"/>
  </r>
  <r>
    <x v="25"/>
    <x v="25"/>
    <s v="지비아이"/>
    <d v="2023-04-24T00:00:00"/>
    <s v="20230424-7005-2"/>
    <s v="전북특구기술사업화 장비(글로브박스)출장 점검"/>
    <x v="1"/>
    <x v="212"/>
  </r>
  <r>
    <x v="25"/>
    <x v="25"/>
    <s v="Shenzhen Qingyi Photomask"/>
    <d v="2023-04-24T00:00:00"/>
    <s v="20230424-7007-2"/>
    <s v="포토마스크"/>
    <x v="1"/>
    <x v="298"/>
  </r>
  <r>
    <x v="25"/>
    <x v="25"/>
    <s v="주식회사 쎄미파워"/>
    <d v="2023-04-24T00:00:00"/>
    <s v="20230424-7013-3"/>
    <s v="프로브카드 수리"/>
    <x v="1"/>
    <x v="299"/>
  </r>
  <r>
    <x v="25"/>
    <x v="25"/>
    <s v="(주)풀무원푸드앤컬쳐"/>
    <d v="2023-04-25T00:00:00"/>
    <s v="20230425-7013-5"/>
    <s v="4월 식대"/>
    <x v="1"/>
    <x v="300"/>
  </r>
  <r>
    <x v="25"/>
    <x v="25"/>
    <s v="덕성기획"/>
    <d v="2023-04-25T00:00:00"/>
    <s v="20230425-7014-3"/>
    <s v="C/T 스티커 외"/>
    <x v="1"/>
    <x v="301"/>
  </r>
  <r>
    <x v="25"/>
    <x v="25"/>
    <s v="(주)코디스"/>
    <d v="2023-04-25T00:00:00"/>
    <s v="20230425-7015-3"/>
    <s v="Blade"/>
    <x v="1"/>
    <x v="302"/>
  </r>
  <r>
    <x v="25"/>
    <x v="25"/>
    <s v="우진ACT 호남지사"/>
    <d v="2023-04-25T00:00:00"/>
    <s v="20230425-7016-3"/>
    <s v="클린룸 소모품"/>
    <x v="1"/>
    <x v="303"/>
  </r>
  <r>
    <x v="25"/>
    <x v="25"/>
    <s v="산업교육연구소"/>
    <d v="2023-04-25T00:00:00"/>
    <s v="20230425-7017-2"/>
    <s v="전북특구 기술사업화 전기차 통합 열관리 시스템 세미나 접수비"/>
    <x v="1"/>
    <x v="304"/>
  </r>
  <r>
    <x v="25"/>
    <x v="25"/>
    <s v="진흥무역(주)"/>
    <d v="2023-04-25T00:00:00"/>
    <s v="20230425-7018-3"/>
    <s v="전사지 외"/>
    <x v="1"/>
    <x v="305"/>
  </r>
  <r>
    <x v="25"/>
    <x v="25"/>
    <s v="세기공조설비(센추리에어콘)"/>
    <d v="2023-04-25T00:00:00"/>
    <s v="20230425-7019-3"/>
    <s v="외관/전사 항온항습기 이설"/>
    <x v="1"/>
    <x v="306"/>
  </r>
  <r>
    <x v="25"/>
    <x v="25"/>
    <s v="신한카드(최봉민 부사장)"/>
    <d v="2023-04-25T00:00:00"/>
    <s v="20230425-7023-2"/>
    <s v="거래처 직원 접대"/>
    <x v="1"/>
    <x v="307"/>
  </r>
  <r>
    <x v="25"/>
    <x v="25"/>
    <s v="신한카드(최봉민 부사장)"/>
    <d v="2023-04-25T00:00:00"/>
    <s v="20230425-7024-2"/>
    <s v="식대비"/>
    <x v="1"/>
    <x v="308"/>
  </r>
  <r>
    <x v="25"/>
    <x v="25"/>
    <s v="우진ACT 호남지사"/>
    <d v="2023-04-25T00:00:00"/>
    <s v="20230425-7033-3"/>
    <s v="클린룸 소모품"/>
    <x v="1"/>
    <x v="173"/>
  </r>
  <r>
    <x v="25"/>
    <x v="25"/>
    <s v="우진ACT 호남지사"/>
    <d v="2023-04-25T00:00:00"/>
    <s v="20230425-7034-3"/>
    <s v="클린룸 소모품"/>
    <x v="1"/>
    <x v="309"/>
  </r>
  <r>
    <x v="25"/>
    <x v="25"/>
    <s v="효동켐이엔지(주)"/>
    <d v="2023-04-26T00:00:00"/>
    <s v="20230426-7003-5"/>
    <s v="Trans LC"/>
    <x v="1"/>
    <x v="310"/>
  </r>
  <r>
    <x v="25"/>
    <x v="25"/>
    <s v="신한카드(최봉민 부사장)"/>
    <d v="2023-04-26T00:00:00"/>
    <s v="20230426-7005-2"/>
    <s v="거래처 직원 접대"/>
    <x v="1"/>
    <x v="311"/>
  </r>
  <r>
    <x v="25"/>
    <x v="25"/>
    <s v="신한카드(최봉민 부사장)"/>
    <d v="2023-04-26T00:00:00"/>
    <s v="20230426-7006-2"/>
    <s v="식대비"/>
    <x v="1"/>
    <x v="312"/>
  </r>
  <r>
    <x v="25"/>
    <x v="25"/>
    <s v="(주)금화"/>
    <d v="2023-04-26T00:00:00"/>
    <s v="20230426-7008-1"/>
    <s v="3월분 매입액 결제"/>
    <x v="327"/>
    <x v="0"/>
  </r>
  <r>
    <x v="25"/>
    <x v="25"/>
    <s v="주식회사 넥스텍"/>
    <d v="2023-04-26T00:00:00"/>
    <s v="20230426-7008-3"/>
    <s v="3월분 매입액 결제"/>
    <x v="328"/>
    <x v="0"/>
  </r>
  <r>
    <x v="25"/>
    <x v="25"/>
    <s v="뉴텍"/>
    <d v="2023-04-26T00:00:00"/>
    <s v="20230426-7008-4"/>
    <s v="3월분 매입액 결제"/>
    <x v="329"/>
    <x v="0"/>
  </r>
  <r>
    <x v="25"/>
    <x v="25"/>
    <s v="대룡환경산업(주)"/>
    <d v="2023-04-26T00:00:00"/>
    <s v="20230426-7008-5"/>
    <s v="3월분 매입액 결제"/>
    <x v="330"/>
    <x v="0"/>
  </r>
  <r>
    <x v="25"/>
    <x v="25"/>
    <s v="동원로엑스(주)"/>
    <d v="2023-04-26T00:00:00"/>
    <s v="20230426-7008-6"/>
    <s v="3월분 매입액 결제"/>
    <x v="65"/>
    <x v="0"/>
  </r>
  <r>
    <x v="25"/>
    <x v="25"/>
    <s v="(주)마이크로이미지"/>
    <d v="2023-04-26T00:00:00"/>
    <s v="20230426-7008-7"/>
    <s v="3월분 매입액 결제"/>
    <x v="65"/>
    <x v="0"/>
  </r>
  <r>
    <x v="25"/>
    <x v="25"/>
    <s v="미래SWT"/>
    <d v="2023-04-26T00:00:00"/>
    <s v="20230426-7008-8"/>
    <s v="3월분 매입액 결제"/>
    <x v="331"/>
    <x v="0"/>
  </r>
  <r>
    <x v="25"/>
    <x v="25"/>
    <s v="바다정수산업(주)"/>
    <d v="2023-04-26T00:00:00"/>
    <s v="20230426-7008-9"/>
    <s v="3월분 매입액 결제"/>
    <x v="332"/>
    <x v="0"/>
  </r>
  <r>
    <x v="25"/>
    <x v="25"/>
    <s v="(주)비앤아이시스템"/>
    <d v="2023-04-26T00:00:00"/>
    <s v="20230426-7008-10"/>
    <s v="3월분 매입액 결제"/>
    <x v="333"/>
    <x v="0"/>
  </r>
  <r>
    <x v="25"/>
    <x v="25"/>
    <s v="(주)석영테크"/>
    <d v="2023-04-26T00:00:00"/>
    <s v="20230426-7008-11"/>
    <s v="3월분 매입액 결제"/>
    <x v="334"/>
    <x v="0"/>
  </r>
  <r>
    <x v="25"/>
    <x v="25"/>
    <s v="주식회사 성진테크"/>
    <d v="2023-04-26T00:00:00"/>
    <s v="20230426-7008-12"/>
    <s v="3월분 매입액 결제"/>
    <x v="335"/>
    <x v="0"/>
  </r>
  <r>
    <x v="25"/>
    <x v="25"/>
    <s v="세기공조설비(센추리에어콘)"/>
    <d v="2023-04-26T00:00:00"/>
    <s v="20230426-7008-13"/>
    <s v="3월분 매입액 결제"/>
    <x v="269"/>
    <x v="0"/>
  </r>
  <r>
    <x v="25"/>
    <x v="25"/>
    <s v="에이엠씨주식회사"/>
    <d v="2023-04-26T00:00:00"/>
    <s v="20230426-7008-16"/>
    <s v="3월분 매입액 결제"/>
    <x v="336"/>
    <x v="0"/>
  </r>
  <r>
    <x v="25"/>
    <x v="25"/>
    <s v="생수백화점"/>
    <d v="2023-04-26T00:00:00"/>
    <s v="20230426-7008-17"/>
    <s v="3월분 매입액 결제"/>
    <x v="337"/>
    <x v="0"/>
  </r>
  <r>
    <x v="25"/>
    <x v="25"/>
    <s v="영남고물상"/>
    <d v="2023-04-26T00:00:00"/>
    <s v="20230426-7008-18"/>
    <s v="3월분 매입액 결제"/>
    <x v="338"/>
    <x v="0"/>
  </r>
  <r>
    <x v="25"/>
    <x v="25"/>
    <s v="오텍코리아 주식회사"/>
    <d v="2023-04-26T00:00:00"/>
    <s v="20230426-7008-19"/>
    <s v="3월분 매입액 결제"/>
    <x v="265"/>
    <x v="0"/>
  </r>
  <r>
    <x v="25"/>
    <x v="25"/>
    <s v="와이에스엔지니어링"/>
    <d v="2023-04-26T00:00:00"/>
    <s v="20230426-7008-20"/>
    <s v="3월분 매입액 결제"/>
    <x v="339"/>
    <x v="0"/>
  </r>
  <r>
    <x v="25"/>
    <x v="25"/>
    <s v="우진ACT 호남지사"/>
    <d v="2023-04-26T00:00:00"/>
    <s v="20230426-7008-21"/>
    <s v="3월분 매입액 결제"/>
    <x v="340"/>
    <x v="0"/>
  </r>
  <r>
    <x v="25"/>
    <x v="25"/>
    <s v="진솔씨엔티"/>
    <d v="2023-04-26T00:00:00"/>
    <s v="20230426-7008-22"/>
    <s v="3월분 매입액 결제"/>
    <x v="341"/>
    <x v="0"/>
  </r>
  <r>
    <x v="25"/>
    <x v="25"/>
    <s v="유한회사 제이와이산업"/>
    <d v="2023-04-26T00:00:00"/>
    <s v="20230426-7008-23"/>
    <s v="3월분 매입액 결제"/>
    <x v="231"/>
    <x v="0"/>
  </r>
  <r>
    <x v="25"/>
    <x v="25"/>
    <s v="코드케이"/>
    <d v="2023-04-26T00:00:00"/>
    <s v="20230426-7008-24"/>
    <s v="3월분 매입액 결제"/>
    <x v="235"/>
    <x v="0"/>
  </r>
  <r>
    <x v="25"/>
    <x v="25"/>
    <s v="유한회사 큐브환경"/>
    <d v="2023-04-26T00:00:00"/>
    <s v="20230426-7008-25"/>
    <s v="3월분 매입액 결제"/>
    <x v="260"/>
    <x v="0"/>
  </r>
  <r>
    <x v="25"/>
    <x v="25"/>
    <s v="(주)하나로티앤에스"/>
    <d v="2023-04-26T00:00:00"/>
    <s v="20230426-7008-26"/>
    <s v="3월분 매입액 결제"/>
    <x v="342"/>
    <x v="0"/>
  </r>
  <r>
    <x v="25"/>
    <x v="25"/>
    <s v="한국미우라공업(주)"/>
    <d v="2023-04-26T00:00:00"/>
    <s v="20230426-7008-27"/>
    <s v="3월분 매입액 결제"/>
    <x v="343"/>
    <x v="0"/>
  </r>
  <r>
    <x v="25"/>
    <x v="25"/>
    <s v="(주)한국피더블유티"/>
    <d v="2023-04-26T00:00:00"/>
    <s v="20230426-7008-28"/>
    <s v="3월분 매입액 결제"/>
    <x v="273"/>
    <x v="0"/>
  </r>
  <r>
    <x v="25"/>
    <x v="25"/>
    <s v="주식회사 한비로"/>
    <d v="2023-04-26T00:00:00"/>
    <s v="20230426-7008-29"/>
    <s v="3월분 매입액 결제"/>
    <x v="224"/>
    <x v="0"/>
  </r>
  <r>
    <x v="25"/>
    <x v="25"/>
    <s v="(주)현대전기"/>
    <d v="2023-04-26T00:00:00"/>
    <s v="20230426-7008-30"/>
    <s v="3월분 매입액 결제"/>
    <x v="344"/>
    <x v="0"/>
  </r>
  <r>
    <x v="25"/>
    <x v="25"/>
    <s v="현대플러스사무용가구"/>
    <d v="2023-04-26T00:00:00"/>
    <s v="20230426-7008-31"/>
    <s v="3월분 매입액 결제"/>
    <x v="345"/>
    <x v="0"/>
  </r>
  <r>
    <x v="25"/>
    <x v="25"/>
    <s v="주식회사 성진테크"/>
    <d v="2023-04-26T00:00:00"/>
    <s v="20230426-7009-3"/>
    <s v="RUBBER COLLET 외 1건"/>
    <x v="1"/>
    <x v="313"/>
  </r>
  <r>
    <x v="25"/>
    <x v="25"/>
    <s v="애드테크"/>
    <d v="2023-04-26T00:00:00"/>
    <s v="20230426-7011-3"/>
    <s v="DN280"/>
    <x v="1"/>
    <x v="314"/>
  </r>
  <r>
    <x v="25"/>
    <x v="25"/>
    <s v="대룡환경산업(주)"/>
    <d v="2023-04-26T00:00:00"/>
    <s v="20230426-7013-3"/>
    <s v="폐기물 처리"/>
    <x v="1"/>
    <x v="315"/>
  </r>
  <r>
    <x v="25"/>
    <x v="25"/>
    <s v="Shenzhen Qingyi Photomask"/>
    <d v="2023-04-27T00:00:00"/>
    <s v="20230427-7006-1"/>
    <s v="3월 마스크 물대 송금"/>
    <x v="346"/>
    <x v="0"/>
  </r>
  <r>
    <x v="25"/>
    <x v="25"/>
    <s v="삼봉에너지"/>
    <d v="2023-04-27T00:00:00"/>
    <s v="20230427-7009-4"/>
    <s v="4월 주유"/>
    <x v="1"/>
    <x v="316"/>
  </r>
  <r>
    <x v="25"/>
    <x v="25"/>
    <s v="NTL(엔티엘)"/>
    <d v="2023-04-27T00:00:00"/>
    <s v="20230427-7010-3"/>
    <s v="100Pin 수리"/>
    <x v="1"/>
    <x v="317"/>
  </r>
  <r>
    <x v="25"/>
    <x v="25"/>
    <s v="신한카드(최봉민 부사장)"/>
    <d v="2023-04-27T00:00:00"/>
    <s v="20230427-7014-2"/>
    <s v="거래처 직원 접대"/>
    <x v="1"/>
    <x v="318"/>
  </r>
  <r>
    <x v="25"/>
    <x v="25"/>
    <s v="(유)신일해외관광"/>
    <d v="2023-04-28T00:00:00"/>
    <s v="20230428-7021-3"/>
    <s v="4월 전세버스 임차료"/>
    <x v="1"/>
    <x v="84"/>
  </r>
  <r>
    <x v="25"/>
    <x v="25"/>
    <s v="(주)비앤아이시스템"/>
    <d v="2023-04-28T00:00:00"/>
    <s v="20230428-7023-3"/>
    <s v="라벨"/>
    <x v="1"/>
    <x v="319"/>
  </r>
  <r>
    <x v="25"/>
    <x v="25"/>
    <s v="린텍어드벤스테크놀로지코리아"/>
    <d v="2023-04-28T00:00:00"/>
    <s v="20230428-7024-3"/>
    <s v="D-171D"/>
    <x v="1"/>
    <x v="262"/>
  </r>
  <r>
    <x v="25"/>
    <x v="25"/>
    <s v="(주)지에스엔지니어링"/>
    <d v="2023-04-28T00:00:00"/>
    <s v="20230428-7027-3"/>
    <s v="프로브카드"/>
    <x v="1"/>
    <x v="320"/>
  </r>
  <r>
    <x v="25"/>
    <x v="25"/>
    <s v="진솔씨엔티"/>
    <d v="2023-04-28T00:00:00"/>
    <s v="20230428-7029-3"/>
    <s v="소석회"/>
    <x v="1"/>
    <x v="157"/>
  </r>
  <r>
    <x v="25"/>
    <x v="25"/>
    <s v="세미콘스(주)"/>
    <d v="2023-04-28T00:00:00"/>
    <s v="20230428-7031-3"/>
    <s v="필라멘트 외"/>
    <x v="1"/>
    <x v="321"/>
  </r>
  <r>
    <x v="25"/>
    <x v="25"/>
    <s v="(주)덕성테크팩"/>
    <d v="2023-04-28T00:00:00"/>
    <s v="20230428-7032-3"/>
    <s v="바닥라인 테이프"/>
    <x v="1"/>
    <x v="106"/>
  </r>
  <r>
    <x v="25"/>
    <x v="25"/>
    <s v="바다정수산업(주)"/>
    <d v="2023-04-28T00:00:00"/>
    <s v="20230428-7033-3"/>
    <s v="마이크로필터 외"/>
    <x v="1"/>
    <x v="107"/>
  </r>
  <r>
    <x v="25"/>
    <x v="25"/>
    <s v="민디자인"/>
    <d v="2023-04-28T00:00:00"/>
    <s v="20230428-7034-3"/>
    <s v="명함제작"/>
    <x v="1"/>
    <x v="322"/>
  </r>
  <r>
    <x v="25"/>
    <x v="25"/>
    <s v="신한카드(최봉민 부사장)"/>
    <d v="2023-04-28T00:00:00"/>
    <s v="20230428-7048-2"/>
    <s v="거래처 직원 접대"/>
    <x v="1"/>
    <x v="323"/>
  </r>
  <r>
    <x v="25"/>
    <x v="25"/>
    <s v="신한카드(최봉민 부사장)"/>
    <d v="2023-04-28T00:00:00"/>
    <s v="20230428-7049-2"/>
    <s v="거래처 직원 접대"/>
    <x v="1"/>
    <x v="112"/>
  </r>
  <r>
    <x v="25"/>
    <x v="25"/>
    <s v="신한카드(최봉민 부사장)"/>
    <d v="2023-04-28T00:00:00"/>
    <s v="20230428-7050-2"/>
    <s v="거래처 직원 접대"/>
    <x v="1"/>
    <x v="324"/>
  </r>
  <r>
    <x v="25"/>
    <x v="25"/>
    <s v="신한카드(황선태전무이사)"/>
    <d v="2023-04-28T00:00:00"/>
    <s v="20230428-7051-2"/>
    <s v="반도체부문 회식"/>
    <x v="1"/>
    <x v="325"/>
  </r>
  <r>
    <x v="25"/>
    <x v="25"/>
    <s v="(주)에어코"/>
    <d v="2023-04-28T00:00:00"/>
    <s v="20230428-7052-3"/>
    <s v="가스"/>
    <x v="1"/>
    <x v="214"/>
  </r>
  <r>
    <x v="25"/>
    <x v="25"/>
    <s v="한국특수가스(주)"/>
    <d v="2023-04-28T00:00:00"/>
    <s v="20230428-7053-3"/>
    <s v="가스"/>
    <x v="1"/>
    <x v="326"/>
  </r>
  <r>
    <x v="25"/>
    <x v="25"/>
    <s v="신한카드(최봉민 부사장)"/>
    <d v="2023-04-29T00:00:00"/>
    <s v="20230429-7003-2"/>
    <s v="식대비"/>
    <x v="1"/>
    <x v="295"/>
  </r>
  <r>
    <x v="25"/>
    <x v="25"/>
    <s v="신한카드(최봉민 부사장)"/>
    <d v="2023-04-30T00:00:00"/>
    <s v="20230430-7002-2"/>
    <s v="식대비"/>
    <x v="1"/>
    <x v="327"/>
  </r>
  <r>
    <x v="25"/>
    <x v="25"/>
    <s v="로젠전주"/>
    <d v="2023-04-30T00:00:00"/>
    <s v="20230430-7003-3"/>
    <s v="4월 택배"/>
    <x v="1"/>
    <x v="328"/>
  </r>
  <r>
    <x v="25"/>
    <x v="25"/>
    <s v="오텍코리아 주식회사"/>
    <d v="2023-04-30T00:00:00"/>
    <s v="20230430-7004-3"/>
    <s v="알루미나"/>
    <x v="1"/>
    <x v="107"/>
  </r>
  <r>
    <x v="25"/>
    <x v="25"/>
    <s v="(주)금화"/>
    <d v="2023-04-30T00:00:00"/>
    <s v="20230430-7005-3"/>
    <s v="박스"/>
    <x v="1"/>
    <x v="329"/>
  </r>
  <r>
    <x v="25"/>
    <x v="25"/>
    <s v="명성윤활유상사"/>
    <d v="2023-04-30T00:00:00"/>
    <s v="20230430-7007-3"/>
    <s v="윤활유"/>
    <x v="1"/>
    <x v="330"/>
  </r>
  <r>
    <x v="25"/>
    <x v="25"/>
    <s v="케이이엑스익스프에스코리아 주식회사"/>
    <d v="2023-04-30T00:00:00"/>
    <s v="20230430-7008-3"/>
    <s v="수출운송료"/>
    <x v="1"/>
    <x v="331"/>
  </r>
  <r>
    <x v="25"/>
    <x v="25"/>
    <s v="(주)하나로티앤에스"/>
    <d v="2023-04-30T00:00:00"/>
    <s v="20230430-7009-3"/>
    <s v="수출운송료"/>
    <x v="1"/>
    <x v="255"/>
  </r>
  <r>
    <x v="25"/>
    <x v="25"/>
    <s v="(주)세영로지스틱스"/>
    <d v="2023-04-30T00:00:00"/>
    <s v="20230430-7010-3"/>
    <s v="수출운송료"/>
    <x v="1"/>
    <x v="332"/>
  </r>
  <r>
    <x v="25"/>
    <x v="25"/>
    <s v="신한카드(최봉민 부사장)"/>
    <d v="2023-05-01T00:00:00"/>
    <s v="20230501-7001-2"/>
    <s v="식대비"/>
    <x v="1"/>
    <x v="223"/>
  </r>
  <r>
    <x v="25"/>
    <x v="25"/>
    <s v="신한카드(황선태전무이사)"/>
    <d v="2023-05-01T00:00:00"/>
    <s v="20230501-7002-2"/>
    <s v="택시비"/>
    <x v="1"/>
    <x v="333"/>
  </r>
  <r>
    <x v="25"/>
    <x v="25"/>
    <s v="한국특수가스(주)"/>
    <d v="2023-05-02T00:00:00"/>
    <s v="20230502-7013-1"/>
    <s v="4월분 매입액 결제 - 전북특구 기술사업화"/>
    <x v="347"/>
    <x v="0"/>
  </r>
  <r>
    <x v="25"/>
    <x v="25"/>
    <s v="산업교육연구소"/>
    <d v="2023-05-02T00:00:00"/>
    <s v="20230502-7013-2"/>
    <s v="4월분 매입액 결제 - 전북특구 기술사업화"/>
    <x v="348"/>
    <x v="0"/>
  </r>
  <r>
    <x v="25"/>
    <x v="25"/>
    <s v="지비아이"/>
    <d v="2023-05-02T00:00:00"/>
    <s v="20230502-7013-3"/>
    <s v="4월분 매입액 결제 - 전북특구 기술사업화"/>
    <x v="294"/>
    <x v="0"/>
  </r>
  <r>
    <x v="25"/>
    <x v="25"/>
    <s v="Shenzhen Qingyi Photomask"/>
    <d v="2023-05-02T00:00:00"/>
    <s v="20230502-7025-2"/>
    <s v="포토마스크"/>
    <x v="1"/>
    <x v="334"/>
  </r>
  <r>
    <x v="25"/>
    <x v="25"/>
    <s v="신한카드(최봉민 부사장)"/>
    <d v="2023-05-03T00:00:00"/>
    <s v="20230503-7004-2"/>
    <s v="거래처 직원 접대"/>
    <x v="1"/>
    <x v="295"/>
  </r>
  <r>
    <x v="25"/>
    <x v="25"/>
    <s v="신한카드(최봉민 부사장)"/>
    <d v="2023-05-03T00:00:00"/>
    <s v="20230503-7005-2"/>
    <s v="거래처 직원 접대"/>
    <x v="1"/>
    <x v="335"/>
  </r>
  <r>
    <x v="25"/>
    <x v="25"/>
    <s v="신한카드(최봉민 부사장)"/>
    <d v="2023-05-03T00:00:00"/>
    <s v="20230503-7006-2"/>
    <s v="거래처 직원 접대"/>
    <x v="1"/>
    <x v="336"/>
  </r>
  <r>
    <x v="25"/>
    <x v="25"/>
    <s v="신한카드(최봉민 부사장)"/>
    <d v="2023-05-03T00:00:00"/>
    <s v="20230503-7007-2"/>
    <s v="거래처 직원 접대"/>
    <x v="1"/>
    <x v="337"/>
  </r>
  <r>
    <x v="25"/>
    <x v="25"/>
    <s v="NANJING GUOSHENG ELECTRONIC CO"/>
    <d v="2023-05-03T00:00:00"/>
    <s v="20230503-7012-4"/>
    <s v="Wafer"/>
    <x v="1"/>
    <x v="338"/>
  </r>
  <r>
    <x v="25"/>
    <x v="25"/>
    <s v="(주)한국피더블유티"/>
    <d v="2023-05-04T00:00:00"/>
    <s v="20230504-7016-3"/>
    <s v="Titan ASD"/>
    <x v="1"/>
    <x v="110"/>
  </r>
  <r>
    <x v="25"/>
    <x v="25"/>
    <s v="신한카드(최봉민 부사장)"/>
    <d v="2023-05-05T00:00:00"/>
    <s v="20230505-7001-2"/>
    <s v="식대비"/>
    <x v="1"/>
    <x v="233"/>
  </r>
  <r>
    <x v="25"/>
    <x v="25"/>
    <s v="주식회사 한비로"/>
    <d v="2023-05-05T00:00:00"/>
    <s v="20230505-7002-3"/>
    <s v="그룹웨어 서버호스팅료"/>
    <x v="1"/>
    <x v="339"/>
  </r>
  <r>
    <x v="25"/>
    <x v="25"/>
    <s v="신한카드(최봉민 부사장)"/>
    <d v="2023-05-07T00:00:00"/>
    <s v="20230507-7001-2"/>
    <s v="식대비"/>
    <x v="1"/>
    <x v="186"/>
  </r>
  <r>
    <x v="25"/>
    <x v="25"/>
    <s v="신한카드(최봉민 부사장)"/>
    <d v="2023-05-08T00:00:00"/>
    <s v="20230508-7001-1"/>
    <s v="5월분 법인카드대금 결제"/>
    <x v="349"/>
    <x v="0"/>
  </r>
  <r>
    <x v="25"/>
    <x v="25"/>
    <s v="NANJING EVERGREEN TRADE CO LTD"/>
    <d v="2023-05-08T00:00:00"/>
    <s v="20230508-7008-4"/>
    <s v="Wafer"/>
    <x v="1"/>
    <x v="340"/>
  </r>
  <r>
    <x v="25"/>
    <x v="25"/>
    <s v="군산대학교"/>
    <d v="2023-05-08T00:00:00"/>
    <s v="20230508-7012-3"/>
    <s v="전북특구기술사업화- 핵자기공명분광기 분석"/>
    <x v="1"/>
    <x v="341"/>
  </r>
  <r>
    <x v="25"/>
    <x v="25"/>
    <s v="신한카드(최봉민 부사장)"/>
    <d v="2023-05-09T00:00:00"/>
    <s v="20230509-7004-2"/>
    <s v="거래처 직원 접대"/>
    <x v="1"/>
    <x v="342"/>
  </r>
  <r>
    <x v="25"/>
    <x v="25"/>
    <s v="한국미우라공업(주)"/>
    <d v="2023-05-09T00:00:00"/>
    <s v="20230509-7013-3"/>
    <s v="복합청관제 외"/>
    <x v="1"/>
    <x v="291"/>
  </r>
  <r>
    <x v="25"/>
    <x v="25"/>
    <s v="진성산업"/>
    <d v="2023-05-10T00:00:00"/>
    <s v="20230510-7015-3"/>
    <s v="출하 box"/>
    <x v="1"/>
    <x v="173"/>
  </r>
  <r>
    <x v="25"/>
    <x v="25"/>
    <s v="신한카드(최봉민 부사장)"/>
    <d v="2023-05-10T00:00:00"/>
    <s v="20230510-7023-2"/>
    <s v="7803 차량 수리"/>
    <x v="1"/>
    <x v="343"/>
  </r>
  <r>
    <x v="25"/>
    <x v="25"/>
    <s v="주식회사 케미탑상사"/>
    <d v="2023-05-11T00:00:00"/>
    <s v="20230511-7001-3"/>
    <s v="전북특구 기술사업화 진행 시약류 구매"/>
    <x v="1"/>
    <x v="344"/>
  </r>
  <r>
    <x v="25"/>
    <x v="25"/>
    <s v="린텍어드벤스테크놀로지코리아"/>
    <d v="2023-05-12T00:00:00"/>
    <s v="20230512-7003-1"/>
    <s v="3월분 매입액 결제"/>
    <x v="222"/>
    <x v="0"/>
  </r>
  <r>
    <x v="25"/>
    <x v="25"/>
    <s v="주식회사 쎄미파워"/>
    <d v="2023-05-12T00:00:00"/>
    <s v="20230512-7003-2"/>
    <s v="3월분 매입액 결제"/>
    <x v="350"/>
    <x v="0"/>
  </r>
  <r>
    <x v="25"/>
    <x v="25"/>
    <s v="진흥무역(주)"/>
    <d v="2023-05-12T00:00:00"/>
    <s v="20230512-7003-4"/>
    <s v="3월분 매입액 결제"/>
    <x v="351"/>
    <x v="0"/>
  </r>
  <r>
    <x v="25"/>
    <x v="25"/>
    <s v="(주)코디스"/>
    <d v="2023-05-12T00:00:00"/>
    <s v="20230512-7003-5"/>
    <s v="3월분 매입액 결제"/>
    <x v="352"/>
    <x v="0"/>
  </r>
  <r>
    <x v="25"/>
    <x v="25"/>
    <s v="한국특수가스(주)"/>
    <d v="2023-05-12T00:00:00"/>
    <s v="20230512-7003-6"/>
    <s v="3월분 매입액 결제"/>
    <x v="353"/>
    <x v="0"/>
  </r>
  <r>
    <x v="25"/>
    <x v="25"/>
    <s v="신한카드(최봉민 부사장)"/>
    <d v="2023-05-12T00:00:00"/>
    <s v="20230512-7006-2"/>
    <s v="거래처 직원 접대"/>
    <x v="1"/>
    <x v="345"/>
  </r>
  <r>
    <x v="25"/>
    <x v="25"/>
    <s v="신한카드(최봉민 부사장)"/>
    <d v="2023-05-13T00:00:00"/>
    <s v="20230513-7001-2"/>
    <s v="식대비"/>
    <x v="1"/>
    <x v="346"/>
  </r>
  <r>
    <x v="25"/>
    <x v="25"/>
    <s v="신한카드(최봉민 부사장)"/>
    <d v="2023-05-13T00:00:00"/>
    <s v="20230513-7002-2"/>
    <s v="거래처 직원 접대"/>
    <x v="1"/>
    <x v="152"/>
  </r>
  <r>
    <x v="25"/>
    <x v="25"/>
    <s v="신한카드(최봉민 부사장)"/>
    <d v="2023-05-13T00:00:00"/>
    <s v="20230513-7003-2"/>
    <s v="거래처 직원 접대"/>
    <x v="1"/>
    <x v="347"/>
  </r>
  <r>
    <x v="25"/>
    <x v="25"/>
    <s v="신한카드(황선태전무이사)"/>
    <d v="2023-05-13T00:00:00"/>
    <s v="20230513-7004-2"/>
    <s v="핵심소재 원천기술 과제 관련 학술논물 발표 출장비"/>
    <x v="1"/>
    <x v="348"/>
  </r>
  <r>
    <x v="25"/>
    <x v="25"/>
    <s v="신한카드(황선태전무이사)"/>
    <d v="2023-05-13T00:00:00"/>
    <s v="20230513-7004-3"/>
    <s v="핵심소재 원천기술 과제 관련 학술논물 발표 출장비"/>
    <x v="1"/>
    <x v="349"/>
  </r>
  <r>
    <x v="25"/>
    <x v="25"/>
    <s v="신한카드(황선태전무이사)"/>
    <d v="2023-05-13T00:00:00"/>
    <s v="20230513-7004-4"/>
    <s v="핵심소재 원천기술 과제 관련 학술논물 발표 출장비"/>
    <x v="1"/>
    <x v="350"/>
  </r>
  <r>
    <x v="25"/>
    <x v="25"/>
    <s v="신한카드(황선태전무이사)"/>
    <d v="2023-05-13T00:00:00"/>
    <s v="20230513-7004-5"/>
    <s v="핵심소재 원천기술 과제 관련 학술논물 발표 출장비"/>
    <x v="1"/>
    <x v="186"/>
  </r>
  <r>
    <x v="25"/>
    <x v="25"/>
    <s v="신한카드(황선태전무이사)"/>
    <d v="2023-05-13T00:00:00"/>
    <s v="20230513-7004-6"/>
    <s v="핵심소재 원천기술 과제 관련 학술논물 발표 출장비"/>
    <x v="1"/>
    <x v="166"/>
  </r>
  <r>
    <x v="25"/>
    <x v="25"/>
    <s v="신한카드(최봉민 부사장)"/>
    <d v="2023-05-14T00:00:00"/>
    <s v="20230514-7001-2"/>
    <s v="거래처 직원 접대"/>
    <x v="1"/>
    <x v="351"/>
  </r>
  <r>
    <x v="25"/>
    <x v="25"/>
    <s v="삼봉에너지"/>
    <d v="2023-05-15T00:00:00"/>
    <s v="20230515-7005-1"/>
    <s v="4월분 매입액 결제"/>
    <x v="354"/>
    <x v="0"/>
  </r>
  <r>
    <x v="25"/>
    <x v="25"/>
    <s v="(유)신일해외관광"/>
    <d v="2023-05-15T00:00:00"/>
    <s v="20230515-7005-2"/>
    <s v="4월분 매입액 결제"/>
    <x v="201"/>
    <x v="0"/>
  </r>
  <r>
    <x v="25"/>
    <x v="25"/>
    <s v="로젠전주"/>
    <d v="2023-05-15T00:00:00"/>
    <s v="20230515-7005-3"/>
    <s v="4월분 매입액 결제"/>
    <x v="355"/>
    <x v="0"/>
  </r>
  <r>
    <x v="25"/>
    <x v="25"/>
    <s v="(주)풀무원푸드앤컬쳐"/>
    <d v="2023-05-15T00:00:00"/>
    <s v="20230515-7005-4"/>
    <s v="4월분 매입액 결제"/>
    <x v="356"/>
    <x v="0"/>
  </r>
  <r>
    <x v="25"/>
    <x v="25"/>
    <s v="용마로지스주식회사"/>
    <d v="2023-05-15T00:00:00"/>
    <s v="20230515-7005-5"/>
    <s v="4월분 매입액 결제"/>
    <x v="357"/>
    <x v="0"/>
  </r>
  <r>
    <x v="25"/>
    <x v="25"/>
    <s v="케이이엑스익스프에스코리아 주식회사"/>
    <d v="2023-05-15T00:00:00"/>
    <s v="20230515-7005-6"/>
    <s v="4월분 매입액 결제"/>
    <x v="358"/>
    <x v="0"/>
  </r>
  <r>
    <x v="25"/>
    <x v="25"/>
    <s v="(주)세영로지스틱스"/>
    <d v="2023-05-15T00:00:00"/>
    <s v="20230515-7005-7"/>
    <s v="4월분 매입액 결제"/>
    <x v="359"/>
    <x v="0"/>
  </r>
  <r>
    <x v="25"/>
    <x v="25"/>
    <s v="롯데렌탈(주)"/>
    <d v="2023-05-15T00:00:00"/>
    <s v="20230515-7005-8"/>
    <s v="4월분 매입액 결제"/>
    <x v="287"/>
    <x v="0"/>
  </r>
  <r>
    <x v="25"/>
    <x v="25"/>
    <s v="씨랩(C Lab)"/>
    <d v="2023-05-15T00:00:00"/>
    <s v="20230515-7005-9"/>
    <s v="4월분 매입액 결제"/>
    <x v="360"/>
    <x v="0"/>
  </r>
  <r>
    <x v="25"/>
    <x v="25"/>
    <s v="군산대학교"/>
    <d v="2023-05-15T00:00:00"/>
    <s v="20230515-7009-1"/>
    <s v="5월분 매입액 결제 - 전북특구 기술사업화"/>
    <x v="361"/>
    <x v="0"/>
  </r>
  <r>
    <x v="25"/>
    <x v="25"/>
    <s v="주식회사 케미탑상사"/>
    <d v="2023-05-15T00:00:00"/>
    <s v="20230515-7009-2"/>
    <s v="5월분 매입액 결제 - 전북특구 기술사업화"/>
    <x v="362"/>
    <x v="0"/>
  </r>
  <r>
    <x v="25"/>
    <x v="25"/>
    <s v="세기공조설비(센추리에어콘)"/>
    <d v="2023-05-15T00:00:00"/>
    <s v="20230515-7019-3"/>
    <s v="스크류 냉동기 수리"/>
    <x v="1"/>
    <x v="352"/>
  </r>
  <r>
    <x v="25"/>
    <x v="25"/>
    <s v="신한카드(최봉민 부사장)"/>
    <d v="2023-05-15T00:00:00"/>
    <s v="20230515-7023-2"/>
    <s v="거래처 직원 접대"/>
    <x v="1"/>
    <x v="353"/>
  </r>
  <r>
    <x v="25"/>
    <x v="25"/>
    <s v="한국알박(주)"/>
    <d v="2023-05-16T00:00:00"/>
    <s v="20230516-7009-3"/>
    <s v="insulator 외"/>
    <x v="1"/>
    <x v="354"/>
  </r>
  <r>
    <x v="25"/>
    <x v="25"/>
    <s v="아주대학교"/>
    <d v="2023-05-16T00:00:00"/>
    <s v="20230516-7011-3"/>
    <s v="전북특구 기술사업화 과제 관련 FE-TEM 분석료"/>
    <x v="1"/>
    <x v="355"/>
  </r>
  <r>
    <x v="25"/>
    <x v="25"/>
    <s v="와이에스엔지니어링"/>
    <d v="2023-05-16T00:00:00"/>
    <s v="20230516-7012-3"/>
    <s v="UV LAMP 안정기 외"/>
    <x v="1"/>
    <x v="157"/>
  </r>
  <r>
    <x v="25"/>
    <x v="25"/>
    <s v="유한회사 큐브환경"/>
    <d v="2023-05-16T00:00:00"/>
    <s v="20230516-7013-3"/>
    <s v="대기자가측정 수수료"/>
    <x v="1"/>
    <x v="173"/>
  </r>
  <r>
    <x v="25"/>
    <x v="25"/>
    <s v="현대플러스사무용가구"/>
    <d v="2023-05-17T00:00:00"/>
    <s v="20230517-7004-3"/>
    <s v="의자,2층침대 구입"/>
    <x v="1"/>
    <x v="356"/>
  </r>
  <r>
    <x v="25"/>
    <x v="25"/>
    <s v="용마로지스주식회사"/>
    <d v="2023-05-18T00:00:00"/>
    <s v="20230518-7002-3"/>
    <s v="용마로지스 5월 항공 수입 정산"/>
    <x v="1"/>
    <x v="357"/>
  </r>
  <r>
    <x v="25"/>
    <x v="25"/>
    <s v="주식회사 한중알엔비"/>
    <d v="2023-05-18T00:00:00"/>
    <s v="20230518-7003-3"/>
    <s v="베어링"/>
    <x v="1"/>
    <x v="193"/>
  </r>
  <r>
    <x v="25"/>
    <x v="25"/>
    <s v="롯데렌탈(주)"/>
    <d v="2023-05-20T00:00:00"/>
    <s v="20230520-7003-7"/>
    <s v="5월 차량 렌탈"/>
    <x v="1"/>
    <x v="190"/>
  </r>
  <r>
    <x v="25"/>
    <x v="25"/>
    <s v="제이앤엠"/>
    <d v="2023-05-23T00:00:00"/>
    <s v="20230523-7002-3"/>
    <s v="BHF 요동기 PART 및 설치비"/>
    <x v="1"/>
    <x v="358"/>
  </r>
  <r>
    <x v="25"/>
    <x v="25"/>
    <s v="(주)에어코"/>
    <d v="2023-05-24T00:00:00"/>
    <s v="20230524-7001-1"/>
    <s v="3월분 매입액 결제"/>
    <x v="211"/>
    <x v="0"/>
  </r>
  <r>
    <x v="25"/>
    <x v="25"/>
    <s v="NTL(엔티엘)"/>
    <d v="2023-05-24T00:00:00"/>
    <s v="20230524-7001-2"/>
    <s v="3월분 매입액 결제"/>
    <x v="363"/>
    <x v="0"/>
  </r>
  <r>
    <x v="25"/>
    <x v="25"/>
    <s v="(주)세원"/>
    <d v="2023-05-24T00:00:00"/>
    <s v="20230524-7002-5"/>
    <s v="가성소다"/>
    <x v="1"/>
    <x v="359"/>
  </r>
  <r>
    <x v="25"/>
    <x v="25"/>
    <s v="코드케이"/>
    <d v="2023-05-24T00:00:00"/>
    <s v="20230524-7004-3"/>
    <s v="전산유지보수"/>
    <x v="1"/>
    <x v="118"/>
  </r>
  <r>
    <x v="25"/>
    <x v="25"/>
    <s v="우진ACT 호남지사"/>
    <d v="2023-05-25T00:00:00"/>
    <s v="20230525-7012-3"/>
    <s v="클린룸 소모품"/>
    <x v="1"/>
    <x v="360"/>
  </r>
  <r>
    <x v="25"/>
    <x v="25"/>
    <s v="애드테크"/>
    <d v="2023-05-25T00:00:00"/>
    <s v="20230525-7013-3"/>
    <s v="DN280"/>
    <x v="1"/>
    <x v="314"/>
  </r>
  <r>
    <x v="25"/>
    <x v="25"/>
    <s v="피셈 주식회사"/>
    <d v="2023-05-25T00:00:00"/>
    <s v="20230525-7014-3"/>
    <s v="Edge ring"/>
    <x v="1"/>
    <x v="361"/>
  </r>
  <r>
    <x v="25"/>
    <x v="25"/>
    <s v="(주)코디스"/>
    <d v="2023-05-25T00:00:00"/>
    <s v="20230525-7015-3"/>
    <s v="Blade"/>
    <x v="1"/>
    <x v="362"/>
  </r>
  <r>
    <x v="25"/>
    <x v="25"/>
    <s v="진흥무역(주)"/>
    <d v="2023-05-25T00:00:00"/>
    <s v="20230525-7016-3"/>
    <s v="전사지 외"/>
    <x v="1"/>
    <x v="363"/>
  </r>
  <r>
    <x v="25"/>
    <x v="25"/>
    <s v="(주)풀무원푸드앤컬쳐"/>
    <d v="2023-05-25T00:00:00"/>
    <s v="20230525-7019-5"/>
    <s v="5월 식대"/>
    <x v="1"/>
    <x v="364"/>
  </r>
  <r>
    <x v="25"/>
    <x v="25"/>
    <s v="에이엠씨주식회사"/>
    <d v="2023-05-25T00:00:00"/>
    <s v="20230525-7021-3"/>
    <s v="UV tape"/>
    <x v="1"/>
    <x v="365"/>
  </r>
  <r>
    <x v="25"/>
    <x v="25"/>
    <s v="한국특수가스(주)"/>
    <d v="2023-05-25T00:00:00"/>
    <s v="20230525-7028-3"/>
    <s v="가스"/>
    <x v="1"/>
    <x v="366"/>
  </r>
  <r>
    <x v="25"/>
    <x v="25"/>
    <s v="주식회사 성진테크"/>
    <d v="2023-05-25T00:00:00"/>
    <s v="20230525-7029-3"/>
    <s v="RUBBER COLLET 외 1건"/>
    <x v="1"/>
    <x v="367"/>
  </r>
  <r>
    <x v="25"/>
    <x v="25"/>
    <s v="오텍코리아 주식회사"/>
    <d v="2023-05-25T00:00:00"/>
    <s v="20230525-7030-3"/>
    <s v="알루미나"/>
    <x v="1"/>
    <x v="289"/>
  </r>
  <r>
    <x v="25"/>
    <x v="25"/>
    <s v="군산대학교"/>
    <d v="2023-05-25T00:00:00"/>
    <s v="20230525-7031-3"/>
    <s v="전북특구기술사업화- 핵자기공명분광기 분석"/>
    <x v="1"/>
    <x v="368"/>
  </r>
  <r>
    <x v="25"/>
    <x v="25"/>
    <s v="전주하수구막힘변기막힘 씽크대막힘"/>
    <d v="2023-05-25T00:00:00"/>
    <s v="20230525-7035-3"/>
    <s v="화장실 수리 및 교체"/>
    <x v="1"/>
    <x v="369"/>
  </r>
  <r>
    <x v="25"/>
    <x v="25"/>
    <s v="우진ACT 호남지사"/>
    <d v="2023-05-25T00:00:00"/>
    <s v="20230525-7036-3"/>
    <s v="클린룸 소모품"/>
    <x v="1"/>
    <x v="370"/>
  </r>
  <r>
    <x v="25"/>
    <x v="25"/>
    <s v="주식회사 쎄미파워"/>
    <d v="2023-05-26T00:00:00"/>
    <s v="20230526-7001-3"/>
    <s v="프로브카드 수리 및 구매"/>
    <x v="1"/>
    <x v="148"/>
  </r>
  <r>
    <x v="25"/>
    <x v="25"/>
    <s v="(주)비앤아이시스템"/>
    <d v="2023-05-26T00:00:00"/>
    <s v="20230526-7002-3"/>
    <s v="라벨"/>
    <x v="1"/>
    <x v="371"/>
  </r>
  <r>
    <x v="25"/>
    <x v="25"/>
    <s v="생수백화점"/>
    <d v="2023-05-28T00:00:00"/>
    <s v="20230528-7001-3"/>
    <s v="5월 생수"/>
    <x v="1"/>
    <x v="372"/>
  </r>
  <r>
    <x v="25"/>
    <x v="25"/>
    <s v="(주)금화"/>
    <d v="2023-05-30T00:00:00"/>
    <s v="20230530-7002-1"/>
    <s v="4월분 매입액 결제"/>
    <x v="364"/>
    <x v="0"/>
  </r>
  <r>
    <x v="25"/>
    <x v="25"/>
    <s v="뉴텍"/>
    <d v="2023-05-30T00:00:00"/>
    <s v="20230530-7002-3"/>
    <s v="4월분 매입액 결제"/>
    <x v="365"/>
    <x v="0"/>
  </r>
  <r>
    <x v="25"/>
    <x v="25"/>
    <s v="대룡환경산업(주)"/>
    <d v="2023-05-30T00:00:00"/>
    <s v="20230530-7002-4"/>
    <s v="4월분 매입액 결제"/>
    <x v="366"/>
    <x v="0"/>
  </r>
  <r>
    <x v="25"/>
    <x v="25"/>
    <s v="덕성기획"/>
    <d v="2023-05-30T00:00:00"/>
    <s v="20230530-7002-5"/>
    <s v="4월분 매입액 결제"/>
    <x v="367"/>
    <x v="0"/>
  </r>
  <r>
    <x v="25"/>
    <x v="25"/>
    <s v="(주)덕성테크팩"/>
    <d v="2023-05-30T00:00:00"/>
    <s v="20230530-7002-6"/>
    <s v="4월분 매입액 결제"/>
    <x v="368"/>
    <x v="0"/>
  </r>
  <r>
    <x v="25"/>
    <x v="25"/>
    <s v="두일진공 주식회사"/>
    <d v="2023-05-30T00:00:00"/>
    <s v="20230530-7002-7"/>
    <s v="4월분 매입액 결제"/>
    <x v="369"/>
    <x v="0"/>
  </r>
  <r>
    <x v="25"/>
    <x v="25"/>
    <s v="㈜루미컴"/>
    <d v="2023-05-30T00:00:00"/>
    <s v="20230530-7002-8"/>
    <s v="4월분 매입액 결제"/>
    <x v="230"/>
    <x v="0"/>
  </r>
  <r>
    <x v="25"/>
    <x v="25"/>
    <s v="린텍어드벤스테크놀로지코리아"/>
    <d v="2023-05-30T00:00:00"/>
    <s v="20230530-7002-9"/>
    <s v="4월분 매입액 결제"/>
    <x v="222"/>
    <x v="0"/>
  </r>
  <r>
    <x v="25"/>
    <x v="25"/>
    <s v="명성윤활유상사"/>
    <d v="2023-05-30T00:00:00"/>
    <s v="20230530-7002-10"/>
    <s v="4월분 매입액 결제"/>
    <x v="370"/>
    <x v="0"/>
  </r>
  <r>
    <x v="25"/>
    <x v="25"/>
    <s v="민디자인"/>
    <d v="2023-05-30T00:00:00"/>
    <s v="20230530-7002-11"/>
    <s v="4월분 매입액 결제"/>
    <x v="371"/>
    <x v="0"/>
  </r>
  <r>
    <x v="25"/>
    <x v="25"/>
    <s v="바다정수산업(주)"/>
    <d v="2023-05-30T00:00:00"/>
    <s v="20230530-7002-12"/>
    <s v="4월분 매입액 결제"/>
    <x v="265"/>
    <x v="0"/>
  </r>
  <r>
    <x v="25"/>
    <x v="25"/>
    <s v="(주)비앤아이시스템"/>
    <d v="2023-05-30T00:00:00"/>
    <s v="20230530-7002-13"/>
    <s v="4월분 매입액 결제"/>
    <x v="372"/>
    <x v="0"/>
  </r>
  <r>
    <x v="25"/>
    <x v="25"/>
    <s v="주식회사 성진테크"/>
    <d v="2023-05-30T00:00:00"/>
    <s v="20230530-7002-14"/>
    <s v="4월분 매입액 결제"/>
    <x v="373"/>
    <x v="0"/>
  </r>
  <r>
    <x v="25"/>
    <x v="25"/>
    <s v="주식회사 쎄미파워"/>
    <d v="2023-05-30T00:00:00"/>
    <s v="20230530-7002-15"/>
    <s v="4월분 매입액 결제"/>
    <x v="374"/>
    <x v="0"/>
  </r>
  <r>
    <x v="25"/>
    <x v="25"/>
    <s v="세미콘스(주)"/>
    <d v="2023-05-30T00:00:00"/>
    <s v="20230530-7002-16"/>
    <s v="4월분 매입액 결제"/>
    <x v="375"/>
    <x v="0"/>
  </r>
  <r>
    <x v="25"/>
    <x v="25"/>
    <s v="애드테크"/>
    <d v="2023-05-30T00:00:00"/>
    <s v="20230530-7002-18"/>
    <s v="4월분 매입액 결제"/>
    <x v="376"/>
    <x v="0"/>
  </r>
  <r>
    <x v="25"/>
    <x v="25"/>
    <s v="에이엠씨주식회사"/>
    <d v="2023-05-30T00:00:00"/>
    <s v="20230530-7002-19"/>
    <s v="4월분 매입액 결제"/>
    <x v="377"/>
    <x v="0"/>
  </r>
  <r>
    <x v="25"/>
    <x v="25"/>
    <s v="NTL(엔티엘)"/>
    <d v="2023-05-30T00:00:00"/>
    <s v="20230530-7002-21"/>
    <s v="4월분 매입액 결제"/>
    <x v="378"/>
    <x v="0"/>
  </r>
  <r>
    <x v="25"/>
    <x v="25"/>
    <s v="생수백화점"/>
    <d v="2023-05-30T00:00:00"/>
    <s v="20230530-7002-22"/>
    <s v="4월분 매입액 결제"/>
    <x v="379"/>
    <x v="0"/>
  </r>
  <r>
    <x v="25"/>
    <x v="25"/>
    <s v="오텍코리아 주식회사"/>
    <d v="2023-05-30T00:00:00"/>
    <s v="20230530-7002-23"/>
    <s v="4월분 매입액 결제"/>
    <x v="265"/>
    <x v="0"/>
  </r>
  <r>
    <x v="25"/>
    <x v="25"/>
    <s v="와이에스엔지니어링"/>
    <d v="2023-05-30T00:00:00"/>
    <s v="20230530-7002-24"/>
    <s v="4월분 매입액 결제"/>
    <x v="380"/>
    <x v="0"/>
  </r>
  <r>
    <x v="25"/>
    <x v="25"/>
    <s v="우진ACT 호남지사"/>
    <d v="2023-05-30T00:00:00"/>
    <s v="20230530-7002-25"/>
    <s v="4월분 매입액 결제"/>
    <x v="381"/>
    <x v="0"/>
  </r>
  <r>
    <x v="25"/>
    <x v="25"/>
    <s v="원일환경(주)"/>
    <d v="2023-05-30T00:00:00"/>
    <s v="20230530-7002-26"/>
    <s v="4월분 매입액 결제"/>
    <x v="382"/>
    <x v="0"/>
  </r>
  <r>
    <x v="25"/>
    <x v="25"/>
    <s v="진솔씨엔티"/>
    <d v="2023-05-30T00:00:00"/>
    <s v="20230530-7002-27"/>
    <s v="4월분 매입액 결제"/>
    <x v="268"/>
    <x v="0"/>
  </r>
  <r>
    <x v="25"/>
    <x v="25"/>
    <s v="유한회사 제이와이산업"/>
    <d v="2023-05-30T00:00:00"/>
    <s v="20230530-7002-28"/>
    <s v="4월분 매입액 결제"/>
    <x v="231"/>
    <x v="0"/>
  </r>
  <r>
    <x v="25"/>
    <x v="25"/>
    <s v="코드케이"/>
    <d v="2023-05-30T00:00:00"/>
    <s v="20230530-7002-29"/>
    <s v="4월분 매입액 결제"/>
    <x v="235"/>
    <x v="0"/>
  </r>
  <r>
    <x v="25"/>
    <x v="25"/>
    <s v="유한회사 큐브환경"/>
    <d v="2023-05-30T00:00:00"/>
    <s v="20230530-7002-30"/>
    <s v="4월분 매입액 결제"/>
    <x v="214"/>
    <x v="0"/>
  </r>
  <r>
    <x v="25"/>
    <x v="25"/>
    <s v="(주)하나로티앤에스"/>
    <d v="2023-05-30T00:00:00"/>
    <s v="20230530-7002-31"/>
    <s v="4월분 매입액 결제"/>
    <x v="121"/>
    <x v="0"/>
  </r>
  <r>
    <x v="25"/>
    <x v="25"/>
    <s v="한국미우라공업(주)"/>
    <d v="2023-05-30T00:00:00"/>
    <s v="20230530-7002-32"/>
    <s v="4월분 매입액 결제"/>
    <x v="383"/>
    <x v="0"/>
  </r>
  <r>
    <x v="25"/>
    <x v="25"/>
    <s v="한국알박(주)"/>
    <d v="2023-05-30T00:00:00"/>
    <s v="20230530-7002-33"/>
    <s v="4월분 매입액 결제"/>
    <x v="384"/>
    <x v="0"/>
  </r>
  <r>
    <x v="25"/>
    <x v="25"/>
    <s v="(주)한국피더블유티"/>
    <d v="2023-05-30T00:00:00"/>
    <s v="20230530-7002-34"/>
    <s v="4월분 매입액 결제"/>
    <x v="273"/>
    <x v="0"/>
  </r>
  <r>
    <x v="25"/>
    <x v="25"/>
    <s v="주식회사 한비로"/>
    <d v="2023-05-30T00:00:00"/>
    <s v="20230530-7002-35"/>
    <s v="4월분 매입액 결제"/>
    <x v="224"/>
    <x v="0"/>
  </r>
  <r>
    <x v="25"/>
    <x v="25"/>
    <s v="효동켐이엔지(주)"/>
    <d v="2023-05-30T00:00:00"/>
    <s v="20230530-7002-38"/>
    <s v="4월분 매입액 결제"/>
    <x v="385"/>
    <x v="0"/>
  </r>
  <r>
    <x v="25"/>
    <x v="25"/>
    <s v="(유)신일해외관광"/>
    <d v="2023-05-30T00:00:00"/>
    <s v="20230530-7003-3"/>
    <s v="5월 전세버스 임차료"/>
    <x v="1"/>
    <x v="84"/>
  </r>
  <r>
    <x v="25"/>
    <x v="25"/>
    <s v="민디자인"/>
    <d v="2023-05-30T00:00:00"/>
    <s v="20230530-7004-3"/>
    <s v="명함제작"/>
    <x v="1"/>
    <x v="373"/>
  </r>
  <r>
    <x v="25"/>
    <x v="25"/>
    <s v="NANJING EVERGREEN TRADE CO LTD"/>
    <d v="2023-05-31T00:00:00"/>
    <s v="20230531-7003-1"/>
    <s v="4월 Wafer 물대 송금"/>
    <x v="386"/>
    <x v="0"/>
  </r>
  <r>
    <x v="25"/>
    <x v="25"/>
    <s v="Shenzhen Qingyi Photomask"/>
    <d v="2023-05-31T00:00:00"/>
    <s v="20230531-7005-1"/>
    <s v="4월 Photomask 물대 송금"/>
    <x v="387"/>
    <x v="0"/>
  </r>
  <r>
    <x v="25"/>
    <x v="25"/>
    <s v="용마로지스주식회사"/>
    <d v="2023-05-31T00:00:00"/>
    <s v="20230531-7021-3"/>
    <s v="용마로지스 5월 해상 수입 정산"/>
    <x v="1"/>
    <x v="374"/>
  </r>
  <r>
    <x v="25"/>
    <x v="25"/>
    <s v="바다정수산업(주)"/>
    <d v="2023-05-31T00:00:00"/>
    <s v="20230531-7023-3"/>
    <s v="마이크로필터 외"/>
    <x v="1"/>
    <x v="107"/>
  </r>
  <r>
    <x v="25"/>
    <x v="25"/>
    <s v="진솔씨엔티"/>
    <d v="2023-05-31T00:00:00"/>
    <s v="20230531-7032-3"/>
    <s v="소석회"/>
    <x v="1"/>
    <x v="157"/>
  </r>
  <r>
    <x v="25"/>
    <x v="25"/>
    <s v="유한회사 제이와이산업"/>
    <d v="2023-05-31T00:00:00"/>
    <s v="20230531-7033-3"/>
    <s v="폐합성 수지"/>
    <x v="1"/>
    <x v="158"/>
  </r>
  <r>
    <x v="25"/>
    <x v="25"/>
    <s v="NTL(엔티엘)"/>
    <d v="2023-05-31T00:00:00"/>
    <s v="20230531-7034-3"/>
    <s v="100Pin 수리"/>
    <x v="1"/>
    <x v="375"/>
  </r>
  <r>
    <x v="25"/>
    <x v="25"/>
    <s v="(주)에어코"/>
    <d v="2023-05-31T00:00:00"/>
    <s v="20230531-7035-3"/>
    <s v="가스"/>
    <x v="1"/>
    <x v="214"/>
  </r>
  <r>
    <x v="25"/>
    <x v="25"/>
    <s v="씨랩(C Lab)"/>
    <d v="2023-05-31T00:00:00"/>
    <s v="20230531-7038-3"/>
    <s v="커피머신 원두 시럽"/>
    <x v="1"/>
    <x v="280"/>
  </r>
  <r>
    <x v="25"/>
    <x v="25"/>
    <s v="로젠전주"/>
    <d v="2023-05-31T00:00:00"/>
    <s v="20230531-7040-3"/>
    <s v="5월 택배"/>
    <x v="1"/>
    <x v="376"/>
  </r>
  <r>
    <x v="25"/>
    <x v="25"/>
    <s v="신한카드(최봉민 부사장)"/>
    <d v="2023-05-31T00:00:00"/>
    <s v="20230531-7055-2"/>
    <s v="식대비"/>
    <x v="1"/>
    <x v="233"/>
  </r>
  <r>
    <x v="25"/>
    <x v="25"/>
    <s v="(주)하나로티앤에스"/>
    <d v="2023-05-31T00:00:00"/>
    <s v="20230531-7056-3"/>
    <s v="수출운송료"/>
    <x v="1"/>
    <x v="377"/>
  </r>
  <r>
    <x v="25"/>
    <x v="25"/>
    <s v="(주)세영로지스틱스"/>
    <d v="2023-05-31T00:00:00"/>
    <s v="20230531-7057-3"/>
    <s v="수출운송료"/>
    <x v="1"/>
    <x v="350"/>
  </r>
  <r>
    <x v="25"/>
    <x v="25"/>
    <s v="케이이엑스익스프에스코리아 주식회사"/>
    <d v="2023-05-31T00:00:00"/>
    <s v="20230531-7058-3"/>
    <s v="수출운송료"/>
    <x v="1"/>
    <x v="378"/>
  </r>
  <r>
    <x v="25"/>
    <x v="25"/>
    <s v="삼봉에너지"/>
    <d v="2023-05-31T00:00:00"/>
    <s v="20230531-7059-4"/>
    <s v="5월 주유"/>
    <x v="1"/>
    <x v="379"/>
  </r>
  <r>
    <x v="25"/>
    <x v="25"/>
    <s v="스마트공조"/>
    <d v="2023-06-01T00:00:00"/>
    <s v="20230601-7004-3"/>
    <s v="전기실 냉방기 설비 잔금"/>
    <x v="1"/>
    <x v="380"/>
  </r>
  <r>
    <x v="25"/>
    <x v="25"/>
    <s v="(주)비즈니스온커뮤니케이션"/>
    <d v="2023-06-01T00:00:00"/>
    <s v="20230601-7005-3"/>
    <s v="세금계산서 발행 수수료"/>
    <x v="1"/>
    <x v="381"/>
  </r>
  <r>
    <x v="25"/>
    <x v="25"/>
    <s v="신한카드(최봉민 부사장)"/>
    <d v="2023-06-05T00:00:00"/>
    <s v="20230605-7003-1"/>
    <s v="6월분 법인카드대금 결제"/>
    <x v="388"/>
    <x v="0"/>
  </r>
  <r>
    <x v="25"/>
    <x v="25"/>
    <s v="신한카드(황선태전무이사)"/>
    <d v="2023-06-05T00:00:00"/>
    <s v="20230605-7003-2"/>
    <s v="6월분 법인카드대금 결제"/>
    <x v="389"/>
    <x v="0"/>
  </r>
  <r>
    <x v="25"/>
    <x v="25"/>
    <s v="NANJING EVERGREEN TRADE CO LTD"/>
    <d v="2023-06-05T00:00:00"/>
    <s v="20230605-7007-4"/>
    <s v="모니터 웨이퍼"/>
    <x v="1"/>
    <x v="382"/>
  </r>
  <r>
    <x v="25"/>
    <x v="25"/>
    <s v="주식회사 한비로"/>
    <d v="2023-06-05T00:00:00"/>
    <s v="20230605-7009-3"/>
    <s v="그룹웨어 서버호스팅료"/>
    <x v="1"/>
    <x v="383"/>
  </r>
  <r>
    <x v="25"/>
    <x v="25"/>
    <s v="하이엠솔루텍주식회사"/>
    <d v="2023-06-05T00:00:00"/>
    <s v="20230605-7014-3"/>
    <s v="에어컨 수리비"/>
    <x v="1"/>
    <x v="384"/>
  </r>
  <r>
    <x v="25"/>
    <x v="25"/>
    <s v="군산대학교"/>
    <d v="2023-06-07T00:00:00"/>
    <s v="20230607-7005-1"/>
    <s v="5월분 매입액 결제 - 전북특구 기술사업화"/>
    <x v="390"/>
    <x v="0"/>
  </r>
  <r>
    <x v="25"/>
    <x v="25"/>
    <s v="아주대학교"/>
    <d v="2023-06-07T00:00:00"/>
    <s v="20230607-7005-2"/>
    <s v="5월분 매입액 결제 - 전북특구 기술사업화"/>
    <x v="391"/>
    <x v="0"/>
  </r>
  <r>
    <x v="25"/>
    <x v="25"/>
    <s v="반도체사업부"/>
    <d v="2023-06-07T00:00:00"/>
    <s v="20230607-7008-2"/>
    <s v="6월 생일자 상품권,케이크 구매"/>
    <x v="1"/>
    <x v="385"/>
  </r>
  <r>
    <x v="25"/>
    <x v="25"/>
    <s v="한국미우라공업(주)"/>
    <d v="2023-06-08T00:00:00"/>
    <s v="20230608-7006-3"/>
    <s v="복합청관제 외"/>
    <x v="1"/>
    <x v="115"/>
  </r>
  <r>
    <x v="25"/>
    <x v="25"/>
    <s v="동양안전물산"/>
    <d v="2023-06-08T00:00:00"/>
    <s v="20230608-7007-3"/>
    <s v="공기호흡기 보관함"/>
    <x v="1"/>
    <x v="386"/>
  </r>
  <r>
    <x v="25"/>
    <x v="25"/>
    <s v="브이티이엔지"/>
    <d v="2023-06-09T00:00:00"/>
    <s v="20230609-7006-3"/>
    <s v="TURBO CONTROLLER"/>
    <x v="1"/>
    <x v="387"/>
  </r>
  <r>
    <x v="25"/>
    <x v="25"/>
    <s v="(주)지에스엔지니어링"/>
    <d v="2023-06-12T00:00:00"/>
    <s v="20230612-7005-3"/>
    <s v="프로브카드 수리"/>
    <x v="1"/>
    <x v="258"/>
  </r>
  <r>
    <x v="25"/>
    <x v="25"/>
    <s v="(주)한국피더블유티"/>
    <d v="2023-06-12T00:00:00"/>
    <s v="20230612-7006-3"/>
    <s v="Titan ASD"/>
    <x v="1"/>
    <x v="110"/>
  </r>
  <r>
    <x v="25"/>
    <x v="25"/>
    <s v="Shenzhen Qingyi Photomask"/>
    <d v="2023-06-13T00:00:00"/>
    <s v="20230613-7003-2"/>
    <s v="포토마스크"/>
    <x v="1"/>
    <x v="388"/>
  </r>
  <r>
    <x v="25"/>
    <x v="25"/>
    <s v="세미콘스(주)"/>
    <d v="2023-06-13T00:00:00"/>
    <s v="20230613-7004-3"/>
    <s v="필라멘트 외"/>
    <x v="1"/>
    <x v="389"/>
  </r>
  <r>
    <x v="25"/>
    <x v="25"/>
    <s v="세기공조설비(센추리에어콘)"/>
    <d v="2023-06-14T00:00:00"/>
    <s v="20230614-7001-1"/>
    <s v="4월분 매입액 결제"/>
    <x v="392"/>
    <x v="0"/>
  </r>
  <r>
    <x v="25"/>
    <x v="25"/>
    <s v="(주)에어코"/>
    <d v="2023-06-14T00:00:00"/>
    <s v="20230614-7001-2"/>
    <s v="4월분 매입액 결제"/>
    <x v="241"/>
    <x v="0"/>
  </r>
  <r>
    <x v="25"/>
    <x v="25"/>
    <s v="(주)지에스엔지니어링"/>
    <d v="2023-06-14T00:00:00"/>
    <s v="20230614-7001-3"/>
    <s v="4월분 매입액 결제"/>
    <x v="393"/>
    <x v="0"/>
  </r>
  <r>
    <x v="25"/>
    <x v="25"/>
    <s v="ODT VINA CO.,LTD"/>
    <d v="2023-06-14T00:00:00"/>
    <s v="20230614-7008-2"/>
    <s v="오디텍 베트남 법인 출자금"/>
    <x v="1"/>
    <x v="390"/>
  </r>
  <r>
    <x v="25"/>
    <x v="25"/>
    <s v="삼봉에너지"/>
    <d v="2023-06-15T00:00:00"/>
    <s v="20230615-7002-1"/>
    <s v="5월분 매입액 결제"/>
    <x v="394"/>
    <x v="0"/>
  </r>
  <r>
    <x v="25"/>
    <x v="25"/>
    <s v="(유)신일해외관광"/>
    <d v="2023-06-15T00:00:00"/>
    <s v="20230615-7002-2"/>
    <s v="5월분 매입액 결제"/>
    <x v="201"/>
    <x v="0"/>
  </r>
  <r>
    <x v="25"/>
    <x v="25"/>
    <s v="로젠전주"/>
    <d v="2023-06-15T00:00:00"/>
    <s v="20230615-7002-3"/>
    <s v="5월분 매입액 결제"/>
    <x v="395"/>
    <x v="0"/>
  </r>
  <r>
    <x v="25"/>
    <x v="25"/>
    <s v="(주)풀무원푸드앤컬쳐"/>
    <d v="2023-06-15T00:00:00"/>
    <s v="20230615-7002-4"/>
    <s v="5월분 매입액 결제"/>
    <x v="396"/>
    <x v="0"/>
  </r>
  <r>
    <x v="25"/>
    <x v="25"/>
    <s v="용마로지스주식회사"/>
    <d v="2023-06-15T00:00:00"/>
    <s v="20230615-7002-5"/>
    <s v="5월분 매입액 결제"/>
    <x v="397"/>
    <x v="0"/>
  </r>
  <r>
    <x v="25"/>
    <x v="25"/>
    <s v="케이이엑스익스프에스코리아 주식회사"/>
    <d v="2023-06-15T00:00:00"/>
    <s v="20230615-7002-6"/>
    <s v="5월분 매입액 결제"/>
    <x v="398"/>
    <x v="0"/>
  </r>
  <r>
    <x v="25"/>
    <x v="25"/>
    <s v="(주)세영로지스틱스"/>
    <d v="2023-06-15T00:00:00"/>
    <s v="20230615-7002-7"/>
    <s v="5월분 매입액 결제"/>
    <x v="399"/>
    <x v="0"/>
  </r>
  <r>
    <x v="25"/>
    <x v="25"/>
    <s v="롯데렌탈(주)"/>
    <d v="2023-06-15T00:00:00"/>
    <s v="20230615-7002-8"/>
    <s v="5월분 매입액 결제"/>
    <x v="287"/>
    <x v="0"/>
  </r>
  <r>
    <x v="25"/>
    <x v="25"/>
    <s v="씨랩(C Lab)"/>
    <d v="2023-06-15T00:00:00"/>
    <s v="20230615-7002-9"/>
    <s v="5월분 매입액 결제"/>
    <x v="360"/>
    <x v="0"/>
  </r>
  <r>
    <x v="25"/>
    <x v="25"/>
    <s v="태산산업"/>
    <d v="2023-06-15T00:00:00"/>
    <s v="20230615-7008-3"/>
    <s v="설비 UTITILY LINE 교체품"/>
    <x v="1"/>
    <x v="391"/>
  </r>
  <r>
    <x v="25"/>
    <x v="25"/>
    <s v="(주)어드밴스메탈"/>
    <d v="2023-06-15T00:00:00"/>
    <s v="20230615-7010-3"/>
    <s v="pt recycle"/>
    <x v="1"/>
    <x v="392"/>
  </r>
  <r>
    <x v="25"/>
    <x v="25"/>
    <s v="용마로지스주식회사"/>
    <d v="2023-06-16T00:00:00"/>
    <s v="20230616-7008-3"/>
    <s v="용마로지스 6월 항공 수입 정산"/>
    <x v="1"/>
    <x v="393"/>
  </r>
  <r>
    <x v="25"/>
    <x v="25"/>
    <s v="신한카드(최봉민 부사장)"/>
    <d v="2023-06-16T00:00:00"/>
    <s v="20230616-7012-3"/>
    <s v="거래처 직원 접대"/>
    <x v="1"/>
    <x v="394"/>
  </r>
  <r>
    <x v="25"/>
    <x v="25"/>
    <s v="신한카드(최봉민 부사장)"/>
    <d v="2023-06-18T00:00:00"/>
    <s v="20230618-7001-2"/>
    <s v="식대비"/>
    <x v="1"/>
    <x v="222"/>
  </r>
  <r>
    <x v="25"/>
    <x v="25"/>
    <s v="신한카드(최봉민 부사장)"/>
    <d v="2023-06-18T00:00:00"/>
    <s v="20230618-7003-2"/>
    <s v="거래처 직원 접대"/>
    <x v="1"/>
    <x v="395"/>
  </r>
  <r>
    <x v="25"/>
    <x v="25"/>
    <s v="Shenzhen Qingyi Photomask"/>
    <d v="2023-06-19T00:00:00"/>
    <s v="20230619-7008-2"/>
    <s v="포토마스크"/>
    <x v="1"/>
    <x v="396"/>
  </r>
  <r>
    <x v="25"/>
    <x v="25"/>
    <s v="신정상사"/>
    <d v="2023-06-19T00:00:00"/>
    <s v="20230619-7010-3"/>
    <s v="화장지"/>
    <x v="1"/>
    <x v="397"/>
  </r>
  <r>
    <x v="25"/>
    <x v="25"/>
    <s v="오피스디포 전주점"/>
    <d v="2023-06-19T00:00:00"/>
    <s v="20230619-7011-5"/>
    <s v="사무용품"/>
    <x v="1"/>
    <x v="398"/>
  </r>
  <r>
    <x v="25"/>
    <x v="25"/>
    <s v="신한카드(황선태전무이사)"/>
    <d v="2023-06-20T00:00:00"/>
    <s v="20230620-7001-2"/>
    <s v="9799호 하이패스 카드 충전"/>
    <x v="1"/>
    <x v="296"/>
  </r>
  <r>
    <x v="25"/>
    <x v="25"/>
    <s v="롯데렌탈(주)"/>
    <d v="2023-06-20T00:00:00"/>
    <s v="20230620-7010-7"/>
    <s v="6월 차량 렌탈"/>
    <x v="1"/>
    <x v="190"/>
  </r>
  <r>
    <x v="25"/>
    <x v="25"/>
    <s v="신한카드(최봉민 부사장)"/>
    <d v="2023-06-21T00:00:00"/>
    <s v="20230621-7001-2"/>
    <s v="식대비"/>
    <x v="1"/>
    <x v="225"/>
  </r>
  <r>
    <x v="25"/>
    <x v="25"/>
    <s v="㈜루미컴"/>
    <d v="2023-06-21T00:00:00"/>
    <s v="20230621-7002-3"/>
    <s v="덴탈 마스크"/>
    <x v="1"/>
    <x v="278"/>
  </r>
  <r>
    <x v="25"/>
    <x v="25"/>
    <s v="(재)FITI시험연구원 전주사무소"/>
    <d v="2023-06-21T00:00:00"/>
    <s v="20230621-7005-3"/>
    <s v="수질 수수료"/>
    <x v="1"/>
    <x v="399"/>
  </r>
  <r>
    <x v="25"/>
    <x v="25"/>
    <s v="애니켐"/>
    <d v="2023-06-21T00:00:00"/>
    <s v="20230621-7006-3"/>
    <s v="전북특구 기술사업화 진행 시약류 및 소모품류 구매"/>
    <x v="1"/>
    <x v="400"/>
  </r>
  <r>
    <x v="25"/>
    <x v="25"/>
    <s v="신한카드(최봉민 부사장)"/>
    <d v="2023-06-22T00:00:00"/>
    <s v="20230622-7002-2"/>
    <s v="식대비"/>
    <x v="1"/>
    <x v="209"/>
  </r>
  <r>
    <x v="25"/>
    <x v="25"/>
    <s v="(주)풀무원푸드앤컬쳐"/>
    <d v="2023-06-23T00:00:00"/>
    <s v="20230623-7007-5"/>
    <s v="6월 식대"/>
    <x v="1"/>
    <x v="401"/>
  </r>
  <r>
    <x v="25"/>
    <x v="25"/>
    <s v="신한카드(최봉민 부사장)"/>
    <d v="2023-06-24T00:00:00"/>
    <s v="20230624-7001-2"/>
    <s v="거래처 직원 접대"/>
    <x v="1"/>
    <x v="402"/>
  </r>
  <r>
    <x v="25"/>
    <x v="25"/>
    <s v="코드케이"/>
    <d v="2023-06-24T00:00:00"/>
    <s v="20230624-7002-3"/>
    <s v="전산유지보수"/>
    <x v="1"/>
    <x v="118"/>
  </r>
  <r>
    <x v="25"/>
    <x v="25"/>
    <s v="신한카드(최봉민 부사장)"/>
    <d v="2023-06-25T00:00:00"/>
    <s v="20230625-7001-2"/>
    <s v="식대비"/>
    <x v="1"/>
    <x v="151"/>
  </r>
  <r>
    <x v="25"/>
    <x v="25"/>
    <s v="덕성기획"/>
    <d v="2023-06-25T00:00:00"/>
    <s v="20230625-7006-3"/>
    <s v="C/T 스티커 외"/>
    <x v="1"/>
    <x v="403"/>
  </r>
  <r>
    <x v="25"/>
    <x v="25"/>
    <s v="우진ACT 호남지사"/>
    <d v="2023-06-25T00:00:00"/>
    <s v="20230625-7007-3"/>
    <s v="클린룸 소모품"/>
    <x v="1"/>
    <x v="404"/>
  </r>
  <r>
    <x v="25"/>
    <x v="25"/>
    <s v="진흥무역(주)"/>
    <d v="2023-06-26T00:00:00"/>
    <s v="20230626-7006-1"/>
    <s v="4월분 매입액 결제"/>
    <x v="400"/>
    <x v="0"/>
  </r>
  <r>
    <x v="25"/>
    <x v="25"/>
    <s v="(주)코디스"/>
    <d v="2023-06-26T00:00:00"/>
    <s v="20230626-7006-3"/>
    <s v="4월분 매입액 결제"/>
    <x v="401"/>
    <x v="0"/>
  </r>
  <r>
    <x v="25"/>
    <x v="25"/>
    <s v="한국특수가스(주)"/>
    <d v="2023-06-26T00:00:00"/>
    <s v="20230626-7006-4"/>
    <s v="4월분 매입액 결제"/>
    <x v="402"/>
    <x v="0"/>
  </r>
  <r>
    <x v="25"/>
    <x v="25"/>
    <s v="주식회사 성진테크"/>
    <d v="2023-06-26T00:00:00"/>
    <s v="20230626-7023-3"/>
    <s v="RUBBER COLLET 외 1건"/>
    <x v="1"/>
    <x v="405"/>
  </r>
  <r>
    <x v="25"/>
    <x v="25"/>
    <s v="(주)코디스"/>
    <d v="2023-06-26T00:00:00"/>
    <s v="20230626-7024-3"/>
    <s v="Blade"/>
    <x v="1"/>
    <x v="406"/>
  </r>
  <r>
    <x v="25"/>
    <x v="25"/>
    <s v="애드테크"/>
    <d v="2023-06-26T00:00:00"/>
    <s v="20230626-7025-3"/>
    <s v="DN280"/>
    <x v="1"/>
    <x v="207"/>
  </r>
  <r>
    <x v="25"/>
    <x v="25"/>
    <s v="주식회사 넥스텍"/>
    <d v="2023-06-26T00:00:00"/>
    <s v="20230626-7026-3"/>
    <s v="Concept1 장비 PM시 소모품"/>
    <x v="1"/>
    <x v="407"/>
  </r>
  <r>
    <x v="25"/>
    <x v="25"/>
    <s v="(유)신일해외관광"/>
    <d v="2023-06-26T00:00:00"/>
    <s v="20230626-7027-3"/>
    <s v="6월 전세버스 임차료"/>
    <x v="1"/>
    <x v="84"/>
  </r>
  <r>
    <x v="25"/>
    <x v="25"/>
    <s v="생수백화점"/>
    <d v="2023-06-26T00:00:00"/>
    <s v="20230626-7028-3"/>
    <s v="6월 생수"/>
    <x v="1"/>
    <x v="408"/>
  </r>
  <r>
    <x v="25"/>
    <x v="25"/>
    <s v="드림정보전산"/>
    <d v="2023-06-26T00:00:00"/>
    <s v="20230626-7029-4"/>
    <s v="6월 복합기"/>
    <x v="1"/>
    <x v="409"/>
  </r>
  <r>
    <x v="25"/>
    <x v="25"/>
    <s v="주식회사 넥스텍"/>
    <d v="2023-06-26T00:00:00"/>
    <s v="20230626-7030-3"/>
    <s v="MFC 수리"/>
    <x v="1"/>
    <x v="410"/>
  </r>
  <r>
    <x v="25"/>
    <x v="25"/>
    <s v="유한회사 큐브환경"/>
    <d v="2023-06-26T00:00:00"/>
    <s v="20230626-7031-3"/>
    <s v="대기자가측정 수수료"/>
    <x v="1"/>
    <x v="173"/>
  </r>
  <r>
    <x v="25"/>
    <x v="25"/>
    <s v="우진ACT 호남지사"/>
    <d v="2023-06-26T00:00:00"/>
    <s v="20230626-7032-3"/>
    <s v="클린룸 소모품"/>
    <x v="1"/>
    <x v="411"/>
  </r>
  <r>
    <x v="25"/>
    <x v="25"/>
    <s v="뉴텍"/>
    <d v="2023-06-27T00:00:00"/>
    <s v="20230627-7001-3"/>
    <s v="펌프 오버홀"/>
    <x v="1"/>
    <x v="412"/>
  </r>
  <r>
    <x v="25"/>
    <x v="25"/>
    <s v="(주)제네시스"/>
    <d v="2023-06-27T00:00:00"/>
    <s v="20230627-7003-3"/>
    <s v="FT-IR 수리 및 조정"/>
    <x v="1"/>
    <x v="413"/>
  </r>
  <r>
    <x v="25"/>
    <x v="25"/>
    <s v="오텍코리아 주식회사"/>
    <d v="2023-06-27T00:00:00"/>
    <s v="20230627-7004-3"/>
    <s v="알루미나"/>
    <x v="1"/>
    <x v="107"/>
  </r>
  <r>
    <x v="25"/>
    <x v="25"/>
    <s v="(주)세원"/>
    <d v="2023-06-27T00:00:00"/>
    <s v="20230627-7006-5"/>
    <s v="가성소다"/>
    <x v="1"/>
    <x v="414"/>
  </r>
  <r>
    <x v="25"/>
    <x v="25"/>
    <s v="주식회사 케미탑상사"/>
    <d v="2023-06-27T00:00:00"/>
    <s v="20230627-7007-3"/>
    <s v="전북특구 기술사업화 과제 관련 진행 시약류 구매"/>
    <x v="1"/>
    <x v="415"/>
  </r>
  <r>
    <x v="25"/>
    <x v="25"/>
    <s v="민디자인"/>
    <d v="2023-06-27T00:00:00"/>
    <s v="20230627-7008-2"/>
    <s v="5월분 매입액 결제"/>
    <x v="403"/>
    <x v="0"/>
  </r>
  <r>
    <x v="25"/>
    <x v="25"/>
    <s v="바다정수산업(주)"/>
    <d v="2023-06-27T00:00:00"/>
    <s v="20230627-7008-3"/>
    <s v="5월분 매입액 결제"/>
    <x v="265"/>
    <x v="0"/>
  </r>
  <r>
    <x v="25"/>
    <x v="25"/>
    <s v="(주)비앤아이시스템"/>
    <d v="2023-06-27T00:00:00"/>
    <s v="20230627-7008-4"/>
    <s v="5월분 매입액 결제"/>
    <x v="404"/>
    <x v="0"/>
  </r>
  <r>
    <x v="25"/>
    <x v="25"/>
    <s v="주식회사 성진테크"/>
    <d v="2023-06-27T00:00:00"/>
    <s v="20230627-7008-5"/>
    <s v="5월분 매입액 결제"/>
    <x v="405"/>
    <x v="0"/>
  </r>
  <r>
    <x v="25"/>
    <x v="25"/>
    <s v="세기공조설비(센추리에어콘)"/>
    <d v="2023-06-27T00:00:00"/>
    <s v="20230627-7008-6"/>
    <s v="5월분 매입액 결제"/>
    <x v="406"/>
    <x v="0"/>
  </r>
  <r>
    <x v="25"/>
    <x v="25"/>
    <s v="주식회사 쎄미파워"/>
    <d v="2023-06-27T00:00:00"/>
    <s v="20230627-7008-8"/>
    <s v="5월분 매입액 결제"/>
    <x v="272"/>
    <x v="0"/>
  </r>
  <r>
    <x v="25"/>
    <x v="25"/>
    <s v="애드테크"/>
    <d v="2023-06-27T00:00:00"/>
    <s v="20230627-7008-10"/>
    <s v="5월분 매입액 결제"/>
    <x v="376"/>
    <x v="0"/>
  </r>
  <r>
    <x v="25"/>
    <x v="25"/>
    <s v="생수백화점"/>
    <d v="2023-06-27T00:00:00"/>
    <s v="20230627-7008-12"/>
    <s v="5월분 매입액 결제"/>
    <x v="407"/>
    <x v="0"/>
  </r>
  <r>
    <x v="25"/>
    <x v="25"/>
    <s v="오텍코리아 주식회사"/>
    <d v="2023-06-27T00:00:00"/>
    <s v="20230627-7008-13"/>
    <s v="5월분 매입액 결제"/>
    <x v="369"/>
    <x v="0"/>
  </r>
  <r>
    <x v="25"/>
    <x v="25"/>
    <s v="와이에스엔지니어링"/>
    <d v="2023-06-27T00:00:00"/>
    <s v="20230627-7008-14"/>
    <s v="5월분 매입액 결제"/>
    <x v="268"/>
    <x v="0"/>
  </r>
  <r>
    <x v="25"/>
    <x v="25"/>
    <s v="우진ACT 호남지사"/>
    <d v="2023-06-27T00:00:00"/>
    <s v="20230627-7008-15"/>
    <s v="5월분 매입액 결제"/>
    <x v="408"/>
    <x v="0"/>
  </r>
  <r>
    <x v="25"/>
    <x v="25"/>
    <s v="전주하수구막힘변기막힘 씽크대막힘"/>
    <d v="2023-06-27T00:00:00"/>
    <s v="20230627-7008-16"/>
    <s v="5월분 매입액 결제"/>
    <x v="286"/>
    <x v="0"/>
  </r>
  <r>
    <x v="25"/>
    <x v="25"/>
    <s v="제이앤엠"/>
    <d v="2023-06-27T00:00:00"/>
    <s v="20230627-7008-17"/>
    <s v="5월분 매입액 결제"/>
    <x v="409"/>
    <x v="0"/>
  </r>
  <r>
    <x v="25"/>
    <x v="25"/>
    <s v="진성산업"/>
    <d v="2023-06-27T00:00:00"/>
    <s v="20230627-7008-18"/>
    <s v="5월분 매입액 결제"/>
    <x v="214"/>
    <x v="0"/>
  </r>
  <r>
    <x v="25"/>
    <x v="25"/>
    <s v="진솔씨엔티"/>
    <d v="2023-06-27T00:00:00"/>
    <s v="20230627-7008-19"/>
    <s v="5월분 매입액 결제"/>
    <x v="268"/>
    <x v="0"/>
  </r>
  <r>
    <x v="25"/>
    <x v="25"/>
    <s v="유한회사 제이와이산업"/>
    <d v="2023-06-27T00:00:00"/>
    <s v="20230627-7008-20"/>
    <s v="5월분 매입액 결제"/>
    <x v="269"/>
    <x v="0"/>
  </r>
  <r>
    <x v="25"/>
    <x v="25"/>
    <s v="코드케이"/>
    <d v="2023-06-27T00:00:00"/>
    <s v="20230627-7008-21"/>
    <s v="5월분 매입액 결제"/>
    <x v="235"/>
    <x v="0"/>
  </r>
  <r>
    <x v="25"/>
    <x v="25"/>
    <s v="유한회사 큐브환경"/>
    <d v="2023-06-27T00:00:00"/>
    <s v="20230627-7008-22"/>
    <s v="5월분 매입액 결제"/>
    <x v="214"/>
    <x v="0"/>
  </r>
  <r>
    <x v="25"/>
    <x v="25"/>
    <s v="피셈 주식회사"/>
    <d v="2023-06-27T00:00:00"/>
    <s v="20230627-7008-23"/>
    <s v="5월분 매입액 결제"/>
    <x v="236"/>
    <x v="0"/>
  </r>
  <r>
    <x v="25"/>
    <x v="25"/>
    <s v="(주)하나로티앤에스"/>
    <d v="2023-06-27T00:00:00"/>
    <s v="20230627-7008-24"/>
    <s v="5월분 매입액 결제"/>
    <x v="410"/>
    <x v="0"/>
  </r>
  <r>
    <x v="25"/>
    <x v="25"/>
    <s v="한국미우라공업(주)"/>
    <d v="2023-06-27T00:00:00"/>
    <s v="20230627-7008-25"/>
    <s v="5월분 매입액 결제"/>
    <x v="383"/>
    <x v="0"/>
  </r>
  <r>
    <x v="25"/>
    <x v="25"/>
    <s v="한국알박(주)"/>
    <d v="2023-06-27T00:00:00"/>
    <s v="20230627-7008-26"/>
    <s v="5월분 매입액 결제"/>
    <x v="411"/>
    <x v="0"/>
  </r>
  <r>
    <x v="25"/>
    <x v="25"/>
    <s v="(주)한국피더블유티"/>
    <d v="2023-06-27T00:00:00"/>
    <s v="20230627-7008-27"/>
    <s v="5월분 매입액 결제"/>
    <x v="273"/>
    <x v="0"/>
  </r>
  <r>
    <x v="25"/>
    <x v="25"/>
    <s v="주식회사 한비로"/>
    <d v="2023-06-27T00:00:00"/>
    <s v="20230627-7008-28"/>
    <s v="5월분 매입액 결제"/>
    <x v="412"/>
    <x v="0"/>
  </r>
  <r>
    <x v="25"/>
    <x v="25"/>
    <s v="주식회사 한중알엔비"/>
    <d v="2023-06-27T00:00:00"/>
    <s v="20230627-7008-29"/>
    <s v="5월분 매입액 결제"/>
    <x v="289"/>
    <x v="0"/>
  </r>
  <r>
    <x v="25"/>
    <x v="25"/>
    <s v="현대플러스사무용가구"/>
    <d v="2023-06-27T00:00:00"/>
    <s v="20230627-7008-30"/>
    <s v="5월분 매입액 결제"/>
    <x v="413"/>
    <x v="0"/>
  </r>
  <r>
    <x v="25"/>
    <x v="25"/>
    <s v="(주)세원"/>
    <d v="2023-06-27T00:00:00"/>
    <s v="20230627-7008-33"/>
    <s v="5월분 매입액 결제"/>
    <x v="414"/>
    <x v="0"/>
  </r>
  <r>
    <x v="25"/>
    <x v="25"/>
    <s v="(주)석영테크"/>
    <d v="2023-06-27T00:00:00"/>
    <s v="20230627-7010-3"/>
    <s v="Quartz tube"/>
    <x v="1"/>
    <x v="315"/>
  </r>
  <r>
    <x v="25"/>
    <x v="25"/>
    <s v="SPM"/>
    <d v="2023-06-27T00:00:00"/>
    <s v="20230627-7011-3"/>
    <s v="uv lamp (ush-2002mail)"/>
    <x v="1"/>
    <x v="214"/>
  </r>
  <r>
    <x v="25"/>
    <x v="25"/>
    <s v="(주)비앤아이시스템"/>
    <d v="2023-06-28T00:00:00"/>
    <s v="20230628-7002-3"/>
    <s v="라벨"/>
    <x v="1"/>
    <x v="416"/>
  </r>
  <r>
    <x v="25"/>
    <x v="25"/>
    <s v="진흥무역(주)"/>
    <d v="2023-06-28T00:00:00"/>
    <s v="20230628-7003-3"/>
    <s v="전사지 외"/>
    <x v="1"/>
    <x v="417"/>
  </r>
  <r>
    <x v="25"/>
    <x v="25"/>
    <s v="에이엠씨주식회사"/>
    <d v="2023-06-28T00:00:00"/>
    <s v="20230628-7004-3"/>
    <s v="UV tape"/>
    <x v="1"/>
    <x v="418"/>
  </r>
  <r>
    <x v="25"/>
    <x v="25"/>
    <s v="진솔씨엔티"/>
    <d v="2023-06-28T00:00:00"/>
    <s v="20230628-7018-3"/>
    <s v="소석회"/>
    <x v="1"/>
    <x v="157"/>
  </r>
  <r>
    <x v="25"/>
    <x v="25"/>
    <s v="NTL(엔티엘)"/>
    <d v="2023-06-29T00:00:00"/>
    <s v="20230629-7002-3"/>
    <s v="100Pin 수리"/>
    <x v="1"/>
    <x v="419"/>
  </r>
  <r>
    <x v="25"/>
    <x v="25"/>
    <s v="한일DUCT산업"/>
    <d v="2023-06-29T00:00:00"/>
    <s v="20230629-7005-3"/>
    <s v="팬모터 구매"/>
    <x v="1"/>
    <x v="420"/>
  </r>
  <r>
    <x v="25"/>
    <x v="25"/>
    <s v="디엘이엔지"/>
    <d v="2023-06-29T00:00:00"/>
    <s v="20230629-7007-3"/>
    <s v="배관 수선"/>
    <x v="1"/>
    <x v="421"/>
  </r>
  <r>
    <x v="25"/>
    <x v="25"/>
    <s v="씨랩(C Lab)"/>
    <d v="2023-06-29T00:00:00"/>
    <s v="20230629-7009-5"/>
    <s v="커피머신 원두 시럽"/>
    <x v="1"/>
    <x v="422"/>
  </r>
  <r>
    <x v="25"/>
    <x v="25"/>
    <s v="Shenzhen Qingyi Photomask"/>
    <d v="2023-06-29T00:00:00"/>
    <s v="20230629-7012-2"/>
    <s v="포토마스크"/>
    <x v="1"/>
    <x v="423"/>
  </r>
  <r>
    <x v="25"/>
    <x v="25"/>
    <s v="세미콘스(주)"/>
    <d v="2023-06-29T00:00:00"/>
    <s v="20230629-7017-3"/>
    <s v="필라멘트 외"/>
    <x v="1"/>
    <x v="424"/>
  </r>
  <r>
    <x v="25"/>
    <x v="25"/>
    <s v="Shenzhen Qingyi Photomask"/>
    <d v="2023-06-30T00:00:00"/>
    <s v="20230630-7006-1"/>
    <s v="5월 마스크 물대 송금"/>
    <x v="415"/>
    <x v="0"/>
  </r>
  <r>
    <x v="25"/>
    <x v="25"/>
    <s v="NANJING GUOSHENG ELECTRONIC CO"/>
    <d v="2023-06-30T00:00:00"/>
    <s v="20230630-7011-4"/>
    <s v="5월 wafer 물대 송금"/>
    <x v="416"/>
    <x v="0"/>
  </r>
  <r>
    <x v="25"/>
    <x v="25"/>
    <s v="NANJING EVERGREEN TRADE CO LTD"/>
    <d v="2023-06-30T00:00:00"/>
    <s v="20230630-7013-3"/>
    <s v="5월 Wafer 물대 송금"/>
    <x v="417"/>
    <x v="0"/>
  </r>
  <r>
    <x v="25"/>
    <x v="25"/>
    <s v="린텍어드벤스테크놀로지코리아"/>
    <d v="2023-06-30T00:00:00"/>
    <s v="20230630-7022-3"/>
    <s v="D-171D"/>
    <x v="1"/>
    <x v="262"/>
  </r>
  <r>
    <x v="25"/>
    <x v="25"/>
    <s v="바다정수산업(주)"/>
    <d v="2023-06-30T00:00:00"/>
    <s v="20230630-7023-3"/>
    <s v="마이크로필터 외"/>
    <x v="1"/>
    <x v="107"/>
  </r>
  <r>
    <x v="25"/>
    <x v="25"/>
    <s v="대룡환경산업(주)"/>
    <d v="2023-06-30T00:00:00"/>
    <s v="20230630-7024-3"/>
    <s v="폐기물 처리"/>
    <x v="1"/>
    <x v="213"/>
  </r>
  <r>
    <x v="25"/>
    <x v="25"/>
    <s v="반도체사업부"/>
    <d v="2023-06-30T00:00:00"/>
    <s v="20230630-7025-12"/>
    <s v="시설G 6월 소모품 현금구입"/>
    <x v="1"/>
    <x v="425"/>
  </r>
  <r>
    <x v="25"/>
    <x v="25"/>
    <s v="반도체사업부"/>
    <d v="2023-06-30T00:00:00"/>
    <s v="20230630-7025-14"/>
    <s v="할로겐 램프(12V 100W)"/>
    <x v="1"/>
    <x v="426"/>
  </r>
  <r>
    <x v="25"/>
    <x v="25"/>
    <s v="(주)에어코"/>
    <d v="2023-06-30T00:00:00"/>
    <s v="20230630-7026-3"/>
    <s v="가스"/>
    <x v="1"/>
    <x v="214"/>
  </r>
  <r>
    <x v="25"/>
    <x v="25"/>
    <s v="삼봉에너지"/>
    <d v="2023-06-30T00:00:00"/>
    <s v="20230630-7027-4"/>
    <s v="6월 주유"/>
    <x v="1"/>
    <x v="427"/>
  </r>
  <r>
    <x v="25"/>
    <x v="25"/>
    <s v="한국특수가스(주)"/>
    <d v="2023-06-30T00:00:00"/>
    <s v="20230630-7028-3"/>
    <s v="가스"/>
    <x v="1"/>
    <x v="428"/>
  </r>
  <r>
    <x v="25"/>
    <x v="25"/>
    <s v="컨트롤피"/>
    <d v="2023-06-30T00:00:00"/>
    <s v="20230630-7043-3"/>
    <s v="현황판 제작 외"/>
    <x v="1"/>
    <x v="429"/>
  </r>
  <r>
    <x v="25"/>
    <x v="25"/>
    <s v="민디자인"/>
    <d v="2023-06-30T00:00:00"/>
    <s v="20230630-7044-4"/>
    <s v="8월 명함제작, 주차장 안내판"/>
    <x v="1"/>
    <x v="430"/>
  </r>
  <r>
    <x v="25"/>
    <x v="25"/>
    <s v="로젠전주"/>
    <d v="2023-06-30T00:00:00"/>
    <s v="20230630-7047-3"/>
    <s v="6월 택배"/>
    <x v="1"/>
    <x v="431"/>
  </r>
  <r>
    <x v="25"/>
    <x v="25"/>
    <s v="전북도시가스"/>
    <d v="2023-06-30T00:00:00"/>
    <s v="20230630-7064-5"/>
    <s v="6월 도시가스"/>
    <x v="1"/>
    <x v="432"/>
  </r>
  <r>
    <x v="25"/>
    <x v="25"/>
    <s v="김정안"/>
    <d v="2023-06-30T00:00:00"/>
    <s v="20230630-7068-4"/>
    <s v="6월 신규사업 리튬황 배터리 기술개발 고문료"/>
    <x v="1"/>
    <x v="269"/>
  </r>
  <r>
    <x v="25"/>
    <x v="25"/>
    <s v="(주)정원익스프레스"/>
    <d v="2023-06-30T00:00:00"/>
    <s v="20230630-7070-3"/>
    <s v="정원익스프레스 정산"/>
    <x v="1"/>
    <x v="296"/>
  </r>
  <r>
    <x v="25"/>
    <x v="25"/>
    <s v="(주)세영로지스틱스"/>
    <d v="2023-06-30T00:00:00"/>
    <s v="20230630-7071-3"/>
    <s v="수출운송료"/>
    <x v="1"/>
    <x v="332"/>
  </r>
  <r>
    <x v="25"/>
    <x v="25"/>
    <s v="케이이엑스익스프에스코리아 주식회사"/>
    <d v="2023-06-30T00:00:00"/>
    <s v="20230630-7072-6"/>
    <s v="수출운송료"/>
    <x v="1"/>
    <x v="433"/>
  </r>
  <r>
    <x v="25"/>
    <x v="25"/>
    <s v="(주)하나로티앤에스"/>
    <d v="2023-06-30T00:00:00"/>
    <s v="20230630-7073-3"/>
    <s v="수출운송료"/>
    <x v="1"/>
    <x v="434"/>
  </r>
  <r>
    <x v="25"/>
    <x v="25"/>
    <s v="반도체사업부"/>
    <d v="2023-06-30T00:00:00"/>
    <s v="20230630-7090-3"/>
    <s v="2분기 매입채무 평가"/>
    <x v="1"/>
    <x v="435"/>
  </r>
  <r>
    <x v="25"/>
    <x v="25"/>
    <s v="반도체사업부"/>
    <d v="2023-07-01T00:00:00"/>
    <s v="20230701-7002-3"/>
    <s v="2분기 매입채무 평가 취소"/>
    <x v="1"/>
    <x v="436"/>
  </r>
  <r>
    <x v="25"/>
    <x v="25"/>
    <s v="현대종합전기"/>
    <d v="2023-07-03T00:00:00"/>
    <s v="20230703-7005-3"/>
    <s v="배터리"/>
    <x v="1"/>
    <x v="289"/>
  </r>
  <r>
    <x v="25"/>
    <x v="25"/>
    <s v="한국미래기술교육연구원"/>
    <d v="2023-07-04T00:00:00"/>
    <s v="20230704-7004-2"/>
    <s v="전북특구 기술사업화 과재 관련 advanced battery 오프라인 세미나 접수비"/>
    <x v="1"/>
    <x v="361"/>
  </r>
  <r>
    <x v="25"/>
    <x v="25"/>
    <s v="신한카드(최봉민 부사장)"/>
    <d v="2023-07-05T00:00:00"/>
    <s v="20230705-7001-1"/>
    <s v="7월분 법인카드대금 결제"/>
    <x v="418"/>
    <x v="0"/>
  </r>
  <r>
    <x v="25"/>
    <x v="25"/>
    <s v="신한카드(황선태전무이사)"/>
    <d v="2023-07-05T00:00:00"/>
    <s v="20230705-7001-2"/>
    <s v="7월분 법인카드대금 결제"/>
    <x v="255"/>
    <x v="0"/>
  </r>
  <r>
    <x v="25"/>
    <x v="25"/>
    <s v="신한카드(최봉민 부사장)"/>
    <d v="2023-07-05T00:00:00"/>
    <s v="20230705-7002-2"/>
    <s v="거래처 직원 접대"/>
    <x v="1"/>
    <x v="437"/>
  </r>
  <r>
    <x v="25"/>
    <x v="25"/>
    <s v="주식회사 한비로"/>
    <d v="2023-07-05T00:00:00"/>
    <s v="20230705-7003-3"/>
    <s v="그룹웨어 서버호스팅료"/>
    <x v="1"/>
    <x v="383"/>
  </r>
  <r>
    <x v="25"/>
    <x v="25"/>
    <s v="(주)한국피더블유티"/>
    <d v="2023-07-05T00:00:00"/>
    <s v="20230705-7004-3"/>
    <s v="Titan ASD"/>
    <x v="1"/>
    <x v="110"/>
  </r>
  <r>
    <x v="25"/>
    <x v="25"/>
    <s v="신한카드(황선태전무이사)"/>
    <d v="2023-07-06T00:00:00"/>
    <s v="20230706-7002-2"/>
    <s v="식대비(최봉민대표 외 3명)"/>
    <x v="1"/>
    <x v="152"/>
  </r>
  <r>
    <x v="25"/>
    <x v="25"/>
    <s v="주식회사 이지이엔지"/>
    <d v="2023-07-06T00:00:00"/>
    <s v="20230706-7003-4"/>
    <s v="clean booth 잔금"/>
    <x v="1"/>
    <x v="438"/>
  </r>
  <r>
    <x v="25"/>
    <x v="25"/>
    <s v="신한카드(최봉민 부사장)"/>
    <d v="2023-07-07T00:00:00"/>
    <s v="20230707-7001-2"/>
    <s v="거래처 직원 접대"/>
    <x v="1"/>
    <x v="439"/>
  </r>
  <r>
    <x v="25"/>
    <x v="25"/>
    <s v="ODT VINA CO.,LTD"/>
    <d v="2023-07-07T00:00:00"/>
    <s v="20230707-7002-1"/>
    <s v="베트남 법인 출자금"/>
    <x v="419"/>
    <x v="0"/>
  </r>
  <r>
    <x v="25"/>
    <x v="25"/>
    <s v="피셈 주식회사"/>
    <d v="2023-07-07T00:00:00"/>
    <s v="20230707-7006-3"/>
    <s v="Edge ring"/>
    <x v="1"/>
    <x v="361"/>
  </r>
  <r>
    <x v="25"/>
    <x v="25"/>
    <s v="유한회사 제이와이산업"/>
    <d v="2023-07-07T00:00:00"/>
    <s v="20230707-7007-3"/>
    <s v="폐합성 수지"/>
    <x v="1"/>
    <x v="177"/>
  </r>
  <r>
    <x v="25"/>
    <x v="25"/>
    <s v="전북도시가스"/>
    <d v="2023-07-10T00:00:00"/>
    <s v="20230710-7006-1"/>
    <s v="6월 도시가스"/>
    <x v="420"/>
    <x v="0"/>
  </r>
  <r>
    <x v="25"/>
    <x v="25"/>
    <s v="반도체사업부"/>
    <d v="2023-07-10T00:00:00"/>
    <s v="20230710-7011-1"/>
    <s v="시설G 6월 소모품 현금구입"/>
    <x v="421"/>
    <x v="0"/>
  </r>
  <r>
    <x v="25"/>
    <x v="25"/>
    <s v="반도체사업부"/>
    <d v="2023-07-10T00:00:00"/>
    <s v="20230710-7011-2"/>
    <s v="할로겐 램프(12V 100W)"/>
    <x v="422"/>
    <x v="0"/>
  </r>
  <r>
    <x v="25"/>
    <x v="25"/>
    <s v="신정상사"/>
    <d v="2023-07-10T00:00:00"/>
    <s v="20230710-7013-1"/>
    <s v="6월분 매입액 결제"/>
    <x v="423"/>
    <x v="0"/>
  </r>
  <r>
    <x v="25"/>
    <x v="25"/>
    <s v="(재)FITI시험연구원 전주사무소"/>
    <d v="2023-07-10T00:00:00"/>
    <s v="20230710-7013-2"/>
    <s v="6월분 매입액 결제"/>
    <x v="424"/>
    <x v="0"/>
  </r>
  <r>
    <x v="25"/>
    <x v="25"/>
    <s v="드림정보전산"/>
    <d v="2023-07-10T00:00:00"/>
    <s v="20230710-7013-3"/>
    <s v="6월분 매입액 결제"/>
    <x v="425"/>
    <x v="0"/>
  </r>
  <r>
    <x v="25"/>
    <x v="25"/>
    <s v="김정안"/>
    <d v="2023-07-10T00:00:00"/>
    <s v="20230710-7013-4"/>
    <s v="6월 신규사업 리튬황 배터리 기술개발 고문료"/>
    <x v="197"/>
    <x v="0"/>
  </r>
  <r>
    <x v="25"/>
    <x v="25"/>
    <s v="주식회사 케미탑상사"/>
    <d v="2023-07-10T00:00:00"/>
    <s v="20230710-7015-1"/>
    <s v="6월분 매입액 결제 - 전북특구 기술사업화"/>
    <x v="426"/>
    <x v="0"/>
  </r>
  <r>
    <x v="25"/>
    <x v="25"/>
    <s v="한국미래기술교육연구원"/>
    <d v="2023-07-10T00:00:00"/>
    <s v="20230710-7015-2"/>
    <s v="7월분 매입액 결제 - 전북특구 기술사업화"/>
    <x v="236"/>
    <x v="0"/>
  </r>
  <r>
    <x v="25"/>
    <x v="25"/>
    <s v="Shenzhen Qingyi Photomask"/>
    <d v="2023-07-10T00:00:00"/>
    <s v="20230710-7018-2"/>
    <s v="포토마스크"/>
    <x v="1"/>
    <x v="440"/>
  </r>
  <r>
    <x v="25"/>
    <x v="25"/>
    <s v="Shenzhen Qingyi Photomask"/>
    <d v="2023-07-11T00:00:00"/>
    <s v="20230711-7002-2"/>
    <s v="포토마스크"/>
    <x v="1"/>
    <x v="441"/>
  </r>
  <r>
    <x v="25"/>
    <x v="25"/>
    <s v="(주)제이와이에스"/>
    <d v="2023-07-11T00:00:00"/>
    <s v="20230711-7004-6"/>
    <s v="전북특구 기술사업화 과제 관련 장비류"/>
    <x v="1"/>
    <x v="442"/>
  </r>
  <r>
    <x v="25"/>
    <x v="25"/>
    <s v="클랩"/>
    <d v="2023-07-11T00:00:00"/>
    <s v="20230711-7006-3"/>
    <s v="전북특구 기술사업화 과제 관련 시약류 구매"/>
    <x v="1"/>
    <x v="443"/>
  </r>
  <r>
    <x v="25"/>
    <x v="25"/>
    <s v="신한카드(최봉민 부사장)"/>
    <d v="2023-07-12T00:00:00"/>
    <s v="20230712-7009-2"/>
    <s v="식대비"/>
    <x v="1"/>
    <x v="281"/>
  </r>
  <r>
    <x v="25"/>
    <x v="25"/>
    <s v="(주)어드밴스메탈"/>
    <d v="2023-07-12T00:00:00"/>
    <s v="20230712-7010-3"/>
    <s v="6월분 매입액 결제"/>
    <x v="86"/>
    <x v="0"/>
  </r>
  <r>
    <x v="25"/>
    <x v="25"/>
    <s v="주식회사 케이엘테크(KL TECH)"/>
    <d v="2023-07-12T00:00:00"/>
    <s v="20230712-7015-4"/>
    <s v="안전감지장치 set 잔금 30%"/>
    <x v="1"/>
    <x v="444"/>
  </r>
  <r>
    <x v="25"/>
    <x v="25"/>
    <s v="신한카드(황선태전무이사)"/>
    <d v="2023-07-13T00:00:00"/>
    <s v="20230713-7002-2"/>
    <s v="거래처 접대비"/>
    <x v="1"/>
    <x v="152"/>
  </r>
  <r>
    <x v="25"/>
    <x v="25"/>
    <s v="신한카드(최봉민 부사장)"/>
    <d v="2023-07-13T00:00:00"/>
    <s v="20230713-7003-2"/>
    <s v="거래처 직원 접대"/>
    <x v="1"/>
    <x v="112"/>
  </r>
  <r>
    <x v="25"/>
    <x v="25"/>
    <s v="신한카드(최봉민 부사장)"/>
    <d v="2023-07-13T00:00:00"/>
    <s v="20230713-7004-2"/>
    <s v="거래처 직원 접대"/>
    <x v="1"/>
    <x v="351"/>
  </r>
  <r>
    <x v="25"/>
    <x v="25"/>
    <s v="신한카드(최봉민 부사장)"/>
    <d v="2023-07-14T00:00:00"/>
    <s v="20230714-7006-3"/>
    <s v="최봉민부사장 중국출장비 정산(6/28~7/2)"/>
    <x v="1"/>
    <x v="445"/>
  </r>
  <r>
    <x v="25"/>
    <x v="25"/>
    <s v="Shenzhen Qingyi Photomask"/>
    <d v="2023-07-14T00:00:00"/>
    <s v="20230714-7008-2"/>
    <s v="포토마스크"/>
    <x v="1"/>
    <x v="446"/>
  </r>
  <r>
    <x v="25"/>
    <x v="25"/>
    <s v="케이오엘(KOL)"/>
    <d v="2023-07-14T00:00:00"/>
    <s v="20230714-7010-3"/>
    <s v="YSH-250D"/>
    <x v="1"/>
    <x v="142"/>
  </r>
  <r>
    <x v="25"/>
    <x v="25"/>
    <s v="반도체사업부"/>
    <d v="2023-07-17T00:00:00"/>
    <s v="20230717-7003-3"/>
    <s v="6월 생일자 상품권,케이크 구매"/>
    <x v="427"/>
    <x v="0"/>
  </r>
  <r>
    <x v="25"/>
    <x v="25"/>
    <s v="삼봉에너지"/>
    <d v="2023-07-17T00:00:00"/>
    <s v="20230717-7004-1"/>
    <s v="6월분 매입액 결제"/>
    <x v="428"/>
    <x v="0"/>
  </r>
  <r>
    <x v="25"/>
    <x v="25"/>
    <s v="(유)신일해외관광"/>
    <d v="2023-07-17T00:00:00"/>
    <s v="20230717-7004-2"/>
    <s v="6월분 매입액 결제"/>
    <x v="201"/>
    <x v="0"/>
  </r>
  <r>
    <x v="25"/>
    <x v="25"/>
    <s v="로젠전주"/>
    <d v="2023-07-17T00:00:00"/>
    <s v="20230717-7004-3"/>
    <s v="6월분 매입액 결제"/>
    <x v="429"/>
    <x v="0"/>
  </r>
  <r>
    <x v="25"/>
    <x v="25"/>
    <s v="(주)풀무원푸드앤컬쳐"/>
    <d v="2023-07-17T00:00:00"/>
    <s v="20230717-7004-4"/>
    <s v="6월분 매입액 결제"/>
    <x v="430"/>
    <x v="0"/>
  </r>
  <r>
    <x v="25"/>
    <x v="25"/>
    <s v="(주)정원익스프레스"/>
    <d v="2023-07-17T00:00:00"/>
    <s v="20230717-7004-5"/>
    <s v="6월분 매입액 결제"/>
    <x v="431"/>
    <x v="0"/>
  </r>
  <r>
    <x v="25"/>
    <x v="25"/>
    <s v="용마로지스주식회사"/>
    <d v="2023-07-17T00:00:00"/>
    <s v="20230717-7004-6"/>
    <s v="6월분 매입액 결제"/>
    <x v="432"/>
    <x v="0"/>
  </r>
  <r>
    <x v="25"/>
    <x v="25"/>
    <s v="케이이엑스익스프에스코리아 주식회사"/>
    <d v="2023-07-17T00:00:00"/>
    <s v="20230717-7004-7"/>
    <s v="6월분 매입액 결제"/>
    <x v="433"/>
    <x v="0"/>
  </r>
  <r>
    <x v="25"/>
    <x v="25"/>
    <s v="케이이엑스익스프에스코리아 주식회사"/>
    <d v="2023-07-17T00:00:00"/>
    <s v="20230717-7004-8"/>
    <s v="6월분 매입액 결제"/>
    <x v="434"/>
    <x v="0"/>
  </r>
  <r>
    <x v="25"/>
    <x v="25"/>
    <s v="롯데렌탈(주)"/>
    <d v="2023-07-17T00:00:00"/>
    <s v="20230717-7004-9"/>
    <s v="6월분 매입액 결제"/>
    <x v="287"/>
    <x v="0"/>
  </r>
  <r>
    <x v="25"/>
    <x v="25"/>
    <s v="(주)세영로지스틱스"/>
    <d v="2023-07-17T00:00:00"/>
    <s v="20230717-7004-10"/>
    <s v="6월분 매입액 결제"/>
    <x v="359"/>
    <x v="0"/>
  </r>
  <r>
    <x v="25"/>
    <x v="25"/>
    <s v="씨랩(C Lab)"/>
    <d v="2023-07-17T00:00:00"/>
    <s v="20230717-7004-11"/>
    <s v="6월분 매입액 결제"/>
    <x v="435"/>
    <x v="0"/>
  </r>
  <r>
    <x v="25"/>
    <x v="25"/>
    <s v="한일DUCT산업"/>
    <d v="2023-07-17T00:00:00"/>
    <s v="20230717-7004-12"/>
    <s v="6월분 매입액 결제"/>
    <x v="436"/>
    <x v="0"/>
  </r>
  <r>
    <x v="25"/>
    <x v="25"/>
    <s v="애니켐"/>
    <d v="2023-07-17T00:00:00"/>
    <s v="20230717-7007-1"/>
    <s v="6월분 매입액 결제 - 전북특구 기술사업화"/>
    <x v="437"/>
    <x v="0"/>
  </r>
  <r>
    <x v="25"/>
    <x v="25"/>
    <s v="용마로지스주식회사"/>
    <d v="2023-07-17T00:00:00"/>
    <s v="20230717-7016-3"/>
    <s v="용마로지스 7월 항공 수입 정산"/>
    <x v="1"/>
    <x v="447"/>
  </r>
  <r>
    <x v="25"/>
    <x v="25"/>
    <s v="신한카드(최봉민 부사장)"/>
    <d v="2023-07-17T00:00:00"/>
    <s v="20230717-7017-2"/>
    <s v="거래처 직원 접대"/>
    <x v="1"/>
    <x v="448"/>
  </r>
  <r>
    <x v="25"/>
    <x v="25"/>
    <s v="신한카드(최봉민 부사장)"/>
    <d v="2023-07-17T00:00:00"/>
    <s v="20230717-7018-2"/>
    <s v="거래처 직원 접대"/>
    <x v="1"/>
    <x v="223"/>
  </r>
  <r>
    <x v="25"/>
    <x v="25"/>
    <s v="한국알박(주)"/>
    <d v="2023-07-17T00:00:00"/>
    <s v="20230717-7019-3"/>
    <s v="insulator 외"/>
    <x v="1"/>
    <x v="449"/>
  </r>
  <r>
    <x v="25"/>
    <x v="25"/>
    <s v="(주)에어코"/>
    <d v="2023-07-18T00:00:00"/>
    <s v="20230718-7002-1"/>
    <s v="5월분 매입액 결제"/>
    <x v="241"/>
    <x v="0"/>
  </r>
  <r>
    <x v="25"/>
    <x v="25"/>
    <s v="에이엠씨주식회사"/>
    <d v="2023-07-18T00:00:00"/>
    <s v="20230718-7002-2"/>
    <s v="5월분 매입액 결제"/>
    <x v="438"/>
    <x v="0"/>
  </r>
  <r>
    <x v="25"/>
    <x v="25"/>
    <s v="NTL(엔티엘)"/>
    <d v="2023-07-18T00:00:00"/>
    <s v="20230718-7002-3"/>
    <s v="5월분 매입액 결제"/>
    <x v="439"/>
    <x v="0"/>
  </r>
  <r>
    <x v="25"/>
    <x v="25"/>
    <s v="삼미무역"/>
    <d v="2023-07-18T00:00:00"/>
    <s v="20230718-7003-3"/>
    <s v="Sponge"/>
    <x v="1"/>
    <x v="329"/>
  </r>
  <r>
    <x v="25"/>
    <x v="25"/>
    <s v="신한카드(황선태전무이사)"/>
    <d v="2023-07-19T00:00:00"/>
    <s v="20230719-7001-2"/>
    <s v="9799호 하이패스 카드 충전"/>
    <x v="1"/>
    <x v="284"/>
  </r>
  <r>
    <x v="25"/>
    <x v="25"/>
    <s v="신한카드(황선태전무이사)"/>
    <d v="2023-07-19T00:00:00"/>
    <s v="20230719-7002-2"/>
    <s v="7803호 세차비"/>
    <x v="1"/>
    <x v="181"/>
  </r>
  <r>
    <x v="25"/>
    <x v="25"/>
    <s v="신한카드(최봉민 부사장)"/>
    <d v="2023-07-19T00:00:00"/>
    <s v="20230719-7003-2"/>
    <s v="거래처 직원 접대"/>
    <x v="1"/>
    <x v="336"/>
  </r>
  <r>
    <x v="25"/>
    <x v="25"/>
    <s v="신한카드(최봉민 부사장)"/>
    <d v="2023-07-19T00:00:00"/>
    <s v="20230719-7004-2"/>
    <s v="거래처 직원 접대"/>
    <x v="1"/>
    <x v="450"/>
  </r>
  <r>
    <x v="25"/>
    <x v="25"/>
    <s v="다온이엔지"/>
    <d v="2023-07-19T00:00:00"/>
    <s v="20230719-7005-3"/>
    <s v="PG-200RM 불량 수리"/>
    <x v="1"/>
    <x v="451"/>
  </r>
  <r>
    <x v="25"/>
    <x v="25"/>
    <s v="삼정솔루텍"/>
    <d v="2023-07-19T00:00:00"/>
    <s v="20230719-7006-3"/>
    <s v="TOUCH MONITOR"/>
    <x v="1"/>
    <x v="174"/>
  </r>
  <r>
    <x v="25"/>
    <x v="25"/>
    <s v="진성산업"/>
    <d v="2023-07-19T00:00:00"/>
    <s v="20230719-7011-3"/>
    <s v="출하 box"/>
    <x v="1"/>
    <x v="173"/>
  </r>
  <r>
    <x v="25"/>
    <x v="25"/>
    <s v="유한회사 더번영건설"/>
    <d v="2023-07-20T00:00:00"/>
    <s v="20230720-7001-3"/>
    <s v="EPI ROOM 증설 기계실 증축공사 잔금 (20%)"/>
    <x v="1"/>
    <x v="452"/>
  </r>
  <r>
    <x v="25"/>
    <x v="25"/>
    <s v="유한회사 더번영건설"/>
    <d v="2023-07-20T00:00:00"/>
    <s v="20230720-7002-3"/>
    <s v="EPI ROOM 증설 공장동 증축공사 잔금 (20%)"/>
    <x v="1"/>
    <x v="453"/>
  </r>
  <r>
    <x v="25"/>
    <x v="25"/>
    <s v="유한회사 더번영건설"/>
    <d v="2023-07-20T00:00:00"/>
    <s v="20230720-7003-3"/>
    <s v="EPI ROOM 증설 지정폐기물 저장소 잔금 (20%)"/>
    <x v="1"/>
    <x v="454"/>
  </r>
  <r>
    <x v="25"/>
    <x v="25"/>
    <s v="유한회사 더번영건설"/>
    <d v="2023-07-20T00:00:00"/>
    <s v="20230720-7004-3"/>
    <s v="EPI ROOM 증설 수소저장소증축 잔금 (20%)"/>
    <x v="1"/>
    <x v="455"/>
  </r>
  <r>
    <x v="25"/>
    <x v="25"/>
    <s v="유한회사 더번영건설"/>
    <d v="2023-07-20T00:00:00"/>
    <s v="20230720-7005-3"/>
    <s v="EPI ROOM 증설 가스캐비넷 잔금 (20%)"/>
    <x v="1"/>
    <x v="456"/>
  </r>
  <r>
    <x v="25"/>
    <x v="25"/>
    <s v="신한카드(최봉민 부사장)"/>
    <d v="2023-07-20T00:00:00"/>
    <s v="20230720-7006-2"/>
    <s v="거래처 직원 접대"/>
    <x v="1"/>
    <x v="457"/>
  </r>
  <r>
    <x v="25"/>
    <x v="25"/>
    <s v="신한카드(최봉민 부사장)"/>
    <d v="2023-07-20T00:00:00"/>
    <s v="20230720-7007-2"/>
    <s v="거래처 직원 접대"/>
    <x v="1"/>
    <x v="169"/>
  </r>
  <r>
    <x v="25"/>
    <x v="25"/>
    <s v="롯데렌탈(주)"/>
    <d v="2023-07-20T00:00:00"/>
    <s v="20230720-7010-7"/>
    <s v="7월 차량 렌탈"/>
    <x v="1"/>
    <x v="190"/>
  </r>
  <r>
    <x v="25"/>
    <x v="25"/>
    <s v="용마로지스주식회사"/>
    <d v="2023-07-21T00:00:00"/>
    <s v="20230721-7002-3"/>
    <s v="용마로지스 7월 해상 수입 정산"/>
    <x v="1"/>
    <x v="458"/>
  </r>
  <r>
    <x v="25"/>
    <x v="25"/>
    <s v="신한카드(최봉민 부사장)"/>
    <d v="2023-07-22T00:00:00"/>
    <s v="20230722-7001-2"/>
    <s v="식대비"/>
    <x v="1"/>
    <x v="459"/>
  </r>
  <r>
    <x v="25"/>
    <x v="25"/>
    <s v="신한카드(최봉민 부사장)"/>
    <d v="2023-07-22T00:00:00"/>
    <s v="20230722-7002-2"/>
    <s v="거래처 직원 접대"/>
    <x v="1"/>
    <x v="99"/>
  </r>
  <r>
    <x v="25"/>
    <x v="25"/>
    <s v="신한카드(최봉민 부사장)"/>
    <d v="2023-07-23T00:00:00"/>
    <s v="20230723-7001-2"/>
    <s v="식대비"/>
    <x v="1"/>
    <x v="327"/>
  </r>
  <r>
    <x v="25"/>
    <x v="25"/>
    <s v="Shenzhen Qingyi Photomask"/>
    <d v="2023-07-24T00:00:00"/>
    <s v="20230724-7006-2"/>
    <s v="포토마스크"/>
    <x v="1"/>
    <x v="460"/>
  </r>
  <r>
    <x v="25"/>
    <x v="25"/>
    <s v="(주)세원"/>
    <d v="2023-07-24T00:00:00"/>
    <s v="20230724-7009-5"/>
    <s v="가성소다"/>
    <x v="1"/>
    <x v="461"/>
  </r>
  <r>
    <x v="25"/>
    <x v="25"/>
    <s v="신한카드(최봉민 부사장)"/>
    <d v="2023-07-24T00:00:00"/>
    <s v="20230724-7012-2"/>
    <s v="거래처 직원 접대"/>
    <x v="1"/>
    <x v="462"/>
  </r>
  <r>
    <x v="25"/>
    <x v="25"/>
    <s v="신한카드(최봉민 부사장)"/>
    <d v="2023-07-24T00:00:00"/>
    <s v="20230724-7013-2"/>
    <s v="거래처 직원 접대"/>
    <x v="1"/>
    <x v="463"/>
  </r>
  <r>
    <x v="25"/>
    <x v="25"/>
    <s v="진흥무역(주)"/>
    <d v="2023-07-25T00:00:00"/>
    <s v="20230725-7009-1"/>
    <s v="5월분 매입액 결제"/>
    <x v="440"/>
    <x v="0"/>
  </r>
  <r>
    <x v="25"/>
    <x v="25"/>
    <s v="(주)코디스"/>
    <d v="2023-07-25T00:00:00"/>
    <s v="20230725-7009-2"/>
    <s v="5월분 매입액 결제"/>
    <x v="441"/>
    <x v="0"/>
  </r>
  <r>
    <x v="25"/>
    <x v="25"/>
    <s v="한국특수가스(주)"/>
    <d v="2023-07-25T00:00:00"/>
    <s v="20230725-7009-3"/>
    <s v="5월분 매입액 결제"/>
    <x v="442"/>
    <x v="0"/>
  </r>
  <r>
    <x v="25"/>
    <x v="25"/>
    <s v="유한회사 더번영건설"/>
    <d v="2023-07-25T00:00:00"/>
    <s v="20230725-7025-1"/>
    <s v="EPI ROOM 증설 기계실 증축공사 잔금 (20%)"/>
    <x v="443"/>
    <x v="0"/>
  </r>
  <r>
    <x v="25"/>
    <x v="25"/>
    <s v="유한회사 더번영건설"/>
    <d v="2023-07-25T00:00:00"/>
    <s v="20230725-7025-2"/>
    <s v="EPI ROOM 증설 공장동 증축공사 잔금 (20%)"/>
    <x v="444"/>
    <x v="0"/>
  </r>
  <r>
    <x v="25"/>
    <x v="25"/>
    <s v="유한회사 더번영건설"/>
    <d v="2023-07-25T00:00:00"/>
    <s v="20230725-7025-3"/>
    <s v="EPI ROOM 증설 지정폐기물 저장소 잔금 (20%)"/>
    <x v="445"/>
    <x v="0"/>
  </r>
  <r>
    <x v="25"/>
    <x v="25"/>
    <s v="유한회사 더번영건설"/>
    <d v="2023-07-25T00:00:00"/>
    <s v="20230725-7025-4"/>
    <s v="EPI ROOM 증설 수소저장소증축 잔금 (20%)"/>
    <x v="446"/>
    <x v="0"/>
  </r>
  <r>
    <x v="25"/>
    <x v="25"/>
    <s v="유한회사 더번영건설"/>
    <d v="2023-07-25T00:00:00"/>
    <s v="20230725-7025-5"/>
    <s v="EPI ROOM 증설 가스캐비넷 잔금 (20%)"/>
    <x v="447"/>
    <x v="0"/>
  </r>
  <r>
    <x v="25"/>
    <x v="25"/>
    <s v="NANJING EVERGREEN TRADE CO LTD"/>
    <d v="2023-07-25T00:00:00"/>
    <s v="20230725-7033-3"/>
    <s v="6월 Wafer 물대 송금"/>
    <x v="448"/>
    <x v="0"/>
  </r>
  <r>
    <x v="25"/>
    <x v="25"/>
    <s v="Shenzhen Qingyi Photomask"/>
    <d v="2023-07-25T00:00:00"/>
    <s v="20230725-7034-1"/>
    <s v="6월 Photomask 물대 송금"/>
    <x v="449"/>
    <x v="0"/>
  </r>
  <r>
    <x v="25"/>
    <x v="25"/>
    <s v="대진기계(주)"/>
    <d v="2023-07-25T00:00:00"/>
    <s v="20230725-7039-3"/>
    <s v="Air filter 외"/>
    <x v="1"/>
    <x v="464"/>
  </r>
  <r>
    <x v="25"/>
    <x v="25"/>
    <s v="뉴텍"/>
    <d v="2023-07-25T00:00:00"/>
    <s v="20230725-7040-3"/>
    <s v="펌프 오버홀"/>
    <x v="1"/>
    <x v="214"/>
  </r>
  <r>
    <x v="25"/>
    <x v="25"/>
    <s v="애드테크"/>
    <d v="2023-07-25T00:00:00"/>
    <s v="20230725-7041-3"/>
    <s v="DN280"/>
    <x v="1"/>
    <x v="314"/>
  </r>
  <r>
    <x v="25"/>
    <x v="25"/>
    <s v="(주)코디스"/>
    <d v="2023-07-25T00:00:00"/>
    <s v="20230725-7042-3"/>
    <s v="Blade"/>
    <x v="1"/>
    <x v="465"/>
  </r>
  <r>
    <x v="25"/>
    <x v="25"/>
    <s v="씨랩(C Lab)"/>
    <d v="2023-07-25T00:00:00"/>
    <s v="20230725-7045-3"/>
    <s v="커피머신 원두 시럽"/>
    <x v="1"/>
    <x v="280"/>
  </r>
  <r>
    <x v="25"/>
    <x v="25"/>
    <s v="주식회사 티원시스템"/>
    <d v="2023-07-25T00:00:00"/>
    <s v="20230725-7046-4"/>
    <s v="불량칩 이젝터 4대분 잔금 20%"/>
    <x v="1"/>
    <x v="466"/>
  </r>
  <r>
    <x v="25"/>
    <x v="25"/>
    <s v="우진ACT 호남지사"/>
    <d v="2023-07-25T00:00:00"/>
    <s v="20230725-7047-3"/>
    <s v="클린룸 소모품"/>
    <x v="1"/>
    <x v="467"/>
  </r>
  <r>
    <x v="25"/>
    <x v="25"/>
    <s v="클랩"/>
    <d v="2023-07-25T00:00:00"/>
    <s v="20230725-7048-3"/>
    <s v="전북특구 기술사업화 과제 관련 시약류 구매"/>
    <x v="1"/>
    <x v="468"/>
  </r>
  <r>
    <x v="25"/>
    <x v="25"/>
    <s v="클랩"/>
    <d v="2023-07-25T00:00:00"/>
    <s v="20230725-7049-3"/>
    <s v="전북특구 기술사업화 과제 관련 시약류 구매"/>
    <x v="1"/>
    <x v="469"/>
  </r>
  <r>
    <x v="25"/>
    <x v="25"/>
    <s v="대흥발전기"/>
    <d v="2023-07-25T00:00:00"/>
    <s v="20230725-7050-4"/>
    <s v="비상발전시설 잔금"/>
    <x v="1"/>
    <x v="84"/>
  </r>
  <r>
    <x v="25"/>
    <x v="25"/>
    <s v="(유)신일해외관광"/>
    <d v="2023-07-25T00:00:00"/>
    <s v="20230725-7058-3"/>
    <s v="7월 전세버스 임차료"/>
    <x v="1"/>
    <x v="84"/>
  </r>
  <r>
    <x v="25"/>
    <x v="25"/>
    <s v="(주)풀무원푸드앤컬쳐"/>
    <d v="2023-07-25T00:00:00"/>
    <s v="20230725-7059-5"/>
    <s v="7월 식대"/>
    <x v="1"/>
    <x v="470"/>
  </r>
  <r>
    <x v="25"/>
    <x v="25"/>
    <s v="코드케이"/>
    <d v="2023-07-25T00:00:00"/>
    <s v="20230725-7063-3"/>
    <s v="전산유지보수"/>
    <x v="1"/>
    <x v="118"/>
  </r>
  <r>
    <x v="25"/>
    <x v="25"/>
    <s v="한국특수가스(주)"/>
    <d v="2023-07-25T00:00:00"/>
    <s v="20230725-7065-3"/>
    <s v="가스"/>
    <x v="1"/>
    <x v="471"/>
  </r>
  <r>
    <x v="25"/>
    <x v="25"/>
    <s v="효성산업"/>
    <d v="2023-07-26T00:00:00"/>
    <s v="20230726-7001-3"/>
    <s v="CHUCK 수리 등"/>
    <x v="1"/>
    <x v="472"/>
  </r>
  <r>
    <x v="25"/>
    <x v="25"/>
    <s v="주식회사 서호엔지니어링"/>
    <d v="2023-07-26T00:00:00"/>
    <s v="20230726-7002-4"/>
    <s v="ACU SET 잔금 30%"/>
    <x v="1"/>
    <x v="473"/>
  </r>
  <r>
    <x v="25"/>
    <x v="25"/>
    <s v="주식회사 서호엔지니어링"/>
    <d v="2023-07-26T00:00:00"/>
    <s v="20230726-7003-4"/>
    <s v="Air shower set 잔금 30%"/>
    <x v="1"/>
    <x v="474"/>
  </r>
  <r>
    <x v="25"/>
    <x v="25"/>
    <s v="에이엠씨주식회사"/>
    <d v="2023-07-26T00:00:00"/>
    <s v="20230726-7004-3"/>
    <s v="UV tape"/>
    <x v="1"/>
    <x v="297"/>
  </r>
  <r>
    <x v="25"/>
    <x v="25"/>
    <s v="신한카드(최봉민 부사장)"/>
    <d v="2023-07-26T00:00:00"/>
    <s v="20230726-7005-2"/>
    <s v="거래처 직원 접대"/>
    <x v="1"/>
    <x v="475"/>
  </r>
  <r>
    <x v="25"/>
    <x v="25"/>
    <s v="신한카드(최봉민 부사장)"/>
    <d v="2023-07-26T00:00:00"/>
    <s v="20230726-7006-2"/>
    <s v="거래처 직원 접대"/>
    <x v="1"/>
    <x v="476"/>
  </r>
  <r>
    <x v="25"/>
    <x v="25"/>
    <s v="생수백화점"/>
    <d v="2023-07-26T00:00:00"/>
    <s v="20230726-7008-3"/>
    <s v="7월 생수"/>
    <x v="1"/>
    <x v="477"/>
  </r>
  <r>
    <x v="25"/>
    <x v="25"/>
    <s v="유한회사 큐브환경"/>
    <d v="2023-07-26T00:00:00"/>
    <s v="20230726-7010-3"/>
    <s v="대기자가측정 수수료"/>
    <x v="1"/>
    <x v="173"/>
  </r>
  <r>
    <x v="25"/>
    <x v="25"/>
    <s v="민디자인"/>
    <d v="2023-07-26T00:00:00"/>
    <s v="20230726-7014-3"/>
    <s v="명함제작"/>
    <x v="1"/>
    <x v="478"/>
  </r>
  <r>
    <x v="25"/>
    <x v="25"/>
    <s v="진흥무역(주)"/>
    <d v="2023-07-27T00:00:00"/>
    <s v="20230727-7002-3"/>
    <s v="전사지 외"/>
    <x v="1"/>
    <x v="479"/>
  </r>
  <r>
    <x v="25"/>
    <x v="25"/>
    <s v="(주)비앤아이시스템"/>
    <d v="2023-07-27T00:00:00"/>
    <s v="20230727-7003-3"/>
    <s v="라벨"/>
    <x v="1"/>
    <x v="480"/>
  </r>
  <r>
    <x v="25"/>
    <x v="25"/>
    <s v="주식회사 성진테크"/>
    <d v="2023-07-27T00:00:00"/>
    <s v="20230727-7004-3"/>
    <s v="RUBBER COLLET"/>
    <x v="1"/>
    <x v="481"/>
  </r>
  <r>
    <x v="25"/>
    <x v="25"/>
    <s v="SPM"/>
    <d v="2023-07-27T00:00:00"/>
    <s v="20230727-7005-1"/>
    <s v="6월분 매입액 결제"/>
    <x v="241"/>
    <x v="0"/>
  </r>
  <r>
    <x v="25"/>
    <x v="25"/>
    <s v="대룡환경산업(주)"/>
    <d v="2023-07-27T00:00:00"/>
    <s v="20230727-7005-3"/>
    <s v="6월분 매입액 결제"/>
    <x v="295"/>
    <x v="0"/>
  </r>
  <r>
    <x v="25"/>
    <x v="25"/>
    <s v="덕성기획"/>
    <d v="2023-07-27T00:00:00"/>
    <s v="20230727-7005-4"/>
    <s v="6월분 매입액 결제"/>
    <x v="450"/>
    <x v="0"/>
  </r>
  <r>
    <x v="25"/>
    <x v="25"/>
    <s v="동양안전물산"/>
    <d v="2023-07-27T00:00:00"/>
    <s v="20230727-7005-5"/>
    <s v="6월분 매입액 결제"/>
    <x v="451"/>
    <x v="0"/>
  </r>
  <r>
    <x v="25"/>
    <x v="25"/>
    <s v="디엘이엔지"/>
    <d v="2023-07-27T00:00:00"/>
    <s v="20230727-7005-6"/>
    <s v="6월분 매입액 결제"/>
    <x v="452"/>
    <x v="0"/>
  </r>
  <r>
    <x v="25"/>
    <x v="25"/>
    <s v="㈜루미컴"/>
    <d v="2023-07-27T00:00:00"/>
    <s v="20230727-7005-7"/>
    <s v="6월분 매입액 결제"/>
    <x v="230"/>
    <x v="0"/>
  </r>
  <r>
    <x v="25"/>
    <x v="25"/>
    <s v="민디자인"/>
    <d v="2023-07-27T00:00:00"/>
    <s v="20230727-7005-8"/>
    <s v="6월분 매입액 결제"/>
    <x v="453"/>
    <x v="0"/>
  </r>
  <r>
    <x v="25"/>
    <x v="25"/>
    <s v="바다정수산업(주)"/>
    <d v="2023-07-27T00:00:00"/>
    <s v="20230727-7005-9"/>
    <s v="6월분 매입액 결제"/>
    <x v="265"/>
    <x v="0"/>
  </r>
  <r>
    <x v="25"/>
    <x v="25"/>
    <s v="브이티이엔지"/>
    <d v="2023-07-27T00:00:00"/>
    <s v="20230727-7005-10"/>
    <s v="6월분 매입액 결제"/>
    <x v="454"/>
    <x v="0"/>
  </r>
  <r>
    <x v="25"/>
    <x v="25"/>
    <s v="(주)비앤아이시스템"/>
    <d v="2023-07-27T00:00:00"/>
    <s v="20230727-7005-11"/>
    <s v="6월분 매입액 결제"/>
    <x v="455"/>
    <x v="0"/>
  </r>
  <r>
    <x v="25"/>
    <x v="25"/>
    <s v="주식회사 성진테크"/>
    <d v="2023-07-27T00:00:00"/>
    <s v="20230727-7005-12"/>
    <s v="6월분 매입액 결제"/>
    <x v="456"/>
    <x v="0"/>
  </r>
  <r>
    <x v="25"/>
    <x v="25"/>
    <s v="세미콘스(주)"/>
    <d v="2023-07-27T00:00:00"/>
    <s v="20230727-7005-13"/>
    <s v="6월분 매입액 결제"/>
    <x v="457"/>
    <x v="0"/>
  </r>
  <r>
    <x v="25"/>
    <x v="25"/>
    <s v="(주)세원"/>
    <d v="2023-07-27T00:00:00"/>
    <s v="20230727-7005-15"/>
    <s v="6월분 매입액 결제"/>
    <x v="458"/>
    <x v="0"/>
  </r>
  <r>
    <x v="25"/>
    <x v="25"/>
    <s v="스마트공조"/>
    <d v="2023-07-27T00:00:00"/>
    <s v="20230727-7005-16"/>
    <s v="6월분 매입액 결제"/>
    <x v="459"/>
    <x v="0"/>
  </r>
  <r>
    <x v="25"/>
    <x v="25"/>
    <s v="애드테크"/>
    <d v="2023-07-27T00:00:00"/>
    <s v="20230727-7005-17"/>
    <s v="6월분 매입액 결제"/>
    <x v="299"/>
    <x v="0"/>
  </r>
  <r>
    <x v="25"/>
    <x v="25"/>
    <s v="(주)에어코"/>
    <d v="2023-07-27T00:00:00"/>
    <s v="20230727-7005-18"/>
    <s v="6월분 매입액 결제"/>
    <x v="241"/>
    <x v="0"/>
  </r>
  <r>
    <x v="25"/>
    <x v="25"/>
    <s v="NTL(엔티엘)"/>
    <d v="2023-07-27T00:00:00"/>
    <s v="20230727-7005-20"/>
    <s v="6월분 매입액 결제"/>
    <x v="460"/>
    <x v="0"/>
  </r>
  <r>
    <x v="25"/>
    <x v="25"/>
    <s v="생수백화점"/>
    <d v="2023-07-27T00:00:00"/>
    <s v="20230727-7005-21"/>
    <s v="6월분 매입액 결제"/>
    <x v="461"/>
    <x v="0"/>
  </r>
  <r>
    <x v="25"/>
    <x v="25"/>
    <s v="오텍코리아 주식회사"/>
    <d v="2023-07-27T00:00:00"/>
    <s v="20230727-7005-22"/>
    <s v="6월분 매입액 결제"/>
    <x v="265"/>
    <x v="0"/>
  </r>
  <r>
    <x v="25"/>
    <x v="25"/>
    <s v="오피스디포 전주점"/>
    <d v="2023-07-27T00:00:00"/>
    <s v="20230727-7005-23"/>
    <s v="6월분 매입액 결제"/>
    <x v="462"/>
    <x v="0"/>
  </r>
  <r>
    <x v="25"/>
    <x v="25"/>
    <s v="우진ACT 호남지사"/>
    <d v="2023-07-27T00:00:00"/>
    <s v="20230727-7005-24"/>
    <s v="6월분 매입액 결제"/>
    <x v="463"/>
    <x v="0"/>
  </r>
  <r>
    <x v="25"/>
    <x v="25"/>
    <s v="(주)지에스엔지니어링"/>
    <d v="2023-07-27T00:00:00"/>
    <s v="20230727-7005-25"/>
    <s v="6월분 매입액 결제"/>
    <x v="119"/>
    <x v="0"/>
  </r>
  <r>
    <x v="25"/>
    <x v="25"/>
    <s v="진솔씨엔티"/>
    <d v="2023-07-27T00:00:00"/>
    <s v="20230727-7005-26"/>
    <s v="6월분 매입액 결제"/>
    <x v="268"/>
    <x v="0"/>
  </r>
  <r>
    <x v="25"/>
    <x v="25"/>
    <s v="컨트롤피"/>
    <d v="2023-07-27T00:00:00"/>
    <s v="20230727-7005-27"/>
    <s v="6월분 매입액 결제"/>
    <x v="464"/>
    <x v="0"/>
  </r>
  <r>
    <x v="25"/>
    <x v="25"/>
    <s v="코드케이"/>
    <d v="2023-07-27T00:00:00"/>
    <s v="20230727-7005-28"/>
    <s v="6월분 매입액 결제"/>
    <x v="235"/>
    <x v="0"/>
  </r>
  <r>
    <x v="25"/>
    <x v="25"/>
    <s v="유한회사 큐브환경"/>
    <d v="2023-07-27T00:00:00"/>
    <s v="20230727-7005-29"/>
    <s v="6월분 매입액 결제"/>
    <x v="214"/>
    <x v="0"/>
  </r>
  <r>
    <x v="25"/>
    <x v="25"/>
    <s v="태산산업"/>
    <d v="2023-07-27T00:00:00"/>
    <s v="20230727-7005-30"/>
    <s v="6월분 매입액 결제"/>
    <x v="465"/>
    <x v="0"/>
  </r>
  <r>
    <x v="25"/>
    <x v="25"/>
    <s v="(주)하나로티앤에스"/>
    <d v="2023-07-27T00:00:00"/>
    <s v="20230727-7005-31"/>
    <s v="6월분 매입액 결제"/>
    <x v="466"/>
    <x v="0"/>
  </r>
  <r>
    <x v="25"/>
    <x v="25"/>
    <s v="하이엠솔루텍주식회사"/>
    <d v="2023-07-27T00:00:00"/>
    <s v="20230727-7005-32"/>
    <s v="6월분 매입액 결제"/>
    <x v="467"/>
    <x v="0"/>
  </r>
  <r>
    <x v="25"/>
    <x v="25"/>
    <s v="한국미우라공업(주)"/>
    <d v="2023-07-27T00:00:00"/>
    <s v="20230727-7005-33"/>
    <s v="6월분 매입액 결제"/>
    <x v="237"/>
    <x v="0"/>
  </r>
  <r>
    <x v="25"/>
    <x v="25"/>
    <s v="(주)한국피더블유티"/>
    <d v="2023-07-27T00:00:00"/>
    <s v="20230727-7005-34"/>
    <s v="6월분 매입액 결제"/>
    <x v="273"/>
    <x v="0"/>
  </r>
  <r>
    <x v="25"/>
    <x v="25"/>
    <s v="주식회사 한비로"/>
    <d v="2023-07-27T00:00:00"/>
    <s v="20230727-7005-35"/>
    <s v="6월분 매입액 결제"/>
    <x v="468"/>
    <x v="0"/>
  </r>
  <r>
    <x v="25"/>
    <x v="25"/>
    <s v="오텍코리아 주식회사"/>
    <d v="2023-07-27T00:00:00"/>
    <s v="20230727-7006-3"/>
    <s v="알루미나"/>
    <x v="1"/>
    <x v="482"/>
  </r>
  <r>
    <x v="25"/>
    <x v="25"/>
    <s v="바다정수산업(주)"/>
    <d v="2023-07-28T00:00:00"/>
    <s v="20230728-7003-3"/>
    <s v="마이크로필터 외"/>
    <x v="1"/>
    <x v="107"/>
  </r>
  <r>
    <x v="25"/>
    <x v="25"/>
    <s v="와이에스엔지니어링"/>
    <d v="2023-07-28T00:00:00"/>
    <s v="20230728-7006-3"/>
    <s v="TOC Reduction HE Lamp"/>
    <x v="1"/>
    <x v="177"/>
  </r>
  <r>
    <x v="25"/>
    <x v="25"/>
    <s v="신한카드(최봉민 부사장)"/>
    <d v="2023-07-29T00:00:00"/>
    <s v="20230729-7001-2"/>
    <s v="식대비"/>
    <x v="1"/>
    <x v="171"/>
  </r>
  <r>
    <x v="25"/>
    <x v="25"/>
    <s v="진솔씨엔티"/>
    <d v="2023-07-31T00:00:00"/>
    <s v="20230731-7002-3"/>
    <s v="소석회"/>
    <x v="1"/>
    <x v="157"/>
  </r>
  <r>
    <x v="25"/>
    <x v="25"/>
    <s v="대룡환경산업(주)"/>
    <d v="2023-07-31T00:00:00"/>
    <s v="20230731-7003-3"/>
    <s v="폐기물 처리"/>
    <x v="1"/>
    <x v="213"/>
  </r>
  <r>
    <x v="25"/>
    <x v="25"/>
    <s v="신한카드(최봉민 부사장)"/>
    <d v="2023-07-31T00:00:00"/>
    <s v="20230731-7005-2"/>
    <s v="식대비"/>
    <x v="1"/>
    <x v="233"/>
  </r>
  <r>
    <x v="25"/>
    <x v="25"/>
    <s v="로젠전주"/>
    <d v="2023-07-31T00:00:00"/>
    <s v="20230731-7006-3"/>
    <s v="7월 택배"/>
    <x v="1"/>
    <x v="483"/>
  </r>
  <r>
    <x v="25"/>
    <x v="25"/>
    <s v="삼봉에너지"/>
    <d v="2023-07-31T00:00:00"/>
    <s v="20230731-7007-4"/>
    <s v="7월 주유"/>
    <x v="1"/>
    <x v="484"/>
  </r>
  <r>
    <x v="25"/>
    <x v="25"/>
    <s v="유한회사 제이와이산업"/>
    <d v="2023-07-31T00:00:00"/>
    <s v="20230731-7019-3"/>
    <s v="폐합성 수지"/>
    <x v="1"/>
    <x v="485"/>
  </r>
  <r>
    <x v="25"/>
    <x v="25"/>
    <s v="(주)세영로지스틱스"/>
    <d v="2023-07-31T00:00:00"/>
    <s v="20230731-7027-3"/>
    <s v="수출운송료"/>
    <x v="1"/>
    <x v="164"/>
  </r>
  <r>
    <x v="25"/>
    <x v="25"/>
    <s v="(주)하나로티앤에스"/>
    <d v="2023-07-31T00:00:00"/>
    <s v="20230731-7028-3"/>
    <s v="수출운송료"/>
    <x v="1"/>
    <x v="115"/>
  </r>
  <r>
    <x v="25"/>
    <x v="25"/>
    <s v="케이이엑스익스프에스코리아 주식회사"/>
    <d v="2023-07-31T00:00:00"/>
    <s v="20230731-7029-4"/>
    <s v="수출운송료"/>
    <x v="1"/>
    <x v="486"/>
  </r>
  <r>
    <x v="25"/>
    <x v="25"/>
    <s v="삼정솔루텍"/>
    <d v="2023-08-01T00:00:00"/>
    <s v="20230801-7001-3"/>
    <s v="WET STATION 중도금"/>
    <x v="1"/>
    <x v="487"/>
  </r>
  <r>
    <x v="25"/>
    <x v="25"/>
    <s v="신한카드(최봉민 부사장)"/>
    <d v="2023-08-01T00:00:00"/>
    <s v="20230801-7002-2"/>
    <s v="거래처 직원 접대"/>
    <x v="1"/>
    <x v="488"/>
  </r>
  <r>
    <x v="25"/>
    <x v="25"/>
    <s v="신한카드(최봉민 부사장)"/>
    <d v="2023-08-01T00:00:00"/>
    <s v="20230801-7003-2"/>
    <s v="식대비"/>
    <x v="1"/>
    <x v="281"/>
  </r>
  <r>
    <x v="25"/>
    <x v="25"/>
    <s v="(주)정원익스프레스"/>
    <d v="2023-08-01T00:00:00"/>
    <s v="20230801-7004-3"/>
    <s v="정원익스프레스 7월 정산"/>
    <x v="1"/>
    <x v="489"/>
  </r>
  <r>
    <x v="25"/>
    <x v="25"/>
    <s v="(주)스타랩"/>
    <d v="2023-08-01T00:00:00"/>
    <s v="20230801-7005-3"/>
    <s v="보드 수리"/>
    <x v="1"/>
    <x v="485"/>
  </r>
  <r>
    <x v="25"/>
    <x v="25"/>
    <s v="한국알박(주)"/>
    <d v="2023-08-02T00:00:00"/>
    <s v="20230802-7001-3"/>
    <s v="센서"/>
    <x v="1"/>
    <x v="490"/>
  </r>
  <r>
    <x v="25"/>
    <x v="25"/>
    <s v="주식회사 천우하우징"/>
    <d v="2023-08-02T00:00:00"/>
    <s v="20230802-7002-4"/>
    <s v="EPI ROOM 신설공사 잔금"/>
    <x v="1"/>
    <x v="491"/>
  </r>
  <r>
    <x v="25"/>
    <x v="25"/>
    <s v="에이티티"/>
    <d v="2023-08-02T00:00:00"/>
    <s v="20230802-7003-3"/>
    <s v="tube cleaning"/>
    <x v="1"/>
    <x v="492"/>
  </r>
  <r>
    <x v="25"/>
    <x v="25"/>
    <s v="두일진공 주식회사"/>
    <d v="2023-08-03T00:00:00"/>
    <s v="20230803-7002-3"/>
    <s v="배기미스트필터 외"/>
    <x v="1"/>
    <x v="493"/>
  </r>
  <r>
    <x v="25"/>
    <x v="25"/>
    <s v="주식회사 케이엘테크(KL TECH)"/>
    <d v="2023-08-03T00:00:00"/>
    <s v="20230803-7009-3"/>
    <s v="질소가스 정제기 중도금 40%"/>
    <x v="1"/>
    <x v="494"/>
  </r>
  <r>
    <x v="25"/>
    <x v="25"/>
    <s v="가람환경 주식회사"/>
    <d v="2023-08-03T00:00:00"/>
    <s v="20230803-7010-4"/>
    <s v="스크러버 설치공사 잔금"/>
    <x v="1"/>
    <x v="495"/>
  </r>
  <r>
    <x v="25"/>
    <x v="25"/>
    <s v="다온이엔지"/>
    <d v="2023-08-03T00:00:00"/>
    <s v="20230803-7011-3"/>
    <s v="TOUCH MONITER 수리"/>
    <x v="1"/>
    <x v="206"/>
  </r>
  <r>
    <x v="25"/>
    <x v="25"/>
    <s v="신한카드(최봉민 부사장)"/>
    <d v="2023-08-03T00:00:00"/>
    <s v="20230803-7015-2"/>
    <s v="거래처 직원 접대"/>
    <x v="1"/>
    <x v="496"/>
  </r>
  <r>
    <x v="25"/>
    <x v="25"/>
    <s v="신한카드(황선태전무이사)"/>
    <d v="2023-08-03T00:00:00"/>
    <s v="20230803-7016-2"/>
    <s v="거래처 직원 접대"/>
    <x v="1"/>
    <x v="497"/>
  </r>
  <r>
    <x v="25"/>
    <x v="25"/>
    <s v="세기공조설비(센추리에어콘)"/>
    <d v="2023-08-03T00:00:00"/>
    <s v="20230803-7019-3"/>
    <s v="스크류 냉동기 수리"/>
    <x v="1"/>
    <x v="263"/>
  </r>
  <r>
    <x v="25"/>
    <x v="25"/>
    <s v="피셈 주식회사"/>
    <d v="2023-08-03T00:00:00"/>
    <s v="20230803-7020-3"/>
    <s v="Edge ring"/>
    <x v="1"/>
    <x v="205"/>
  </r>
  <r>
    <x v="25"/>
    <x v="25"/>
    <s v="한국특수가스(주)"/>
    <d v="2023-08-04T00:00:00"/>
    <s v="20230804-7005-3"/>
    <s v="전북특구-양자점 합성욕 시약류 구매 건"/>
    <x v="1"/>
    <x v="287"/>
  </r>
  <r>
    <x v="25"/>
    <x v="25"/>
    <s v="NANJING EVERGREEN TRADE CO LTD"/>
    <d v="2023-08-04T00:00:00"/>
    <s v="20230804-7006-4"/>
    <s v="모니터 웨이퍼"/>
    <x v="1"/>
    <x v="498"/>
  </r>
  <r>
    <x v="25"/>
    <x v="25"/>
    <s v="주식회사 한비로"/>
    <d v="2023-08-04T00:00:00"/>
    <s v="20230804-7009-3"/>
    <s v="그룹웨어 서버호스팅료"/>
    <x v="1"/>
    <x v="383"/>
  </r>
  <r>
    <x v="25"/>
    <x v="25"/>
    <s v="덕성기획"/>
    <d v="2023-08-04T00:00:00"/>
    <s v="20230804-7010-3"/>
    <s v="C/T 스티커 외"/>
    <x v="1"/>
    <x v="499"/>
  </r>
  <r>
    <x v="25"/>
    <x v="25"/>
    <s v="(주)한국피더블유티"/>
    <d v="2023-08-04T00:00:00"/>
    <s v="20230804-7011-3"/>
    <s v="Titan ASD"/>
    <x v="1"/>
    <x v="110"/>
  </r>
  <r>
    <x v="25"/>
    <x v="25"/>
    <s v="신한카드(최봉민 부사장)"/>
    <d v="2023-08-06T00:00:00"/>
    <s v="20230806-7001-2"/>
    <s v="식대비"/>
    <x v="1"/>
    <x v="500"/>
  </r>
  <r>
    <x v="25"/>
    <x v="25"/>
    <s v="신한카드(최봉민 부사장)"/>
    <d v="2023-08-07T00:00:00"/>
    <s v="20230807-7004-1"/>
    <s v="8월분 법인카드대금 결제"/>
    <x v="469"/>
    <x v="0"/>
  </r>
  <r>
    <x v="25"/>
    <x v="25"/>
    <s v="신한카드(황선태전무이사)"/>
    <d v="2023-08-07T00:00:00"/>
    <s v="20230807-7004-2"/>
    <s v="8월분 법인카드대금 결제"/>
    <x v="470"/>
    <x v="0"/>
  </r>
  <r>
    <x v="25"/>
    <x v="25"/>
    <s v="클랩"/>
    <d v="2023-08-07T00:00:00"/>
    <s v="20230807-7013-3"/>
    <s v="전북특구 기술사업화 과제 관련 시약류 구매"/>
    <x v="1"/>
    <x v="501"/>
  </r>
  <r>
    <x v="25"/>
    <x v="25"/>
    <s v="Shenzhen Qingyi Photomask"/>
    <d v="2023-08-07T00:00:00"/>
    <s v="20230807-7016-2"/>
    <s v="포토마스크"/>
    <x v="1"/>
    <x v="502"/>
  </r>
  <r>
    <x v="25"/>
    <x v="25"/>
    <s v="케이오엘(KOL)"/>
    <d v="2023-08-07T00:00:00"/>
    <s v="20230807-7018-3"/>
    <s v="YSH-250D"/>
    <x v="1"/>
    <x v="142"/>
  </r>
  <r>
    <x v="25"/>
    <x v="25"/>
    <s v="와이에스엔지니어링"/>
    <d v="2023-08-07T00:00:00"/>
    <s v="20230807-7019-3"/>
    <s v="EDI 세정공사"/>
    <x v="1"/>
    <x v="224"/>
  </r>
  <r>
    <x v="25"/>
    <x v="25"/>
    <s v="클랩"/>
    <d v="2023-08-08T00:00:00"/>
    <s v="20230808-7004-1"/>
    <s v="7월분 매입액 결제 - 전북특구 기술사업화"/>
    <x v="471"/>
    <x v="0"/>
  </r>
  <r>
    <x v="25"/>
    <x v="25"/>
    <s v="클랩"/>
    <d v="2023-08-08T00:00:00"/>
    <s v="20230808-7004-2"/>
    <s v="7월분 매입액 결제 - 전북특구 기술사업화"/>
    <x v="472"/>
    <x v="0"/>
  </r>
  <r>
    <x v="25"/>
    <x v="25"/>
    <s v="주식회사 이지이엔지"/>
    <d v="2023-08-08T00:00:00"/>
    <s v="20230808-7005-1"/>
    <s v="CLEAN BOOTH 잔금"/>
    <x v="473"/>
    <x v="0"/>
  </r>
  <r>
    <x v="25"/>
    <x v="25"/>
    <s v="주식회사 케이엘테크(KL TECH)"/>
    <d v="2023-08-08T00:00:00"/>
    <s v="20230808-7005-2"/>
    <s v="안전감지장치 SET 잔금"/>
    <x v="474"/>
    <x v="0"/>
  </r>
  <r>
    <x v="25"/>
    <x v="25"/>
    <s v="대흥발전기"/>
    <d v="2023-08-08T00:00:00"/>
    <s v="20230808-7005-3"/>
    <s v="비상발전시설 잔금"/>
    <x v="201"/>
    <x v="0"/>
  </r>
  <r>
    <x v="25"/>
    <x v="25"/>
    <s v="주식회사 티원시스템"/>
    <d v="2023-08-08T00:00:00"/>
    <s v="20230808-7005-4"/>
    <s v="불량칩 이젝터 잔금"/>
    <x v="475"/>
    <x v="0"/>
  </r>
  <r>
    <x v="25"/>
    <x v="25"/>
    <s v="주식회사 서호엔지니어링"/>
    <d v="2023-08-08T00:00:00"/>
    <s v="20230808-7005-5"/>
    <s v="AIR SHOWER SET 잔금"/>
    <x v="476"/>
    <x v="0"/>
  </r>
  <r>
    <x v="25"/>
    <x v="25"/>
    <s v="삼정솔루텍"/>
    <d v="2023-08-08T00:00:00"/>
    <s v="20230808-7005-6"/>
    <s v="WET STATION 중도금"/>
    <x v="477"/>
    <x v="0"/>
  </r>
  <r>
    <x v="25"/>
    <x v="25"/>
    <s v="주식회사 천우하우징"/>
    <d v="2023-08-08T00:00:00"/>
    <s v="20230808-7005-7"/>
    <s v="EPI ROOM 신설공사 잔금"/>
    <x v="478"/>
    <x v="0"/>
  </r>
  <r>
    <x v="25"/>
    <x v="25"/>
    <s v="주식회사 케이엘테크(KL TECH)"/>
    <d v="2023-08-08T00:00:00"/>
    <s v="20230808-7005-8"/>
    <s v="질소가스 정제기 중도금"/>
    <x v="479"/>
    <x v="0"/>
  </r>
  <r>
    <x v="25"/>
    <x v="25"/>
    <s v="가람환경 주식회사"/>
    <d v="2023-08-08T00:00:00"/>
    <s v="20230808-7005-9"/>
    <s v="스크러버 설치공사 잔금"/>
    <x v="480"/>
    <x v="0"/>
  </r>
  <r>
    <x v="25"/>
    <x v="25"/>
    <s v="대진기계(주)"/>
    <d v="2023-08-08T00:00:00"/>
    <s v="20230808-7006-4"/>
    <s v="에어컴프레셔 잔금 10%"/>
    <x v="1"/>
    <x v="503"/>
  </r>
  <r>
    <x v="25"/>
    <x v="25"/>
    <s v="Shenzhen Qingyi Photomask"/>
    <d v="2023-08-08T00:00:00"/>
    <s v="20230808-7009-2"/>
    <s v="포토마스크"/>
    <x v="1"/>
    <x v="504"/>
  </r>
  <r>
    <x v="25"/>
    <x v="25"/>
    <s v="신한카드(최봉민 부사장)"/>
    <d v="2023-08-08T00:00:00"/>
    <s v="20230808-7011-2"/>
    <s v="식대비"/>
    <x v="1"/>
    <x v="505"/>
  </r>
  <r>
    <x v="25"/>
    <x v="25"/>
    <s v="SPM"/>
    <d v="2023-08-08T00:00:00"/>
    <s v="20230808-7012-3"/>
    <s v="uv lamp (ush-2002mail)"/>
    <x v="1"/>
    <x v="214"/>
  </r>
  <r>
    <x v="25"/>
    <x v="25"/>
    <s v="신한카드(최봉민 부사장)"/>
    <d v="2023-08-10T00:00:00"/>
    <s v="20230810-7009-2"/>
    <s v="거래처 직원 접대"/>
    <x v="1"/>
    <x v="228"/>
  </r>
  <r>
    <x v="25"/>
    <x v="25"/>
    <s v="주식회사 넥스텍"/>
    <d v="2023-08-11T00:00:00"/>
    <s v="20230811-7001-1"/>
    <s v="6월분 매입액 결제"/>
    <x v="481"/>
    <x v="0"/>
  </r>
  <r>
    <x v="25"/>
    <x v="25"/>
    <s v="뉴텍"/>
    <d v="2023-08-11T00:00:00"/>
    <s v="20230811-7001-2"/>
    <s v="6월분 매입액 결제"/>
    <x v="482"/>
    <x v="0"/>
  </r>
  <r>
    <x v="25"/>
    <x v="25"/>
    <s v="린텍어드벤스테크놀로지코리아"/>
    <d v="2023-08-11T00:00:00"/>
    <s v="20230811-7001-3"/>
    <s v="6월분 매입액 결제"/>
    <x v="222"/>
    <x v="0"/>
  </r>
  <r>
    <x v="25"/>
    <x v="25"/>
    <s v="(주)석영테크"/>
    <d v="2023-08-11T00:00:00"/>
    <s v="20230811-7001-4"/>
    <s v="6월분 매입액 결제"/>
    <x v="366"/>
    <x v="0"/>
  </r>
  <r>
    <x v="25"/>
    <x v="25"/>
    <s v="에이엠씨주식회사"/>
    <d v="2023-08-11T00:00:00"/>
    <s v="20230811-7001-5"/>
    <s v="6월분 매입액 결제"/>
    <x v="483"/>
    <x v="0"/>
  </r>
  <r>
    <x v="25"/>
    <x v="25"/>
    <s v="한국특수가스(주)"/>
    <d v="2023-08-11T00:00:00"/>
    <s v="20230811-7001-8"/>
    <s v="6월분 매입액 결제"/>
    <x v="484"/>
    <x v="0"/>
  </r>
  <r>
    <x v="25"/>
    <x v="25"/>
    <s v="신한카드(최봉민 부사장)"/>
    <d v="2023-08-13T00:00:00"/>
    <s v="20230813-7001-2"/>
    <s v="식대비"/>
    <x v="1"/>
    <x v="506"/>
  </r>
  <r>
    <x v="25"/>
    <x v="25"/>
    <s v="신한카드(최봉민 부사장)"/>
    <d v="2023-08-13T00:00:00"/>
    <s v="20230813-7002-2"/>
    <s v="식대비"/>
    <x v="1"/>
    <x v="233"/>
  </r>
  <r>
    <x v="25"/>
    <x v="25"/>
    <s v="신한카드(황선태전무이사)"/>
    <d v="2023-08-14T00:00:00"/>
    <s v="20230814-7001-5"/>
    <s v="조아현과장 중국출장비 정산(7/24~27)"/>
    <x v="1"/>
    <x v="507"/>
  </r>
  <r>
    <x v="25"/>
    <x v="25"/>
    <s v="삼봉에너지"/>
    <d v="2023-08-14T00:00:00"/>
    <s v="20230814-7006-1"/>
    <s v="7월분 매입액 결제"/>
    <x v="485"/>
    <x v="0"/>
  </r>
  <r>
    <x v="25"/>
    <x v="25"/>
    <s v="(유)신일해외관광"/>
    <d v="2023-08-14T00:00:00"/>
    <s v="20230814-7006-2"/>
    <s v="7월분 매입액 결제"/>
    <x v="201"/>
    <x v="0"/>
  </r>
  <r>
    <x v="25"/>
    <x v="25"/>
    <s v="로젠전주"/>
    <d v="2023-08-14T00:00:00"/>
    <s v="20230814-7006-3"/>
    <s v="7월분 매입액 결제"/>
    <x v="486"/>
    <x v="0"/>
  </r>
  <r>
    <x v="25"/>
    <x v="25"/>
    <s v="(주)풀무원푸드앤컬쳐"/>
    <d v="2023-08-14T00:00:00"/>
    <s v="20230814-7006-4"/>
    <s v="7월분 매입액 결제"/>
    <x v="487"/>
    <x v="0"/>
  </r>
  <r>
    <x v="25"/>
    <x v="25"/>
    <s v="용마로지스주식회사"/>
    <d v="2023-08-14T00:00:00"/>
    <s v="20230814-7006-5"/>
    <s v="7월분 매입액 결제"/>
    <x v="488"/>
    <x v="0"/>
  </r>
  <r>
    <x v="25"/>
    <x v="25"/>
    <s v="케이이엑스익스프에스코리아 주식회사"/>
    <d v="2023-08-14T00:00:00"/>
    <s v="20230814-7006-6"/>
    <s v="7월분 매입액 결제"/>
    <x v="489"/>
    <x v="0"/>
  </r>
  <r>
    <x v="25"/>
    <x v="25"/>
    <s v="케이이엑스익스프에스코리아 주식회사"/>
    <d v="2023-08-14T00:00:00"/>
    <s v="20230814-7006-7"/>
    <s v="7월분 매입액 결제"/>
    <x v="490"/>
    <x v="0"/>
  </r>
  <r>
    <x v="25"/>
    <x v="25"/>
    <s v="롯데렌탈(주)"/>
    <d v="2023-08-14T00:00:00"/>
    <s v="20230814-7006-8"/>
    <s v="7월분 매입액 결제"/>
    <x v="287"/>
    <x v="0"/>
  </r>
  <r>
    <x v="25"/>
    <x v="25"/>
    <s v="(주)세영로지스틱스"/>
    <d v="2023-08-14T00:00:00"/>
    <s v="20230814-7006-9"/>
    <s v="7월분 매입액 결제"/>
    <x v="207"/>
    <x v="0"/>
  </r>
  <r>
    <x v="25"/>
    <x v="25"/>
    <s v="씨랩(C Lab)"/>
    <d v="2023-08-14T00:00:00"/>
    <s v="20230814-7006-10"/>
    <s v="7월분 매입액 결제"/>
    <x v="360"/>
    <x v="0"/>
  </r>
  <r>
    <x v="25"/>
    <x v="25"/>
    <s v="(주)제이와이에스"/>
    <d v="2023-08-14T00:00:00"/>
    <s v="20230814-7010-1"/>
    <s v="7월분 매입액 결제 - 전북특구 기술사업화"/>
    <x v="491"/>
    <x v="0"/>
  </r>
  <r>
    <x v="25"/>
    <x v="25"/>
    <s v="한국특수가스(주)"/>
    <d v="2023-08-14T00:00:00"/>
    <s v="20230814-7010-2"/>
    <s v="8월분 매입액 결제 - 전북특구 기술사업화"/>
    <x v="347"/>
    <x v="0"/>
  </r>
  <r>
    <x v="25"/>
    <x v="25"/>
    <s v="클랩"/>
    <d v="2023-08-14T00:00:00"/>
    <s v="20230814-7010-3"/>
    <s v="7월분 매입액 결제 - 전북특구 기술사업화"/>
    <x v="492"/>
    <x v="0"/>
  </r>
  <r>
    <x v="25"/>
    <x v="25"/>
    <s v="클랩"/>
    <d v="2023-08-14T00:00:00"/>
    <s v="20230814-7010-4"/>
    <s v="8월분 매입액 결제 - 전북특구 기술사업화"/>
    <x v="493"/>
    <x v="0"/>
  </r>
  <r>
    <x v="25"/>
    <x v="25"/>
    <s v="Shenzhen Qingyi Photomask"/>
    <d v="2023-08-14T00:00:00"/>
    <s v="20230814-7012-2"/>
    <s v="포토마스크"/>
    <x v="1"/>
    <x v="508"/>
  </r>
  <r>
    <x v="25"/>
    <x v="25"/>
    <s v="신한카드(최봉민 부사장)"/>
    <d v="2023-08-15T00:00:00"/>
    <s v="20230815-7001-2"/>
    <s v="거래처 직원 접대"/>
    <x v="1"/>
    <x v="296"/>
  </r>
  <r>
    <x v="25"/>
    <x v="25"/>
    <s v="신한카드(최봉민 부사장)"/>
    <d v="2023-08-16T00:00:00"/>
    <s v="20230816-7005-3"/>
    <s v="거래처 직원 접대"/>
    <x v="1"/>
    <x v="509"/>
  </r>
  <r>
    <x v="25"/>
    <x v="25"/>
    <s v="SPM"/>
    <d v="2023-08-17T00:00:00"/>
    <s v="20230817-7001-3"/>
    <s v="FOCUS MASK 외"/>
    <x v="1"/>
    <x v="510"/>
  </r>
  <r>
    <x v="25"/>
    <x v="25"/>
    <s v="용마로지스주식회사"/>
    <d v="2023-08-17T00:00:00"/>
    <s v="20230817-7002-3"/>
    <s v="용마로지스 8월 항공 수입 정산"/>
    <x v="1"/>
    <x v="511"/>
  </r>
  <r>
    <x v="25"/>
    <x v="25"/>
    <s v="대진기계(주)"/>
    <d v="2023-08-18T00:00:00"/>
    <s v="20230818-7001-1"/>
    <s v="에어콤프레셔 잔금"/>
    <x v="160"/>
    <x v="0"/>
  </r>
  <r>
    <x v="25"/>
    <x v="25"/>
    <s v="신한카드(최봉민 부사장)"/>
    <d v="2023-08-20T00:00:00"/>
    <s v="20230820-7001-2"/>
    <s v="식대비"/>
    <x v="1"/>
    <x v="512"/>
  </r>
  <r>
    <x v="25"/>
    <x v="25"/>
    <s v="신한카드(최봉민 부사장)"/>
    <d v="2023-08-20T00:00:00"/>
    <s v="20230820-7002-2"/>
    <s v="거래처 직원 접대"/>
    <x v="1"/>
    <x v="513"/>
  </r>
  <r>
    <x v="25"/>
    <x v="25"/>
    <s v="코드케이"/>
    <d v="2023-08-20T00:00:00"/>
    <s v="20230820-7003-3"/>
    <s v="전산유지보수"/>
    <x v="1"/>
    <x v="118"/>
  </r>
  <r>
    <x v="25"/>
    <x v="25"/>
    <s v="롯데렌탈(주)"/>
    <d v="2023-08-20T00:00:00"/>
    <s v="20230820-7004-7"/>
    <s v="8월 차량 렌탈"/>
    <x v="1"/>
    <x v="190"/>
  </r>
  <r>
    <x v="25"/>
    <x v="25"/>
    <s v="신한카드(최봉민 부사장)"/>
    <d v="2023-08-21T00:00:00"/>
    <s v="20230821-7005-2"/>
    <s v="식대비"/>
    <x v="1"/>
    <x v="186"/>
  </r>
  <r>
    <x v="25"/>
    <x v="25"/>
    <s v="뉴텍"/>
    <d v="2023-08-21T00:00:00"/>
    <s v="20230821-7006-3"/>
    <s v="펌프 오버홀"/>
    <x v="1"/>
    <x v="514"/>
  </r>
  <r>
    <x v="25"/>
    <x v="25"/>
    <s v="Shenzhen Qingyi Photomask"/>
    <d v="2023-08-21T00:00:00"/>
    <s v="20230821-7011-2"/>
    <s v="포토마스크"/>
    <x v="1"/>
    <x v="515"/>
  </r>
  <r>
    <x v="25"/>
    <x v="25"/>
    <s v="유한회사 큐브환경"/>
    <d v="2023-08-22T00:00:00"/>
    <s v="20230822-7005-3"/>
    <s v="대기자가측정 수수료"/>
    <x v="1"/>
    <x v="148"/>
  </r>
  <r>
    <x v="25"/>
    <x v="25"/>
    <s v="(주)금화"/>
    <d v="2023-08-24T00:00:00"/>
    <s v="20230824-7002-3"/>
    <s v="박스"/>
    <x v="1"/>
    <x v="516"/>
  </r>
  <r>
    <x v="25"/>
    <x v="25"/>
    <s v="㈜루미컴"/>
    <d v="2023-08-24T00:00:00"/>
    <s v="20230824-7005-3"/>
    <s v="덴탈 마스크"/>
    <x v="1"/>
    <x v="278"/>
  </r>
  <r>
    <x v="25"/>
    <x v="25"/>
    <s v="애드테크"/>
    <d v="2023-08-24T00:00:00"/>
    <s v="20230824-7006-3"/>
    <s v="DN280"/>
    <x v="1"/>
    <x v="207"/>
  </r>
  <r>
    <x v="25"/>
    <x v="25"/>
    <s v="진흥무역(주)"/>
    <d v="2023-08-25T00:00:00"/>
    <s v="20230825-7002-1"/>
    <s v="6월분 매입액 결제"/>
    <x v="494"/>
    <x v="0"/>
  </r>
  <r>
    <x v="25"/>
    <x v="25"/>
    <s v="(주)제네시스"/>
    <d v="2023-08-25T00:00:00"/>
    <s v="20230825-7002-2"/>
    <s v="6월분 매입액 결제"/>
    <x v="495"/>
    <x v="0"/>
  </r>
  <r>
    <x v="25"/>
    <x v="25"/>
    <s v="(주)코디스"/>
    <d v="2023-08-25T00:00:00"/>
    <s v="20230825-7002-3"/>
    <s v="6월분 매입액 결제"/>
    <x v="496"/>
    <x v="0"/>
  </r>
  <r>
    <x v="25"/>
    <x v="25"/>
    <s v="우진ACT 호남지사"/>
    <d v="2023-08-25T00:00:00"/>
    <s v="20230825-7011-3"/>
    <s v="클린룸 소모품"/>
    <x v="1"/>
    <x v="517"/>
  </r>
  <r>
    <x v="25"/>
    <x v="25"/>
    <s v="에이엠씨주식회사"/>
    <d v="2023-08-25T00:00:00"/>
    <s v="20230825-7013-3"/>
    <s v="UV tape"/>
    <x v="1"/>
    <x v="297"/>
  </r>
  <r>
    <x v="25"/>
    <x v="25"/>
    <s v="우진ACT 호남지사"/>
    <d v="2023-08-25T00:00:00"/>
    <s v="20230825-7014-3"/>
    <s v="클린룸 소모품"/>
    <x v="1"/>
    <x v="518"/>
  </r>
  <r>
    <x v="25"/>
    <x v="25"/>
    <s v="(주)코디스"/>
    <d v="2023-08-25T00:00:00"/>
    <s v="20230825-7016-3"/>
    <s v="Blade"/>
    <x v="1"/>
    <x v="519"/>
  </r>
  <r>
    <x v="25"/>
    <x v="25"/>
    <s v="(주)비앤아이시스템"/>
    <d v="2023-08-25T00:00:00"/>
    <s v="20230825-7017-3"/>
    <s v="라벨"/>
    <x v="1"/>
    <x v="520"/>
  </r>
  <r>
    <x v="25"/>
    <x v="25"/>
    <s v="용마로지스주식회사"/>
    <d v="2023-08-25T00:00:00"/>
    <s v="20230825-7018-3"/>
    <s v="용마로지스 8월 해상 수입 정산"/>
    <x v="1"/>
    <x v="521"/>
  </r>
  <r>
    <x v="25"/>
    <x v="25"/>
    <s v="진흥무역(주)"/>
    <d v="2023-08-25T00:00:00"/>
    <s v="20230825-7019-3"/>
    <s v="전사지 외"/>
    <x v="1"/>
    <x v="522"/>
  </r>
  <r>
    <x v="25"/>
    <x v="25"/>
    <s v="(주)풀무원푸드앤컬쳐"/>
    <d v="2023-08-25T00:00:00"/>
    <s v="20230825-7020-5"/>
    <s v="8월 식대"/>
    <x v="1"/>
    <x v="523"/>
  </r>
  <r>
    <x v="25"/>
    <x v="25"/>
    <s v="한국특수가스(주)"/>
    <d v="2023-08-25T00:00:00"/>
    <s v="20230825-7024-3"/>
    <s v="가스"/>
    <x v="1"/>
    <x v="524"/>
  </r>
  <r>
    <x v="25"/>
    <x v="25"/>
    <s v="생수백화점"/>
    <d v="2023-08-26T00:00:00"/>
    <s v="20230826-7001-3"/>
    <s v="8월 생수"/>
    <x v="1"/>
    <x v="525"/>
  </r>
  <r>
    <x v="25"/>
    <x v="25"/>
    <s v="씨랩(C Lab)"/>
    <d v="2023-08-26T00:00:00"/>
    <s v="20230826-7002-3"/>
    <s v="커피머신 원두 시럽"/>
    <x v="1"/>
    <x v="526"/>
  </r>
  <r>
    <x v="25"/>
    <x v="25"/>
    <s v="주식회사 성진테크"/>
    <d v="2023-08-28T00:00:00"/>
    <s v="20230828-7002-3"/>
    <s v="RUBBER COLLET"/>
    <x v="1"/>
    <x v="313"/>
  </r>
  <r>
    <x v="25"/>
    <x v="25"/>
    <s v="회명워터젠(주)"/>
    <d v="2023-08-28T00:00:00"/>
    <s v="20230828-7006-4"/>
    <s v="CCW 잔금 30%"/>
    <x v="1"/>
    <x v="527"/>
  </r>
  <r>
    <x v="25"/>
    <x v="25"/>
    <s v="(유)신일해외관광"/>
    <d v="2023-08-28T00:00:00"/>
    <s v="20230828-7011-3"/>
    <s v="8월 전세버스 임차료"/>
    <x v="1"/>
    <x v="84"/>
  </r>
  <r>
    <x v="25"/>
    <x v="25"/>
    <s v="신한카드(최봉민 부사장)"/>
    <d v="2023-08-28T00:00:00"/>
    <s v="20230828-7018-2"/>
    <s v="9799호 하이패스 카드 충전"/>
    <x v="1"/>
    <x v="284"/>
  </r>
  <r>
    <x v="25"/>
    <x v="25"/>
    <s v="신한카드(최봉민 부사장)"/>
    <d v="2023-08-28T00:00:00"/>
    <s v="20230828-7019-2"/>
    <s v="황선태전무 출장 주유비"/>
    <x v="1"/>
    <x v="296"/>
  </r>
  <r>
    <x v="25"/>
    <x v="25"/>
    <s v="신한카드(최봉민 부사장)"/>
    <d v="2023-08-28T00:00:00"/>
    <s v="20230828-7020-2"/>
    <s v="황선태전무 출장 식대비"/>
    <x v="1"/>
    <x v="528"/>
  </r>
  <r>
    <x v="25"/>
    <x v="25"/>
    <s v="바다정수산업(주)"/>
    <d v="2023-08-28T00:00:00"/>
    <s v="20230828-7021-3"/>
    <s v="마이크로필터 외"/>
    <x v="1"/>
    <x v="107"/>
  </r>
  <r>
    <x v="25"/>
    <x v="25"/>
    <s v="진솔씨엔티"/>
    <d v="2023-08-29T00:00:00"/>
    <s v="20230829-7002-3"/>
    <s v="소석회"/>
    <x v="1"/>
    <x v="157"/>
  </r>
  <r>
    <x v="25"/>
    <x v="25"/>
    <s v="뉴텍"/>
    <d v="2023-08-29T00:00:00"/>
    <s v="20230829-7003-2"/>
    <s v="7월분 매입액 결제"/>
    <x v="241"/>
    <x v="0"/>
  </r>
  <r>
    <x v="25"/>
    <x v="25"/>
    <s v="다온이엔지"/>
    <d v="2023-08-29T00:00:00"/>
    <s v="20230829-7003-3"/>
    <s v="7월분 매입액 결제"/>
    <x v="497"/>
    <x v="0"/>
  </r>
  <r>
    <x v="25"/>
    <x v="25"/>
    <s v="대룡환경산업(주)"/>
    <d v="2023-08-29T00:00:00"/>
    <s v="20230829-7003-4"/>
    <s v="7월분 매입액 결제"/>
    <x v="295"/>
    <x v="0"/>
  </r>
  <r>
    <x v="25"/>
    <x v="25"/>
    <s v="민디자인"/>
    <d v="2023-08-29T00:00:00"/>
    <s v="20230829-7003-5"/>
    <s v="7월분 매입액 결제"/>
    <x v="498"/>
    <x v="0"/>
  </r>
  <r>
    <x v="25"/>
    <x v="25"/>
    <s v="바다정수산업(주)"/>
    <d v="2023-08-29T00:00:00"/>
    <s v="20230829-7003-6"/>
    <s v="7월분 매입액 결제"/>
    <x v="265"/>
    <x v="0"/>
  </r>
  <r>
    <x v="25"/>
    <x v="25"/>
    <s v="(주)비앤아이시스템"/>
    <d v="2023-08-29T00:00:00"/>
    <s v="20230829-7003-7"/>
    <s v="7월분 매입액 결제"/>
    <x v="499"/>
    <x v="0"/>
  </r>
  <r>
    <x v="25"/>
    <x v="25"/>
    <s v="삼미무역"/>
    <d v="2023-08-29T00:00:00"/>
    <s v="20230829-7003-8"/>
    <s v="7월분 매입액 결제"/>
    <x v="364"/>
    <x v="0"/>
  </r>
  <r>
    <x v="25"/>
    <x v="25"/>
    <s v="삼정솔루텍"/>
    <d v="2023-08-29T00:00:00"/>
    <s v="20230829-7003-9"/>
    <s v="7월분 매입액 결제"/>
    <x v="293"/>
    <x v="0"/>
  </r>
  <r>
    <x v="25"/>
    <x v="25"/>
    <s v="주식회사 성진테크"/>
    <d v="2023-08-29T00:00:00"/>
    <s v="20230829-7003-10"/>
    <s v="7월분 매입액 결제"/>
    <x v="500"/>
    <x v="0"/>
  </r>
  <r>
    <x v="25"/>
    <x v="25"/>
    <s v="(주)세원"/>
    <d v="2023-08-29T00:00:00"/>
    <s v="20230829-7003-12"/>
    <s v="7월분 매입액 결제"/>
    <x v="501"/>
    <x v="0"/>
  </r>
  <r>
    <x v="25"/>
    <x v="25"/>
    <s v="애드테크"/>
    <d v="2023-08-29T00:00:00"/>
    <s v="20230829-7003-13"/>
    <s v="7월분 매입액 결제"/>
    <x v="376"/>
    <x v="0"/>
  </r>
  <r>
    <x v="25"/>
    <x v="25"/>
    <s v="생수백화점"/>
    <d v="2023-08-29T00:00:00"/>
    <s v="20230829-7003-14"/>
    <s v="7월분 매입액 결제"/>
    <x v="502"/>
    <x v="0"/>
  </r>
  <r>
    <x v="25"/>
    <x v="25"/>
    <s v="오텍코리아 주식회사"/>
    <d v="2023-08-29T00:00:00"/>
    <s v="20230829-7003-15"/>
    <s v="7월분 매입액 결제"/>
    <x v="503"/>
    <x v="0"/>
  </r>
  <r>
    <x v="25"/>
    <x v="25"/>
    <s v="와이에스엔지니어링"/>
    <d v="2023-08-29T00:00:00"/>
    <s v="20230829-7003-16"/>
    <s v="7월분 매입액 결제"/>
    <x v="231"/>
    <x v="0"/>
  </r>
  <r>
    <x v="25"/>
    <x v="25"/>
    <s v="우진ACT 호남지사"/>
    <d v="2023-08-29T00:00:00"/>
    <s v="20230829-7003-17"/>
    <s v="7월분 매입액 결제"/>
    <x v="504"/>
    <x v="0"/>
  </r>
  <r>
    <x v="25"/>
    <x v="25"/>
    <s v="진성산업"/>
    <d v="2023-08-29T00:00:00"/>
    <s v="20230829-7003-19"/>
    <s v="7월분 매입액 결제"/>
    <x v="214"/>
    <x v="0"/>
  </r>
  <r>
    <x v="25"/>
    <x v="25"/>
    <s v="진솔씨엔티"/>
    <d v="2023-08-29T00:00:00"/>
    <s v="20230829-7003-20"/>
    <s v="7월분 매입액 결제"/>
    <x v="268"/>
    <x v="0"/>
  </r>
  <r>
    <x v="25"/>
    <x v="25"/>
    <s v="유한회사 제이와이산업"/>
    <d v="2023-08-29T00:00:00"/>
    <s v="20230829-7003-21"/>
    <s v="7월분 매입액 결제"/>
    <x v="505"/>
    <x v="0"/>
  </r>
  <r>
    <x v="25"/>
    <x v="25"/>
    <s v="케이오엘(KOL)"/>
    <d v="2023-08-29T00:00:00"/>
    <s v="20230829-7003-22"/>
    <s v="7월분 매입액 결제"/>
    <x v="270"/>
    <x v="0"/>
  </r>
  <r>
    <x v="25"/>
    <x v="25"/>
    <s v="코드케이"/>
    <d v="2023-08-29T00:00:00"/>
    <s v="20230829-7003-23"/>
    <s v="7월분 매입액 결제"/>
    <x v="235"/>
    <x v="0"/>
  </r>
  <r>
    <x v="25"/>
    <x v="25"/>
    <s v="유한회사 큐브환경"/>
    <d v="2023-08-29T00:00:00"/>
    <s v="20230829-7003-24"/>
    <s v="7월분 매입액 결제"/>
    <x v="214"/>
    <x v="0"/>
  </r>
  <r>
    <x v="25"/>
    <x v="25"/>
    <s v="피셈 주식회사"/>
    <d v="2023-08-29T00:00:00"/>
    <s v="20230829-7003-26"/>
    <s v="7월분 매입액 결제"/>
    <x v="236"/>
    <x v="0"/>
  </r>
  <r>
    <x v="25"/>
    <x v="25"/>
    <s v="(주)하나로티앤에스"/>
    <d v="2023-08-29T00:00:00"/>
    <s v="20230829-7003-27"/>
    <s v="7월분 매입액 결제"/>
    <x v="237"/>
    <x v="0"/>
  </r>
  <r>
    <x v="25"/>
    <x v="25"/>
    <s v="한국알박(주)"/>
    <d v="2023-08-29T00:00:00"/>
    <s v="20230829-7003-28"/>
    <s v="7월분 매입액 결제"/>
    <x v="506"/>
    <x v="0"/>
  </r>
  <r>
    <x v="25"/>
    <x v="25"/>
    <s v="(주)한국피더블유티"/>
    <d v="2023-08-29T00:00:00"/>
    <s v="20230829-7003-29"/>
    <s v="7월분 매입액 결제"/>
    <x v="273"/>
    <x v="0"/>
  </r>
  <r>
    <x v="25"/>
    <x v="25"/>
    <s v="주식회사 한비로"/>
    <d v="2023-08-29T00:00:00"/>
    <s v="20230829-7003-30"/>
    <s v="7월분 매입액 결제"/>
    <x v="468"/>
    <x v="0"/>
  </r>
  <r>
    <x v="25"/>
    <x v="25"/>
    <s v="현대종합전기"/>
    <d v="2023-08-29T00:00:00"/>
    <s v="20230829-7003-31"/>
    <s v="7월분 매입액 결제"/>
    <x v="369"/>
    <x v="0"/>
  </r>
  <r>
    <x v="25"/>
    <x v="25"/>
    <s v="효성산업"/>
    <d v="2023-08-29T00:00:00"/>
    <s v="20230829-7003-33"/>
    <s v="7월분 매입액 결제"/>
    <x v="507"/>
    <x v="0"/>
  </r>
  <r>
    <x v="25"/>
    <x v="25"/>
    <s v="용마로지스주식회사"/>
    <d v="2023-08-30T00:00:00"/>
    <s v="20230830-7001-3"/>
    <s v="용마로지스 8월 해상 수입 정산"/>
    <x v="1"/>
    <x v="529"/>
  </r>
  <r>
    <x v="25"/>
    <x v="25"/>
    <s v="용마로지스주식회사"/>
    <d v="2023-08-30T00:00:00"/>
    <s v="20230830-7002-3"/>
    <s v="용마로지스 8월 해상 수입 정산(퓨리텍전사지)"/>
    <x v="1"/>
    <x v="530"/>
  </r>
  <r>
    <x v="25"/>
    <x v="25"/>
    <s v="한국특수가스(주)"/>
    <d v="2023-08-30T00:00:00"/>
    <s v="20230830-7006-3"/>
    <s v="전북특구-양자점 합성용 시약류 구매 건"/>
    <x v="1"/>
    <x v="531"/>
  </r>
  <r>
    <x v="25"/>
    <x v="25"/>
    <s v="(주)정원익스프레스"/>
    <d v="2023-08-30T00:00:00"/>
    <s v="20230830-7007-3"/>
    <s v="8월 정원익프레스 이용료"/>
    <x v="1"/>
    <x v="532"/>
  </r>
  <r>
    <x v="25"/>
    <x v="25"/>
    <s v="대룡환경산업(주)"/>
    <d v="2023-08-31T00:00:00"/>
    <s v="20230831-7014-3"/>
    <s v="폐기물 처리"/>
    <x v="1"/>
    <x v="533"/>
  </r>
  <r>
    <x v="25"/>
    <x v="25"/>
    <s v="한국휴글전자(주)"/>
    <d v="2023-08-31T00:00:00"/>
    <s v="20230831-7030-3"/>
    <s v="잉크"/>
    <x v="1"/>
    <x v="227"/>
  </r>
  <r>
    <x v="25"/>
    <x v="25"/>
    <s v="주식회사 에스에이치머티리얼즈"/>
    <d v="2023-08-31T00:00:00"/>
    <s v="20230831-7031-3"/>
    <s v="C3F8 가스(에어코 사업분할)_x000a__x000a_C3F8 (에어코 상호 변경)"/>
    <x v="1"/>
    <x v="214"/>
  </r>
  <r>
    <x v="25"/>
    <x v="25"/>
    <s v="유한회사 제이와이산업"/>
    <d v="2023-08-31T00:00:00"/>
    <s v="20230831-7032-3"/>
    <s v="폐합성 수지"/>
    <x v="1"/>
    <x v="177"/>
  </r>
  <r>
    <x v="25"/>
    <x v="25"/>
    <s v="삼봉에너지"/>
    <d v="2023-08-31T00:00:00"/>
    <s v="20230831-7033-4"/>
    <s v="8월 주유"/>
    <x v="1"/>
    <x v="534"/>
  </r>
  <r>
    <x v="25"/>
    <x v="25"/>
    <s v="로젠전주"/>
    <d v="2023-08-31T00:00:00"/>
    <s v="20230831-7034-3"/>
    <s v="8월 택배"/>
    <x v="1"/>
    <x v="535"/>
  </r>
  <r>
    <x v="25"/>
    <x v="25"/>
    <s v="효성산업"/>
    <d v="2023-08-31T00:00:00"/>
    <s v="20230831-7035-3"/>
    <s v="CHUCK 수리 등"/>
    <x v="1"/>
    <x v="536"/>
  </r>
  <r>
    <x v="25"/>
    <x v="25"/>
    <s v="(주)하나로티앤에스"/>
    <d v="2023-08-31T00:00:00"/>
    <s v="20230831-7038-3"/>
    <s v="수출운송료"/>
    <x v="1"/>
    <x v="434"/>
  </r>
  <r>
    <x v="25"/>
    <x v="25"/>
    <s v="케이이엑스익스프에스코리아 주식회사"/>
    <d v="2023-08-31T00:00:00"/>
    <s v="20230831-7039-3"/>
    <s v="수출운송료"/>
    <x v="1"/>
    <x v="537"/>
  </r>
  <r>
    <x v="25"/>
    <x v="25"/>
    <s v="(주)세영로지스틱스"/>
    <d v="2023-08-31T00:00:00"/>
    <s v="20230831-7040-3"/>
    <s v="수출운송료"/>
    <x v="1"/>
    <x v="164"/>
  </r>
  <r>
    <x v="25"/>
    <x v="25"/>
    <s v="Shenzhen Qingyi Photomask"/>
    <d v="2023-09-01T00:00:00"/>
    <s v="20230901-7005-1"/>
    <s v="7월 마스크 물대 송금"/>
    <x v="508"/>
    <x v="0"/>
  </r>
  <r>
    <x v="25"/>
    <x v="25"/>
    <s v="주식회사 세미템"/>
    <d v="2023-09-01T00:00:00"/>
    <s v="20230901-7011-3"/>
    <s v="FIB SEM 단면분석"/>
    <x v="1"/>
    <x v="220"/>
  </r>
  <r>
    <x v="25"/>
    <x v="25"/>
    <s v="신한카드(최봉민 부사장)"/>
    <d v="2023-09-02T00:00:00"/>
    <s v="20230902-7001-2"/>
    <s v="식대비"/>
    <x v="1"/>
    <x v="506"/>
  </r>
  <r>
    <x v="25"/>
    <x v="25"/>
    <s v="한국에스지에스(주)"/>
    <d v="2023-09-04T00:00:00"/>
    <s v="20230904-7007-3"/>
    <s v="SGS Testing fee"/>
    <x v="1"/>
    <x v="538"/>
  </r>
  <r>
    <x v="25"/>
    <x v="25"/>
    <s v="회명워터젠(주)"/>
    <d v="2023-09-04T00:00:00"/>
    <s v="20230904-7008-1"/>
    <s v="CCW 잔금"/>
    <x v="509"/>
    <x v="0"/>
  </r>
  <r>
    <x v="25"/>
    <x v="25"/>
    <s v="Shenzhen Qingyi Photomask"/>
    <d v="2023-09-04T00:00:00"/>
    <s v="20230904-7010-2"/>
    <s v="포토마스크"/>
    <x v="1"/>
    <x v="539"/>
  </r>
  <r>
    <x v="25"/>
    <x v="25"/>
    <s v="한국특수가스(주)"/>
    <d v="2023-09-04T00:00:00"/>
    <s v="20230904-7013-3"/>
    <s v="전북특구-양자점 합성용 시약류 구매 건"/>
    <x v="1"/>
    <x v="540"/>
  </r>
  <r>
    <x v="25"/>
    <x v="25"/>
    <s v="주식회사 한비로"/>
    <d v="2023-09-04T00:00:00"/>
    <s v="20230904-7014-3"/>
    <s v="그룹웨어 서버호스팅료"/>
    <x v="1"/>
    <x v="383"/>
  </r>
  <r>
    <x v="25"/>
    <x v="25"/>
    <s v="(주)한국피더블유티"/>
    <d v="2023-09-04T00:00:00"/>
    <s v="20230904-7015-3"/>
    <s v="Titan ASD"/>
    <x v="1"/>
    <x v="110"/>
  </r>
  <r>
    <x v="25"/>
    <x v="25"/>
    <s v="신한카드(최봉민 부사장)"/>
    <d v="2023-09-05T00:00:00"/>
    <s v="20230905-7002-1"/>
    <s v="9월분 법인카드대금 결제"/>
    <x v="510"/>
    <x v="0"/>
  </r>
  <r>
    <x v="25"/>
    <x v="25"/>
    <s v="신한카드(황선태전무이사)"/>
    <d v="2023-09-05T00:00:00"/>
    <s v="20230905-7002-2"/>
    <s v="9월분 법인카드대금 결제"/>
    <x v="511"/>
    <x v="0"/>
  </r>
  <r>
    <x v="25"/>
    <x v="25"/>
    <s v="더블유텍"/>
    <d v="2023-09-05T00:00:00"/>
    <s v="20230905-7003-3"/>
    <s v="커브 트레이서 검교정"/>
    <x v="1"/>
    <x v="220"/>
  </r>
  <r>
    <x v="25"/>
    <x v="25"/>
    <s v="신한카드(황선태전무이사)"/>
    <d v="2023-09-06T00:00:00"/>
    <s v="20230906-7001-2"/>
    <s v="고객사 숙소 예약"/>
    <x v="1"/>
    <x v="541"/>
  </r>
  <r>
    <x v="25"/>
    <x v="25"/>
    <s v="신한카드(황선태전무이사)"/>
    <d v="2023-09-06T00:00:00"/>
    <s v="20230906-7002-2"/>
    <s v="생일자 축하 상품권 구입"/>
    <x v="1"/>
    <x v="542"/>
  </r>
  <r>
    <x v="25"/>
    <x v="25"/>
    <s v="(주)세원"/>
    <d v="2023-09-08T00:00:00"/>
    <s v="20230908-7004-3"/>
    <s v="전북특구-양자점 합성용 시약류 구매 건"/>
    <x v="1"/>
    <x v="543"/>
  </r>
  <r>
    <x v="25"/>
    <x v="25"/>
    <s v="클랩"/>
    <d v="2023-09-11T00:00:00"/>
    <s v="20230911-7021-3"/>
    <s v="미래전지 소재,부품 활성화 지원사업 과제 수행을 위한 시약 구매"/>
    <x v="1"/>
    <x v="544"/>
  </r>
  <r>
    <x v="25"/>
    <x v="25"/>
    <s v="Shenzhen Qingyi Photomask"/>
    <d v="2023-09-12T00:00:00"/>
    <s v="20230912-7006-2"/>
    <s v="포토마스크"/>
    <x v="1"/>
    <x v="545"/>
  </r>
  <r>
    <x v="25"/>
    <x v="25"/>
    <s v="(주)제우스"/>
    <d v="2023-09-12T00:00:00"/>
    <s v="20230912-7009-3"/>
    <s v="전북특구-양자점 합성용 시약류 구매 건"/>
    <x v="1"/>
    <x v="546"/>
  </r>
  <r>
    <x v="25"/>
    <x v="25"/>
    <s v="에치세미텍"/>
    <d v="2023-09-13T00:00:00"/>
    <s v="20230913-7004-3"/>
    <s v="전북특구-양자점 합성용 시약류 구매 건"/>
    <x v="1"/>
    <x v="547"/>
  </r>
  <r>
    <x v="25"/>
    <x v="25"/>
    <s v="효동켐이엔지(주)"/>
    <d v="2023-09-13T00:00:00"/>
    <s v="20230913-7005-3"/>
    <s v="전북특구-양자점 합성용 시약류 구매 건"/>
    <x v="1"/>
    <x v="548"/>
  </r>
  <r>
    <x v="25"/>
    <x v="25"/>
    <s v="(주)유니암"/>
    <d v="2023-09-13T00:00:00"/>
    <s v="20230913-7014-3"/>
    <s v="전북특구 기술사업화 진행 시약류 구매"/>
    <x v="1"/>
    <x v="549"/>
  </r>
  <r>
    <x v="25"/>
    <x v="25"/>
    <s v="세미콘스(주)"/>
    <d v="2023-09-14T00:00:00"/>
    <s v="20230914-7001-3"/>
    <s v="필라멘트 외 7월 대금"/>
    <x v="1"/>
    <x v="550"/>
  </r>
  <r>
    <x v="25"/>
    <x v="25"/>
    <s v="세미콘스(주)"/>
    <d v="2023-09-14T00:00:00"/>
    <s v="20230914-7001-6"/>
    <s v="필라멘트 외 8월 대금"/>
    <x v="1"/>
    <x v="551"/>
  </r>
  <r>
    <x v="25"/>
    <x v="25"/>
    <s v="피셈 주식회사"/>
    <d v="2023-09-14T00:00:00"/>
    <s v="20230914-7003-3"/>
    <s v="Edge ring"/>
    <x v="1"/>
    <x v="361"/>
  </r>
  <r>
    <x v="25"/>
    <x v="25"/>
    <s v="삼봉에너지"/>
    <d v="2023-09-15T00:00:00"/>
    <s v="20230915-7003-1"/>
    <s v="8월분 매입액 결제"/>
    <x v="512"/>
    <x v="0"/>
  </r>
  <r>
    <x v="25"/>
    <x v="25"/>
    <s v="(유)신일해외관광"/>
    <d v="2023-09-15T00:00:00"/>
    <s v="20230915-7003-2"/>
    <s v="8월분 매입액 결제"/>
    <x v="201"/>
    <x v="0"/>
  </r>
  <r>
    <x v="25"/>
    <x v="25"/>
    <s v="로젠전주"/>
    <d v="2023-09-15T00:00:00"/>
    <s v="20230915-7003-3"/>
    <s v="8월분 매입액 결제"/>
    <x v="513"/>
    <x v="0"/>
  </r>
  <r>
    <x v="25"/>
    <x v="25"/>
    <s v="(주)풀무원푸드앤컬쳐"/>
    <d v="2023-09-15T00:00:00"/>
    <s v="20230915-7003-4"/>
    <s v="8월분 매입액 결제"/>
    <x v="514"/>
    <x v="0"/>
  </r>
  <r>
    <x v="25"/>
    <x v="25"/>
    <s v="(주)정원익스프레스"/>
    <d v="2023-09-15T00:00:00"/>
    <s v="20230915-7003-5"/>
    <s v="8월분 매입액 결제"/>
    <x v="515"/>
    <x v="0"/>
  </r>
  <r>
    <x v="25"/>
    <x v="25"/>
    <s v="용마로지스주식회사"/>
    <d v="2023-09-15T00:00:00"/>
    <s v="20230915-7003-6"/>
    <s v="8월분 매입액 결제"/>
    <x v="516"/>
    <x v="0"/>
  </r>
  <r>
    <x v="25"/>
    <x v="25"/>
    <s v="케이이엑스익스프에스코리아 주식회사"/>
    <d v="2023-09-15T00:00:00"/>
    <s v="20230915-7003-7"/>
    <s v="8월분 매입액 결제"/>
    <x v="517"/>
    <x v="0"/>
  </r>
  <r>
    <x v="25"/>
    <x v="25"/>
    <s v="롯데렌탈(주)"/>
    <d v="2023-09-15T00:00:00"/>
    <s v="20230915-7003-8"/>
    <s v="8월분 매입액 결제"/>
    <x v="287"/>
    <x v="0"/>
  </r>
  <r>
    <x v="25"/>
    <x v="25"/>
    <s v="(주)세영로지스틱스"/>
    <d v="2023-09-15T00:00:00"/>
    <s v="20230915-7003-9"/>
    <s v="8월분 매입액 결제"/>
    <x v="207"/>
    <x v="0"/>
  </r>
  <r>
    <x v="25"/>
    <x v="25"/>
    <s v="씨랩(C Lab)"/>
    <d v="2023-09-15T00:00:00"/>
    <s v="20230915-7003-10"/>
    <s v="8월분 매입액 결제"/>
    <x v="518"/>
    <x v="0"/>
  </r>
  <r>
    <x v="25"/>
    <x v="25"/>
    <s v="나우chem"/>
    <d v="2023-09-15T00:00:00"/>
    <s v="20230915-7007-3"/>
    <s v="전북특구-양자점 합성용 시약류 구매 건"/>
    <x v="1"/>
    <x v="552"/>
  </r>
  <r>
    <x v="25"/>
    <x v="25"/>
    <s v="Shenzhen Qingyi Photomask"/>
    <d v="2023-09-15T00:00:00"/>
    <s v="20230915-7009-2"/>
    <s v="포토마스크"/>
    <x v="1"/>
    <x v="553"/>
  </r>
  <r>
    <x v="25"/>
    <x v="25"/>
    <s v="청소마법사"/>
    <d v="2023-09-15T00:00:00"/>
    <s v="20230915-7015-3"/>
    <s v="윤하우스 301호 입주청소"/>
    <x v="1"/>
    <x v="554"/>
  </r>
  <r>
    <x v="25"/>
    <x v="25"/>
    <s v="신한카드(최봉민 부사장)"/>
    <d v="2023-09-16T00:00:00"/>
    <s v="20230916-7001-2"/>
    <s v="식대비"/>
    <x v="1"/>
    <x v="512"/>
  </r>
  <r>
    <x v="25"/>
    <x v="25"/>
    <s v="신한카드(최봉민 부사장)"/>
    <d v="2023-09-17T00:00:00"/>
    <s v="20230917-7001-2"/>
    <s v="식대비"/>
    <x v="1"/>
    <x v="281"/>
  </r>
  <r>
    <x v="25"/>
    <x v="25"/>
    <s v="신한카드(최봉민 부사장)"/>
    <d v="2023-09-18T00:00:00"/>
    <s v="20230918-7005-2"/>
    <s v="거래처 직원 접대"/>
    <x v="1"/>
    <x v="555"/>
  </r>
  <r>
    <x v="25"/>
    <x v="25"/>
    <s v="용마로지스주식회사"/>
    <d v="2023-09-18T00:00:00"/>
    <s v="20230918-7006-3"/>
    <s v="용마로지스 9월 항공 수입 정산"/>
    <x v="1"/>
    <x v="556"/>
  </r>
  <r>
    <x v="25"/>
    <x v="25"/>
    <s v="신한카드(최봉민 부사장)"/>
    <d v="2023-09-18T00:00:00"/>
    <s v="20230918-7007-2"/>
    <s v="거래처 직원 접대"/>
    <x v="1"/>
    <x v="557"/>
  </r>
  <r>
    <x v="25"/>
    <x v="25"/>
    <s v="유한회사 제이와이산업"/>
    <d v="2023-09-18T00:00:00"/>
    <s v="20230918-7009-3"/>
    <s v="폐합성 수지"/>
    <x v="1"/>
    <x v="158"/>
  </r>
  <r>
    <x v="25"/>
    <x v="25"/>
    <s v="시앤에스 솔루션"/>
    <d v="2023-09-18T00:00:00"/>
    <s v="20230918-7010-3"/>
    <s v="EPI 시설 화관법 컨설팅 중도금(30%)"/>
    <x v="1"/>
    <x v="558"/>
  </r>
  <r>
    <x v="25"/>
    <x v="25"/>
    <s v="대진기계(주)"/>
    <d v="2023-09-19T00:00:00"/>
    <s v="20230919-7001-1"/>
    <s v="7월분 매입액 결제"/>
    <x v="519"/>
    <x v="0"/>
  </r>
  <r>
    <x v="25"/>
    <x v="25"/>
    <s v="에이엠씨주식회사"/>
    <d v="2023-09-19T00:00:00"/>
    <s v="20230919-7001-2"/>
    <s v="7월분 매입액 결제"/>
    <x v="377"/>
    <x v="0"/>
  </r>
  <r>
    <x v="25"/>
    <x v="25"/>
    <s v="(주)코디스"/>
    <d v="2023-09-19T00:00:00"/>
    <s v="20230919-7001-6"/>
    <s v="7월분 매입액 결제"/>
    <x v="520"/>
    <x v="0"/>
  </r>
  <r>
    <x v="25"/>
    <x v="25"/>
    <s v="드림정보전산"/>
    <d v="2023-09-19T00:00:00"/>
    <s v="20230919-7004-3"/>
    <s v="전북특구-양자점 합성용 소모품 구매 건"/>
    <x v="1"/>
    <x v="559"/>
  </r>
  <r>
    <x v="25"/>
    <x v="25"/>
    <s v="우진ACT 호남지사"/>
    <d v="2023-09-19T00:00:00"/>
    <s v="20230919-7007-3"/>
    <s v="전북특구-양자점 합성용 소모품 구매 건"/>
    <x v="1"/>
    <x v="560"/>
  </r>
  <r>
    <x v="25"/>
    <x v="25"/>
    <s v="애드테크"/>
    <d v="2023-09-19T00:00:00"/>
    <s v="20230919-7008-3"/>
    <s v="전북특구-양자점 합성용 소모품 구매 건"/>
    <x v="1"/>
    <x v="207"/>
  </r>
  <r>
    <x v="25"/>
    <x v="25"/>
    <s v="주식회사 케미탑상사"/>
    <d v="2023-09-19T00:00:00"/>
    <s v="20230919-7009-3"/>
    <s v="전북특구-양자점 합성용 시약류 구매 건"/>
    <x v="1"/>
    <x v="561"/>
  </r>
  <r>
    <x v="25"/>
    <x v="25"/>
    <s v="신한카드(최봉민 부사장)"/>
    <d v="2023-09-19T00:00:00"/>
    <s v="20230919-7010-2"/>
    <s v="고객사 명절선물 (최봉민 대표)"/>
    <x v="1"/>
    <x v="562"/>
  </r>
  <r>
    <x v="25"/>
    <x v="25"/>
    <s v="신한카드(황선태전무이사)"/>
    <d v="2023-09-19T00:00:00"/>
    <s v="20230919-7011-2"/>
    <s v="추석 명절 고객사 상품권 지급"/>
    <x v="1"/>
    <x v="116"/>
  </r>
  <r>
    <x v="25"/>
    <x v="25"/>
    <s v="한국휴글전자(주)"/>
    <d v="2023-09-19T00:00:00"/>
    <s v="20230919-7012-3"/>
    <s v="잉크"/>
    <x v="1"/>
    <x v="227"/>
  </r>
  <r>
    <x v="25"/>
    <x v="25"/>
    <s v="(주)씨큐스"/>
    <d v="2023-09-20T00:00:00"/>
    <s v="20230920-7004-3"/>
    <s v="ION GAUGE 외"/>
    <x v="1"/>
    <x v="451"/>
  </r>
  <r>
    <x v="25"/>
    <x v="25"/>
    <s v="(주)코디스"/>
    <d v="2023-09-20T00:00:00"/>
    <s v="20230920-7007-3"/>
    <s v="Blade"/>
    <x v="1"/>
    <x v="563"/>
  </r>
  <r>
    <x v="25"/>
    <x v="25"/>
    <s v="신한카드(최봉민 부사장)"/>
    <d v="2023-09-20T00:00:00"/>
    <s v="20230920-7008-2"/>
    <s v="식대비"/>
    <x v="1"/>
    <x v="564"/>
  </r>
  <r>
    <x v="25"/>
    <x v="25"/>
    <s v="신한카드(최봉민 부사장)"/>
    <d v="2023-09-20T00:00:00"/>
    <s v="20230920-7009-2"/>
    <s v="거래처 직원 접대"/>
    <x v="1"/>
    <x v="565"/>
  </r>
  <r>
    <x v="25"/>
    <x v="25"/>
    <s v="(주)석영테크"/>
    <d v="2023-09-20T00:00:00"/>
    <s v="20230920-7010-3"/>
    <s v="ASQ BOAT"/>
    <x v="1"/>
    <x v="412"/>
  </r>
  <r>
    <x v="25"/>
    <x v="25"/>
    <s v="코드케이"/>
    <d v="2023-09-20T00:00:00"/>
    <s v="20230920-7011-3"/>
    <s v="전산유지보수"/>
    <x v="1"/>
    <x v="118"/>
  </r>
  <r>
    <x v="25"/>
    <x v="25"/>
    <s v="진흥무역(주)"/>
    <d v="2023-09-20T00:00:00"/>
    <s v="20230920-7012-3"/>
    <s v="전북특구-양자점 합성용 소모품류 구매 건"/>
    <x v="1"/>
    <x v="566"/>
  </r>
  <r>
    <x v="25"/>
    <x v="25"/>
    <s v="롯데렌탈(주)"/>
    <d v="2023-09-20T00:00:00"/>
    <s v="20230920-7015-7"/>
    <s v="9월 차량 렌탈"/>
    <x v="1"/>
    <x v="190"/>
  </r>
  <r>
    <x v="25"/>
    <x v="25"/>
    <s v="유한회사 큐브환경"/>
    <d v="2023-09-20T00:00:00"/>
    <s v="20230920-7016-3"/>
    <s v="대기자가측정 수수료"/>
    <x v="1"/>
    <x v="173"/>
  </r>
  <r>
    <x v="25"/>
    <x v="25"/>
    <s v="한국특수가스(주)"/>
    <d v="2023-09-21T00:00:00"/>
    <s v="20230921-7005-1"/>
    <s v="8월분 매입액 결제 - 전북특구 기술사업화"/>
    <x v="521"/>
    <x v="0"/>
  </r>
  <r>
    <x v="25"/>
    <x v="25"/>
    <s v="한국특수가스(주)"/>
    <d v="2023-09-21T00:00:00"/>
    <s v="20230921-7005-2"/>
    <s v="9월분 매입액 결제 - 전북특구 기술사업화"/>
    <x v="225"/>
    <x v="0"/>
  </r>
  <r>
    <x v="25"/>
    <x v="25"/>
    <s v="(주)세원"/>
    <d v="2023-09-21T00:00:00"/>
    <s v="20230921-7005-3"/>
    <s v="9월분 매입액 결제 - 전북특구 기술사업화"/>
    <x v="522"/>
    <x v="0"/>
  </r>
  <r>
    <x v="25"/>
    <x v="25"/>
    <s v="(주)제우스"/>
    <d v="2023-09-21T00:00:00"/>
    <s v="20230921-7005-4"/>
    <s v="9월분 매입액 결제 - 전북특구 기술사업화"/>
    <x v="523"/>
    <x v="0"/>
  </r>
  <r>
    <x v="25"/>
    <x v="25"/>
    <s v="에치세미텍"/>
    <d v="2023-09-21T00:00:00"/>
    <s v="20230921-7005-5"/>
    <s v="9월분 매입액 결제 - 전북특구 기술사업화"/>
    <x v="524"/>
    <x v="0"/>
  </r>
  <r>
    <x v="25"/>
    <x v="25"/>
    <s v="효동켐이엔지(주)"/>
    <d v="2023-09-21T00:00:00"/>
    <s v="20230921-7005-6"/>
    <s v="9월분 매입액 결제 - 전북특구 기술사업화"/>
    <x v="525"/>
    <x v="0"/>
  </r>
  <r>
    <x v="25"/>
    <x v="25"/>
    <s v="나우chem"/>
    <d v="2023-09-21T00:00:00"/>
    <s v="20230921-7005-7"/>
    <s v="9월분 매입액 결제 - 전북특구 기술사업화"/>
    <x v="526"/>
    <x v="0"/>
  </r>
  <r>
    <x v="25"/>
    <x v="25"/>
    <s v="드림정보전산"/>
    <d v="2023-09-21T00:00:00"/>
    <s v="20230921-7005-8"/>
    <s v="9월분 매입액 결제 - 전북특구 기술사업화"/>
    <x v="527"/>
    <x v="0"/>
  </r>
  <r>
    <x v="25"/>
    <x v="25"/>
    <s v="신한카드(최봉민 부사장)"/>
    <d v="2023-09-21T00:00:00"/>
    <s v="20230921-7009-2"/>
    <s v="거래처 직원 접대"/>
    <x v="1"/>
    <x v="567"/>
  </r>
  <r>
    <x v="25"/>
    <x v="25"/>
    <s v="한국알박(주)"/>
    <d v="2023-09-21T00:00:00"/>
    <s v="20230921-7010-3"/>
    <s v="insulator 외"/>
    <x v="1"/>
    <x v="449"/>
  </r>
  <r>
    <x v="25"/>
    <x v="25"/>
    <s v="진흥무역(주)"/>
    <d v="2023-09-21T00:00:00"/>
    <s v="20230921-7011-3"/>
    <s v="전사지 외"/>
    <x v="1"/>
    <x v="568"/>
  </r>
  <r>
    <x v="25"/>
    <x v="25"/>
    <s v="에이엠씨주식회사"/>
    <d v="2023-09-21T00:00:00"/>
    <s v="20230921-7013-3"/>
    <s v="전북특구-양자점 합성용 소모품류 구매 건"/>
    <x v="1"/>
    <x v="569"/>
  </r>
  <r>
    <x v="25"/>
    <x v="25"/>
    <s v="신한카드(최봉민 부사장)"/>
    <d v="2023-09-21T00:00:00"/>
    <s v="20230921-7014-2"/>
    <s v="거래처 직원 접대"/>
    <x v="1"/>
    <x v="284"/>
  </r>
  <r>
    <x v="25"/>
    <x v="25"/>
    <s v="(주)제우스"/>
    <d v="2023-09-21T00:00:00"/>
    <s v="20230921-7017-3"/>
    <s v="전북특구-양자점 합성용 시약류 구매 건"/>
    <x v="1"/>
    <x v="570"/>
  </r>
  <r>
    <x v="25"/>
    <x v="25"/>
    <s v="미래SWT"/>
    <d v="2023-09-24T00:00:00"/>
    <s v="20230924-7001-3"/>
    <s v="유기배기 정기교체"/>
    <x v="1"/>
    <x v="234"/>
  </r>
  <r>
    <x v="25"/>
    <x v="25"/>
    <s v="신한카드(최봉민 부사장)"/>
    <d v="2023-09-24T00:00:00"/>
    <s v="20230924-7002-2"/>
    <s v="식대비"/>
    <x v="1"/>
    <x v="238"/>
  </r>
  <r>
    <x v="25"/>
    <x v="25"/>
    <s v="진흥무역(주)"/>
    <d v="2023-09-25T00:00:00"/>
    <s v="20230925-7013-1"/>
    <s v="7월분 매입액 결제"/>
    <x v="528"/>
    <x v="0"/>
  </r>
  <r>
    <x v="25"/>
    <x v="25"/>
    <s v="한국특수가스(주)"/>
    <d v="2023-09-25T00:00:00"/>
    <s v="20230925-7013-2"/>
    <s v="7월분 매입액 결제"/>
    <x v="529"/>
    <x v="0"/>
  </r>
  <r>
    <x v="25"/>
    <x v="25"/>
    <s v="제이앤엠"/>
    <d v="2023-09-25T00:00:00"/>
    <s v="20230925-7021-3"/>
    <s v="SUS 받침대 등"/>
    <x v="1"/>
    <x v="571"/>
  </r>
  <r>
    <x v="25"/>
    <x v="25"/>
    <s v="우진ACT 호남지사"/>
    <d v="2023-09-25T00:00:00"/>
    <s v="20230925-7022-3"/>
    <s v="클린룸 소모품"/>
    <x v="1"/>
    <x v="260"/>
  </r>
  <r>
    <x v="25"/>
    <x v="25"/>
    <s v="NANJING EVERGREEN TRADE CO LTD"/>
    <d v="2023-09-25T00:00:00"/>
    <s v="20230925-7031-3"/>
    <s v="8월 Wafer 물대 송금"/>
    <x v="530"/>
    <x v="0"/>
  </r>
  <r>
    <x v="25"/>
    <x v="25"/>
    <s v="Shenzhen Qingyi Photomask"/>
    <d v="2023-09-25T00:00:00"/>
    <s v="20230925-7032-1"/>
    <s v="8월 Photomask 물대 송금"/>
    <x v="531"/>
    <x v="0"/>
  </r>
  <r>
    <x v="25"/>
    <x v="25"/>
    <s v="(유)신일해외관광"/>
    <d v="2023-09-25T00:00:00"/>
    <s v="20230925-7037-3"/>
    <s v="9월 전세버스 임차료"/>
    <x v="1"/>
    <x v="84"/>
  </r>
  <r>
    <x v="25"/>
    <x v="25"/>
    <s v="드림정보전산"/>
    <d v="2023-09-25T00:00:00"/>
    <s v="20230925-7038-3"/>
    <s v="9월복합기"/>
    <x v="1"/>
    <x v="255"/>
  </r>
  <r>
    <x v="25"/>
    <x v="25"/>
    <s v="(주)풀무원푸드앤컬쳐"/>
    <d v="2023-09-25T00:00:00"/>
    <s v="20230925-7039-5"/>
    <s v="9월 식대"/>
    <x v="1"/>
    <x v="572"/>
  </r>
  <r>
    <x v="25"/>
    <x v="25"/>
    <s v="(주)제네시스"/>
    <d v="2023-09-25T00:00:00"/>
    <s v="20230925-7040-3"/>
    <s v="SSM 530 CV SYSTEM 계약금 40%"/>
    <x v="1"/>
    <x v="453"/>
  </r>
  <r>
    <x v="25"/>
    <x v="25"/>
    <s v="오텍코리아 주식회사"/>
    <d v="2023-09-25T00:00:00"/>
    <s v="20230925-7044-3"/>
    <s v="알루미나"/>
    <x v="1"/>
    <x v="107"/>
  </r>
  <r>
    <x v="25"/>
    <x v="25"/>
    <s v="와이에스엔지니어링"/>
    <d v="2023-09-25T00:00:00"/>
    <s v="20230925-7045-3"/>
    <s v="RO 세정"/>
    <x v="1"/>
    <x v="573"/>
  </r>
  <r>
    <x v="25"/>
    <x v="25"/>
    <s v="덕성기획"/>
    <d v="2023-09-25T00:00:00"/>
    <s v="20230925-7046-3"/>
    <s v="C/T 스티커 외"/>
    <x v="1"/>
    <x v="134"/>
  </r>
  <r>
    <x v="25"/>
    <x v="25"/>
    <s v="한국특수가스(주)"/>
    <d v="2023-09-25T00:00:00"/>
    <s v="20230925-7047-3"/>
    <s v="가스"/>
    <x v="1"/>
    <x v="574"/>
  </r>
  <r>
    <x v="25"/>
    <x v="25"/>
    <s v="우진ACT 호남지사"/>
    <d v="2023-09-25T00:00:00"/>
    <s v="20230925-7050-3"/>
    <s v="클린룸 소모품"/>
    <x v="1"/>
    <x v="291"/>
  </r>
  <r>
    <x v="25"/>
    <x v="25"/>
    <s v="주식회사 넥스텍"/>
    <d v="2023-09-26T00:00:00"/>
    <s v="20230926-7002-3"/>
    <s v="RF MATCHING NETWORK REPAIR"/>
    <x v="1"/>
    <x v="575"/>
  </r>
  <r>
    <x v="25"/>
    <x v="25"/>
    <s v="씨랩(C Lab)"/>
    <d v="2023-09-26T00:00:00"/>
    <s v="20230926-7015-3"/>
    <s v="커피머신 원두 시럽"/>
    <x v="1"/>
    <x v="526"/>
  </r>
  <r>
    <x v="25"/>
    <x v="25"/>
    <s v="신정상사"/>
    <d v="2023-09-26T00:00:00"/>
    <s v="20230926-7016-3"/>
    <s v="화장지"/>
    <x v="1"/>
    <x v="397"/>
  </r>
  <r>
    <x v="25"/>
    <x v="25"/>
    <s v="생수백화점"/>
    <d v="2023-09-26T00:00:00"/>
    <s v="20230926-7017-3"/>
    <s v="9월 생수"/>
    <x v="1"/>
    <x v="576"/>
  </r>
  <r>
    <x v="25"/>
    <x v="25"/>
    <s v="SPM"/>
    <d v="2023-09-26T00:00:00"/>
    <s v="20230926-7021-1"/>
    <s v="8월분 매입액 결제"/>
    <x v="241"/>
    <x v="0"/>
  </r>
  <r>
    <x v="25"/>
    <x v="25"/>
    <s v="SPM"/>
    <d v="2023-09-26T00:00:00"/>
    <s v="20230926-7021-2"/>
    <s v="8월분 매입액 결제"/>
    <x v="532"/>
    <x v="0"/>
  </r>
  <r>
    <x v="25"/>
    <x v="25"/>
    <s v="(주)금화"/>
    <d v="2023-09-26T00:00:00"/>
    <s v="20230926-7021-3"/>
    <s v="8월분 매입액 결제"/>
    <x v="533"/>
    <x v="0"/>
  </r>
  <r>
    <x v="25"/>
    <x v="25"/>
    <s v="뉴텍"/>
    <d v="2023-09-26T00:00:00"/>
    <s v="20230926-7021-5"/>
    <s v="8월분 매입액 결제"/>
    <x v="534"/>
    <x v="0"/>
  </r>
  <r>
    <x v="25"/>
    <x v="25"/>
    <s v="다온이엔지"/>
    <d v="2023-09-26T00:00:00"/>
    <s v="20230926-7021-6"/>
    <s v="8월분 매입액 결제"/>
    <x v="305"/>
    <x v="0"/>
  </r>
  <r>
    <x v="25"/>
    <x v="25"/>
    <s v="대룡환경산업(주)"/>
    <d v="2023-09-26T00:00:00"/>
    <s v="20230926-7021-7"/>
    <s v="8월분 매입액 결제"/>
    <x v="535"/>
    <x v="0"/>
  </r>
  <r>
    <x v="25"/>
    <x v="25"/>
    <s v="덕성기획"/>
    <d v="2023-09-26T00:00:00"/>
    <s v="20230926-7021-8"/>
    <s v="8월분 매입액 결제"/>
    <x v="536"/>
    <x v="0"/>
  </r>
  <r>
    <x v="25"/>
    <x v="25"/>
    <s v="두일진공 주식회사"/>
    <d v="2023-09-26T00:00:00"/>
    <s v="20230926-7021-9"/>
    <s v="8월분 매입액 결제"/>
    <x v="537"/>
    <x v="0"/>
  </r>
  <r>
    <x v="25"/>
    <x v="25"/>
    <s v="㈜루미컴"/>
    <d v="2023-09-26T00:00:00"/>
    <s v="20230926-7021-10"/>
    <s v="8월분 매입액 결제"/>
    <x v="230"/>
    <x v="0"/>
  </r>
  <r>
    <x v="25"/>
    <x v="25"/>
    <s v="바다정수산업(주)"/>
    <d v="2023-09-26T00:00:00"/>
    <s v="20230926-7021-11"/>
    <s v="8월분 매입액 결제"/>
    <x v="265"/>
    <x v="0"/>
  </r>
  <r>
    <x v="25"/>
    <x v="25"/>
    <s v="(주)비앤아이시스템"/>
    <d v="2023-09-26T00:00:00"/>
    <s v="20230926-7021-12"/>
    <s v="8월분 매입액 결제"/>
    <x v="538"/>
    <x v="0"/>
  </r>
  <r>
    <x v="25"/>
    <x v="25"/>
    <s v="주식회사 성진테크"/>
    <d v="2023-09-26T00:00:00"/>
    <s v="20230926-7021-13"/>
    <s v="8월분 매입액 결제"/>
    <x v="373"/>
    <x v="0"/>
  </r>
  <r>
    <x v="25"/>
    <x v="25"/>
    <s v="세기공조설비(센추리에어콘)"/>
    <d v="2023-09-26T00:00:00"/>
    <s v="20230926-7021-14"/>
    <s v="8월분 매입액 결제"/>
    <x v="341"/>
    <x v="0"/>
  </r>
  <r>
    <x v="25"/>
    <x v="25"/>
    <s v="(주)스타랩"/>
    <d v="2023-09-26T00:00:00"/>
    <s v="20230926-7021-16"/>
    <s v="8월분 매입액 결제"/>
    <x v="539"/>
    <x v="0"/>
  </r>
  <r>
    <x v="25"/>
    <x v="25"/>
    <s v="애드테크"/>
    <d v="2023-09-26T00:00:00"/>
    <s v="20230926-7021-17"/>
    <s v="8월분 매입액 결제"/>
    <x v="299"/>
    <x v="0"/>
  </r>
  <r>
    <x v="25"/>
    <x v="25"/>
    <s v="에이티티"/>
    <d v="2023-09-26T00:00:00"/>
    <s v="20230926-7021-18"/>
    <s v="8월분 매입액 결제"/>
    <x v="540"/>
    <x v="0"/>
  </r>
  <r>
    <x v="25"/>
    <x v="25"/>
    <s v="생수백화점"/>
    <d v="2023-09-26T00:00:00"/>
    <s v="20230926-7021-19"/>
    <s v="8월분 매입액 결제"/>
    <x v="541"/>
    <x v="0"/>
  </r>
  <r>
    <x v="25"/>
    <x v="25"/>
    <s v="와이에스엔지니어링"/>
    <d v="2023-09-26T00:00:00"/>
    <s v="20230926-7021-20"/>
    <s v="8월분 매입액 결제"/>
    <x v="339"/>
    <x v="0"/>
  </r>
  <r>
    <x v="25"/>
    <x v="25"/>
    <s v="우진ACT 호남지사"/>
    <d v="2023-09-26T00:00:00"/>
    <s v="20230926-7021-21"/>
    <s v="8월분 매입액 결제"/>
    <x v="542"/>
    <x v="0"/>
  </r>
  <r>
    <x v="25"/>
    <x v="25"/>
    <s v="(주)정원익스프레스"/>
    <d v="2023-09-26T00:00:00"/>
    <s v="20230926-7021-22"/>
    <s v="8월분 매입액 결제"/>
    <x v="543"/>
    <x v="0"/>
  </r>
  <r>
    <x v="25"/>
    <x v="25"/>
    <s v="진솔씨엔티"/>
    <d v="2023-09-26T00:00:00"/>
    <s v="20230926-7021-23"/>
    <s v="8월분 매입액 결제"/>
    <x v="268"/>
    <x v="0"/>
  </r>
  <r>
    <x v="25"/>
    <x v="25"/>
    <s v="유한회사 제이와이산업"/>
    <d v="2023-09-26T00:00:00"/>
    <s v="20230926-7021-24"/>
    <s v="8월분 매입액 결제"/>
    <x v="231"/>
    <x v="0"/>
  </r>
  <r>
    <x v="25"/>
    <x v="25"/>
    <s v="케이오엘(KOL)"/>
    <d v="2023-09-26T00:00:00"/>
    <s v="20230926-7021-25"/>
    <s v="8월분 매입액 결제"/>
    <x v="270"/>
    <x v="0"/>
  </r>
  <r>
    <x v="25"/>
    <x v="25"/>
    <s v="코드케이"/>
    <d v="2023-09-26T00:00:00"/>
    <s v="20230926-7021-26"/>
    <s v="8월분 매입액 결제"/>
    <x v="235"/>
    <x v="0"/>
  </r>
  <r>
    <x v="25"/>
    <x v="25"/>
    <s v="유한회사 큐브환경"/>
    <d v="2023-09-26T00:00:00"/>
    <s v="20230926-7021-27"/>
    <s v="8월분 매입액 결제"/>
    <x v="272"/>
    <x v="0"/>
  </r>
  <r>
    <x v="25"/>
    <x v="25"/>
    <s v="피셈 주식회사"/>
    <d v="2023-09-26T00:00:00"/>
    <s v="20230926-7021-28"/>
    <s v="8월분 매입액 결제"/>
    <x v="296"/>
    <x v="0"/>
  </r>
  <r>
    <x v="25"/>
    <x v="25"/>
    <s v="(주)하나로티앤에스"/>
    <d v="2023-09-26T00:00:00"/>
    <s v="20230926-7021-29"/>
    <s v="8월분 매입액 결제"/>
    <x v="466"/>
    <x v="0"/>
  </r>
  <r>
    <x v="25"/>
    <x v="25"/>
    <s v="한국알박(주)"/>
    <d v="2023-09-26T00:00:00"/>
    <s v="20230926-7021-30"/>
    <s v="8월분 매입액 결제"/>
    <x v="544"/>
    <x v="0"/>
  </r>
  <r>
    <x v="25"/>
    <x v="25"/>
    <s v="(주)한국피더블유티"/>
    <d v="2023-09-26T00:00:00"/>
    <s v="20230926-7021-31"/>
    <s v="8월분 매입액 결제"/>
    <x v="273"/>
    <x v="0"/>
  </r>
  <r>
    <x v="25"/>
    <x v="25"/>
    <s v="한국휴글전자(주)"/>
    <d v="2023-09-26T00:00:00"/>
    <s v="20230926-7021-32"/>
    <s v="8월분 매입액 결제"/>
    <x v="343"/>
    <x v="0"/>
  </r>
  <r>
    <x v="25"/>
    <x v="25"/>
    <s v="주식회사 한비로"/>
    <d v="2023-09-26T00:00:00"/>
    <s v="20230926-7021-33"/>
    <s v="8월분 매입액 결제"/>
    <x v="468"/>
    <x v="0"/>
  </r>
  <r>
    <x v="25"/>
    <x v="25"/>
    <s v="효성산업"/>
    <d v="2023-09-26T00:00:00"/>
    <s v="20230926-7021-35"/>
    <s v="8월분 매입액 결제"/>
    <x v="545"/>
    <x v="0"/>
  </r>
  <r>
    <x v="25"/>
    <x v="25"/>
    <s v="주식회사 에스에이치머티리얼즈"/>
    <d v="2023-09-26T00:00:00"/>
    <s v="20230926-7022-3"/>
    <s v="C3F8"/>
    <x v="1"/>
    <x v="214"/>
  </r>
  <r>
    <x v="25"/>
    <x v="25"/>
    <s v="(주)비앤아이시스템"/>
    <d v="2023-09-27T00:00:00"/>
    <s v="20230927-7031-3"/>
    <s v="전북특구-양자점 합성용 소모품 구매 건"/>
    <x v="1"/>
    <x v="577"/>
  </r>
  <r>
    <x v="25"/>
    <x v="25"/>
    <s v="NTL(엔티엘)"/>
    <d v="2023-09-27T00:00:00"/>
    <s v="20230927-7032-3"/>
    <s v="100Pin 수리"/>
    <x v="1"/>
    <x v="578"/>
  </r>
  <r>
    <x v="25"/>
    <x v="25"/>
    <s v="민디자인"/>
    <d v="2023-09-27T00:00:00"/>
    <s v="20230927-7035-3"/>
    <s v="명함 및 차단기명판 제작"/>
    <x v="1"/>
    <x v="579"/>
  </r>
  <r>
    <x v="25"/>
    <x v="25"/>
    <s v="주식회사농협목우촌전주지머"/>
    <d v="2023-09-27T00:00:00"/>
    <s v="20230927-7036-3"/>
    <s v="임직원 명절 선물세트"/>
    <x v="1"/>
    <x v="580"/>
  </r>
  <r>
    <x v="25"/>
    <x v="25"/>
    <s v="신한카드(최봉민 부사장)"/>
    <d v="2023-09-30T00:00:00"/>
    <s v="20230930-7002-2"/>
    <s v="거래처 직원 접대"/>
    <x v="1"/>
    <x v="351"/>
  </r>
  <r>
    <x v="25"/>
    <x v="25"/>
    <s v="진솔씨엔티"/>
    <d v="2023-09-30T00:00:00"/>
    <s v="20230930-7003-3"/>
    <s v="소석회"/>
    <x v="1"/>
    <x v="157"/>
  </r>
  <r>
    <x v="25"/>
    <x v="25"/>
    <s v="(주)금화"/>
    <d v="2023-09-30T00:00:00"/>
    <s v="20230930-7004-3"/>
    <s v="박스"/>
    <x v="1"/>
    <x v="581"/>
  </r>
  <r>
    <x v="25"/>
    <x v="25"/>
    <s v="(주)세원"/>
    <d v="2023-09-30T00:00:00"/>
    <s v="20230930-7005-5"/>
    <s v="가상소다"/>
    <x v="1"/>
    <x v="582"/>
  </r>
  <r>
    <x v="25"/>
    <x v="25"/>
    <s v="삼봉에너지"/>
    <d v="2023-09-30T00:00:00"/>
    <s v="20230930-7006-4"/>
    <s v="9월 주유"/>
    <x v="1"/>
    <x v="583"/>
  </r>
  <r>
    <x v="25"/>
    <x v="25"/>
    <s v="전북도시가스"/>
    <d v="2023-09-30T00:00:00"/>
    <s v="20230930-7007-5"/>
    <s v="9월 도시가스"/>
    <x v="1"/>
    <x v="584"/>
  </r>
  <r>
    <x v="25"/>
    <x v="25"/>
    <s v="로젠전주"/>
    <d v="2023-09-30T00:00:00"/>
    <s v="20230930-7008-3"/>
    <s v="9월 택배"/>
    <x v="1"/>
    <x v="585"/>
  </r>
  <r>
    <x v="25"/>
    <x v="25"/>
    <s v="김정안"/>
    <d v="2023-09-30T00:00:00"/>
    <s v="20230930-7009-4"/>
    <s v="9월 신규사업 리튬황 배터리 기술개발 고문료"/>
    <x v="1"/>
    <x v="269"/>
  </r>
  <r>
    <x v="25"/>
    <x v="25"/>
    <s v="(주)마이크로이미지"/>
    <d v="2023-09-30T00:00:00"/>
    <s v="20230930-7013-3"/>
    <s v="포토 마스크"/>
    <x v="1"/>
    <x v="150"/>
  </r>
  <r>
    <x v="25"/>
    <x v="25"/>
    <s v="케이지엘(주)"/>
    <d v="2023-09-30T00:00:00"/>
    <s v="20230930-7014-3"/>
    <s v="수출운송료"/>
    <x v="1"/>
    <x v="165"/>
  </r>
  <r>
    <x v="25"/>
    <x v="25"/>
    <s v="(주)하나로티앤에스"/>
    <d v="2023-09-30T00:00:00"/>
    <s v="20230930-7015-3"/>
    <s v="수출운송료"/>
    <x v="1"/>
    <x v="115"/>
  </r>
  <r>
    <x v="25"/>
    <x v="25"/>
    <s v="(주)세영로지스틱스"/>
    <d v="2023-09-30T00:00:00"/>
    <s v="20230930-7016-3"/>
    <s v="수출운송료"/>
    <x v="1"/>
    <x v="350"/>
  </r>
  <r>
    <x v="25"/>
    <x v="25"/>
    <s v="케이이엑스익스프에스코리아 주식회사"/>
    <d v="2023-09-30T00:00:00"/>
    <s v="20230930-7017-6"/>
    <s v="수출운송료"/>
    <x v="1"/>
    <x v="586"/>
  </r>
  <r>
    <x v="25"/>
    <x v="25"/>
    <s v="(주)정원익스프레스"/>
    <d v="2023-09-30T00:00:00"/>
    <s v="20230930-7018-3"/>
    <s v="9월 정원익프레스 이용료"/>
    <x v="1"/>
    <x v="587"/>
  </r>
  <r>
    <x v="25"/>
    <x v="25"/>
    <s v="반도체사업부"/>
    <d v="2023-09-30T00:00:00"/>
    <s v="20230930-7020-22"/>
    <s v="시설 9월 소모품 구입"/>
    <x v="1"/>
    <x v="588"/>
  </r>
  <r>
    <x v="25"/>
    <x v="25"/>
    <s v="관리부"/>
    <d v="2023-09-30T00:00:00"/>
    <s v="20230930-7035-2"/>
    <s v="3분기 매입채무 평가"/>
    <x v="1"/>
    <x v="589"/>
  </r>
  <r>
    <x v="25"/>
    <x v="25"/>
    <s v="신한카드(최봉민 부사장)"/>
    <d v="2023-10-01T00:00:00"/>
    <s v="20231001-7001-2"/>
    <s v="거래처 직원 접대"/>
    <x v="1"/>
    <x v="590"/>
  </r>
  <r>
    <x v="25"/>
    <x v="25"/>
    <s v="신한카드(최봉민 부사장)"/>
    <d v="2023-10-01T00:00:00"/>
    <s v="20231001-7002-2"/>
    <s v="거래처 직원 접대"/>
    <x v="1"/>
    <x v="591"/>
  </r>
  <r>
    <x v="25"/>
    <x v="25"/>
    <s v="(주)세원"/>
    <d v="2023-10-01T00:00:00"/>
    <s v="20231001-7005-3"/>
    <s v="전북특구-양자점 합성용 시약류 구매 건"/>
    <x v="1"/>
    <x v="206"/>
  </r>
  <r>
    <x v="25"/>
    <x v="25"/>
    <s v="SPM"/>
    <d v="2023-10-01T00:00:00"/>
    <s v="20231001-7006-3"/>
    <s v="MPA UNIT SLIT 조정"/>
    <x v="1"/>
    <x v="592"/>
  </r>
  <r>
    <x v="25"/>
    <x v="25"/>
    <s v="관리부"/>
    <d v="2023-10-01T00:00:00"/>
    <s v="20231001-7007-2"/>
    <s v="3분기 매입채무 평가 취소"/>
    <x v="1"/>
    <x v="593"/>
  </r>
  <r>
    <x v="25"/>
    <x v="25"/>
    <s v="신한카드(최봉민 부사장)"/>
    <d v="2023-10-02T00:00:00"/>
    <s v="20231002-7001-2"/>
    <s v="식대비"/>
    <x v="1"/>
    <x v="238"/>
  </r>
  <r>
    <x v="25"/>
    <x v="25"/>
    <s v="신한카드(최봉민 부사장)"/>
    <d v="2023-10-03T00:00:00"/>
    <s v="20231003-7001-2"/>
    <s v="거래처 직원 접대"/>
    <x v="1"/>
    <x v="594"/>
  </r>
  <r>
    <x v="25"/>
    <x v="25"/>
    <s v="신한카드(최봉민 부사장)"/>
    <d v="2023-10-03T00:00:00"/>
    <s v="20231003-7002-2"/>
    <s v="거래처 직원 접대"/>
    <x v="1"/>
    <x v="295"/>
  </r>
  <r>
    <x v="25"/>
    <x v="25"/>
    <s v="신한카드(최봉민 부사장)"/>
    <d v="2023-10-03T00:00:00"/>
    <s v="20231003-7003-2"/>
    <s v="고객사 접대"/>
    <x v="1"/>
    <x v="595"/>
  </r>
  <r>
    <x v="25"/>
    <x v="25"/>
    <s v="우진ACT 호남지사"/>
    <d v="2023-10-04T00:00:00"/>
    <s v="20231004-7007-1"/>
    <s v="9월분 매입액 결제 - 전북특구 기술사업화"/>
    <x v="546"/>
    <x v="0"/>
  </r>
  <r>
    <x v="25"/>
    <x v="25"/>
    <s v="애드테크"/>
    <d v="2023-10-04T00:00:00"/>
    <s v="20231004-7007-2"/>
    <s v="9월분 매입액 결제 - 전북특구 기술사업화"/>
    <x v="299"/>
    <x v="0"/>
  </r>
  <r>
    <x v="25"/>
    <x v="25"/>
    <s v="주식회사 케미탑상사"/>
    <d v="2023-10-04T00:00:00"/>
    <s v="20231004-7007-3"/>
    <s v="9월분 매입액 결제 - 전북특구 기술사업화"/>
    <x v="547"/>
    <x v="0"/>
  </r>
  <r>
    <x v="25"/>
    <x v="25"/>
    <s v="진흥무역(주)"/>
    <d v="2023-10-04T00:00:00"/>
    <s v="20231004-7007-4"/>
    <s v="9월분 매입액 결제 - 전북특구 기술사업화"/>
    <x v="548"/>
    <x v="0"/>
  </r>
  <r>
    <x v="25"/>
    <x v="25"/>
    <s v="에이엠씨주식회사"/>
    <d v="2023-10-04T00:00:00"/>
    <s v="20231004-7007-5"/>
    <s v="9월분 매입액 결제 - 전북특구 기술사업화"/>
    <x v="549"/>
    <x v="0"/>
  </r>
  <r>
    <x v="25"/>
    <x v="25"/>
    <s v="신한카드(최봉민 부사장)"/>
    <d v="2023-10-05T00:00:00"/>
    <s v="20231005-7001-1"/>
    <s v="10월분 법인카드대금 결제"/>
    <x v="550"/>
    <x v="0"/>
  </r>
  <r>
    <x v="25"/>
    <x v="25"/>
    <s v="신한카드(황선태전무이사)"/>
    <d v="2023-10-05T00:00:00"/>
    <s v="20231005-7001-2"/>
    <s v="10월분 법인카드대금 결제"/>
    <x v="551"/>
    <x v="0"/>
  </r>
  <r>
    <x v="25"/>
    <x v="25"/>
    <s v="신한카드(황선태전무이사)"/>
    <d v="2023-10-05T00:00:00"/>
    <s v="20231005-7002-2"/>
    <s v="출장 주유비"/>
    <x v="1"/>
    <x v="596"/>
  </r>
  <r>
    <x v="25"/>
    <x v="25"/>
    <s v="주식회사 한비로"/>
    <d v="2023-10-05T00:00:00"/>
    <s v="20231005-7006-3"/>
    <s v="그룹웨어 서버호스팅료"/>
    <x v="1"/>
    <x v="383"/>
  </r>
  <r>
    <x v="25"/>
    <x v="25"/>
    <s v="Shenzhen Qingyi Photomask"/>
    <d v="2023-10-05T00:00:00"/>
    <s v="20231005-7008-2"/>
    <s v="포토마스크"/>
    <x v="1"/>
    <x v="597"/>
  </r>
  <r>
    <x v="25"/>
    <x v="25"/>
    <s v="효동켐이엔지(주)"/>
    <d v="2023-10-05T00:00:00"/>
    <s v="20231005-7010-3"/>
    <s v="전북특구-양자점 합성용 시약류 구매 건"/>
    <x v="1"/>
    <x v="598"/>
  </r>
  <r>
    <x v="25"/>
    <x v="25"/>
    <s v="애드테크"/>
    <d v="2023-10-05T00:00:00"/>
    <s v="20231005-7011-3"/>
    <s v="전북특구-양자점 합성용 소모품류 구매 건"/>
    <x v="1"/>
    <x v="599"/>
  </r>
  <r>
    <x v="25"/>
    <x v="25"/>
    <s v="에치세미텍"/>
    <d v="2023-10-05T00:00:00"/>
    <s v="20231005-7012-3"/>
    <s v="전북특구-양자점 합성용 시약류 구매 건"/>
    <x v="1"/>
    <x v="547"/>
  </r>
  <r>
    <x v="25"/>
    <x v="25"/>
    <s v="(주)제네시스"/>
    <d v="2023-10-05T00:00:00"/>
    <s v="20231005-7013-1"/>
    <s v="9월분 매입액 결제"/>
    <x v="444"/>
    <x v="0"/>
  </r>
  <r>
    <x v="25"/>
    <x v="25"/>
    <s v="(주)한국피더블유티"/>
    <d v="2023-10-05T00:00:00"/>
    <s v="20231005-7014-3"/>
    <s v="Titan ASD"/>
    <x v="1"/>
    <x v="110"/>
  </r>
  <r>
    <x v="25"/>
    <x v="25"/>
    <s v="우진ACT 호남지사"/>
    <d v="2023-10-06T00:00:00"/>
    <s v="20231006-7001-3"/>
    <s v="전북특구-양자점 합성용 소모품류 구매 건"/>
    <x v="1"/>
    <x v="600"/>
  </r>
  <r>
    <x v="25"/>
    <x v="25"/>
    <s v="신한카드(최봉민 부사장)"/>
    <d v="2023-10-08T00:00:00"/>
    <s v="20231008-7001-2"/>
    <s v="식대비"/>
    <x v="1"/>
    <x v="327"/>
  </r>
  <r>
    <x v="25"/>
    <x v="25"/>
    <s v="전북도시가스"/>
    <d v="2023-10-10T00:00:00"/>
    <s v="20231010-7001-1"/>
    <s v="9월 도시가스"/>
    <x v="552"/>
    <x v="0"/>
  </r>
  <r>
    <x v="25"/>
    <x v="25"/>
    <s v="신정상사"/>
    <d v="2023-10-10T00:00:00"/>
    <s v="20231010-7006-1"/>
    <s v="9월분 매입액 결제"/>
    <x v="423"/>
    <x v="0"/>
  </r>
  <r>
    <x v="25"/>
    <x v="25"/>
    <s v="드림정보전산"/>
    <d v="2023-10-10T00:00:00"/>
    <s v="20231010-7006-2"/>
    <s v="9월분 매입액 결제"/>
    <x v="121"/>
    <x v="0"/>
  </r>
  <r>
    <x v="25"/>
    <x v="25"/>
    <s v="김정안"/>
    <d v="2023-10-10T00:00:00"/>
    <s v="20231010-7006-3"/>
    <s v="9월분 매입액 결제"/>
    <x v="197"/>
    <x v="0"/>
  </r>
  <r>
    <x v="25"/>
    <x v="25"/>
    <s v="시앤에스 솔루션"/>
    <d v="2023-10-10T00:00:00"/>
    <s v="20231010-7006-5"/>
    <s v="9월분 매입액 결제"/>
    <x v="553"/>
    <x v="0"/>
  </r>
  <r>
    <x v="25"/>
    <x v="25"/>
    <s v="(주)유니암"/>
    <d v="2023-10-10T00:00:00"/>
    <s v="20231010-7007-1"/>
    <s v="9월분 매입액 결제 - 전북특구 기술사업화"/>
    <x v="554"/>
    <x v="0"/>
  </r>
  <r>
    <x v="25"/>
    <x v="25"/>
    <s v="(주)제우스"/>
    <d v="2023-10-10T00:00:00"/>
    <s v="20231010-7007-2"/>
    <s v="9월분 매입액 결제 - 전북특구 기술사업화"/>
    <x v="555"/>
    <x v="0"/>
  </r>
  <r>
    <x v="25"/>
    <x v="25"/>
    <s v="(주)비앤아이시스템"/>
    <d v="2023-10-10T00:00:00"/>
    <s v="20231010-7007-3"/>
    <s v="9월분 매입액 결제 - 전북특구 기술사업화"/>
    <x v="556"/>
    <x v="0"/>
  </r>
  <r>
    <x v="25"/>
    <x v="25"/>
    <s v="Shenzhen Qingyi Photomask"/>
    <d v="2023-10-10T00:00:00"/>
    <s v="20231010-7010-2"/>
    <s v="포토마스크"/>
    <x v="1"/>
    <x v="601"/>
  </r>
  <r>
    <x v="25"/>
    <x v="25"/>
    <s v="에이엠씨주식회사"/>
    <d v="2023-10-10T00:00:00"/>
    <s v="20231010-7016-3"/>
    <s v="전북특구-양자점 합성용 소모품류 구매 건"/>
    <x v="1"/>
    <x v="602"/>
  </r>
  <r>
    <x v="25"/>
    <x v="25"/>
    <s v="주식회사 케미탑상사"/>
    <d v="2023-10-10T00:00:00"/>
    <s v="20231010-7017-3"/>
    <s v="전북특구-양자점 합성용 시약류 구매 건"/>
    <x v="1"/>
    <x v="603"/>
  </r>
  <r>
    <x v="25"/>
    <x v="25"/>
    <s v="원일환경(주)"/>
    <d v="2023-10-10T00:00:00"/>
    <s v="20231010-7020-3"/>
    <s v="자가측정수수료"/>
    <x v="1"/>
    <x v="286"/>
  </r>
  <r>
    <x v="25"/>
    <x v="25"/>
    <s v="우진ACT 호남지사"/>
    <d v="2023-10-11T00:00:00"/>
    <s v="20231011-7001-3"/>
    <s v="전북특구-양자점 합성용 소모품류 구매 건"/>
    <x v="1"/>
    <x v="599"/>
  </r>
  <r>
    <x v="25"/>
    <x v="25"/>
    <s v="한국고분자시험연구소 주식회사"/>
    <d v="2023-10-11T00:00:00"/>
    <s v="20231011-7002-3"/>
    <s v="전북특구기술사업화-QD 성분분석"/>
    <x v="1"/>
    <x v="604"/>
  </r>
  <r>
    <x v="25"/>
    <x v="25"/>
    <s v="클랩"/>
    <d v="2023-10-11T00:00:00"/>
    <s v="20231011-7004-3"/>
    <s v="전북특구-양자점 합성용 소모품류 구매 건"/>
    <x v="1"/>
    <x v="605"/>
  </r>
  <r>
    <x v="25"/>
    <x v="25"/>
    <s v="클랩"/>
    <d v="2023-10-12T00:00:00"/>
    <s v="20231012-7004-3"/>
    <s v="전북특구-양자점 합성용 시약류 구매 건"/>
    <x v="1"/>
    <x v="606"/>
  </r>
  <r>
    <x v="25"/>
    <x v="25"/>
    <s v="나우chem"/>
    <d v="2023-10-12T00:00:00"/>
    <s v="20231012-7006-3"/>
    <s v="전북특구-양자점 합성용 시약류 구매 건"/>
    <x v="1"/>
    <x v="607"/>
  </r>
  <r>
    <x v="25"/>
    <x v="25"/>
    <s v="진흥무역(주)"/>
    <d v="2023-10-12T00:00:00"/>
    <s v="20231012-7007-3"/>
    <s v="전북특구-양자점 합성용 소모품류 구매 건"/>
    <x v="1"/>
    <x v="608"/>
  </r>
  <r>
    <x v="25"/>
    <x v="25"/>
    <s v="(주)비앤아이시스템"/>
    <d v="2023-10-12T00:00:00"/>
    <s v="20231012-7010-3"/>
    <s v="전북특구-양자점 합성용 소모품류 구매 건"/>
    <x v="1"/>
    <x v="609"/>
  </r>
  <r>
    <x v="25"/>
    <x v="25"/>
    <s v="주식회사 서호엔지니어링"/>
    <d v="2023-10-13T00:00:00"/>
    <s v="20231013-7002-3"/>
    <s v="EPI REACTOR 부속설비(다이) 제작 설치 건"/>
    <x v="1"/>
    <x v="610"/>
  </r>
  <r>
    <x v="25"/>
    <x v="25"/>
    <s v="NANJING EVERGREEN TRADE CO LTD"/>
    <d v="2023-10-13T00:00:00"/>
    <s v="20231013-7004-4"/>
    <s v="Sensor"/>
    <x v="1"/>
    <x v="611"/>
  </r>
  <r>
    <x v="25"/>
    <x v="25"/>
    <s v="우진ACT 호남지사"/>
    <d v="2023-10-13T00:00:00"/>
    <s v="20231013-7006-3"/>
    <s v="전북특구-양자점 합성용 소모품류 구매 건"/>
    <x v="1"/>
    <x v="612"/>
  </r>
  <r>
    <x v="25"/>
    <x v="25"/>
    <s v="SPM"/>
    <d v="2023-10-13T00:00:00"/>
    <s v="20231013-7007-3"/>
    <s v="전북특구-양자점 합성용 소모품류 구매 건"/>
    <x v="1"/>
    <x v="160"/>
  </r>
  <r>
    <x v="25"/>
    <x v="25"/>
    <s v="코드케이"/>
    <d v="2023-10-13T00:00:00"/>
    <s v="20231013-7010-3"/>
    <s v="전산유지보수"/>
    <x v="1"/>
    <x v="118"/>
  </r>
  <r>
    <x v="25"/>
    <x v="25"/>
    <s v="삼봉에너지"/>
    <d v="2023-10-16T00:00:00"/>
    <s v="20231016-7002-1"/>
    <s v="9월분 매입액 결제"/>
    <x v="557"/>
    <x v="0"/>
  </r>
  <r>
    <x v="25"/>
    <x v="25"/>
    <s v="(유)신일해외관광"/>
    <d v="2023-10-16T00:00:00"/>
    <s v="20231016-7002-2"/>
    <s v="9월분 매입액 결제"/>
    <x v="201"/>
    <x v="0"/>
  </r>
  <r>
    <x v="25"/>
    <x v="25"/>
    <s v="로젠전주"/>
    <d v="2023-10-16T00:00:00"/>
    <s v="20231016-7002-3"/>
    <s v="9월분 매입액 결제"/>
    <x v="558"/>
    <x v="0"/>
  </r>
  <r>
    <x v="25"/>
    <x v="25"/>
    <s v="(주)풀무원푸드앤컬쳐"/>
    <d v="2023-10-16T00:00:00"/>
    <s v="20231016-7002-4"/>
    <s v="9월분 매입액 결제"/>
    <x v="559"/>
    <x v="0"/>
  </r>
  <r>
    <x v="25"/>
    <x v="25"/>
    <s v="용마로지스주식회사"/>
    <d v="2023-10-16T00:00:00"/>
    <s v="20231016-7002-5"/>
    <s v="9월분 매입액 결제"/>
    <x v="560"/>
    <x v="0"/>
  </r>
  <r>
    <x v="25"/>
    <x v="25"/>
    <s v="케이이엑스익스프에스코리아 주식회사"/>
    <d v="2023-10-16T00:00:00"/>
    <s v="20231016-7002-6"/>
    <s v="9월분 매입액 결제"/>
    <x v="561"/>
    <x v="0"/>
  </r>
  <r>
    <x v="25"/>
    <x v="25"/>
    <s v="케이이엑스익스프에스코리아 주식회사"/>
    <d v="2023-10-16T00:00:00"/>
    <s v="20231016-7002-7"/>
    <s v="9월분 매입액 결제"/>
    <x v="562"/>
    <x v="0"/>
  </r>
  <r>
    <x v="25"/>
    <x v="25"/>
    <s v="케이지엘(주)"/>
    <d v="2023-10-16T00:00:00"/>
    <s v="20231016-7002-8"/>
    <s v="9월분 매입액 결제"/>
    <x v="232"/>
    <x v="0"/>
  </r>
  <r>
    <x v="25"/>
    <x v="25"/>
    <s v="롯데렌탈(주)"/>
    <d v="2023-10-16T00:00:00"/>
    <s v="20231016-7002-9"/>
    <s v="9월분 매입액 결제"/>
    <x v="287"/>
    <x v="0"/>
  </r>
  <r>
    <x v="25"/>
    <x v="25"/>
    <s v="(주)세영로지스틱스"/>
    <d v="2023-10-16T00:00:00"/>
    <s v="20231016-7002-10"/>
    <s v="9월분 매입액 결제"/>
    <x v="399"/>
    <x v="0"/>
  </r>
  <r>
    <x v="25"/>
    <x v="25"/>
    <s v="씨랩(C Lab)"/>
    <d v="2023-10-16T00:00:00"/>
    <s v="20231016-7002-11"/>
    <s v="9월분 매입액 결제"/>
    <x v="518"/>
    <x v="0"/>
  </r>
  <r>
    <x v="25"/>
    <x v="25"/>
    <s v="주식회사농협목우촌전주지머"/>
    <d v="2023-10-16T00:00:00"/>
    <s v="20231016-7002-12"/>
    <s v="9월분 매입액 결제"/>
    <x v="563"/>
    <x v="0"/>
  </r>
  <r>
    <x v="25"/>
    <x v="25"/>
    <s v="(주)덕성테크팩"/>
    <d v="2023-10-16T00:00:00"/>
    <s v="20231016-7006-3"/>
    <s v="전북특구-양자점 합성용 소모품류 구매 건"/>
    <x v="1"/>
    <x v="613"/>
  </r>
  <r>
    <x v="25"/>
    <x v="25"/>
    <s v="Shenzhen Qingyi Photomask"/>
    <d v="2023-10-16T00:00:00"/>
    <s v="20231016-7009-2"/>
    <s v="포토마스크"/>
    <x v="1"/>
    <x v="614"/>
  </r>
  <r>
    <x v="25"/>
    <x v="25"/>
    <s v="주식회사 온새미로"/>
    <d v="2023-10-16T00:00:00"/>
    <s v="20231016-7010-4"/>
    <s v="Horizontal Furnace Refyrbish 잔금 30%"/>
    <x v="1"/>
    <x v="615"/>
  </r>
  <r>
    <x v="25"/>
    <x v="25"/>
    <s v="뉴텍"/>
    <d v="2023-10-17T00:00:00"/>
    <s v="20231017-7002-3"/>
    <s v="펌프 수리"/>
    <x v="1"/>
    <x v="616"/>
  </r>
  <r>
    <x v="25"/>
    <x v="25"/>
    <s v="용마로지스주식회사"/>
    <d v="2023-10-17T00:00:00"/>
    <s v="20231017-7004-3"/>
    <s v="용마로지스 10월 항공 수입 정산"/>
    <x v="1"/>
    <x v="617"/>
  </r>
  <r>
    <x v="25"/>
    <x v="25"/>
    <s v="Shenzhen Qingyi Photomask"/>
    <d v="2023-10-17T00:00:00"/>
    <s v="20231017-7012-2"/>
    <s v="포토마스크"/>
    <x v="1"/>
    <x v="618"/>
  </r>
  <r>
    <x v="25"/>
    <x v="25"/>
    <s v="주식회사 에스에이치머티리얼즈"/>
    <d v="2023-10-17T00:00:00"/>
    <s v="20231017-7013-1"/>
    <s v="8월분 매입액 결제"/>
    <x v="241"/>
    <x v="0"/>
  </r>
  <r>
    <x v="25"/>
    <x v="25"/>
    <s v="에이엠씨주식회사"/>
    <d v="2023-10-17T00:00:00"/>
    <s v="20231017-7013-2"/>
    <s v="8월분 매입액 결제"/>
    <x v="377"/>
    <x v="0"/>
  </r>
  <r>
    <x v="25"/>
    <x v="25"/>
    <s v="(주)코디스"/>
    <d v="2023-10-17T00:00:00"/>
    <s v="20231017-7013-6"/>
    <s v="8월분 매입액 결제"/>
    <x v="564"/>
    <x v="0"/>
  </r>
  <r>
    <x v="25"/>
    <x v="25"/>
    <s v="반도체사업부"/>
    <d v="2023-10-18T00:00:00"/>
    <s v="20231018-7001-1"/>
    <s v="9월분 매입액 결제"/>
    <x v="565"/>
    <x v="0"/>
  </r>
  <r>
    <x v="25"/>
    <x v="25"/>
    <s v="청소마법사"/>
    <d v="2023-10-19T00:00:00"/>
    <s v="20231019-7002-3"/>
    <s v="윤하우스 301호 입주청소"/>
    <x v="1"/>
    <x v="619"/>
  </r>
  <r>
    <x v="25"/>
    <x v="25"/>
    <s v="세미트론테크"/>
    <d v="2023-10-19T00:00:00"/>
    <s v="20231019-7003-3"/>
    <s v="전북특구-양자점 합성용 소모품류 구매 건"/>
    <x v="1"/>
    <x v="620"/>
  </r>
  <r>
    <x v="25"/>
    <x v="25"/>
    <s v="㈜루미컴"/>
    <d v="2023-10-20T00:00:00"/>
    <s v="20231020-7006-3"/>
    <s v="덴탈 마스크"/>
    <x v="1"/>
    <x v="278"/>
  </r>
  <r>
    <x v="25"/>
    <x v="25"/>
    <s v="롯데렌탈(주)"/>
    <d v="2023-10-20T00:00:00"/>
    <s v="20231020-7010-7"/>
    <s v="10월 차량 렌탈"/>
    <x v="1"/>
    <x v="190"/>
  </r>
  <r>
    <x v="25"/>
    <x v="25"/>
    <s v="대룡환경산업(주)"/>
    <d v="2023-10-23T00:00:00"/>
    <s v="20231023-7006-3"/>
    <s v="폐기물 처리"/>
    <x v="1"/>
    <x v="621"/>
  </r>
  <r>
    <x v="25"/>
    <x v="25"/>
    <s v="클랩"/>
    <d v="2023-10-24T00:00:00"/>
    <s v="20231024-7002-3"/>
    <s v="전북특구- 소모품류 구매 건"/>
    <x v="1"/>
    <x v="622"/>
  </r>
  <r>
    <x v="25"/>
    <x v="25"/>
    <s v="드림정보전산"/>
    <d v="2023-10-24T00:00:00"/>
    <s v="20231024-7003-3"/>
    <s v="전북특구 기술사업화 진행 사무용품 구매"/>
    <x v="1"/>
    <x v="623"/>
  </r>
  <r>
    <x v="25"/>
    <x v="25"/>
    <s v="클랩"/>
    <d v="2023-10-24T00:00:00"/>
    <s v="20231024-7007-1"/>
    <s v="9월분 매입액 결제"/>
    <x v="566"/>
    <x v="0"/>
  </r>
  <r>
    <x v="25"/>
    <x v="25"/>
    <s v="주식회사 온새미로"/>
    <d v="2023-10-24T00:00:00"/>
    <s v="20231024-7007-2"/>
    <s v="10월분 매입액 결제"/>
    <x v="567"/>
    <x v="0"/>
  </r>
  <r>
    <x v="25"/>
    <x v="25"/>
    <s v="(주)세원"/>
    <d v="2023-10-24T00:00:00"/>
    <s v="20231024-7008-1"/>
    <s v="10월분 매입액 결제 - 전북특구 기술사업화"/>
    <x v="305"/>
    <x v="0"/>
  </r>
  <r>
    <x v="25"/>
    <x v="25"/>
    <s v="효동켐이엔지(주)"/>
    <d v="2023-10-24T00:00:00"/>
    <s v="20231024-7008-2"/>
    <s v="10월분 매입액 결제 - 전북특구 기술사업화"/>
    <x v="568"/>
    <x v="0"/>
  </r>
  <r>
    <x v="25"/>
    <x v="25"/>
    <s v="애드테크"/>
    <d v="2023-10-24T00:00:00"/>
    <s v="20231024-7008-3"/>
    <s v="10월분 매입액 결제 - 전북특구 기술사업화"/>
    <x v="569"/>
    <x v="0"/>
  </r>
  <r>
    <x v="25"/>
    <x v="25"/>
    <s v="에치세미텍"/>
    <d v="2023-10-24T00:00:00"/>
    <s v="20231024-7008-4"/>
    <s v="10월분 매입액 결제 - 전북특구 기술사업화"/>
    <x v="524"/>
    <x v="0"/>
  </r>
  <r>
    <x v="25"/>
    <x v="25"/>
    <s v="우진ACT 호남지사"/>
    <d v="2023-10-24T00:00:00"/>
    <s v="20231024-7008-5"/>
    <s v="10월분 매입액 결제 - 전북특구 기술사업화"/>
    <x v="570"/>
    <x v="0"/>
  </r>
  <r>
    <x v="25"/>
    <x v="25"/>
    <s v="에이엠씨주식회사"/>
    <d v="2023-10-24T00:00:00"/>
    <s v="20231024-7008-6"/>
    <s v="10월분 매입액 결제 - 전북특구 기술사업화"/>
    <x v="571"/>
    <x v="0"/>
  </r>
  <r>
    <x v="25"/>
    <x v="25"/>
    <s v="주식회사 케미탑상사"/>
    <d v="2023-10-24T00:00:00"/>
    <s v="20231024-7008-7"/>
    <s v="10월분 매입액 결제 - 전북특구 기술사업화"/>
    <x v="572"/>
    <x v="0"/>
  </r>
  <r>
    <x v="25"/>
    <x v="25"/>
    <s v="우진ACT 호남지사"/>
    <d v="2023-10-24T00:00:00"/>
    <s v="20231024-7008-8"/>
    <s v="10월분 매입액 결제 - 전북특구 기술사업화"/>
    <x v="569"/>
    <x v="0"/>
  </r>
  <r>
    <x v="25"/>
    <x v="25"/>
    <s v="클랩"/>
    <d v="2023-10-24T00:00:00"/>
    <s v="20231024-7008-9"/>
    <s v="10월분 매입액 결제 - 전북특구 기술사업화"/>
    <x v="573"/>
    <x v="0"/>
  </r>
  <r>
    <x v="25"/>
    <x v="25"/>
    <s v="한국고분자시험연구소 주식회사"/>
    <d v="2023-10-24T00:00:00"/>
    <s v="20231024-7008-10"/>
    <s v="10월분 매입액 결제 - 전북특구 기술사업화"/>
    <x v="574"/>
    <x v="0"/>
  </r>
  <r>
    <x v="25"/>
    <x v="25"/>
    <s v="클랩"/>
    <d v="2023-10-24T00:00:00"/>
    <s v="20231024-7008-11"/>
    <s v="10월분 매입액 결제 - 전북특구 기술사업화"/>
    <x v="575"/>
    <x v="0"/>
  </r>
  <r>
    <x v="25"/>
    <x v="25"/>
    <s v="나우chem"/>
    <d v="2023-10-24T00:00:00"/>
    <s v="20231024-7008-12"/>
    <s v="10월분 매입액 결제 - 전북특구 기술사업화"/>
    <x v="576"/>
    <x v="0"/>
  </r>
  <r>
    <x v="25"/>
    <x v="25"/>
    <s v="진흥무역(주)"/>
    <d v="2023-10-24T00:00:00"/>
    <s v="20231024-7008-13"/>
    <s v="10월분 매입액 결제 - 전북특구 기술사업화"/>
    <x v="577"/>
    <x v="0"/>
  </r>
  <r>
    <x v="25"/>
    <x v="25"/>
    <s v="(주)비앤아이시스템"/>
    <d v="2023-10-24T00:00:00"/>
    <s v="20231024-7008-14"/>
    <s v="10월분 매입액 결제 - 전북특구 기술사업화"/>
    <x v="578"/>
    <x v="0"/>
  </r>
  <r>
    <x v="25"/>
    <x v="25"/>
    <s v="우진ACT 호남지사"/>
    <d v="2023-10-24T00:00:00"/>
    <s v="20231024-7008-15"/>
    <s v="10월분 매입액 결제 - 전북특구 기술사업화"/>
    <x v="579"/>
    <x v="0"/>
  </r>
  <r>
    <x v="25"/>
    <x v="25"/>
    <s v="(주)덕성테크팩"/>
    <d v="2023-10-24T00:00:00"/>
    <s v="20231024-7008-16"/>
    <s v="10월분 매입액 결제 - 전북특구 기술사업화"/>
    <x v="580"/>
    <x v="0"/>
  </r>
  <r>
    <x v="25"/>
    <x v="25"/>
    <s v="신정상사"/>
    <d v="2023-10-24T00:00:00"/>
    <s v="20231024-7010-3"/>
    <s v="화장지"/>
    <x v="1"/>
    <x v="397"/>
  </r>
  <r>
    <x v="25"/>
    <x v="25"/>
    <s v="진흥무역(주)"/>
    <d v="2023-10-25T00:00:00"/>
    <s v="20231025-7013-1"/>
    <s v="8월분 매입액 결제"/>
    <x v="581"/>
    <x v="0"/>
  </r>
  <r>
    <x v="25"/>
    <x v="25"/>
    <s v="한국특수가스(주)"/>
    <d v="2023-10-25T00:00:00"/>
    <s v="20231025-7013-2"/>
    <s v="8월분 매입액 결제"/>
    <x v="582"/>
    <x v="0"/>
  </r>
  <r>
    <x v="25"/>
    <x v="25"/>
    <s v="동양안전물산"/>
    <d v="2023-10-25T00:00:00"/>
    <s v="20231025-7016-3"/>
    <s v="개인보호구"/>
    <x v="1"/>
    <x v="624"/>
  </r>
  <r>
    <x v="25"/>
    <x v="25"/>
    <s v="와이에스엔지니어링"/>
    <d v="2023-10-25T00:00:00"/>
    <s v="20231025-7017-3"/>
    <s v="초순수이온교환 수지"/>
    <x v="1"/>
    <x v="625"/>
  </r>
  <r>
    <x v="25"/>
    <x v="25"/>
    <s v="우진ACT 호남지사"/>
    <d v="2023-10-25T00:00:00"/>
    <s v="20231025-7018-3"/>
    <s v="클린룸 소모품"/>
    <x v="1"/>
    <x v="449"/>
  </r>
  <r>
    <x v="25"/>
    <x v="25"/>
    <s v="(주)코디스"/>
    <d v="2023-10-25T00:00:00"/>
    <s v="20231025-7019-3"/>
    <s v="Blade"/>
    <x v="1"/>
    <x v="626"/>
  </r>
  <r>
    <x v="25"/>
    <x v="25"/>
    <s v="한국특수가스(주)"/>
    <d v="2023-10-25T00:00:00"/>
    <s v="20231025-7020-3"/>
    <s v="전북특구-양자점 합성용 시약류 구매 건"/>
    <x v="1"/>
    <x v="627"/>
  </r>
  <r>
    <x v="25"/>
    <x v="25"/>
    <s v="덕성기획"/>
    <d v="2023-10-25T00:00:00"/>
    <s v="20231025-7021-3"/>
    <s v="C/T 스티커 외"/>
    <x v="1"/>
    <x v="134"/>
  </r>
  <r>
    <x v="25"/>
    <x v="25"/>
    <s v="유한회사 큐브환경"/>
    <d v="2023-10-25T00:00:00"/>
    <s v="20231025-7022-3"/>
    <s v="대기자가측정 수수료"/>
    <x v="1"/>
    <x v="173"/>
  </r>
  <r>
    <x v="25"/>
    <x v="25"/>
    <s v="진흥무역(주)"/>
    <d v="2023-10-25T00:00:00"/>
    <s v="20231025-7023-3"/>
    <s v="전사지 외"/>
    <x v="1"/>
    <x v="628"/>
  </r>
  <r>
    <x v="25"/>
    <x v="25"/>
    <s v="(주)풀무원푸드앤컬쳐"/>
    <d v="2023-10-25T00:00:00"/>
    <s v="20231025-7034-5"/>
    <s v="10월 식대"/>
    <x v="1"/>
    <x v="629"/>
  </r>
  <r>
    <x v="25"/>
    <x v="25"/>
    <s v="월드로드항공해운(주)"/>
    <d v="2023-10-25T00:00:00"/>
    <s v="20231025-7037-5"/>
    <s v="수출운송료"/>
    <x v="1"/>
    <x v="630"/>
  </r>
  <r>
    <x v="25"/>
    <x v="25"/>
    <s v="신한카드(황선태전무이사)"/>
    <d v="2023-10-26T00:00:00"/>
    <s v="20231026-7002-2"/>
    <s v="거래처 직원 접대"/>
    <x v="1"/>
    <x v="335"/>
  </r>
  <r>
    <x v="25"/>
    <x v="25"/>
    <s v="생수백화점"/>
    <d v="2023-10-26T00:00:00"/>
    <s v="20231026-7004-3"/>
    <s v="10월 생수"/>
    <x v="1"/>
    <x v="631"/>
  </r>
  <r>
    <x v="25"/>
    <x v="25"/>
    <s v="유한회사 케이엘이앤시"/>
    <d v="2023-10-26T00:00:00"/>
    <s v="20231026-7010-4"/>
    <s v="수소공급장치 SET 잔금 30%"/>
    <x v="1"/>
    <x v="632"/>
  </r>
  <r>
    <x v="25"/>
    <x v="25"/>
    <s v="용마로지스주식회사"/>
    <d v="2023-10-27T00:00:00"/>
    <s v="20231027-7004-3"/>
    <s v="용마로지스 10월 해상 수입 정산(퓨리텍전사지)"/>
    <x v="1"/>
    <x v="633"/>
  </r>
  <r>
    <x v="25"/>
    <x v="25"/>
    <s v="용마로지스주식회사"/>
    <d v="2023-10-27T00:00:00"/>
    <s v="20231027-7005-3"/>
    <s v="용마로지스 10월 해상 수입 정산(PI)"/>
    <x v="1"/>
    <x v="634"/>
  </r>
  <r>
    <x v="25"/>
    <x v="25"/>
    <s v="와이에스엔지니어링"/>
    <d v="2023-10-27T00:00:00"/>
    <s v="20231027-7006-3"/>
    <s v="질소라인필터"/>
    <x v="1"/>
    <x v="192"/>
  </r>
  <r>
    <x v="25"/>
    <x v="25"/>
    <s v="(유)신일해외관광"/>
    <d v="2023-10-27T00:00:00"/>
    <s v="20231027-7007-3"/>
    <s v="10월 전세버스 임차료"/>
    <x v="1"/>
    <x v="84"/>
  </r>
  <r>
    <x v="25"/>
    <x v="25"/>
    <s v="민디자인"/>
    <d v="2023-10-27T00:00:00"/>
    <s v="20231027-7009-3"/>
    <s v="명함"/>
    <x v="1"/>
    <x v="635"/>
  </r>
  <r>
    <x v="25"/>
    <x v="25"/>
    <s v="씨랩(C Lab)"/>
    <d v="2023-10-27T00:00:00"/>
    <s v="20231027-7010-3"/>
    <s v="커피머신 원두 시럽"/>
    <x v="1"/>
    <x v="526"/>
  </r>
  <r>
    <x v="25"/>
    <x v="25"/>
    <s v="신한카드(최봉민 부사장)"/>
    <d v="2023-10-28T00:00:00"/>
    <s v="20231028-7001-2"/>
    <s v="식대비"/>
    <x v="1"/>
    <x v="151"/>
  </r>
  <r>
    <x v="25"/>
    <x v="25"/>
    <s v="진솔씨엔티"/>
    <d v="2023-10-30T00:00:00"/>
    <s v="20231030-7001-3"/>
    <s v="소석회"/>
    <x v="1"/>
    <x v="157"/>
  </r>
  <r>
    <x v="25"/>
    <x v="25"/>
    <s v="SPM"/>
    <d v="2023-10-30T00:00:00"/>
    <s v="20231030-7004-1"/>
    <s v="10월분 매입액 결제 - 전북특구 기술사업화"/>
    <x v="211"/>
    <x v="0"/>
  </r>
  <r>
    <x v="25"/>
    <x v="25"/>
    <s v="세미트론테크"/>
    <d v="2023-10-30T00:00:00"/>
    <s v="20231030-7004-2"/>
    <s v="10월분 매입액 결제 - 전북특구 기술사업화"/>
    <x v="583"/>
    <x v="0"/>
  </r>
  <r>
    <x v="25"/>
    <x v="25"/>
    <s v="클랩"/>
    <d v="2023-10-30T00:00:00"/>
    <s v="20231030-7004-3"/>
    <s v="10월분 매입액 결제 - 전북특구 기술사업화"/>
    <x v="584"/>
    <x v="0"/>
  </r>
  <r>
    <x v="25"/>
    <x v="25"/>
    <s v="드림정보전산"/>
    <d v="2023-10-30T00:00:00"/>
    <s v="20231030-7004-4"/>
    <s v="10월분 매입액 결제 - 전북특구 기술사업화"/>
    <x v="585"/>
    <x v="0"/>
  </r>
  <r>
    <x v="25"/>
    <x v="25"/>
    <s v="한국특수가스(주)"/>
    <d v="2023-10-30T00:00:00"/>
    <s v="20231030-7004-5"/>
    <s v="10월분 매입액 결제 - 전북특구 기술사업화"/>
    <x v="586"/>
    <x v="0"/>
  </r>
  <r>
    <x v="25"/>
    <x v="25"/>
    <s v="NTL(엔티엘)"/>
    <d v="2023-10-30T00:00:00"/>
    <s v="20231030-7005-3"/>
    <s v="100Pin 수리"/>
    <x v="1"/>
    <x v="636"/>
  </r>
  <r>
    <x v="25"/>
    <x v="25"/>
    <s v="루멘반도체"/>
    <d v="2023-10-30T00:00:00"/>
    <s v="20231030-7014-3"/>
    <s v="LIFT PIN"/>
    <x v="1"/>
    <x v="493"/>
  </r>
  <r>
    <x v="25"/>
    <x v="25"/>
    <s v="기억유통"/>
    <d v="2023-10-30T00:00:00"/>
    <s v="20231030-7021-3"/>
    <s v="2024년  다이어리"/>
    <x v="1"/>
    <x v="637"/>
  </r>
  <r>
    <x v="25"/>
    <x v="25"/>
    <s v="Shenzhen Qingyi Photomask"/>
    <d v="2023-10-31T00:00:00"/>
    <s v="20231031-7002-1"/>
    <s v="9월 마스크 물대 송금"/>
    <x v="587"/>
    <x v="0"/>
  </r>
  <r>
    <x v="25"/>
    <x v="25"/>
    <s v="린텍어드벤스테크놀로지코리아"/>
    <d v="2023-10-31T00:00:00"/>
    <s v="20231031-7016-3"/>
    <s v="D-171D"/>
    <x v="1"/>
    <x v="638"/>
  </r>
  <r>
    <x v="25"/>
    <x v="25"/>
    <s v="바다정수산업(주)"/>
    <d v="2023-10-31T00:00:00"/>
    <s v="20231031-7017-3"/>
    <s v="마이크로필터 외"/>
    <x v="1"/>
    <x v="289"/>
  </r>
  <r>
    <x v="25"/>
    <x v="25"/>
    <s v="(주)금화"/>
    <d v="2023-10-31T00:00:00"/>
    <s v="20231031-7018-1"/>
    <s v="9월분 매입액 결제"/>
    <x v="220"/>
    <x v="0"/>
  </r>
  <r>
    <x v="25"/>
    <x v="25"/>
    <s v="주식회사 넥스텍"/>
    <d v="2023-10-31T00:00:00"/>
    <s v="20231031-7018-2"/>
    <s v="9월분 매입액 결제"/>
    <x v="588"/>
    <x v="0"/>
  </r>
  <r>
    <x v="25"/>
    <x v="25"/>
    <s v="더블유텍"/>
    <d v="2023-10-31T00:00:00"/>
    <s v="20231031-7018-3"/>
    <s v="9월분 매입액 결제"/>
    <x v="338"/>
    <x v="0"/>
  </r>
  <r>
    <x v="25"/>
    <x v="25"/>
    <s v="덕성기획"/>
    <d v="2023-10-31T00:00:00"/>
    <s v="20231031-7018-4"/>
    <s v="9월분 매입액 결제"/>
    <x v="257"/>
    <x v="0"/>
  </r>
  <r>
    <x v="25"/>
    <x v="25"/>
    <s v="(주)마이크로이미지"/>
    <d v="2023-10-31T00:00:00"/>
    <s v="20231031-7018-5"/>
    <s v="9월분 매입액 결제"/>
    <x v="259"/>
    <x v="0"/>
  </r>
  <r>
    <x v="25"/>
    <x v="25"/>
    <s v="미래SWT"/>
    <d v="2023-10-31T00:00:00"/>
    <s v="20231031-7018-6"/>
    <s v="9월분 매입액 결제"/>
    <x v="331"/>
    <x v="0"/>
  </r>
  <r>
    <x v="25"/>
    <x v="25"/>
    <s v="민디자인"/>
    <d v="2023-10-31T00:00:00"/>
    <s v="20231031-7018-7"/>
    <s v="9월분 매입액 결제"/>
    <x v="589"/>
    <x v="0"/>
  </r>
  <r>
    <x v="25"/>
    <x v="25"/>
    <s v="(주)석영테크"/>
    <d v="2023-10-31T00:00:00"/>
    <s v="20231031-7018-8"/>
    <s v="9월분 매입액 결제"/>
    <x v="482"/>
    <x v="0"/>
  </r>
  <r>
    <x v="25"/>
    <x v="25"/>
    <s v="세미콘스(주)"/>
    <d v="2023-10-31T00:00:00"/>
    <s v="20231031-7018-9"/>
    <s v="9월분 매입액 결제"/>
    <x v="590"/>
    <x v="0"/>
  </r>
  <r>
    <x v="25"/>
    <x v="25"/>
    <s v="주식회사 세미템"/>
    <d v="2023-10-31T00:00:00"/>
    <s v="20231031-7018-10"/>
    <s v="9월분 매입액 결제"/>
    <x v="338"/>
    <x v="0"/>
  </r>
  <r>
    <x v="25"/>
    <x v="25"/>
    <s v="(주)세원"/>
    <d v="2023-10-31T00:00:00"/>
    <s v="20231031-7018-12"/>
    <s v="9월분 매입액 결제"/>
    <x v="591"/>
    <x v="0"/>
  </r>
  <r>
    <x v="25"/>
    <x v="25"/>
    <s v="(주)씨큐스"/>
    <d v="2023-10-31T00:00:00"/>
    <s v="20231031-7018-13"/>
    <s v="9월분 매입액 결제"/>
    <x v="497"/>
    <x v="0"/>
  </r>
  <r>
    <x v="25"/>
    <x v="25"/>
    <s v="주식회사 에스에이치머티리얼즈"/>
    <d v="2023-10-31T00:00:00"/>
    <s v="20231031-7018-14"/>
    <s v="9월분 매입액 결제"/>
    <x v="241"/>
    <x v="0"/>
  </r>
  <r>
    <x v="25"/>
    <x v="25"/>
    <s v="NTL(엔티엘)"/>
    <d v="2023-10-31T00:00:00"/>
    <s v="20231031-7018-15"/>
    <s v="9월분 매입액 결제"/>
    <x v="592"/>
    <x v="0"/>
  </r>
  <r>
    <x v="25"/>
    <x v="25"/>
    <s v="생수백화점"/>
    <d v="2023-10-31T00:00:00"/>
    <s v="20231031-7018-16"/>
    <s v="9월분 매입액 결제"/>
    <x v="593"/>
    <x v="0"/>
  </r>
  <r>
    <x v="25"/>
    <x v="25"/>
    <s v="오텍코리아 주식회사"/>
    <d v="2023-10-31T00:00:00"/>
    <s v="20231031-7018-17"/>
    <s v="9월분 매입액 결제"/>
    <x v="265"/>
    <x v="0"/>
  </r>
  <r>
    <x v="25"/>
    <x v="25"/>
    <s v="와이에스엔지니어링"/>
    <d v="2023-10-31T00:00:00"/>
    <s v="20231031-7018-18"/>
    <s v="9월분 매입액 결제"/>
    <x v="594"/>
    <x v="0"/>
  </r>
  <r>
    <x v="25"/>
    <x v="25"/>
    <s v="우진ACT 호남지사"/>
    <d v="2023-10-31T00:00:00"/>
    <s v="20231031-7018-19"/>
    <s v="9월분 매입액 결제"/>
    <x v="595"/>
    <x v="0"/>
  </r>
  <r>
    <x v="25"/>
    <x v="25"/>
    <s v="(주)정원익스프레스"/>
    <d v="2023-10-31T00:00:00"/>
    <s v="20231031-7018-20"/>
    <s v="9월분 매입액 결제"/>
    <x v="596"/>
    <x v="0"/>
  </r>
  <r>
    <x v="25"/>
    <x v="25"/>
    <s v="진솔씨엔티"/>
    <d v="2023-10-31T00:00:00"/>
    <s v="20231031-7018-21"/>
    <s v="9월분 매입액 결제"/>
    <x v="268"/>
    <x v="0"/>
  </r>
  <r>
    <x v="25"/>
    <x v="25"/>
    <s v="진흥무역(주)"/>
    <d v="2023-10-31T00:00:00"/>
    <s v="20231031-7018-22"/>
    <s v="9월분 매입액 결제"/>
    <x v="597"/>
    <x v="0"/>
  </r>
  <r>
    <x v="25"/>
    <x v="25"/>
    <s v="유한회사 제이와이산업"/>
    <d v="2023-10-31T00:00:00"/>
    <s v="20231031-7018-23"/>
    <s v="9월분 매입액 결제"/>
    <x v="269"/>
    <x v="0"/>
  </r>
  <r>
    <x v="25"/>
    <x v="25"/>
    <s v="코드케이"/>
    <d v="2023-10-31T00:00:00"/>
    <s v="20231031-7018-25"/>
    <s v="9월분 매입액 결제"/>
    <x v="235"/>
    <x v="0"/>
  </r>
  <r>
    <x v="25"/>
    <x v="25"/>
    <s v="(주)코디스"/>
    <d v="2023-10-31T00:00:00"/>
    <s v="20231031-7018-26"/>
    <s v="9월분 매입액 결제"/>
    <x v="598"/>
    <x v="0"/>
  </r>
  <r>
    <x v="25"/>
    <x v="25"/>
    <s v="유한회사 큐브환경"/>
    <d v="2023-10-31T00:00:00"/>
    <s v="20231031-7018-27"/>
    <s v="9월분 매입액 결제"/>
    <x v="214"/>
    <x v="0"/>
  </r>
  <r>
    <x v="25"/>
    <x v="25"/>
    <s v="피셈 주식회사"/>
    <d v="2023-10-31T00:00:00"/>
    <s v="20231031-7018-29"/>
    <s v="9월분 매입액 결제"/>
    <x v="236"/>
    <x v="0"/>
  </r>
  <r>
    <x v="25"/>
    <x v="25"/>
    <s v="(주)하나로티앤에스"/>
    <d v="2023-10-31T00:00:00"/>
    <s v="20231031-7018-30"/>
    <s v="9월분 매입액 결제"/>
    <x v="237"/>
    <x v="0"/>
  </r>
  <r>
    <x v="25"/>
    <x v="25"/>
    <s v="한국알박(주)"/>
    <d v="2023-10-31T00:00:00"/>
    <s v="20231031-7018-31"/>
    <s v="9월분 매입액 결제"/>
    <x v="506"/>
    <x v="0"/>
  </r>
  <r>
    <x v="25"/>
    <x v="25"/>
    <s v="한국에스지에스(주)"/>
    <d v="2023-10-31T00:00:00"/>
    <s v="20231031-7018-32"/>
    <s v="9월분 매입액 결제"/>
    <x v="599"/>
    <x v="0"/>
  </r>
  <r>
    <x v="25"/>
    <x v="25"/>
    <s v="(주)한국피더블유티"/>
    <d v="2023-10-31T00:00:00"/>
    <s v="20231031-7018-33"/>
    <s v="9월분 매입액 결제"/>
    <x v="273"/>
    <x v="0"/>
  </r>
  <r>
    <x v="25"/>
    <x v="25"/>
    <s v="한국휴글전자(주)"/>
    <d v="2023-10-31T00:00:00"/>
    <s v="20231031-7018-34"/>
    <s v="9월분 매입액 결제"/>
    <x v="343"/>
    <x v="0"/>
  </r>
  <r>
    <x v="25"/>
    <x v="25"/>
    <s v="주식회사 한비로"/>
    <d v="2023-10-31T00:00:00"/>
    <s v="20231031-7018-35"/>
    <s v="9월분 매입액 결제"/>
    <x v="468"/>
    <x v="0"/>
  </r>
  <r>
    <x v="25"/>
    <x v="25"/>
    <s v="NANJING EVERGREEN TRADE CO LTD"/>
    <d v="2023-10-31T00:00:00"/>
    <s v="20231031-7020-4"/>
    <s v="모니터 웨이퍼"/>
    <x v="1"/>
    <x v="639"/>
  </r>
  <r>
    <x v="25"/>
    <x v="25"/>
    <s v="세미콘스(주)"/>
    <d v="2023-10-31T00:00:00"/>
    <s v="20231031-7022-3"/>
    <s v="필라멘트 외"/>
    <x v="1"/>
    <x v="640"/>
  </r>
  <r>
    <x v="25"/>
    <x v="25"/>
    <s v="오텍코리아 주식회사"/>
    <d v="2023-10-31T00:00:00"/>
    <s v="20231031-7023-3"/>
    <s v="알루미나"/>
    <x v="1"/>
    <x v="289"/>
  </r>
  <r>
    <x v="25"/>
    <x v="25"/>
    <s v="한국특수가스(주)"/>
    <d v="2023-10-31T00:00:00"/>
    <s v="20231031-7027-3"/>
    <s v="가스"/>
    <x v="1"/>
    <x v="641"/>
  </r>
  <r>
    <x v="25"/>
    <x v="25"/>
    <s v="유한회사 제이와이산업"/>
    <d v="2023-10-31T00:00:00"/>
    <s v="20231031-7041-3"/>
    <s v="폐합성 수지"/>
    <x v="1"/>
    <x v="177"/>
  </r>
  <r>
    <x v="25"/>
    <x v="25"/>
    <s v="로젠전주"/>
    <d v="2023-10-31T00:00:00"/>
    <s v="20231031-7042-3"/>
    <s v="10월 택배"/>
    <x v="1"/>
    <x v="642"/>
  </r>
  <r>
    <x v="25"/>
    <x v="25"/>
    <s v="삼봉에너지"/>
    <d v="2023-10-31T00:00:00"/>
    <s v="20231031-7043-4"/>
    <s v="10월 주유"/>
    <x v="1"/>
    <x v="643"/>
  </r>
  <r>
    <x v="25"/>
    <x v="25"/>
    <s v="오피스디포 전주점"/>
    <d v="2023-10-31T00:00:00"/>
    <s v="20231031-7045-3"/>
    <s v="사무용품"/>
    <x v="1"/>
    <x v="644"/>
  </r>
  <r>
    <x v="25"/>
    <x v="25"/>
    <s v="케이투커피"/>
    <d v="2023-10-31T00:00:00"/>
    <s v="20231031-7046-3"/>
    <s v="커피머신 수리 외"/>
    <x v="1"/>
    <x v="645"/>
  </r>
  <r>
    <x v="25"/>
    <x v="25"/>
    <s v="(주)정원익스프레스"/>
    <d v="2023-10-31T00:00:00"/>
    <s v="20231031-7047-3"/>
    <s v="10월 정원익프레스 이용료"/>
    <x v="1"/>
    <x v="646"/>
  </r>
  <r>
    <x v="25"/>
    <x v="25"/>
    <s v="(주)석영테크"/>
    <d v="2023-10-31T00:00:00"/>
    <s v="20231031-7048-3"/>
    <s v="Quartz heater"/>
    <x v="1"/>
    <x v="258"/>
  </r>
  <r>
    <x v="25"/>
    <x v="25"/>
    <s v="(주)하나로티앤에스"/>
    <d v="2023-10-31T00:00:00"/>
    <s v="20231031-7049-3"/>
    <s v="수출운송료"/>
    <x v="1"/>
    <x v="434"/>
  </r>
  <r>
    <x v="25"/>
    <x v="25"/>
    <s v="(주)세영로지스틱스"/>
    <d v="2023-10-31T00:00:00"/>
    <s v="20231031-7050-3"/>
    <s v="수출운송료"/>
    <x v="1"/>
    <x v="164"/>
  </r>
  <r>
    <x v="25"/>
    <x v="25"/>
    <s v="케이이엑스익스프에스코리아 주식회사"/>
    <d v="2023-10-31T00:00:00"/>
    <s v="20231031-7051-3"/>
    <s v="수출운송료"/>
    <x v="1"/>
    <x v="647"/>
  </r>
  <r>
    <x v="25"/>
    <x v="25"/>
    <s v="케이지엘(주)"/>
    <d v="2023-10-31T00:00:00"/>
    <s v="20231031-7052-3"/>
    <s v="수출운송료"/>
    <x v="1"/>
    <x v="165"/>
  </r>
  <r>
    <x v="25"/>
    <x v="25"/>
    <s v="주식회사 서호엔지니어링"/>
    <d v="2023-11-01T00:00:00"/>
    <s v="20231101-7005-1"/>
    <s v="ACU SET 잔금"/>
    <x v="600"/>
    <x v="0"/>
  </r>
  <r>
    <x v="25"/>
    <x v="25"/>
    <s v="(주)지에스엔지니어링"/>
    <d v="2023-11-01T00:00:00"/>
    <s v="20231101-7006-3"/>
    <s v="프로브카드"/>
    <x v="1"/>
    <x v="648"/>
  </r>
  <r>
    <x v="25"/>
    <x v="25"/>
    <s v="(재)FITI시험연구원 전주사무소"/>
    <d v="2023-11-01T00:00:00"/>
    <s v="20231101-7007-3"/>
    <s v="수질 수수료"/>
    <x v="1"/>
    <x v="399"/>
  </r>
  <r>
    <x v="25"/>
    <x v="25"/>
    <s v="세기공조설비(센추리에어콘)"/>
    <d v="2023-11-02T00:00:00"/>
    <s v="20231102-7005-3"/>
    <s v="안전변검사"/>
    <x v="1"/>
    <x v="649"/>
  </r>
  <r>
    <x v="25"/>
    <x v="25"/>
    <s v="신한카드(최봉민 부사장)"/>
    <d v="2023-11-03T00:00:00"/>
    <s v="20231103-7004-2"/>
    <s v="거래처 직원 접대"/>
    <x v="1"/>
    <x v="650"/>
  </r>
  <r>
    <x v="25"/>
    <x v="25"/>
    <s v="주식회사 한비로"/>
    <d v="2023-11-03T00:00:00"/>
    <s v="20231103-7005-3"/>
    <s v="그룹웨어 서버호스팅료"/>
    <x v="1"/>
    <x v="383"/>
  </r>
  <r>
    <x v="25"/>
    <x v="25"/>
    <s v="신한카드(최봉민 부사장)"/>
    <d v="2023-11-04T00:00:00"/>
    <s v="20231104-7001-2"/>
    <s v="식대비"/>
    <x v="1"/>
    <x v="223"/>
  </r>
  <r>
    <x v="25"/>
    <x v="25"/>
    <s v="신한카드(황선태전무이사)"/>
    <d v="2023-11-04T00:00:00"/>
    <s v="20231104-7002-2"/>
    <s v="반도체부문 회식"/>
    <x v="1"/>
    <x v="559"/>
  </r>
  <r>
    <x v="25"/>
    <x v="25"/>
    <s v="(유)신일해외관광"/>
    <d v="2023-11-04T00:00:00"/>
    <s v="20231104-7003-3"/>
    <s v="야유회 전세버스 임차료"/>
    <x v="1"/>
    <x v="278"/>
  </r>
  <r>
    <x v="25"/>
    <x v="25"/>
    <s v="신한카드(최봉민 부사장)"/>
    <d v="2023-11-06T00:00:00"/>
    <s v="20231106-7001-1"/>
    <s v="11월분 법인카드대금 결제"/>
    <x v="601"/>
    <x v="0"/>
  </r>
  <r>
    <x v="25"/>
    <x v="25"/>
    <s v="신한카드(황선태전무이사)"/>
    <d v="2023-11-06T00:00:00"/>
    <s v="20231106-7001-2"/>
    <s v="11월분 법인카드대금 결제"/>
    <x v="602"/>
    <x v="0"/>
  </r>
  <r>
    <x v="25"/>
    <x v="25"/>
    <s v="CHANGZHOU GALAXY CENTURY MICRO"/>
    <d v="2023-11-06T00:00:00"/>
    <s v="20231106-7008-4"/>
    <s v="패키지"/>
    <x v="1"/>
    <x v="651"/>
  </r>
  <r>
    <x v="25"/>
    <x v="25"/>
    <s v="진성산업"/>
    <d v="2023-11-07T00:00:00"/>
    <s v="20231107-7004-3"/>
    <s v="출하 box"/>
    <x v="1"/>
    <x v="173"/>
  </r>
  <r>
    <x v="25"/>
    <x v="25"/>
    <s v="SPM"/>
    <d v="2023-11-07T00:00:00"/>
    <s v="20231107-7006-3"/>
    <s v="MPA DISK PIN"/>
    <x v="1"/>
    <x v="493"/>
  </r>
  <r>
    <x v="25"/>
    <x v="25"/>
    <s v="나노켐"/>
    <d v="2023-11-07T00:00:00"/>
    <s v="20231107-7007-5"/>
    <s v="BBr3 용기 세정비"/>
    <x v="1"/>
    <x v="220"/>
  </r>
  <r>
    <x v="25"/>
    <x v="25"/>
    <s v="(주)에이스"/>
    <d v="2023-11-08T00:00:00"/>
    <s v="20231108-7006-3"/>
    <s v="다이나졸브"/>
    <x v="1"/>
    <x v="652"/>
  </r>
  <r>
    <x v="25"/>
    <x v="25"/>
    <s v="(주)한국피더블유티"/>
    <d v="2023-11-08T00:00:00"/>
    <s v="20231108-7007-3"/>
    <s v="Titan ASD"/>
    <x v="1"/>
    <x v="110"/>
  </r>
  <r>
    <x v="25"/>
    <x v="25"/>
    <s v="세기공조설비(센추리에어콘)"/>
    <d v="2023-11-08T00:00:00"/>
    <s v="20231108-7008-3"/>
    <s v="냉매가스"/>
    <x v="1"/>
    <x v="287"/>
  </r>
  <r>
    <x v="25"/>
    <x v="25"/>
    <s v="제이앤엠"/>
    <d v="2023-11-10T00:00:00"/>
    <s v="20231110-7013-3"/>
    <s v="PI 테프론 캡"/>
    <x v="1"/>
    <x v="227"/>
  </r>
  <r>
    <x v="25"/>
    <x v="25"/>
    <s v="신한카드(최봉민 부사장)"/>
    <d v="2023-11-12T00:00:00"/>
    <s v="20231112-7001-2"/>
    <s v="식대비"/>
    <x v="1"/>
    <x v="653"/>
  </r>
  <r>
    <x v="25"/>
    <x v="25"/>
    <s v="덕성기획"/>
    <d v="2023-11-13T00:00:00"/>
    <s v="20231113-7012-3"/>
    <s v="C/T 스티커 외"/>
    <x v="1"/>
    <x v="134"/>
  </r>
  <r>
    <x v="25"/>
    <x v="25"/>
    <s v="주식회사 성진테크"/>
    <d v="2023-11-13T00:00:00"/>
    <s v="20231113-7013-3"/>
    <s v="RUBBER COLLET"/>
    <x v="1"/>
    <x v="405"/>
  </r>
  <r>
    <x v="25"/>
    <x v="25"/>
    <s v="JCSHI-TECHNOLOGY"/>
    <d v="2023-11-13T00:00:00"/>
    <s v="20231113-7017-2"/>
    <s v="전사지 매입"/>
    <x v="1"/>
    <x v="654"/>
  </r>
  <r>
    <x v="25"/>
    <x v="25"/>
    <s v="신한카드(최봉민 부사장)"/>
    <d v="2023-11-14T00:00:00"/>
    <s v="20231114-7007-2"/>
    <s v="거래처 직원 접대"/>
    <x v="1"/>
    <x v="655"/>
  </r>
  <r>
    <x v="25"/>
    <x v="25"/>
    <s v="유한회사 케이엘이앤시"/>
    <d v="2023-11-14T00:00:00"/>
    <s v="20231114-7010-1"/>
    <s v="10월분 매입액 결제"/>
    <x v="603"/>
    <x v="0"/>
  </r>
  <r>
    <x v="25"/>
    <x v="25"/>
    <s v="삼봉에너지"/>
    <d v="2023-11-15T00:00:00"/>
    <s v="20231115-7001-1"/>
    <s v="10월분 매입액 결제"/>
    <x v="604"/>
    <x v="0"/>
  </r>
  <r>
    <x v="25"/>
    <x v="25"/>
    <s v="(유)신일해외관광"/>
    <d v="2023-11-15T00:00:00"/>
    <s v="20231115-7001-2"/>
    <s v="10월분 매입액 결제"/>
    <x v="201"/>
    <x v="0"/>
  </r>
  <r>
    <x v="25"/>
    <x v="25"/>
    <s v="로젠전주"/>
    <d v="2023-11-15T00:00:00"/>
    <s v="20231115-7001-3"/>
    <s v="10월분 매입액 결제"/>
    <x v="605"/>
    <x v="0"/>
  </r>
  <r>
    <x v="25"/>
    <x v="25"/>
    <s v="(주)풀무원푸드앤컬쳐"/>
    <d v="2023-11-15T00:00:00"/>
    <s v="20231115-7001-4"/>
    <s v="10월분 매입액 결제"/>
    <x v="606"/>
    <x v="0"/>
  </r>
  <r>
    <x v="25"/>
    <x v="25"/>
    <s v="용마로지스주식회사"/>
    <d v="2023-11-15T00:00:00"/>
    <s v="20231115-7001-5"/>
    <s v="10월분 매입액 결제"/>
    <x v="607"/>
    <x v="0"/>
  </r>
  <r>
    <x v="25"/>
    <x v="25"/>
    <s v="케이이엑스익스프에스코리아 주식회사"/>
    <d v="2023-11-15T00:00:00"/>
    <s v="20231115-7001-6"/>
    <s v="10월분 매입액 결제"/>
    <x v="608"/>
    <x v="0"/>
  </r>
  <r>
    <x v="25"/>
    <x v="25"/>
    <s v="케이지엘(주)"/>
    <d v="2023-11-15T00:00:00"/>
    <s v="20231115-7001-7"/>
    <s v="10월분 매입액 결제"/>
    <x v="232"/>
    <x v="0"/>
  </r>
  <r>
    <x v="25"/>
    <x v="25"/>
    <s v="롯데렌탈(주)"/>
    <d v="2023-11-15T00:00:00"/>
    <s v="20231115-7001-8"/>
    <s v="10월분 매입액 결제"/>
    <x v="287"/>
    <x v="0"/>
  </r>
  <r>
    <x v="25"/>
    <x v="25"/>
    <s v="월드로드항공해운(주)"/>
    <d v="2023-11-15T00:00:00"/>
    <s v="20231115-7001-9"/>
    <s v="10월분 매입액 결제"/>
    <x v="609"/>
    <x v="0"/>
  </r>
  <r>
    <x v="25"/>
    <x v="25"/>
    <s v="(주)세영로지스틱스"/>
    <d v="2023-11-15T00:00:00"/>
    <s v="20231115-7001-10"/>
    <s v="10월분 매입액 결제"/>
    <x v="207"/>
    <x v="0"/>
  </r>
  <r>
    <x v="25"/>
    <x v="25"/>
    <s v="씨랩(C Lab)"/>
    <d v="2023-11-15T00:00:00"/>
    <s v="20231115-7001-11"/>
    <s v="10월분 매입액 결제"/>
    <x v="518"/>
    <x v="0"/>
  </r>
  <r>
    <x v="25"/>
    <x v="25"/>
    <s v="기억유통"/>
    <d v="2023-11-15T00:00:00"/>
    <s v="20231115-7001-12"/>
    <s v="10월분 매입액 결제"/>
    <x v="610"/>
    <x v="0"/>
  </r>
  <r>
    <x v="25"/>
    <x v="25"/>
    <s v="(주)정원익스프레스"/>
    <d v="2023-11-15T00:00:00"/>
    <s v="20231115-7001-13"/>
    <s v="10월분 매입액 결제"/>
    <x v="611"/>
    <x v="0"/>
  </r>
  <r>
    <x v="25"/>
    <x v="25"/>
    <s v="신한카드(최봉민 부사장)"/>
    <d v="2023-11-15T00:00:00"/>
    <s v="20231115-7004-2"/>
    <s v="식대비"/>
    <x v="1"/>
    <x v="381"/>
  </r>
  <r>
    <x v="25"/>
    <x v="25"/>
    <s v="코드케이"/>
    <d v="2023-11-15T00:00:00"/>
    <s v="20231115-7005-3"/>
    <s v="전산유지보수"/>
    <x v="1"/>
    <x v="118"/>
  </r>
  <r>
    <x v="25"/>
    <x v="25"/>
    <s v="제이앤엠"/>
    <d v="2023-11-16T00:00:00"/>
    <s v="20231116-7009-2"/>
    <s v="9월분 매입액 결제"/>
    <x v="612"/>
    <x v="0"/>
  </r>
  <r>
    <x v="25"/>
    <x v="25"/>
    <s v="신한카드(최봉민 부사장)"/>
    <d v="2023-11-16T00:00:00"/>
    <s v="20231116-7011-2"/>
    <s v="식대비"/>
    <x v="1"/>
    <x v="327"/>
  </r>
  <r>
    <x v="25"/>
    <x v="25"/>
    <s v="용마로지스주식회사"/>
    <d v="2023-11-16T00:00:00"/>
    <s v="20231116-7012-3"/>
    <s v="용마로지스 11월 항공 수입 정산"/>
    <x v="1"/>
    <x v="656"/>
  </r>
  <r>
    <x v="25"/>
    <x v="25"/>
    <s v="신한카드(최봉민 부사장)"/>
    <d v="2023-11-16T00:00:00"/>
    <s v="20231116-7014-2"/>
    <s v="거래처 직원 접대"/>
    <x v="1"/>
    <x v="255"/>
  </r>
  <r>
    <x v="25"/>
    <x v="25"/>
    <s v="신한카드(최봉민 부사장)"/>
    <d v="2023-11-17T00:00:00"/>
    <s v="20231117-7001-2"/>
    <s v="식대비"/>
    <x v="1"/>
    <x v="506"/>
  </r>
  <r>
    <x v="25"/>
    <x v="25"/>
    <s v="뉴텍"/>
    <d v="2023-11-17T00:00:00"/>
    <s v="20231117-7002-3"/>
    <s v="펌프 수리"/>
    <x v="1"/>
    <x v="306"/>
  </r>
  <r>
    <x v="25"/>
    <x v="25"/>
    <s v="신한카드(최봉민 부사장)"/>
    <d v="2023-11-19T00:00:00"/>
    <s v="20231119-7001-2"/>
    <s v="식대비"/>
    <x v="1"/>
    <x v="171"/>
  </r>
  <r>
    <x v="25"/>
    <x v="25"/>
    <s v="신한카드(최봉민 부사장)"/>
    <d v="2023-11-20T00:00:00"/>
    <s v="20231120-7005-2"/>
    <s v="식대비"/>
    <x v="1"/>
    <x v="171"/>
  </r>
  <r>
    <x v="25"/>
    <x v="25"/>
    <s v="신한카드(최봉민 부사장)"/>
    <d v="2023-11-20T00:00:00"/>
    <s v="20231120-7006-2"/>
    <s v="식대비"/>
    <x v="1"/>
    <x v="381"/>
  </r>
  <r>
    <x v="25"/>
    <x v="25"/>
    <s v="세미콘스(주)"/>
    <d v="2023-11-20T00:00:00"/>
    <s v="20231120-7008-3"/>
    <s v="필라멘트 외"/>
    <x v="1"/>
    <x v="657"/>
  </r>
  <r>
    <x v="25"/>
    <x v="25"/>
    <s v="롯데렌탈(주)"/>
    <d v="2023-11-20T00:00:00"/>
    <s v="20231120-7010-7"/>
    <s v="11월 차량 렌탈"/>
    <x v="1"/>
    <x v="190"/>
  </r>
  <r>
    <x v="25"/>
    <x v="25"/>
    <s v="에이앤에이티 주식회사"/>
    <d v="2023-11-21T00:00:00"/>
    <s v="20231121-7001-3"/>
    <s v="E220 BUSHING 수리"/>
    <x v="1"/>
    <x v="410"/>
  </r>
  <r>
    <x v="25"/>
    <x v="25"/>
    <s v="신한카드(최봉민 부사장)"/>
    <d v="2023-11-21T00:00:00"/>
    <s v="20231121-7002-2"/>
    <s v="식대비"/>
    <x v="1"/>
    <x v="658"/>
  </r>
  <r>
    <x v="25"/>
    <x v="25"/>
    <s v="주식회사 케이엘테크(KL TECH)"/>
    <d v="2023-11-22T00:00:00"/>
    <s v="20231122-7001-4"/>
    <s v="수소가스 정제기 잔금 30%"/>
    <x v="1"/>
    <x v="659"/>
  </r>
  <r>
    <x v="25"/>
    <x v="25"/>
    <s v="Shenzhen Qingyi Photomask"/>
    <d v="2023-11-22T00:00:00"/>
    <s v="20231122-7003-2"/>
    <s v="포토마스크"/>
    <x v="1"/>
    <x v="660"/>
  </r>
  <r>
    <x v="25"/>
    <x v="25"/>
    <s v="NANJING EVERGREEN TRADE CO LTD"/>
    <d v="2023-11-22T00:00:00"/>
    <s v="20231122-7005-4"/>
    <s v="모니터 웨이퍼"/>
    <x v="1"/>
    <x v="661"/>
  </r>
  <r>
    <x v="25"/>
    <x v="25"/>
    <s v="유한회사 큐브환경"/>
    <d v="2023-11-23T00:00:00"/>
    <s v="20231123-7003-3"/>
    <s v="대기자가측정 수수료"/>
    <x v="1"/>
    <x v="662"/>
  </r>
  <r>
    <x v="25"/>
    <x v="25"/>
    <s v="한국특수가스(주)"/>
    <d v="2023-11-24T00:00:00"/>
    <s v="20231124-7002-1"/>
    <s v="9월분 매입액 결제"/>
    <x v="613"/>
    <x v="0"/>
  </r>
  <r>
    <x v="25"/>
    <x v="25"/>
    <s v="(주)풀무원푸드앤컬쳐"/>
    <d v="2023-11-24T00:00:00"/>
    <s v="20231124-7005-5"/>
    <s v="11월 식대"/>
    <x v="1"/>
    <x v="663"/>
  </r>
  <r>
    <x v="25"/>
    <x v="25"/>
    <s v="(주)코디스"/>
    <d v="2023-11-24T00:00:00"/>
    <s v="20231124-7010-3"/>
    <s v="Blade"/>
    <x v="1"/>
    <x v="664"/>
  </r>
  <r>
    <x v="25"/>
    <x v="25"/>
    <s v="주식회사 넥스텍"/>
    <d v="2023-11-24T00:00:00"/>
    <s v="20231124-7011-3"/>
    <s v="MFC REFURB"/>
    <x v="1"/>
    <x v="206"/>
  </r>
  <r>
    <x v="25"/>
    <x v="25"/>
    <s v="신한카드(최봉민 부사장)"/>
    <d v="2023-11-24T00:00:00"/>
    <s v="20231124-7012-2"/>
    <s v="거래처 직원 접대"/>
    <x v="1"/>
    <x v="351"/>
  </r>
  <r>
    <x v="25"/>
    <x v="25"/>
    <s v="한국미우라공업(주)"/>
    <d v="2023-11-24T00:00:00"/>
    <s v="20231124-7016-3"/>
    <s v="카트리지 시약"/>
    <x v="1"/>
    <x v="255"/>
  </r>
  <r>
    <x v="25"/>
    <x v="25"/>
    <s v="민디자인"/>
    <d v="2023-11-24T00:00:00"/>
    <s v="20231124-7019-4"/>
    <s v="11월 명함제작, 대봉투 및 현수막"/>
    <x v="1"/>
    <x v="665"/>
  </r>
  <r>
    <x v="25"/>
    <x v="25"/>
    <s v="신한카드(최봉민 부사장)"/>
    <d v="2023-11-25T00:00:00"/>
    <s v="20231125-7001-2"/>
    <s v="식대비"/>
    <x v="1"/>
    <x v="505"/>
  </r>
  <r>
    <x v="25"/>
    <x v="25"/>
    <s v="(주)어드밴스메탈"/>
    <d v="2023-11-25T00:00:00"/>
    <s v="20231125-7003-3"/>
    <s v="Au recycle"/>
    <x v="1"/>
    <x v="666"/>
  </r>
  <r>
    <x v="25"/>
    <x v="25"/>
    <s v="오텍코리아 주식회사"/>
    <d v="2023-11-25T00:00:00"/>
    <s v="20231125-7004-3"/>
    <s v="알루미나"/>
    <x v="1"/>
    <x v="667"/>
  </r>
  <r>
    <x v="25"/>
    <x v="25"/>
    <s v="우진ACT 호남지사"/>
    <d v="2023-11-25T00:00:00"/>
    <s v="20231125-7005-3"/>
    <s v="클린룸 소모품"/>
    <x v="1"/>
    <x v="354"/>
  </r>
  <r>
    <x v="25"/>
    <x v="25"/>
    <s v="우진ACT 호남지사"/>
    <d v="2023-11-25T00:00:00"/>
    <s v="20231125-7008-3"/>
    <s v="방진복 외"/>
    <x v="1"/>
    <x v="668"/>
  </r>
  <r>
    <x v="25"/>
    <x v="25"/>
    <s v="신한카드(최봉민 부사장)"/>
    <d v="2023-11-26T00:00:00"/>
    <s v="20231126-7001-2"/>
    <s v="식대비"/>
    <x v="1"/>
    <x v="223"/>
  </r>
  <r>
    <x v="25"/>
    <x v="25"/>
    <s v="(유)신일해외관광"/>
    <d v="2023-11-26T00:00:00"/>
    <s v="20231126-7002-3"/>
    <s v="11월 전세버스 임차료"/>
    <x v="1"/>
    <x v="84"/>
  </r>
  <r>
    <x v="25"/>
    <x v="25"/>
    <s v="생수백화점"/>
    <d v="2023-11-26T00:00:00"/>
    <s v="20231126-7003-3"/>
    <s v="11월 생수"/>
    <x v="1"/>
    <x v="669"/>
  </r>
  <r>
    <x v="25"/>
    <x v="25"/>
    <s v="(주)세원"/>
    <d v="2023-11-27T00:00:00"/>
    <s v="20231127-7007-5"/>
    <s v="가성소다"/>
    <x v="1"/>
    <x v="582"/>
  </r>
  <r>
    <x v="25"/>
    <x v="25"/>
    <s v="(주)비앤아이시스템"/>
    <d v="2023-11-27T00:00:00"/>
    <s v="20231127-7009-3"/>
    <s v="라벨"/>
    <x v="1"/>
    <x v="670"/>
  </r>
  <r>
    <x v="25"/>
    <x v="25"/>
    <s v="진흥무역(주)"/>
    <d v="2023-11-27T00:00:00"/>
    <s v="20231127-7010-3"/>
    <s v="전사지 외"/>
    <x v="1"/>
    <x v="671"/>
  </r>
  <r>
    <x v="25"/>
    <x v="25"/>
    <s v="(주)지에스엔지니어링"/>
    <d v="2023-11-27T00:00:00"/>
    <s v="20231127-7014-3"/>
    <s v="프로브카드"/>
    <x v="1"/>
    <x v="177"/>
  </r>
  <r>
    <x v="25"/>
    <x v="25"/>
    <s v="NTL(엔티엘)"/>
    <d v="2023-11-27T00:00:00"/>
    <s v="20231127-7015-3"/>
    <s v="100Pin 수리"/>
    <x v="1"/>
    <x v="672"/>
  </r>
  <r>
    <x v="25"/>
    <x v="25"/>
    <s v="신한카드(최봉민 부사장)"/>
    <d v="2023-11-27T00:00:00"/>
    <s v="20231127-7016-2"/>
    <s v="식대비"/>
    <x v="1"/>
    <x v="673"/>
  </r>
  <r>
    <x v="25"/>
    <x v="25"/>
    <s v="세미원"/>
    <d v="2023-11-28T00:00:00"/>
    <s v="20231128-7001-3"/>
    <s v="프로브카드 PIN"/>
    <x v="1"/>
    <x v="118"/>
  </r>
  <r>
    <x v="25"/>
    <x v="25"/>
    <s v="SPM"/>
    <d v="2023-11-28T00:00:00"/>
    <s v="20231128-7002-1"/>
    <s v="10월분 매입액 결제"/>
    <x v="614"/>
    <x v="0"/>
  </r>
  <r>
    <x v="25"/>
    <x v="25"/>
    <s v="뉴텍"/>
    <d v="2023-11-28T00:00:00"/>
    <s v="20231128-7002-2"/>
    <s v="10월분 매입액 결제"/>
    <x v="615"/>
    <x v="0"/>
  </r>
  <r>
    <x v="25"/>
    <x v="25"/>
    <s v="대룡환경산업(주)"/>
    <d v="2023-11-28T00:00:00"/>
    <s v="20231128-7002-3"/>
    <s v="10월분 매입액 결제"/>
    <x v="616"/>
    <x v="0"/>
  </r>
  <r>
    <x v="25"/>
    <x v="25"/>
    <s v="덕성기획"/>
    <d v="2023-11-28T00:00:00"/>
    <s v="20231128-7002-4"/>
    <s v="10월분 매입액 결제"/>
    <x v="257"/>
    <x v="0"/>
  </r>
  <r>
    <x v="25"/>
    <x v="25"/>
    <s v="동양안전물산"/>
    <d v="2023-11-28T00:00:00"/>
    <s v="20231128-7002-5"/>
    <s v="10월분 매입액 결제"/>
    <x v="617"/>
    <x v="0"/>
  </r>
  <r>
    <x v="25"/>
    <x v="25"/>
    <s v="루멘반도체"/>
    <d v="2023-11-28T00:00:00"/>
    <s v="20231128-7002-6"/>
    <s v="10월분 매입액 결제"/>
    <x v="537"/>
    <x v="0"/>
  </r>
  <r>
    <x v="25"/>
    <x v="25"/>
    <s v="㈜루미컴"/>
    <d v="2023-11-28T00:00:00"/>
    <s v="20231128-7002-7"/>
    <s v="10월분 매입액 결제"/>
    <x v="230"/>
    <x v="0"/>
  </r>
  <r>
    <x v="25"/>
    <x v="25"/>
    <s v="린텍어드벤스테크놀로지코리아"/>
    <d v="2023-11-28T00:00:00"/>
    <s v="20231128-7002-8"/>
    <s v="10월분 매입액 결제"/>
    <x v="618"/>
    <x v="0"/>
  </r>
  <r>
    <x v="25"/>
    <x v="25"/>
    <s v="민디자인"/>
    <d v="2023-11-28T00:00:00"/>
    <s v="20231128-7002-9"/>
    <s v="10월분 매입액 결제"/>
    <x v="619"/>
    <x v="0"/>
  </r>
  <r>
    <x v="25"/>
    <x v="25"/>
    <s v="바다정수산업(주)"/>
    <d v="2023-11-28T00:00:00"/>
    <s v="20231128-7002-10"/>
    <s v="10월분 매입액 결제"/>
    <x v="369"/>
    <x v="0"/>
  </r>
  <r>
    <x v="25"/>
    <x v="25"/>
    <s v="주식회사 서호엔지니어링"/>
    <d v="2023-11-28T00:00:00"/>
    <s v="20231128-7002-11"/>
    <s v="10월분 매입액 결제"/>
    <x v="213"/>
    <x v="0"/>
  </r>
  <r>
    <x v="25"/>
    <x v="25"/>
    <s v="(주)석영테크"/>
    <d v="2023-11-28T00:00:00"/>
    <s v="20231128-7002-12"/>
    <s v="10월분 매입액 결제"/>
    <x v="119"/>
    <x v="0"/>
  </r>
  <r>
    <x v="25"/>
    <x v="25"/>
    <s v="세미콘스(주)"/>
    <d v="2023-11-28T00:00:00"/>
    <s v="20231128-7002-14"/>
    <s v="10월분 매입액 결제"/>
    <x v="620"/>
    <x v="0"/>
  </r>
  <r>
    <x v="25"/>
    <x v="25"/>
    <s v="신정상사"/>
    <d v="2023-11-28T00:00:00"/>
    <s v="20231128-7002-15"/>
    <s v="10월분 매입액 결제"/>
    <x v="423"/>
    <x v="0"/>
  </r>
  <r>
    <x v="25"/>
    <x v="25"/>
    <s v="NTL(엔티엘)"/>
    <d v="2023-11-28T00:00:00"/>
    <s v="20231128-7002-16"/>
    <s v="10월분 매입액 결제"/>
    <x v="621"/>
    <x v="0"/>
  </r>
  <r>
    <x v="25"/>
    <x v="25"/>
    <s v="생수백화점"/>
    <d v="2023-11-28T00:00:00"/>
    <s v="20231128-7002-17"/>
    <s v="10월분 매입액 결제"/>
    <x v="622"/>
    <x v="0"/>
  </r>
  <r>
    <x v="25"/>
    <x v="25"/>
    <s v="오텍코리아 주식회사"/>
    <d v="2023-11-28T00:00:00"/>
    <s v="20231128-7002-18"/>
    <s v="10월분 매입액 결제"/>
    <x v="369"/>
    <x v="0"/>
  </r>
  <r>
    <x v="25"/>
    <x v="25"/>
    <s v="오피스디포 전주점"/>
    <d v="2023-11-28T00:00:00"/>
    <s v="20231128-7002-19"/>
    <s v="10월분 매입액 결제"/>
    <x v="623"/>
    <x v="0"/>
  </r>
  <r>
    <x v="25"/>
    <x v="25"/>
    <s v="와이에스엔지니어링"/>
    <d v="2023-11-28T00:00:00"/>
    <s v="20231128-7002-20"/>
    <s v="10월분 매입액 결제"/>
    <x v="624"/>
    <x v="0"/>
  </r>
  <r>
    <x v="25"/>
    <x v="25"/>
    <s v="우진ACT 호남지사"/>
    <d v="2023-11-28T00:00:00"/>
    <s v="20231128-7002-21"/>
    <s v="10월분 매입액 결제"/>
    <x v="506"/>
    <x v="0"/>
  </r>
  <r>
    <x v="25"/>
    <x v="25"/>
    <s v="원일환경(주)"/>
    <d v="2023-11-28T00:00:00"/>
    <s v="20231128-7002-22"/>
    <s v="10월분 매입액 결제"/>
    <x v="382"/>
    <x v="0"/>
  </r>
  <r>
    <x v="25"/>
    <x v="25"/>
    <s v="진솔씨엔티"/>
    <d v="2023-11-28T00:00:00"/>
    <s v="20231128-7002-23"/>
    <s v="10월분 매입액 결제"/>
    <x v="268"/>
    <x v="0"/>
  </r>
  <r>
    <x v="25"/>
    <x v="25"/>
    <s v="진흥무역(주)"/>
    <d v="2023-11-28T00:00:00"/>
    <s v="20231128-7002-24"/>
    <s v="10월분 매입액 결제"/>
    <x v="625"/>
    <x v="0"/>
  </r>
  <r>
    <x v="25"/>
    <x v="25"/>
    <s v="유한회사 제이와이산업"/>
    <d v="2023-11-28T00:00:00"/>
    <s v="20231128-7002-25"/>
    <s v="10월분 매입액 결제"/>
    <x v="231"/>
    <x v="0"/>
  </r>
  <r>
    <x v="25"/>
    <x v="25"/>
    <s v="케이투커피"/>
    <d v="2023-11-28T00:00:00"/>
    <s v="20231128-7002-27"/>
    <s v="10월분 매입액 결제"/>
    <x v="626"/>
    <x v="0"/>
  </r>
  <r>
    <x v="25"/>
    <x v="25"/>
    <s v="코드케이"/>
    <d v="2023-11-28T00:00:00"/>
    <s v="20231128-7002-28"/>
    <s v="10월분 매입액 결제"/>
    <x v="235"/>
    <x v="0"/>
  </r>
  <r>
    <x v="25"/>
    <x v="25"/>
    <s v="유한회사 큐브환경"/>
    <d v="2023-11-28T00:00:00"/>
    <s v="20231128-7002-29"/>
    <s v="10월분 매입액 결제"/>
    <x v="214"/>
    <x v="0"/>
  </r>
  <r>
    <x v="25"/>
    <x v="25"/>
    <s v="(주)하나로티앤에스"/>
    <d v="2023-11-28T00:00:00"/>
    <s v="20231128-7002-30"/>
    <s v="10월분 매입액 결제"/>
    <x v="466"/>
    <x v="0"/>
  </r>
  <r>
    <x v="25"/>
    <x v="25"/>
    <s v="(주)한국피더블유티"/>
    <d v="2023-11-28T00:00:00"/>
    <s v="20231128-7002-31"/>
    <s v="10월분 매입액 결제"/>
    <x v="273"/>
    <x v="0"/>
  </r>
  <r>
    <x v="25"/>
    <x v="25"/>
    <s v="주식회사 한비로"/>
    <d v="2023-11-28T00:00:00"/>
    <s v="20231128-7002-32"/>
    <s v="10월분 매입액 결제"/>
    <x v="468"/>
    <x v="0"/>
  </r>
  <r>
    <x v="25"/>
    <x v="25"/>
    <s v="(유)전북종합방재"/>
    <d v="2023-11-28T00:00:00"/>
    <s v="20231128-7003-3"/>
    <s v="소방시설작동기능점검"/>
    <x v="1"/>
    <x v="278"/>
  </r>
  <r>
    <x v="25"/>
    <x v="25"/>
    <s v="JCSHI-TECHNOLOGY"/>
    <d v="2023-11-28T00:00:00"/>
    <s v="20231128-7006-2"/>
    <s v="전사지 매입"/>
    <x v="1"/>
    <x v="674"/>
  </r>
  <r>
    <x v="25"/>
    <x v="25"/>
    <s v="씨랩(C Lab)"/>
    <d v="2023-11-29T00:00:00"/>
    <s v="20231129-7001-3"/>
    <s v="커피머신 원두 시럽"/>
    <x v="1"/>
    <x v="526"/>
  </r>
  <r>
    <x v="25"/>
    <x v="25"/>
    <s v="신한카드(최봉민 부사장)"/>
    <d v="2023-11-29T00:00:00"/>
    <s v="20231129-7009-2"/>
    <s v="식대비"/>
    <x v="1"/>
    <x v="114"/>
  </r>
  <r>
    <x v="25"/>
    <x v="25"/>
    <s v="Shenzhen Qingyi Photomask"/>
    <d v="2023-11-30T00:00:00"/>
    <s v="20231130-7002-1"/>
    <s v="10월 Photomask 물대 송금"/>
    <x v="627"/>
    <x v="0"/>
  </r>
  <r>
    <x v="25"/>
    <x v="25"/>
    <s v="NANJING EVERGREEN TRADE CO LTD"/>
    <d v="2023-11-30T00:00:00"/>
    <s v="20231130-7005-3"/>
    <s v="10월 Wafer 물대 송금"/>
    <x v="628"/>
    <x v="0"/>
  </r>
  <r>
    <x v="25"/>
    <x v="25"/>
    <s v="주식회사 케이엘테크(KL TECH)"/>
    <d v="2023-11-30T00:00:00"/>
    <s v="20231130-7011-1"/>
    <s v="11월분 매입액 결제"/>
    <x v="629"/>
    <x v="0"/>
  </r>
  <r>
    <x v="25"/>
    <x v="25"/>
    <s v="주식회사 에스에이치머티리얼즈"/>
    <d v="2023-11-30T00:00:00"/>
    <s v="20231130-7016-3"/>
    <s v="C3F8"/>
    <x v="1"/>
    <x v="214"/>
  </r>
  <r>
    <x v="25"/>
    <x v="25"/>
    <s v="㈜루미컴"/>
    <d v="2023-11-30T00:00:00"/>
    <s v="20231130-7018-3"/>
    <s v="덴탈 마스크"/>
    <x v="1"/>
    <x v="278"/>
  </r>
  <r>
    <x v="25"/>
    <x v="25"/>
    <s v="진솔씨엔티"/>
    <d v="2023-11-30T00:00:00"/>
    <s v="20231130-7019-3"/>
    <s v="소석회"/>
    <x v="1"/>
    <x v="157"/>
  </r>
  <r>
    <x v="25"/>
    <x v="25"/>
    <s v="신한카드(최봉민 부사장)"/>
    <d v="2023-11-30T00:00:00"/>
    <s v="20231130-7036-2"/>
    <s v="거래처 직원 접대"/>
    <x v="1"/>
    <x v="675"/>
  </r>
  <r>
    <x v="25"/>
    <x v="25"/>
    <s v="삼봉에너지"/>
    <d v="2023-11-30T00:00:00"/>
    <s v="20231130-7038-4"/>
    <s v="11월 주유"/>
    <x v="1"/>
    <x v="676"/>
  </r>
  <r>
    <x v="25"/>
    <x v="25"/>
    <s v="(주)정원익스프레스"/>
    <d v="2023-11-30T00:00:00"/>
    <s v="20231130-7039-3"/>
    <s v="11월 정원익프레스 이용료"/>
    <x v="1"/>
    <x v="677"/>
  </r>
  <r>
    <x v="25"/>
    <x v="25"/>
    <s v="로젠전주"/>
    <d v="2023-11-30T00:00:00"/>
    <s v="20231130-7040-3"/>
    <s v="11월 택배"/>
    <x v="1"/>
    <x v="678"/>
  </r>
  <r>
    <x v="25"/>
    <x v="25"/>
    <s v="대룡환경산업(주)"/>
    <d v="2023-11-30T00:00:00"/>
    <s v="20231130-7041-3"/>
    <s v="폐기물 처리"/>
    <x v="1"/>
    <x v="214"/>
  </r>
  <r>
    <x v="25"/>
    <x v="25"/>
    <s v="한국특수가스(주)"/>
    <d v="2023-11-30T00:00:00"/>
    <s v="20231130-7042-3"/>
    <s v="가스"/>
    <x v="1"/>
    <x v="679"/>
  </r>
  <r>
    <x v="25"/>
    <x v="25"/>
    <s v="유한회사 제이와이산업"/>
    <d v="2023-11-30T00:00:00"/>
    <s v="20231130-7043-3"/>
    <s v="폐합성 수지"/>
    <x v="1"/>
    <x v="158"/>
  </r>
  <r>
    <x v="25"/>
    <x v="25"/>
    <s v="케이이엑스익스프에스코리아 주식회사"/>
    <d v="2023-11-30T00:00:00"/>
    <s v="20231130-7044-5"/>
    <s v="수출운송료"/>
    <x v="1"/>
    <x v="680"/>
  </r>
  <r>
    <x v="25"/>
    <x v="25"/>
    <s v="(주)세영로지스틱스"/>
    <d v="2023-11-30T00:00:00"/>
    <s v="20231130-7045-3"/>
    <s v="수출운송료"/>
    <x v="1"/>
    <x v="164"/>
  </r>
  <r>
    <x v="25"/>
    <x v="25"/>
    <s v="(주)하나로티앤에스"/>
    <d v="2023-11-30T00:00:00"/>
    <s v="20231130-7046-3"/>
    <s v="수출운송료"/>
    <x v="1"/>
    <x v="434"/>
  </r>
  <r>
    <x v="25"/>
    <x v="25"/>
    <s v="신한카드(최봉민 부사장)"/>
    <d v="2023-12-01T00:00:00"/>
    <s v="20231201-7001-2"/>
    <s v="식대비 (최봉민 대표)"/>
    <x v="1"/>
    <x v="512"/>
  </r>
  <r>
    <x v="25"/>
    <x v="25"/>
    <s v="(주)아론"/>
    <d v="2023-12-01T00:00:00"/>
    <s v="20231201-7005-4"/>
    <s v="GAS CABINET set 잔금 30%"/>
    <x v="1"/>
    <x v="681"/>
  </r>
  <r>
    <x v="25"/>
    <x v="25"/>
    <s v="신한카드(최봉민 부사장)"/>
    <d v="2023-12-04T00:00:00"/>
    <s v="20231204-7001-3"/>
    <s v="최봉민부사장 중국출장비 정산(11/8~12)"/>
    <x v="1"/>
    <x v="682"/>
  </r>
  <r>
    <x v="25"/>
    <x v="25"/>
    <s v="서현회계법인"/>
    <d v="2023-12-04T00:00:00"/>
    <s v="20231204-7013-3"/>
    <s v="전북특구-2차년도 진행 위한 위탁정산수수료 납부"/>
    <x v="1"/>
    <x v="683"/>
  </r>
  <r>
    <x v="25"/>
    <x v="25"/>
    <s v="MCL Electronic mareials Co., Ltd"/>
    <d v="2023-12-04T00:00:00"/>
    <s v="20231204-7014-4"/>
    <s v="Wafer"/>
    <x v="1"/>
    <x v="684"/>
  </r>
  <r>
    <x v="25"/>
    <x v="25"/>
    <s v="신한카드(최봉민 부사장)"/>
    <d v="2023-12-05T00:00:00"/>
    <s v="20231205-7001-1"/>
    <s v="12월분 법인카드대금 결제"/>
    <x v="630"/>
    <x v="0"/>
  </r>
  <r>
    <x v="25"/>
    <x v="25"/>
    <s v="신한카드(황선태전무이사)"/>
    <d v="2023-12-05T00:00:00"/>
    <s v="20231205-7001-2"/>
    <s v="12월분 법인카드대금 결제"/>
    <x v="631"/>
    <x v="0"/>
  </r>
  <r>
    <x v="25"/>
    <x v="25"/>
    <s v="주식회사 한비로"/>
    <d v="2023-12-05T00:00:00"/>
    <s v="20231205-7011-3"/>
    <s v="그룹웨어 서버호스팅료"/>
    <x v="1"/>
    <x v="685"/>
  </r>
  <r>
    <x v="25"/>
    <x v="25"/>
    <s v="(주)한국피더블유티"/>
    <d v="2023-12-05T00:00:00"/>
    <s v="20231205-7012-3"/>
    <s v="Titan ASD"/>
    <x v="1"/>
    <x v="110"/>
  </r>
  <r>
    <x v="25"/>
    <x v="25"/>
    <s v="Nantong Hualong Microelectronics Co. LTD"/>
    <d v="2023-12-05T00:00:00"/>
    <s v="20231205-7013-4"/>
    <s v="패키지"/>
    <x v="1"/>
    <x v="686"/>
  </r>
  <r>
    <x v="25"/>
    <x v="25"/>
    <s v="JCSHI-TECHNOLOGY"/>
    <d v="2023-12-06T00:00:00"/>
    <s v="20231206-7007-2"/>
    <s v="전사지 매입"/>
    <x v="1"/>
    <x v="687"/>
  </r>
  <r>
    <x v="25"/>
    <x v="25"/>
    <s v="투어비스타여행서비스(유)"/>
    <d v="2023-12-08T00:00:00"/>
    <s v="20231208-7003-2"/>
    <s v="조아현과장 대만출장항공권(12/11~15)"/>
    <x v="1"/>
    <x v="688"/>
  </r>
  <r>
    <x v="25"/>
    <x v="25"/>
    <s v="신정상사"/>
    <d v="2023-12-08T00:00:00"/>
    <s v="20231208-7005-3"/>
    <s v="화장지"/>
    <x v="1"/>
    <x v="397"/>
  </r>
  <r>
    <x v="25"/>
    <x v="25"/>
    <s v="용마로지스주식회사"/>
    <d v="2023-12-08T00:00:00"/>
    <s v="20231208-7007-3"/>
    <s v="용마로지스 11월 해상 수입 정산(퓨리텍전사지)"/>
    <x v="1"/>
    <x v="689"/>
  </r>
  <r>
    <x v="25"/>
    <x v="25"/>
    <s v="용마로지스주식회사"/>
    <d v="2023-12-08T00:00:00"/>
    <s v="20231208-7008-3"/>
    <s v="용마로지스 11월 해상 수입 정산(루이홍약품)"/>
    <x v="1"/>
    <x v="690"/>
  </r>
  <r>
    <x v="25"/>
    <x v="25"/>
    <s v="한국미우라공업(주)"/>
    <d v="2023-12-08T00:00:00"/>
    <s v="20231208-7010-3"/>
    <s v="청관제 외"/>
    <x v="1"/>
    <x v="287"/>
  </r>
  <r>
    <x v="25"/>
    <x v="25"/>
    <s v="신한카드(최봉민 부사장)"/>
    <d v="2023-12-10T00:00:00"/>
    <s v="20231210-7001-2"/>
    <s v="거래처 직원 접대"/>
    <x v="1"/>
    <x v="691"/>
  </r>
  <r>
    <x v="25"/>
    <x v="25"/>
    <s v="신한카드(최봉민 부사장)"/>
    <d v="2023-12-10T00:00:00"/>
    <s v="20231210-7002-2"/>
    <s v="식대비"/>
    <x v="1"/>
    <x v="223"/>
  </r>
  <r>
    <x v="25"/>
    <x v="25"/>
    <s v="코드케이"/>
    <d v="2023-12-11T00:00:00"/>
    <s v="20231211-7011-3"/>
    <s v="전산유지보수"/>
    <x v="1"/>
    <x v="118"/>
  </r>
  <r>
    <x v="25"/>
    <x v="25"/>
    <s v="한국고분자시험연구소 주식회사"/>
    <d v="2023-12-12T00:00:00"/>
    <s v="20231212-7001-3"/>
    <s v="전북특구기술사업화- DSC 분석 건"/>
    <x v="1"/>
    <x v="692"/>
  </r>
  <r>
    <x v="25"/>
    <x v="25"/>
    <s v="신한카드(최봉민 부사장)"/>
    <d v="2023-12-12T00:00:00"/>
    <s v="20231212-7002-2"/>
    <s v="거래처 직원 접대"/>
    <x v="1"/>
    <x v="693"/>
  </r>
  <r>
    <x v="25"/>
    <x v="25"/>
    <s v="신한카드(최봉민 부사장)"/>
    <d v="2023-12-12T00:00:00"/>
    <s v="20231212-7003-2"/>
    <s v="거래처 직원 접대"/>
    <x v="1"/>
    <x v="694"/>
  </r>
  <r>
    <x v="25"/>
    <x v="25"/>
    <s v="두일진공 주식회사"/>
    <d v="2023-12-12T00:00:00"/>
    <s v="20231212-7004-3"/>
    <s v="배기미스트필터 외"/>
    <x v="1"/>
    <x v="369"/>
  </r>
  <r>
    <x v="25"/>
    <x v="25"/>
    <s v="주식회사 에스에이치머티리얼즈"/>
    <d v="2023-12-14T00:00:00"/>
    <s v="20231214-7002-3"/>
    <s v="C3F8"/>
    <x v="1"/>
    <x v="214"/>
  </r>
  <r>
    <x v="25"/>
    <x v="25"/>
    <s v="삼봉에너지"/>
    <d v="2023-12-15T00:00:00"/>
    <s v="20231215-7002-1"/>
    <s v="11월분 매입액 결제"/>
    <x v="632"/>
    <x v="0"/>
  </r>
  <r>
    <x v="25"/>
    <x v="25"/>
    <s v="(유)신일해외관광"/>
    <d v="2023-12-15T00:00:00"/>
    <s v="20231215-7002-2"/>
    <s v="11월분 매입액 결제"/>
    <x v="633"/>
    <x v="0"/>
  </r>
  <r>
    <x v="25"/>
    <x v="25"/>
    <s v="로젠전주"/>
    <d v="2023-12-15T00:00:00"/>
    <s v="20231215-7002-3"/>
    <s v="11월분 매입액 결제"/>
    <x v="634"/>
    <x v="0"/>
  </r>
  <r>
    <x v="25"/>
    <x v="25"/>
    <s v="(주)풀무원푸드앤컬쳐"/>
    <d v="2023-12-15T00:00:00"/>
    <s v="20231215-7002-4"/>
    <s v="11월분 매입액 결제"/>
    <x v="635"/>
    <x v="0"/>
  </r>
  <r>
    <x v="25"/>
    <x v="25"/>
    <s v="(주)정원익스프레스"/>
    <d v="2023-12-15T00:00:00"/>
    <s v="20231215-7002-5"/>
    <s v="11월분 매입액 결제"/>
    <x v="636"/>
    <x v="0"/>
  </r>
  <r>
    <x v="25"/>
    <x v="25"/>
    <s v="용마로지스주식회사"/>
    <d v="2023-12-15T00:00:00"/>
    <s v="20231215-7002-6"/>
    <s v="11월분 매입액 결제"/>
    <x v="637"/>
    <x v="0"/>
  </r>
  <r>
    <x v="25"/>
    <x v="25"/>
    <s v="케이이엑스익스프에스코리아 주식회사"/>
    <d v="2023-12-15T00:00:00"/>
    <s v="20231215-7002-7"/>
    <s v="11월분 매입액 결제"/>
    <x v="638"/>
    <x v="0"/>
  </r>
  <r>
    <x v="25"/>
    <x v="25"/>
    <s v="케이이엑스익스프에스코리아 주식회사"/>
    <d v="2023-12-15T00:00:00"/>
    <s v="20231215-7002-8"/>
    <s v="11월분 매입액 결제"/>
    <x v="639"/>
    <x v="0"/>
  </r>
  <r>
    <x v="25"/>
    <x v="25"/>
    <s v="롯데렌탈(주)"/>
    <d v="2023-12-15T00:00:00"/>
    <s v="20231215-7002-9"/>
    <s v="11월분 매입액 결제"/>
    <x v="287"/>
    <x v="0"/>
  </r>
  <r>
    <x v="25"/>
    <x v="25"/>
    <s v="(주)세영로지스틱스"/>
    <d v="2023-12-15T00:00:00"/>
    <s v="20231215-7002-10"/>
    <s v="11월분 매입액 결제"/>
    <x v="207"/>
    <x v="0"/>
  </r>
  <r>
    <x v="25"/>
    <x v="25"/>
    <s v="씨랩(C Lab)"/>
    <d v="2023-12-15T00:00:00"/>
    <s v="20231215-7002-11"/>
    <s v="11월분 매입액 결제"/>
    <x v="518"/>
    <x v="0"/>
  </r>
  <r>
    <x v="25"/>
    <x v="25"/>
    <s v="신한카드(최봉민 부사장)"/>
    <d v="2023-12-15T00:00:00"/>
    <s v="20231215-7003-2"/>
    <s v="식대비"/>
    <x v="1"/>
    <x v="124"/>
  </r>
  <r>
    <x v="25"/>
    <x v="25"/>
    <s v="주식회사 한중알엔비"/>
    <d v="2023-12-15T00:00:00"/>
    <s v="20231215-7007-3"/>
    <s v="베어링"/>
    <x v="1"/>
    <x v="193"/>
  </r>
  <r>
    <x v="25"/>
    <x v="25"/>
    <s v="신한카드(최봉민 부사장)"/>
    <d v="2023-12-16T00:00:00"/>
    <s v="20231216-7001-2"/>
    <s v="식대비"/>
    <x v="1"/>
    <x v="238"/>
  </r>
  <r>
    <x v="25"/>
    <x v="25"/>
    <s v="신한카드(최봉민 부사장)"/>
    <d v="2023-12-16T00:00:00"/>
    <s v="20231216-7002-2"/>
    <s v="거래처 직원 접대"/>
    <x v="1"/>
    <x v="673"/>
  </r>
  <r>
    <x v="25"/>
    <x v="25"/>
    <s v="서현회계법인"/>
    <d v="2023-12-18T00:00:00"/>
    <s v="20231218-7006-1"/>
    <s v="12월분 매입액 결제 - 전북특구기술화산업"/>
    <x v="640"/>
    <x v="0"/>
  </r>
  <r>
    <x v="25"/>
    <x v="25"/>
    <s v="한국고분자시험연구소 주식회사"/>
    <d v="2023-12-18T00:00:00"/>
    <s v="20231218-7006-2"/>
    <s v="12월분 매입액 결제 - 전북특구기술화산업"/>
    <x v="641"/>
    <x v="0"/>
  </r>
  <r>
    <x v="25"/>
    <x v="25"/>
    <s v="용마로지스주식회사"/>
    <d v="2023-12-18T00:00:00"/>
    <s v="20231218-7008-3"/>
    <s v="용마로지스 12월 항공 수입 정산"/>
    <x v="1"/>
    <x v="695"/>
  </r>
  <r>
    <x v="25"/>
    <x v="25"/>
    <s v="용마로지스주식회사"/>
    <d v="2023-12-18T00:00:00"/>
    <s v="20231218-7008-6"/>
    <s v="용마로지스 12월 항공 수입 정산"/>
    <x v="1"/>
    <x v="696"/>
  </r>
  <r>
    <x v="25"/>
    <x v="25"/>
    <s v="신한카드(최봉민 부사장)"/>
    <d v="2023-12-19T00:00:00"/>
    <s v="20231219-7001-2"/>
    <s v="거래처 직원 접대"/>
    <x v="1"/>
    <x v="697"/>
  </r>
  <r>
    <x v="25"/>
    <x v="25"/>
    <s v="신한카드(최봉민 부사장)"/>
    <d v="2023-12-19T00:00:00"/>
    <s v="20231219-7002-2"/>
    <s v="식대비"/>
    <x v="1"/>
    <x v="171"/>
  </r>
  <r>
    <x v="25"/>
    <x v="25"/>
    <s v="진성산업"/>
    <d v="2023-12-20T00:00:00"/>
    <s v="20231220-7003-3"/>
    <s v="출하 box"/>
    <x v="1"/>
    <x v="154"/>
  </r>
  <r>
    <x v="25"/>
    <x v="25"/>
    <s v="롯데렌탈(주)"/>
    <d v="2023-12-20T00:00:00"/>
    <s v="20231220-7008-7"/>
    <s v="12월 차량 렌탈"/>
    <x v="1"/>
    <x v="698"/>
  </r>
  <r>
    <x v="25"/>
    <x v="25"/>
    <s v="뉴텍"/>
    <d v="2023-12-21T00:00:00"/>
    <s v="20231221-7002-3"/>
    <s v="펌프 오버홀"/>
    <x v="1"/>
    <x v="214"/>
  </r>
  <r>
    <x v="25"/>
    <x v="25"/>
    <s v="주식회사 케미탑상사"/>
    <d v="2023-12-21T00:00:00"/>
    <s v="20231221-7005-5"/>
    <s v="말통"/>
    <x v="1"/>
    <x v="699"/>
  </r>
  <r>
    <x v="25"/>
    <x v="25"/>
    <s v="주식회사 성진테크"/>
    <d v="2023-12-21T00:00:00"/>
    <s v="20231221-7006-3"/>
    <s v="RUBBER COLLET"/>
    <x v="1"/>
    <x v="405"/>
  </r>
  <r>
    <x v="25"/>
    <x v="25"/>
    <s v="(주)비앤아이시스템"/>
    <d v="2023-12-21T00:00:00"/>
    <s v="20231221-7007-3"/>
    <s v="라벨"/>
    <x v="1"/>
    <x v="700"/>
  </r>
  <r>
    <x v="25"/>
    <x v="25"/>
    <s v="(주)코디스"/>
    <d v="2023-12-21T00:00:00"/>
    <s v="20231221-7008-3"/>
    <s v="Blade"/>
    <x v="1"/>
    <x v="701"/>
  </r>
  <r>
    <x v="25"/>
    <x v="25"/>
    <s v="신한카드(최봉민 부사장)"/>
    <d v="2023-12-21T00:00:00"/>
    <s v="20231221-7009-2"/>
    <s v="식대비"/>
    <x v="1"/>
    <x v="281"/>
  </r>
  <r>
    <x v="25"/>
    <x v="25"/>
    <s v="덕성기획"/>
    <d v="2023-12-21T00:00:00"/>
    <s v="20231221-7010-3"/>
    <s v="C/T 스티커 외"/>
    <x v="1"/>
    <x v="134"/>
  </r>
  <r>
    <x v="25"/>
    <x v="25"/>
    <s v="삼미무역"/>
    <d v="2023-12-21T00:00:00"/>
    <s v="20231221-7013-3"/>
    <s v="Sponge"/>
    <x v="1"/>
    <x v="702"/>
  </r>
  <r>
    <x v="25"/>
    <x v="25"/>
    <s v="나노켐"/>
    <d v="2023-12-21T00:00:00"/>
    <s v="20231221-7014-5"/>
    <s v="POCL3 용기 세정비"/>
    <x v="1"/>
    <x v="109"/>
  </r>
  <r>
    <x v="25"/>
    <x v="25"/>
    <s v="신한카드(최봉민 부사장)"/>
    <d v="2023-12-21T00:00:00"/>
    <s v="20231221-7015-2"/>
    <s v="7803호 주유비"/>
    <x v="1"/>
    <x v="703"/>
  </r>
  <r>
    <x v="25"/>
    <x v="25"/>
    <s v="진흥무역(주)"/>
    <d v="2023-12-21T00:00:00"/>
    <s v="20231221-7017-3"/>
    <s v="전사지 외"/>
    <x v="1"/>
    <x v="704"/>
  </r>
  <r>
    <x v="25"/>
    <x v="25"/>
    <s v="NANJING EVERGREEN TRADE CO LTD"/>
    <d v="2023-12-21T00:00:00"/>
    <s v="20231221-7019-4"/>
    <s v="모니터 웨이퍼 외"/>
    <x v="1"/>
    <x v="705"/>
  </r>
  <r>
    <x v="25"/>
    <x v="25"/>
    <s v="(주)코디스"/>
    <d v="2023-12-22T00:00:00"/>
    <s v="20231222-7001-1"/>
    <s v="10월분 매입액 결제"/>
    <x v="642"/>
    <x v="0"/>
  </r>
  <r>
    <x v="25"/>
    <x v="25"/>
    <s v="한국특수가스(주)"/>
    <d v="2023-12-22T00:00:00"/>
    <s v="20231222-7001-2"/>
    <s v="10월분 매입액 결제"/>
    <x v="643"/>
    <x v="0"/>
  </r>
  <r>
    <x v="25"/>
    <x v="25"/>
    <s v="(주)어드밴스메탈"/>
    <d v="2023-12-22T00:00:00"/>
    <s v="20231222-7002-3"/>
    <s v="11월분 매입액 결제"/>
    <x v="644"/>
    <x v="0"/>
  </r>
  <r>
    <x v="25"/>
    <x v="25"/>
    <s v="(주)아론"/>
    <d v="2023-12-22T00:00:00"/>
    <s v="20231222-7010-1"/>
    <s v="12월분 매입액 결제"/>
    <x v="645"/>
    <x v="0"/>
  </r>
  <r>
    <x v="25"/>
    <x v="25"/>
    <s v="Shenzhen Qingyi Photomask"/>
    <d v="2023-12-22T00:00:00"/>
    <s v="20231222-7013-1"/>
    <s v="11월 마스크 물대 송금"/>
    <x v="646"/>
    <x v="0"/>
  </r>
  <r>
    <x v="25"/>
    <x v="25"/>
    <s v="CHANGZHOU GALAXY CENTURY MICRO"/>
    <d v="2023-12-22T00:00:00"/>
    <s v="20231222-7014-6"/>
    <s v="11월 패키지 물대 송금"/>
    <x v="647"/>
    <x v="0"/>
  </r>
  <r>
    <x v="25"/>
    <x v="25"/>
    <s v="NANJING EVERGREEN TRADE CO LTD"/>
    <d v="2023-12-22T00:00:00"/>
    <s v="20231222-7016-2"/>
    <s v="11월 Wafer 물대 송금"/>
    <x v="648"/>
    <x v="0"/>
  </r>
  <r>
    <x v="25"/>
    <x v="25"/>
    <s v="JCSHI-TECHNOLOGY"/>
    <d v="2023-12-22T00:00:00"/>
    <s v="20231222-7017-1"/>
    <s v="11월 전사지 물대 송금"/>
    <x v="649"/>
    <x v="0"/>
  </r>
  <r>
    <x v="25"/>
    <x v="25"/>
    <s v="투어비스타여행서비스(유)"/>
    <d v="2023-12-22T00:00:00"/>
    <s v="20231222-7028-1"/>
    <s v="조아현과장 대만출장항공권(12/11~15)"/>
    <x v="650"/>
    <x v="0"/>
  </r>
  <r>
    <x v="25"/>
    <x v="25"/>
    <s v="효성산업"/>
    <d v="2023-12-22T00:00:00"/>
    <s v="20231222-7029-3"/>
    <s v="CHUCK 수리 등"/>
    <x v="1"/>
    <x v="652"/>
  </r>
  <r>
    <x v="25"/>
    <x v="25"/>
    <s v="(주)풀무원푸드앤컬쳐"/>
    <d v="2023-12-22T00:00:00"/>
    <s v="20231222-7030-5"/>
    <s v="12월 식대"/>
    <x v="1"/>
    <x v="706"/>
  </r>
  <r>
    <x v="25"/>
    <x v="25"/>
    <s v="씨랩(C Lab)"/>
    <d v="2023-12-22T00:00:00"/>
    <s v="20231222-7031-3"/>
    <s v="커피머신 원두 시럽"/>
    <x v="1"/>
    <x v="526"/>
  </r>
  <r>
    <x v="25"/>
    <x v="25"/>
    <s v="우진ACT 호남지사"/>
    <d v="2023-12-22T00:00:00"/>
    <s v="20231222-7033-3"/>
    <s v="클린룸 소모품 외"/>
    <x v="1"/>
    <x v="180"/>
  </r>
  <r>
    <x v="25"/>
    <x v="25"/>
    <s v="생수백화점"/>
    <d v="2023-12-22T00:00:00"/>
    <s v="20231222-7034-3"/>
    <s v="12월 생수"/>
    <x v="1"/>
    <x v="707"/>
  </r>
  <r>
    <x v="25"/>
    <x v="25"/>
    <s v="바다정수산업(주)"/>
    <d v="2023-12-22T00:00:00"/>
    <s v="20231222-7035-3"/>
    <s v="마이크로필터 외"/>
    <x v="1"/>
    <x v="107"/>
  </r>
  <r>
    <x v="25"/>
    <x v="25"/>
    <s v="유한회사 큐브환경"/>
    <d v="2023-12-22T00:00:00"/>
    <s v="20231222-7036-3"/>
    <s v="대기자가측정 수수료"/>
    <x v="1"/>
    <x v="610"/>
  </r>
  <r>
    <x v="25"/>
    <x v="25"/>
    <s v="진솔씨엔티"/>
    <d v="2023-12-22T00:00:00"/>
    <s v="20231222-7039-3"/>
    <s v="소석회"/>
    <x v="1"/>
    <x v="157"/>
  </r>
  <r>
    <x v="25"/>
    <x v="25"/>
    <s v="우진ACT 호남지사"/>
    <d v="2023-12-22T00:00:00"/>
    <s v="20231222-7041-3"/>
    <s v="클린룸 소모품 외"/>
    <x v="1"/>
    <x v="708"/>
  </r>
  <r>
    <x v="25"/>
    <x v="25"/>
    <s v="신한카드(최봉민 부사장)"/>
    <d v="2023-12-24T00:00:00"/>
    <s v="20231224-7001-2"/>
    <s v="식대비"/>
    <x v="1"/>
    <x v="506"/>
  </r>
  <r>
    <x v="25"/>
    <x v="25"/>
    <s v="(유)신일해외관광"/>
    <d v="2023-12-25T00:00:00"/>
    <s v="20231225-7001-3"/>
    <s v="12월 전세버스 임차료"/>
    <x v="1"/>
    <x v="84"/>
  </r>
  <r>
    <x v="25"/>
    <x v="25"/>
    <s v="신한카드(최봉민 부사장)"/>
    <d v="2023-12-25T00:00:00"/>
    <s v="20231225-7002-2"/>
    <s v="식대비"/>
    <x v="1"/>
    <x v="709"/>
  </r>
  <r>
    <x v="25"/>
    <x v="25"/>
    <s v="한국특수가스(주)"/>
    <d v="2023-12-25T00:00:00"/>
    <s v="20231225-7003-3"/>
    <s v="가스"/>
    <x v="1"/>
    <x v="710"/>
  </r>
  <r>
    <x v="25"/>
    <x v="25"/>
    <s v="드림정보전산"/>
    <d v="2023-12-26T00:00:00"/>
    <s v="20231226-7001-3"/>
    <s v="12월 복합기"/>
    <x v="1"/>
    <x v="337"/>
  </r>
  <r>
    <x v="25"/>
    <x v="25"/>
    <s v="민디자인"/>
    <d v="2023-12-26T00:00:00"/>
    <s v="20231226-7002-4"/>
    <s v="12월 명함제작, 대봉투 및 현수막"/>
    <x v="1"/>
    <x v="711"/>
  </r>
  <r>
    <x v="25"/>
    <x v="25"/>
    <s v="대한산업보건협회"/>
    <d v="2023-12-27T00:00:00"/>
    <s v="20231227-7009-3"/>
    <s v="23년 하반기 작업환경측정수수료"/>
    <x v="1"/>
    <x v="2"/>
  </r>
  <r>
    <x v="25"/>
    <x v="25"/>
    <s v="SPM"/>
    <d v="2023-12-27T00:00:00"/>
    <s v="20231227-7016-1"/>
    <s v="11월분 매입액 결제"/>
    <x v="537"/>
    <x v="0"/>
  </r>
  <r>
    <x v="25"/>
    <x v="25"/>
    <s v="나노켐"/>
    <d v="2023-12-27T00:00:00"/>
    <s v="20231227-7016-3"/>
    <s v="11월분 매입액 결제"/>
    <x v="338"/>
    <x v="0"/>
  </r>
  <r>
    <x v="25"/>
    <x v="25"/>
    <s v="주식회사 넥스텍"/>
    <d v="2023-12-27T00:00:00"/>
    <s v="20231227-7016-4"/>
    <s v="11월분 매입액 결제"/>
    <x v="305"/>
    <x v="0"/>
  </r>
  <r>
    <x v="25"/>
    <x v="25"/>
    <s v="뉴텍"/>
    <d v="2023-12-27T00:00:00"/>
    <s v="20231227-7016-5"/>
    <s v="11월분 매입액 결제"/>
    <x v="392"/>
    <x v="0"/>
  </r>
  <r>
    <x v="25"/>
    <x v="25"/>
    <s v="대룡환경산업(주)"/>
    <d v="2023-12-27T00:00:00"/>
    <s v="20231227-7016-6"/>
    <s v="11월분 매입액 결제"/>
    <x v="241"/>
    <x v="0"/>
  </r>
  <r>
    <x v="25"/>
    <x v="25"/>
    <s v="덕성기획"/>
    <d v="2023-12-27T00:00:00"/>
    <s v="20231227-7016-7"/>
    <s v="11월분 매입액 결제"/>
    <x v="257"/>
    <x v="0"/>
  </r>
  <r>
    <x v="25"/>
    <x v="25"/>
    <s v="㈜루미컴"/>
    <d v="2023-12-27T00:00:00"/>
    <s v="20231227-7016-8"/>
    <s v="11월분 매입액 결제"/>
    <x v="230"/>
    <x v="0"/>
  </r>
  <r>
    <x v="25"/>
    <x v="25"/>
    <s v="민디자인"/>
    <d v="2023-12-27T00:00:00"/>
    <s v="20231227-7016-9"/>
    <s v="11월분 매입액 결제"/>
    <x v="651"/>
    <x v="0"/>
  </r>
  <r>
    <x v="25"/>
    <x v="25"/>
    <s v="(주)비앤아이시스템"/>
    <d v="2023-12-27T00:00:00"/>
    <s v="20231227-7016-10"/>
    <s v="11월분 매입액 결제"/>
    <x v="652"/>
    <x v="0"/>
  </r>
  <r>
    <x v="25"/>
    <x v="25"/>
    <s v="주식회사 성진테크"/>
    <d v="2023-12-27T00:00:00"/>
    <s v="20231227-7016-11"/>
    <s v="11월분 매입액 결제"/>
    <x v="456"/>
    <x v="0"/>
  </r>
  <r>
    <x v="25"/>
    <x v="25"/>
    <s v="세기공조설비(센추리에어콘)"/>
    <d v="2023-12-27T00:00:00"/>
    <s v="20231227-7016-12"/>
    <s v="11월분 매입액 결제"/>
    <x v="653"/>
    <x v="0"/>
  </r>
  <r>
    <x v="25"/>
    <x v="25"/>
    <s v="세미원"/>
    <d v="2023-12-27T00:00:00"/>
    <s v="20231227-7016-13"/>
    <s v="11월분 매입액 결제"/>
    <x v="235"/>
    <x v="0"/>
  </r>
  <r>
    <x v="25"/>
    <x v="25"/>
    <s v="세미콘스(주)"/>
    <d v="2023-12-27T00:00:00"/>
    <s v="20231227-7016-14"/>
    <s v="11월분 매입액 결제"/>
    <x v="654"/>
    <x v="0"/>
  </r>
  <r>
    <x v="25"/>
    <x v="25"/>
    <s v="(주)세원"/>
    <d v="2023-12-27T00:00:00"/>
    <s v="20231227-7016-16"/>
    <s v="11월분 매입액 결제"/>
    <x v="591"/>
    <x v="0"/>
  </r>
  <r>
    <x v="25"/>
    <x v="25"/>
    <s v="(주)에이스"/>
    <d v="2023-12-27T00:00:00"/>
    <s v="20231227-7016-17"/>
    <s v="11월분 매입액 결제"/>
    <x v="655"/>
    <x v="0"/>
  </r>
  <r>
    <x v="25"/>
    <x v="25"/>
    <s v="에이앤에이티 주식회사"/>
    <d v="2023-12-27T00:00:00"/>
    <s v="20231227-7016-18"/>
    <s v="11월분 매입액 결제"/>
    <x v="234"/>
    <x v="0"/>
  </r>
  <r>
    <x v="25"/>
    <x v="25"/>
    <s v="(재)FITI시험연구원 전주사무소"/>
    <d v="2023-12-27T00:00:00"/>
    <s v="20231227-7016-19"/>
    <s v="11월분 매입액 결제"/>
    <x v="424"/>
    <x v="0"/>
  </r>
  <r>
    <x v="25"/>
    <x v="25"/>
    <s v="NTL(엔티엘)"/>
    <d v="2023-12-27T00:00:00"/>
    <s v="20231227-7016-20"/>
    <s v="11월분 매입액 결제"/>
    <x v="656"/>
    <x v="0"/>
  </r>
  <r>
    <x v="25"/>
    <x v="25"/>
    <s v="생수백화점"/>
    <d v="2023-12-27T00:00:00"/>
    <s v="20231227-7016-21"/>
    <s v="11월분 매입액 결제"/>
    <x v="657"/>
    <x v="0"/>
  </r>
  <r>
    <x v="25"/>
    <x v="25"/>
    <s v="우진ACT 호남지사"/>
    <d v="2023-12-27T00:00:00"/>
    <s v="20231227-7016-22"/>
    <s v="11월분 매입액 결제"/>
    <x v="658"/>
    <x v="0"/>
  </r>
  <r>
    <x v="25"/>
    <x v="25"/>
    <s v="(유)전북종합방재"/>
    <d v="2023-12-27T00:00:00"/>
    <s v="20231227-7016-23"/>
    <s v="11월분 매입액 결제"/>
    <x v="230"/>
    <x v="0"/>
  </r>
  <r>
    <x v="25"/>
    <x v="25"/>
    <s v="제이앤엠"/>
    <d v="2023-12-27T00:00:00"/>
    <s v="20231227-7016-24"/>
    <s v="11월분 매입액 결제"/>
    <x v="343"/>
    <x v="0"/>
  </r>
  <r>
    <x v="25"/>
    <x v="25"/>
    <s v="(주)지에스엔지니어링"/>
    <d v="2023-12-27T00:00:00"/>
    <s v="20231227-7016-25"/>
    <s v="11월분 매입액 결제"/>
    <x v="659"/>
    <x v="0"/>
  </r>
  <r>
    <x v="25"/>
    <x v="25"/>
    <s v="진성산업"/>
    <d v="2023-12-27T00:00:00"/>
    <s v="20231227-7016-26"/>
    <s v="11월분 매입액 결제"/>
    <x v="214"/>
    <x v="0"/>
  </r>
  <r>
    <x v="25"/>
    <x v="25"/>
    <s v="진솔씨엔티"/>
    <d v="2023-12-27T00:00:00"/>
    <s v="20231227-7016-27"/>
    <s v="11월분 매입액 결제"/>
    <x v="268"/>
    <x v="0"/>
  </r>
  <r>
    <x v="25"/>
    <x v="25"/>
    <s v="진흥무역(주)"/>
    <d v="2023-12-27T00:00:00"/>
    <s v="20231227-7016-28"/>
    <s v="11월분 매입액 결제"/>
    <x v="660"/>
    <x v="0"/>
  </r>
  <r>
    <x v="25"/>
    <x v="25"/>
    <s v="유한회사 제이와이산업"/>
    <d v="2023-12-27T00:00:00"/>
    <s v="20231227-7016-29"/>
    <s v="11월분 매입액 결제"/>
    <x v="269"/>
    <x v="0"/>
  </r>
  <r>
    <x v="25"/>
    <x v="25"/>
    <s v="코드케이"/>
    <d v="2023-12-27T00:00:00"/>
    <s v="20231227-7016-30"/>
    <s v="11월분 매입액 결제"/>
    <x v="235"/>
    <x v="0"/>
  </r>
  <r>
    <x v="25"/>
    <x v="25"/>
    <s v="유한회사 큐브환경"/>
    <d v="2023-12-27T00:00:00"/>
    <s v="20231227-7016-31"/>
    <s v="11월분 매입액 결제"/>
    <x v="661"/>
    <x v="0"/>
  </r>
  <r>
    <x v="25"/>
    <x v="25"/>
    <s v="(주)하나로티앤에스"/>
    <d v="2023-12-27T00:00:00"/>
    <s v="20231227-7016-32"/>
    <s v="11월분 매입액 결제"/>
    <x v="466"/>
    <x v="0"/>
  </r>
  <r>
    <x v="25"/>
    <x v="25"/>
    <s v="한국미우라공업(주)"/>
    <d v="2023-12-27T00:00:00"/>
    <s v="20231227-7016-33"/>
    <s v="11월분 매입액 결제"/>
    <x v="121"/>
    <x v="0"/>
  </r>
  <r>
    <x v="25"/>
    <x v="25"/>
    <s v="(주)한국피더블유티"/>
    <d v="2023-12-27T00:00:00"/>
    <s v="20231227-7016-34"/>
    <s v="11월분 매입액 결제"/>
    <x v="273"/>
    <x v="0"/>
  </r>
  <r>
    <x v="25"/>
    <x v="25"/>
    <s v="주식회사 한비로"/>
    <d v="2023-12-27T00:00:00"/>
    <s v="20231227-7016-35"/>
    <s v="11월분 매입액 결제"/>
    <x v="468"/>
    <x v="0"/>
  </r>
  <r>
    <x v="25"/>
    <x v="25"/>
    <s v="(주)지앤에스"/>
    <d v="2023-12-27T00:00:00"/>
    <s v="20231227-7017-4"/>
    <s v="베트남 노동허가서 서류 공증번역(범죄사실확인원,건강검진,대사관인증료)"/>
    <x v="1"/>
    <x v="712"/>
  </r>
  <r>
    <x v="25"/>
    <x v="25"/>
    <s v="(주)지앤에스"/>
    <d v="2023-12-27T00:00:00"/>
    <s v="20231227-7018-3"/>
    <s v="베트남 직원 초청장,신원보증서 공증,우편요금"/>
    <x v="1"/>
    <x v="713"/>
  </r>
  <r>
    <x v="25"/>
    <x v="25"/>
    <s v="신한카드(최봉민 부사장)"/>
    <d v="2023-12-28T00:00:00"/>
    <s v="20231228-7007-2"/>
    <s v="식대비"/>
    <x v="1"/>
    <x v="181"/>
  </r>
  <r>
    <x v="25"/>
    <x v="25"/>
    <s v="대룡환경산업(주)"/>
    <d v="2023-12-29T00:00:00"/>
    <s v="20231229-7021-3"/>
    <s v="폐기물 처리"/>
    <x v="1"/>
    <x v="214"/>
  </r>
  <r>
    <x v="25"/>
    <x v="25"/>
    <s v="동학산장"/>
    <d v="2023-12-30T00:00:00"/>
    <s v="20231230-7001-4"/>
    <s v="야유회 세미나실 및 음식, 숙박비용"/>
    <x v="1"/>
    <x v="714"/>
  </r>
  <r>
    <x v="25"/>
    <x v="25"/>
    <s v="반도체사업부"/>
    <d v="2023-12-30T00:00:00"/>
    <s v="20231230-7002-2"/>
    <s v="반도체부문 워크샵 중식비"/>
    <x v="1"/>
    <x v="715"/>
  </r>
  <r>
    <x v="25"/>
    <x v="25"/>
    <s v="(유)신일해외관광"/>
    <d v="2023-12-30T00:00:00"/>
    <s v="20231230-7005-3"/>
    <s v="반도체부문 워크샵 전세버스 임차료"/>
    <x v="1"/>
    <x v="214"/>
  </r>
  <r>
    <x v="25"/>
    <x v="25"/>
    <s v="(주)정원익스프레스"/>
    <d v="2023-12-30T00:00:00"/>
    <s v="20231230-7006-3"/>
    <s v="12월 정원익프레스 이용료"/>
    <x v="1"/>
    <x v="716"/>
  </r>
  <r>
    <x v="25"/>
    <x v="25"/>
    <s v="신한카드(최봉민 부사장)"/>
    <d v="2023-12-31T00:00:00"/>
    <s v="20231231-7001-2"/>
    <s v="식대비"/>
    <x v="1"/>
    <x v="223"/>
  </r>
  <r>
    <x v="25"/>
    <x v="25"/>
    <s v="신한카드(최봉민 부사장)"/>
    <d v="2023-12-31T00:00:00"/>
    <s v="20231231-7002-2"/>
    <s v="식대비"/>
    <x v="1"/>
    <x v="285"/>
  </r>
  <r>
    <x v="25"/>
    <x v="25"/>
    <s v="로젠전주"/>
    <d v="2023-12-31T00:00:00"/>
    <s v="20231231-7003-3"/>
    <s v="12월 택배"/>
    <x v="1"/>
    <x v="328"/>
  </r>
  <r>
    <x v="25"/>
    <x v="25"/>
    <s v="삼봉에너지"/>
    <d v="2023-12-31T00:00:00"/>
    <s v="20231231-7010-4"/>
    <s v="12월 주유"/>
    <x v="1"/>
    <x v="717"/>
  </r>
  <r>
    <x v="25"/>
    <x v="25"/>
    <s v="전북도시가스"/>
    <d v="2023-12-31T00:00:00"/>
    <s v="20231231-7011-5"/>
    <s v="12월 도시가스"/>
    <x v="1"/>
    <x v="718"/>
  </r>
  <r>
    <x v="25"/>
    <x v="25"/>
    <s v="(주)에너포스"/>
    <d v="2023-12-31T00:00:00"/>
    <s v="20231231-7012-3"/>
    <s v="공조기 필터 교체"/>
    <x v="1"/>
    <x v="719"/>
  </r>
  <r>
    <x v="25"/>
    <x v="25"/>
    <s v="김정안"/>
    <d v="2023-12-31T00:00:00"/>
    <s v="20231231-7013-5"/>
    <s v="12월 신규사업 리튬황 배터리 기술개발 고문료"/>
    <x v="1"/>
    <x v="269"/>
  </r>
  <r>
    <x v="25"/>
    <x v="25"/>
    <s v="김동원"/>
    <d v="2023-12-31T00:00:00"/>
    <s v="20231231-7013-6"/>
    <s v="12월 신규사업 리튬황 배터리 기술개발 고문료"/>
    <x v="1"/>
    <x v="720"/>
  </r>
  <r>
    <x v="25"/>
    <x v="25"/>
    <s v="유한회사 제이와이산업"/>
    <d v="2023-12-31T00:00:00"/>
    <s v="20231231-7018-3"/>
    <s v="폐합성 수지"/>
    <x v="1"/>
    <x v="177"/>
  </r>
  <r>
    <x v="25"/>
    <x v="25"/>
    <s v="신혼꽃화원"/>
    <d v="2023-12-31T00:00:00"/>
    <s v="20231231-7019-3"/>
    <s v="이한근과장 부친상 근조외1건"/>
    <x v="1"/>
    <x v="385"/>
  </r>
  <r>
    <x v="25"/>
    <x v="25"/>
    <s v="케이지엘(주)"/>
    <d v="2023-12-31T00:00:00"/>
    <s v="20231231-7021-3"/>
    <s v="수출운송료"/>
    <x v="1"/>
    <x v="165"/>
  </r>
  <r>
    <x v="25"/>
    <x v="25"/>
    <s v="(주)하나로티앤에스"/>
    <d v="2023-12-31T00:00:00"/>
    <s v="20231231-7022-3"/>
    <s v="수출운송료"/>
    <x v="1"/>
    <x v="434"/>
  </r>
  <r>
    <x v="25"/>
    <x v="25"/>
    <s v="케이이엑스익스프에스코리아 주식회사"/>
    <d v="2023-12-31T00:00:00"/>
    <s v="20231231-7023-6"/>
    <s v="수출운송료"/>
    <x v="1"/>
    <x v="721"/>
  </r>
  <r>
    <x v="25"/>
    <x v="25"/>
    <s v="반도체사업부"/>
    <d v="2023-12-31T00:00:00"/>
    <s v="20231231-7028-12"/>
    <s v="시설 12월 현금 소모품 구입(김수환차장)"/>
    <x v="1"/>
    <x v="272"/>
  </r>
  <r>
    <x v="25"/>
    <x v="25"/>
    <s v="NANJING EVERGREEN TRADE CO LTD"/>
    <d v="2023-12-31T00:00:00"/>
    <s v="20231231-7030-6"/>
    <s v="4분기 매입채무 평가"/>
    <x v="662"/>
    <x v="0"/>
  </r>
  <r>
    <x v="25"/>
    <x v="25"/>
    <s v="Nantong Hualong Microelectronics Co. LTD"/>
    <d v="2023-12-31T00:00:00"/>
    <s v="20231231-7030-7"/>
    <s v="4분기 매입채무 평가"/>
    <x v="663"/>
    <x v="0"/>
  </r>
  <r>
    <x v="25"/>
    <x v="25"/>
    <s v="MCL Electronic mareials Co., Ltd"/>
    <d v="2023-12-31T00:00:00"/>
    <s v="20231231-7030-8"/>
    <s v="4분기 매입채무 평가"/>
    <x v="664"/>
    <x v="0"/>
  </r>
  <r>
    <x v="25"/>
    <x v="25"/>
    <s v="JCSHI-TECHNOLOGY"/>
    <d v="2023-12-31T00:00:00"/>
    <s v="20231231-7030-9"/>
    <s v="4분기 매입채무 평가"/>
    <x v="665"/>
    <x v="0"/>
  </r>
  <r>
    <x v="26"/>
    <x v="26"/>
    <s v="반도체사업부"/>
    <d v="2023-01-10T00:00:00"/>
    <s v="20230110-7005-1"/>
    <s v="12월 급여"/>
    <x v="666"/>
    <x v="0"/>
  </r>
  <r>
    <x v="26"/>
    <x v="26"/>
    <s v="국민건강보험공단"/>
    <d v="2023-01-10T00:00:00"/>
    <s v="20230110-7006-1"/>
    <s v="12월 사회보험"/>
    <x v="667"/>
    <x v="0"/>
  </r>
  <r>
    <x v="26"/>
    <x v="26"/>
    <s v="전라북도 완주군"/>
    <d v="2023-01-10T00:00:00"/>
    <s v="20230110-7007-1"/>
    <s v="11월 지방소득세(종업원분)"/>
    <x v="668"/>
    <x v="0"/>
  </r>
  <r>
    <x v="26"/>
    <x v="26"/>
    <s v="전라북도 완주군"/>
    <d v="2023-02-10T00:00:00"/>
    <s v="20230210-7004-1"/>
    <s v="12월 지방소득세(종업원분)"/>
    <x v="669"/>
    <x v="0"/>
  </r>
  <r>
    <x v="26"/>
    <x v="26"/>
    <s v="반도체사업부"/>
    <d v="2023-03-31T00:00:00"/>
    <s v="20230331-7059-5"/>
    <s v="3월 급여"/>
    <x v="1"/>
    <x v="722"/>
  </r>
  <r>
    <x v="26"/>
    <x v="26"/>
    <s v="국민건강보험공단"/>
    <d v="2023-03-31T00:00:00"/>
    <s v="20230331-7060-4"/>
    <s v="3월 사회보험"/>
    <x v="1"/>
    <x v="723"/>
  </r>
  <r>
    <x v="26"/>
    <x v="26"/>
    <s v="전라북도 완주군"/>
    <d v="2023-03-31T00:00:00"/>
    <s v="20230331-7061-3"/>
    <s v="2,3월 지방소득세(종업원분)"/>
    <x v="1"/>
    <x v="724"/>
  </r>
  <r>
    <x v="26"/>
    <x v="26"/>
    <s v="반도체사업부"/>
    <d v="2023-03-31T00:00:00"/>
    <s v="20230331-7066-4"/>
    <s v="김인수대리외2명 퇴직금"/>
    <x v="1"/>
    <x v="725"/>
  </r>
  <r>
    <x v="26"/>
    <x v="26"/>
    <s v="반도체사업부"/>
    <d v="2023-03-31T00:00:00"/>
    <s v="20230331-7071-2"/>
    <s v="2022년4분기 종업원유급휴가 인식"/>
    <x v="670"/>
    <x v="0"/>
  </r>
  <r>
    <x v="26"/>
    <x v="26"/>
    <s v="반도체사업부"/>
    <d v="2023-03-31T00:00:00"/>
    <s v="20230331-7071-3"/>
    <s v="2023년1분기 종업원유급휴가 인식"/>
    <x v="1"/>
    <x v="726"/>
  </r>
  <r>
    <x v="26"/>
    <x v="26"/>
    <s v="반도체사업부"/>
    <d v="2023-04-10T00:00:00"/>
    <s v="20230410-7005-1"/>
    <s v="3월 급여"/>
    <x v="671"/>
    <x v="0"/>
  </r>
  <r>
    <x v="26"/>
    <x v="26"/>
    <s v="국민건강보험공단"/>
    <d v="2023-04-10T00:00:00"/>
    <s v="20230410-7006-1"/>
    <s v="3월 사회보험"/>
    <x v="672"/>
    <x v="0"/>
  </r>
  <r>
    <x v="26"/>
    <x v="26"/>
    <s v="전라북도 완주군"/>
    <d v="2023-04-10T00:00:00"/>
    <s v="20230410-7007-1"/>
    <s v="2월 지방소득세(종업원분)"/>
    <x v="673"/>
    <x v="0"/>
  </r>
  <r>
    <x v="26"/>
    <x v="26"/>
    <s v="반도체사업부"/>
    <d v="2023-04-25T00:00:00"/>
    <s v="20230425-7001-1"/>
    <s v="김인수대리외2명 퇴직금"/>
    <x v="674"/>
    <x v="0"/>
  </r>
  <r>
    <x v="26"/>
    <x v="26"/>
    <s v="전라북도 완주군"/>
    <d v="2023-05-10T00:00:00"/>
    <s v="20230510-7005-1"/>
    <s v="3월 지방소득세(종업원분)"/>
    <x v="675"/>
    <x v="0"/>
  </r>
  <r>
    <x v="26"/>
    <x v="26"/>
    <s v="반도체사업부"/>
    <d v="2023-06-30T00:00:00"/>
    <s v="20230630-7065-4"/>
    <s v="6월 급여"/>
    <x v="1"/>
    <x v="727"/>
  </r>
  <r>
    <x v="26"/>
    <x v="26"/>
    <s v="국민건강보험공단"/>
    <d v="2023-06-30T00:00:00"/>
    <s v="20230630-7066-4"/>
    <s v="6월 사회보험"/>
    <x v="1"/>
    <x v="728"/>
  </r>
  <r>
    <x v="26"/>
    <x v="26"/>
    <s v="전라북도 완주군"/>
    <d v="2023-06-30T00:00:00"/>
    <s v="20230630-7067-3"/>
    <s v="5,6월 지방소득세(종업원분)"/>
    <x v="1"/>
    <x v="729"/>
  </r>
  <r>
    <x v="26"/>
    <x v="26"/>
    <s v="반도체사업부"/>
    <d v="2023-06-30T00:00:00"/>
    <s v="20230630-7078-2"/>
    <s v="유재훈기사 퇴직금"/>
    <x v="1"/>
    <x v="730"/>
  </r>
  <r>
    <x v="26"/>
    <x v="26"/>
    <s v="반도체사업부"/>
    <d v="2023-06-30T00:00:00"/>
    <s v="20230630-7080-2"/>
    <s v="2023년1분기 종업원유급휴가 인식"/>
    <x v="676"/>
    <x v="0"/>
  </r>
  <r>
    <x v="26"/>
    <x v="26"/>
    <s v="반도체사업부"/>
    <d v="2023-06-30T00:00:00"/>
    <s v="20230630-7080-3"/>
    <s v="2023년2분기 종업원유급휴가 인식"/>
    <x v="1"/>
    <x v="731"/>
  </r>
  <r>
    <x v="26"/>
    <x v="26"/>
    <s v="반도체사업부"/>
    <d v="2023-07-10T00:00:00"/>
    <s v="20230710-7008-1"/>
    <s v="6월 급여"/>
    <x v="677"/>
    <x v="0"/>
  </r>
  <r>
    <x v="26"/>
    <x v="26"/>
    <s v="국민건강보험공단"/>
    <d v="2023-07-10T00:00:00"/>
    <s v="20230710-7009-1"/>
    <s v="6월 사회보험"/>
    <x v="678"/>
    <x v="0"/>
  </r>
  <r>
    <x v="26"/>
    <x v="26"/>
    <s v="전라북도 완주군"/>
    <d v="2023-07-10T00:00:00"/>
    <s v="20230710-7010-1"/>
    <s v="5월 지방소득세(종업원분)"/>
    <x v="679"/>
    <x v="0"/>
  </r>
  <r>
    <x v="26"/>
    <x v="26"/>
    <s v="반도체사업부"/>
    <d v="2023-07-25T00:00:00"/>
    <s v="20230725-7003-1"/>
    <s v="유재훈기사 퇴직금"/>
    <x v="680"/>
    <x v="0"/>
  </r>
  <r>
    <x v="26"/>
    <x v="26"/>
    <s v="전라북도 완주군"/>
    <d v="2023-08-10T00:00:00"/>
    <s v="20230810-7007-1"/>
    <s v="6월 지방소득세(종업원분)"/>
    <x v="681"/>
    <x v="0"/>
  </r>
  <r>
    <x v="26"/>
    <x v="26"/>
    <s v="반도체사업부"/>
    <d v="2023-09-30T00:00:00"/>
    <s v="20230930-7010-4"/>
    <s v="9월 급여"/>
    <x v="1"/>
    <x v="732"/>
  </r>
  <r>
    <x v="26"/>
    <x v="26"/>
    <s v="국민건강보험공단"/>
    <d v="2023-09-30T00:00:00"/>
    <s v="20230930-7011-4"/>
    <s v="9월 사회보험"/>
    <x v="1"/>
    <x v="733"/>
  </r>
  <r>
    <x v="26"/>
    <x v="26"/>
    <s v="전라북도 완주군"/>
    <d v="2023-09-30T00:00:00"/>
    <s v="20230930-7012-3"/>
    <s v="8,9월 지방소득세(종업원분)"/>
    <x v="1"/>
    <x v="734"/>
  </r>
  <r>
    <x v="26"/>
    <x v="26"/>
    <s v="반도체사업부"/>
    <d v="2023-09-30T00:00:00"/>
    <s v="20230930-7026-2"/>
    <s v="브라벤트과장 퇴직금(22.04.01~23.09.27)"/>
    <x v="1"/>
    <x v="735"/>
  </r>
  <r>
    <x v="26"/>
    <x v="26"/>
    <s v="반도체사업부"/>
    <d v="2023-09-30T00:00:00"/>
    <s v="20230930-7033-2"/>
    <s v="2023년2분기 종업원유급휴가 인식"/>
    <x v="682"/>
    <x v="0"/>
  </r>
  <r>
    <x v="26"/>
    <x v="26"/>
    <s v="반도체사업부"/>
    <d v="2023-09-30T00:00:00"/>
    <s v="20230930-7033-3"/>
    <s v="2023년3분기 종업원유급휴가 인식"/>
    <x v="1"/>
    <x v="736"/>
  </r>
  <r>
    <x v="26"/>
    <x v="26"/>
    <s v="반도체사업부"/>
    <d v="2023-10-10T00:00:00"/>
    <s v="20231010-7002-1"/>
    <s v="9월 급여"/>
    <x v="683"/>
    <x v="0"/>
  </r>
  <r>
    <x v="26"/>
    <x v="26"/>
    <s v="국민건강보험공단"/>
    <d v="2023-10-10T00:00:00"/>
    <s v="20231010-7003-1"/>
    <s v="9월 사회보험"/>
    <x v="684"/>
    <x v="0"/>
  </r>
  <r>
    <x v="26"/>
    <x v="26"/>
    <s v="전라북도 완주군"/>
    <d v="2023-10-10T00:00:00"/>
    <s v="20231010-7004-1"/>
    <s v="8월 지방소득세(종업원분)"/>
    <x v="685"/>
    <x v="0"/>
  </r>
  <r>
    <x v="26"/>
    <x v="26"/>
    <s v="반도체사업부"/>
    <d v="2023-10-25T00:00:00"/>
    <s v="20231025-7001-1"/>
    <s v="브라벤트과장 퇴직금"/>
    <x v="686"/>
    <x v="0"/>
  </r>
  <r>
    <x v="26"/>
    <x v="26"/>
    <s v="전라북도 완주군"/>
    <d v="2023-11-10T00:00:00"/>
    <s v="20231110-7005-1"/>
    <s v="9월 지방소득세(종업원분)"/>
    <x v="687"/>
    <x v="0"/>
  </r>
  <r>
    <x v="26"/>
    <x v="26"/>
    <s v="반도체사업부"/>
    <d v="2023-12-31T00:00:00"/>
    <s v="20231231-7014-4"/>
    <s v="12월 급여"/>
    <x v="1"/>
    <x v="737"/>
  </r>
  <r>
    <x v="26"/>
    <x v="26"/>
    <s v="국민건강보험공단"/>
    <d v="2023-12-31T00:00:00"/>
    <s v="20231231-7015-4"/>
    <s v="12월 사회보험"/>
    <x v="1"/>
    <x v="738"/>
  </r>
  <r>
    <x v="26"/>
    <x v="26"/>
    <s v="전라북도 완주군"/>
    <d v="2023-12-31T00:00:00"/>
    <s v="20231231-7016-3"/>
    <s v="11.12월 지방소득세(종업원분)"/>
    <x v="1"/>
    <x v="739"/>
  </r>
  <r>
    <x v="26"/>
    <x v="26"/>
    <s v="반도체사업부"/>
    <d v="2023-12-31T00:00:00"/>
    <s v="20231231-7017-5"/>
    <s v="최재우주임외4명 퇴직금"/>
    <x v="1"/>
    <x v="740"/>
  </r>
  <r>
    <x v="27"/>
    <x v="27"/>
    <s v="한길순"/>
    <d v="2023-02-20T00:00:00"/>
    <s v="20230220-7011-1"/>
    <s v="연구개발 김승량 이사 원룸 보증금"/>
    <x v="688"/>
    <x v="0"/>
  </r>
  <r>
    <x v="28"/>
    <x v="28"/>
    <s v="우체국"/>
    <d v="2023-01-01T00:00:00"/>
    <s v="20230101-7001-1"/>
    <s v="이자"/>
    <x v="689"/>
    <x v="0"/>
  </r>
  <r>
    <x v="28"/>
    <x v="28"/>
    <s v="서울반도체(주)"/>
    <d v="2023-01-02T00:00:00"/>
    <s v="20230102-7004-1"/>
    <s v="11/30일자 매출대금 회수"/>
    <x v="690"/>
    <x v="0"/>
  </r>
  <r>
    <x v="28"/>
    <x v="28"/>
    <s v="(주)세영로지스틱스"/>
    <d v="2023-01-02T00:00:00"/>
    <s v="20230102-7006-5"/>
    <s v="KWANGMYUNG RETURN시 수입통관료"/>
    <x v="1"/>
    <x v="741"/>
  </r>
  <r>
    <x v="28"/>
    <x v="28"/>
    <s v="영종합동관세사무소"/>
    <d v="2023-01-02T00:00:00"/>
    <s v="20230102-7006-6"/>
    <s v="KWANGMYUNG RETURN시 수입통관료"/>
    <x v="1"/>
    <x v="742"/>
  </r>
  <r>
    <x v="28"/>
    <x v="28"/>
    <s v="SANKEN ELECTRIC CO LTD"/>
    <d v="2023-01-03T00:00:00"/>
    <s v="20230103-7003-1"/>
    <s v="9월잔금,10월일부 매출대금 회수"/>
    <x v="691"/>
    <x v="0"/>
  </r>
  <r>
    <x v="28"/>
    <x v="28"/>
    <s v="삼성전자(주)"/>
    <d v="2023-01-03T00:00:00"/>
    <s v="20230103-7004-1"/>
    <s v="12/30일자 매출대금 회수"/>
    <x v="692"/>
    <x v="0"/>
  </r>
  <r>
    <x v="28"/>
    <x v="28"/>
    <s v="서울보증보험 익산"/>
    <d v="2023-01-03T00:00:00"/>
    <s v="20230103-7008-2"/>
    <s v="반도체 사업부 토지임대 원상회복이행보증보험료(23년분)"/>
    <x v="1"/>
    <x v="743"/>
  </r>
  <r>
    <x v="28"/>
    <x v="28"/>
    <s v="신한은행 익산"/>
    <d v="2023-01-05T00:00:00"/>
    <s v="20230105-7001-2"/>
    <s v="1월분 법인카드대금 결제"/>
    <x v="1"/>
    <x v="744"/>
  </r>
  <r>
    <x v="28"/>
    <x v="28"/>
    <s v="(주)오디텍전주지점"/>
    <d v="2023-01-05T00:00:00"/>
    <s v="20230105-7002-2"/>
    <s v="1월분 소액 현금"/>
    <x v="1"/>
    <x v="116"/>
  </r>
  <r>
    <x v="28"/>
    <x v="28"/>
    <s v="익산세관"/>
    <d v="2023-01-05T00:00:00"/>
    <s v="20230105-7006-1"/>
    <s v="관세 환급"/>
    <x v="693"/>
    <x v="0"/>
  </r>
  <r>
    <x v="28"/>
    <x v="28"/>
    <s v="SHANTOU HUASHAN ELECTRONIC"/>
    <d v="2023-01-06T00:00:00"/>
    <s v="20230106-7002-1"/>
    <s v="11월분 매출대금 회수"/>
    <x v="694"/>
    <x v="0"/>
  </r>
  <r>
    <x v="28"/>
    <x v="28"/>
    <s v="엔엘씨"/>
    <d v="2023-01-06T00:00:00"/>
    <s v="20230106-7003-1"/>
    <s v="10월잔금 매출대금 회수"/>
    <x v="695"/>
    <x v="0"/>
  </r>
  <r>
    <x v="28"/>
    <x v="28"/>
    <s v="OSRAM Opto Semiconductors Sdn."/>
    <d v="2023-01-09T00:00:00"/>
    <s v="20230109-7009-1"/>
    <s v="9월일부 매출대금 회수"/>
    <x v="696"/>
    <x v="0"/>
  </r>
  <r>
    <x v="28"/>
    <x v="28"/>
    <s v="전북도시가스"/>
    <d v="2023-01-10T00:00:00"/>
    <s v="20230110-7001-2"/>
    <s v="12월 도시가스 납부"/>
    <x v="1"/>
    <x v="745"/>
  </r>
  <r>
    <x v="28"/>
    <x v="28"/>
    <s v="반도체사업부"/>
    <d v="2023-01-10T00:00:00"/>
    <s v="20230110-7002-4"/>
    <s v="12월분 매입액 결제"/>
    <x v="1"/>
    <x v="746"/>
  </r>
  <r>
    <x v="28"/>
    <x v="28"/>
    <s v="전대문화사"/>
    <d v="2023-01-10T00:00:00"/>
    <s v="20230110-7002-6"/>
    <s v="반도체사업부 사업계획설 제작"/>
    <x v="1"/>
    <x v="747"/>
  </r>
  <r>
    <x v="28"/>
    <x v="28"/>
    <s v="인천세관장"/>
    <d v="2023-01-10T00:00:00"/>
    <s v="20230110-7003-3"/>
    <s v="SHENZHEN ORIENT RETURN시 수입부가세"/>
    <x v="1"/>
    <x v="748"/>
  </r>
  <r>
    <x v="28"/>
    <x v="28"/>
    <s v="이계순"/>
    <d v="2023-01-10T00:00:00"/>
    <s v="20230110-7004-4"/>
    <s v="윤하우스 201.203.301호 1월 임차료"/>
    <x v="1"/>
    <x v="749"/>
  </r>
  <r>
    <x v="28"/>
    <x v="28"/>
    <s v="반도체사업부"/>
    <d v="2023-01-10T00:00:00"/>
    <s v="20230110-7005-2"/>
    <s v="12월 급여 지급"/>
    <x v="1"/>
    <x v="750"/>
  </r>
  <r>
    <x v="28"/>
    <x v="28"/>
    <s v="국민건강보험공단"/>
    <d v="2023-01-10T00:00:00"/>
    <s v="20230110-7006-2"/>
    <s v="12월 사회보험 납부"/>
    <x v="1"/>
    <x v="751"/>
  </r>
  <r>
    <x v="28"/>
    <x v="28"/>
    <s v="전라북도 완주군"/>
    <d v="2023-01-10T00:00:00"/>
    <s v="20230110-7007-2"/>
    <s v="11월 지방소득세(종업원분) 납부"/>
    <x v="1"/>
    <x v="752"/>
  </r>
  <r>
    <x v="28"/>
    <x v="28"/>
    <s v="(주)원반도체"/>
    <d v="2023-01-10T00:00:00"/>
    <s v="20230110-7012-1"/>
    <s v="10월일부,11월일부 매출대금 회수"/>
    <x v="697"/>
    <x v="0"/>
  </r>
  <r>
    <x v="28"/>
    <x v="28"/>
    <s v="신한은행 익산"/>
    <d v="2023-01-11T00:00:00"/>
    <s v="20230111-7001-2"/>
    <s v="2월분 법인카드대금 결제"/>
    <x v="1"/>
    <x v="753"/>
  </r>
  <r>
    <x v="28"/>
    <x v="28"/>
    <s v="㈜루미컴"/>
    <d v="2023-01-13T00:00:00"/>
    <s v="20230113-7003-1"/>
    <s v="10월분 매출대금 회수"/>
    <x v="698"/>
    <x v="0"/>
  </r>
  <r>
    <x v="28"/>
    <x v="28"/>
    <s v="반도체사업부"/>
    <d v="2023-01-16T00:00:00"/>
    <s v="20230116-7001-10"/>
    <s v="12월분 매입액 결제"/>
    <x v="1"/>
    <x v="754"/>
  </r>
  <r>
    <x v="28"/>
    <x v="28"/>
    <s v="주식회사 케이엘테크(KL TECH)"/>
    <d v="2023-01-16T00:00:00"/>
    <s v="20230116-7009-3"/>
    <s v="EPI 증설을 위한 고압가스저장시설 설치관련 기술검토 및 인허가 용역 계약금"/>
    <x v="1"/>
    <x v="755"/>
  </r>
  <r>
    <x v="28"/>
    <x v="28"/>
    <s v="건축사사무소초원"/>
    <d v="2023-01-16T00:00:00"/>
    <s v="20230116-7010-3"/>
    <s v="EPI 시설 도입은 위한 증축공사 설계 용역"/>
    <x v="1"/>
    <x v="352"/>
  </r>
  <r>
    <x v="28"/>
    <x v="28"/>
    <s v="반도체사업부"/>
    <d v="2023-01-17T00:00:00"/>
    <s v="20230117-7007-10"/>
    <s v="11월분 매입액 결제"/>
    <x v="1"/>
    <x v="756"/>
  </r>
  <r>
    <x v="28"/>
    <x v="28"/>
    <s v="한국전력공사"/>
    <d v="2023-01-18T00:00:00"/>
    <s v="20230118-7001-4"/>
    <s v="전기요금 납부"/>
    <x v="1"/>
    <x v="757"/>
  </r>
  <r>
    <x v="28"/>
    <x v="28"/>
    <s v="주식회사 천우하우징"/>
    <d v="2023-01-18T00:00:00"/>
    <s v="20230118-7008-3"/>
    <s v="주방 집기 계약금"/>
    <x v="1"/>
    <x v="241"/>
  </r>
  <r>
    <x v="28"/>
    <x v="28"/>
    <s v="주식회사 천우하우징"/>
    <d v="2023-01-18T00:00:00"/>
    <s v="20230118-7009-3"/>
    <s v="주차장 및 부대토목공사 계약금"/>
    <x v="1"/>
    <x v="242"/>
  </r>
  <r>
    <x v="28"/>
    <x v="28"/>
    <s v="주식회사 티원시스템"/>
    <d v="2023-01-18T00:00:00"/>
    <s v="20230118-7010-3"/>
    <s v="불량칩 이젝터 계약금"/>
    <x v="1"/>
    <x v="758"/>
  </r>
  <r>
    <x v="28"/>
    <x v="28"/>
    <s v="신한은행 익산"/>
    <d v="2023-01-20T00:00:00"/>
    <s v="20230120-7003-2"/>
    <s v="2월분 법인카드대금 결제"/>
    <x v="1"/>
    <x v="759"/>
  </r>
  <r>
    <x v="28"/>
    <x v="28"/>
    <s v="사단법인대한산업안전협회"/>
    <d v="2023-01-25T00:00:00"/>
    <s v="20230125-7001-3"/>
    <s v="1월 안전관리대행수수료"/>
    <x v="1"/>
    <x v="493"/>
  </r>
  <r>
    <x v="28"/>
    <x v="28"/>
    <s v="(주)에스원전주"/>
    <d v="2023-01-25T00:00:00"/>
    <s v="20230125-7002-15"/>
    <s v="무인기계경비용역료외"/>
    <x v="1"/>
    <x v="760"/>
  </r>
  <r>
    <x v="28"/>
    <x v="28"/>
    <s v="대한산업보건협회"/>
    <d v="2023-01-25T00:00:00"/>
    <s v="20230125-7003-3"/>
    <s v="1월 보건관리대행수수료"/>
    <x v="1"/>
    <x v="761"/>
  </r>
  <r>
    <x v="28"/>
    <x v="28"/>
    <s v="인천세관장"/>
    <d v="2023-01-25T00:00:00"/>
    <s v="20230125-7004-4"/>
    <s v="1월 수입 관부가세"/>
    <x v="1"/>
    <x v="762"/>
  </r>
  <r>
    <x v="28"/>
    <x v="28"/>
    <s v="(주)어드밴스메탈"/>
    <d v="2023-01-25T00:00:00"/>
    <s v="20230125-7005-2"/>
    <s v="12월분 매입액 결제"/>
    <x v="1"/>
    <x v="763"/>
  </r>
  <r>
    <x v="28"/>
    <x v="28"/>
    <s v="퍼스텍"/>
    <d v="2023-01-25T00:00:00"/>
    <s v="20230125-7006-2"/>
    <s v="12월분 매입액 결제"/>
    <x v="1"/>
    <x v="764"/>
  </r>
  <r>
    <x v="28"/>
    <x v="28"/>
    <s v="반도체사업부"/>
    <d v="2023-01-25T00:00:00"/>
    <s v="20230125-7007-2"/>
    <s v="강우혁주임,정일량기사 심청 출장비 정산(1/8~13)"/>
    <x v="1"/>
    <x v="765"/>
  </r>
  <r>
    <x v="28"/>
    <x v="28"/>
    <s v="반도체사업부"/>
    <d v="2023-01-25T00:00:00"/>
    <s v="20230125-7020-2"/>
    <s v="전북특구 기술사업화 1차년도 연구수당"/>
    <x v="1"/>
    <x v="766"/>
  </r>
  <r>
    <x v="28"/>
    <x v="28"/>
    <s v="가람환경 주식회사"/>
    <d v="2023-01-25T00:00:00"/>
    <s v="20230125-7021-3"/>
    <s v="EPI 증설을 위한 대기, 폐수 배출시설 인허가 대행 계약금(50%)"/>
    <x v="1"/>
    <x v="162"/>
  </r>
  <r>
    <x v="28"/>
    <x v="28"/>
    <s v="페더럴익스프레스코리아(주)"/>
    <d v="2023-01-25T00:00:00"/>
    <s v="20230125-7022-2"/>
    <s v="수출운송료"/>
    <x v="1"/>
    <x v="767"/>
  </r>
  <r>
    <x v="28"/>
    <x v="28"/>
    <s v="주식회사디에이치엘코리아"/>
    <d v="2023-01-25T00:00:00"/>
    <s v="20230125-7023-2"/>
    <s v="수출운송료"/>
    <x v="1"/>
    <x v="768"/>
  </r>
  <r>
    <x v="28"/>
    <x v="28"/>
    <s v="Jingnan Electronics CO., LTD"/>
    <d v="2023-01-25T00:00:00"/>
    <s v="20230125-7030-1"/>
    <s v="8월,9월일부 매출대금 회수"/>
    <x v="699"/>
    <x v="0"/>
  </r>
  <r>
    <x v="28"/>
    <x v="28"/>
    <s v="JIANGSU HENGFENG SUNTEC TECHNOLOGY CO LTD"/>
    <d v="2023-01-25T00:00:00"/>
    <s v="20230125-7031-1"/>
    <s v="1월분 매출대금 회수"/>
    <x v="700"/>
    <x v="0"/>
  </r>
  <r>
    <x v="28"/>
    <x v="28"/>
    <s v="반도체사업부"/>
    <d v="2023-01-25T00:00:00"/>
    <s v="20230125-7035-2"/>
    <s v="박창수과장 출장비 지급"/>
    <x v="1"/>
    <x v="769"/>
  </r>
  <r>
    <x v="28"/>
    <x v="28"/>
    <s v="반도체사업부"/>
    <d v="2023-01-25T00:00:00"/>
    <s v="20230125-7036-2"/>
    <s v="1월 생일자 케익, 상품권 구매"/>
    <x v="1"/>
    <x v="385"/>
  </r>
  <r>
    <x v="28"/>
    <x v="28"/>
    <s v="SM건축사사무소"/>
    <d v="2023-01-25T00:00:00"/>
    <s v="20230125-7037-3"/>
    <s v="EPI 증설을 위한 오디텍 증축공사 건축감리 용역비 1차"/>
    <x v="1"/>
    <x v="770"/>
  </r>
  <r>
    <x v="28"/>
    <x v="28"/>
    <s v="(주)라온크리에이트"/>
    <d v="2023-01-26T00:00:00"/>
    <s v="20230126-7004-1"/>
    <s v="매출대금 선수입금"/>
    <x v="701"/>
    <x v="0"/>
  </r>
  <r>
    <x v="28"/>
    <x v="28"/>
    <s v="(주)한국무역정보통신"/>
    <d v="2023-01-26T00:00:00"/>
    <s v="20230126-7006-3"/>
    <s v="전자무역서비스 이용료"/>
    <x v="1"/>
    <x v="771"/>
  </r>
  <r>
    <x v="28"/>
    <x v="28"/>
    <s v="영광건설기계(합동지게차)"/>
    <d v="2023-01-30T00:00:00"/>
    <s v="20230130-7011-3"/>
    <s v="수입약품 하역 지게차 사용료"/>
    <x v="1"/>
    <x v="255"/>
  </r>
  <r>
    <x v="28"/>
    <x v="28"/>
    <s v="한영"/>
    <d v="2023-01-30T00:00:00"/>
    <s v="20230130-7012-3"/>
    <s v="양자점 제조관련 글러브박스  글러브 선입금"/>
    <x v="1"/>
    <x v="772"/>
  </r>
  <r>
    <x v="28"/>
    <x v="28"/>
    <s v="CHANGZHOU GALAXY CENTURY MICRO"/>
    <d v="2023-01-31T00:00:00"/>
    <s v="20230131-7001-4"/>
    <s v="12월 패키지 물대 송금시 수수료"/>
    <x v="1"/>
    <x v="171"/>
  </r>
  <r>
    <x v="28"/>
    <x v="28"/>
    <s v="Shenzhen Qingyi Photomask"/>
    <d v="2023-01-31T00:00:00"/>
    <s v="20230131-7002-4"/>
    <s v="12월 마스크 물대 송금시 수수료"/>
    <x v="1"/>
    <x v="171"/>
  </r>
  <r>
    <x v="28"/>
    <x v="28"/>
    <s v="전라북도 완주군"/>
    <d v="2023-01-31T00:00:00"/>
    <s v="20230131-7004-2"/>
    <s v="반도체제조외8건 등록면허세"/>
    <x v="1"/>
    <x v="457"/>
  </r>
  <r>
    <x v="28"/>
    <x v="28"/>
    <s v="한국장애인고용공단 전북지사"/>
    <d v="2023-01-31T00:00:00"/>
    <s v="20230131-7005-2"/>
    <s v="2022년 장애인고용부담금"/>
    <x v="1"/>
    <x v="773"/>
  </r>
  <r>
    <x v="28"/>
    <x v="28"/>
    <s v="(주)LG유플러스"/>
    <d v="2023-01-31T00:00:00"/>
    <s v="20230131-7007-3"/>
    <s v="전화요금 납부"/>
    <x v="1"/>
    <x v="774"/>
  </r>
  <r>
    <x v="28"/>
    <x v="28"/>
    <s v="완주산업단지사무소"/>
    <d v="2023-01-31T00:00:00"/>
    <s v="20230131-7008-2"/>
    <s v="상하수도요금 납부"/>
    <x v="1"/>
    <x v="775"/>
  </r>
  <r>
    <x v="28"/>
    <x v="28"/>
    <s v="(주)케이티"/>
    <d v="2023-01-31T00:00:00"/>
    <s v="20230131-7010-9"/>
    <s v="이동전화요금 납부"/>
    <x v="1"/>
    <x v="776"/>
  </r>
  <r>
    <x v="28"/>
    <x v="28"/>
    <s v="전북도시가스"/>
    <d v="2023-01-31T00:00:00"/>
    <s v="20230131-7011-2"/>
    <s v="에비나고문 도시가스(원둔산3길12-14 303호)"/>
    <x v="1"/>
    <x v="777"/>
  </r>
  <r>
    <x v="28"/>
    <x v="28"/>
    <s v="레이트론(주)"/>
    <d v="2023-01-31T00:00:00"/>
    <s v="20230131-7031-1"/>
    <s v="11월분 매출대금 회수"/>
    <x v="702"/>
    <x v="0"/>
  </r>
  <r>
    <x v="28"/>
    <x v="28"/>
    <s v="우리이앤엘(주)"/>
    <d v="2023-01-31T00:00:00"/>
    <s v="20230131-7031-4"/>
    <s v="10/31일자 매출대금 회수"/>
    <x v="703"/>
    <x v="0"/>
  </r>
  <r>
    <x v="28"/>
    <x v="28"/>
    <s v="(주)앤에스텍"/>
    <d v="2023-01-31T00:00:00"/>
    <s v="20230131-7032-1"/>
    <s v="11월분 매출대금 회수"/>
    <x v="704"/>
    <x v="0"/>
  </r>
  <r>
    <x v="28"/>
    <x v="28"/>
    <s v="(주)동부엘이디"/>
    <d v="2023-01-31T00:00:00"/>
    <s v="20230131-7032-5"/>
    <s v="12/30일자 매출대금 회수"/>
    <x v="705"/>
    <x v="0"/>
  </r>
  <r>
    <x v="28"/>
    <x v="28"/>
    <s v="(주)쎄미하우"/>
    <d v="2023-01-31T00:00:00"/>
    <s v="20230131-7033-1"/>
    <s v="12/30일자 매출대금 회수"/>
    <x v="706"/>
    <x v="0"/>
  </r>
  <r>
    <x v="28"/>
    <x v="28"/>
    <s v="서울반도체(주)"/>
    <d v="2023-01-31T00:00:00"/>
    <s v="20230131-7033-3"/>
    <s v="12/30일자 매출대금 회수"/>
    <x v="707"/>
    <x v="0"/>
  </r>
  <r>
    <x v="28"/>
    <x v="28"/>
    <s v="GLOCHIPS"/>
    <d v="2023-01-31T00:00:00"/>
    <s v="20230131-7033-5"/>
    <s v="9/30일자 매출대금 회수"/>
    <x v="708"/>
    <x v="0"/>
  </r>
  <r>
    <x v="28"/>
    <x v="28"/>
    <s v="(주)트리노테크놀로지"/>
    <d v="2023-01-31T00:00:00"/>
    <s v="20230131-7034-1"/>
    <s v="10/31일자 매출대금 회수"/>
    <x v="709"/>
    <x v="0"/>
  </r>
  <r>
    <x v="28"/>
    <x v="28"/>
    <s v="삼성엘이디주식회사(TIANJIN)"/>
    <d v="2023-01-31T00:00:00"/>
    <s v="20230131-7035-1"/>
    <s v="11월분 매출대금 회수"/>
    <x v="710"/>
    <x v="0"/>
  </r>
  <r>
    <x v="28"/>
    <x v="28"/>
    <s v="반도체사업부"/>
    <d v="2023-01-31T00:00:00"/>
    <s v="20230131-7038-30"/>
    <s v="12월분 매입액 결제"/>
    <x v="1"/>
    <x v="778"/>
  </r>
  <r>
    <x v="28"/>
    <x v="28"/>
    <s v="우체국"/>
    <d v="2023-01-31T00:00:00"/>
    <s v="20230131-7048-2"/>
    <s v="우체국(보통예금) -&gt; 하나은행(보통예금) 이체"/>
    <x v="1"/>
    <x v="779"/>
  </r>
  <r>
    <x v="28"/>
    <x v="28"/>
    <s v="이계순"/>
    <d v="2023-02-03T00:00:00"/>
    <s v="20230203-7001-4"/>
    <s v="윤하우스 201.203.301호 2월 임차료"/>
    <x v="1"/>
    <x v="749"/>
  </r>
  <r>
    <x v="28"/>
    <x v="28"/>
    <s v="SEOUL SEMICONDUCTOR VINA"/>
    <d v="2023-02-03T00:00:00"/>
    <s v="20230203-7005-1"/>
    <s v="7월잔금,8월일부 매출대금 회수"/>
    <x v="711"/>
    <x v="0"/>
  </r>
  <r>
    <x v="28"/>
    <x v="28"/>
    <s v="Huizhou Espace photoglectric Co.,LTD"/>
    <d v="2023-02-03T00:00:00"/>
    <s v="20230203-7006-1"/>
    <s v="9월일부 매출대금 회수"/>
    <x v="712"/>
    <x v="0"/>
  </r>
  <r>
    <x v="28"/>
    <x v="28"/>
    <s v="신한은행 익산"/>
    <d v="2023-02-06T00:00:00"/>
    <s v="20230206-7001-3"/>
    <s v="2월분 법인카드대금 결제"/>
    <x v="1"/>
    <x v="780"/>
  </r>
  <r>
    <x v="28"/>
    <x v="28"/>
    <s v="반도체사업부"/>
    <d v="2023-02-06T00:00:00"/>
    <s v="20230206-7003-2"/>
    <s v="박창수과장 출장비 지급"/>
    <x v="1"/>
    <x v="225"/>
  </r>
  <r>
    <x v="28"/>
    <x v="28"/>
    <s v="shenzhen keweixin optics"/>
    <d v="2023-02-06T00:00:00"/>
    <s v="20230206-7005-1"/>
    <s v="8월일부 매출대금 회수"/>
    <x v="713"/>
    <x v="0"/>
  </r>
  <r>
    <x v="28"/>
    <x v="28"/>
    <s v="㈜옵토리치일렉트로닉스"/>
    <d v="2023-02-06T00:00:00"/>
    <s v="20230206-7006-1"/>
    <s v="11월분 매출대금 회수"/>
    <x v="714"/>
    <x v="0"/>
  </r>
  <r>
    <x v="28"/>
    <x v="28"/>
    <s v="(주)원반도체"/>
    <d v="2023-02-06T00:00:00"/>
    <s v="20230206-7007-1"/>
    <s v="10월,11월분 매출대금 회수"/>
    <x v="715"/>
    <x v="0"/>
  </r>
  <r>
    <x v="28"/>
    <x v="28"/>
    <s v="(주)큐에스아이"/>
    <d v="2023-02-06T00:00:00"/>
    <s v="20230206-7008-1"/>
    <s v="11월분 매출대금 회수"/>
    <x v="716"/>
    <x v="0"/>
  </r>
  <r>
    <x v="28"/>
    <x v="28"/>
    <s v="드림정보전산"/>
    <d v="2023-02-06T00:00:00"/>
    <s v="20230206-7012-3"/>
    <s v="복합기"/>
    <x v="1"/>
    <x v="255"/>
  </r>
  <r>
    <x v="28"/>
    <x v="28"/>
    <s v="김정안"/>
    <d v="2023-02-06T00:00:00"/>
    <s v="20230206-7013-6"/>
    <s v="1월 신규사업 리튬황 배터리 기술개발 고문료"/>
    <x v="1"/>
    <x v="269"/>
  </r>
  <r>
    <x v="28"/>
    <x v="28"/>
    <s v="원광대학교 산학협력단"/>
    <d v="2023-02-06T00:00:00"/>
    <s v="20230206-7013-7"/>
    <s v="1월 QD 공동실험 연구보조인력2명 인건비"/>
    <x v="1"/>
    <x v="781"/>
  </r>
  <r>
    <x v="28"/>
    <x v="28"/>
    <s v="제이비안전기술원(주)"/>
    <d v="2023-02-06T00:00:00"/>
    <s v="20230206-7014-3"/>
    <s v="EPI 증설을 위한 건축물공사 기술지도 계약 계약금"/>
    <x v="1"/>
    <x v="118"/>
  </r>
  <r>
    <x v="28"/>
    <x v="28"/>
    <s v="Kwangmyung Semiconductor CO.,"/>
    <d v="2023-02-07T00:00:00"/>
    <s v="20230207-7004-1"/>
    <s v="8월일부 매출대금 회수"/>
    <x v="717"/>
    <x v="0"/>
  </r>
  <r>
    <x v="28"/>
    <x v="28"/>
    <s v="GUANGZHOU DONG DO ELECTRONICS"/>
    <d v="2023-02-07T00:00:00"/>
    <s v="20230207-7005-1"/>
    <s v="8월잔금,9월분 매출대금 회수"/>
    <x v="718"/>
    <x v="0"/>
  </r>
  <r>
    <x v="28"/>
    <x v="28"/>
    <s v="SANKEN ELECTRIC CO LTD"/>
    <d v="2023-02-07T00:00:00"/>
    <s v="20230207-7006-1"/>
    <s v="10월잔금,11월일부 매출대금 회수"/>
    <x v="719"/>
    <x v="0"/>
  </r>
  <r>
    <x v="28"/>
    <x v="28"/>
    <s v="EVERLIGHT ELECTRONICS CO.,LTD."/>
    <d v="2023-02-07T00:00:00"/>
    <s v="20230207-7007-1"/>
    <s v="8월분 매출대금 회수"/>
    <x v="720"/>
    <x v="0"/>
  </r>
  <r>
    <x v="28"/>
    <x v="28"/>
    <s v="OSRAM Opto Semiconductors Sdn."/>
    <d v="2023-02-07T00:00:00"/>
    <s v="20230207-7008-1"/>
    <s v="9월잔금,10월일부 매출대금 회수"/>
    <x v="721"/>
    <x v="0"/>
  </r>
  <r>
    <x v="28"/>
    <x v="28"/>
    <s v="유한회사 더번영건설"/>
    <d v="2023-02-07T00:00:00"/>
    <s v="20230207-7012-3"/>
    <s v="EPI 증설을 위한 오디텍 증축공사 가스캐비넷 보관장소 증축 계약금 30%"/>
    <x v="1"/>
    <x v="782"/>
  </r>
  <r>
    <x v="28"/>
    <x v="28"/>
    <s v="유한회사 더번영건설"/>
    <d v="2023-02-07T00:00:00"/>
    <s v="20230207-7013-3"/>
    <s v="EPI 증설을 위한 오디텍 증축공사 지정폐기물 저장소 증축공사 계약금 30%"/>
    <x v="1"/>
    <x v="783"/>
  </r>
  <r>
    <x v="28"/>
    <x v="28"/>
    <s v="유한회사 더번영건설"/>
    <d v="2023-02-07T00:00:00"/>
    <s v="20230207-7014-3"/>
    <s v="EPI 증설을 위한 오디텍 증축공사 공장동 증축 계약금 30%"/>
    <x v="1"/>
    <x v="784"/>
  </r>
  <r>
    <x v="28"/>
    <x v="28"/>
    <s v="유한회사 더번영건설"/>
    <d v="2023-02-07T00:00:00"/>
    <s v="20230207-7015-3"/>
    <s v="EPI 증설을 위한 오디텍 증축공사 수소저장소 증축 계약금 30%"/>
    <x v="1"/>
    <x v="785"/>
  </r>
  <r>
    <x v="28"/>
    <x v="28"/>
    <s v="유한회사 더번영건설"/>
    <d v="2023-02-07T00:00:00"/>
    <s v="20230207-7016-3"/>
    <s v="EPI 증설을 위한 오디텍 증축공사 기계실 증축 계약금 30%"/>
    <x v="1"/>
    <x v="786"/>
  </r>
  <r>
    <x v="28"/>
    <x v="28"/>
    <s v="대진기계(주)"/>
    <d v="2023-02-07T00:00:00"/>
    <s v="20230207-7017-3"/>
    <s v="에어콤프레샤 계약금 30%"/>
    <x v="1"/>
    <x v="787"/>
  </r>
  <r>
    <x v="28"/>
    <x v="28"/>
    <s v="주식회사 케이엘테크(KL TECH)"/>
    <d v="2023-02-07T00:00:00"/>
    <s v="20230207-7018-3"/>
    <s v="EPI 증설을 위한 고압가스저장시설 설치관련 기술검토 및 인허가 용역 잔금"/>
    <x v="1"/>
    <x v="788"/>
  </r>
  <r>
    <x v="28"/>
    <x v="28"/>
    <s v="주식회사 티원시스템"/>
    <d v="2023-02-07T00:00:00"/>
    <s v="20230207-7019-3"/>
    <s v="불량칩 이젝터 중도금"/>
    <x v="1"/>
    <x v="758"/>
  </r>
  <r>
    <x v="28"/>
    <x v="28"/>
    <s v="(주)아이엠에스나노텍"/>
    <d v="2023-02-07T00:00:00"/>
    <s v="20230207-7020-3"/>
    <s v="외관 검사기 중도금"/>
    <x v="1"/>
    <x v="789"/>
  </r>
  <r>
    <x v="28"/>
    <x v="28"/>
    <s v="엔엘씨"/>
    <d v="2023-02-09T00:00:00"/>
    <s v="20230209-7006-1"/>
    <s v="11/30일자 매출대금 회수"/>
    <x v="722"/>
    <x v="0"/>
  </r>
  <r>
    <x v="28"/>
    <x v="28"/>
    <s v="전북도시가스"/>
    <d v="2023-02-10T00:00:00"/>
    <s v="20230210-7002-5"/>
    <s v="1월 도시가스  납부"/>
    <x v="1"/>
    <x v="790"/>
  </r>
  <r>
    <x v="28"/>
    <x v="28"/>
    <s v="반도체사업부"/>
    <d v="2023-02-10T00:00:00"/>
    <s v="20230210-7003-4"/>
    <s v="1월 급여 지급"/>
    <x v="1"/>
    <x v="791"/>
  </r>
  <r>
    <x v="28"/>
    <x v="28"/>
    <s v="전라북도 완주군"/>
    <d v="2023-02-10T00:00:00"/>
    <s v="20230210-7004-2"/>
    <s v="12월 지방소득세(종업원분)"/>
    <x v="1"/>
    <x v="792"/>
  </r>
  <r>
    <x v="28"/>
    <x v="28"/>
    <s v="삼성전자(주)"/>
    <d v="2023-02-10T00:00:00"/>
    <s v="20230210-7005-1"/>
    <s v="1/31일자 매출대금 회수"/>
    <x v="723"/>
    <x v="0"/>
  </r>
  <r>
    <x v="28"/>
    <x v="28"/>
    <s v="국민건강보험공단"/>
    <d v="2023-02-10T00:00:00"/>
    <s v="20230210-7009-4"/>
    <s v="1월 사회보험 납부"/>
    <x v="1"/>
    <x v="793"/>
  </r>
  <r>
    <x v="28"/>
    <x v="28"/>
    <s v="(주)오디텍전주지점"/>
    <d v="2023-02-13T00:00:00"/>
    <s v="20230213-7001-2"/>
    <s v="1월분 소액 현금"/>
    <x v="1"/>
    <x v="794"/>
  </r>
  <r>
    <x v="28"/>
    <x v="28"/>
    <s v="(주)오디텍전주지점"/>
    <d v="2023-02-13T00:00:00"/>
    <s v="20230213-7004-1"/>
    <s v="1월 시설 현금구매 소모품"/>
    <x v="1"/>
    <x v="795"/>
  </r>
  <r>
    <x v="28"/>
    <x v="28"/>
    <s v="가람환경 주식회사"/>
    <d v="2023-02-14T00:00:00"/>
    <s v="20230214-7006-3"/>
    <s v="스크러버 설치공사 계약금 30%"/>
    <x v="1"/>
    <x v="796"/>
  </r>
  <r>
    <x v="28"/>
    <x v="28"/>
    <s v="(주)컴퓨존"/>
    <d v="2023-02-14T00:00:00"/>
    <s v="20230214-7007-2"/>
    <s v="개발팀 업무용 PC 구입"/>
    <x v="1"/>
    <x v="797"/>
  </r>
  <r>
    <x v="28"/>
    <x v="28"/>
    <s v="반도체사업부"/>
    <d v="2023-02-15T00:00:00"/>
    <s v="20230215-7001-13"/>
    <s v="1월분 매입액 결제"/>
    <x v="1"/>
    <x v="798"/>
  </r>
  <r>
    <x v="28"/>
    <x v="28"/>
    <s v="SHENZHEN ORIENT CO.,LTD."/>
    <d v="2023-02-15T00:00:00"/>
    <s v="20230215-7006-1"/>
    <s v="21년11월잔금,12월분,1월,2월,3월일부 매출대금 회수"/>
    <x v="724"/>
    <x v="0"/>
  </r>
  <r>
    <x v="28"/>
    <x v="28"/>
    <s v="㈜루미컴"/>
    <d v="2023-02-15T00:00:00"/>
    <s v="20230215-7010-1"/>
    <s v="11월분 매출대금 회수"/>
    <x v="725"/>
    <x v="0"/>
  </r>
  <r>
    <x v="28"/>
    <x v="28"/>
    <s v="(주)어드밴스메탈"/>
    <d v="2023-02-16T00:00:00"/>
    <s v="20230216-7008-2"/>
    <s v="12월분 매입액 결제"/>
    <x v="1"/>
    <x v="799"/>
  </r>
  <r>
    <x v="28"/>
    <x v="28"/>
    <s v="인천세관장"/>
    <d v="2023-02-16T00:00:00"/>
    <s v="20230216-7009-2"/>
    <s v="PBF 1.4AS 수입 관부가세"/>
    <x v="1"/>
    <x v="800"/>
  </r>
  <r>
    <x v="28"/>
    <x v="28"/>
    <s v="(주)어드밴스메탈"/>
    <d v="2023-02-20T00:00:00"/>
    <s v="20230220-7001-2"/>
    <s v="1월분 매입액 결제"/>
    <x v="1"/>
    <x v="801"/>
  </r>
  <r>
    <x v="28"/>
    <x v="28"/>
    <s v="신혼꽃화원"/>
    <d v="2023-02-20T00:00:00"/>
    <s v="20230220-7004-2"/>
    <s v="김영남이사 모친상 근조외 3건"/>
    <x v="1"/>
    <x v="802"/>
  </r>
  <r>
    <x v="28"/>
    <x v="28"/>
    <s v="(주)컴퓨존"/>
    <d v="2023-02-20T00:00:00"/>
    <s v="20230220-7010-2"/>
    <s v="시설팀 업무용 PC 구입"/>
    <x v="1"/>
    <x v="803"/>
  </r>
  <r>
    <x v="28"/>
    <x v="28"/>
    <s v="한길순"/>
    <d v="2023-02-20T00:00:00"/>
    <s v="20230220-7011-4"/>
    <s v="연구개발 김승량 이사 원룸부동산 중개료, 월세, 보증금"/>
    <x v="1"/>
    <x v="804"/>
  </r>
  <r>
    <x v="28"/>
    <x v="28"/>
    <s v="인천세관장"/>
    <d v="2023-02-20T00:00:00"/>
    <s v="20230220-7012-2"/>
    <s v="Photomask 수입 부가세"/>
    <x v="1"/>
    <x v="805"/>
  </r>
  <r>
    <x v="28"/>
    <x v="28"/>
    <s v="진양제지"/>
    <d v="2023-02-20T00:00:00"/>
    <s v="20230220-7013-3"/>
    <s v="화장지"/>
    <x v="1"/>
    <x v="761"/>
  </r>
  <r>
    <x v="28"/>
    <x v="28"/>
    <s v="삼성엘이디주식회사(TIANJIN)"/>
    <d v="2023-02-22T00:00:00"/>
    <s v="20230222-7001-1"/>
    <s v="12월분 매출대금 회수"/>
    <x v="726"/>
    <x v="0"/>
  </r>
  <r>
    <x v="28"/>
    <x v="28"/>
    <s v="JIANGSU HENGFENG SUNTEC TECHNOLOGY CO LTD"/>
    <d v="2023-02-22T00:00:00"/>
    <s v="20230222-7002-1"/>
    <s v="2월분 매출대금 회수"/>
    <x v="727"/>
    <x v="0"/>
  </r>
  <r>
    <x v="28"/>
    <x v="28"/>
    <s v="㈜옵토리치일렉트로닉스"/>
    <d v="2023-02-22T00:00:00"/>
    <s v="20230222-7003-1"/>
    <s v="12월분 매출대금 회수"/>
    <x v="728"/>
    <x v="0"/>
  </r>
  <r>
    <x v="28"/>
    <x v="28"/>
    <s v="반도체사업부"/>
    <d v="2023-02-23T00:00:00"/>
    <s v="20230223-7001-4"/>
    <s v="12월분 매입액 결제"/>
    <x v="1"/>
    <x v="806"/>
  </r>
  <r>
    <x v="28"/>
    <x v="28"/>
    <s v="퍼스텍"/>
    <d v="2023-02-24T00:00:00"/>
    <s v="20230224-7003-2"/>
    <s v="1월분 매입액 결제"/>
    <x v="1"/>
    <x v="807"/>
  </r>
  <r>
    <x v="28"/>
    <x v="28"/>
    <s v="한국미우라공업(주)"/>
    <d v="2023-02-24T00:00:00"/>
    <s v="20230224-7004-2"/>
    <s v="내부세관 및 개방검사 준비 작업"/>
    <x v="1"/>
    <x v="214"/>
  </r>
  <r>
    <x v="28"/>
    <x v="28"/>
    <s v="한국에너지공단전북지역본부"/>
    <d v="2023-02-24T00:00:00"/>
    <s v="20230224-7004-4"/>
    <s v="안전검사"/>
    <x v="1"/>
    <x v="361"/>
  </r>
  <r>
    <x v="28"/>
    <x v="28"/>
    <s v="한국에너지공단전북지역본부"/>
    <d v="2023-02-24T00:00:00"/>
    <s v="20230224-7004-6"/>
    <s v="운전성능검사"/>
    <x v="1"/>
    <x v="361"/>
  </r>
  <r>
    <x v="28"/>
    <x v="28"/>
    <s v="미래에셋증권(주)"/>
    <d v="2023-02-24T00:00:00"/>
    <s v="20230224-7010-4"/>
    <s v="퇴직연금 추가 불입"/>
    <x v="1"/>
    <x v="808"/>
  </r>
  <r>
    <x v="28"/>
    <x v="28"/>
    <s v="대한산업보건협회"/>
    <d v="2023-02-24T00:00:00"/>
    <s v="20230224-7011-3"/>
    <s v="2월 보건관리대행수수료"/>
    <x v="1"/>
    <x v="761"/>
  </r>
  <r>
    <x v="28"/>
    <x v="28"/>
    <s v="사단법인대한산업안전협회"/>
    <d v="2023-02-24T00:00:00"/>
    <s v="20230224-7012-3"/>
    <s v="2월 안전관리대행수수료"/>
    <x v="1"/>
    <x v="493"/>
  </r>
  <r>
    <x v="28"/>
    <x v="28"/>
    <s v="(주)에스원전주"/>
    <d v="2023-02-24T00:00:00"/>
    <s v="20230224-7013-15"/>
    <s v="무인기계경비용역료외"/>
    <x v="1"/>
    <x v="760"/>
  </r>
  <r>
    <x v="28"/>
    <x v="28"/>
    <s v="(주)세미칩스"/>
    <d v="2023-02-24T00:00:00"/>
    <s v="20230224-7027-3"/>
    <s v="1월분 매입액 결제"/>
    <x v="1"/>
    <x v="809"/>
  </r>
  <r>
    <x v="28"/>
    <x v="28"/>
    <s v="(주)어드밴스메탈"/>
    <d v="2023-02-24T00:00:00"/>
    <s v="20230224-7032-2"/>
    <s v="1월분 매입액 결제"/>
    <x v="1"/>
    <x v="810"/>
  </r>
  <r>
    <x v="28"/>
    <x v="28"/>
    <s v="(주)한국무역정보통신"/>
    <d v="2023-02-27T00:00:00"/>
    <s v="20230227-7017-3"/>
    <s v="전자무역거래서비스"/>
    <x v="1"/>
    <x v="811"/>
  </r>
  <r>
    <x v="28"/>
    <x v="28"/>
    <s v="인천세관장"/>
    <d v="2023-02-27T00:00:00"/>
    <s v="20230227-7018-5"/>
    <s v="2월 항공 수입 관부가세"/>
    <x v="1"/>
    <x v="812"/>
  </r>
  <r>
    <x v="28"/>
    <x v="28"/>
    <s v="(주)케이티"/>
    <d v="2023-02-28T00:00:00"/>
    <s v="20230228-7007-9"/>
    <s v="이동전화요금 납부"/>
    <x v="1"/>
    <x v="813"/>
  </r>
  <r>
    <x v="28"/>
    <x v="28"/>
    <s v="(주)LG유플러스"/>
    <d v="2023-02-28T00:00:00"/>
    <s v="20230228-7008-3"/>
    <s v="전화요금 납부"/>
    <x v="1"/>
    <x v="814"/>
  </r>
  <r>
    <x v="28"/>
    <x v="28"/>
    <s v="완주산업단지사무소"/>
    <d v="2023-02-28T00:00:00"/>
    <s v="20230228-7009-2"/>
    <s v="상하수도요금 납부"/>
    <x v="1"/>
    <x v="815"/>
  </r>
  <r>
    <x v="28"/>
    <x v="28"/>
    <s v="전북도시가스"/>
    <d v="2023-02-28T00:00:00"/>
    <s v="20230228-7012-2"/>
    <s v="에비나고문 도시가스(원둔산3길12-14 303호)"/>
    <x v="1"/>
    <x v="816"/>
  </r>
  <r>
    <x v="28"/>
    <x v="28"/>
    <s v="페더럴익스프레스코리아(주)"/>
    <d v="2023-02-28T00:00:00"/>
    <s v="20230228-7014-2"/>
    <s v="수출운송료"/>
    <x v="1"/>
    <x v="817"/>
  </r>
  <r>
    <x v="28"/>
    <x v="28"/>
    <s v="레이트론(주)"/>
    <d v="2023-02-28T00:00:00"/>
    <s v="20230228-7027-1"/>
    <s v="12월분 매출대금 회수"/>
    <x v="729"/>
    <x v="0"/>
  </r>
  <r>
    <x v="28"/>
    <x v="28"/>
    <s v="서울반도체(주)"/>
    <d v="2023-02-28T00:00:00"/>
    <s v="20230228-7027-4"/>
    <s v="1/31일자 매출대금 회수"/>
    <x v="730"/>
    <x v="0"/>
  </r>
  <r>
    <x v="28"/>
    <x v="28"/>
    <s v="(주)앤에스텍"/>
    <d v="2023-02-28T00:00:00"/>
    <s v="20230228-7028-1"/>
    <s v="12월분 매출대금 회수"/>
    <x v="731"/>
    <x v="0"/>
  </r>
  <r>
    <x v="28"/>
    <x v="28"/>
    <s v="(주)동부엘이디"/>
    <d v="2023-02-28T00:00:00"/>
    <s v="20230228-7029-1"/>
    <s v="1/31일자 매출대금 회수"/>
    <x v="732"/>
    <x v="0"/>
  </r>
  <r>
    <x v="28"/>
    <x v="28"/>
    <s v="우리이앤엘(주)"/>
    <d v="2023-02-28T00:00:00"/>
    <s v="20230228-7029-3"/>
    <s v="11/30일자 매출대금 회수"/>
    <x v="733"/>
    <x v="0"/>
  </r>
  <r>
    <x v="28"/>
    <x v="28"/>
    <s v="엔엘씨"/>
    <d v="2023-02-28T00:00:00"/>
    <s v="20230228-7029-5"/>
    <s v="12/30일자 매출대금 회수"/>
    <x v="734"/>
    <x v="0"/>
  </r>
  <r>
    <x v="28"/>
    <x v="28"/>
    <s v="QUINTEC LASER SEMICONDUCTOR"/>
    <d v="2023-02-28T00:00:00"/>
    <s v="20230228-7030-1"/>
    <s v="12월,1월분 매출대금 회수"/>
    <x v="735"/>
    <x v="0"/>
  </r>
  <r>
    <x v="28"/>
    <x v="28"/>
    <s v="반도체사업부"/>
    <d v="2023-02-28T00:00:00"/>
    <s v="20230228-7052-30"/>
    <s v="1월분 매입액 결제"/>
    <x v="1"/>
    <x v="818"/>
  </r>
  <r>
    <x v="28"/>
    <x v="28"/>
    <s v="반도체사업부"/>
    <d v="2023-02-28T00:00:00"/>
    <s v="20230228-7054-2"/>
    <s v="원광대 접대비"/>
    <x v="1"/>
    <x v="819"/>
  </r>
  <r>
    <x v="28"/>
    <x v="28"/>
    <s v="반도체사업부"/>
    <d v="2023-02-28T00:00:00"/>
    <s v="20230228-7055-2"/>
    <s v="2월 생일자 상품권 구매"/>
    <x v="1"/>
    <x v="820"/>
  </r>
  <r>
    <x v="28"/>
    <x v="28"/>
    <s v="반도체사업부"/>
    <d v="2023-02-28T00:00:00"/>
    <s v="20230228-7056-3"/>
    <s v="펄프청소기 외"/>
    <x v="1"/>
    <x v="821"/>
  </r>
  <r>
    <x v="28"/>
    <x v="28"/>
    <s v="SHANDONG INSPUR HUAGUANG"/>
    <d v="2023-03-02T00:00:00"/>
    <s v="20230302-7003-1"/>
    <s v="3월잔금,4월일부 매출대금 회수"/>
    <x v="736"/>
    <x v="0"/>
  </r>
  <r>
    <x v="28"/>
    <x v="28"/>
    <s v="삼성전자(주)"/>
    <d v="2023-03-03T00:00:00"/>
    <s v="20230303-7004-1"/>
    <s v="2/23일자 매출대금 회수"/>
    <x v="737"/>
    <x v="0"/>
  </r>
  <r>
    <x v="28"/>
    <x v="28"/>
    <s v="(주)리트젠"/>
    <d v="2023-03-03T00:00:00"/>
    <s v="20230303-7007-2"/>
    <s v="UV LAMP"/>
    <x v="1"/>
    <x v="212"/>
  </r>
  <r>
    <x v="28"/>
    <x v="28"/>
    <s v="싱싱비데"/>
    <d v="2023-03-03T00:00:00"/>
    <s v="20230303-7008-3"/>
    <s v="임직원 화장실 비데 수리"/>
    <x v="1"/>
    <x v="822"/>
  </r>
  <r>
    <x v="28"/>
    <x v="28"/>
    <s v="(주)컴퓨존"/>
    <d v="2023-03-03T00:00:00"/>
    <s v="20230303-7009-2"/>
    <s v="신규인원 업무용 PC 구입"/>
    <x v="1"/>
    <x v="823"/>
  </r>
  <r>
    <x v="28"/>
    <x v="28"/>
    <s v="신한은행 익산"/>
    <d v="2023-03-06T00:00:00"/>
    <s v="20230306-7001-3"/>
    <s v="3월분 법인카드대금 결제"/>
    <x v="1"/>
    <x v="824"/>
  </r>
  <r>
    <x v="28"/>
    <x v="28"/>
    <s v="(주)오디텍전주지점"/>
    <d v="2023-03-06T00:00:00"/>
    <s v="20230306-7002-1"/>
    <s v="2월 시설 현금구매 소모품"/>
    <x v="1"/>
    <x v="825"/>
  </r>
  <r>
    <x v="28"/>
    <x v="28"/>
    <s v="한국미래기술교육연구원"/>
    <d v="2023-03-06T00:00:00"/>
    <s v="20230306-7008-2"/>
    <s v="전북특구 기술사업화 전기차 배터리 혁신 기술 세미나 교육 접수비"/>
    <x v="1"/>
    <x v="542"/>
  </r>
  <r>
    <x v="28"/>
    <x v="28"/>
    <s v="한국미래기술교육연구원"/>
    <d v="2023-03-06T00:00:00"/>
    <s v="20230306-7008-4"/>
    <s v="전북특구 기술사업화 전기차 배터리 혁신 기술 세미나 교육 접수비"/>
    <x v="1"/>
    <x v="209"/>
  </r>
  <r>
    <x v="28"/>
    <x v="28"/>
    <s v="(주)오디텍전주지점"/>
    <d v="2023-03-06T00:00:00"/>
    <s v="20230306-7009-2"/>
    <s v="3월분 소액 현금"/>
    <x v="1"/>
    <x v="826"/>
  </r>
  <r>
    <x v="28"/>
    <x v="28"/>
    <s v="반도체사업부"/>
    <d v="2023-03-06T00:00:00"/>
    <s v="20230306-7010-3"/>
    <s v="정일량기사 귀국항공권,비자발급수수료"/>
    <x v="1"/>
    <x v="827"/>
  </r>
  <r>
    <x v="28"/>
    <x v="28"/>
    <s v="주영테크"/>
    <d v="2023-03-06T00:00:00"/>
    <s v="20230306-7011-3"/>
    <s v="사무용품"/>
    <x v="1"/>
    <x v="828"/>
  </r>
  <r>
    <x v="28"/>
    <x v="28"/>
    <s v="(사단법인) 한국공업화학회"/>
    <d v="2023-03-06T00:00:00"/>
    <s v="20230306-7012-2"/>
    <s v="전북특구 기술사업화 2023 춘계 학술대회 사전등록비(정회원)"/>
    <x v="1"/>
    <x v="820"/>
  </r>
  <r>
    <x v="28"/>
    <x v="28"/>
    <s v="반도체사업부"/>
    <d v="2023-03-07T00:00:00"/>
    <s v="20230307-7003-3"/>
    <s v="AP-CVD 잔금 외"/>
    <x v="1"/>
    <x v="829"/>
  </r>
  <r>
    <x v="28"/>
    <x v="28"/>
    <s v="LUMENS VINA CO., LTD"/>
    <d v="2023-03-09T00:00:00"/>
    <s v="20230309-7002-1"/>
    <s v="12월분 매출대금 회수"/>
    <x v="738"/>
    <x v="0"/>
  </r>
  <r>
    <x v="28"/>
    <x v="28"/>
    <s v="shenzhen keweixin optics"/>
    <d v="2023-03-09T00:00:00"/>
    <s v="20230309-7003-1"/>
    <s v="8월잔금 매출대금 회수"/>
    <x v="739"/>
    <x v="0"/>
  </r>
  <r>
    <x v="28"/>
    <x v="28"/>
    <s v="CHONGQING SILIAN OPTOELECTRONICS"/>
    <d v="2023-03-09T00:00:00"/>
    <s v="20230309-7004-1"/>
    <s v="6월잔금 매출대금 회수"/>
    <x v="740"/>
    <x v="0"/>
  </r>
  <r>
    <x v="28"/>
    <x v="28"/>
    <s v="SHEAUMANN LASER INC"/>
    <d v="2023-03-09T00:00:00"/>
    <s v="20230309-7005-1"/>
    <s v="2월분 매출대금 회수"/>
    <x v="741"/>
    <x v="0"/>
  </r>
  <r>
    <x v="28"/>
    <x v="28"/>
    <s v="김정안"/>
    <d v="2023-03-10T00:00:00"/>
    <s v="20230310-7001-6"/>
    <s v="2월 신규사업 리튬황 배터리 기술개발 고문료"/>
    <x v="1"/>
    <x v="269"/>
  </r>
  <r>
    <x v="28"/>
    <x v="28"/>
    <s v="원광대학교 산학협력단"/>
    <d v="2023-03-10T00:00:00"/>
    <s v="20230310-7001-7"/>
    <s v="2월 QD 공동실험 연구보조인력2명 인건비"/>
    <x v="1"/>
    <x v="781"/>
  </r>
  <r>
    <x v="28"/>
    <x v="28"/>
    <s v="전북도시가스"/>
    <d v="2023-03-10T00:00:00"/>
    <s v="20230310-7003-5"/>
    <s v="2월 도시가스  납부"/>
    <x v="1"/>
    <x v="830"/>
  </r>
  <r>
    <x v="28"/>
    <x v="28"/>
    <s v="반도체사업부"/>
    <d v="2023-03-10T00:00:00"/>
    <s v="20230310-7004-3"/>
    <s v="최봉민부사장외2명 베트남 출장비"/>
    <x v="1"/>
    <x v="831"/>
  </r>
  <r>
    <x v="28"/>
    <x v="28"/>
    <s v="이계순"/>
    <d v="2023-03-10T00:00:00"/>
    <s v="20230310-7005-4"/>
    <s v="윤하우스 201.203.301호 3월 임차료"/>
    <x v="1"/>
    <x v="749"/>
  </r>
  <r>
    <x v="28"/>
    <x v="28"/>
    <s v="반도체사업부"/>
    <d v="2023-03-10T00:00:00"/>
    <s v="20230310-7006-5"/>
    <s v="2월 급여 지급"/>
    <x v="1"/>
    <x v="832"/>
  </r>
  <r>
    <x v="28"/>
    <x v="28"/>
    <s v="국민건강보험공단"/>
    <d v="2023-03-10T00:00:00"/>
    <s v="20230310-7007-4"/>
    <s v="2월 사회보험 납부"/>
    <x v="1"/>
    <x v="833"/>
  </r>
  <r>
    <x v="28"/>
    <x v="28"/>
    <s v="전라북도 완주군"/>
    <d v="2023-03-10T00:00:00"/>
    <s v="20230310-7008-2"/>
    <s v="1월 지방소득세(종업원분)"/>
    <x v="1"/>
    <x v="834"/>
  </r>
  <r>
    <x v="28"/>
    <x v="28"/>
    <s v="드림정보전산"/>
    <d v="2023-03-10T00:00:00"/>
    <s v="20230310-7010-3"/>
    <s v="복합기"/>
    <x v="1"/>
    <x v="255"/>
  </r>
  <r>
    <x v="28"/>
    <x v="28"/>
    <s v="삼성전자(주)"/>
    <d v="2023-03-10T00:00:00"/>
    <s v="20230310-7011-1"/>
    <s v="2/28일자 매출대금 회수"/>
    <x v="241"/>
    <x v="0"/>
  </r>
  <r>
    <x v="28"/>
    <x v="28"/>
    <s v="반도체사업부"/>
    <d v="2023-03-13T00:00:00"/>
    <s v="20230313-7001-4"/>
    <s v="임성태상무외1건 출장비 지급"/>
    <x v="1"/>
    <x v="835"/>
  </r>
  <r>
    <x v="28"/>
    <x v="28"/>
    <s v="본도시락 전북완주점"/>
    <d v="2023-03-13T00:00:00"/>
    <s v="20230313-7009-2"/>
    <s v="도시락 구입 건"/>
    <x v="1"/>
    <x v="836"/>
  </r>
  <r>
    <x v="28"/>
    <x v="28"/>
    <s v="시앤에스 솔루션"/>
    <d v="2023-03-13T00:00:00"/>
    <s v="20230313-7010-3"/>
    <s v="EPI 시설 화관법 컨설팅 선급금(40%)"/>
    <x v="1"/>
    <x v="621"/>
  </r>
  <r>
    <x v="28"/>
    <x v="28"/>
    <s v="미래에셋증권(주)"/>
    <d v="2023-03-13T00:00:00"/>
    <s v="20230313-7011-4"/>
    <s v="퇴직연금 추가 불입"/>
    <x v="1"/>
    <x v="837"/>
  </r>
  <r>
    <x v="28"/>
    <x v="28"/>
    <s v="반도체사업부"/>
    <d v="2023-03-14T00:00:00"/>
    <s v="20230314-7002-6"/>
    <s v="1월분 매입액 결제"/>
    <x v="1"/>
    <x v="838"/>
  </r>
  <r>
    <x v="28"/>
    <x v="28"/>
    <s v="JIANGSU HENGFENG SUNTEC TECHNOLOGY CO LTD"/>
    <d v="2023-03-14T00:00:00"/>
    <s v="20230314-7003-1"/>
    <s v="매출대금 선수입금"/>
    <x v="742"/>
    <x v="0"/>
  </r>
  <r>
    <x v="28"/>
    <x v="28"/>
    <s v="㈜옵토리치일렉트로닉스"/>
    <d v="2023-03-14T00:00:00"/>
    <s v="20230314-7004-1"/>
    <s v="1월분 매출대금 회수"/>
    <x v="743"/>
    <x v="0"/>
  </r>
  <r>
    <x v="28"/>
    <x v="28"/>
    <s v="반도체사업부"/>
    <d v="2023-03-15T00:00:00"/>
    <s v="20230315-7001-10"/>
    <s v="2월분 매입액 결제"/>
    <x v="1"/>
    <x v="839"/>
  </r>
  <r>
    <x v="28"/>
    <x v="28"/>
    <s v="한길순"/>
    <d v="2023-03-15T00:00:00"/>
    <s v="20230315-7002-2"/>
    <s v="골든빌 303호(김승량이사) 3월 임차료3/17~4/16"/>
    <x v="1"/>
    <x v="559"/>
  </r>
  <r>
    <x v="28"/>
    <x v="28"/>
    <s v="(주)어드밴스메탈"/>
    <d v="2023-03-16T00:00:00"/>
    <s v="20230316-7002-2"/>
    <s v="2월분 매입액 결제"/>
    <x v="1"/>
    <x v="840"/>
  </r>
  <r>
    <x v="28"/>
    <x v="28"/>
    <s v="삼성엘이디주식회사(TIANJIN)"/>
    <d v="2023-03-16T00:00:00"/>
    <s v="20230316-7003-1"/>
    <s v="1월분 매출대금 회수"/>
    <x v="744"/>
    <x v="0"/>
  </r>
  <r>
    <x v="28"/>
    <x v="28"/>
    <s v="(주)컴퓨존"/>
    <d v="2023-03-20T00:00:00"/>
    <s v="20230320-7003-2"/>
    <s v="개발팀 신규사원 업무용 PC 외 구입"/>
    <x v="1"/>
    <x v="841"/>
  </r>
  <r>
    <x v="28"/>
    <x v="28"/>
    <s v="(사)한국안전기술협회"/>
    <d v="2023-03-20T00:00:00"/>
    <s v="20230320-7009-3"/>
    <s v="검사대상기기 정기안전검사"/>
    <x v="1"/>
    <x v="376"/>
  </r>
  <r>
    <x v="28"/>
    <x v="28"/>
    <s v="(주)컴퓨존"/>
    <d v="2023-03-20T00:00:00"/>
    <s v="20230320-7010-2"/>
    <s v="전산 소모품 구입"/>
    <x v="1"/>
    <x v="842"/>
  </r>
  <r>
    <x v="28"/>
    <x v="28"/>
    <s v="한국전력공사"/>
    <d v="2023-03-20T00:00:00"/>
    <s v="20230320-7011-4"/>
    <s v="전기요금 납부"/>
    <x v="1"/>
    <x v="843"/>
  </r>
  <r>
    <x v="28"/>
    <x v="28"/>
    <s v="GLOCHIPS"/>
    <d v="2023-03-20T00:00:00"/>
    <s v="20230320-7017-1"/>
    <s v="10/31일자 매출대금 회수"/>
    <x v="745"/>
    <x v="0"/>
  </r>
  <r>
    <x v="28"/>
    <x v="28"/>
    <s v="인천세관장"/>
    <d v="2023-03-21T00:00:00"/>
    <s v="20230321-7002-2"/>
    <s v="Photomask 수입 부가세"/>
    <x v="1"/>
    <x v="844"/>
  </r>
  <r>
    <x v="28"/>
    <x v="28"/>
    <s v="인천세관장"/>
    <d v="2023-03-21T00:00:00"/>
    <s v="20230321-7003-2"/>
    <s v="Photomask 수입 부가세"/>
    <x v="1"/>
    <x v="845"/>
  </r>
  <r>
    <x v="28"/>
    <x v="28"/>
    <s v="인천세관장"/>
    <d v="2023-03-21T00:00:00"/>
    <s v="20230321-7004-2"/>
    <s v="Photomask 수입 부가세"/>
    <x v="1"/>
    <x v="846"/>
  </r>
  <r>
    <x v="28"/>
    <x v="28"/>
    <s v="SANKEN ELECTRIC CO LTD"/>
    <d v="2023-03-21T00:00:00"/>
    <s v="20230321-7005-1"/>
    <s v="11월잔금,12월일부 매출대금 회수"/>
    <x v="746"/>
    <x v="0"/>
  </r>
  <r>
    <x v="28"/>
    <x v="28"/>
    <s v="SEOUL SEMICONDUCTOR VINA"/>
    <d v="2023-03-21T00:00:00"/>
    <s v="20230321-7006-1"/>
    <s v="8월잔금,9월,10월일부 매출대금 회수"/>
    <x v="747"/>
    <x v="0"/>
  </r>
  <r>
    <x v="28"/>
    <x v="28"/>
    <s v="아시아나항공(주)"/>
    <d v="2023-03-21T00:00:00"/>
    <s v="20230321-7007-5"/>
    <s v="최봉민부사장,황선태전무 중국출장비외"/>
    <x v="1"/>
    <x v="847"/>
  </r>
  <r>
    <x v="28"/>
    <x v="28"/>
    <s v="(주)아론"/>
    <d v="2023-03-23T00:00:00"/>
    <s v="20230323-7001-3"/>
    <s v="GAS CABINET 계약금(30%)"/>
    <x v="1"/>
    <x v="681"/>
  </r>
  <r>
    <x v="28"/>
    <x v="28"/>
    <s v="주식회사피제이피테크(PJP)"/>
    <d v="2023-03-23T00:00:00"/>
    <s v="20230323-7002-3"/>
    <s v="EPI REACTOR 계약금(30%)"/>
    <x v="1"/>
    <x v="848"/>
  </r>
  <r>
    <x v="28"/>
    <x v="28"/>
    <s v="반도체사업부"/>
    <d v="2023-03-24T00:00:00"/>
    <s v="20230324-7001-2"/>
    <s v="2023년 상반기 성과급"/>
    <x v="1"/>
    <x v="849"/>
  </r>
  <r>
    <x v="28"/>
    <x v="28"/>
    <s v="완주시니어클럽"/>
    <d v="2023-03-24T00:00:00"/>
    <s v="20230324-7004-1"/>
    <s v="고용지원금(오성복)"/>
    <x v="748"/>
    <x v="0"/>
  </r>
  <r>
    <x v="28"/>
    <x v="28"/>
    <s v="반도체사업부"/>
    <d v="2023-03-24T00:00:00"/>
    <s v="20230324-7011-1"/>
    <s v="전북특구 기술사업화 과제 관련 2차년도 민간부담금"/>
    <x v="749"/>
    <x v="0"/>
  </r>
  <r>
    <x v="28"/>
    <x v="28"/>
    <s v="반도체사업부"/>
    <d v="2023-03-24T00:00:00"/>
    <s v="20230324-7011-2"/>
    <s v="전북특구 기술사업화 과제 관련 2차년도 민간부담금"/>
    <x v="1"/>
    <x v="850"/>
  </r>
  <r>
    <x v="28"/>
    <x v="28"/>
    <s v="(주)에스원전주"/>
    <d v="2023-03-27T00:00:00"/>
    <s v="20230327-7001-17"/>
    <s v="무인기계경비용역료외"/>
    <x v="1"/>
    <x v="851"/>
  </r>
  <r>
    <x v="28"/>
    <x v="28"/>
    <s v="대한산업보건협회"/>
    <d v="2023-03-27T00:00:00"/>
    <s v="20230327-7002-3"/>
    <s v="3월 보건관리대행수수료"/>
    <x v="1"/>
    <x v="761"/>
  </r>
  <r>
    <x v="28"/>
    <x v="28"/>
    <s v="사단법인대한산업안전협회"/>
    <d v="2023-03-27T00:00:00"/>
    <s v="20230327-7003-3"/>
    <s v="3월 안전관리대행수수료"/>
    <x v="1"/>
    <x v="493"/>
  </r>
  <r>
    <x v="28"/>
    <x v="28"/>
    <s v="인천세관장"/>
    <d v="2023-03-27T00:00:00"/>
    <s v="20230327-7006-2"/>
    <s v="OSTA1104 RETURN시 수입부가세"/>
    <x v="1"/>
    <x v="852"/>
  </r>
  <r>
    <x v="28"/>
    <x v="28"/>
    <s v="반도체사업부"/>
    <d v="2023-03-27T00:00:00"/>
    <s v="20230327-7009-2"/>
    <s v="1월분 매입액 결제"/>
    <x v="1"/>
    <x v="145"/>
  </r>
  <r>
    <x v="28"/>
    <x v="28"/>
    <s v="반도체사업부"/>
    <d v="2023-03-27T00:00:00"/>
    <s v="20230327-7010-3"/>
    <s v="2,3월분 매입액 결제 - 전북특구 기술사업화"/>
    <x v="1"/>
    <x v="853"/>
  </r>
  <r>
    <x v="28"/>
    <x v="28"/>
    <s v="반도체사업부"/>
    <d v="2023-03-27T00:00:00"/>
    <s v="20230327-7010-4"/>
    <s v="2,3월분 매입액 결제 - 전북특구 기술사업화"/>
    <x v="1"/>
    <x v="854"/>
  </r>
  <r>
    <x v="28"/>
    <x v="28"/>
    <s v="페더럴익스프레스코리아(주)"/>
    <d v="2023-03-27T00:00:00"/>
    <s v="20230327-7011-2"/>
    <s v="수출운송료"/>
    <x v="1"/>
    <x v="855"/>
  </r>
  <r>
    <x v="28"/>
    <x v="28"/>
    <s v="(주)한국무역정보통신"/>
    <d v="2023-03-27T00:00:00"/>
    <s v="20230327-7012-3"/>
    <s v="전자무역서비스 이용료"/>
    <x v="1"/>
    <x v="856"/>
  </r>
  <r>
    <x v="28"/>
    <x v="28"/>
    <s v="영광건설기계(황소지게차)"/>
    <d v="2023-03-27T00:00:00"/>
    <s v="20230327-7013-3"/>
    <s v="수입약품 하역 지게차 사용료"/>
    <x v="1"/>
    <x v="255"/>
  </r>
  <r>
    <x v="28"/>
    <x v="28"/>
    <s v="한국가스안전공사 전북지역본부"/>
    <d v="2023-03-27T00:00:00"/>
    <s v="20230327-7015-5"/>
    <s v="특고 사용시설 정기검사 2건"/>
    <x v="1"/>
    <x v="857"/>
  </r>
  <r>
    <x v="28"/>
    <x v="28"/>
    <s v="MITAKA CO LTD"/>
    <d v="2023-03-27T00:00:00"/>
    <s v="20230327-7020-4"/>
    <s v="100pin 선결제시 수수료"/>
    <x v="1"/>
    <x v="171"/>
  </r>
  <r>
    <x v="28"/>
    <x v="28"/>
    <s v="전북대학교"/>
    <d v="2023-03-27T00:00:00"/>
    <s v="20230327-7025-2"/>
    <s v="전북특구기술사업화- TGA 분석료"/>
    <x v="1"/>
    <x v="858"/>
  </r>
  <r>
    <x v="28"/>
    <x v="28"/>
    <s v="인천세관장"/>
    <d v="2023-03-28T00:00:00"/>
    <s v="20230328-7006-4"/>
    <s v="3월 항공 수입 관부가세"/>
    <x v="1"/>
    <x v="859"/>
  </r>
  <r>
    <x v="28"/>
    <x v="28"/>
    <s v="인천세관장"/>
    <d v="2023-03-28T00:00:00"/>
    <s v="20230328-7006-6"/>
    <s v="3월 루이홍 약품 수입부가세"/>
    <x v="1"/>
    <x v="860"/>
  </r>
  <r>
    <x v="28"/>
    <x v="28"/>
    <s v="(주)어드밴스메탈"/>
    <d v="2023-03-28T00:00:00"/>
    <s v="20230328-7007-2"/>
    <s v="2월분 매입액 결제"/>
    <x v="1"/>
    <x v="861"/>
  </r>
  <r>
    <x v="28"/>
    <x v="28"/>
    <s v="퍼스텍"/>
    <d v="2023-03-28T00:00:00"/>
    <s v="20230328-7008-2"/>
    <s v="2월분 매입액 결제"/>
    <x v="1"/>
    <x v="862"/>
  </r>
  <r>
    <x v="28"/>
    <x v="28"/>
    <s v="주식회사 천우하우징"/>
    <d v="2023-03-28T00:00:00"/>
    <s v="20230328-7009-3"/>
    <s v="주차장 및 부대토목공사 잔금 외"/>
    <x v="1"/>
    <x v="863"/>
  </r>
  <r>
    <x v="28"/>
    <x v="28"/>
    <s v="반도체사업부"/>
    <d v="2023-03-28T00:00:00"/>
    <s v="20230328-7012-35"/>
    <s v="2월분 매입액 결제"/>
    <x v="1"/>
    <x v="864"/>
  </r>
  <r>
    <x v="28"/>
    <x v="28"/>
    <s v="Jingnan Electronics CO., LTD"/>
    <d v="2023-03-30T00:00:00"/>
    <s v="20230330-7001-1"/>
    <s v="9월잔금,10월,11월일부 매출대금 회수"/>
    <x v="750"/>
    <x v="0"/>
  </r>
  <r>
    <x v="28"/>
    <x v="28"/>
    <s v="JIANGSU PRAJNA ELECTRONICS INDUSTRIAL CO LTD"/>
    <d v="2023-03-30T00:00:00"/>
    <s v="20230330-7002-1"/>
    <s v="10월,11월,12월 매출대금 회수"/>
    <x v="751"/>
    <x v="0"/>
  </r>
  <r>
    <x v="28"/>
    <x v="28"/>
    <s v="GUANGZHOU DONG DO ELECTRONICS"/>
    <d v="2023-03-30T00:00:00"/>
    <s v="20230330-7003-1"/>
    <s v="10월,11월일부 매출대금 회수"/>
    <x v="752"/>
    <x v="0"/>
  </r>
  <r>
    <x v="28"/>
    <x v="28"/>
    <s v="HONGLI OPTO ELECTRONIC CO LTD"/>
    <d v="2023-03-30T00:00:00"/>
    <s v="20230330-7005-1"/>
    <s v="11월분 매출대금 회수"/>
    <x v="753"/>
    <x v="0"/>
  </r>
  <r>
    <x v="28"/>
    <x v="28"/>
    <s v="Huizhou Espace photoglectric Co.,LTD"/>
    <d v="2023-03-30T00:00:00"/>
    <s v="20230330-7006-1"/>
    <s v="9월잔금,10월,11월일부 매출대금 회수"/>
    <x v="754"/>
    <x v="0"/>
  </r>
  <r>
    <x v="28"/>
    <x v="28"/>
    <s v="OSRAM Opto Semiconductors Sdn."/>
    <d v="2023-03-30T00:00:00"/>
    <s v="20230330-7007-1"/>
    <s v="10월잔금,11월일부 매출대금 회수"/>
    <x v="755"/>
    <x v="0"/>
  </r>
  <r>
    <x v="28"/>
    <x v="28"/>
    <s v="shenzhen keweixin optics"/>
    <d v="2023-03-30T00:00:00"/>
    <s v="20230330-7008-1"/>
    <s v="10월일부 매출대금 회수"/>
    <x v="756"/>
    <x v="0"/>
  </r>
  <r>
    <x v="28"/>
    <x v="28"/>
    <s v="QUINTEC LASER SEMICONDUCTOR"/>
    <d v="2023-03-30T00:00:00"/>
    <s v="20230330-7009-1"/>
    <s v="2월일부 매출대금 회수"/>
    <x v="757"/>
    <x v="0"/>
  </r>
  <r>
    <x v="28"/>
    <x v="28"/>
    <s v="레이트론(주)"/>
    <d v="2023-03-30T00:00:00"/>
    <s v="20230330-7013-1"/>
    <s v="1월분 매출대금 회수"/>
    <x v="758"/>
    <x v="0"/>
  </r>
  <r>
    <x v="28"/>
    <x v="28"/>
    <s v="(주)쎄미하우"/>
    <d v="2023-03-30T00:00:00"/>
    <s v="20230330-7013-4"/>
    <s v="2/28일자 매출대금 회수"/>
    <x v="759"/>
    <x v="0"/>
  </r>
  <r>
    <x v="28"/>
    <x v="28"/>
    <s v="완주산업단지사무소"/>
    <d v="2023-03-31T00:00:00"/>
    <s v="20230331-7007-2"/>
    <s v="상하수도요금 납부"/>
    <x v="1"/>
    <x v="865"/>
  </r>
  <r>
    <x v="28"/>
    <x v="28"/>
    <s v="(주)LG유플러스"/>
    <d v="2023-03-31T00:00:00"/>
    <s v="20230331-7008-3"/>
    <s v="전화요금 납부"/>
    <x v="1"/>
    <x v="866"/>
  </r>
  <r>
    <x v="28"/>
    <x v="28"/>
    <s v="(주)케이티"/>
    <d v="2023-03-31T00:00:00"/>
    <s v="20230331-7009-10"/>
    <s v="이동전화요금 납부"/>
    <x v="1"/>
    <x v="867"/>
  </r>
  <r>
    <x v="28"/>
    <x v="28"/>
    <s v="전북도시가스"/>
    <d v="2023-03-31T00:00:00"/>
    <s v="20230331-7011-2"/>
    <s v="에비나고문 도시가스(원둔산3길12-14 303호)"/>
    <x v="1"/>
    <x v="868"/>
  </r>
  <r>
    <x v="28"/>
    <x v="28"/>
    <s v="반도체사업부"/>
    <d v="2023-03-31T00:00:00"/>
    <s v="20230331-7012-3"/>
    <s v="임성태상무,조아현대리 심천출장비(4/3~7)"/>
    <x v="1"/>
    <x v="5"/>
  </r>
  <r>
    <x v="28"/>
    <x v="28"/>
    <s v="투어비스타여행서비스(유)"/>
    <d v="2023-03-31T00:00:00"/>
    <s v="20230331-7012-4"/>
    <s v="임성태상무,조아현대리 심천출장 항공권(4/3~7)"/>
    <x v="1"/>
    <x v="869"/>
  </r>
  <r>
    <x v="28"/>
    <x v="28"/>
    <s v="Kwangmyung Semiconductor CO.,"/>
    <d v="2023-03-31T00:00:00"/>
    <s v="20230331-7018-1"/>
    <s v="8월잔금,9월,10월,11월,12월분 매출대금 회수"/>
    <x v="760"/>
    <x v="0"/>
  </r>
  <r>
    <x v="28"/>
    <x v="28"/>
    <s v="SHENZHEN"/>
    <d v="2023-03-31T00:00:00"/>
    <s v="20230331-7019-1"/>
    <s v="21년 8월일부 매출대금 회수"/>
    <x v="761"/>
    <x v="0"/>
  </r>
  <r>
    <x v="28"/>
    <x v="28"/>
    <s v="HONGLI OPTO ELECTRONIC CO LTD"/>
    <d v="2023-03-31T00:00:00"/>
    <s v="20230331-7020-1"/>
    <s v="2월분 매출대금 회수"/>
    <x v="762"/>
    <x v="0"/>
  </r>
  <r>
    <x v="28"/>
    <x v="28"/>
    <s v="JIANGXI HONGLI TRONIC CO LTD"/>
    <d v="2023-03-31T00:00:00"/>
    <s v="20230331-7021-1"/>
    <s v="2월일부 매출대금 회수"/>
    <x v="763"/>
    <x v="0"/>
  </r>
  <r>
    <x v="28"/>
    <x v="28"/>
    <s v="우리이앤엘(주)"/>
    <d v="2023-03-31T00:00:00"/>
    <s v="20230331-7025-1"/>
    <s v="12/30일자 매출대금 회수"/>
    <x v="764"/>
    <x v="0"/>
  </r>
  <r>
    <x v="28"/>
    <x v="28"/>
    <s v="(주)동부엘이디"/>
    <d v="2023-03-31T00:00:00"/>
    <s v="20230331-7025-3"/>
    <s v="2/28일자 매출대금 회수"/>
    <x v="765"/>
    <x v="0"/>
  </r>
  <r>
    <x v="28"/>
    <x v="28"/>
    <s v="엔엘씨"/>
    <d v="2023-03-31T00:00:00"/>
    <s v="20230331-7025-5"/>
    <s v="1/31일자 매출대금 회수"/>
    <x v="766"/>
    <x v="0"/>
  </r>
  <r>
    <x v="28"/>
    <x v="28"/>
    <s v="(주)앤에스텍"/>
    <d v="2023-03-31T00:00:00"/>
    <s v="20230331-7026-1"/>
    <s v="1월분 매출대금 회수"/>
    <x v="767"/>
    <x v="0"/>
  </r>
  <r>
    <x v="28"/>
    <x v="28"/>
    <s v="서울반도체(주)"/>
    <d v="2023-03-31T00:00:00"/>
    <s v="20230331-7026-5"/>
    <s v="2/28일자 매출대금 회수"/>
    <x v="768"/>
    <x v="0"/>
  </r>
  <r>
    <x v="28"/>
    <x v="28"/>
    <s v="SANKEN ELECTRIC CO LTD"/>
    <d v="2023-03-31T00:00:00"/>
    <s v="20230331-7027-1"/>
    <s v="12월잔금,1월일부 매출대금 회수"/>
    <x v="769"/>
    <x v="0"/>
  </r>
  <r>
    <x v="28"/>
    <x v="28"/>
    <s v="LUMENS VINA CO., LTD"/>
    <d v="2023-03-31T00:00:00"/>
    <s v="20230331-7028-1"/>
    <s v="1월분 매출대금 회수"/>
    <x v="770"/>
    <x v="0"/>
  </r>
  <r>
    <x v="28"/>
    <x v="28"/>
    <s v="CT MICROELECTRONICS"/>
    <d v="2023-03-31T00:00:00"/>
    <s v="20230331-7030-1"/>
    <s v="9월,11월일부 매출대금 회수"/>
    <x v="771"/>
    <x v="0"/>
  </r>
  <r>
    <x v="28"/>
    <x v="28"/>
    <s v="이계순"/>
    <d v="2023-04-03T00:00:00"/>
    <s v="20230403-7001-4"/>
    <s v="윤하우스 201.203.301호 4월 임차료"/>
    <x v="1"/>
    <x v="749"/>
  </r>
  <r>
    <x v="28"/>
    <x v="28"/>
    <s v="반도체사업부"/>
    <d v="2023-04-03T00:00:00"/>
    <s v="20230403-7006-2"/>
    <s v="3월 생일자 상품권, 케이크 구매"/>
    <x v="1"/>
    <x v="253"/>
  </r>
  <r>
    <x v="28"/>
    <x v="28"/>
    <s v="주식회사 세미템"/>
    <d v="2023-04-03T00:00:00"/>
    <s v="20230403-7006-4"/>
    <s v="FIB SEM 단면분석"/>
    <x v="1"/>
    <x v="258"/>
  </r>
  <r>
    <x v="28"/>
    <x v="28"/>
    <s v="익산세관"/>
    <d v="2023-04-03T00:00:00"/>
    <s v="20230403-7007-1"/>
    <s v="관세 환급"/>
    <x v="772"/>
    <x v="0"/>
  </r>
  <r>
    <x v="28"/>
    <x v="28"/>
    <s v="PREMIA TNC (VIETNAM) CO., LTD"/>
    <d v="2023-04-04T00:00:00"/>
    <s v="20230404-7002-4"/>
    <s v="베트남 법인 설립 관련 대행수수료 결제시 수수료"/>
    <x v="1"/>
    <x v="171"/>
  </r>
  <r>
    <x v="28"/>
    <x v="28"/>
    <s v="PAMCO CO.,JSC"/>
    <d v="2023-04-04T00:00:00"/>
    <s v="20230404-7003-5"/>
    <s v="베트남 법인 office 10개월분 결제시 수수료"/>
    <x v="1"/>
    <x v="171"/>
  </r>
  <r>
    <x v="28"/>
    <x v="28"/>
    <s v="신한은행 익산"/>
    <d v="2023-04-05T00:00:00"/>
    <s v="20230405-7001-2"/>
    <s v="4월분 법인카드대금 결제"/>
    <x v="1"/>
    <x v="870"/>
  </r>
  <r>
    <x v="28"/>
    <x v="28"/>
    <s v="SEOUL SEMICONDUCTOR VINA"/>
    <d v="2023-04-05T00:00:00"/>
    <s v="20230405-7002-1"/>
    <s v="10월잔금,11월,12월일부 매출대금 회수"/>
    <x v="773"/>
    <x v="0"/>
  </r>
  <r>
    <x v="28"/>
    <x v="28"/>
    <s v="KEB하나은행"/>
    <d v="2023-04-05T00:00:00"/>
    <s v="20230405-7004-1"/>
    <s v="전북특구 기술사업화 과제 관련 정부출연금"/>
    <x v="774"/>
    <x v="0"/>
  </r>
  <r>
    <x v="28"/>
    <x v="28"/>
    <s v="현대해상화재보험"/>
    <d v="2023-04-06T00:00:00"/>
    <s v="20230406-7002-1"/>
    <s v="자동차종합보험 환급(53나6966)"/>
    <x v="775"/>
    <x v="0"/>
  </r>
  <r>
    <x v="28"/>
    <x v="28"/>
    <s v="인천세관장"/>
    <d v="2023-04-10T00:00:00"/>
    <s v="20230410-7002-2"/>
    <s v="MITAKA 100pin 수입부가세"/>
    <x v="1"/>
    <x v="871"/>
  </r>
  <r>
    <x v="28"/>
    <x v="28"/>
    <s v="D&amp;M사업부"/>
    <d v="2023-04-10T00:00:00"/>
    <s v="20230410-7004-5"/>
    <s v="3월분 매입액 결제"/>
    <x v="1"/>
    <x v="746"/>
  </r>
  <r>
    <x v="28"/>
    <x v="28"/>
    <s v="(주)오디텍전주지점"/>
    <d v="2023-04-10T00:00:00"/>
    <s v="20230410-7004-6"/>
    <s v="3월분 매입액 결제"/>
    <x v="1"/>
    <x v="266"/>
  </r>
  <r>
    <x v="28"/>
    <x v="28"/>
    <s v="반도체사업부"/>
    <d v="2023-04-10T00:00:00"/>
    <s v="20230410-7005-2"/>
    <s v="3월 급여 지급"/>
    <x v="1"/>
    <x v="722"/>
  </r>
  <r>
    <x v="28"/>
    <x v="28"/>
    <s v="국민건강보험공단"/>
    <d v="2023-04-10T00:00:00"/>
    <s v="20230410-7006-2"/>
    <s v="3월 사회보험 납부"/>
    <x v="1"/>
    <x v="723"/>
  </r>
  <r>
    <x v="28"/>
    <x v="28"/>
    <s v="전라북도 완주군"/>
    <d v="2023-04-10T00:00:00"/>
    <s v="20230410-7007-2"/>
    <s v="2월 지방소득세(종업원분) 납부"/>
    <x v="1"/>
    <x v="872"/>
  </r>
  <r>
    <x v="28"/>
    <x v="28"/>
    <s v="(주)오디텍전주지점"/>
    <d v="2023-04-10T00:00:00"/>
    <s v="20230410-7008-2"/>
    <s v="4월분 소액 신청"/>
    <x v="1"/>
    <x v="873"/>
  </r>
  <r>
    <x v="28"/>
    <x v="28"/>
    <s v="(주)원반도체"/>
    <d v="2023-04-10T00:00:00"/>
    <s v="20230410-7016-1"/>
    <s v="1월분 매출대금 회수"/>
    <x v="776"/>
    <x v="0"/>
  </r>
  <r>
    <x v="28"/>
    <x v="28"/>
    <s v="삼성전자(주)"/>
    <d v="2023-04-10T00:00:00"/>
    <s v="20230410-7016-3"/>
    <s v="3/31일자 매출대금 회수"/>
    <x v="777"/>
    <x v="0"/>
  </r>
  <r>
    <x v="28"/>
    <x v="28"/>
    <s v="POWER KEY MICROELECTRONICS"/>
    <d v="2023-04-10T00:00:00"/>
    <s v="20230410-7017-1"/>
    <s v="2월분 매출대금 회수"/>
    <x v="778"/>
    <x v="0"/>
  </r>
  <r>
    <x v="28"/>
    <x v="28"/>
    <s v="OSRAM Opto Semiconductors Sdn."/>
    <d v="2023-04-10T00:00:00"/>
    <s v="20230410-7018-1"/>
    <s v="11월잔금,12월일부 매출대금 회수"/>
    <x v="779"/>
    <x v="0"/>
  </r>
  <r>
    <x v="28"/>
    <x v="28"/>
    <s v="Jingnan Electronics CO., LTD"/>
    <d v="2023-04-10T00:00:00"/>
    <s v="20230410-7019-1"/>
    <s v="11월잔금 매출대금 회수"/>
    <x v="780"/>
    <x v="0"/>
  </r>
  <r>
    <x v="28"/>
    <x v="28"/>
    <s v="(주)지앤에스"/>
    <d v="2023-04-10T00:00:00"/>
    <s v="20230410-7022-4"/>
    <s v="베트남 법인설립 서류 공증번역"/>
    <x v="1"/>
    <x v="874"/>
  </r>
  <r>
    <x v="28"/>
    <x v="28"/>
    <s v="(주)오디쎄미"/>
    <d v="2023-04-11T00:00:00"/>
    <s v="20230411-7002-1"/>
    <s v="1월분 매출대금 회수"/>
    <x v="781"/>
    <x v="0"/>
  </r>
  <r>
    <x v="28"/>
    <x v="28"/>
    <s v="shenzhen keweixin optics"/>
    <d v="2023-04-11T00:00:00"/>
    <s v="20230411-7003-1"/>
    <s v="10월잔금,11월일부 매출대금 회수"/>
    <x v="782"/>
    <x v="0"/>
  </r>
  <r>
    <x v="28"/>
    <x v="28"/>
    <s v="신혼꽃화원"/>
    <d v="2023-04-11T00:00:00"/>
    <s v="20230411-7004-3"/>
    <s v="진논덕사원 모친상 근조외 1건"/>
    <x v="1"/>
    <x v="875"/>
  </r>
  <r>
    <x v="28"/>
    <x v="28"/>
    <s v="현대해상화재보험"/>
    <d v="2023-04-11T00:00:00"/>
    <s v="20230411-7005-2"/>
    <s v="자동차종합보험(208다9148 김영남이사)"/>
    <x v="1"/>
    <x v="876"/>
  </r>
  <r>
    <x v="28"/>
    <x v="28"/>
    <s v="(주)컴퓨존"/>
    <d v="2023-04-11T00:00:00"/>
    <s v="20230411-7006-2"/>
    <s v="설비 PC 및 외관 PC 구입"/>
    <x v="1"/>
    <x v="877"/>
  </r>
  <r>
    <x v="28"/>
    <x v="28"/>
    <s v="(주)코로"/>
    <d v="2023-04-11T00:00:00"/>
    <s v="20230411-7007-3"/>
    <s v="WAFER TRANSFER 계약금(30%)"/>
    <x v="1"/>
    <x v="878"/>
  </r>
  <r>
    <x v="28"/>
    <x v="28"/>
    <s v="SHENZHEN"/>
    <d v="2023-04-12T00:00:00"/>
    <s v="20230412-7005-1"/>
    <s v="21년 8월잔금,9월일부 매출대금 회수"/>
    <x v="783"/>
    <x v="0"/>
  </r>
  <r>
    <x v="28"/>
    <x v="28"/>
    <s v="D&amp;M사업부"/>
    <d v="2023-04-14T00:00:00"/>
    <s v="20230414-7002-2"/>
    <s v="최봉민부사장외2명 중국출장 항공권(5/18~21)"/>
    <x v="1"/>
    <x v="879"/>
  </r>
  <r>
    <x v="28"/>
    <x v="28"/>
    <s v="한길순"/>
    <d v="2023-04-17T00:00:00"/>
    <s v="20230417-7001-2"/>
    <s v="골든빌 303호(김승량이사) 4월 임차료4/17~5/16"/>
    <x v="1"/>
    <x v="559"/>
  </r>
  <r>
    <x v="28"/>
    <x v="28"/>
    <s v="반도체사업부"/>
    <d v="2023-04-17T00:00:00"/>
    <s v="20230417-7003-11"/>
    <s v="3월분 매입액 결제"/>
    <x v="1"/>
    <x v="880"/>
  </r>
  <r>
    <x v="28"/>
    <x v="28"/>
    <s v="반도체사업부"/>
    <d v="2023-04-17T00:00:00"/>
    <s v="20230417-7004-4"/>
    <s v="임성태상무,조아현과장 심천출장비 정산(4/3~7)"/>
    <x v="1"/>
    <x v="881"/>
  </r>
  <r>
    <x v="28"/>
    <x v="28"/>
    <s v="주영테크"/>
    <d v="2023-04-17T00:00:00"/>
    <s v="20230417-7005-2"/>
    <s v="사무용품"/>
    <x v="1"/>
    <x v="274"/>
  </r>
  <r>
    <x v="28"/>
    <x v="28"/>
    <s v="영광건설기계(합동지게차)"/>
    <d v="2023-04-17T00:00:00"/>
    <s v="20230417-7010-3"/>
    <s v="창고업체 보관중인 설비 이동 작업 시 지게차 사용료(7T)"/>
    <x v="1"/>
    <x v="177"/>
  </r>
  <r>
    <x v="28"/>
    <x v="28"/>
    <s v="㈜옵토리치일렉트로닉스"/>
    <d v="2023-04-17T00:00:00"/>
    <s v="20230417-7011-1"/>
    <s v="2월분 매출대금 회수"/>
    <x v="784"/>
    <x v="0"/>
  </r>
  <r>
    <x v="28"/>
    <x v="28"/>
    <s v="삼성엘이디주식회사(TIANJIN)"/>
    <d v="2023-04-17T00:00:00"/>
    <s v="20230417-7012-1"/>
    <s v="2월분 매출대금 회수"/>
    <x v="785"/>
    <x v="0"/>
  </r>
  <r>
    <x v="28"/>
    <x v="28"/>
    <s v="(주)어드밴스메탈"/>
    <d v="2023-04-18T00:00:00"/>
    <s v="20230418-7001-2"/>
    <s v="3월분 매입액 결제"/>
    <x v="1"/>
    <x v="882"/>
  </r>
  <r>
    <x v="28"/>
    <x v="28"/>
    <s v="한국전력공사"/>
    <d v="2023-04-18T00:00:00"/>
    <s v="20230418-7002-4"/>
    <s v="전기요금 납부"/>
    <x v="1"/>
    <x v="883"/>
  </r>
  <r>
    <x v="28"/>
    <x v="28"/>
    <s v="건축사사무소초원"/>
    <d v="2023-04-18T00:00:00"/>
    <s v="20230418-7004-3"/>
    <s v="EPI 시설 도입은 위한 증축공사 설계 용역(설계변경)"/>
    <x v="1"/>
    <x v="214"/>
  </r>
  <r>
    <x v="28"/>
    <x v="28"/>
    <s v="유한회사 더번영건설"/>
    <d v="2023-04-18T00:00:00"/>
    <s v="20230418-7005-3"/>
    <s v="EPI 증설을 위한 오디텍 공장동 증축공사 중도금(50%)"/>
    <x v="1"/>
    <x v="884"/>
  </r>
  <r>
    <x v="28"/>
    <x v="28"/>
    <s v="유한회사 더번영건설"/>
    <d v="2023-04-18T00:00:00"/>
    <s v="20230418-7006-3"/>
    <s v="EPI 증설을 위한 오디텍 지정폐기물 저장소 증축공사 중도금(50%)"/>
    <x v="1"/>
    <x v="885"/>
  </r>
  <r>
    <x v="28"/>
    <x v="28"/>
    <s v="반도체사업부"/>
    <d v="2023-04-18T00:00:00"/>
    <s v="20230418-7007-5"/>
    <s v="2월분 매입액 결제"/>
    <x v="1"/>
    <x v="886"/>
  </r>
  <r>
    <x v="28"/>
    <x v="28"/>
    <s v="GUANGZHOU DONG DO ELECTRONICS"/>
    <d v="2023-04-18T00:00:00"/>
    <s v="20230418-7008-1"/>
    <s v="11월잔금,12월일부 매출대금 회수"/>
    <x v="786"/>
    <x v="0"/>
  </r>
  <r>
    <x v="28"/>
    <x v="28"/>
    <s v="SHENZHEN ORIENT CO.,LTD."/>
    <d v="2023-04-20T00:00:00"/>
    <s v="20230420-7002-1"/>
    <s v="3월잔금,4월,5월,6월분 매출대금 회수"/>
    <x v="787"/>
    <x v="0"/>
  </r>
  <r>
    <x v="28"/>
    <x v="28"/>
    <s v="한국전자기술연구원"/>
    <d v="2023-04-21T00:00:00"/>
    <s v="20230421-7001-2"/>
    <s v="나노융합기반고도화사업 기관부담금"/>
    <x v="1"/>
    <x v="2"/>
  </r>
  <r>
    <x v="28"/>
    <x v="28"/>
    <s v="QUINTEC LASER SEMICONDUCTOR"/>
    <d v="2023-04-21T00:00:00"/>
    <s v="20230421-7002-1"/>
    <s v="2월,3월분 매출대금 회수"/>
    <x v="788"/>
    <x v="0"/>
  </r>
  <r>
    <x v="28"/>
    <x v="28"/>
    <s v="(주)원반도체"/>
    <d v="2023-04-21T00:00:00"/>
    <s v="20230421-7003-1"/>
    <s v="1월분 매출대금 회수"/>
    <x v="789"/>
    <x v="0"/>
  </r>
  <r>
    <x v="28"/>
    <x v="28"/>
    <s v="미래에셋증권(주)"/>
    <d v="2023-04-25T00:00:00"/>
    <s v="20230425-7001-4"/>
    <s v="퇴직연금추가 불입"/>
    <x v="1"/>
    <x v="887"/>
  </r>
  <r>
    <x v="28"/>
    <x v="28"/>
    <s v="(주)에스원전주"/>
    <d v="2023-04-25T00:00:00"/>
    <s v="20230425-7002-17"/>
    <s v="무인기계경비용역료외"/>
    <x v="1"/>
    <x v="888"/>
  </r>
  <r>
    <x v="28"/>
    <x v="28"/>
    <s v="대한산업보건협회"/>
    <d v="2023-04-25T00:00:00"/>
    <s v="20230425-7003-3"/>
    <s v="4월 보건관리대행수수료"/>
    <x v="1"/>
    <x v="761"/>
  </r>
  <r>
    <x v="28"/>
    <x v="28"/>
    <s v="사단법인대한산업안전협회"/>
    <d v="2023-04-25T00:00:00"/>
    <s v="20230425-7004-3"/>
    <s v="4월 안전관리대행수수료"/>
    <x v="1"/>
    <x v="493"/>
  </r>
  <r>
    <x v="28"/>
    <x v="28"/>
    <s v="인천공항세관장"/>
    <d v="2023-04-25T00:00:00"/>
    <s v="20230425-7007-9"/>
    <s v="4월 항공 수입 관부가세"/>
    <x v="1"/>
    <x v="889"/>
  </r>
  <r>
    <x v="28"/>
    <x v="28"/>
    <s v="반도체사업부"/>
    <d v="2023-04-25T00:00:00"/>
    <s v="20230425-7025-2"/>
    <s v="조아현과장 베트남 비즈니스 세미나 참석"/>
    <x v="1"/>
    <x v="890"/>
  </r>
  <r>
    <x v="28"/>
    <x v="28"/>
    <s v="(주)케이티"/>
    <d v="2023-04-25T00:00:00"/>
    <s v="20230425-7026-11"/>
    <s v="이동전화요금 납부"/>
    <x v="1"/>
    <x v="891"/>
  </r>
  <r>
    <x v="28"/>
    <x v="28"/>
    <s v="퍼스텍"/>
    <d v="2023-04-25T00:00:00"/>
    <s v="20230425-7027-2"/>
    <s v="3월분 매입액 결제"/>
    <x v="1"/>
    <x v="892"/>
  </r>
  <r>
    <x v="28"/>
    <x v="28"/>
    <s v="(주)컴퓨존"/>
    <d v="2023-04-25T00:00:00"/>
    <s v="20230425-7028-2"/>
    <s v="반도체 사업부 PC 교체 건"/>
    <x v="1"/>
    <x v="893"/>
  </r>
  <r>
    <x v="28"/>
    <x v="28"/>
    <s v="(주)어드밴스메탈"/>
    <d v="2023-04-25T00:00:00"/>
    <s v="20230425-7029-2"/>
    <s v="3월분 매입액 결제"/>
    <x v="1"/>
    <x v="894"/>
  </r>
  <r>
    <x v="28"/>
    <x v="28"/>
    <s v="Kwangmyung Semiconductor CO.,"/>
    <d v="2023-04-25T00:00:00"/>
    <s v="20230425-7030-1"/>
    <s v="1월분 매출대금 회수"/>
    <x v="790"/>
    <x v="0"/>
  </r>
  <r>
    <x v="28"/>
    <x v="28"/>
    <s v="(주)큐에스아이"/>
    <d v="2023-04-26T00:00:00"/>
    <s v="20230426-7007-1"/>
    <s v="2월분 매출대금 회수"/>
    <x v="791"/>
    <x v="0"/>
  </r>
  <r>
    <x v="28"/>
    <x v="28"/>
    <s v="반도체사업부"/>
    <d v="2023-04-26T00:00:00"/>
    <s v="20230426-7008-33"/>
    <s v="3월분 매입액 결제"/>
    <x v="1"/>
    <x v="895"/>
  </r>
  <r>
    <x v="28"/>
    <x v="28"/>
    <s v="LUMENS VINA CO., LTD"/>
    <d v="2023-04-27T00:00:00"/>
    <s v="20230427-7001-1"/>
    <s v="2월분 매출대금 회수"/>
    <x v="792"/>
    <x v="0"/>
  </r>
  <r>
    <x v="28"/>
    <x v="28"/>
    <s v="(주)쎄미하우"/>
    <d v="2023-04-27T00:00:00"/>
    <s v="20230427-7003-1"/>
    <s v="3/31일자 매출대금 회수"/>
    <x v="793"/>
    <x v="0"/>
  </r>
  <r>
    <x v="28"/>
    <x v="28"/>
    <s v="(주)앤에스텍"/>
    <d v="2023-04-28T00:00:00"/>
    <s v="20230428-7017-1"/>
    <s v="2월분 매출대금 회수"/>
    <x v="794"/>
    <x v="0"/>
  </r>
  <r>
    <x v="28"/>
    <x v="28"/>
    <s v="(주)동부엘이디"/>
    <d v="2023-04-28T00:00:00"/>
    <s v="20230428-7017-5"/>
    <s v="3/31일자 매출대금 회수"/>
    <x v="795"/>
    <x v="0"/>
  </r>
  <r>
    <x v="28"/>
    <x v="28"/>
    <s v="레이트론(주)"/>
    <d v="2023-04-28T00:00:00"/>
    <s v="20230428-7018-1"/>
    <s v="2월분 매출대금 회수"/>
    <x v="796"/>
    <x v="0"/>
  </r>
  <r>
    <x v="28"/>
    <x v="28"/>
    <s v="우리이앤엘(주)"/>
    <d v="2023-04-28T00:00:00"/>
    <s v="20230428-7018-4"/>
    <s v="1/31일자 매출대금 회수"/>
    <x v="797"/>
    <x v="0"/>
  </r>
  <r>
    <x v="28"/>
    <x v="28"/>
    <s v="주식회사 전북반도체"/>
    <d v="2023-04-28T00:00:00"/>
    <s v="20230428-7025-1"/>
    <s v="4/28일자 매출대금 회수"/>
    <x v="798"/>
    <x v="0"/>
  </r>
  <r>
    <x v="28"/>
    <x v="28"/>
    <s v="(주)세미칩스"/>
    <d v="2023-04-28T00:00:00"/>
    <s v="20230428-7025-3"/>
    <s v="3/31일자 매출대금 회수"/>
    <x v="799"/>
    <x v="0"/>
  </r>
  <r>
    <x v="28"/>
    <x v="28"/>
    <s v="(주)오디텍전주지점"/>
    <d v="2023-05-02T00:00:00"/>
    <s v="20230502-7002-1"/>
    <s v="4월 구매 현금구매 소모품"/>
    <x v="1"/>
    <x v="896"/>
  </r>
  <r>
    <x v="28"/>
    <x v="28"/>
    <s v="이계순"/>
    <d v="2023-05-02T00:00:00"/>
    <s v="20230502-7012-4"/>
    <s v="윤하우스 201.203.301호 5월 임차료"/>
    <x v="1"/>
    <x v="749"/>
  </r>
  <r>
    <x v="28"/>
    <x v="28"/>
    <s v="반도체사업부"/>
    <d v="2023-05-02T00:00:00"/>
    <s v="20230502-7013-4"/>
    <s v="4월분 매입액 결제 - 전북특구 기술사업화"/>
    <x v="1"/>
    <x v="897"/>
  </r>
  <r>
    <x v="28"/>
    <x v="28"/>
    <s v="반도체사업부"/>
    <d v="2023-05-02T00:00:00"/>
    <s v="20230502-7013-5"/>
    <s v="4월분 매입액 결제 - 전북특구 기술사업화"/>
    <x v="1"/>
    <x v="898"/>
  </r>
  <r>
    <x v="28"/>
    <x v="28"/>
    <s v="인천공항세관장"/>
    <d v="2023-05-02T00:00:00"/>
    <s v="20230502-7016-2"/>
    <s v="포토마스크 수입부가세"/>
    <x v="1"/>
    <x v="899"/>
  </r>
  <r>
    <x v="28"/>
    <x v="28"/>
    <s v="JIANGXI HONGLI TRONIC CO LTD"/>
    <d v="2023-05-02T00:00:00"/>
    <s v="20230502-7020-1"/>
    <s v="2월잔금 매출대금 회수"/>
    <x v="800"/>
    <x v="0"/>
  </r>
  <r>
    <x v="28"/>
    <x v="28"/>
    <s v="Huizhou Espace photoglectric Co.,LTD"/>
    <d v="2023-05-02T00:00:00"/>
    <s v="20230502-7021-1"/>
    <s v="12월분 매출대금 회수"/>
    <x v="801"/>
    <x v="0"/>
  </r>
  <r>
    <x v="28"/>
    <x v="28"/>
    <s v="SANKEN ELECTRIC CO LTD"/>
    <d v="2023-05-02T00:00:00"/>
    <s v="20230502-7022-1"/>
    <s v="1월잔금,2월일부 매출대금 회수"/>
    <x v="802"/>
    <x v="0"/>
  </r>
  <r>
    <x v="28"/>
    <x v="28"/>
    <s v="서울반도체(주)"/>
    <d v="2023-05-02T00:00:00"/>
    <s v="20230502-7023-1"/>
    <s v="3/31일자 매출대금 회수"/>
    <x v="803"/>
    <x v="0"/>
  </r>
  <r>
    <x v="28"/>
    <x v="28"/>
    <s v="SEOUL SEMICONDUCTOR VINA"/>
    <d v="2023-05-03T00:00:00"/>
    <s v="20230503-7009-1"/>
    <s v="12월일부 매출대금 회수"/>
    <x v="804"/>
    <x v="0"/>
  </r>
  <r>
    <x v="28"/>
    <x v="28"/>
    <s v="에이치티에스케이(HTSK)"/>
    <d v="2023-05-04T00:00:00"/>
    <s v="20230504-7005-2"/>
    <s v="PARTICLE COUNT 계약금 40%"/>
    <x v="1"/>
    <x v="900"/>
  </r>
  <r>
    <x v="28"/>
    <x v="28"/>
    <s v="주식회사 서호엔지니어링"/>
    <d v="2023-05-04T00:00:00"/>
    <s v="20230504-7006-3"/>
    <s v="A.C.U 계약금 30%"/>
    <x v="1"/>
    <x v="473"/>
  </r>
  <r>
    <x v="28"/>
    <x v="28"/>
    <s v="주식회사 서호엔지니어링"/>
    <d v="2023-05-04T00:00:00"/>
    <s v="20230504-7007-3"/>
    <s v="AIR SHOWER 계약금 30%"/>
    <x v="1"/>
    <x v="474"/>
  </r>
  <r>
    <x v="28"/>
    <x v="28"/>
    <s v="유한회사 케이엘이앤시"/>
    <d v="2023-05-04T00:00:00"/>
    <s v="20230504-7008-3"/>
    <s v="수소공급장치SET 납품 및 설치공사 계약금 30%"/>
    <x v="1"/>
    <x v="632"/>
  </r>
  <r>
    <x v="28"/>
    <x v="28"/>
    <s v="주식회사 케이엘테크(KL TECH)"/>
    <d v="2023-05-04T00:00:00"/>
    <s v="20230504-7009-3"/>
    <s v="수소가스 정제기 계약금 30%"/>
    <x v="1"/>
    <x v="659"/>
  </r>
  <r>
    <x v="28"/>
    <x v="28"/>
    <s v="주식회사 케이엘테크(KL TECH)"/>
    <d v="2023-05-04T00:00:00"/>
    <s v="20230504-7010-3"/>
    <s v="질소가스 정제기 계약금 30%"/>
    <x v="1"/>
    <x v="901"/>
  </r>
  <r>
    <x v="28"/>
    <x v="28"/>
    <s v="주식회사 케이엘테크(KL TECH)"/>
    <d v="2023-05-04T00:00:00"/>
    <s v="20230504-7011-3"/>
    <s v="안전감지장치 SET 계약금 30%"/>
    <x v="1"/>
    <x v="444"/>
  </r>
  <r>
    <x v="28"/>
    <x v="28"/>
    <s v="주식회사 케이엘테크(KL TECH)"/>
    <d v="2023-05-04T00:00:00"/>
    <s v="20230504-7012-3"/>
    <s v="EPI 증설을 위한 고압가스 저장시설 기술검토 및 인허가 용역 계약금 40%"/>
    <x v="1"/>
    <x v="160"/>
  </r>
  <r>
    <x v="28"/>
    <x v="28"/>
    <s v="(주)스타랩"/>
    <d v="2023-05-04T00:00:00"/>
    <s v="20230504-7013-3"/>
    <s v="동적특성측정기 계약금 30%"/>
    <x v="1"/>
    <x v="902"/>
  </r>
  <r>
    <x v="28"/>
    <x v="28"/>
    <s v="주식회사 천우하우징"/>
    <d v="2023-05-04T00:00:00"/>
    <s v="20230504-7014-3"/>
    <s v="EPI ROOM 신설공사 계약금 30%"/>
    <x v="1"/>
    <x v="903"/>
  </r>
  <r>
    <x v="28"/>
    <x v="28"/>
    <s v="신한은행 익산"/>
    <d v="2023-05-08T00:00:00"/>
    <s v="20230508-7001-2"/>
    <s v="5월분 법인카드대금 결제"/>
    <x v="1"/>
    <x v="904"/>
  </r>
  <r>
    <x v="28"/>
    <x v="28"/>
    <s v="CT MICROELECTRONICS"/>
    <d v="2023-05-08T00:00:00"/>
    <s v="20230508-7013-1"/>
    <s v="11월잔금,1월일부 매출대금 회수"/>
    <x v="805"/>
    <x v="0"/>
  </r>
  <r>
    <x v="28"/>
    <x v="28"/>
    <s v="호연테크"/>
    <d v="2023-05-08T00:00:00"/>
    <s v="20230508-7014-3"/>
    <s v="fe sem 수리"/>
    <x v="1"/>
    <x v="905"/>
  </r>
  <r>
    <x v="28"/>
    <x v="28"/>
    <s v="(주)한국무역정보통신"/>
    <d v="2023-05-08T00:00:00"/>
    <s v="20230508-7015-3"/>
    <s v="공인인증서 갱신수수료"/>
    <x v="1"/>
    <x v="906"/>
  </r>
  <r>
    <x v="28"/>
    <x v="28"/>
    <s v="(주)컴퓨존"/>
    <d v="2023-05-08T00:00:00"/>
    <s v="20230508-7016-2"/>
    <s v="공정PC 및 전산소모품 구매"/>
    <x v="1"/>
    <x v="907"/>
  </r>
  <r>
    <x v="28"/>
    <x v="28"/>
    <s v="(주)컴퓨존"/>
    <d v="2023-05-08T00:00:00"/>
    <s v="20230508-7017-2"/>
    <s v="신규사원 PC 구매"/>
    <x v="1"/>
    <x v="908"/>
  </r>
  <r>
    <x v="28"/>
    <x v="28"/>
    <s v="엔엘씨"/>
    <d v="2023-05-09T00:00:00"/>
    <s v="20230509-7003-1"/>
    <s v="2/28일자 매출대금 회수"/>
    <x v="482"/>
    <x v="0"/>
  </r>
  <r>
    <x v="28"/>
    <x v="28"/>
    <s v="유한회사 더번영건설"/>
    <d v="2023-05-09T00:00:00"/>
    <s v="20230509-7005-3"/>
    <s v="EPI 증설을 위한 오디텍 수소저장소 중도금(50%)"/>
    <x v="1"/>
    <x v="909"/>
  </r>
  <r>
    <x v="28"/>
    <x v="28"/>
    <s v="(주)아이엠에스나노텍"/>
    <d v="2023-05-09T00:00:00"/>
    <s v="20230509-7006-3"/>
    <s v="칩 외관 검사기 계약금 40%"/>
    <x v="1"/>
    <x v="910"/>
  </r>
  <r>
    <x v="28"/>
    <x v="28"/>
    <s v="동양안전물산"/>
    <d v="2023-05-09T00:00:00"/>
    <s v="20230509-7007-3"/>
    <s v="양압식 공기호흡기 SET 계약금 30%"/>
    <x v="1"/>
    <x v="911"/>
  </r>
  <r>
    <x v="28"/>
    <x v="28"/>
    <s v="삼정솔루텍"/>
    <d v="2023-05-09T00:00:00"/>
    <s v="20230509-7008-3"/>
    <s v="WET STATION 계약금"/>
    <x v="1"/>
    <x v="912"/>
  </r>
  <r>
    <x v="28"/>
    <x v="28"/>
    <s v="회명워터젠(주)"/>
    <d v="2023-05-09T00:00:00"/>
    <s v="20230509-7009-3"/>
    <s v="PCW 계약금 30%"/>
    <x v="1"/>
    <x v="527"/>
  </r>
  <r>
    <x v="28"/>
    <x v="28"/>
    <s v="주식회사 티원시스템"/>
    <d v="2023-05-09T00:00:00"/>
    <s v="20230509-7010-3"/>
    <s v="양품칩이젝터(줌제어방식)계약금 40%"/>
    <x v="1"/>
    <x v="913"/>
  </r>
  <r>
    <x v="28"/>
    <x v="28"/>
    <s v="주식회사 티원시스템"/>
    <d v="2023-05-09T00:00:00"/>
    <s v="20230509-7011-3"/>
    <s v="불량칩이젝터(줌제어방식)계약금 40%"/>
    <x v="1"/>
    <x v="914"/>
  </r>
  <r>
    <x v="28"/>
    <x v="28"/>
    <s v="주식회사 이지이엔지"/>
    <d v="2023-05-09T00:00:00"/>
    <s v="20230509-7012-3"/>
    <s v="clean booth 계약금 60%"/>
    <x v="1"/>
    <x v="915"/>
  </r>
  <r>
    <x v="28"/>
    <x v="28"/>
    <s v="김정안"/>
    <d v="2023-05-10T00:00:00"/>
    <s v="20230510-7001-4"/>
    <s v="4월 신규사업 리튬황 배터리 기술개발 고문료"/>
    <x v="1"/>
    <x v="269"/>
  </r>
  <r>
    <x v="28"/>
    <x v="28"/>
    <s v="전북도시가스"/>
    <d v="2023-05-10T00:00:00"/>
    <s v="20230510-7002-5"/>
    <s v="4월 도시가스  납부"/>
    <x v="1"/>
    <x v="916"/>
  </r>
  <r>
    <x v="28"/>
    <x v="28"/>
    <s v="반도체사업부"/>
    <d v="2023-05-10T00:00:00"/>
    <s v="20230510-7003-5"/>
    <s v="4월 급여 지급"/>
    <x v="1"/>
    <x v="917"/>
  </r>
  <r>
    <x v="28"/>
    <x v="28"/>
    <s v="국민건강보험공단"/>
    <d v="2023-05-10T00:00:00"/>
    <s v="20230510-7004-4"/>
    <s v="4월 사회보험 납부"/>
    <x v="1"/>
    <x v="918"/>
  </r>
  <r>
    <x v="28"/>
    <x v="28"/>
    <s v="전라북도 완주군"/>
    <d v="2023-05-10T00:00:00"/>
    <s v="20230510-7005-2"/>
    <s v="3월 지방소득세(종업원분)"/>
    <x v="1"/>
    <x v="919"/>
  </r>
  <r>
    <x v="28"/>
    <x v="28"/>
    <s v="원광대학교 산학협력단"/>
    <d v="2023-05-10T00:00:00"/>
    <s v="20230510-7018-1"/>
    <s v="3월 QD 공동실험 연구보조인력2명 인건비 환급"/>
    <x v="196"/>
    <x v="0"/>
  </r>
  <r>
    <x v="28"/>
    <x v="28"/>
    <s v="(주)원반도체"/>
    <d v="2023-05-10T00:00:00"/>
    <s v="20230510-7020-1"/>
    <s v="2월분 매출대금 회수"/>
    <x v="806"/>
    <x v="0"/>
  </r>
  <r>
    <x v="28"/>
    <x v="28"/>
    <s v="(주)오디텍전주지점"/>
    <d v="2023-05-10T00:00:00"/>
    <s v="20230510-7025-2"/>
    <s v="5월분 소액 신청"/>
    <x v="1"/>
    <x v="920"/>
  </r>
  <r>
    <x v="28"/>
    <x v="28"/>
    <s v="반도체사업부"/>
    <d v="2023-05-10T00:00:00"/>
    <s v="20230510-7026-3"/>
    <s v="4월 생일자 상품권,케이크 구매"/>
    <x v="1"/>
    <x v="921"/>
  </r>
  <r>
    <x v="28"/>
    <x v="28"/>
    <s v="(주)오디텍전주지점"/>
    <d v="2023-05-10T00:00:00"/>
    <s v="20230510-7027-1"/>
    <s v="4월 시설 현금구매 소모품"/>
    <x v="1"/>
    <x v="922"/>
  </r>
  <r>
    <x v="28"/>
    <x v="28"/>
    <s v="드림정보전산"/>
    <d v="2023-05-10T00:00:00"/>
    <s v="20230510-7028-3"/>
    <s v="4월 복합기"/>
    <x v="1"/>
    <x v="255"/>
  </r>
  <r>
    <x v="28"/>
    <x v="28"/>
    <s v="반도체사업부"/>
    <d v="2023-05-12T00:00:00"/>
    <s v="20230512-7003-7"/>
    <s v="3월분 매입액 결제"/>
    <x v="1"/>
    <x v="923"/>
  </r>
  <r>
    <x v="28"/>
    <x v="28"/>
    <s v="반도체사업부"/>
    <d v="2023-05-15T00:00:00"/>
    <s v="20230515-7001-2"/>
    <s v="강우혁,정일량주임 중국 출장비 정산(23.04.17~20)"/>
    <x v="1"/>
    <x v="924"/>
  </r>
  <r>
    <x v="28"/>
    <x v="28"/>
    <s v="반도체사업부"/>
    <d v="2023-05-15T00:00:00"/>
    <s v="20230515-7002-2"/>
    <s v="에비나고문 일본 방문 항공권(4/26~5/8)"/>
    <x v="1"/>
    <x v="925"/>
  </r>
  <r>
    <x v="28"/>
    <x v="28"/>
    <s v="DB손해보험"/>
    <d v="2023-05-15T00:00:00"/>
    <s v="20230515-7003-2"/>
    <s v="자동차종합보험(김명준상무 8078)"/>
    <x v="1"/>
    <x v="926"/>
  </r>
  <r>
    <x v="28"/>
    <x v="28"/>
    <s v="투어비스타여행서비스(유)"/>
    <d v="2023-05-15T00:00:00"/>
    <s v="20230515-7004-2"/>
    <s v="박태영기사 베트남출장 항공권(23.5/16~6/9)"/>
    <x v="1"/>
    <x v="927"/>
  </r>
  <r>
    <x v="28"/>
    <x v="28"/>
    <s v="반도체사업부"/>
    <d v="2023-05-15T00:00:00"/>
    <s v="20230515-7004-5"/>
    <s v="박태영기사 베트남출장비(23.5/16~6/9)"/>
    <x v="1"/>
    <x v="928"/>
  </r>
  <r>
    <x v="28"/>
    <x v="28"/>
    <s v="반도체사업부"/>
    <d v="2023-05-15T00:00:00"/>
    <s v="20230515-7005-10"/>
    <s v="4월분 매입액 결제"/>
    <x v="1"/>
    <x v="929"/>
  </r>
  <r>
    <x v="28"/>
    <x v="28"/>
    <s v="반도체사업부"/>
    <d v="2023-05-15T00:00:00"/>
    <s v="20230515-7007-2"/>
    <s v="박창수과장2건 출장비 지급"/>
    <x v="1"/>
    <x v="930"/>
  </r>
  <r>
    <x v="28"/>
    <x v="28"/>
    <s v="반도체사업부"/>
    <d v="2023-05-15T00:00:00"/>
    <s v="20230515-7009-3"/>
    <s v="5월분 매입액 결제 - 전북특구 기술사업화"/>
    <x v="1"/>
    <x v="931"/>
  </r>
  <r>
    <x v="28"/>
    <x v="28"/>
    <s v="반도체사업부"/>
    <d v="2023-05-15T00:00:00"/>
    <s v="20230515-7009-4"/>
    <s v="5월분 매입액 결제 - 전북특구 기술사업화"/>
    <x v="1"/>
    <x v="932"/>
  </r>
  <r>
    <x v="28"/>
    <x v="28"/>
    <s v="더앤전자"/>
    <d v="2023-05-15T00:00:00"/>
    <s v="20230515-7010-3"/>
    <s v="카메라외 구입"/>
    <x v="1"/>
    <x v="933"/>
  </r>
  <r>
    <x v="28"/>
    <x v="28"/>
    <s v="인천공항세관장"/>
    <d v="2023-05-15T00:00:00"/>
    <s v="20230515-7011-2"/>
    <s v="Photomask 수입 부가세"/>
    <x v="1"/>
    <x v="934"/>
  </r>
  <r>
    <x v="28"/>
    <x v="28"/>
    <s v="한길순"/>
    <d v="2023-05-15T00:00:00"/>
    <s v="20230515-7012-2"/>
    <s v="골든빌 303호(김승량이사) 5월 임차료5/17~6/16"/>
    <x v="1"/>
    <x v="559"/>
  </r>
  <r>
    <x v="28"/>
    <x v="28"/>
    <s v="한국소방안전협회"/>
    <d v="2023-05-15T00:00:00"/>
    <s v="20230515-7013-2"/>
    <s v="(가상계좌입금)한국소방안전원 전북지부 소방안전관리자 회비"/>
    <x v="1"/>
    <x v="594"/>
  </r>
  <r>
    <x v="28"/>
    <x v="28"/>
    <s v="특허법인 정진"/>
    <d v="2023-05-15T00:00:00"/>
    <s v="20230515-7014-3"/>
    <s v="배터리용 고체 전해질 특허비용"/>
    <x v="1"/>
    <x v="935"/>
  </r>
  <r>
    <x v="28"/>
    <x v="28"/>
    <s v="진양제지"/>
    <d v="2023-05-15T00:00:00"/>
    <s v="20230515-7015-3"/>
    <s v="화장지"/>
    <x v="1"/>
    <x v="761"/>
  </r>
  <r>
    <x v="28"/>
    <x v="28"/>
    <s v="Jingnan Electronics CO., LTD"/>
    <d v="2023-05-15T00:00:00"/>
    <s v="20230515-7020-1"/>
    <s v="12월,1월일부 매출대금 회수"/>
    <x v="807"/>
    <x v="0"/>
  </r>
  <r>
    <x v="28"/>
    <x v="28"/>
    <s v="OSRAM Opto Semiconductors Sdn."/>
    <d v="2023-05-15T00:00:00"/>
    <s v="20230515-7021-1"/>
    <s v="12월잔금,1월일부 매출대금 회수"/>
    <x v="808"/>
    <x v="0"/>
  </r>
  <r>
    <x v="28"/>
    <x v="28"/>
    <s v="SHENZHEN"/>
    <d v="2023-05-15T00:00:00"/>
    <s v="20230515-7022-1"/>
    <s v="21년 9월일부 매출대금 회수"/>
    <x v="809"/>
    <x v="0"/>
  </r>
  <r>
    <x v="28"/>
    <x v="28"/>
    <s v="(주)어드밴스메탈"/>
    <d v="2023-05-16T00:00:00"/>
    <s v="20230516-7001-2"/>
    <s v="4월분 매입액 결제"/>
    <x v="1"/>
    <x v="936"/>
  </r>
  <r>
    <x v="28"/>
    <x v="28"/>
    <s v="스마트공조"/>
    <d v="2023-05-16T00:00:00"/>
    <s v="20230516-7004-3"/>
    <s v="전기실 냉방기 설비 선금"/>
    <x v="1"/>
    <x v="937"/>
  </r>
  <r>
    <x v="28"/>
    <x v="28"/>
    <s v="대흥발전기"/>
    <d v="2023-05-16T00:00:00"/>
    <s v="20230516-7005-3"/>
    <s v="비상발전기 계약금"/>
    <x v="1"/>
    <x v="938"/>
  </r>
  <r>
    <x v="28"/>
    <x v="28"/>
    <s v="유한회사 더번영건설"/>
    <d v="2023-05-16T00:00:00"/>
    <s v="20230516-7006-3"/>
    <s v="EPI 증설을 위한 오디텍 기계실 증축 중도금(50%)"/>
    <x v="1"/>
    <x v="939"/>
  </r>
  <r>
    <x v="28"/>
    <x v="28"/>
    <s v="유한회사 더번영건설"/>
    <d v="2023-05-16T00:00:00"/>
    <s v="20230516-7007-3"/>
    <s v="EPI 증설을 위한 오디텍 가스캐비넷 보관소 증축 중도금(50%)"/>
    <x v="1"/>
    <x v="940"/>
  </r>
  <r>
    <x v="28"/>
    <x v="28"/>
    <s v="주식회사 천우하우징"/>
    <d v="2023-05-16T00:00:00"/>
    <s v="20230516-7008-3"/>
    <s v="EPI 신설공사 중도금(50%)"/>
    <x v="1"/>
    <x v="941"/>
  </r>
  <r>
    <x v="28"/>
    <x v="28"/>
    <s v="엔엘씨"/>
    <d v="2023-05-16T00:00:00"/>
    <s v="20230516-7010-1"/>
    <s v="3/31,4/28일자 매출대금 회수"/>
    <x v="810"/>
    <x v="0"/>
  </r>
  <r>
    <x v="28"/>
    <x v="28"/>
    <s v="투어비스타여행서비스(유)"/>
    <d v="2023-05-22T00:00:00"/>
    <s v="20230522-7001-2"/>
    <s v="조아현과장 중국출장 항공권(23.05.23~26)"/>
    <x v="1"/>
    <x v="942"/>
  </r>
  <r>
    <x v="28"/>
    <x v="28"/>
    <s v="반도체사업부"/>
    <d v="2023-05-22T00:00:00"/>
    <s v="20230522-7001-5"/>
    <s v="조아현,강우혁,정일량 중국출장비(23.05.23~26)"/>
    <x v="1"/>
    <x v="943"/>
  </r>
  <r>
    <x v="28"/>
    <x v="28"/>
    <s v="(사)대한화학회"/>
    <d v="2023-05-22T00:00:00"/>
    <s v="20230522-7003-2"/>
    <s v="전북특구 기술사업화 과제 관련 광주전남지역본부 연합학술대회 회원등록"/>
    <x v="1"/>
    <x v="124"/>
  </r>
  <r>
    <x v="28"/>
    <x v="28"/>
    <s v="(주)컴퓨존"/>
    <d v="2023-05-22T00:00:00"/>
    <s v="20230522-7005-2"/>
    <s v="현장 무선 AP POE 구매"/>
    <x v="1"/>
    <x v="822"/>
  </r>
  <r>
    <x v="28"/>
    <x v="28"/>
    <s v="(주)컴퓨존"/>
    <d v="2023-05-22T00:00:00"/>
    <s v="20230522-7006-2"/>
    <s v="개발부 설계프로그램 전용 PC 구매"/>
    <x v="1"/>
    <x v="944"/>
  </r>
  <r>
    <x v="28"/>
    <x v="28"/>
    <s v="동원로엑스(주)"/>
    <d v="2023-05-22T00:00:00"/>
    <s v="20230522-7007-3"/>
    <s v="남경 설비 보관 비용 및 트레일러 운송료"/>
    <x v="1"/>
    <x v="945"/>
  </r>
  <r>
    <x v="28"/>
    <x v="28"/>
    <s v="(주)티브이트레블"/>
    <d v="2023-05-22T00:00:00"/>
    <s v="20230522-7008-2"/>
    <s v="베트남전자비자(박태영기사)"/>
    <x v="1"/>
    <x v="342"/>
  </r>
  <r>
    <x v="28"/>
    <x v="28"/>
    <s v="반도체사업부"/>
    <d v="2023-05-24T00:00:00"/>
    <s v="20230524-7001-4"/>
    <s v="3월분 매입액 결제"/>
    <x v="1"/>
    <x v="946"/>
  </r>
  <r>
    <x v="28"/>
    <x v="28"/>
    <s v="퍼스텍"/>
    <d v="2023-05-25T00:00:00"/>
    <s v="20230525-7001-2"/>
    <s v="4월분 매입액 결제"/>
    <x v="1"/>
    <x v="947"/>
  </r>
  <r>
    <x v="28"/>
    <x v="28"/>
    <s v="(주)에스원전주"/>
    <d v="2023-05-25T00:00:00"/>
    <s v="20230525-7002-15"/>
    <s v="무인기계경비용역료외"/>
    <x v="1"/>
    <x v="760"/>
  </r>
  <r>
    <x v="28"/>
    <x v="28"/>
    <s v="대한산업보건협회"/>
    <d v="2023-05-25T00:00:00"/>
    <s v="20230525-7003-3"/>
    <s v="5월 보건관리대행수수료"/>
    <x v="1"/>
    <x v="761"/>
  </r>
  <r>
    <x v="28"/>
    <x v="28"/>
    <s v="사단법인대한산업안전협회"/>
    <d v="2023-05-25T00:00:00"/>
    <s v="20230525-7004-3"/>
    <s v="5월 안전관리대행수수료"/>
    <x v="1"/>
    <x v="493"/>
  </r>
  <r>
    <x v="28"/>
    <x v="28"/>
    <s v="(주)케이티"/>
    <d v="2023-05-25T00:00:00"/>
    <s v="20230525-7005-11"/>
    <s v="이동전화요금 납부"/>
    <x v="1"/>
    <x v="948"/>
  </r>
  <r>
    <x v="28"/>
    <x v="28"/>
    <s v="인천공항세관장"/>
    <d v="2023-05-25T00:00:00"/>
    <s v="20230525-7006-7"/>
    <s v="5월 항공 수입 관부가세"/>
    <x v="1"/>
    <x v="949"/>
  </r>
  <r>
    <x v="28"/>
    <x v="28"/>
    <s v="페더럴익스프레스코리아(주)"/>
    <d v="2023-05-25T00:00:00"/>
    <s v="20230525-7007-2"/>
    <s v="수출운송료"/>
    <x v="1"/>
    <x v="950"/>
  </r>
  <r>
    <x v="28"/>
    <x v="28"/>
    <s v="동양안전물산"/>
    <d v="2023-05-25T00:00:00"/>
    <s v="20230525-7008-3"/>
    <s v="양압식 공기호흡기 세트 중도금(40%)"/>
    <x v="1"/>
    <x v="951"/>
  </r>
  <r>
    <x v="28"/>
    <x v="28"/>
    <s v="신 오성닥트"/>
    <d v="2023-05-25T00:00:00"/>
    <s v="20230525-7009-3"/>
    <s v="외관/전사 항온항습기 이설"/>
    <x v="1"/>
    <x v="952"/>
  </r>
  <r>
    <x v="28"/>
    <x v="28"/>
    <s v="태양기공"/>
    <d v="2023-05-25T00:00:00"/>
    <s v="20230525-7010-2"/>
    <s v="1,2층 화장실용 전기 온수기"/>
    <x v="1"/>
    <x v="953"/>
  </r>
  <r>
    <x v="28"/>
    <x v="28"/>
    <s v="(주)한국무역정보통신"/>
    <d v="2023-05-25T00:00:00"/>
    <s v="20230525-7011-3"/>
    <s v="전자무역서비스 이용료"/>
    <x v="1"/>
    <x v="954"/>
  </r>
  <r>
    <x v="28"/>
    <x v="28"/>
    <s v="JIANGSU HONG JIA ELECTRONIC"/>
    <d v="2023-05-25T00:00:00"/>
    <s v="20230525-7022-1"/>
    <s v="1월,3월 매출대금 회수"/>
    <x v="811"/>
    <x v="0"/>
  </r>
  <r>
    <x v="28"/>
    <x v="28"/>
    <s v="SHENZHEN JUFEI OPTOELECTRONICS"/>
    <d v="2023-05-25T00:00:00"/>
    <s v="20230525-7023-1"/>
    <s v="1월분 매출대금 회수"/>
    <x v="812"/>
    <x v="0"/>
  </r>
  <r>
    <x v="28"/>
    <x v="28"/>
    <s v="SHENZHEN INVSEMI TECHNOLOGY CO"/>
    <d v="2023-05-25T00:00:00"/>
    <s v="20230525-7024-1"/>
    <s v="12월,2월 매출대금 회수"/>
    <x v="813"/>
    <x v="0"/>
  </r>
  <r>
    <x v="28"/>
    <x v="28"/>
    <s v="GUANGZHOU DONG DO ELECTRONICS"/>
    <d v="2023-05-25T00:00:00"/>
    <s v="20230525-7025-1"/>
    <s v="12월잔금 매출대금 회수"/>
    <x v="814"/>
    <x v="0"/>
  </r>
  <r>
    <x v="28"/>
    <x v="28"/>
    <s v="SHENZHEN ORIENT CO.,LTD."/>
    <d v="2023-05-25T00:00:00"/>
    <s v="20230525-7026-1"/>
    <s v="5월분 매출대금 회수"/>
    <x v="815"/>
    <x v="0"/>
  </r>
  <r>
    <x v="28"/>
    <x v="28"/>
    <s v="삼성전자(주)"/>
    <d v="2023-05-25T00:00:00"/>
    <s v="20230525-7027-1"/>
    <s v="5/15일자 매출대금 회수"/>
    <x v="816"/>
    <x v="0"/>
  </r>
  <r>
    <x v="28"/>
    <x v="28"/>
    <s v="(주)어드밴스메탈"/>
    <d v="2023-05-25T00:00:00"/>
    <s v="20230525-7034-2"/>
    <s v="4월분 매입액 결제"/>
    <x v="1"/>
    <x v="955"/>
  </r>
  <r>
    <x v="28"/>
    <x v="28"/>
    <s v="반도체사업부"/>
    <d v="2023-05-30T00:00:00"/>
    <s v="20230530-7002-37"/>
    <s v="4월분 매입액 결제"/>
    <x v="1"/>
    <x v="956"/>
  </r>
  <r>
    <x v="28"/>
    <x v="28"/>
    <s v="(주)세미칩스"/>
    <d v="2023-05-31T00:00:00"/>
    <s v="20230531-7009-3"/>
    <s v="4월분 매입액 결제"/>
    <x v="1"/>
    <x v="957"/>
  </r>
  <r>
    <x v="28"/>
    <x v="28"/>
    <s v="완주산업단지사무소"/>
    <d v="2023-05-31T00:00:00"/>
    <s v="20230531-7011-2"/>
    <s v="상하수도요금 납부"/>
    <x v="1"/>
    <x v="958"/>
  </r>
  <r>
    <x v="28"/>
    <x v="28"/>
    <s v="(주)LG유플러스"/>
    <d v="2023-05-31T00:00:00"/>
    <s v="20230531-7016-3"/>
    <s v="전화요금 납부"/>
    <x v="1"/>
    <x v="959"/>
  </r>
  <r>
    <x v="28"/>
    <x v="28"/>
    <s v="전북도시가스"/>
    <d v="2023-05-31T00:00:00"/>
    <s v="20230531-7018-2"/>
    <s v="에비나고문 도시가스(원둔산3길12-14 303호)"/>
    <x v="1"/>
    <x v="960"/>
  </r>
  <r>
    <x v="28"/>
    <x v="28"/>
    <s v="(주)동부엘이디"/>
    <d v="2023-05-31T00:00:00"/>
    <s v="20230531-7029-1"/>
    <s v="4/28일자 매출대금 회수"/>
    <x v="817"/>
    <x v="0"/>
  </r>
  <r>
    <x v="28"/>
    <x v="28"/>
    <s v="(주)앤에스텍"/>
    <d v="2023-05-31T00:00:00"/>
    <s v="20230531-7029-3"/>
    <s v="3월분 매출대금 회수"/>
    <x v="818"/>
    <x v="0"/>
  </r>
  <r>
    <x v="28"/>
    <x v="28"/>
    <s v="레이트론(주)"/>
    <d v="2023-05-31T00:00:00"/>
    <s v="20230531-7030-1"/>
    <s v="3월분 매출대금 회수"/>
    <x v="819"/>
    <x v="0"/>
  </r>
  <r>
    <x v="28"/>
    <x v="28"/>
    <s v="우리이앤엘(주)"/>
    <d v="2023-05-31T00:00:00"/>
    <s v="20230531-7030-4"/>
    <s v="2/28일자 매출대금 회수"/>
    <x v="820"/>
    <x v="0"/>
  </r>
  <r>
    <x v="28"/>
    <x v="28"/>
    <s v="(주)트리노테크놀로지"/>
    <d v="2023-05-31T00:00:00"/>
    <s v="20230531-7031-1"/>
    <s v="2/28일자 매출대금 회수"/>
    <x v="821"/>
    <x v="0"/>
  </r>
  <r>
    <x v="28"/>
    <x v="28"/>
    <s v="서울반도체(주)"/>
    <d v="2023-05-31T00:00:00"/>
    <s v="20230531-7031-3"/>
    <s v="4/28일자 매출대금 회수"/>
    <x v="822"/>
    <x v="0"/>
  </r>
  <r>
    <x v="28"/>
    <x v="28"/>
    <s v="투어비스타여행서비스(유)"/>
    <d v="2023-06-02T00:00:00"/>
    <s v="20230602-7001-2"/>
    <s v="최봉민,황선태,임성태 베트남출장 항공권(6/5~11)"/>
    <x v="1"/>
    <x v="961"/>
  </r>
  <r>
    <x v="28"/>
    <x v="28"/>
    <s v="반도체사업부"/>
    <d v="2023-06-02T00:00:00"/>
    <s v="20230602-7001-5"/>
    <s v="최봉민,황선태,임성태 베트남출장비(6/5~11)"/>
    <x v="1"/>
    <x v="962"/>
  </r>
  <r>
    <x v="28"/>
    <x v="28"/>
    <s v="이계순"/>
    <d v="2023-06-02T00:00:00"/>
    <s v="20230602-7005-4"/>
    <s v="윤하우스 201.203.301호 6월 임차료"/>
    <x v="1"/>
    <x v="749"/>
  </r>
  <r>
    <x v="28"/>
    <x v="28"/>
    <s v="신한은행 익산"/>
    <d v="2023-06-05T00:00:00"/>
    <s v="20230605-7003-3"/>
    <s v="6월분 법인카드대금 결제"/>
    <x v="1"/>
    <x v="963"/>
  </r>
  <r>
    <x v="28"/>
    <x v="28"/>
    <s v="반도체사업부"/>
    <d v="2023-06-05T00:00:00"/>
    <s v="20230605-7010-2"/>
    <s v="5월 생일자 상품권,케이크 구매"/>
    <x v="1"/>
    <x v="964"/>
  </r>
  <r>
    <x v="28"/>
    <x v="28"/>
    <s v="(주)오디텍전주지점"/>
    <d v="2023-06-05T00:00:00"/>
    <s v="20230605-7011-2"/>
    <s v="6월 분 소액 신청"/>
    <x v="1"/>
    <x v="965"/>
  </r>
  <r>
    <x v="28"/>
    <x v="28"/>
    <s v="반도체사업부"/>
    <d v="2023-06-05T00:00:00"/>
    <s v="20230605-7012-11"/>
    <s v="시설G 5월 소모품 현금구입"/>
    <x v="1"/>
    <x v="966"/>
  </r>
  <r>
    <x v="28"/>
    <x v="28"/>
    <s v="(주)컴퓨존"/>
    <d v="2023-06-05T00:00:00"/>
    <s v="20230605-7013-2"/>
    <s v="긴급(스페어) PC 구매"/>
    <x v="1"/>
    <x v="967"/>
  </r>
  <r>
    <x v="28"/>
    <x v="28"/>
    <s v="영광건설기계"/>
    <d v="2023-06-07T00:00:00"/>
    <s v="20230607-7002-3"/>
    <s v="루이홍 수입약품 하역 지게차 사용료"/>
    <x v="1"/>
    <x v="309"/>
  </r>
  <r>
    <x v="28"/>
    <x v="28"/>
    <s v="주식회사 케이엘테크(KL TECH)"/>
    <d v="2023-06-07T00:00:00"/>
    <s v="20230607-7003-3"/>
    <s v="안전감지장치 SET 중도금 (40%)"/>
    <x v="1"/>
    <x v="968"/>
  </r>
  <r>
    <x v="28"/>
    <x v="28"/>
    <s v="주식회사 케이엘테크(KL TECH)"/>
    <d v="2023-06-07T00:00:00"/>
    <s v="20230607-7004-3"/>
    <s v="EPI 증설을 위한 고압가스 저장시설 기술검토 및 인허가 용역 잔금 40%"/>
    <x v="1"/>
    <x v="969"/>
  </r>
  <r>
    <x v="28"/>
    <x v="28"/>
    <s v="반도체사업부"/>
    <d v="2023-06-07T00:00:00"/>
    <s v="20230607-7005-3"/>
    <s v="5월분 매입액 결제 - 전북특구 기술사업화"/>
    <x v="1"/>
    <x v="970"/>
  </r>
  <r>
    <x v="28"/>
    <x v="28"/>
    <s v="반도체사업부"/>
    <d v="2023-06-07T00:00:00"/>
    <s v="20230607-7005-4"/>
    <s v="5월분 매입액 결제 - 전북특구 기술사업화"/>
    <x v="1"/>
    <x v="169"/>
  </r>
  <r>
    <x v="28"/>
    <x v="28"/>
    <s v="(주)티브이트레블"/>
    <d v="2023-06-07T00:00:00"/>
    <s v="20230607-7006-2"/>
    <s v="중국비자 상용단수(최성우,김승량,채규윤)"/>
    <x v="1"/>
    <x v="212"/>
  </r>
  <r>
    <x v="28"/>
    <x v="28"/>
    <s v="SHENZHEN"/>
    <d v="2023-06-08T00:00:00"/>
    <s v="20230608-7003-1"/>
    <s v="21년 9월일부 매출대금 회수"/>
    <x v="823"/>
    <x v="0"/>
  </r>
  <r>
    <x v="28"/>
    <x v="28"/>
    <s v="Nanjing Evergreen trade co ltd"/>
    <d v="2023-06-08T00:00:00"/>
    <s v="20230608-7004-1"/>
    <s v="3월잔금,4월,5월,6월,7월,8월일부 매출대금 회수"/>
    <x v="824"/>
    <x v="0"/>
  </r>
  <r>
    <x v="28"/>
    <x v="28"/>
    <s v="Kwangmyung Semiconductor CO.,"/>
    <d v="2023-06-09T00:00:00"/>
    <s v="20230609-7004-4"/>
    <s v="OSZ-2017NA-7V 등 물대 송금시 수수료"/>
    <x v="1"/>
    <x v="171"/>
  </r>
  <r>
    <x v="28"/>
    <x v="28"/>
    <s v="반도체사업부"/>
    <d v="2023-06-09T00:00:00"/>
    <s v="20230609-7005-4"/>
    <s v="5월 급여 지급"/>
    <x v="1"/>
    <x v="971"/>
  </r>
  <r>
    <x v="28"/>
    <x v="28"/>
    <s v="(주)쎄미하우"/>
    <d v="2023-06-09T00:00:00"/>
    <s v="20230609-7007-1"/>
    <s v="5/31일자 매출대금 회수"/>
    <x v="825"/>
    <x v="0"/>
  </r>
  <r>
    <x v="28"/>
    <x v="28"/>
    <s v="(주)원반도체"/>
    <d v="2023-06-09T00:00:00"/>
    <s v="20230609-7007-3"/>
    <s v="3월분 매출대금 회수"/>
    <x v="826"/>
    <x v="0"/>
  </r>
  <r>
    <x v="28"/>
    <x v="28"/>
    <s v="삼성전자(주)"/>
    <d v="2023-06-09T00:00:00"/>
    <s v="20230609-7007-5"/>
    <s v="5/31일자 매출대금 회수"/>
    <x v="827"/>
    <x v="0"/>
  </r>
  <r>
    <x v="28"/>
    <x v="28"/>
    <s v="전북도시가스"/>
    <d v="2023-06-12T00:00:00"/>
    <s v="20230612-7001-5"/>
    <s v="5월 도시가스  납부"/>
    <x v="1"/>
    <x v="972"/>
  </r>
  <r>
    <x v="28"/>
    <x v="28"/>
    <s v="국민건강보험공단"/>
    <d v="2023-06-12T00:00:00"/>
    <s v="20230612-7003-4"/>
    <s v="5월 사회보험 납부"/>
    <x v="1"/>
    <x v="973"/>
  </r>
  <r>
    <x v="28"/>
    <x v="28"/>
    <s v="전라북도 완주군"/>
    <d v="2023-06-12T00:00:00"/>
    <s v="20230612-7004-2"/>
    <s v="4월 지방소득세(종업원분)"/>
    <x v="1"/>
    <x v="974"/>
  </r>
  <r>
    <x v="28"/>
    <x v="28"/>
    <s v="김정안"/>
    <d v="2023-06-12T00:00:00"/>
    <s v="20230612-7007-4"/>
    <s v="5월 신규사업 리튬황 배터리 기술개발 고문료"/>
    <x v="1"/>
    <x v="269"/>
  </r>
  <r>
    <x v="28"/>
    <x v="28"/>
    <s v="드림정보전산"/>
    <d v="2023-06-12T00:00:00"/>
    <s v="20230612-7008-3"/>
    <s v="5월 복합기"/>
    <x v="1"/>
    <x v="255"/>
  </r>
  <r>
    <x v="28"/>
    <x v="28"/>
    <s v="반도체사업부"/>
    <d v="2023-06-14T00:00:00"/>
    <s v="20230614-7001-4"/>
    <s v="4월분 매입액 결제"/>
    <x v="1"/>
    <x v="975"/>
  </r>
  <r>
    <x v="28"/>
    <x v="28"/>
    <s v="한길순"/>
    <d v="2023-06-15T00:00:00"/>
    <s v="20230615-7001-2"/>
    <s v="골든빌 303호(김승량이사) 6월 임차료6/17~7/16"/>
    <x v="1"/>
    <x v="559"/>
  </r>
  <r>
    <x v="28"/>
    <x v="28"/>
    <s v="반도체사업부"/>
    <d v="2023-06-15T00:00:00"/>
    <s v="20230615-7002-10"/>
    <s v="5월분 매입액 결제"/>
    <x v="1"/>
    <x v="976"/>
  </r>
  <r>
    <x v="28"/>
    <x v="28"/>
    <s v="㈜루미컴"/>
    <d v="2023-06-15T00:00:00"/>
    <s v="20230615-7007-1"/>
    <s v="3월분 매출대금 회수"/>
    <x v="828"/>
    <x v="0"/>
  </r>
  <r>
    <x v="28"/>
    <x v="28"/>
    <s v="(주)어드밴스메탈"/>
    <d v="2023-06-16T00:00:00"/>
    <s v="20230616-7002-2"/>
    <s v="5월분 매입액 결제"/>
    <x v="1"/>
    <x v="977"/>
  </r>
  <r>
    <x v="28"/>
    <x v="28"/>
    <s v="동양안전물산"/>
    <d v="2023-06-16T00:00:00"/>
    <s v="20230616-7003-4"/>
    <s v="양압식 공기호흡기 SET 잔금 (30%)"/>
    <x v="1"/>
    <x v="911"/>
  </r>
  <r>
    <x v="28"/>
    <x v="28"/>
    <s v="에이에스티 엔지니어링(주)"/>
    <d v="2023-06-16T00:00:00"/>
    <s v="20230616-7004-3"/>
    <s v="T/C PROFILE 수리"/>
    <x v="1"/>
    <x v="978"/>
  </r>
  <r>
    <x v="28"/>
    <x v="28"/>
    <s v="주식회사 서호엔지니어링"/>
    <d v="2023-06-16T00:00:00"/>
    <s v="20230616-7009-3"/>
    <s v="air shower set 중도금 40%"/>
    <x v="1"/>
    <x v="979"/>
  </r>
  <r>
    <x v="28"/>
    <x v="28"/>
    <s v="주식회사 서호엔지니어링"/>
    <d v="2023-06-16T00:00:00"/>
    <s v="20230616-7010-3"/>
    <s v="ACU SET 중도금 40%"/>
    <x v="1"/>
    <x v="980"/>
  </r>
  <r>
    <x v="28"/>
    <x v="28"/>
    <s v="가람환경 주식회사"/>
    <d v="2023-06-16T00:00:00"/>
    <s v="20230616-7011-3"/>
    <s v="스크러버 설치공사 중도금"/>
    <x v="1"/>
    <x v="495"/>
  </r>
  <r>
    <x v="28"/>
    <x v="28"/>
    <s v="반도체사업부"/>
    <d v="2023-06-19T00:00:00"/>
    <s v="20230619-7001-4"/>
    <s v="조아현과장외2명 중국출장비 정산(5/23~26)"/>
    <x v="1"/>
    <x v="981"/>
  </r>
  <r>
    <x v="28"/>
    <x v="28"/>
    <s v="인천공항세관장"/>
    <d v="2023-06-19T00:00:00"/>
    <s v="20230619-7003-2"/>
    <s v="Photomask 수입 부가세"/>
    <x v="1"/>
    <x v="982"/>
  </r>
  <r>
    <x v="28"/>
    <x v="28"/>
    <s v="투어비스타여행서비스(유)"/>
    <d v="2023-06-19T00:00:00"/>
    <s v="20230619-7004-4"/>
    <s v="임성태상무 항공권 변경 추가 비용"/>
    <x v="1"/>
    <x v="983"/>
  </r>
  <r>
    <x v="28"/>
    <x v="28"/>
    <s v="Wuxi Pango Semiconductor Technology Co.,Lt"/>
    <d v="2023-06-19T00:00:00"/>
    <s v="20230619-7005-4"/>
    <s v="Wafer 선결제시 수수료"/>
    <x v="1"/>
    <x v="171"/>
  </r>
  <r>
    <x v="28"/>
    <x v="28"/>
    <s v="투어비스타여행서비스(유)"/>
    <d v="2023-06-19T00:00:00"/>
    <s v="20230619-7006-2"/>
    <s v="박태영기사 베트남출장 항공권(23.6/11~7/9)"/>
    <x v="1"/>
    <x v="984"/>
  </r>
  <r>
    <x v="28"/>
    <x v="28"/>
    <s v="OSRAM Opto Semiconductors Sdn."/>
    <d v="2023-06-20T00:00:00"/>
    <s v="20230620-7005-1"/>
    <s v="1월잔금,2월일부 매출대금 회수"/>
    <x v="829"/>
    <x v="0"/>
  </r>
  <r>
    <x v="28"/>
    <x v="28"/>
    <s v="SEOUL SEMICONDUCTOR VINA"/>
    <d v="2023-06-20T00:00:00"/>
    <s v="20230620-7006-1"/>
    <s v="12월잔금,1월일부 매출대금 회수"/>
    <x v="830"/>
    <x v="0"/>
  </r>
  <r>
    <x v="28"/>
    <x v="28"/>
    <s v="Jingnan Electronics CO., LTD"/>
    <d v="2023-06-20T00:00:00"/>
    <s v="20230620-7007-1"/>
    <s v="1월잔금 매출대금 회수"/>
    <x v="831"/>
    <x v="0"/>
  </r>
  <r>
    <x v="28"/>
    <x v="28"/>
    <s v="Huizhou Espace photoglectric Co.,LTD"/>
    <d v="2023-06-20T00:00:00"/>
    <s v="20230620-7008-1"/>
    <s v="1월,2월 매출대금 회수"/>
    <x v="832"/>
    <x v="0"/>
  </r>
  <r>
    <x v="28"/>
    <x v="28"/>
    <s v="GUANGZHOU DONG DO ELECTRONICS"/>
    <d v="2023-06-20T00:00:00"/>
    <s v="20230620-7009-1"/>
    <s v="1월,2월일부 매출대금 회수"/>
    <x v="833"/>
    <x v="0"/>
  </r>
  <r>
    <x v="28"/>
    <x v="28"/>
    <s v="shenzhen keweixin optics"/>
    <d v="2023-06-22T00:00:00"/>
    <s v="20230622-7003-1"/>
    <s v="12월분 매출대금 회수"/>
    <x v="834"/>
    <x v="0"/>
  </r>
  <r>
    <x v="28"/>
    <x v="28"/>
    <s v="투어비스타여행서비스(유)"/>
    <d v="2023-06-23T00:00:00"/>
    <s v="20230623-7001-3"/>
    <s v="황선태,임성태 베트남 출장 항공권"/>
    <x v="1"/>
    <x v="985"/>
  </r>
  <r>
    <x v="28"/>
    <x v="28"/>
    <s v="반도체사업부"/>
    <d v="2023-06-23T00:00:00"/>
    <s v="20230623-7001-5"/>
    <s v="황선태,임성태 베트남 출장비(6/24~30)"/>
    <x v="1"/>
    <x v="8"/>
  </r>
  <r>
    <x v="28"/>
    <x v="28"/>
    <s v="SANKEN ELECTRIC CO LTD"/>
    <d v="2023-06-23T00:00:00"/>
    <s v="20230623-7002-1"/>
    <s v="2월잔금,3월일부 매출대금 회수"/>
    <x v="835"/>
    <x v="0"/>
  </r>
  <r>
    <x v="28"/>
    <x v="28"/>
    <s v="LUMENS VINA CO., LTD"/>
    <d v="2023-06-23T00:00:00"/>
    <s v="20230623-7003-1"/>
    <s v="3월분 매출대금 회수"/>
    <x v="836"/>
    <x v="0"/>
  </r>
  <r>
    <x v="28"/>
    <x v="28"/>
    <s v="(주)큐에스아이"/>
    <d v="2023-06-23T00:00:00"/>
    <s v="20230623-7004-1"/>
    <s v="3월분 매출대금 회수"/>
    <x v="837"/>
    <x v="0"/>
  </r>
  <r>
    <x v="28"/>
    <x v="28"/>
    <s v="우체국"/>
    <d v="2023-06-25T00:00:00"/>
    <s v="20230625-7005-1"/>
    <s v="이자"/>
    <x v="838"/>
    <x v="0"/>
  </r>
  <r>
    <x v="28"/>
    <x v="28"/>
    <s v="삼성화재해상보험"/>
    <d v="2023-06-26T00:00:00"/>
    <s v="20230626-7001-2"/>
    <s v="자동차종합보험(최성우상무 235어9507)"/>
    <x v="1"/>
    <x v="986"/>
  </r>
  <r>
    <x v="28"/>
    <x v="28"/>
    <s v="(주)에스원전주"/>
    <d v="2023-06-26T00:00:00"/>
    <s v="20230626-7002-15"/>
    <s v="무인기계경비용역료외"/>
    <x v="1"/>
    <x v="760"/>
  </r>
  <r>
    <x v="28"/>
    <x v="28"/>
    <s v="사단법인대한산업안전협회"/>
    <d v="2023-06-26T00:00:00"/>
    <s v="20230626-7003-3"/>
    <s v="6월 안전관리대행수수료"/>
    <x v="1"/>
    <x v="493"/>
  </r>
  <r>
    <x v="28"/>
    <x v="28"/>
    <s v="대한산업보건협회"/>
    <d v="2023-06-26T00:00:00"/>
    <s v="20230626-7004-3"/>
    <s v="6월 보건관리대행수수료"/>
    <x v="1"/>
    <x v="761"/>
  </r>
  <r>
    <x v="28"/>
    <x v="28"/>
    <s v="퍼스텍"/>
    <d v="2023-06-26T00:00:00"/>
    <s v="20230626-7005-2"/>
    <s v="5월분 매입액 결제"/>
    <x v="1"/>
    <x v="987"/>
  </r>
  <r>
    <x v="28"/>
    <x v="28"/>
    <s v="반도체사업부"/>
    <d v="2023-06-26T00:00:00"/>
    <s v="20230626-7006-5"/>
    <s v="4월분 매입액 결제"/>
    <x v="1"/>
    <x v="988"/>
  </r>
  <r>
    <x v="28"/>
    <x v="28"/>
    <s v="(주)케이티"/>
    <d v="2023-06-26T00:00:00"/>
    <s v="20230626-7007-11"/>
    <s v="이동전화요금 납부"/>
    <x v="1"/>
    <x v="989"/>
  </r>
  <r>
    <x v="28"/>
    <x v="28"/>
    <s v="투어비스타여행서비스(유)"/>
    <d v="2023-06-26T00:00:00"/>
    <s v="20230626-7008-2"/>
    <s v="최봉민부사장 남경 출장 항공권(6/28~7/2)"/>
    <x v="1"/>
    <x v="990"/>
  </r>
  <r>
    <x v="28"/>
    <x v="28"/>
    <s v="반도체사업부"/>
    <d v="2023-06-26T00:00:00"/>
    <s v="20230626-7008-4"/>
    <s v="최봉민부사장 남경 출장비(6/28~7/2)"/>
    <x v="1"/>
    <x v="9"/>
  </r>
  <r>
    <x v="28"/>
    <x v="28"/>
    <s v="페더럴익스프레스코리아(주)"/>
    <d v="2023-06-26T00:00:00"/>
    <s v="20230626-7009-2"/>
    <s v="수출운송료"/>
    <x v="1"/>
    <x v="991"/>
  </r>
  <r>
    <x v="28"/>
    <x v="28"/>
    <s v="주식회사디에이치엘코리아"/>
    <d v="2023-06-26T00:00:00"/>
    <s v="20230626-7010-2"/>
    <s v="수출운송료"/>
    <x v="1"/>
    <x v="992"/>
  </r>
  <r>
    <x v="28"/>
    <x v="28"/>
    <s v="(주)한국무역정보통신"/>
    <d v="2023-06-26T00:00:00"/>
    <s v="20230626-7011-3"/>
    <s v="전자무역서비스 이용료"/>
    <x v="1"/>
    <x v="993"/>
  </r>
  <r>
    <x v="28"/>
    <x v="28"/>
    <s v="인천공항세관장"/>
    <d v="2023-06-26T00:00:00"/>
    <s v="20230626-7014-2"/>
    <s v="Photomask 수입 부가세"/>
    <x v="1"/>
    <x v="994"/>
  </r>
  <r>
    <x v="28"/>
    <x v="28"/>
    <s v="신혼꽃화원"/>
    <d v="2023-06-26T00:00:00"/>
    <s v="20230626-7020-3"/>
    <s v="거래처대표 자녀결혼 화환외 1건"/>
    <x v="1"/>
    <x v="325"/>
  </r>
  <r>
    <x v="28"/>
    <x v="28"/>
    <s v="반도체사업부"/>
    <d v="2023-06-26T00:00:00"/>
    <s v="20230626-7021-2"/>
    <s v="박창수과장 출장비 지급"/>
    <x v="1"/>
    <x v="995"/>
  </r>
  <r>
    <x v="28"/>
    <x v="28"/>
    <s v="반도체사업부"/>
    <d v="2023-06-27T00:00:00"/>
    <s v="20230627-7008-32"/>
    <s v="5월분 매입액 결제"/>
    <x v="1"/>
    <x v="996"/>
  </r>
  <r>
    <x v="28"/>
    <x v="28"/>
    <s v="SM건축사사무소"/>
    <d v="2023-06-27T00:00:00"/>
    <s v="20230627-7009-3"/>
    <s v="EPI 증설을 위한 오디텍 증축공사 건축감리 용역비 2차"/>
    <x v="1"/>
    <x v="997"/>
  </r>
  <r>
    <x v="28"/>
    <x v="28"/>
    <s v="POME SCI-TECH CO.,LTD"/>
    <d v="2023-06-28T00:00:00"/>
    <s v="20230628-7008-4"/>
    <s v="ZKPI-3022S 물품 선입금 시 수수료"/>
    <x v="1"/>
    <x v="171"/>
  </r>
  <r>
    <x v="28"/>
    <x v="28"/>
    <s v="인천공항세관장"/>
    <d v="2023-06-28T00:00:00"/>
    <s v="20230628-7009-5"/>
    <s v="6월 항공 수입부가세"/>
    <x v="1"/>
    <x v="998"/>
  </r>
  <r>
    <x v="28"/>
    <x v="28"/>
    <s v="제이비안전기술원(주)"/>
    <d v="2023-06-28T00:00:00"/>
    <s v="20230628-7010-3"/>
    <s v="EPI 증설을 위한 건축물공사 기술지도 계약 최초계약분 잔금"/>
    <x v="1"/>
    <x v="118"/>
  </r>
  <r>
    <x v="28"/>
    <x v="28"/>
    <s v="제이비안전기술원(주)"/>
    <d v="2023-06-28T00:00:00"/>
    <s v="20230628-7011-3"/>
    <s v="EPI 증설을 위한 건축물공사 기술지도 계약 연장계약 1회차 납부분"/>
    <x v="1"/>
    <x v="118"/>
  </r>
  <r>
    <x v="28"/>
    <x v="28"/>
    <s v="(주)어드밴스메탈"/>
    <d v="2023-06-28T00:00:00"/>
    <s v="20230628-7012-2"/>
    <s v="5월분 매입액 결제"/>
    <x v="1"/>
    <x v="999"/>
  </r>
  <r>
    <x v="28"/>
    <x v="28"/>
    <s v="JIANGSU PRAJNA ELECTRONICS INDUSTRIAL CO LTD"/>
    <d v="2023-06-29T00:00:00"/>
    <s v="20230629-7010-1"/>
    <s v="3월분 매출대금 회수"/>
    <x v="839"/>
    <x v="0"/>
  </r>
  <r>
    <x v="28"/>
    <x v="28"/>
    <s v="(주)원반도체"/>
    <d v="2023-06-29T00:00:00"/>
    <s v="20230629-7011-1"/>
    <s v="2월,3월분 매출대금 회수"/>
    <x v="840"/>
    <x v="0"/>
  </r>
  <r>
    <x v="28"/>
    <x v="28"/>
    <s v="전라북도 완주군"/>
    <d v="2023-06-30T00:00:00"/>
    <s v="20230630-7010-3"/>
    <s v="도로점용료"/>
    <x v="1"/>
    <x v="1000"/>
  </r>
  <r>
    <x v="28"/>
    <x v="28"/>
    <s v="(주)세미칩스"/>
    <d v="2023-06-30T00:00:00"/>
    <s v="20230630-7015-3"/>
    <s v="5월분 매입액 결제"/>
    <x v="1"/>
    <x v="1001"/>
  </r>
  <r>
    <x v="28"/>
    <x v="28"/>
    <s v="완주산업단지사무소"/>
    <d v="2023-06-30T00:00:00"/>
    <s v="20230630-7017-2"/>
    <s v="상하수도요금 납부"/>
    <x v="1"/>
    <x v="1002"/>
  </r>
  <r>
    <x v="28"/>
    <x v="28"/>
    <s v="(주)LG유플러스"/>
    <d v="2023-06-30T00:00:00"/>
    <s v="20230630-7018-3"/>
    <s v="전화요금 납부"/>
    <x v="1"/>
    <x v="1003"/>
  </r>
  <r>
    <x v="28"/>
    <x v="28"/>
    <s v="전라북도익산시"/>
    <d v="2023-06-30T00:00:00"/>
    <s v="20230630-7019-4"/>
    <s v="자동차세3건 납부"/>
    <x v="1"/>
    <x v="1004"/>
  </r>
  <r>
    <x v="28"/>
    <x v="28"/>
    <s v="DB손해보험"/>
    <d v="2023-06-30T00:00:00"/>
    <s v="20230630-7020-3"/>
    <s v="환경책임보험(23.06.30~24.06.30)"/>
    <x v="1"/>
    <x v="1005"/>
  </r>
  <r>
    <x v="28"/>
    <x v="28"/>
    <s v="삼성엘이디주식회사(TIANJIN)"/>
    <d v="2023-06-30T00:00:00"/>
    <s v="20230630-7030-1"/>
    <s v="3월,4월분 매출대금 회수"/>
    <x v="841"/>
    <x v="0"/>
  </r>
  <r>
    <x v="28"/>
    <x v="28"/>
    <s v="SHENZHEN JUFEI OPTOELECTRONICS"/>
    <d v="2023-06-30T00:00:00"/>
    <s v="20230630-7031-1"/>
    <s v="2월분 매출대금 회수"/>
    <x v="842"/>
    <x v="0"/>
  </r>
  <r>
    <x v="28"/>
    <x v="28"/>
    <s v="(주)앤에스텍"/>
    <d v="2023-06-30T00:00:00"/>
    <s v="20230630-7041-1"/>
    <s v="4월분 매출대금 회수"/>
    <x v="843"/>
    <x v="0"/>
  </r>
  <r>
    <x v="28"/>
    <x v="28"/>
    <s v="서울반도체(주)"/>
    <d v="2023-06-30T00:00:00"/>
    <s v="20230630-7041-5"/>
    <s v="5/31일자 매출대금 회수"/>
    <x v="844"/>
    <x v="0"/>
  </r>
  <r>
    <x v="28"/>
    <x v="28"/>
    <s v="우리이앤엘(주)"/>
    <d v="2023-06-30T00:00:00"/>
    <s v="20230630-7042-1"/>
    <s v="3/31일자 매출대금 회수"/>
    <x v="845"/>
    <x v="0"/>
  </r>
  <r>
    <x v="28"/>
    <x v="28"/>
    <s v="레이트론(주)"/>
    <d v="2023-06-30T00:00:00"/>
    <s v="20230630-7042-3"/>
    <s v="4월,5월일부 매출대금 회수"/>
    <x v="846"/>
    <x v="0"/>
  </r>
  <r>
    <x v="28"/>
    <x v="28"/>
    <s v="이계순"/>
    <d v="2023-07-03T00:00:00"/>
    <s v="20230703-7001-4"/>
    <s v="윤하우스 201.203.301호 7월 임차료"/>
    <x v="1"/>
    <x v="749"/>
  </r>
  <r>
    <x v="28"/>
    <x v="28"/>
    <s v="익산세관"/>
    <d v="2023-07-03T00:00:00"/>
    <s v="20230703-7003-1"/>
    <s v="관세 환급"/>
    <x v="847"/>
    <x v="0"/>
  </r>
  <r>
    <x v="28"/>
    <x v="28"/>
    <s v="삼성전자(주)"/>
    <d v="2023-07-03T00:00:00"/>
    <s v="20230703-7004-1"/>
    <s v="6/23일자 매출대금 회수"/>
    <x v="848"/>
    <x v="0"/>
  </r>
  <r>
    <x v="28"/>
    <x v="28"/>
    <s v="주식회사 전북반도체"/>
    <d v="2023-07-04T00:00:00"/>
    <s v="20230704-7008-1"/>
    <s v="6/30일자 매출대금 회수"/>
    <x v="849"/>
    <x v="0"/>
  </r>
  <r>
    <x v="28"/>
    <x v="28"/>
    <s v="신한은행 익산"/>
    <d v="2023-07-05T00:00:00"/>
    <s v="20230705-7001-4"/>
    <s v="7월분 법인카드대금 결제"/>
    <x v="1"/>
    <x v="1006"/>
  </r>
  <r>
    <x v="28"/>
    <x v="28"/>
    <s v="인천공항세관장"/>
    <d v="2023-07-10T00:00:00"/>
    <s v="20230710-7002-2"/>
    <s v="Photomask 수입 부가세"/>
    <x v="1"/>
    <x v="1007"/>
  </r>
  <r>
    <x v="28"/>
    <x v="28"/>
    <s v="(주)오디텍전주지점"/>
    <d v="2023-07-10T00:00:00"/>
    <s v="20230710-7003-2"/>
    <s v="7월분 소액 신청"/>
    <x v="1"/>
    <x v="1008"/>
  </r>
  <r>
    <x v="28"/>
    <x v="28"/>
    <s v="(주)컴퓨존"/>
    <d v="2023-07-10T00:00:00"/>
    <s v="20230710-7005-2"/>
    <s v="PC 파워, 모니터 구입"/>
    <x v="1"/>
    <x v="1009"/>
  </r>
  <r>
    <x v="28"/>
    <x v="28"/>
    <s v="전북도시가스"/>
    <d v="2023-07-10T00:00:00"/>
    <s v="20230710-7006-2"/>
    <s v="6월 도시가스 납부"/>
    <x v="1"/>
    <x v="432"/>
  </r>
  <r>
    <x v="28"/>
    <x v="28"/>
    <s v="PREMIA TNC (VIETNAM) CO., LTD"/>
    <d v="2023-07-10T00:00:00"/>
    <s v="20230710-7007-4"/>
    <s v="베트남 법인 설립 대행수수료 지급시 수수료"/>
    <x v="1"/>
    <x v="171"/>
  </r>
  <r>
    <x v="28"/>
    <x v="28"/>
    <s v="반도체사업부"/>
    <d v="2023-07-10T00:00:00"/>
    <s v="20230710-7008-2"/>
    <s v="6월 급여 지급"/>
    <x v="1"/>
    <x v="727"/>
  </r>
  <r>
    <x v="28"/>
    <x v="28"/>
    <s v="국민건강보험공단"/>
    <d v="2023-07-10T00:00:00"/>
    <s v="20230710-7009-2"/>
    <s v="6월 사회보험 납부"/>
    <x v="1"/>
    <x v="728"/>
  </r>
  <r>
    <x v="28"/>
    <x v="28"/>
    <s v="전라북도 완주군"/>
    <d v="2023-07-10T00:00:00"/>
    <s v="20230710-7010-2"/>
    <s v="5월 지방소득세(종업원분) 납부"/>
    <x v="1"/>
    <x v="1010"/>
  </r>
  <r>
    <x v="28"/>
    <x v="28"/>
    <s v="반도체사업부"/>
    <d v="2023-07-10T00:00:00"/>
    <s v="20230710-7011-3"/>
    <s v="시설G 6월 소모품 현금구입 외"/>
    <x v="1"/>
    <x v="1011"/>
  </r>
  <r>
    <x v="28"/>
    <x v="28"/>
    <s v="반도체사업부"/>
    <d v="2023-07-10T00:00:00"/>
    <s v="20230710-7013-5"/>
    <s v="6월분 매입액 결제"/>
    <x v="1"/>
    <x v="1012"/>
  </r>
  <r>
    <x v="28"/>
    <x v="28"/>
    <s v="반도체사업부"/>
    <d v="2023-07-10T00:00:00"/>
    <s v="20230710-7015-3"/>
    <s v="6,7월분 매입액 결제 - 전북특구 기술사업화"/>
    <x v="1"/>
    <x v="1013"/>
  </r>
  <r>
    <x v="28"/>
    <x v="28"/>
    <s v="반도체사업부"/>
    <d v="2023-07-10T00:00:00"/>
    <s v="20230710-7015-4"/>
    <s v="6,7월분 매입액 결제 - 전북특구 기술사업화"/>
    <x v="1"/>
    <x v="426"/>
  </r>
  <r>
    <x v="28"/>
    <x v="28"/>
    <s v="한국화학물질관리협회"/>
    <d v="2023-07-10T00:00:00"/>
    <s v="20230710-7016-2"/>
    <s v="유해회학물질 취급담당자, 관리자 법정교육 신청"/>
    <x v="1"/>
    <x v="1014"/>
  </r>
  <r>
    <x v="28"/>
    <x v="28"/>
    <s v="(주)원반도체"/>
    <d v="2023-07-10T00:00:00"/>
    <s v="20230710-7021-1"/>
    <s v="4월분 매출대금 회수"/>
    <x v="850"/>
    <x v="0"/>
  </r>
  <r>
    <x v="28"/>
    <x v="28"/>
    <s v="(주)어드밴스메탈"/>
    <d v="2023-07-12T00:00:00"/>
    <s v="20230712-7010-2"/>
    <s v="6월분 매입액 결제"/>
    <x v="1"/>
    <x v="1015"/>
  </r>
  <r>
    <x v="28"/>
    <x v="28"/>
    <s v="에이에스티 엔지니어링(주)"/>
    <d v="2023-07-12T00:00:00"/>
    <s v="20230712-7013-5"/>
    <s v="T/C PROFILE 수리"/>
    <x v="1"/>
    <x v="1016"/>
  </r>
  <r>
    <x v="28"/>
    <x v="28"/>
    <s v="대진기계(주)"/>
    <d v="2023-07-12T00:00:00"/>
    <s v="20230712-7014-3"/>
    <s v="에어컴프레셔 중도금 60%"/>
    <x v="1"/>
    <x v="1017"/>
  </r>
  <r>
    <x v="28"/>
    <x v="28"/>
    <s v="특허청"/>
    <d v="2023-07-14T00:00:00"/>
    <s v="20230714-7001-2"/>
    <s v="연차등록료 납부"/>
    <x v="1"/>
    <x v="644"/>
  </r>
  <r>
    <x v="28"/>
    <x v="28"/>
    <s v="㈜루미컴"/>
    <d v="2023-07-14T00:00:00"/>
    <s v="20230714-7007-2"/>
    <s v="4월분 매출대금 회수"/>
    <x v="851"/>
    <x v="0"/>
  </r>
  <r>
    <x v="28"/>
    <x v="28"/>
    <s v="한길순"/>
    <d v="2023-07-17T00:00:00"/>
    <s v="20230717-7001-2"/>
    <s v="골든빌 303호(김승량이사) 7월 임차료7/17~8/16"/>
    <x v="1"/>
    <x v="559"/>
  </r>
  <r>
    <x v="28"/>
    <x v="28"/>
    <s v="반도체사업부"/>
    <d v="2023-07-17T00:00:00"/>
    <s v="20230717-7003-2"/>
    <s v="7월 생일자 상품권,케이크 구매"/>
    <x v="1"/>
    <x v="1018"/>
  </r>
  <r>
    <x v="28"/>
    <x v="28"/>
    <s v="반도체사업부"/>
    <d v="2023-07-17T00:00:00"/>
    <s v="20230717-7004-13"/>
    <s v="6월분 매입액 결제"/>
    <x v="1"/>
    <x v="1019"/>
  </r>
  <r>
    <x v="28"/>
    <x v="28"/>
    <s v="투어비스타여행서비스(유)"/>
    <d v="2023-07-17T00:00:00"/>
    <s v="20230717-7005-2"/>
    <s v="박태영기사 베트남출장 항공권(7/19~8/14)"/>
    <x v="1"/>
    <x v="1020"/>
  </r>
  <r>
    <x v="28"/>
    <x v="28"/>
    <s v="애니켐"/>
    <d v="2023-07-17T00:00:00"/>
    <s v="20230717-7007-2"/>
    <s v="6월분 매입액 결제 - 전북특구 기술사업화"/>
    <x v="1"/>
    <x v="497"/>
  </r>
  <r>
    <x v="28"/>
    <x v="28"/>
    <s v="애니켐"/>
    <d v="2023-07-17T00:00:00"/>
    <s v="20230717-7007-3"/>
    <s v="6월분 매입액 결제 - 전북특구 기술사업화"/>
    <x v="1"/>
    <x v="1021"/>
  </r>
  <r>
    <x v="28"/>
    <x v="28"/>
    <s v="반도체사업부"/>
    <d v="2023-07-17T00:00:00"/>
    <s v="20230717-7013-2"/>
    <s v="개발G 부서회식"/>
    <x v="1"/>
    <x v="1022"/>
  </r>
  <r>
    <x v="28"/>
    <x v="28"/>
    <s v="인천공항세관장"/>
    <d v="2023-07-17T00:00:00"/>
    <s v="20230717-7014-2"/>
    <s v="Photomask 수입 부가세"/>
    <x v="1"/>
    <x v="1023"/>
  </r>
  <r>
    <x v="28"/>
    <x v="28"/>
    <s v="한국전력공사"/>
    <d v="2023-07-18T00:00:00"/>
    <s v="20230718-7001-4"/>
    <s v="전기요금 납부"/>
    <x v="1"/>
    <x v="1024"/>
  </r>
  <r>
    <x v="28"/>
    <x v="28"/>
    <s v="반도체사업부"/>
    <d v="2023-07-18T00:00:00"/>
    <s v="20230718-7002-6"/>
    <s v="5월분 매입액 결제"/>
    <x v="1"/>
    <x v="1025"/>
  </r>
  <r>
    <x v="28"/>
    <x v="28"/>
    <s v="반도체사업부"/>
    <d v="2023-07-21T00:00:00"/>
    <s v="20230721-7001-2"/>
    <s v="조아현과장 중국출장비(7/24~27)"/>
    <x v="1"/>
    <x v="13"/>
  </r>
  <r>
    <x v="28"/>
    <x v="28"/>
    <s v="퍼스텍"/>
    <d v="2023-07-25T00:00:00"/>
    <s v="20230725-7002-2"/>
    <s v="6월분 매입액 결제"/>
    <x v="1"/>
    <x v="1026"/>
  </r>
  <r>
    <x v="28"/>
    <x v="28"/>
    <s v="미래에셋증권(주)"/>
    <d v="2023-07-25T00:00:00"/>
    <s v="20230725-7003-4"/>
    <s v="퇴직연금추가 불입"/>
    <x v="1"/>
    <x v="730"/>
  </r>
  <r>
    <x v="28"/>
    <x v="28"/>
    <s v="반도체사업부"/>
    <d v="2023-07-25T00:00:00"/>
    <s v="20230725-7003-5"/>
    <s v="유재훈기사 퇴직금 지급"/>
    <x v="1"/>
    <x v="9"/>
  </r>
  <r>
    <x v="28"/>
    <x v="28"/>
    <s v="(주)에스원전주"/>
    <d v="2023-07-25T00:00:00"/>
    <s v="20230725-7004-21"/>
    <s v="무인기계경비용역료외"/>
    <x v="1"/>
    <x v="1027"/>
  </r>
  <r>
    <x v="28"/>
    <x v="28"/>
    <s v="사단법인대한산업안전협회"/>
    <d v="2023-07-25T00:00:00"/>
    <s v="20230725-7005-3"/>
    <s v="7월 안전관리대행수수료"/>
    <x v="1"/>
    <x v="493"/>
  </r>
  <r>
    <x v="28"/>
    <x v="28"/>
    <s v="대한산업보건협회"/>
    <d v="2023-07-25T00:00:00"/>
    <s v="20230725-7007-5"/>
    <s v="7월 보건관리대행수수료외"/>
    <x v="1"/>
    <x v="1028"/>
  </r>
  <r>
    <x v="28"/>
    <x v="28"/>
    <s v="한국가스안전공사 전남동부지사"/>
    <d v="2023-07-25T00:00:00"/>
    <s v="20230725-7008-3"/>
    <s v="유해화학물질 취급시설 정기검사 신청"/>
    <x v="1"/>
    <x v="1029"/>
  </r>
  <r>
    <x v="28"/>
    <x v="28"/>
    <s v="반도체사업부"/>
    <d v="2023-07-25T00:00:00"/>
    <s v="20230725-7009-4"/>
    <s v="5월분 매입액 결제"/>
    <x v="1"/>
    <x v="1030"/>
  </r>
  <r>
    <x v="28"/>
    <x v="28"/>
    <s v="인천공항세관장"/>
    <d v="2023-07-25T00:00:00"/>
    <s v="20230725-7010-2"/>
    <s v="Photomask 수입 부가세"/>
    <x v="1"/>
    <x v="1031"/>
  </r>
  <r>
    <x v="28"/>
    <x v="28"/>
    <s v="(주)컴퓨존"/>
    <d v="2023-07-25T00:00:00"/>
    <s v="20230725-7011-2"/>
    <s v="CCTV 모니터링 모니터 구입"/>
    <x v="1"/>
    <x v="1032"/>
  </r>
  <r>
    <x v="28"/>
    <x v="28"/>
    <s v="(주)컴퓨존"/>
    <d v="2023-07-25T00:00:00"/>
    <s v="20230725-7012-2"/>
    <s v="EPI ROOM 전산소모품, PC 구입"/>
    <x v="1"/>
    <x v="1033"/>
  </r>
  <r>
    <x v="28"/>
    <x v="28"/>
    <s v="인천공항세관장"/>
    <d v="2023-07-25T00:00:00"/>
    <s v="20230725-7013-2"/>
    <s v="Photomask 수입 부가세"/>
    <x v="1"/>
    <x v="857"/>
  </r>
  <r>
    <x v="28"/>
    <x v="28"/>
    <s v="(주)오디텍전주지점"/>
    <d v="2023-07-25T00:00:00"/>
    <s v="20230725-7014-1"/>
    <s v="7월 구매팀 현금구매 소모품(구매자 :김강산)"/>
    <x v="1"/>
    <x v="183"/>
  </r>
  <r>
    <x v="28"/>
    <x v="28"/>
    <s v="페더럴익스프레스코리아(주)"/>
    <d v="2023-07-25T00:00:00"/>
    <s v="20230725-7015-2"/>
    <s v="수출운송료"/>
    <x v="1"/>
    <x v="1034"/>
  </r>
  <r>
    <x v="28"/>
    <x v="28"/>
    <s v="주식회사디에이치엘코리아"/>
    <d v="2023-07-25T00:00:00"/>
    <s v="20230725-7017-2"/>
    <s v="수출운송료"/>
    <x v="1"/>
    <x v="1035"/>
  </r>
  <r>
    <x v="28"/>
    <x v="28"/>
    <s v="명인컨테이너"/>
    <d v="2023-07-25T00:00:00"/>
    <s v="20230725-7018-2"/>
    <s v="창고용 컨테이너"/>
    <x v="1"/>
    <x v="1036"/>
  </r>
  <r>
    <x v="28"/>
    <x v="28"/>
    <s v="(주)한국무역정보통신"/>
    <d v="2023-07-25T00:00:00"/>
    <s v="20230725-7019-3"/>
    <s v="전자무역서비스 이용료"/>
    <x v="1"/>
    <x v="1037"/>
  </r>
  <r>
    <x v="28"/>
    <x v="28"/>
    <s v="인천공항세관장"/>
    <d v="2023-07-25T00:00:00"/>
    <s v="20230725-7020-5"/>
    <s v="7월 항공 수입 관부가세"/>
    <x v="1"/>
    <x v="1038"/>
  </r>
  <r>
    <x v="28"/>
    <x v="28"/>
    <s v="(주)어드밴스메탈"/>
    <d v="2023-07-25T00:00:00"/>
    <s v="20230725-7021-2"/>
    <s v="6월분 매입액 결제"/>
    <x v="1"/>
    <x v="1039"/>
  </r>
  <r>
    <x v="28"/>
    <x v="28"/>
    <s v="(주)씨큐스"/>
    <d v="2023-07-25T00:00:00"/>
    <s v="20230725-7022-3"/>
    <s v="IMPLANT 장비설치 계약금 30%"/>
    <x v="1"/>
    <x v="1040"/>
  </r>
  <r>
    <x v="28"/>
    <x v="28"/>
    <s v="(주)케이티"/>
    <d v="2023-07-25T00:00:00"/>
    <s v="20230725-7024-11"/>
    <s v="이동전화요금 납부"/>
    <x v="1"/>
    <x v="1041"/>
  </r>
  <r>
    <x v="28"/>
    <x v="28"/>
    <s v="유한회사 더번영건설"/>
    <d v="2023-07-25T00:00:00"/>
    <s v="20230725-7025-6"/>
    <s v="EPI ROOM 증설 증축공사 잔금 5건"/>
    <x v="1"/>
    <x v="1042"/>
  </r>
  <r>
    <x v="28"/>
    <x v="28"/>
    <s v="(주)협성특수이엔지"/>
    <d v="2023-07-25T00:00:00"/>
    <s v="20230725-7026-2"/>
    <s v="IMPLANT 설비 이설 작업비용"/>
    <x v="1"/>
    <x v="1043"/>
  </r>
  <r>
    <x v="28"/>
    <x v="28"/>
    <s v="반도체사업부"/>
    <d v="2023-07-25T00:00:00"/>
    <s v="20230725-7027-2"/>
    <s v="박태영기사 베트남 비자 발급수수료(1.3개월)"/>
    <x v="1"/>
    <x v="559"/>
  </r>
  <r>
    <x v="28"/>
    <x v="28"/>
    <s v="(사)한국무역협회"/>
    <d v="2023-07-25T00:00:00"/>
    <s v="20230725-7028-3"/>
    <s v="ABTC발급수수료(임성태상무)"/>
    <x v="1"/>
    <x v="186"/>
  </r>
  <r>
    <x v="28"/>
    <x v="28"/>
    <s v="(주)세미칩스"/>
    <d v="2023-07-25T00:00:00"/>
    <s v="20230725-7031-3"/>
    <s v="6월분 매입액 결제"/>
    <x v="1"/>
    <x v="1044"/>
  </r>
  <r>
    <x v="28"/>
    <x v="28"/>
    <s v="투어비스타여행서비스(유)"/>
    <d v="2023-07-25T00:00:00"/>
    <s v="20230725-7037-2"/>
    <s v="조아현과장 중국출장 항공권(7/24~27)"/>
    <x v="1"/>
    <x v="1045"/>
  </r>
  <r>
    <x v="28"/>
    <x v="28"/>
    <s v="오피스디포 전주점"/>
    <d v="2023-07-25T00:00:00"/>
    <s v="20230725-7051-3"/>
    <s v="전북특구 기술사업화 진행 사무용품 구매"/>
    <x v="1"/>
    <x v="1046"/>
  </r>
  <r>
    <x v="28"/>
    <x v="28"/>
    <s v="오피스디포 전주점"/>
    <d v="2023-07-25T00:00:00"/>
    <s v="20230725-7051-4"/>
    <s v="전북특구 기술사업화 진행 사무용품 구매"/>
    <x v="1"/>
    <x v="1047"/>
  </r>
  <r>
    <x v="28"/>
    <x v="28"/>
    <s v="(주)LG유플러스"/>
    <d v="2023-07-25T00:00:00"/>
    <s v="20230725-7053-3"/>
    <s v="전화요금 납부"/>
    <x v="1"/>
    <x v="1048"/>
  </r>
  <r>
    <x v="28"/>
    <x v="28"/>
    <s v="완주산업단지사무소"/>
    <d v="2023-07-25T00:00:00"/>
    <s v="20230725-7054-2"/>
    <s v="상하수도요금 납부"/>
    <x v="1"/>
    <x v="1049"/>
  </r>
  <r>
    <x v="28"/>
    <x v="28"/>
    <s v="전라북도 완주군"/>
    <d v="2023-07-25T00:00:00"/>
    <s v="20230725-7055-3"/>
    <s v="재산세2건 납부"/>
    <x v="1"/>
    <x v="1050"/>
  </r>
  <r>
    <x v="28"/>
    <x v="28"/>
    <s v="전라북도 완주군"/>
    <d v="2023-07-25T00:00:00"/>
    <s v="20230725-7056-2"/>
    <s v="위험물옥내저장소,고압가스저장소 등록면허세"/>
    <x v="1"/>
    <x v="186"/>
  </r>
  <r>
    <x v="28"/>
    <x v="28"/>
    <s v="(주)컴퓨존"/>
    <d v="2023-07-26T00:00:00"/>
    <s v="20230726-7009-1"/>
    <s v="선급금 반환"/>
    <x v="852"/>
    <x v="0"/>
  </r>
  <r>
    <x v="28"/>
    <x v="28"/>
    <s v="반도체사업부"/>
    <d v="2023-07-27T00:00:00"/>
    <s v="20230727-7005-37"/>
    <s v="6월분 매입액 결제"/>
    <x v="1"/>
    <x v="1051"/>
  </r>
  <r>
    <x v="28"/>
    <x v="28"/>
    <s v="레이트론(주)"/>
    <d v="2023-07-31T00:00:00"/>
    <s v="20230731-7009-1"/>
    <s v="5월잔금 매출대금 회수"/>
    <x v="853"/>
    <x v="0"/>
  </r>
  <r>
    <x v="28"/>
    <x v="28"/>
    <s v="(주)동부엘이디"/>
    <d v="2023-07-31T00:00:00"/>
    <s v="20230731-7009-4"/>
    <s v="6/30일자 매출대금 회수"/>
    <x v="854"/>
    <x v="0"/>
  </r>
  <r>
    <x v="28"/>
    <x v="28"/>
    <s v="(주)앤에스텍"/>
    <d v="2023-07-31T00:00:00"/>
    <s v="20230731-7010-2"/>
    <s v="5월분 매출대금 회수"/>
    <x v="855"/>
    <x v="0"/>
  </r>
  <r>
    <x v="28"/>
    <x v="28"/>
    <s v="서울반도체(주)"/>
    <d v="2023-07-31T00:00:00"/>
    <s v="20230731-7010-5"/>
    <s v="6/30일자 매출대금 회수"/>
    <x v="856"/>
    <x v="0"/>
  </r>
  <r>
    <x v="28"/>
    <x v="28"/>
    <s v="우리이앤엘(주)"/>
    <d v="2023-07-31T00:00:00"/>
    <s v="20230731-7011-1"/>
    <s v="4/28일자 매출대금 회수"/>
    <x v="857"/>
    <x v="0"/>
  </r>
  <r>
    <x v="28"/>
    <x v="28"/>
    <s v="럭스피아㈜ 전주지점"/>
    <d v="2023-07-31T00:00:00"/>
    <s v="20230731-7011-3"/>
    <s v="5/31일자 매출대금 회수"/>
    <x v="858"/>
    <x v="0"/>
  </r>
  <r>
    <x v="28"/>
    <x v="28"/>
    <s v="(주)트리노테크놀로지"/>
    <d v="2023-08-02T00:00:00"/>
    <s v="20230802-7004-1"/>
    <s v="3/31일자 매출대금 회수"/>
    <x v="859"/>
    <x v="0"/>
  </r>
  <r>
    <x v="28"/>
    <x v="28"/>
    <s v="SHANDONG INSPUR HUAGUANG"/>
    <d v="2023-08-03T00:00:00"/>
    <s v="20230803-7003-1"/>
    <s v="4월잔금,5월일부 매출대금 회수"/>
    <x v="860"/>
    <x v="0"/>
  </r>
  <r>
    <x v="28"/>
    <x v="28"/>
    <s v="shenzhen keweixin optics"/>
    <d v="2023-08-03T00:00:00"/>
    <s v="20230803-7004-1"/>
    <s v="1월분 매출대금 회수"/>
    <x v="861"/>
    <x v="0"/>
  </r>
  <r>
    <x v="28"/>
    <x v="28"/>
    <s v="Jiangxi MTC Optoelectronics Co., LTD"/>
    <d v="2023-08-03T00:00:00"/>
    <s v="20230803-7005-1"/>
    <s v="1월,2월 매출대금 회수"/>
    <x v="862"/>
    <x v="0"/>
  </r>
  <r>
    <x v="28"/>
    <x v="28"/>
    <s v="SHENZHEN"/>
    <d v="2023-08-03T00:00:00"/>
    <s v="20230803-7006-1"/>
    <s v="21년9월일부 매출대금 회수"/>
    <x v="863"/>
    <x v="0"/>
  </r>
  <r>
    <x v="28"/>
    <x v="28"/>
    <s v="CT MICROELECTRONICS"/>
    <d v="2023-08-03T00:00:00"/>
    <s v="20230803-7007-1"/>
    <s v="1월잔금 매출대금 회수"/>
    <x v="864"/>
    <x v="0"/>
  </r>
  <r>
    <x v="28"/>
    <x v="28"/>
    <s v="SEOUL SEMICONDUCTOR VINA"/>
    <d v="2023-08-03T00:00:00"/>
    <s v="20230803-7008-1"/>
    <s v="1월잔금,2월,3월일부 매출대금 회수"/>
    <x v="865"/>
    <x v="0"/>
  </r>
  <r>
    <x v="28"/>
    <x v="28"/>
    <s v="GLOCHIPS"/>
    <d v="2023-08-03T00:00:00"/>
    <s v="20230803-7013-1"/>
    <s v="4/28일자 매출대금 회수"/>
    <x v="866"/>
    <x v="0"/>
  </r>
  <r>
    <x v="28"/>
    <x v="28"/>
    <s v="삼성전자(주)"/>
    <d v="2023-08-03T00:00:00"/>
    <s v="20230803-7018-1"/>
    <s v="7/23일자 매출대금 회수"/>
    <x v="867"/>
    <x v="0"/>
  </r>
  <r>
    <x v="28"/>
    <x v="28"/>
    <s v="이계순"/>
    <d v="2023-08-04T00:00:00"/>
    <s v="20230804-7003-4"/>
    <s v="윤하우스 201.203.301호 8월 임차료"/>
    <x v="1"/>
    <x v="749"/>
  </r>
  <r>
    <x v="28"/>
    <x v="28"/>
    <s v="인천공항세관장"/>
    <d v="2023-08-07T00:00:00"/>
    <s v="20230807-7001-2"/>
    <s v="Photomask 수입 부가세"/>
    <x v="1"/>
    <x v="1052"/>
  </r>
  <r>
    <x v="28"/>
    <x v="28"/>
    <s v="신한은행 익산"/>
    <d v="2023-08-07T00:00:00"/>
    <s v="20230807-7004-3"/>
    <s v="8월분 법인카드대금 결제"/>
    <x v="1"/>
    <x v="1053"/>
  </r>
  <r>
    <x v="28"/>
    <x v="28"/>
    <s v="(주)오디텍전주지점"/>
    <d v="2023-08-07T00:00:00"/>
    <s v="20230807-7005-2"/>
    <s v="8월분 소액 신청"/>
    <x v="1"/>
    <x v="1054"/>
  </r>
  <r>
    <x v="28"/>
    <x v="28"/>
    <s v="반도체사업부"/>
    <d v="2023-08-07T00:00:00"/>
    <s v="20230807-7006-3"/>
    <s v="청소용품 구입"/>
    <x v="1"/>
    <x v="1055"/>
  </r>
  <r>
    <x v="28"/>
    <x v="28"/>
    <s v="반도체사업부"/>
    <d v="2023-08-07T00:00:00"/>
    <s v="20230807-7010-15"/>
    <s v="시설 7월 소모품 구입"/>
    <x v="1"/>
    <x v="1056"/>
  </r>
  <r>
    <x v="28"/>
    <x v="28"/>
    <s v="DISCO CORPORATION"/>
    <d v="2023-08-07T00:00:00"/>
    <s v="20230807-7011-4"/>
    <s v="BACK GRIND 계약금 결제시 수수료"/>
    <x v="1"/>
    <x v="171"/>
  </r>
  <r>
    <x v="28"/>
    <x v="28"/>
    <s v="Suzhou HCUT semiconductor Co.,Ltd"/>
    <d v="2023-08-07T00:00:00"/>
    <s v="20230807-7012-4"/>
    <s v="전사지 선결제시 수수료"/>
    <x v="1"/>
    <x v="171"/>
  </r>
  <r>
    <x v="28"/>
    <x v="28"/>
    <s v="신정상사"/>
    <d v="2023-08-08T00:00:00"/>
    <s v="20230808-7001-3"/>
    <s v="화장지"/>
    <x v="1"/>
    <x v="397"/>
  </r>
  <r>
    <x v="28"/>
    <x v="28"/>
    <s v="싱싱비데"/>
    <d v="2023-08-08T00:00:00"/>
    <s v="20230808-7002-3"/>
    <s v="임직원 화장실 비데 수리"/>
    <x v="1"/>
    <x v="1057"/>
  </r>
  <r>
    <x v="28"/>
    <x v="28"/>
    <s v="기전사"/>
    <d v="2023-08-08T00:00:00"/>
    <s v="20230808-7003-3"/>
    <s v="진상콘덴서"/>
    <x v="1"/>
    <x v="1058"/>
  </r>
  <r>
    <x v="28"/>
    <x v="28"/>
    <s v="반도체사업부"/>
    <d v="2023-08-08T00:00:00"/>
    <s v="20230808-7004-3"/>
    <s v="7월분 매입액 결제 - 전북특구 기술사업화"/>
    <x v="1"/>
    <x v="1059"/>
  </r>
  <r>
    <x v="28"/>
    <x v="28"/>
    <s v="반도체사업부"/>
    <d v="2023-08-08T00:00:00"/>
    <s v="20230808-7004-4"/>
    <s v="7월분 매입액 결제 - 전북특구 기술사업화"/>
    <x v="1"/>
    <x v="1060"/>
  </r>
  <r>
    <x v="28"/>
    <x v="28"/>
    <s v="반도체사업부"/>
    <d v="2023-08-08T00:00:00"/>
    <s v="20230808-7005-10"/>
    <s v="장비 대금 결제"/>
    <x v="1"/>
    <x v="1061"/>
  </r>
  <r>
    <x v="28"/>
    <x v="28"/>
    <s v="김정안"/>
    <d v="2023-08-10T00:00:00"/>
    <s v="20230810-7001-4"/>
    <s v="7월 신규사업 리튬황 배터리 기술개발 고문료"/>
    <x v="1"/>
    <x v="269"/>
  </r>
  <r>
    <x v="28"/>
    <x v="28"/>
    <s v="전북도시가스"/>
    <d v="2023-08-10T00:00:00"/>
    <s v="20230810-7002-5"/>
    <s v="7월 도시가스  납부"/>
    <x v="1"/>
    <x v="1062"/>
  </r>
  <r>
    <x v="28"/>
    <x v="28"/>
    <s v="드림정보전산"/>
    <d v="2023-08-10T00:00:00"/>
    <s v="20230810-7003-4"/>
    <s v="7월 복합기"/>
    <x v="1"/>
    <x v="761"/>
  </r>
  <r>
    <x v="28"/>
    <x v="28"/>
    <s v="한결중고가전"/>
    <d v="2023-08-10T00:00:00"/>
    <s v="20230810-7004-2"/>
    <s v="QD실험실 냉장고 구입"/>
    <x v="1"/>
    <x v="1063"/>
  </r>
  <r>
    <x v="28"/>
    <x v="28"/>
    <s v="반도체사업부"/>
    <d v="2023-08-10T00:00:00"/>
    <s v="20230810-7005-4"/>
    <s v="7월 급여 지급"/>
    <x v="1"/>
    <x v="1064"/>
  </r>
  <r>
    <x v="28"/>
    <x v="28"/>
    <s v="국민건강보험공단"/>
    <d v="2023-08-10T00:00:00"/>
    <s v="20230810-7006-4"/>
    <s v="7월 사회보험 납부"/>
    <x v="1"/>
    <x v="1065"/>
  </r>
  <r>
    <x v="28"/>
    <x v="28"/>
    <s v="전라북도 완주군"/>
    <d v="2023-08-10T00:00:00"/>
    <s v="20230810-7007-2"/>
    <s v="6월 지방소득세(종업원분)"/>
    <x v="1"/>
    <x v="1066"/>
  </r>
  <r>
    <x v="28"/>
    <x v="28"/>
    <s v="(주)원반도체"/>
    <d v="2023-08-10T00:00:00"/>
    <s v="20230810-7010-1"/>
    <s v="5월분 매출대금 회수"/>
    <x v="868"/>
    <x v="0"/>
  </r>
  <r>
    <x v="28"/>
    <x v="28"/>
    <s v="반도체사업부"/>
    <d v="2023-08-11T00:00:00"/>
    <s v="20230811-7001-9"/>
    <s v="6월분 매입액 결제"/>
    <x v="1"/>
    <x v="1067"/>
  </r>
  <r>
    <x v="28"/>
    <x v="28"/>
    <s v="SANKEN ELECTRIC CO LTD"/>
    <d v="2023-08-11T00:00:00"/>
    <s v="20230811-7002-1"/>
    <s v="3월잔금,4월,5월일부 매출대금 회수"/>
    <x v="869"/>
    <x v="0"/>
  </r>
  <r>
    <x v="28"/>
    <x v="28"/>
    <s v="OSRAM Opto Semiconductors Sdn."/>
    <d v="2023-08-11T00:00:00"/>
    <s v="20230811-7003-1"/>
    <s v="2월잔금,3월,4월일부 매출대금 회수"/>
    <x v="870"/>
    <x v="0"/>
  </r>
  <r>
    <x v="28"/>
    <x v="28"/>
    <s v="RAYTRONJAPAN"/>
    <d v="2023-08-11T00:00:00"/>
    <s v="20230811-7004-1"/>
    <s v="3월분 매출대금 회수"/>
    <x v="871"/>
    <x v="0"/>
  </r>
  <r>
    <x v="28"/>
    <x v="28"/>
    <s v="GUANGZHOU DONG DO ELECTRONICS"/>
    <d v="2023-08-11T00:00:00"/>
    <s v="20230811-7005-1"/>
    <s v="2월잔금,3월일부 매출대금 회수"/>
    <x v="872"/>
    <x v="0"/>
  </r>
  <r>
    <x v="28"/>
    <x v="28"/>
    <s v="JIANGXI HONGLI TRONIC CO LTD"/>
    <d v="2023-08-11T00:00:00"/>
    <s v="20230811-7006-1"/>
    <s v="5월분 매출대금 회수"/>
    <x v="873"/>
    <x v="0"/>
  </r>
  <r>
    <x v="28"/>
    <x v="28"/>
    <s v="한국미쓰비시전기주식회사"/>
    <d v="2023-08-11T00:00:00"/>
    <s v="20230811-7007-1"/>
    <s v="6월분 매출대금 회수"/>
    <x v="874"/>
    <x v="0"/>
  </r>
  <r>
    <x v="28"/>
    <x v="28"/>
    <s v="반도체사업부"/>
    <d v="2023-08-14T00:00:00"/>
    <s v="20230814-7001-4"/>
    <s v="조아현과장 중국출장비 정산(7/24~27)"/>
    <x v="1"/>
    <x v="1068"/>
  </r>
  <r>
    <x v="28"/>
    <x v="28"/>
    <s v="반도체사업부"/>
    <d v="2023-08-14T00:00:00"/>
    <s v="20230814-7002-2"/>
    <s v="8월 생일자 상품권,케이크 구매"/>
    <x v="1"/>
    <x v="385"/>
  </r>
  <r>
    <x v="28"/>
    <x v="28"/>
    <s v="인천공항세관장"/>
    <d v="2023-08-14T00:00:00"/>
    <s v="20230814-7003-2"/>
    <s v="wafer sample 수입 부가세"/>
    <x v="1"/>
    <x v="1069"/>
  </r>
  <r>
    <x v="28"/>
    <x v="28"/>
    <s v="인천공항세관장"/>
    <d v="2023-08-14T00:00:00"/>
    <s v="20230814-7004-2"/>
    <s v="Photomask 수입 부가세"/>
    <x v="1"/>
    <x v="1070"/>
  </r>
  <r>
    <x v="28"/>
    <x v="28"/>
    <s v="인천공항세관장"/>
    <d v="2023-08-14T00:00:00"/>
    <s v="20230814-7005-2"/>
    <s v="Photomask 수입 부가세"/>
    <x v="1"/>
    <x v="1071"/>
  </r>
  <r>
    <x v="28"/>
    <x v="28"/>
    <s v="반도체사업부"/>
    <d v="2023-08-14T00:00:00"/>
    <s v="20230814-7006-11"/>
    <s v="7월분 매입액 결제"/>
    <x v="1"/>
    <x v="1072"/>
  </r>
  <r>
    <x v="28"/>
    <x v="28"/>
    <s v="(주)컴퓨존"/>
    <d v="2023-08-14T00:00:00"/>
    <s v="20230814-7007-2"/>
    <s v="NAS서버 용량 증설용 하드 구매"/>
    <x v="1"/>
    <x v="1073"/>
  </r>
  <r>
    <x v="28"/>
    <x v="28"/>
    <s v="영광건설기계"/>
    <d v="2023-08-14T00:00:00"/>
    <s v="20230814-7008-3"/>
    <s v="컨테이너 하차 작업 시 지게차 사용료(7T)"/>
    <x v="1"/>
    <x v="255"/>
  </r>
  <r>
    <x v="28"/>
    <x v="28"/>
    <s v="한길순"/>
    <d v="2023-08-14T00:00:00"/>
    <s v="20230814-7009-2"/>
    <s v="골든빌 303호(김승량이사) 8월 임차료8/17~9/16"/>
    <x v="1"/>
    <x v="559"/>
  </r>
  <r>
    <x v="28"/>
    <x v="28"/>
    <s v="반도체사업부"/>
    <d v="2023-08-14T00:00:00"/>
    <s v="20230814-7010-5"/>
    <s v="7,8월분 매입액 결제 - 전북특구 기술사업화"/>
    <x v="1"/>
    <x v="1074"/>
  </r>
  <r>
    <x v="28"/>
    <x v="28"/>
    <s v="반도체사업부"/>
    <d v="2023-08-14T00:00:00"/>
    <s v="20230814-7010-6"/>
    <s v="7,8월분 매입액 결제 - 전북특구 기술사업화"/>
    <x v="1"/>
    <x v="1075"/>
  </r>
  <r>
    <x v="28"/>
    <x v="28"/>
    <s v="㈜루미컴"/>
    <d v="2023-08-16T00:00:00"/>
    <s v="20230816-7006-1"/>
    <s v="5월분 매출대금 회수"/>
    <x v="875"/>
    <x v="0"/>
  </r>
  <r>
    <x v="28"/>
    <x v="28"/>
    <s v="GLOBALWAFERS CO., LTD."/>
    <d v="2023-08-16T00:00:00"/>
    <s v="20230816-7007-4"/>
    <s v="8월 입고 WAFER 선결제"/>
    <x v="1"/>
    <x v="171"/>
  </r>
  <r>
    <x v="28"/>
    <x v="28"/>
    <s v="(주)원반도체"/>
    <d v="2023-08-17T00:00:00"/>
    <s v="20230817-7004-1"/>
    <s v="4월분 매출대금 회수"/>
    <x v="876"/>
    <x v="0"/>
  </r>
  <r>
    <x v="28"/>
    <x v="28"/>
    <s v="삼성엘이디주식회사(TIANJIN)"/>
    <d v="2023-08-17T00:00:00"/>
    <s v="20230817-7005-1"/>
    <s v="5월분 매출대금 회수"/>
    <x v="877"/>
    <x v="0"/>
  </r>
  <r>
    <x v="28"/>
    <x v="28"/>
    <s v="QUINTEC LASER SEMICONDUCTOR"/>
    <d v="2023-08-17T00:00:00"/>
    <s v="20230817-7006-1"/>
    <s v="5월분 매출대금 회수"/>
    <x v="878"/>
    <x v="0"/>
  </r>
  <r>
    <x v="28"/>
    <x v="28"/>
    <s v="(주)큐에스아이"/>
    <d v="2023-08-17T00:00:00"/>
    <s v="20230817-7007-1"/>
    <s v="5월분 매출대금 회수"/>
    <x v="879"/>
    <x v="0"/>
  </r>
  <r>
    <x v="28"/>
    <x v="28"/>
    <s v="SHANTOU HUASHAN ELECTRONIC"/>
    <d v="2023-08-17T00:00:00"/>
    <s v="20230817-7008-1"/>
    <s v="5월분 매출대금 회수"/>
    <x v="880"/>
    <x v="0"/>
  </r>
  <r>
    <x v="28"/>
    <x v="28"/>
    <s v="대진기계(주)"/>
    <d v="2023-08-18T00:00:00"/>
    <s v="20230818-7001-2"/>
    <s v="에어콤프레셔 잔금"/>
    <x v="1"/>
    <x v="503"/>
  </r>
  <r>
    <x v="28"/>
    <x v="28"/>
    <s v="(주)어드밴스메탈"/>
    <d v="2023-08-18T00:00:00"/>
    <s v="20230818-7002-2"/>
    <s v="7월분 매입액 결제"/>
    <x v="1"/>
    <x v="1076"/>
  </r>
  <r>
    <x v="28"/>
    <x v="28"/>
    <s v="인천공항세관장"/>
    <d v="2023-08-22T00:00:00"/>
    <s v="20230822-7002-2"/>
    <s v="Photomask 수입 부가세"/>
    <x v="1"/>
    <x v="1077"/>
  </r>
  <r>
    <x v="28"/>
    <x v="28"/>
    <s v="인천공항세관장"/>
    <d v="2023-08-22T00:00:00"/>
    <s v="20230822-7003-2"/>
    <s v="PBF 1.4AS 수입 관부가세"/>
    <x v="1"/>
    <x v="1078"/>
  </r>
  <r>
    <x v="28"/>
    <x v="28"/>
    <s v="투어비스타여행서비스(유)"/>
    <d v="2023-08-22T00:00:00"/>
    <s v="20230822-7004-2"/>
    <s v="임성태상무 베트남 출장 항공권(8/27~31)"/>
    <x v="1"/>
    <x v="1079"/>
  </r>
  <r>
    <x v="28"/>
    <x v="28"/>
    <s v="퍼스텍"/>
    <d v="2023-08-25T00:00:00"/>
    <s v="20230825-7001-2"/>
    <s v="7월분 매입액 결제"/>
    <x v="1"/>
    <x v="1080"/>
  </r>
  <r>
    <x v="28"/>
    <x v="28"/>
    <s v="반도체사업부"/>
    <d v="2023-08-25T00:00:00"/>
    <s v="20230825-7002-4"/>
    <s v="6월분 매입액 결제"/>
    <x v="1"/>
    <x v="1081"/>
  </r>
  <r>
    <x v="28"/>
    <x v="28"/>
    <s v="사단법인대한산업안전협회"/>
    <d v="2023-08-25T00:00:00"/>
    <s v="20230825-7003-3"/>
    <s v="8월 안전관리대행수수료"/>
    <x v="1"/>
    <x v="493"/>
  </r>
  <r>
    <x v="28"/>
    <x v="28"/>
    <s v="대한산업보건협회"/>
    <d v="2023-08-25T00:00:00"/>
    <s v="20230825-7004-3"/>
    <s v="8월 보건관리대행수수료"/>
    <x v="1"/>
    <x v="761"/>
  </r>
  <r>
    <x v="28"/>
    <x v="28"/>
    <s v="(주)에스원전주"/>
    <d v="2023-08-25T00:00:00"/>
    <s v="20230825-7005-15"/>
    <s v="무인기계경비용역료외"/>
    <x v="1"/>
    <x v="1082"/>
  </r>
  <r>
    <x v="28"/>
    <x v="28"/>
    <s v="인천공항세관장"/>
    <d v="2023-08-25T00:00:00"/>
    <s v="20230825-7006-4"/>
    <s v="8월 항공 수입 관부가세"/>
    <x v="1"/>
    <x v="1083"/>
  </r>
  <r>
    <x v="28"/>
    <x v="28"/>
    <s v="(주)한국무역정보통신"/>
    <d v="2023-08-25T00:00:00"/>
    <s v="20230825-7008-3"/>
    <s v="전자무역서비스 이용료"/>
    <x v="1"/>
    <x v="1084"/>
  </r>
  <r>
    <x v="28"/>
    <x v="28"/>
    <s v="주식회사디에이치엘코리아"/>
    <d v="2023-08-25T00:00:00"/>
    <s v="20230825-7009-2"/>
    <s v="수출운송료"/>
    <x v="1"/>
    <x v="1085"/>
  </r>
  <r>
    <x v="28"/>
    <x v="28"/>
    <s v="페더럴익스프레스코리아(주)"/>
    <d v="2023-08-25T00:00:00"/>
    <s v="20230825-7010-2"/>
    <s v="수출운송료"/>
    <x v="1"/>
    <x v="1086"/>
  </r>
  <r>
    <x v="28"/>
    <x v="28"/>
    <s v="회명워터젠(주)"/>
    <d v="2023-08-28T00:00:00"/>
    <s v="20230828-7003-3"/>
    <s v="PCW 중도금 40%"/>
    <x v="1"/>
    <x v="1087"/>
  </r>
  <r>
    <x v="28"/>
    <x v="28"/>
    <s v="투어비스타여행서비스(유)"/>
    <d v="2023-08-28T00:00:00"/>
    <s v="20230828-7004-3"/>
    <s v="박태영기사 베트남 출장 항공권,비자"/>
    <x v="1"/>
    <x v="1088"/>
  </r>
  <r>
    <x v="28"/>
    <x v="28"/>
    <s v="반도체사업부"/>
    <d v="2023-08-29T00:00:00"/>
    <s v="20230829-7003-34"/>
    <s v="7월분 매입액 결제"/>
    <x v="1"/>
    <x v="1089"/>
  </r>
  <r>
    <x v="28"/>
    <x v="28"/>
    <s v="SANSHO"/>
    <d v="2023-08-30T00:00:00"/>
    <s v="20230830-7003-1"/>
    <s v="7월분 매출대금 회수"/>
    <x v="881"/>
    <x v="0"/>
  </r>
  <r>
    <x v="28"/>
    <x v="28"/>
    <s v="SHENZHEN"/>
    <d v="2023-08-30T00:00:00"/>
    <s v="20230830-7004-1"/>
    <s v="21년9월잔금,21년10월일부 매출대금 회수"/>
    <x v="882"/>
    <x v="0"/>
  </r>
  <r>
    <x v="28"/>
    <x v="28"/>
    <s v="㈜옵토리치일렉트로닉스"/>
    <d v="2023-08-30T00:00:00"/>
    <s v="20230830-7005-1"/>
    <s v="5월,6월 매출대금 회수"/>
    <x v="883"/>
    <x v="0"/>
  </r>
  <r>
    <x v="28"/>
    <x v="28"/>
    <s v="(주)어드밴스메탈"/>
    <d v="2023-08-31T00:00:00"/>
    <s v="20230831-7006-2"/>
    <s v="7월분 매입액 결제"/>
    <x v="1"/>
    <x v="1090"/>
  </r>
  <r>
    <x v="28"/>
    <x v="28"/>
    <s v="완주산업단지사무소"/>
    <d v="2023-08-31T00:00:00"/>
    <s v="20230831-7008-2"/>
    <s v="상하수도요금 납부"/>
    <x v="1"/>
    <x v="1091"/>
  </r>
  <r>
    <x v="28"/>
    <x v="28"/>
    <s v="완주군청"/>
    <d v="2023-08-31T00:00:00"/>
    <s v="20230831-7009-3"/>
    <s v="주민세(사업소분) 납부"/>
    <x v="1"/>
    <x v="1092"/>
  </r>
  <r>
    <x v="28"/>
    <x v="28"/>
    <s v="(주)케이티"/>
    <d v="2023-08-31T00:00:00"/>
    <s v="20230831-7010-11"/>
    <s v="이동전화요금 납부"/>
    <x v="1"/>
    <x v="1093"/>
  </r>
  <r>
    <x v="28"/>
    <x v="28"/>
    <s v="(주)LG유플러스"/>
    <d v="2023-08-31T00:00:00"/>
    <s v="20230831-7011-3"/>
    <s v="전화요금 납부"/>
    <x v="1"/>
    <x v="1094"/>
  </r>
  <r>
    <x v="28"/>
    <x v="28"/>
    <s v="반도체사업부"/>
    <d v="2023-08-31T00:00:00"/>
    <s v="20230831-7013-2"/>
    <s v="강우혁,정일량주임 심천,동관,혜주 출장비 정산(23.7/31~8/4)"/>
    <x v="1"/>
    <x v="1095"/>
  </r>
  <r>
    <x v="28"/>
    <x v="28"/>
    <s v="(주)앤에스텍"/>
    <d v="2023-08-31T00:00:00"/>
    <s v="20230831-7015-1"/>
    <s v="6월분 매출대금 회수"/>
    <x v="884"/>
    <x v="0"/>
  </r>
  <r>
    <x v="28"/>
    <x v="28"/>
    <s v="레이트론(주)"/>
    <d v="2023-08-31T00:00:00"/>
    <s v="20230831-7016-1"/>
    <s v="6월분 매출대금 회수"/>
    <x v="885"/>
    <x v="0"/>
  </r>
  <r>
    <x v="28"/>
    <x v="28"/>
    <s v="서울반도체(주)"/>
    <d v="2023-08-31T00:00:00"/>
    <s v="20230831-7016-4"/>
    <s v="7/31일자 매출대금 회수"/>
    <x v="886"/>
    <x v="0"/>
  </r>
  <r>
    <x v="28"/>
    <x v="28"/>
    <s v="우리이앤엘(주)"/>
    <d v="2023-08-31T00:00:00"/>
    <s v="20230831-7017-1"/>
    <s v="5/31일자 매출대금 회수"/>
    <x v="887"/>
    <x v="0"/>
  </r>
  <r>
    <x v="28"/>
    <x v="28"/>
    <s v="(주)쎄미하우"/>
    <d v="2023-08-31T00:00:00"/>
    <s v="20230831-7017-3"/>
    <s v="7/31일자 매출대금 회수"/>
    <x v="888"/>
    <x v="0"/>
  </r>
  <r>
    <x v="28"/>
    <x v="28"/>
    <s v="럭스피아㈜ 전주지점"/>
    <d v="2023-08-31T00:00:00"/>
    <s v="20230831-7017-5"/>
    <s v="6/30일자 매출대금 회수"/>
    <x v="889"/>
    <x v="0"/>
  </r>
  <r>
    <x v="28"/>
    <x v="28"/>
    <s v="이계순"/>
    <d v="2023-09-01T00:00:00"/>
    <s v="20230901-7001-4"/>
    <s v="윤하우스 201.203.301호 9월 임차료"/>
    <x v="1"/>
    <x v="749"/>
  </r>
  <r>
    <x v="28"/>
    <x v="28"/>
    <s v="(주)세미칩스"/>
    <d v="2023-09-01T00:00:00"/>
    <s v="20230901-7004-3"/>
    <s v="7월분 매입액 결제"/>
    <x v="1"/>
    <x v="1096"/>
  </r>
  <r>
    <x v="28"/>
    <x v="28"/>
    <s v="삼성전자(주)"/>
    <d v="2023-09-01T00:00:00"/>
    <s v="20230901-7012-1"/>
    <s v="8/23일자 매출대금 회수"/>
    <x v="890"/>
    <x v="0"/>
  </r>
  <r>
    <x v="28"/>
    <x v="28"/>
    <s v="JCSHI-TECHNOLOGY"/>
    <d v="2023-09-04T00:00:00"/>
    <s v="20230904-7001-4"/>
    <s v="8월 전사지 물대 송금시 수수료"/>
    <x v="1"/>
    <x v="171"/>
  </r>
  <r>
    <x v="28"/>
    <x v="28"/>
    <s v="(주)제우스아이엔씨"/>
    <d v="2023-09-04T00:00:00"/>
    <s v="20230904-7002-3"/>
    <s v="VACCUM PUMP 오버홀"/>
    <x v="1"/>
    <x v="1097"/>
  </r>
  <r>
    <x v="28"/>
    <x v="28"/>
    <s v="인천공항세관장"/>
    <d v="2023-09-04T00:00:00"/>
    <s v="20230904-7003-2"/>
    <s v="포토마스크 수입부가세"/>
    <x v="1"/>
    <x v="1098"/>
  </r>
  <r>
    <x v="28"/>
    <x v="28"/>
    <s v="영광건설기계"/>
    <d v="2023-09-04T00:00:00"/>
    <s v="20230904-7005-3"/>
    <s v="루이홍 수입약품 하역 지게차 사용료"/>
    <x v="1"/>
    <x v="106"/>
  </r>
  <r>
    <x v="28"/>
    <x v="28"/>
    <s v="전라아크릴"/>
    <d v="2023-09-04T00:00:00"/>
    <s v="20230904-7006-3"/>
    <s v="장비 부착용 아크릴 명패"/>
    <x v="1"/>
    <x v="1099"/>
  </r>
  <r>
    <x v="28"/>
    <x v="28"/>
    <s v="회명워터젠(주)"/>
    <d v="2023-09-04T00:00:00"/>
    <s v="20230904-7008-2"/>
    <s v="장비 대금 결제"/>
    <x v="1"/>
    <x v="527"/>
  </r>
  <r>
    <x v="28"/>
    <x v="28"/>
    <s v="특허청"/>
    <d v="2023-09-04T00:00:00"/>
    <s v="20230904-7009-2"/>
    <s v="연차등록료 납부"/>
    <x v="1"/>
    <x v="644"/>
  </r>
  <r>
    <x v="28"/>
    <x v="28"/>
    <s v="신한은행 익산"/>
    <d v="2023-09-05T00:00:00"/>
    <s v="20230905-7002-3"/>
    <s v="9월분 법인카드대금 결제"/>
    <x v="1"/>
    <x v="1100"/>
  </r>
  <r>
    <x v="28"/>
    <x v="28"/>
    <s v="Kwangmyung Semiconductor CO.,"/>
    <d v="2023-09-06T00:00:00"/>
    <s v="20230906-7005-1"/>
    <s v="4월분 매출대금 회수"/>
    <x v="891"/>
    <x v="0"/>
  </r>
  <r>
    <x v="28"/>
    <x v="28"/>
    <s v="OSRAM Opto Semiconductors Sdn."/>
    <d v="2023-09-06T00:00:00"/>
    <s v="20230906-7006-1"/>
    <s v="4월잔금 매출대금 회수"/>
    <x v="892"/>
    <x v="0"/>
  </r>
  <r>
    <x v="28"/>
    <x v="28"/>
    <s v="SHENZHEN CITY SUNMOON ELEC"/>
    <d v="2023-09-06T00:00:00"/>
    <s v="20230906-7007-1"/>
    <s v="9월잔금,10월,11월,12월,1월,2월일부 매출대금 회수"/>
    <x v="893"/>
    <x v="0"/>
  </r>
  <r>
    <x v="28"/>
    <x v="28"/>
    <s v="(주)원반도체"/>
    <d v="2023-09-06T00:00:00"/>
    <s v="20230906-7008-1"/>
    <s v="5월분 매출대금 회수"/>
    <x v="894"/>
    <x v="0"/>
  </r>
  <r>
    <x v="28"/>
    <x v="28"/>
    <s v="김정안"/>
    <d v="2023-09-08T00:00:00"/>
    <s v="20230908-7001-4"/>
    <s v="8월 신규사업 리튬황 배터리 기술개발 고문료"/>
    <x v="1"/>
    <x v="269"/>
  </r>
  <r>
    <x v="28"/>
    <x v="28"/>
    <s v="반도체사업부"/>
    <d v="2023-09-08T00:00:00"/>
    <s v="20230908-7002-4"/>
    <s v="8월 급여 지급"/>
    <x v="1"/>
    <x v="1101"/>
  </r>
  <r>
    <x v="28"/>
    <x v="28"/>
    <s v="드림정보전산"/>
    <d v="2023-09-11T00:00:00"/>
    <s v="20230911-7001-4"/>
    <s v="8월복합기"/>
    <x v="1"/>
    <x v="1102"/>
  </r>
  <r>
    <x v="28"/>
    <x v="28"/>
    <s v="전북도시가스"/>
    <d v="2023-09-11T00:00:00"/>
    <s v="20230911-7005-5"/>
    <s v="8월 도시가스  납부"/>
    <x v="1"/>
    <x v="1103"/>
  </r>
  <r>
    <x v="28"/>
    <x v="28"/>
    <s v="반도체사업부"/>
    <d v="2023-09-11T00:00:00"/>
    <s v="20230911-7006-2"/>
    <s v="반도체사업부 공장증축시 취득세 등"/>
    <x v="1"/>
    <x v="1104"/>
  </r>
  <r>
    <x v="28"/>
    <x v="28"/>
    <s v="국민건강보험공단"/>
    <d v="2023-09-11T00:00:00"/>
    <s v="20230911-7007-4"/>
    <s v="8월 사회보험 납부"/>
    <x v="1"/>
    <x v="1105"/>
  </r>
  <r>
    <x v="28"/>
    <x v="28"/>
    <s v="전라북도 완주군"/>
    <d v="2023-09-11T00:00:00"/>
    <s v="20230911-7008-2"/>
    <s v="7월 지방소득세(종업원분)"/>
    <x v="1"/>
    <x v="1106"/>
  </r>
  <r>
    <x v="28"/>
    <x v="28"/>
    <s v="반도체사업부"/>
    <d v="2023-09-11T00:00:00"/>
    <s v="20230911-7010-14"/>
    <s v="시설 8월 소모품 구입"/>
    <x v="1"/>
    <x v="1107"/>
  </r>
  <r>
    <x v="28"/>
    <x v="28"/>
    <s v="(주)오디텍전주지점"/>
    <d v="2023-09-11T00:00:00"/>
    <s v="20230911-7012-2"/>
    <s v="9월분 소액 신청"/>
    <x v="1"/>
    <x v="1108"/>
  </r>
  <r>
    <x v="28"/>
    <x v="28"/>
    <s v="인천공항세관장"/>
    <d v="2023-09-11T00:00:00"/>
    <s v="20230911-7013-2"/>
    <s v="포토마스크 수입부가세"/>
    <x v="1"/>
    <x v="1109"/>
  </r>
  <r>
    <x v="28"/>
    <x v="28"/>
    <s v="한국특수가스(주)"/>
    <d v="2023-09-11T00:00:00"/>
    <s v="20230911-7014-3"/>
    <s v="전북특구-양자점 합성용 시약류 구매 건"/>
    <x v="1"/>
    <x v="1110"/>
  </r>
  <r>
    <x v="28"/>
    <x v="28"/>
    <s v="한국특수가스(주)"/>
    <d v="2023-09-11T00:00:00"/>
    <s v="20230911-7014-4"/>
    <s v="전북특구-양자점 합성용 시약류 구매 건"/>
    <x v="1"/>
    <x v="653"/>
  </r>
  <r>
    <x v="28"/>
    <x v="28"/>
    <s v="(주)원반도체"/>
    <d v="2023-09-11T00:00:00"/>
    <s v="20230911-7020-1"/>
    <s v="6월분 매출대금 회수"/>
    <x v="895"/>
    <x v="0"/>
  </r>
  <r>
    <x v="28"/>
    <x v="28"/>
    <s v="특허청"/>
    <d v="2023-09-13T00:00:00"/>
    <s v="20230913-7001-1"/>
    <s v="연차등록료 인하로 과납금 환급 10-0981793"/>
    <x v="896"/>
    <x v="0"/>
  </r>
  <r>
    <x v="28"/>
    <x v="28"/>
    <s v="SANKEN ELECTRIC CO LTD"/>
    <d v="2023-09-13T00:00:00"/>
    <s v="20230913-7002-1"/>
    <s v="5월잔금,6월일부 매출대금 회수"/>
    <x v="897"/>
    <x v="0"/>
  </r>
  <r>
    <x v="28"/>
    <x v="28"/>
    <s v="JIANGSU HENGFENG SUNTEC TECHNOLOGY CO LTD"/>
    <d v="2023-09-13T00:00:00"/>
    <s v="20230913-7003-1"/>
    <s v="5월 매출대금 회수"/>
    <x v="898"/>
    <x v="0"/>
  </r>
  <r>
    <x v="28"/>
    <x v="28"/>
    <s v="주식회사 티원시스템"/>
    <d v="2023-09-13T00:00:00"/>
    <s v="20230913-7006-3"/>
    <s v="FFU 설치 및 개조"/>
    <x v="1"/>
    <x v="1111"/>
  </r>
  <r>
    <x v="28"/>
    <x v="28"/>
    <s v="주식회사 케이엘테크(KL TECH)"/>
    <d v="2023-09-13T00:00:00"/>
    <s v="20230913-7007-3"/>
    <s v="수소가스 정제기 중도금 40%"/>
    <x v="1"/>
    <x v="1112"/>
  </r>
  <r>
    <x v="28"/>
    <x v="28"/>
    <s v="(주)어드밴스메탈"/>
    <d v="2023-09-13T00:00:00"/>
    <s v="20230913-7008-2"/>
    <s v="8월분 매입액 결제"/>
    <x v="1"/>
    <x v="1113"/>
  </r>
  <r>
    <x v="28"/>
    <x v="28"/>
    <s v="(주)휴먼스타"/>
    <d v="2023-09-13T00:00:00"/>
    <s v="20230913-7009-3"/>
    <s v="반도체부문 재직자 교육"/>
    <x v="1"/>
    <x v="938"/>
  </r>
  <r>
    <x v="28"/>
    <x v="28"/>
    <s v="Suzhou HCUT semiconductor Co.,Ltd"/>
    <d v="2023-09-13T00:00:00"/>
    <s v="20230913-7010-4"/>
    <s v="전사지 선결제시 수수료"/>
    <x v="1"/>
    <x v="171"/>
  </r>
  <r>
    <x v="28"/>
    <x v="28"/>
    <s v="한길순"/>
    <d v="2023-09-15T00:00:00"/>
    <s v="20230915-7001-2"/>
    <s v="골든빌 303호(김승량이사) 9월 임차료9/17~10/16"/>
    <x v="1"/>
    <x v="559"/>
  </r>
  <r>
    <x v="28"/>
    <x v="28"/>
    <s v="반도체사업부"/>
    <d v="2023-09-15T00:00:00"/>
    <s v="20230915-7003-11"/>
    <s v="8월분 매입액 결제"/>
    <x v="1"/>
    <x v="1114"/>
  </r>
  <r>
    <x v="28"/>
    <x v="28"/>
    <s v="㈜루미컴"/>
    <d v="2023-09-15T00:00:00"/>
    <s v="20230915-7005-1"/>
    <s v="6월분 매출대금 회수"/>
    <x v="899"/>
    <x v="0"/>
  </r>
  <r>
    <x v="28"/>
    <x v="28"/>
    <s v="반도체사업부"/>
    <d v="2023-09-19T00:00:00"/>
    <s v="20230919-7001-7"/>
    <s v="7월분 매입액 결제"/>
    <x v="1"/>
    <x v="1115"/>
  </r>
  <r>
    <x v="28"/>
    <x v="28"/>
    <s v="SHENZHEN"/>
    <d v="2023-09-20T00:00:00"/>
    <s v="20230920-7005-1"/>
    <s v="21년 10월일부 매출대금 회수"/>
    <x v="900"/>
    <x v="0"/>
  </r>
  <r>
    <x v="28"/>
    <x v="28"/>
    <s v="Jiangxi MTC Optoelectronics Co., LTD"/>
    <d v="2023-09-20T00:00:00"/>
    <s v="20230920-7006-1"/>
    <s v="5월,7월 매출대금 회수"/>
    <x v="901"/>
    <x v="0"/>
  </r>
  <r>
    <x v="28"/>
    <x v="28"/>
    <s v="인천공항세관장"/>
    <d v="2023-09-21T00:00:00"/>
    <s v="20230921-7002-2"/>
    <s v="포토마스크 수입부가세"/>
    <x v="1"/>
    <x v="1116"/>
  </r>
  <r>
    <x v="28"/>
    <x v="28"/>
    <s v="인천공항세관장"/>
    <d v="2023-09-21T00:00:00"/>
    <s v="20230921-7003-2"/>
    <s v="포토마스크 수입부가세"/>
    <x v="1"/>
    <x v="1117"/>
  </r>
  <r>
    <x v="28"/>
    <x v="28"/>
    <s v="반도체사업부"/>
    <d v="2023-09-21T00:00:00"/>
    <s v="20230921-7004-2"/>
    <s v="임성태상무 레다즈,삼성교육아카데미 출장"/>
    <x v="1"/>
    <x v="1118"/>
  </r>
  <r>
    <x v="28"/>
    <x v="28"/>
    <s v="한국특수가스(주)"/>
    <d v="2023-09-21T00:00:00"/>
    <s v="20230921-7005-9"/>
    <s v="8,9월분 매입액 결제 - 전북특구 기술사업화"/>
    <x v="1"/>
    <x v="1119"/>
  </r>
  <r>
    <x v="28"/>
    <x v="28"/>
    <s v="한국특수가스(주)"/>
    <d v="2023-09-21T00:00:00"/>
    <s v="20230921-7005-10"/>
    <s v="8,9월분 매입액 결제 - 전북특구 기술사업화"/>
    <x v="1"/>
    <x v="1120"/>
  </r>
  <r>
    <x v="28"/>
    <x v="28"/>
    <s v="반도체사업부"/>
    <d v="2023-09-21T00:00:00"/>
    <s v="20230921-7006-3"/>
    <s v="에비나고문외1명 항공권"/>
    <x v="1"/>
    <x v="1121"/>
  </r>
  <r>
    <x v="28"/>
    <x v="28"/>
    <s v="일반화물"/>
    <d v="2023-09-21T00:00:00"/>
    <s v="20230921-7007-3"/>
    <s v="원광대 기증장비 운송 시 화물차 사용"/>
    <x v="1"/>
    <x v="350"/>
  </r>
  <r>
    <x v="28"/>
    <x v="28"/>
    <s v="영광건설기계"/>
    <d v="2023-09-21T00:00:00"/>
    <s v="20230921-7008-3"/>
    <s v="원광대 기증장비 상차 지게차 사용료"/>
    <x v="1"/>
    <x v="309"/>
  </r>
  <r>
    <x v="28"/>
    <x v="28"/>
    <s v="아마노코리아(주)광주지사"/>
    <d v="2023-09-22T00:00:00"/>
    <s v="20230922-7001-3"/>
    <s v="차량통제 관제 시스템 설치 공사"/>
    <x v="1"/>
    <x v="1122"/>
  </r>
  <r>
    <x v="28"/>
    <x v="28"/>
    <s v="아마노코리아(주)광주지사"/>
    <d v="2023-09-22T00:00:00"/>
    <s v="20230922-7002-3"/>
    <s v="주차관제시스템 차단기 수리비"/>
    <x v="1"/>
    <x v="206"/>
  </r>
  <r>
    <x v="28"/>
    <x v="28"/>
    <s v="(주)씨큐스"/>
    <d v="2023-09-22T00:00:00"/>
    <s v="20230922-7003-3"/>
    <s v="IMPLANT 장비설치 중도금 40%"/>
    <x v="1"/>
    <x v="1123"/>
  </r>
  <r>
    <x v="28"/>
    <x v="28"/>
    <s v="주식회사 케이엘테크(KL TECH)"/>
    <d v="2023-09-22T00:00:00"/>
    <s v="20230922-7004-4"/>
    <s v="질소가스 정제기 잔금 30%"/>
    <x v="1"/>
    <x v="901"/>
  </r>
  <r>
    <x v="28"/>
    <x v="28"/>
    <s v="삼정솔루텍"/>
    <d v="2023-09-22T00:00:00"/>
    <s v="20230922-7005-4"/>
    <s v="WET STATION 잔금"/>
    <x v="1"/>
    <x v="1124"/>
  </r>
  <r>
    <x v="28"/>
    <x v="28"/>
    <s v="유한회사 케이엘이앤시"/>
    <d v="2023-09-22T00:00:00"/>
    <s v="20230922-7006-3"/>
    <s v="수소공급장치 set 중도금 40%"/>
    <x v="1"/>
    <x v="1125"/>
  </r>
  <r>
    <x v="28"/>
    <x v="28"/>
    <s v="반도체사업부"/>
    <d v="2023-09-22T00:00:00"/>
    <s v="20230922-7014-2"/>
    <s v="2023 하반기 생산장려금"/>
    <x v="1"/>
    <x v="1126"/>
  </r>
  <r>
    <x v="28"/>
    <x v="28"/>
    <s v="삼성전자(주)"/>
    <d v="2023-09-22T00:00:00"/>
    <s v="20230922-7015-1"/>
    <s v="9/15일자 매출대금 회수"/>
    <x v="902"/>
    <x v="0"/>
  </r>
  <r>
    <x v="28"/>
    <x v="28"/>
    <s v="퍼스텍"/>
    <d v="2023-09-25T00:00:00"/>
    <s v="20230925-7011-2"/>
    <s v="8월분 매입액 결제"/>
    <x v="1"/>
    <x v="1127"/>
  </r>
  <r>
    <x v="28"/>
    <x v="28"/>
    <s v="(주)한국무역정보통신"/>
    <d v="2023-09-25T00:00:00"/>
    <s v="20230925-7012-3"/>
    <s v="전자무역서비스 이용료"/>
    <x v="1"/>
    <x v="1128"/>
  </r>
  <r>
    <x v="28"/>
    <x v="28"/>
    <s v="반도체사업부"/>
    <d v="2023-09-25T00:00:00"/>
    <s v="20230925-7013-3"/>
    <s v="7월분 매입액 결제"/>
    <x v="1"/>
    <x v="1129"/>
  </r>
  <r>
    <x v="28"/>
    <x v="28"/>
    <s v="사단법인대한산업안전협회"/>
    <d v="2023-09-25T00:00:00"/>
    <s v="20230925-7014-3"/>
    <s v="9월 안전관리대행수수료"/>
    <x v="1"/>
    <x v="493"/>
  </r>
  <r>
    <x v="28"/>
    <x v="28"/>
    <s v="대한산업보건협회"/>
    <d v="2023-09-25T00:00:00"/>
    <s v="20230925-7015-3"/>
    <s v="9월 보건관리대행수수료"/>
    <x v="1"/>
    <x v="761"/>
  </r>
  <r>
    <x v="28"/>
    <x v="28"/>
    <s v="(주)에스원전주"/>
    <d v="2023-09-25T00:00:00"/>
    <s v="20230925-7016-15"/>
    <s v="무인기계경비용역료외"/>
    <x v="1"/>
    <x v="1082"/>
  </r>
  <r>
    <x v="28"/>
    <x v="28"/>
    <s v="주식회사디에이치엘코리아"/>
    <d v="2023-09-25T00:00:00"/>
    <s v="20230925-7017-2"/>
    <s v="수출운송료"/>
    <x v="1"/>
    <x v="1130"/>
  </r>
  <r>
    <x v="28"/>
    <x v="28"/>
    <s v="미래에셋증권(주)"/>
    <d v="2023-09-25T00:00:00"/>
    <s v="20230925-7018-7"/>
    <s v="퇴직연금 추가 불입"/>
    <x v="1"/>
    <x v="1131"/>
  </r>
  <r>
    <x v="28"/>
    <x v="28"/>
    <s v="인천공항세관장"/>
    <d v="2023-09-25T00:00:00"/>
    <s v="20230925-7019-9"/>
    <s v="9월 항공 수입부가세"/>
    <x v="1"/>
    <x v="1132"/>
  </r>
  <r>
    <x v="28"/>
    <x v="28"/>
    <s v="인천세관장"/>
    <d v="2023-09-25T00:00:00"/>
    <s v="20230925-7019-11"/>
    <s v="8월 루이홍 약품 수입부가세"/>
    <x v="1"/>
    <x v="1133"/>
  </r>
  <r>
    <x v="28"/>
    <x v="28"/>
    <s v="양산세관장"/>
    <d v="2023-09-25T00:00:00"/>
    <s v="20230925-7019-13"/>
    <s v="무한대산 heating chamber 수입부가세"/>
    <x v="1"/>
    <x v="1134"/>
  </r>
  <r>
    <x v="28"/>
    <x v="28"/>
    <s v="페더럴익스프레스코리아(주)"/>
    <d v="2023-09-25T00:00:00"/>
    <s v="20230925-7023-2"/>
    <s v="수출운송료"/>
    <x v="1"/>
    <x v="1135"/>
  </r>
  <r>
    <x v="28"/>
    <x v="28"/>
    <s v="(주)케이티"/>
    <d v="2023-09-25T00:00:00"/>
    <s v="20230925-7028-10"/>
    <s v="이동전화요금 납부"/>
    <x v="1"/>
    <x v="1136"/>
  </r>
  <r>
    <x v="28"/>
    <x v="28"/>
    <s v="(주)어드밴스메탈"/>
    <d v="2023-09-25T00:00:00"/>
    <s v="20230925-7029-2"/>
    <s v="8월분 매입액 결제"/>
    <x v="1"/>
    <x v="1137"/>
  </r>
  <r>
    <x v="28"/>
    <x v="28"/>
    <s v="(주)세미칩스"/>
    <d v="2023-09-25T00:00:00"/>
    <s v="20230925-7030-3"/>
    <s v="8월분 매입액 결제"/>
    <x v="1"/>
    <x v="1138"/>
  </r>
  <r>
    <x v="28"/>
    <x v="28"/>
    <s v="Jingnan Electronics CO., LTD"/>
    <d v="2023-09-26T00:00:00"/>
    <s v="20230926-7004-1"/>
    <s v="2월,3월,4월,5월일부 매출대금 회수"/>
    <x v="903"/>
    <x v="0"/>
  </r>
  <r>
    <x v="28"/>
    <x v="28"/>
    <s v="shenzhen keweixin optics"/>
    <d v="2023-09-26T00:00:00"/>
    <s v="20230926-7005-1"/>
    <s v="2월,3월,4월일부 매출대금 회수"/>
    <x v="904"/>
    <x v="0"/>
  </r>
  <r>
    <x v="28"/>
    <x v="28"/>
    <s v="삼성엘이디주식회사(TIANJIN)"/>
    <d v="2023-09-26T00:00:00"/>
    <s v="20230926-7006-1"/>
    <s v="6월,7월 매출대금 회수"/>
    <x v="905"/>
    <x v="0"/>
  </r>
  <r>
    <x v="28"/>
    <x v="28"/>
    <s v="LUMENS VINA CO., LTD"/>
    <d v="2023-09-26T00:00:00"/>
    <s v="20230926-7007-1"/>
    <s v="5월,6월 매출대금 회수"/>
    <x v="906"/>
    <x v="0"/>
  </r>
  <r>
    <x v="28"/>
    <x v="28"/>
    <s v="레이트론(주)"/>
    <d v="2023-09-26T00:00:00"/>
    <s v="20230926-7018-1"/>
    <s v="7월분 매출대금 회수"/>
    <x v="907"/>
    <x v="0"/>
  </r>
  <r>
    <x v="28"/>
    <x v="28"/>
    <s v="반도체사업부"/>
    <d v="2023-09-26T00:00:00"/>
    <s v="20230926-7021-36"/>
    <s v="8월분 매입액 결제"/>
    <x v="1"/>
    <x v="1139"/>
  </r>
  <r>
    <x v="28"/>
    <x v="28"/>
    <s v="(주)LG유플러스"/>
    <d v="2023-09-27T00:00:00"/>
    <s v="20230927-7009-3"/>
    <s v="전화요금 납부"/>
    <x v="1"/>
    <x v="1140"/>
  </r>
  <r>
    <x v="28"/>
    <x v="28"/>
    <s v="완주산업단지사무소"/>
    <d v="2023-09-27T00:00:00"/>
    <s v="20230927-7010-2"/>
    <s v="상하수도요금 납부"/>
    <x v="1"/>
    <x v="1141"/>
  </r>
  <r>
    <x v="28"/>
    <x v="28"/>
    <s v="Kwangmyung Semiconductor CO.,"/>
    <d v="2023-09-27T00:00:00"/>
    <s v="20230927-7011-1"/>
    <s v="5월분 매출대금 회수"/>
    <x v="908"/>
    <x v="0"/>
  </r>
  <r>
    <x v="28"/>
    <x v="28"/>
    <s v="QUINTEC LASER SEMICONDUCTOR"/>
    <d v="2023-09-27T00:00:00"/>
    <s v="20230927-7012-1"/>
    <s v="8월일부 매출대금 회수"/>
    <x v="909"/>
    <x v="0"/>
  </r>
  <r>
    <x v="28"/>
    <x v="28"/>
    <s v="(주)큐에스아이"/>
    <d v="2023-09-27T00:00:00"/>
    <s v="20230927-7013-1"/>
    <s v="7월분 매출대금 회수"/>
    <x v="910"/>
    <x v="0"/>
  </r>
  <r>
    <x v="28"/>
    <x v="28"/>
    <s v="(주)동부엘이디"/>
    <d v="2023-09-27T00:00:00"/>
    <s v="20230927-7015-1"/>
    <s v="8/31일자 매출대금 회수"/>
    <x v="911"/>
    <x v="0"/>
  </r>
  <r>
    <x v="28"/>
    <x v="28"/>
    <s v="GLOCHIPS"/>
    <d v="2023-09-27T00:00:00"/>
    <s v="20230927-7015-3"/>
    <s v="6/30일자 매출대금 회수"/>
    <x v="912"/>
    <x v="0"/>
  </r>
  <r>
    <x v="28"/>
    <x v="28"/>
    <s v="㈜케이이씨 구미사업장"/>
    <d v="2023-09-27T00:00:00"/>
    <s v="20230927-7015-5"/>
    <s v="8/31일자 매출대금 회수"/>
    <x v="913"/>
    <x v="0"/>
  </r>
  <r>
    <x v="28"/>
    <x v="28"/>
    <s v="(주)앤에스텍"/>
    <d v="2023-09-27T00:00:00"/>
    <s v="20230927-7016-1"/>
    <s v="7월분 매출대금 회수"/>
    <x v="914"/>
    <x v="0"/>
  </r>
  <r>
    <x v="28"/>
    <x v="28"/>
    <s v="우리이앤엘(주)"/>
    <d v="2023-09-27T00:00:00"/>
    <s v="20230927-7017-1"/>
    <s v="6/30일자 매출대금 회수"/>
    <x v="915"/>
    <x v="0"/>
  </r>
  <r>
    <x v="28"/>
    <x v="28"/>
    <s v="(주)트리노테크놀로지"/>
    <d v="2023-09-27T00:00:00"/>
    <s v="20230927-7017-3"/>
    <s v="6/30일자 매출대금 회수"/>
    <x v="916"/>
    <x v="0"/>
  </r>
  <r>
    <x v="28"/>
    <x v="28"/>
    <s v="반도체사업부"/>
    <d v="2023-10-04T00:00:00"/>
    <s v="20231004-7002-3"/>
    <s v="임성태상무 베트남 출장비 정산(8/27~31)"/>
    <x v="1"/>
    <x v="1142"/>
  </r>
  <r>
    <x v="28"/>
    <x v="28"/>
    <s v="반도체사업부"/>
    <d v="2023-10-04T00:00:00"/>
    <s v="20231004-7007-6"/>
    <s v="9월분 매입액 결제 - 전북특구 기술사업화"/>
    <x v="1"/>
    <x v="1143"/>
  </r>
  <r>
    <x v="28"/>
    <x v="28"/>
    <s v="반도체사업부"/>
    <d v="2023-10-04T00:00:00"/>
    <s v="20231004-7007-7"/>
    <s v="9월분 매입액 결제 - 전북특구 기술사업화"/>
    <x v="1"/>
    <x v="1144"/>
  </r>
  <r>
    <x v="28"/>
    <x v="28"/>
    <s v="서울반도체(주)"/>
    <d v="2023-10-04T00:00:00"/>
    <s v="20231004-7009-1"/>
    <s v="8/31일자 매출대금 회수"/>
    <x v="917"/>
    <x v="0"/>
  </r>
  <r>
    <x v="28"/>
    <x v="28"/>
    <s v="럭스피아㈜ 전주지점"/>
    <d v="2023-10-04T00:00:00"/>
    <s v="20231004-7009-3"/>
    <s v="7/31일자 매출대금 회수"/>
    <x v="918"/>
    <x v="0"/>
  </r>
  <r>
    <x v="28"/>
    <x v="28"/>
    <s v="신한은행 익산"/>
    <d v="2023-10-05T00:00:00"/>
    <s v="20231005-7001-3"/>
    <s v="10월분 법인카드대금 결제"/>
    <x v="1"/>
    <x v="1145"/>
  </r>
  <r>
    <x v="28"/>
    <x v="28"/>
    <s v="익산세관"/>
    <d v="2023-10-05T00:00:00"/>
    <s v="20231005-7005-1"/>
    <s v="관세 환급"/>
    <x v="919"/>
    <x v="0"/>
  </r>
  <r>
    <x v="28"/>
    <x v="28"/>
    <s v="(주)제네시스"/>
    <d v="2023-10-05T00:00:00"/>
    <s v="20231005-7013-2"/>
    <s v="9월분 매입액 결제"/>
    <x v="1"/>
    <x v="453"/>
  </r>
  <r>
    <x v="28"/>
    <x v="28"/>
    <s v="전북도시가스"/>
    <d v="2023-10-10T00:00:00"/>
    <s v="20231010-7001-2"/>
    <s v="9월 도시가스 납부"/>
    <x v="1"/>
    <x v="584"/>
  </r>
  <r>
    <x v="28"/>
    <x v="28"/>
    <s v="반도체사업부"/>
    <d v="2023-10-10T00:00:00"/>
    <s v="20231010-7002-2"/>
    <s v="9월 급여 지급"/>
    <x v="1"/>
    <x v="732"/>
  </r>
  <r>
    <x v="28"/>
    <x v="28"/>
    <s v="국민건강보험공단"/>
    <d v="2023-10-10T00:00:00"/>
    <s v="20231010-7003-2"/>
    <s v="9월 사회보험 납부"/>
    <x v="1"/>
    <x v="733"/>
  </r>
  <r>
    <x v="28"/>
    <x v="28"/>
    <s v="전라북도 완주군"/>
    <d v="2023-10-10T00:00:00"/>
    <s v="20231010-7004-2"/>
    <s v="8월 지방소득세(종업원분) 납부"/>
    <x v="1"/>
    <x v="1146"/>
  </r>
  <r>
    <x v="28"/>
    <x v="28"/>
    <s v="투어비스타여행서비스(유)"/>
    <d v="2023-10-10T00:00:00"/>
    <s v="20231010-7005-2"/>
    <s v="임성태상무,조아현과장 중국출장항공권(10/11~13)"/>
    <x v="1"/>
    <x v="1147"/>
  </r>
  <r>
    <x v="28"/>
    <x v="28"/>
    <s v="반도체사업부"/>
    <d v="2023-10-10T00:00:00"/>
    <s v="20231010-7005-5"/>
    <s v="임성태상무,조아현과장 중국출장비(10/11~13)"/>
    <x v="1"/>
    <x v="278"/>
  </r>
  <r>
    <x v="28"/>
    <x v="28"/>
    <s v="반도체사업부"/>
    <d v="2023-10-10T00:00:00"/>
    <s v="20231010-7006-4"/>
    <s v="9월분 매입액 결제"/>
    <x v="1"/>
    <x v="1148"/>
  </r>
  <r>
    <x v="28"/>
    <x v="28"/>
    <s v="반도체사업부"/>
    <d v="2023-10-10T00:00:00"/>
    <s v="20231010-7006-6"/>
    <s v="9월분 매입액 결제"/>
    <x v="1"/>
    <x v="558"/>
  </r>
  <r>
    <x v="28"/>
    <x v="28"/>
    <s v="반도체사업부"/>
    <d v="2023-10-10T00:00:00"/>
    <s v="20231010-7007-4"/>
    <s v="9월분 매입액 결제 - 전북특구 기술사업화"/>
    <x v="1"/>
    <x v="1149"/>
  </r>
  <r>
    <x v="28"/>
    <x v="28"/>
    <s v="반도체사업부"/>
    <d v="2023-10-10T00:00:00"/>
    <s v="20231010-7007-5"/>
    <s v="9월분 매입액 결제 - 전북특구 기술사업화"/>
    <x v="1"/>
    <x v="1150"/>
  </r>
  <r>
    <x v="28"/>
    <x v="28"/>
    <s v="(주)오디텍전주지점"/>
    <d v="2023-10-10T00:00:00"/>
    <s v="20231010-7008-2"/>
    <s v="10월분 소액 신청"/>
    <x v="1"/>
    <x v="1151"/>
  </r>
  <r>
    <x v="28"/>
    <x v="28"/>
    <s v="(주)원반도체"/>
    <d v="2023-10-10T00:00:00"/>
    <s v="20231010-7015-1"/>
    <s v="7월분 매출대금 회수"/>
    <x v="920"/>
    <x v="0"/>
  </r>
  <r>
    <x v="28"/>
    <x v="28"/>
    <s v="삼성전자(주)"/>
    <d v="2023-10-10T00:00:00"/>
    <s v="20231010-7015-3"/>
    <s v="9/30일자 매출대금 회수"/>
    <x v="921"/>
    <x v="0"/>
  </r>
  <r>
    <x v="28"/>
    <x v="28"/>
    <s v="(주)컴퓨존"/>
    <d v="2023-10-10T00:00:00"/>
    <s v="20231010-7018-2"/>
    <s v="회의실 노트북 구매"/>
    <x v="1"/>
    <x v="1152"/>
  </r>
  <r>
    <x v="28"/>
    <x v="28"/>
    <s v="(주)지에스엔지니어링"/>
    <d v="2023-10-10T00:00:00"/>
    <s v="20231010-7019-3"/>
    <s v="프로브카드"/>
    <x v="1"/>
    <x v="1153"/>
  </r>
  <r>
    <x v="28"/>
    <x v="28"/>
    <s v="주식회사 티원시스템"/>
    <d v="2023-10-11T00:00:00"/>
    <s v="20231011-7005-3"/>
    <s v="불량칩 이젝터 중도금"/>
    <x v="1"/>
    <x v="914"/>
  </r>
  <r>
    <x v="28"/>
    <x v="28"/>
    <s v="주식회사 티원시스템"/>
    <d v="2023-10-11T00:00:00"/>
    <s v="20231011-7006-3"/>
    <s v="양품칩 이젝터 중도금"/>
    <x v="1"/>
    <x v="913"/>
  </r>
  <r>
    <x v="28"/>
    <x v="28"/>
    <s v="한길순"/>
    <d v="2023-10-16T00:00:00"/>
    <s v="20231016-7001-2"/>
    <s v="골든빌 303호(김승량이사)10월 임차료10/17~11/16"/>
    <x v="1"/>
    <x v="559"/>
  </r>
  <r>
    <x v="28"/>
    <x v="28"/>
    <s v="반도체사업부"/>
    <d v="2023-10-16T00:00:00"/>
    <s v="20231016-7002-13"/>
    <s v="9월분 매입액 결제"/>
    <x v="1"/>
    <x v="1154"/>
  </r>
  <r>
    <x v="28"/>
    <x v="28"/>
    <s v="이계순"/>
    <d v="2023-10-16T00:00:00"/>
    <s v="20231016-7005-4"/>
    <s v="윤하우스 201.203.301호 10월 임차료"/>
    <x v="1"/>
    <x v="749"/>
  </r>
  <r>
    <x v="28"/>
    <x v="28"/>
    <s v="㈜루미컴"/>
    <d v="2023-10-16T00:00:00"/>
    <s v="20231016-7011-1"/>
    <s v="7월분 매출대금 회수"/>
    <x v="922"/>
    <x v="0"/>
  </r>
  <r>
    <x v="28"/>
    <x v="28"/>
    <s v="LUMENS VINA CO., LTD"/>
    <d v="2023-10-17T00:00:00"/>
    <s v="20231017-7006-1"/>
    <s v="7월분 매출대금 회수"/>
    <x v="923"/>
    <x v="0"/>
  </r>
  <r>
    <x v="28"/>
    <x v="28"/>
    <s v="JIANGXI HONGLI TRONIC CO LTD"/>
    <d v="2023-10-17T00:00:00"/>
    <s v="20231017-7007-1"/>
    <s v="6월분 매출대금 회수"/>
    <x v="924"/>
    <x v="0"/>
  </r>
  <r>
    <x v="28"/>
    <x v="28"/>
    <s v="SANKEN ELECTRIC CO LTD"/>
    <d v="2023-10-17T00:00:00"/>
    <s v="20231017-7008-1"/>
    <s v="6월잔금,7월일부 매출대금 회수"/>
    <x v="925"/>
    <x v="0"/>
  </r>
  <r>
    <x v="28"/>
    <x v="28"/>
    <s v="SEOUL SEMICONDUCTOR VINA"/>
    <d v="2023-10-17T00:00:00"/>
    <s v="20231017-7009-1"/>
    <s v="4월일부 매출대금 회수"/>
    <x v="926"/>
    <x v="0"/>
  </r>
  <r>
    <x v="28"/>
    <x v="28"/>
    <s v="반도체사업부"/>
    <d v="2023-10-17T00:00:00"/>
    <s v="20231017-7013-7"/>
    <s v="8월분 매입액 결제"/>
    <x v="1"/>
    <x v="1155"/>
  </r>
  <r>
    <x v="28"/>
    <x v="28"/>
    <s v="MITAKA CO LTD"/>
    <d v="2023-10-17T00:00:00"/>
    <s v="20231017-7014-4"/>
    <s v="100pin 선결제시 수수료"/>
    <x v="1"/>
    <x v="171"/>
  </r>
  <r>
    <x v="28"/>
    <x v="28"/>
    <s v="(주)어드밴스메탈"/>
    <d v="2023-10-17T00:00:00"/>
    <s v="20231017-7016-2"/>
    <s v="9월분 매입액 결제"/>
    <x v="1"/>
    <x v="936"/>
  </r>
  <r>
    <x v="28"/>
    <x v="28"/>
    <s v="(주)스타랩"/>
    <d v="2023-10-17T00:00:00"/>
    <s v="20231017-7017-3"/>
    <s v="동적특성 측정기 중도금 40%"/>
    <x v="1"/>
    <x v="1156"/>
  </r>
  <r>
    <x v="28"/>
    <x v="28"/>
    <s v="(주)아이엠에스나노텍"/>
    <d v="2023-10-17T00:00:00"/>
    <s v="20231017-7018-3"/>
    <s v="칩 외관검사기 중도금"/>
    <x v="1"/>
    <x v="910"/>
  </r>
  <r>
    <x v="28"/>
    <x v="28"/>
    <s v="주식회사피제이피테크(PJP)"/>
    <d v="2023-10-17T00:00:00"/>
    <s v="20231017-7019-3"/>
    <s v="EPI REACTOR 외 1건 중도금(40%)"/>
    <x v="1"/>
    <x v="1157"/>
  </r>
  <r>
    <x v="28"/>
    <x v="28"/>
    <s v="반도체사업부"/>
    <d v="2023-10-18T00:00:00"/>
    <s v="20231018-7001-2"/>
    <s v="9월분 매입액 결제"/>
    <x v="1"/>
    <x v="588"/>
  </r>
  <r>
    <x v="28"/>
    <x v="28"/>
    <s v="우체국"/>
    <d v="2023-10-18T00:00:00"/>
    <s v="20231018-7005-1"/>
    <s v="우체국(보통예금) -&gt; 하나은행(보통예금) 이체"/>
    <x v="927"/>
    <x v="0"/>
  </r>
  <r>
    <x v="28"/>
    <x v="28"/>
    <s v="우체국"/>
    <d v="2023-10-18T00:00:00"/>
    <s v="20231018-7005-2"/>
    <s v="우체국(보통예금) -&gt; 하나은행(보통예금) 이체"/>
    <x v="1"/>
    <x v="1158"/>
  </r>
  <r>
    <x v="28"/>
    <x v="28"/>
    <s v="인천공항세관장"/>
    <d v="2023-10-18T00:00:00"/>
    <s v="20231018-7006-2"/>
    <s v="포토마스크 수입부가세"/>
    <x v="1"/>
    <x v="1159"/>
  </r>
  <r>
    <x v="28"/>
    <x v="28"/>
    <s v="인천공항세관장"/>
    <d v="2023-10-18T00:00:00"/>
    <s v="20231018-7007-2"/>
    <s v="포토마스크 수입부가세"/>
    <x v="1"/>
    <x v="1160"/>
  </r>
  <r>
    <x v="28"/>
    <x v="28"/>
    <s v="전주고용센터"/>
    <d v="2023-10-20T00:00:00"/>
    <s v="20231020-7003-1"/>
    <s v="배우자출산휴가급여대위신청(구성민사원)"/>
    <x v="928"/>
    <x v="0"/>
  </r>
  <r>
    <x v="28"/>
    <x v="28"/>
    <s v="(주)오디텍전주지점"/>
    <d v="2023-10-23T00:00:00"/>
    <s v="20231023-7007-1"/>
    <s v="10월 구매팀 현금구매 소모품(구매자 :김강산)"/>
    <x v="1"/>
    <x v="1161"/>
  </r>
  <r>
    <x v="28"/>
    <x v="28"/>
    <s v="㈜옵토리치일렉트로닉스"/>
    <d v="2023-10-23T00:00:00"/>
    <s v="20231023-7008-1"/>
    <s v="8월분 매출대금 회수"/>
    <x v="929"/>
    <x v="0"/>
  </r>
  <r>
    <x v="28"/>
    <x v="28"/>
    <s v="윤스랩 주식회사(YUNS LAB co.,Ltd)"/>
    <d v="2023-10-24T00:00:00"/>
    <s v="20231024-7001-1"/>
    <s v="SPONGE 선입금"/>
    <x v="1"/>
    <x v="1162"/>
  </r>
  <r>
    <x v="28"/>
    <x v="28"/>
    <s v="영광건설기계"/>
    <d v="2023-10-24T00:00:00"/>
    <s v="20231024-7004-3"/>
    <s v="FAB 설비 반출 시 지게차 사용료"/>
    <x v="1"/>
    <x v="106"/>
  </r>
  <r>
    <x v="28"/>
    <x v="28"/>
    <s v="(주)에스원전주"/>
    <d v="2023-10-24T00:00:00"/>
    <s v="20231024-7005-3"/>
    <s v="스피드게이트 설치 공사"/>
    <x v="1"/>
    <x v="1163"/>
  </r>
  <r>
    <x v="28"/>
    <x v="28"/>
    <s v="(주)제네시스"/>
    <d v="2023-10-24T00:00:00"/>
    <s v="20231024-7006-3"/>
    <s v="SSM 530 CV SYSTEM 중도금 40%"/>
    <x v="1"/>
    <x v="453"/>
  </r>
  <r>
    <x v="28"/>
    <x v="28"/>
    <s v="반도체사업부"/>
    <d v="2023-10-24T00:00:00"/>
    <s v="20231024-7007-3"/>
    <s v="9,10월분 매입액 결제"/>
    <x v="1"/>
    <x v="1164"/>
  </r>
  <r>
    <x v="28"/>
    <x v="28"/>
    <s v="반도체사업부"/>
    <d v="2023-10-24T00:00:00"/>
    <s v="20231024-7008-17"/>
    <s v="10월분 매입액 결제 - 전북특구 기술사업화"/>
    <x v="1"/>
    <x v="1165"/>
  </r>
  <r>
    <x v="28"/>
    <x v="28"/>
    <s v="반도체사업부"/>
    <d v="2023-10-24T00:00:00"/>
    <s v="20231024-7008-18"/>
    <s v="10월분 매입액 결제 - 전북특구 기술사업화"/>
    <x v="1"/>
    <x v="1166"/>
  </r>
  <r>
    <x v="28"/>
    <x v="28"/>
    <s v="미래에셋증권(주)"/>
    <d v="2023-10-25T00:00:00"/>
    <s v="20231025-7001-4"/>
    <s v="퇴직연금추가 불입"/>
    <x v="1"/>
    <x v="735"/>
  </r>
  <r>
    <x v="28"/>
    <x v="28"/>
    <s v="(주)에스원전주"/>
    <d v="2023-10-25T00:00:00"/>
    <s v="20231025-7002-17"/>
    <s v="무인기계경비용역료외"/>
    <x v="1"/>
    <x v="1167"/>
  </r>
  <r>
    <x v="28"/>
    <x v="28"/>
    <s v="사단법인대한산업안전협회"/>
    <d v="2023-10-25T00:00:00"/>
    <s v="20231025-7003-3"/>
    <s v="10월 안전관리대행수수료"/>
    <x v="1"/>
    <x v="493"/>
  </r>
  <r>
    <x v="28"/>
    <x v="28"/>
    <s v="대한산업보건협회"/>
    <d v="2023-10-25T00:00:00"/>
    <s v="20231025-7004-3"/>
    <s v="10월 보건관리대행수수료"/>
    <x v="1"/>
    <x v="761"/>
  </r>
  <r>
    <x v="28"/>
    <x v="28"/>
    <s v="(주)한국무역정보통신"/>
    <d v="2023-10-25T00:00:00"/>
    <s v="20231025-7005-3"/>
    <s v="전자무역서비스 이용료"/>
    <x v="1"/>
    <x v="1168"/>
  </r>
  <r>
    <x v="28"/>
    <x v="28"/>
    <s v="주식회사디에이치엘코리아"/>
    <d v="2023-10-25T00:00:00"/>
    <s v="20231025-7008-2"/>
    <s v="수출운송료"/>
    <x v="1"/>
    <x v="1169"/>
  </r>
  <r>
    <x v="28"/>
    <x v="28"/>
    <s v="페더럴익스프레스코리아(주)"/>
    <d v="2023-10-25T00:00:00"/>
    <s v="20231025-7009-2"/>
    <s v="수출운송료"/>
    <x v="1"/>
    <x v="1170"/>
  </r>
  <r>
    <x v="28"/>
    <x v="28"/>
    <s v="인천공항세관장"/>
    <d v="2023-10-25T00:00:00"/>
    <s v="20231025-7011-2"/>
    <s v="포토마스크 수입부가세"/>
    <x v="1"/>
    <x v="1171"/>
  </r>
  <r>
    <x v="28"/>
    <x v="28"/>
    <s v="인천공항세관장"/>
    <d v="2023-10-25T00:00:00"/>
    <s v="20231025-7012-2"/>
    <s v="포토마스크 수입부가세"/>
    <x v="1"/>
    <x v="1172"/>
  </r>
  <r>
    <x v="28"/>
    <x v="28"/>
    <s v="반도체사업부"/>
    <d v="2023-10-25T00:00:00"/>
    <s v="20231025-7013-3"/>
    <s v="8월분 매입액 결제"/>
    <x v="1"/>
    <x v="1173"/>
  </r>
  <r>
    <x v="28"/>
    <x v="28"/>
    <s v="퍼스텍"/>
    <d v="2023-10-25T00:00:00"/>
    <s v="20231025-7014-2"/>
    <s v="9월분 매입액 결제"/>
    <x v="1"/>
    <x v="1174"/>
  </r>
  <r>
    <x v="28"/>
    <x v="28"/>
    <s v="인천공항세관장"/>
    <d v="2023-10-25T00:00:00"/>
    <s v="20231025-7024-6"/>
    <s v="10월 항공 수입 관부가세"/>
    <x v="1"/>
    <x v="1175"/>
  </r>
  <r>
    <x v="28"/>
    <x v="28"/>
    <s v="인천세관장"/>
    <d v="2023-10-25T00:00:00"/>
    <s v="20231025-7024-9"/>
    <s v="10월 해상 수입 관부가세"/>
    <x v="1"/>
    <x v="1176"/>
  </r>
  <r>
    <x v="28"/>
    <x v="28"/>
    <s v="신혼꽃화원"/>
    <d v="2023-10-25T00:00:00"/>
    <s v="20231025-7025-3"/>
    <s v="퇴사직원 형성환차장 본인상 근조외1건"/>
    <x v="1"/>
    <x v="385"/>
  </r>
  <r>
    <x v="28"/>
    <x v="28"/>
    <s v="한국가스안전공사 전북지역본부"/>
    <d v="2023-10-25T00:00:00"/>
    <s v="20231025-7026-12"/>
    <s v="특정고압가스 및 특정가스 사용시설 정기검사(디보레인외 9건)"/>
    <x v="1"/>
    <x v="1177"/>
  </r>
  <r>
    <x v="28"/>
    <x v="28"/>
    <s v="JCSHI-TECHNOLOGY"/>
    <d v="2023-10-25T00:00:00"/>
    <s v="20231025-7027-1"/>
    <s v="11월분 매출대금 회수"/>
    <x v="930"/>
    <x v="0"/>
  </r>
  <r>
    <x v="28"/>
    <x v="28"/>
    <s v="Jingnan Electronics CO., LTD"/>
    <d v="2023-10-25T00:00:00"/>
    <s v="20231025-7028-1"/>
    <s v="5월잔금 매출대금 회수"/>
    <x v="931"/>
    <x v="0"/>
  </r>
  <r>
    <x v="28"/>
    <x v="28"/>
    <s v="Huizhou Espace photoglectric Co.,LTD"/>
    <d v="2023-10-25T00:00:00"/>
    <s v="20231025-7029-1"/>
    <s v="3월,5월분 매출대금 회수"/>
    <x v="932"/>
    <x v="0"/>
  </r>
  <r>
    <x v="28"/>
    <x v="28"/>
    <s v="SHENZHEN"/>
    <d v="2023-10-25T00:00:00"/>
    <s v="20231025-7031-1"/>
    <s v="21년 10월일부 매출대금 회수"/>
    <x v="933"/>
    <x v="0"/>
  </r>
  <r>
    <x v="28"/>
    <x v="28"/>
    <s v="반도체사업부"/>
    <d v="2023-10-30T00:00:00"/>
    <s v="20231030-7004-6"/>
    <s v="10월분 매입액 결제 - 전북특구 기술사업화"/>
    <x v="1"/>
    <x v="1178"/>
  </r>
  <r>
    <x v="28"/>
    <x v="28"/>
    <s v="반도체사업부"/>
    <d v="2023-10-30T00:00:00"/>
    <s v="20231030-7004-7"/>
    <s v="10월분 매입액 결제 - 전북특구 기술사업화"/>
    <x v="1"/>
    <x v="1179"/>
  </r>
  <r>
    <x v="28"/>
    <x v="28"/>
    <s v="(주)다힘에스엔티"/>
    <d v="2023-10-30T00:00:00"/>
    <s v="20231030-7006-3"/>
    <s v="EPI REACTOR 라인 반입 도비"/>
    <x v="1"/>
    <x v="1180"/>
  </r>
  <r>
    <x v="28"/>
    <x v="28"/>
    <s v="(주)컴퓨존"/>
    <d v="2023-10-30T00:00:00"/>
    <s v="20231030-7007-3"/>
    <s v="PC 파워 구입"/>
    <x v="1"/>
    <x v="1181"/>
  </r>
  <r>
    <x v="28"/>
    <x v="28"/>
    <s v="(주)지앤에스"/>
    <d v="2023-10-30T00:00:00"/>
    <s v="20231030-7008-4"/>
    <s v="베트남 노동허가서 서류 공증번역"/>
    <x v="1"/>
    <x v="1182"/>
  </r>
  <r>
    <x v="28"/>
    <x v="28"/>
    <s v="(주)어드밴스메탈"/>
    <d v="2023-10-30T00:00:00"/>
    <s v="20231030-7009-2"/>
    <s v="9월분 매입액 결제"/>
    <x v="1"/>
    <x v="1183"/>
  </r>
  <r>
    <x v="28"/>
    <x v="28"/>
    <s v="(주)세미칩스"/>
    <d v="2023-10-31T00:00:00"/>
    <s v="20231031-7001-3"/>
    <s v="9월분 매입액 결제"/>
    <x v="1"/>
    <x v="1184"/>
  </r>
  <r>
    <x v="28"/>
    <x v="28"/>
    <s v="완주산업단지사무소"/>
    <d v="2023-10-31T00:00:00"/>
    <s v="20231031-7009-2"/>
    <s v="상하수도요금 납부"/>
    <x v="1"/>
    <x v="1185"/>
  </r>
  <r>
    <x v="28"/>
    <x v="28"/>
    <s v="(주)케이티"/>
    <d v="2023-10-31T00:00:00"/>
    <s v="20231031-7010-10"/>
    <s v="이동전화요금 납부"/>
    <x v="1"/>
    <x v="1186"/>
  </r>
  <r>
    <x v="28"/>
    <x v="28"/>
    <s v="(주)LG유플러스"/>
    <d v="2023-10-31T00:00:00"/>
    <s v="20231031-7012-3"/>
    <s v="전화요금 납부"/>
    <x v="1"/>
    <x v="1187"/>
  </r>
  <r>
    <x v="28"/>
    <x v="28"/>
    <s v="반도체사업부"/>
    <d v="2023-10-31T00:00:00"/>
    <s v="20231031-7013-3"/>
    <s v="베트남 법인 사무실 및 기숙사 임차 보증금,임대료외"/>
    <x v="1"/>
    <x v="1"/>
  </r>
  <r>
    <x v="28"/>
    <x v="28"/>
    <s v="반도체사업부"/>
    <d v="2023-10-31T00:00:00"/>
    <s v="20231031-7014-4"/>
    <s v="임성태상무,조아현과장 중국출장비 정산(10/11~13)"/>
    <x v="1"/>
    <x v="1188"/>
  </r>
  <r>
    <x v="28"/>
    <x v="28"/>
    <s v="투어비스타여행서비스(유)"/>
    <d v="2023-10-31T00:00:00"/>
    <s v="20231031-7015-2"/>
    <s v="조아현과장 중국출장항공권(11/1~3)"/>
    <x v="1"/>
    <x v="354"/>
  </r>
  <r>
    <x v="28"/>
    <x v="28"/>
    <s v="반도체사업부"/>
    <d v="2023-10-31T00:00:00"/>
    <s v="20231031-7015-5"/>
    <s v="조아현과장 중국출장비(11/1~3)"/>
    <x v="1"/>
    <x v="1189"/>
  </r>
  <r>
    <x v="28"/>
    <x v="28"/>
    <s v="반도체사업부"/>
    <d v="2023-10-31T00:00:00"/>
    <s v="20231031-7018-36"/>
    <s v="9월분 매입액 결제"/>
    <x v="1"/>
    <x v="1190"/>
  </r>
  <r>
    <x v="28"/>
    <x v="28"/>
    <s v="(주)앤에스텍"/>
    <d v="2023-10-31T00:00:00"/>
    <s v="20231031-7024-1"/>
    <s v="8월분 매출대금 회수"/>
    <x v="934"/>
    <x v="0"/>
  </r>
  <r>
    <x v="28"/>
    <x v="28"/>
    <s v="(주)동부엘이디"/>
    <d v="2023-10-31T00:00:00"/>
    <s v="20231031-7024-5"/>
    <s v="9/27일자 매출대금 회수"/>
    <x v="935"/>
    <x v="0"/>
  </r>
  <r>
    <x v="28"/>
    <x v="28"/>
    <s v="레이트론(주)"/>
    <d v="2023-10-31T00:00:00"/>
    <s v="20231031-7025-1"/>
    <s v="8월분 매출대금 회수"/>
    <x v="936"/>
    <x v="0"/>
  </r>
  <r>
    <x v="28"/>
    <x v="28"/>
    <s v="우리이앤엘(주)"/>
    <d v="2023-10-31T00:00:00"/>
    <s v="20231031-7025-4"/>
    <s v="7/31일자 매출대금 회수"/>
    <x v="937"/>
    <x v="0"/>
  </r>
  <r>
    <x v="28"/>
    <x v="28"/>
    <s v="서울반도체(주)"/>
    <d v="2023-10-31T00:00:00"/>
    <s v="20231031-7026-1"/>
    <s v="9/27일자 매출대금 회수"/>
    <x v="938"/>
    <x v="0"/>
  </r>
  <r>
    <x v="28"/>
    <x v="28"/>
    <s v="럭스피아㈜ 전주지점"/>
    <d v="2023-10-31T00:00:00"/>
    <s v="20231031-7026-3"/>
    <s v="8/31일자 매출대금 회수"/>
    <x v="939"/>
    <x v="0"/>
  </r>
  <r>
    <x v="28"/>
    <x v="28"/>
    <s v="(주)트리노테크놀로지"/>
    <d v="2023-10-31T00:00:00"/>
    <s v="20231031-7026-5"/>
    <s v="7/31일자 매출대금 회수"/>
    <x v="940"/>
    <x v="0"/>
  </r>
  <r>
    <x v="28"/>
    <x v="28"/>
    <s v="이계순"/>
    <d v="2023-11-01T00:00:00"/>
    <s v="20231101-7001-4"/>
    <s v="윤하우스 201.203.301호 11월 임차료"/>
    <x v="1"/>
    <x v="749"/>
  </r>
  <r>
    <x v="28"/>
    <x v="28"/>
    <s v="삼성엘이디주식회사(TIANJIN)"/>
    <d v="2023-11-01T00:00:00"/>
    <s v="20231101-7002-1"/>
    <s v="8월분 매출대금 회수"/>
    <x v="941"/>
    <x v="0"/>
  </r>
  <r>
    <x v="28"/>
    <x v="28"/>
    <s v="SEOUL SEMICONDUCTOR VINA"/>
    <d v="2023-11-01T00:00:00"/>
    <s v="20231101-7003-1"/>
    <s v="4월일부 매출대금 회수"/>
    <x v="942"/>
    <x v="0"/>
  </r>
  <r>
    <x v="28"/>
    <x v="28"/>
    <s v="GUANGZHOU DONG DO ELECTRONICS"/>
    <d v="2023-11-01T00:00:00"/>
    <s v="20231101-7004-1"/>
    <s v="5월잔금,6월일부 매출대금 회수"/>
    <x v="943"/>
    <x v="0"/>
  </r>
  <r>
    <x v="28"/>
    <x v="28"/>
    <s v="주식회사 서호엔지니어링"/>
    <d v="2023-11-01T00:00:00"/>
    <s v="20231101-7005-2"/>
    <s v="ACU SET 잔금"/>
    <x v="1"/>
    <x v="473"/>
  </r>
  <r>
    <x v="28"/>
    <x v="28"/>
    <s v="신한은행 익산"/>
    <d v="2023-11-06T00:00:00"/>
    <s v="20231106-7001-3"/>
    <s v="11월분 법인카드대금 결제"/>
    <x v="1"/>
    <x v="1191"/>
  </r>
  <r>
    <x v="28"/>
    <x v="28"/>
    <s v="인천공항세관장"/>
    <d v="2023-11-06T00:00:00"/>
    <s v="20231106-7002-2"/>
    <s v="100PIN 수입관부가세"/>
    <x v="1"/>
    <x v="1192"/>
  </r>
  <r>
    <x v="28"/>
    <x v="28"/>
    <s v="한국가스안전공사 가스안전교육"/>
    <d v="2023-11-06T00:00:00"/>
    <s v="20231106-7004-2"/>
    <s v="가스안전관리자  법정교육(이한근 과장)"/>
    <x v="1"/>
    <x v="1193"/>
  </r>
  <r>
    <x v="28"/>
    <x v="28"/>
    <s v="전라아크릴"/>
    <d v="2023-11-06T00:00:00"/>
    <s v="20231106-7005-3"/>
    <s v="장비 부착용 아크릴 명패"/>
    <x v="1"/>
    <x v="1194"/>
  </r>
  <r>
    <x v="28"/>
    <x v="28"/>
    <s v="제이앤엠"/>
    <d v="2023-11-06T00:00:00"/>
    <s v="20231106-7006-3"/>
    <s v="FURNACE 가림막 제작"/>
    <x v="1"/>
    <x v="1195"/>
  </r>
  <r>
    <x v="28"/>
    <x v="28"/>
    <s v="(주)큐에스아이"/>
    <d v="2023-11-06T00:00:00"/>
    <s v="20231106-7007-1"/>
    <s v="9월분 매출대금 회수"/>
    <x v="944"/>
    <x v="0"/>
  </r>
  <r>
    <x v="28"/>
    <x v="28"/>
    <s v="(사)대한산업보건협회광주전남지"/>
    <d v="2023-11-06T00:00:00"/>
    <s v="20231106-7009-5"/>
    <s v="관리감독자 교육(양영식,김수환,최기성)"/>
    <x v="1"/>
    <x v="212"/>
  </r>
  <r>
    <x v="28"/>
    <x v="28"/>
    <s v="투어비스타여행서비스(유)"/>
    <d v="2023-11-07T00:00:00"/>
    <s v="20231107-7001-2"/>
    <s v="최봉민부사장 중국출장 항공권(11/8~12)"/>
    <x v="1"/>
    <x v="1196"/>
  </r>
  <r>
    <x v="28"/>
    <x v="28"/>
    <s v="반도체사업부"/>
    <d v="2023-11-07T00:00:00"/>
    <s v="20231107-7001-4"/>
    <s v="최봉민부사장 중국출장비(11/8~12)"/>
    <x v="1"/>
    <x v="18"/>
  </r>
  <r>
    <x v="28"/>
    <x v="28"/>
    <s v="(주)아론"/>
    <d v="2023-11-07T00:00:00"/>
    <s v="20231107-7002-3"/>
    <s v="GAS CABINET 중도금(40%)"/>
    <x v="1"/>
    <x v="1017"/>
  </r>
  <r>
    <x v="28"/>
    <x v="28"/>
    <s v="주식회사 전북반도체"/>
    <d v="2023-11-08T00:00:00"/>
    <s v="20231108-7003-1"/>
    <s v="6/30일자 매출대금 회수"/>
    <x v="945"/>
    <x v="0"/>
  </r>
  <r>
    <x v="28"/>
    <x v="28"/>
    <s v="김정안"/>
    <d v="2023-11-10T00:00:00"/>
    <s v="20231110-7001-4"/>
    <s v="10월 신규사업 리튬황 배터리 기술개발 고문료"/>
    <x v="1"/>
    <x v="269"/>
  </r>
  <r>
    <x v="28"/>
    <x v="28"/>
    <s v="전북도시가스"/>
    <d v="2023-11-10T00:00:00"/>
    <s v="20231110-7003-5"/>
    <s v="10월 도시가스  납부"/>
    <x v="1"/>
    <x v="1197"/>
  </r>
  <r>
    <x v="28"/>
    <x v="28"/>
    <s v="반도체사업부"/>
    <d v="2023-11-10T00:00:00"/>
    <s v="20231110-7004-4"/>
    <s v="10월 급여 지급"/>
    <x v="1"/>
    <x v="1198"/>
  </r>
  <r>
    <x v="28"/>
    <x v="28"/>
    <s v="전라북도 완주군"/>
    <d v="2023-11-10T00:00:00"/>
    <s v="20231110-7005-2"/>
    <s v="9월 지방소득세(종업원분)"/>
    <x v="1"/>
    <x v="1199"/>
  </r>
  <r>
    <x v="28"/>
    <x v="28"/>
    <s v="Huizhou Espace photoglectric Co.,LTD"/>
    <d v="2023-11-10T00:00:00"/>
    <s v="20231110-7006-1"/>
    <s v="6월,7월분 매출대금 회수"/>
    <x v="946"/>
    <x v="0"/>
  </r>
  <r>
    <x v="28"/>
    <x v="28"/>
    <s v="SHENZHEN CITY SUNMOON ELEC"/>
    <d v="2023-11-10T00:00:00"/>
    <s v="20231110-7007-1"/>
    <s v="2월잔금,3월일부 매출대금 회수"/>
    <x v="947"/>
    <x v="0"/>
  </r>
  <r>
    <x v="28"/>
    <x v="28"/>
    <s v="OSRAM Opto Semiconductors Sdn."/>
    <d v="2023-11-10T00:00:00"/>
    <s v="20231110-7008-1"/>
    <s v="6월분 매출대금 회수"/>
    <x v="948"/>
    <x v="0"/>
  </r>
  <r>
    <x v="28"/>
    <x v="28"/>
    <s v="Jingnan Electronics CO., LTD"/>
    <d v="2023-11-10T00:00:00"/>
    <s v="20231110-7009-1"/>
    <s v="6월분 매출대금 회수"/>
    <x v="949"/>
    <x v="0"/>
  </r>
  <r>
    <x v="28"/>
    <x v="28"/>
    <s v="SHENZHEN"/>
    <d v="2023-11-10T00:00:00"/>
    <s v="20231110-7010-1"/>
    <s v="21년10월일부 매출대금 회수"/>
    <x v="950"/>
    <x v="0"/>
  </r>
  <r>
    <x v="28"/>
    <x v="28"/>
    <s v="(주)원반도체"/>
    <d v="2023-11-10T00:00:00"/>
    <s v="20231110-7011-1"/>
    <s v="8월분 매출대금 회수"/>
    <x v="951"/>
    <x v="0"/>
  </r>
  <r>
    <x v="28"/>
    <x v="28"/>
    <s v="국민건강보험공단"/>
    <d v="2023-11-10T00:00:00"/>
    <s v="20231110-7012-4"/>
    <s v="10월 사회보험 납부"/>
    <x v="1"/>
    <x v="1200"/>
  </r>
  <r>
    <x v="28"/>
    <x v="28"/>
    <s v="(사)한국안전기술협회"/>
    <d v="2023-11-13T00:00:00"/>
    <s v="20231113-7001-3"/>
    <s v="검사대상기기 정기안전검사"/>
    <x v="1"/>
    <x v="1201"/>
  </r>
  <r>
    <x v="28"/>
    <x v="28"/>
    <s v="철당(주)"/>
    <d v="2023-11-13T00:00:00"/>
    <s v="20231113-7002-2"/>
    <s v="드럼통 현금구매(김강산)"/>
    <x v="1"/>
    <x v="230"/>
  </r>
  <r>
    <x v="28"/>
    <x v="28"/>
    <s v="반도체사업부"/>
    <d v="2023-11-13T00:00:00"/>
    <s v="20231113-7003-4"/>
    <s v="조아현과장 중국출장비 정산(11/1~3)"/>
    <x v="1"/>
    <x v="1202"/>
  </r>
  <r>
    <x v="28"/>
    <x v="28"/>
    <s v="(주)오디텍전주지점"/>
    <d v="2023-11-13T00:00:00"/>
    <s v="20231113-7004-2"/>
    <s v="11월분 소액 신청"/>
    <x v="1"/>
    <x v="1203"/>
  </r>
  <r>
    <x v="28"/>
    <x v="28"/>
    <s v="(주)오디텍전주지점"/>
    <d v="2023-11-13T00:00:00"/>
    <s v="20231113-7005-1"/>
    <s v="10월 사무용품 구입"/>
    <x v="1"/>
    <x v="106"/>
  </r>
  <r>
    <x v="28"/>
    <x v="28"/>
    <s v="(주)오디텍전주지점"/>
    <d v="2023-11-13T00:00:00"/>
    <s v="20231113-7006-1"/>
    <s v="10월 휴일 근무자 식대비"/>
    <x v="1"/>
    <x v="1204"/>
  </r>
  <r>
    <x v="28"/>
    <x v="28"/>
    <s v="반도체사업부"/>
    <d v="2023-11-13T00:00:00"/>
    <s v="20231113-7007-2"/>
    <s v="10월 생일자 상품권,케이크 구매"/>
    <x v="1"/>
    <x v="1205"/>
  </r>
  <r>
    <x v="28"/>
    <x v="28"/>
    <s v="반도체사업부"/>
    <d v="2023-11-13T00:00:00"/>
    <s v="20231113-7008-2"/>
    <s v="11월 생일자 상품권,케이크 구매"/>
    <x v="1"/>
    <x v="1206"/>
  </r>
  <r>
    <x v="28"/>
    <x v="28"/>
    <s v="주식회사 나은이엔씨"/>
    <d v="2023-11-13T00:00:00"/>
    <s v="20231113-7009-3"/>
    <s v="EPI ROOM 항온항습기 실외기 수선"/>
    <x v="1"/>
    <x v="177"/>
  </r>
  <r>
    <x v="28"/>
    <x v="28"/>
    <s v="한국가스안전공사 전남동부지사"/>
    <d v="2023-11-13T00:00:00"/>
    <s v="20231113-7010-3"/>
    <s v="유해화학물질 취급시설 설치검사 신청"/>
    <x v="1"/>
    <x v="1207"/>
  </r>
  <r>
    <x v="28"/>
    <x v="28"/>
    <s v="드림정보전산"/>
    <d v="2023-11-13T00:00:00"/>
    <s v="20231113-7011-4"/>
    <s v="10월복합기"/>
    <x v="1"/>
    <x v="585"/>
  </r>
  <r>
    <x v="28"/>
    <x v="28"/>
    <s v="Suzhou HCUT semiconductor Co.,Ltd"/>
    <d v="2023-11-14T00:00:00"/>
    <s v="20231114-7008-4"/>
    <s v="전사지 선결제시 수수료"/>
    <x v="1"/>
    <x v="171"/>
  </r>
  <r>
    <x v="28"/>
    <x v="28"/>
    <s v="(주)어드밴스메탈"/>
    <d v="2023-11-14T00:00:00"/>
    <s v="20231114-7009-2"/>
    <s v="10월분 매입액 결제"/>
    <x v="1"/>
    <x v="1208"/>
  </r>
  <r>
    <x v="28"/>
    <x v="28"/>
    <s v="유한회사 케이엘이앤시"/>
    <d v="2023-11-14T00:00:00"/>
    <s v="20231114-7010-2"/>
    <s v="10월분 매입액 결제"/>
    <x v="1"/>
    <x v="632"/>
  </r>
  <r>
    <x v="28"/>
    <x v="28"/>
    <s v="전북대학교"/>
    <d v="2023-11-14T00:00:00"/>
    <s v="20231114-7011-2"/>
    <s v="전북특구-STEM 분석+TEM GRID"/>
    <x v="1"/>
    <x v="1209"/>
  </r>
  <r>
    <x v="28"/>
    <x v="28"/>
    <s v="반도체사업부"/>
    <d v="2023-11-15T00:00:00"/>
    <s v="20231115-7001-14"/>
    <s v="10월분 매입액 결제"/>
    <x v="1"/>
    <x v="1210"/>
  </r>
  <r>
    <x v="28"/>
    <x v="28"/>
    <s v="반도체사업부"/>
    <d v="2023-11-16T00:00:00"/>
    <s v="20231116-7009-3"/>
    <s v="9월분 매입액 결제"/>
    <x v="1"/>
    <x v="1211"/>
  </r>
  <r>
    <x v="28"/>
    <x v="28"/>
    <s v="반도체사업부"/>
    <d v="2023-11-20T00:00:00"/>
    <s v="20231120-7003-14"/>
    <s v="시설 11월 소모품 구입"/>
    <x v="1"/>
    <x v="1212"/>
  </r>
  <r>
    <x v="28"/>
    <x v="28"/>
    <s v="한국고분자시험연구소 주식회사"/>
    <d v="2023-11-20T00:00:00"/>
    <s v="20231120-7004-3"/>
    <s v="전북특구기술사업화- TGA 분석 건"/>
    <x v="1"/>
    <x v="1213"/>
  </r>
  <r>
    <x v="28"/>
    <x v="28"/>
    <s v="한국고분자시험연구소 주식회사"/>
    <d v="2023-11-20T00:00:00"/>
    <s v="20231120-7004-4"/>
    <s v="전북특구기술사업화- TGA 분석 건"/>
    <x v="1"/>
    <x v="1214"/>
  </r>
  <r>
    <x v="28"/>
    <x v="28"/>
    <s v="삼성화재해상보험"/>
    <d v="2023-11-20T00:00:00"/>
    <s v="20231120-7007-3"/>
    <s v="가스사고배상책임보험(23.11.15~24.11.15)"/>
    <x v="1"/>
    <x v="1215"/>
  </r>
  <r>
    <x v="28"/>
    <x v="28"/>
    <s v="특허법인 정진"/>
    <d v="2023-11-20T00:00:00"/>
    <s v="20231120-7009-3"/>
    <s v="배터리용 고체 전해질 특허 출원비용"/>
    <x v="1"/>
    <x v="1216"/>
  </r>
  <r>
    <x v="28"/>
    <x v="28"/>
    <s v="반도체사업부"/>
    <d v="2023-11-21T00:00:00"/>
    <s v="20231121-7006-1"/>
    <s v="2023년도 미래전지 소재,부품 활성화 지원사업비 반환금"/>
    <x v="952"/>
    <x v="0"/>
  </r>
  <r>
    <x v="28"/>
    <x v="28"/>
    <s v="GUANGZHOU DONG DO ELECTRONICS"/>
    <d v="2023-11-23T00:00:00"/>
    <s v="20231123-7004-1"/>
    <s v="6월잔금 매출대금 회수"/>
    <x v="953"/>
    <x v="0"/>
  </r>
  <r>
    <x v="28"/>
    <x v="28"/>
    <s v="Kwangmyung Semiconductor CO.,"/>
    <d v="2023-11-23T00:00:00"/>
    <s v="20231123-7005-1"/>
    <s v="6월,7월 매출대금 회수"/>
    <x v="954"/>
    <x v="0"/>
  </r>
  <r>
    <x v="28"/>
    <x v="28"/>
    <s v="SANKEN ELECTRIC CO LTD"/>
    <d v="2023-11-23T00:00:00"/>
    <s v="20231123-7006-1"/>
    <s v="7월잔금,8월일부 매출대금 회수"/>
    <x v="955"/>
    <x v="0"/>
  </r>
  <r>
    <x v="28"/>
    <x v="28"/>
    <s v="CT MICROELECTRONICS"/>
    <d v="2023-11-23T00:00:00"/>
    <s v="20231123-7007-1"/>
    <s v="7월분 매출대금 회수"/>
    <x v="956"/>
    <x v="0"/>
  </r>
  <r>
    <x v="28"/>
    <x v="28"/>
    <s v="(주)원반도체"/>
    <d v="2023-11-23T00:00:00"/>
    <s v="20231123-7008-1"/>
    <s v="7월,8월 매출대금 회수"/>
    <x v="957"/>
    <x v="0"/>
  </r>
  <r>
    <x v="28"/>
    <x v="28"/>
    <s v="퍼스텍"/>
    <d v="2023-11-24T00:00:00"/>
    <s v="20231124-7001-2"/>
    <s v="10월분 매입액 결제"/>
    <x v="1"/>
    <x v="1217"/>
  </r>
  <r>
    <x v="28"/>
    <x v="28"/>
    <s v="반도체사업부"/>
    <d v="2023-11-24T00:00:00"/>
    <s v="20231124-7002-2"/>
    <s v="9월분 매입액 결제"/>
    <x v="1"/>
    <x v="574"/>
  </r>
  <r>
    <x v="28"/>
    <x v="28"/>
    <s v="미래에셋증권(주)"/>
    <d v="2023-11-24T00:00:00"/>
    <s v="20231124-7003-7"/>
    <s v="퇴직연금 추가 불입"/>
    <x v="1"/>
    <x v="1218"/>
  </r>
  <r>
    <x v="28"/>
    <x v="28"/>
    <s v="투어비스타여행서비스(유)"/>
    <d v="2023-11-24T00:00:00"/>
    <s v="20231124-7004-2"/>
    <s v="정일량주임 중국출장항공권(11/27~12/1)"/>
    <x v="1"/>
    <x v="1219"/>
  </r>
  <r>
    <x v="28"/>
    <x v="28"/>
    <s v="반도체사업부"/>
    <d v="2023-11-24T00:00:00"/>
    <s v="20231124-7004-5"/>
    <s v="강우혁,정일량주임 중국출장비(11/27~12/1)"/>
    <x v="1"/>
    <x v="1220"/>
  </r>
  <r>
    <x v="28"/>
    <x v="28"/>
    <s v="대한산업보건협회"/>
    <d v="2023-11-24T00:00:00"/>
    <s v="20231124-7006-3"/>
    <s v="11월 보건관리대행수수료"/>
    <x v="1"/>
    <x v="761"/>
  </r>
  <r>
    <x v="28"/>
    <x v="28"/>
    <s v="사단법인대한산업안전협회"/>
    <d v="2023-11-24T00:00:00"/>
    <s v="20231124-7007-3"/>
    <s v="11월 안전관리대행수수료"/>
    <x v="1"/>
    <x v="493"/>
  </r>
  <r>
    <x v="28"/>
    <x v="28"/>
    <s v="(주)에스원전주"/>
    <d v="2023-11-24T00:00:00"/>
    <s v="20231124-7008-15"/>
    <s v="무인기계경비용역료외"/>
    <x v="1"/>
    <x v="1082"/>
  </r>
  <r>
    <x v="28"/>
    <x v="28"/>
    <s v="삼성전자(주)"/>
    <d v="2023-11-24T00:00:00"/>
    <s v="20231124-7013-1"/>
    <s v="11/15일자 매출대금 회수"/>
    <x v="958"/>
    <x v="0"/>
  </r>
  <r>
    <x v="28"/>
    <x v="28"/>
    <s v="반도체사업부"/>
    <d v="2023-11-27T00:00:00"/>
    <s v="20231127-7005-3"/>
    <s v="반도체부문 추계 야유회"/>
    <x v="1"/>
    <x v="1221"/>
  </r>
  <r>
    <x v="28"/>
    <x v="28"/>
    <s v="주식회사디에이치엘코리아"/>
    <d v="2023-11-27T00:00:00"/>
    <s v="20231127-7006-2"/>
    <s v="수출운송료"/>
    <x v="1"/>
    <x v="1222"/>
  </r>
  <r>
    <x v="28"/>
    <x v="28"/>
    <s v="(주)한국무역정보통신"/>
    <d v="2023-11-27T00:00:00"/>
    <s v="20231127-7017-3"/>
    <s v="수출운송료"/>
    <x v="1"/>
    <x v="1223"/>
  </r>
  <r>
    <x v="28"/>
    <x v="28"/>
    <s v="페더럴익스프레스코리아(주)"/>
    <d v="2023-11-27T00:00:00"/>
    <s v="20231127-7018-3"/>
    <s v="수출운송료"/>
    <x v="1"/>
    <x v="1224"/>
  </r>
  <r>
    <x v="28"/>
    <x v="28"/>
    <s v="반도체사업부"/>
    <d v="2023-11-28T00:00:00"/>
    <s v="20231128-7002-33"/>
    <s v="10월분 매입액 결제"/>
    <x v="1"/>
    <x v="1225"/>
  </r>
  <r>
    <x v="28"/>
    <x v="28"/>
    <s v="(주)세미칩스"/>
    <d v="2023-11-30T00:00:00"/>
    <s v="20231130-7001-3"/>
    <s v="10월분 매입액 결제"/>
    <x v="1"/>
    <x v="1226"/>
  </r>
  <r>
    <x v="28"/>
    <x v="28"/>
    <s v="(주)어드밴스메탈"/>
    <d v="2023-11-30T00:00:00"/>
    <s v="20231130-7010-2"/>
    <s v="10월분 매입액 결제"/>
    <x v="1"/>
    <x v="1227"/>
  </r>
  <r>
    <x v="28"/>
    <x v="28"/>
    <s v="주식회사 케이엘테크(KL TECH)"/>
    <d v="2023-11-30T00:00:00"/>
    <s v="20231130-7011-2"/>
    <s v="11월분 매입액 결제"/>
    <x v="1"/>
    <x v="659"/>
  </r>
  <r>
    <x v="28"/>
    <x v="28"/>
    <s v="완주산업단지사무소"/>
    <d v="2023-11-30T00:00:00"/>
    <s v="20231130-7012-2"/>
    <s v="상하수도요금 납부"/>
    <x v="1"/>
    <x v="1228"/>
  </r>
  <r>
    <x v="28"/>
    <x v="28"/>
    <s v="(주)케이티"/>
    <d v="2023-11-30T00:00:00"/>
    <s v="20231130-7013-10"/>
    <s v="이동전화요금 납부"/>
    <x v="1"/>
    <x v="1229"/>
  </r>
  <r>
    <x v="28"/>
    <x v="28"/>
    <s v="(주)LG유플러스"/>
    <d v="2023-11-30T00:00:00"/>
    <s v="20231130-7014-3"/>
    <s v="전화요금 납부"/>
    <x v="1"/>
    <x v="1230"/>
  </r>
  <r>
    <x v="28"/>
    <x v="28"/>
    <s v="인천공항세관장"/>
    <d v="2023-11-30T00:00:00"/>
    <s v="20231130-7015-9"/>
    <s v="11월 항공 수입 관부가세"/>
    <x v="1"/>
    <x v="1231"/>
  </r>
  <r>
    <x v="28"/>
    <x v="28"/>
    <s v="(주)앤에스텍"/>
    <d v="2023-11-30T00:00:00"/>
    <s v="20231130-7022-1"/>
    <s v="9월분 매출대금 회수"/>
    <x v="959"/>
    <x v="0"/>
  </r>
  <r>
    <x v="28"/>
    <x v="28"/>
    <s v="서울반도체(주)"/>
    <d v="2023-11-30T00:00:00"/>
    <s v="20231130-7022-5"/>
    <s v="10/31일자 매출대금 회수"/>
    <x v="960"/>
    <x v="0"/>
  </r>
  <r>
    <x v="28"/>
    <x v="28"/>
    <s v="(주)동부엘이디"/>
    <d v="2023-11-30T00:00:00"/>
    <s v="20231130-7023-1"/>
    <s v="10/31일자 매출대금 회수"/>
    <x v="961"/>
    <x v="0"/>
  </r>
  <r>
    <x v="28"/>
    <x v="28"/>
    <s v="레이트론(주)"/>
    <d v="2023-11-30T00:00:00"/>
    <s v="20231130-7023-3"/>
    <s v="9월분 매출대금 회수"/>
    <x v="962"/>
    <x v="0"/>
  </r>
  <r>
    <x v="28"/>
    <x v="28"/>
    <s v="우리이앤엘(주)"/>
    <d v="2023-11-30T00:00:00"/>
    <s v="20231130-7024-1"/>
    <s v="8/31일자 매출대금 회수"/>
    <x v="963"/>
    <x v="0"/>
  </r>
  <r>
    <x v="28"/>
    <x v="28"/>
    <s v="럭스피아㈜ 전주지점"/>
    <d v="2023-11-30T00:00:00"/>
    <s v="20231130-7024-3"/>
    <s v="9/27일자 매출대금 회수"/>
    <x v="964"/>
    <x v="0"/>
  </r>
  <r>
    <x v="28"/>
    <x v="28"/>
    <s v="GLOCHIPS"/>
    <d v="2023-11-30T00:00:00"/>
    <s v="20231130-7024-5"/>
    <s v="8/31일자 매출대금 회수"/>
    <x v="965"/>
    <x v="0"/>
  </r>
  <r>
    <x v="28"/>
    <x v="28"/>
    <s v="(주)트리노테크놀로지"/>
    <d v="2023-11-30T00:00:00"/>
    <s v="20231130-7025-1"/>
    <s v="8/31일자 매출대금 회수"/>
    <x v="966"/>
    <x v="0"/>
  </r>
  <r>
    <x v="28"/>
    <x v="28"/>
    <s v="삼성전자(주)"/>
    <d v="2023-12-01T00:00:00"/>
    <s v="20231201-7003-1"/>
    <s v="11/23일자 매출대금 회수"/>
    <x v="967"/>
    <x v="0"/>
  </r>
  <r>
    <x v="28"/>
    <x v="28"/>
    <s v="이계순"/>
    <d v="2023-12-04T00:00:00"/>
    <s v="20231204-7002-4"/>
    <s v="윤하우스 201.203.301호 12월 임차료"/>
    <x v="1"/>
    <x v="749"/>
  </r>
  <r>
    <x v="28"/>
    <x v="28"/>
    <s v="한길순"/>
    <d v="2023-12-04T00:00:00"/>
    <s v="20231204-7003-2"/>
    <s v="골든빌 303호(김승량이사)11,12월 임차료11/17~1/16"/>
    <x v="1"/>
    <x v="1232"/>
  </r>
  <r>
    <x v="28"/>
    <x v="28"/>
    <s v="기전사"/>
    <d v="2023-12-04T00:00:00"/>
    <s v="20231204-7007-3"/>
    <s v="콘덴서 460V"/>
    <x v="1"/>
    <x v="493"/>
  </r>
  <r>
    <x v="28"/>
    <x v="28"/>
    <s v="투어비스타여행서비스(유)"/>
    <d v="2023-12-04T00:00:00"/>
    <s v="20231204-7008-2"/>
    <s v="박태영기사 베트남출장항공권(편도12/3~)"/>
    <x v="1"/>
    <x v="1233"/>
  </r>
  <r>
    <x v="28"/>
    <x v="28"/>
    <s v="삼성화재해상보험"/>
    <d v="2023-12-04T00:00:00"/>
    <s v="20231204-7010-2"/>
    <s v="자동차종합보험(임성태상무 171고3268)"/>
    <x v="1"/>
    <x v="1234"/>
  </r>
  <r>
    <x v="28"/>
    <x v="28"/>
    <s v="한국국제규격인증원"/>
    <d v="2023-12-04T00:00:00"/>
    <s v="20231204-7011-3"/>
    <s v="ISO14001 심사비용"/>
    <x v="1"/>
    <x v="410"/>
  </r>
  <r>
    <x v="28"/>
    <x v="28"/>
    <s v="신한은행 익산"/>
    <d v="2023-12-05T00:00:00"/>
    <s v="20231205-7001-3"/>
    <s v="12월분 법인카드대금 결제"/>
    <x v="1"/>
    <x v="1235"/>
  </r>
  <r>
    <x v="28"/>
    <x v="28"/>
    <s v="(주)오디텍전주지점"/>
    <d v="2023-12-05T00:00:00"/>
    <s v="20231205-7002-2"/>
    <s v="12월분 소액 신청"/>
    <x v="1"/>
    <x v="1236"/>
  </r>
  <r>
    <x v="28"/>
    <x v="28"/>
    <s v="철당(주)"/>
    <d v="2023-12-05T00:00:00"/>
    <s v="20231205-7003-2"/>
    <s v="드럼통 외(김강산)"/>
    <x v="1"/>
    <x v="1237"/>
  </r>
  <r>
    <x v="28"/>
    <x v="28"/>
    <s v="인천공항세관장"/>
    <d v="2023-12-05T00:00:00"/>
    <s v="20231205-7004-2"/>
    <s v="포토마스크 수입부가세"/>
    <x v="1"/>
    <x v="1238"/>
  </r>
  <r>
    <x v="28"/>
    <x v="28"/>
    <s v="인천세관장"/>
    <d v="2023-12-05T00:00:00"/>
    <s v="20231205-7005-2"/>
    <s v="11월 루이홍 약품 수입부가세"/>
    <x v="1"/>
    <x v="1239"/>
  </r>
  <r>
    <x v="28"/>
    <x v="28"/>
    <s v="SHANDONG INSPUR HUAGUANG"/>
    <d v="2023-12-05T00:00:00"/>
    <s v="20231205-7009-1"/>
    <s v="22년5월잔금,12월,4월,5월,6월,7월일부 매출대금 회수"/>
    <x v="968"/>
    <x v="0"/>
  </r>
  <r>
    <x v="28"/>
    <x v="28"/>
    <s v="JIANGXI LATTICEPOWER"/>
    <d v="2023-12-05T00:00:00"/>
    <s v="20231205-7010-1"/>
    <s v="11월분 매출대금 회수"/>
    <x v="969"/>
    <x v="0"/>
  </r>
  <r>
    <x v="28"/>
    <x v="28"/>
    <s v="SHENZHEN"/>
    <d v="2023-12-06T00:00:00"/>
    <s v="20231206-7004-1"/>
    <s v="21년 10월일부 매출대금 회수"/>
    <x v="970"/>
    <x v="0"/>
  </r>
  <r>
    <x v="28"/>
    <x v="28"/>
    <s v="OSRAM Opto Semiconductors Sdn."/>
    <d v="2023-12-06T00:00:00"/>
    <s v="20231206-7005-1"/>
    <s v="8월일부 매출대금 회수"/>
    <x v="971"/>
    <x v="0"/>
  </r>
  <r>
    <x v="28"/>
    <x v="28"/>
    <s v="Jingnan Electronics CO., LTD"/>
    <d v="2023-12-07T00:00:00"/>
    <s v="20231207-7003-1"/>
    <s v="7월분 매출대금 회수"/>
    <x v="972"/>
    <x v="0"/>
  </r>
  <r>
    <x v="28"/>
    <x v="28"/>
    <s v="LUMENS VINA CO., LTD"/>
    <d v="2023-12-07T00:00:00"/>
    <s v="20231207-7004-1"/>
    <s v="8월,9월 매출대금 회수"/>
    <x v="973"/>
    <x v="0"/>
  </r>
  <r>
    <x v="28"/>
    <x v="28"/>
    <s v="SHENZHEN INVSEMI TECHNOLOGY CO"/>
    <d v="2023-12-07T00:00:00"/>
    <s v="20231207-7005-1"/>
    <s v="4월분 매출대금 회수"/>
    <x v="974"/>
    <x v="0"/>
  </r>
  <r>
    <x v="28"/>
    <x v="28"/>
    <s v="(주)큐에스아이"/>
    <d v="2023-12-07T00:00:00"/>
    <s v="20231207-7006-1"/>
    <s v="8월분 매출대금 회수"/>
    <x v="975"/>
    <x v="0"/>
  </r>
  <r>
    <x v="28"/>
    <x v="28"/>
    <s v="KEB하나은행"/>
    <d v="2023-12-07T00:00:00"/>
    <s v="20231207-7008-1"/>
    <s v="보통예금(우체국) -&gt; 보통예금(하나은행) 이체"/>
    <x v="976"/>
    <x v="0"/>
  </r>
  <r>
    <x v="28"/>
    <x v="28"/>
    <s v="우체국"/>
    <d v="2023-12-07T00:00:00"/>
    <s v="20231207-7008-2"/>
    <s v="보통예금(우체국) -&gt; 보통예금(하나은행) 이체"/>
    <x v="1"/>
    <x v="1240"/>
  </r>
  <r>
    <x v="28"/>
    <x v="28"/>
    <s v="김정안"/>
    <d v="2023-12-08T00:00:00"/>
    <s v="20231208-7001-5"/>
    <s v="11월 신규사업 리튬황 배터리 기술개발 고문료"/>
    <x v="1"/>
    <x v="269"/>
  </r>
  <r>
    <x v="28"/>
    <x v="28"/>
    <s v="김동원"/>
    <d v="2023-12-08T00:00:00"/>
    <s v="20231208-7001-6"/>
    <s v="11월 신규사업 리튬황 배터리 기술개발 고문료(10/16~11/30)"/>
    <x v="1"/>
    <x v="1241"/>
  </r>
  <r>
    <x v="28"/>
    <x v="28"/>
    <s v="반도체사업부"/>
    <d v="2023-12-08T00:00:00"/>
    <s v="20231208-7003-5"/>
    <s v="조아현과장 대만출장비(12/11~15)"/>
    <x v="1"/>
    <x v="116"/>
  </r>
  <r>
    <x v="28"/>
    <x v="28"/>
    <s v="반도체사업부"/>
    <d v="2023-12-08T00:00:00"/>
    <s v="20231208-7004-4"/>
    <s v="11월 급여 지급"/>
    <x v="1"/>
    <x v="1242"/>
  </r>
  <r>
    <x v="28"/>
    <x v="28"/>
    <s v="(주)원반도체"/>
    <d v="2023-12-08T00:00:00"/>
    <s v="20231208-7006-1"/>
    <s v="9월분 매출대금 회수"/>
    <x v="977"/>
    <x v="0"/>
  </r>
  <r>
    <x v="28"/>
    <x v="28"/>
    <s v="전북도시가스"/>
    <d v="2023-12-11T00:00:00"/>
    <s v="20231211-7001-5"/>
    <s v="11월 도시가스 납부"/>
    <x v="1"/>
    <x v="1243"/>
  </r>
  <r>
    <x v="28"/>
    <x v="28"/>
    <s v="드림정보전산"/>
    <d v="2023-12-11T00:00:00"/>
    <s v="20231211-7002-3"/>
    <s v="11월 복합기"/>
    <x v="1"/>
    <x v="205"/>
  </r>
  <r>
    <x v="28"/>
    <x v="28"/>
    <s v="국민건강보험공단"/>
    <d v="2023-12-11T00:00:00"/>
    <s v="20231211-7003-4"/>
    <s v="11월 사회보험 납부"/>
    <x v="1"/>
    <x v="1244"/>
  </r>
  <r>
    <x v="28"/>
    <x v="28"/>
    <s v="전라북도 완주군"/>
    <d v="2023-12-11T00:00:00"/>
    <s v="20231211-7004-2"/>
    <s v="10월 지방소득세(종업원분)"/>
    <x v="1"/>
    <x v="1245"/>
  </r>
  <r>
    <x v="28"/>
    <x v="28"/>
    <s v="엠지손해보험 주식회사"/>
    <d v="2023-12-11T00:00:00"/>
    <s v="20231211-7005-3"/>
    <s v="공장화재보험(23.12.11~24.12.11)"/>
    <x v="1"/>
    <x v="1246"/>
  </r>
  <r>
    <x v="28"/>
    <x v="28"/>
    <s v="반도체사업부"/>
    <d v="2023-12-11T00:00:00"/>
    <s v="20231211-7007-2"/>
    <s v="12월 생일자 상품권,케이크 구매"/>
    <x v="1"/>
    <x v="1247"/>
  </r>
  <r>
    <x v="28"/>
    <x v="28"/>
    <s v="(주)오디텍전주지점"/>
    <d v="2023-12-11T00:00:00"/>
    <s v="20231211-7008-1"/>
    <s v="고속도로 통행료"/>
    <x v="1"/>
    <x v="1248"/>
  </r>
  <r>
    <x v="28"/>
    <x v="28"/>
    <s v="(주)컴퓨존"/>
    <d v="2023-12-11T00:00:00"/>
    <s v="20231211-7009-2"/>
    <s v="노하드서버SSD 및 전산소모품 구매"/>
    <x v="1"/>
    <x v="1249"/>
  </r>
  <r>
    <x v="28"/>
    <x v="28"/>
    <s v="영광건설기계"/>
    <d v="2023-12-11T00:00:00"/>
    <s v="20231211-7010-3"/>
    <s v="루이홍 수입약품 하역 지게차 사용료"/>
    <x v="1"/>
    <x v="106"/>
  </r>
  <r>
    <x v="28"/>
    <x v="28"/>
    <s v="(주)어드밴스메탈"/>
    <d v="2023-12-15T00:00:00"/>
    <s v="20231215-7001-2"/>
    <s v="11월분 매입액 결제"/>
    <x v="1"/>
    <x v="1250"/>
  </r>
  <r>
    <x v="28"/>
    <x v="28"/>
    <s v="반도체사업부"/>
    <d v="2023-12-15T00:00:00"/>
    <s v="20231215-7002-12"/>
    <s v="11월분 매입액 결제"/>
    <x v="1"/>
    <x v="1251"/>
  </r>
  <r>
    <x v="28"/>
    <x v="28"/>
    <s v="㈜루미컴"/>
    <d v="2023-12-15T00:00:00"/>
    <s v="20231215-7004-1"/>
    <s v="9월분 매출대금 회수"/>
    <x v="978"/>
    <x v="0"/>
  </r>
  <r>
    <x v="28"/>
    <x v="28"/>
    <s v="(주)큐에스아이"/>
    <d v="2023-12-15T00:00:00"/>
    <s v="20231215-7005-1"/>
    <s v="10월분 매출대금 회수"/>
    <x v="979"/>
    <x v="0"/>
  </r>
  <r>
    <x v="28"/>
    <x v="28"/>
    <s v="(주)큐에스아이"/>
    <d v="2023-12-15T00:00:00"/>
    <s v="20231215-7005-2"/>
    <s v="10월분 매출대금 회수"/>
    <x v="980"/>
    <x v="0"/>
  </r>
  <r>
    <x v="28"/>
    <x v="28"/>
    <s v="삼성전자(주)"/>
    <d v="2023-12-15T00:00:00"/>
    <s v="20231215-7006-1"/>
    <s v="12/7일자 매출대금 회수"/>
    <x v="981"/>
    <x v="0"/>
  </r>
  <r>
    <x v="28"/>
    <x v="28"/>
    <s v="주식회사 서호엔지니어링"/>
    <d v="2023-12-15T00:00:00"/>
    <s v="20231215-7008-3"/>
    <s v="PN2 HOOK-UP 및 공업용수 배관공사 계약금 50%"/>
    <x v="1"/>
    <x v="1252"/>
  </r>
  <r>
    <x v="28"/>
    <x v="28"/>
    <s v="한국전력공사"/>
    <d v="2023-12-18T00:00:00"/>
    <s v="20231218-7001-4"/>
    <s v="전기요금 납부"/>
    <x v="1"/>
    <x v="1253"/>
  </r>
  <r>
    <x v="28"/>
    <x v="28"/>
    <s v="신혼꽃화원"/>
    <d v="2023-12-18T00:00:00"/>
    <s v="20231218-7003-3"/>
    <s v="서화연기사 결혼 화환외1건"/>
    <x v="1"/>
    <x v="385"/>
  </r>
  <r>
    <x v="28"/>
    <x v="28"/>
    <s v="(주)오디텍전주지점"/>
    <d v="2023-12-18T00:00:00"/>
    <s v="20231218-7004-1"/>
    <s v="(구매팀)전기공사 자재 현금구매"/>
    <x v="1"/>
    <x v="1254"/>
  </r>
  <r>
    <x v="28"/>
    <x v="28"/>
    <s v="(주)오디텍전주지점"/>
    <d v="2023-12-18T00:00:00"/>
    <s v="20231218-7005-1"/>
    <s v="12월 시설 현금구매 소모품"/>
    <x v="1"/>
    <x v="1255"/>
  </r>
  <r>
    <x v="28"/>
    <x v="28"/>
    <s v="반도체사업부"/>
    <d v="2023-12-18T00:00:00"/>
    <s v="20231218-7006-3"/>
    <s v="12월분 매입액 결제 - 전북특구기술화산업"/>
    <x v="1"/>
    <x v="1256"/>
  </r>
  <r>
    <x v="28"/>
    <x v="28"/>
    <s v="반도체사업부"/>
    <d v="2023-12-18T00:00:00"/>
    <s v="20231218-7006-4"/>
    <s v="12월분 매입액 결제 - 전북특구기술화산업"/>
    <x v="1"/>
    <x v="1257"/>
  </r>
  <r>
    <x v="28"/>
    <x v="28"/>
    <s v="GUANGZHOU DONG DO ELECTRONICS"/>
    <d v="2023-12-20T00:00:00"/>
    <s v="20231220-7001-1"/>
    <s v="7월일부 매출대금 회수"/>
    <x v="982"/>
    <x v="0"/>
  </r>
  <r>
    <x v="28"/>
    <x v="28"/>
    <s v="반도체사업부"/>
    <d v="2023-12-22T00:00:00"/>
    <s v="20231222-7001-3"/>
    <s v="10월분 매입액 결제"/>
    <x v="1"/>
    <x v="1258"/>
  </r>
  <r>
    <x v="28"/>
    <x v="28"/>
    <s v="(주)어드밴스메탈"/>
    <d v="2023-12-22T00:00:00"/>
    <s v="20231222-7002-2"/>
    <s v="11월분 매입액 결제"/>
    <x v="1"/>
    <x v="1259"/>
  </r>
  <r>
    <x v="28"/>
    <x v="28"/>
    <s v="대한산업보건협회"/>
    <d v="2023-12-22T00:00:00"/>
    <s v="20231222-7003-5"/>
    <s v="12월 보건관리대행수수료외"/>
    <x v="1"/>
    <x v="1260"/>
  </r>
  <r>
    <x v="28"/>
    <x v="28"/>
    <s v="사단법인대한산업안전협회"/>
    <d v="2023-12-22T00:00:00"/>
    <s v="20231222-7004-3"/>
    <s v="12월 안전관리대행수수료"/>
    <x v="1"/>
    <x v="493"/>
  </r>
  <r>
    <x v="28"/>
    <x v="28"/>
    <s v="(주)에스원전주"/>
    <d v="2023-12-22T00:00:00"/>
    <s v="20231222-7005-15"/>
    <s v="무인기계경비용역료외"/>
    <x v="1"/>
    <x v="1082"/>
  </r>
  <r>
    <x v="28"/>
    <x v="28"/>
    <s v="페더럴익스프레스코리아(주)"/>
    <d v="2023-12-22T00:00:00"/>
    <s v="20231222-7006-3"/>
    <s v="수출운송료"/>
    <x v="1"/>
    <x v="1261"/>
  </r>
  <r>
    <x v="28"/>
    <x v="28"/>
    <s v="(주)한국무역정보통신"/>
    <d v="2023-12-22T00:00:00"/>
    <s v="20231222-7007-3"/>
    <s v="전자무역거래이용료"/>
    <x v="1"/>
    <x v="1262"/>
  </r>
  <r>
    <x v="28"/>
    <x v="28"/>
    <s v="주식회사디에이치엘코리아"/>
    <d v="2023-12-22T00:00:00"/>
    <s v="20231222-7008-2"/>
    <s v="수출운송료"/>
    <x v="1"/>
    <x v="1263"/>
  </r>
  <r>
    <x v="28"/>
    <x v="28"/>
    <s v="미래에셋증권(주)"/>
    <d v="2023-12-22T00:00:00"/>
    <s v="20231222-7009-5"/>
    <s v="퇴직연금 추가 불입"/>
    <x v="1"/>
    <x v="1264"/>
  </r>
  <r>
    <x v="28"/>
    <x v="28"/>
    <s v="(주)아론"/>
    <d v="2023-12-22T00:00:00"/>
    <s v="20231222-7010-2"/>
    <s v="12월분 매입액 결제"/>
    <x v="1"/>
    <x v="681"/>
  </r>
  <r>
    <x v="28"/>
    <x v="28"/>
    <s v="(주)세미칩스"/>
    <d v="2023-12-22T00:00:00"/>
    <s v="20231222-7011-3"/>
    <s v="11월분 매입액 결제"/>
    <x v="1"/>
    <x v="1265"/>
  </r>
  <r>
    <x v="28"/>
    <x v="28"/>
    <s v="(주)세미칩스"/>
    <d v="2023-12-22T00:00:00"/>
    <s v="20231222-7011-5"/>
    <s v="11월분 매입액 결제시 수수료"/>
    <x v="1"/>
    <x v="1266"/>
  </r>
  <r>
    <x v="28"/>
    <x v="28"/>
    <s v="Nantong Hualong Microelectronics Co. LTD"/>
    <d v="2023-12-22T00:00:00"/>
    <s v="20231222-7012-4"/>
    <s v="11월 패키지 물대 송금시 수수료"/>
    <x v="1"/>
    <x v="171"/>
  </r>
  <r>
    <x v="28"/>
    <x v="28"/>
    <s v="Shenzhen Qingyi Photomask"/>
    <d v="2023-12-22T00:00:00"/>
    <s v="20231222-7013-4"/>
    <s v="11월 마스크 물대 송금시 수수료"/>
    <x v="1"/>
    <x v="171"/>
  </r>
  <r>
    <x v="28"/>
    <x v="28"/>
    <s v="CHANGZHOU GALAXY CENTURY MICRO"/>
    <d v="2023-12-22T00:00:00"/>
    <s v="20231222-7014-4"/>
    <s v="11월 패키지 물대 송금시 수수료"/>
    <x v="1"/>
    <x v="171"/>
  </r>
  <r>
    <x v="28"/>
    <x v="28"/>
    <s v="NANJING GUOSHENG ELECTRONIC CO"/>
    <d v="2023-12-22T00:00:00"/>
    <s v="20231222-7015-4"/>
    <s v="11월 wafer 물대 송금시 수수료"/>
    <x v="1"/>
    <x v="171"/>
  </r>
  <r>
    <x v="28"/>
    <x v="28"/>
    <s v="NANJING EVERGREEN TRADE CO LTD"/>
    <d v="2023-12-22T00:00:00"/>
    <s v="20231222-7016-5"/>
    <s v="11월 Wafer 물대 송금시 수수료"/>
    <x v="1"/>
    <x v="171"/>
  </r>
  <r>
    <x v="28"/>
    <x v="28"/>
    <s v="JCSHI-TECHNOLOGY"/>
    <d v="2023-12-22T00:00:00"/>
    <s v="20231222-7017-4"/>
    <s v="11월 전사지 물대 송금시 수수료"/>
    <x v="1"/>
    <x v="171"/>
  </r>
  <r>
    <x v="28"/>
    <x v="28"/>
    <s v="SUZHOU RUI HONG ELECTRONIC CHE"/>
    <d v="2023-12-22T00:00:00"/>
    <s v="20231222-7018-4"/>
    <s v="11월 약품 물대 송금시 수수료"/>
    <x v="1"/>
    <x v="171"/>
  </r>
  <r>
    <x v="28"/>
    <x v="28"/>
    <s v="전라북도익산시"/>
    <d v="2023-12-22T00:00:00"/>
    <s v="20231222-7019-4"/>
    <s v="자동차세3건 납부"/>
    <x v="1"/>
    <x v="1267"/>
  </r>
  <r>
    <x v="28"/>
    <x v="28"/>
    <s v="(주)케이티"/>
    <d v="2023-12-22T00:00:00"/>
    <s v="20231222-7021-10"/>
    <s v="이동전화요금 납부"/>
    <x v="1"/>
    <x v="1268"/>
  </r>
  <r>
    <x v="28"/>
    <x v="28"/>
    <s v="인천공항세관장"/>
    <d v="2023-12-22T00:00:00"/>
    <s v="20231222-7022-11"/>
    <s v="12월 항공 수입 관부가세"/>
    <x v="1"/>
    <x v="1269"/>
  </r>
  <r>
    <x v="28"/>
    <x v="28"/>
    <s v="인천세관장"/>
    <d v="2023-12-22T00:00:00"/>
    <s v="20231222-7022-13"/>
    <s v="12월 해상 수입 관부가세"/>
    <x v="1"/>
    <x v="1270"/>
  </r>
  <r>
    <x v="28"/>
    <x v="28"/>
    <s v="완주산업단지사무소"/>
    <d v="2023-12-22T00:00:00"/>
    <s v="20231222-7023-2"/>
    <s v="상하수도요금 납부"/>
    <x v="1"/>
    <x v="1271"/>
  </r>
  <r>
    <x v="28"/>
    <x v="28"/>
    <s v="(사)한국무역협회"/>
    <d v="2023-12-22T00:00:00"/>
    <s v="20231222-7024-3"/>
    <s v="ABTC발급수수료(황선태전무)"/>
    <x v="1"/>
    <x v="186"/>
  </r>
  <r>
    <x v="28"/>
    <x v="28"/>
    <s v="전북도시가스"/>
    <d v="2023-12-22T00:00:00"/>
    <s v="20231222-7025-2"/>
    <s v="에비나고문 도시가스(원둔산3길12-14 303호)"/>
    <x v="1"/>
    <x v="1272"/>
  </r>
  <r>
    <x v="28"/>
    <x v="28"/>
    <s v="동학산장"/>
    <d v="2023-12-22T00:00:00"/>
    <s v="20231222-7026-2"/>
    <s v="반도체 사업부 동계 야유회 숙박료 계약금"/>
    <x v="1"/>
    <x v="116"/>
  </r>
  <r>
    <x v="28"/>
    <x v="28"/>
    <s v="(주)LG유플러스"/>
    <d v="2023-12-22T00:00:00"/>
    <s v="20231222-7027-3"/>
    <s v="전화요금 납부"/>
    <x v="1"/>
    <x v="1273"/>
  </r>
  <r>
    <x v="28"/>
    <x v="28"/>
    <s v="투어비스타여행서비스(유)"/>
    <d v="2023-12-22T00:00:00"/>
    <s v="20231222-7028-2"/>
    <s v="조아현과장 대만출장항공권(12/11~15)"/>
    <x v="1"/>
    <x v="688"/>
  </r>
  <r>
    <x v="28"/>
    <x v="28"/>
    <s v="(주)동부엘이디"/>
    <d v="2023-12-27T00:00:00"/>
    <s v="20231227-7015-1"/>
    <s v="11/30일자 매출대금 회수"/>
    <x v="983"/>
    <x v="0"/>
  </r>
  <r>
    <x v="28"/>
    <x v="28"/>
    <s v="반도체사업부"/>
    <d v="2023-12-27T00:00:00"/>
    <s v="20231227-7016-37"/>
    <s v="11월분 매입액 결제"/>
    <x v="1"/>
    <x v="1274"/>
  </r>
  <r>
    <x v="28"/>
    <x v="28"/>
    <s v="반도체사업부"/>
    <d v="2023-12-28T00:00:00"/>
    <s v="20231228-7001-1"/>
    <s v="전북특구 기술사업화 관련 인건비 이체(2차년도)"/>
    <x v="984"/>
    <x v="0"/>
  </r>
  <r>
    <x v="28"/>
    <x v="28"/>
    <s v="반도체사업부"/>
    <d v="2023-12-28T00:00:00"/>
    <s v="20231228-7001-2"/>
    <s v="전북특구 기술사업화 관련 인건비 이체(2차년도)"/>
    <x v="1"/>
    <x v="1275"/>
  </r>
  <r>
    <x v="28"/>
    <x v="28"/>
    <s v="특허법인 정진"/>
    <d v="2023-12-28T00:00:00"/>
    <s v="20231228-7002-4"/>
    <s v="QD 카드뮴 양자점 개발 특허비용"/>
    <x v="1"/>
    <x v="935"/>
  </r>
  <r>
    <x v="28"/>
    <x v="28"/>
    <s v="특허법인 정진"/>
    <d v="2023-12-28T00:00:00"/>
    <s v="20231228-7003-4"/>
    <s v="UV 경화성 실리카 기반 개발 특허비용"/>
    <x v="1"/>
    <x v="1276"/>
  </r>
  <r>
    <x v="28"/>
    <x v="28"/>
    <s v="제이씨엘"/>
    <d v="2023-12-28T00:00:00"/>
    <s v="20231228-7004-2"/>
    <s v="전기공사 용 인버터"/>
    <x v="1"/>
    <x v="1277"/>
  </r>
  <r>
    <x v="28"/>
    <x v="28"/>
    <s v="현대해상화재보험"/>
    <d v="2023-12-28T00:00:00"/>
    <s v="20231228-7005-2"/>
    <s v="자동차종합보험(223다9799 황선태전무)"/>
    <x v="1"/>
    <x v="1278"/>
  </r>
  <r>
    <x v="28"/>
    <x v="28"/>
    <s v="(주)컴퓨존"/>
    <d v="2023-12-28T00:00:00"/>
    <s v="20231228-7006-2"/>
    <s v="신규인원 업무용 PC 구입"/>
    <x v="1"/>
    <x v="1279"/>
  </r>
  <r>
    <x v="28"/>
    <x v="28"/>
    <s v="레이트론(주)"/>
    <d v="2023-12-28T00:00:00"/>
    <s v="20231228-7008-1"/>
    <s v="10월분 매출대금 회수"/>
    <x v="985"/>
    <x v="0"/>
  </r>
  <r>
    <x v="28"/>
    <x v="28"/>
    <s v="(주)트리노테크놀로지"/>
    <d v="2023-12-28T00:00:00"/>
    <s v="20231228-7008-4"/>
    <s v="9/27일자 매출대금 회수"/>
    <x v="986"/>
    <x v="0"/>
  </r>
  <r>
    <x v="28"/>
    <x v="28"/>
    <s v="한국고분자시험연구소 주식회사"/>
    <d v="2023-12-28T00:00:00"/>
    <s v="20231228-7011-3"/>
    <s v="전북특구기술사업화-TG-DTA 및 열전도 분석료"/>
    <x v="1"/>
    <x v="1280"/>
  </r>
  <r>
    <x v="28"/>
    <x v="28"/>
    <s v="한국고분자시험연구소 주식회사"/>
    <d v="2023-12-28T00:00:00"/>
    <s v="20231228-7011-4"/>
    <s v="전북특구기술사업화-TG-DTA 및 열전도 분석료"/>
    <x v="1"/>
    <x v="1281"/>
  </r>
  <r>
    <x v="28"/>
    <x v="28"/>
    <s v="㈜옵토리치일렉트로닉스"/>
    <d v="2023-12-29T00:00:00"/>
    <s v="20231229-7012-1"/>
    <s v="9월,10월분 매출대금 회수"/>
    <x v="987"/>
    <x v="0"/>
  </r>
  <r>
    <x v="28"/>
    <x v="28"/>
    <s v="SEOUL SEMICONDUCTOR VINA"/>
    <d v="2023-12-29T00:00:00"/>
    <s v="20231229-7013-1"/>
    <s v="4월잔금,5월,6월일부 매출대금 회수"/>
    <x v="988"/>
    <x v="0"/>
  </r>
  <r>
    <x v="28"/>
    <x v="28"/>
    <s v="(주)앤에스텍"/>
    <d v="2023-12-29T00:00:00"/>
    <s v="20231229-7018-1"/>
    <s v="10월분 매출대금 회수"/>
    <x v="989"/>
    <x v="0"/>
  </r>
  <r>
    <x v="28"/>
    <x v="28"/>
    <s v="GLOCHIPS"/>
    <d v="2023-12-29T00:00:00"/>
    <s v="20231229-7019-1"/>
    <s v="9/27일자 매출대금 회수"/>
    <x v="990"/>
    <x v="0"/>
  </r>
  <r>
    <x v="28"/>
    <x v="28"/>
    <s v="㈜케이이씨 구미사업장"/>
    <d v="2023-12-29T00:00:00"/>
    <s v="20231229-7019-3"/>
    <s v="11/30일자 매출대금 회수"/>
    <x v="991"/>
    <x v="0"/>
  </r>
  <r>
    <x v="28"/>
    <x v="28"/>
    <s v="럭스피아㈜ 전주지점"/>
    <d v="2023-12-29T00:00:00"/>
    <s v="20231229-7019-5"/>
    <s v="10/31일자 매출대금 회수"/>
    <x v="695"/>
    <x v="0"/>
  </r>
  <r>
    <x v="29"/>
    <x v="29"/>
    <s v="DB손해보험"/>
    <d v="2023-06-30T00:00:00"/>
    <s v="20230630-7020-1"/>
    <s v="환경책임보험(23.06.30~24.06.30)"/>
    <x v="992"/>
    <x v="0"/>
  </r>
  <r>
    <x v="29"/>
    <x v="29"/>
    <s v="DB손해보험"/>
    <d v="2023-06-30T00:00:00"/>
    <s v="20230630-7020-4"/>
    <s v="환경책임보험(2022년 가입분)"/>
    <x v="993"/>
    <x v="0"/>
  </r>
  <r>
    <x v="29"/>
    <x v="29"/>
    <s v="서울보증보험 익산"/>
    <d v="2023-07-01T00:00:00"/>
    <s v="20230701-7004-1"/>
    <s v="반도체 사업부 토지임대 원상회복이행보증보험료(23년분) 대체"/>
    <x v="994"/>
    <x v="0"/>
  </r>
  <r>
    <x v="29"/>
    <x v="29"/>
    <s v="삼성화재해상보험"/>
    <d v="2023-11-20T00:00:00"/>
    <s v="20231120-7007-1"/>
    <s v="가스사고배상책임보험(23.11.15~24.11.15)"/>
    <x v="995"/>
    <x v="0"/>
  </r>
  <r>
    <x v="29"/>
    <x v="29"/>
    <s v="한화손해보험"/>
    <d v="2023-11-20T00:00:00"/>
    <s v="20231120-7007-4"/>
    <s v="2022년 가스사고배상책임보험"/>
    <x v="996"/>
    <x v="0"/>
  </r>
  <r>
    <x v="29"/>
    <x v="29"/>
    <s v="엠지손해보험 주식회사"/>
    <d v="2023-12-11T00:00:00"/>
    <s v="20231211-7005-1"/>
    <s v="공장화재보험(23.12.11~24.12.11)"/>
    <x v="997"/>
    <x v="0"/>
  </r>
  <r>
    <x v="29"/>
    <x v="29"/>
    <s v="엠지손해보험 주식회사"/>
    <d v="2023-12-11T00:00:00"/>
    <s v="20231211-7005-4"/>
    <s v="공장화재보험(23.01.01~23.12.10)"/>
    <x v="998"/>
    <x v="0"/>
  </r>
  <r>
    <x v="30"/>
    <x v="30"/>
    <s v="서울보증보험 익산"/>
    <d v="2023-01-03T00:00:00"/>
    <s v="20230103-7008-1"/>
    <s v="반도체 사업부 토지임대 원상회복이행보증보험료(23년분)"/>
    <x v="994"/>
    <x v="0"/>
  </r>
  <r>
    <x v="30"/>
    <x v="30"/>
    <s v="서울보증보험 익산"/>
    <d v="2023-07-01T00:00:00"/>
    <s v="20230701-7004-2"/>
    <s v="반도체 사업부 토지임대 원상회복이행보증보험료(23년분) 대체"/>
    <x v="999"/>
    <x v="0"/>
  </r>
  <r>
    <x v="31"/>
    <x v="31"/>
    <s v="신한카드(황선태전무이사)"/>
    <d v="2023-01-03T00:00:00"/>
    <s v="20230103-7006-1"/>
    <s v="반도체부문 회식"/>
    <x v="1000"/>
    <x v="0"/>
  </r>
  <r>
    <x v="31"/>
    <x v="31"/>
    <s v="신한카드(황선태전무이사)"/>
    <d v="2023-01-03T00:00:00"/>
    <s v="20230103-7007-1"/>
    <s v="반도체부문 회식"/>
    <x v="1001"/>
    <x v="0"/>
  </r>
  <r>
    <x v="31"/>
    <x v="31"/>
    <s v="신한카드(황선태전무이사)"/>
    <d v="2023-01-04T00:00:00"/>
    <s v="20230104-7006-1"/>
    <s v="반도체부문 회식"/>
    <x v="368"/>
    <x v="0"/>
  </r>
  <r>
    <x v="31"/>
    <x v="31"/>
    <s v="신한카드(최봉민 부사장)"/>
    <d v="2023-01-05T00:00:00"/>
    <s v="20230105-7004-1"/>
    <s v="식대비 (최봉민 대표)"/>
    <x v="1002"/>
    <x v="0"/>
  </r>
  <r>
    <x v="31"/>
    <x v="31"/>
    <s v="신한카드(최봉민 부사장)"/>
    <d v="2023-01-07T00:00:00"/>
    <s v="20230107-7002-1"/>
    <s v="식대비 (최봉민 대표)"/>
    <x v="1003"/>
    <x v="0"/>
  </r>
  <r>
    <x v="31"/>
    <x v="31"/>
    <s v="신한카드(최봉민 부사장)"/>
    <d v="2023-01-08T00:00:00"/>
    <s v="20230108-7001-1"/>
    <s v="식대비 (최봉민 대표)"/>
    <x v="1004"/>
    <x v="0"/>
  </r>
  <r>
    <x v="31"/>
    <x v="31"/>
    <s v="신한카드(최봉민 부사장)"/>
    <d v="2023-01-15T00:00:00"/>
    <s v="20230115-7001-1"/>
    <s v="식대비 (최봉민 대표)"/>
    <x v="1005"/>
    <x v="0"/>
  </r>
  <r>
    <x v="31"/>
    <x v="31"/>
    <s v="반도체사업부"/>
    <d v="2023-01-16T00:00:00"/>
    <s v="20230116-7002-1"/>
    <s v="김영남이사 모친상 부의금"/>
    <x v="1006"/>
    <x v="0"/>
  </r>
  <r>
    <x v="31"/>
    <x v="31"/>
    <s v="(미사용)씨랩(C Lab)"/>
    <d v="2023-01-16T00:00:00"/>
    <s v="20230116-7006-1"/>
    <s v="커피머신 원두 시럽"/>
    <x v="1007"/>
    <x v="0"/>
  </r>
  <r>
    <x v="31"/>
    <x v="31"/>
    <s v="주식회사농협목우촌전주지머"/>
    <d v="2023-01-17T00:00:00"/>
    <s v="20230117-7004-1"/>
    <s v="2023 구정 임직원 선물세트"/>
    <x v="1008"/>
    <x v="0"/>
  </r>
  <r>
    <x v="31"/>
    <x v="31"/>
    <s v="한국전력공사"/>
    <d v="2023-01-18T00:00:00"/>
    <s v="20230118-7001-3"/>
    <s v="전기요금(에비나고문 303호)"/>
    <x v="1009"/>
    <x v="0"/>
  </r>
  <r>
    <x v="31"/>
    <x v="31"/>
    <s v="(주)풀무원푸드앤컬쳐"/>
    <d v="2023-01-25T00:00:00"/>
    <s v="20230125-7008-1"/>
    <s v="1월 식대"/>
    <x v="1010"/>
    <x v="0"/>
  </r>
  <r>
    <x v="31"/>
    <x v="31"/>
    <s v="(주)풀무원푸드앤컬쳐"/>
    <d v="2023-01-25T00:00:00"/>
    <s v="20230125-7008-3"/>
    <s v="1월 식대"/>
    <x v="1011"/>
    <x v="0"/>
  </r>
  <r>
    <x v="31"/>
    <x v="31"/>
    <s v="신한카드(최봉민 부사장)"/>
    <d v="2023-01-25T00:00:00"/>
    <s v="20230125-7025-1"/>
    <s v="식대비 (최봉민 대표)"/>
    <x v="1004"/>
    <x v="0"/>
  </r>
  <r>
    <x v="31"/>
    <x v="31"/>
    <s v="반도체사업부"/>
    <d v="2023-01-25T00:00:00"/>
    <s v="20230125-7036-1"/>
    <s v="1월 생일자 케익, 상품권 구매"/>
    <x v="427"/>
    <x v="0"/>
  </r>
  <r>
    <x v="31"/>
    <x v="31"/>
    <s v="생수백화점"/>
    <d v="2023-01-27T00:00:00"/>
    <s v="20230127-7002-1"/>
    <s v="1월 생수"/>
    <x v="323"/>
    <x v="0"/>
  </r>
  <r>
    <x v="31"/>
    <x v="31"/>
    <s v="신한카드(최봉민 부사장)"/>
    <d v="2023-01-27T00:00:00"/>
    <s v="20230127-7004-1"/>
    <s v="식대비"/>
    <x v="1012"/>
    <x v="0"/>
  </r>
  <r>
    <x v="31"/>
    <x v="31"/>
    <s v="(유)신일해외관광"/>
    <d v="2023-01-29T00:00:00"/>
    <s v="20230129-7001-1"/>
    <s v="1월 전세버스 임차료"/>
    <x v="1013"/>
    <x v="0"/>
  </r>
  <r>
    <x v="31"/>
    <x v="31"/>
    <s v="(주)케이티"/>
    <d v="2023-01-31T00:00:00"/>
    <s v="20230131-7010-1"/>
    <s v="이동전화요금 010-9877-9940"/>
    <x v="1014"/>
    <x v="0"/>
  </r>
  <r>
    <x v="31"/>
    <x v="31"/>
    <s v="(주)케이티"/>
    <d v="2023-01-31T00:00:00"/>
    <s v="20230131-7010-2"/>
    <s v="이동전화요금 010-3675-7293"/>
    <x v="1015"/>
    <x v="0"/>
  </r>
  <r>
    <x v="31"/>
    <x v="31"/>
    <s v="(주)케이티"/>
    <d v="2023-01-31T00:00:00"/>
    <s v="20230131-7010-3"/>
    <s v="이동전화요금 010-6797-8555"/>
    <x v="1016"/>
    <x v="0"/>
  </r>
  <r>
    <x v="31"/>
    <x v="31"/>
    <s v="SK텔레콤"/>
    <d v="2023-01-31T00:00:00"/>
    <s v="20230131-7010-4"/>
    <s v="이동전화요금 010-3675-8548"/>
    <x v="1017"/>
    <x v="0"/>
  </r>
  <r>
    <x v="31"/>
    <x v="31"/>
    <s v="SK텔레콤"/>
    <d v="2023-01-31T00:00:00"/>
    <s v="20230131-7010-5"/>
    <s v="이동전화요금 010-5002-8628"/>
    <x v="1018"/>
    <x v="0"/>
  </r>
  <r>
    <x v="31"/>
    <x v="31"/>
    <s v="(주)LG유플러스"/>
    <d v="2023-01-31T00:00:00"/>
    <s v="20230131-7010-6"/>
    <s v="이동전화요금 010-5704-7315"/>
    <x v="1019"/>
    <x v="0"/>
  </r>
  <r>
    <x v="31"/>
    <x v="31"/>
    <s v="전북도시가스"/>
    <d v="2023-01-31T00:00:00"/>
    <s v="20230131-7011-1"/>
    <s v="에비나고문 도시가스(원둔산3길12-14 303호)"/>
    <x v="1020"/>
    <x v="0"/>
  </r>
  <r>
    <x v="31"/>
    <x v="31"/>
    <s v="(주)오디텍전주지점"/>
    <d v="2023-01-31T00:00:00"/>
    <s v="20230131-7028-3"/>
    <s v="1월 소액"/>
    <x v="1021"/>
    <x v="0"/>
  </r>
  <r>
    <x v="31"/>
    <x v="31"/>
    <s v="삼봉에너지"/>
    <d v="2023-01-31T00:00:00"/>
    <s v="20230131-7039-1"/>
    <s v="1월 주유"/>
    <x v="1022"/>
    <x v="0"/>
  </r>
  <r>
    <x v="31"/>
    <x v="31"/>
    <s v="신한카드(최봉민 부사장)"/>
    <d v="2023-02-03T00:00:00"/>
    <s v="20230203-7003-1"/>
    <s v="식대비"/>
    <x v="1023"/>
    <x v="0"/>
  </r>
  <r>
    <x v="31"/>
    <x v="31"/>
    <s v="신한카드(최봉민 부사장)"/>
    <d v="2023-02-04T00:00:00"/>
    <s v="20230204-7001-1"/>
    <s v="식대비 (최봉민 대표)"/>
    <x v="1024"/>
    <x v="0"/>
  </r>
  <r>
    <x v="31"/>
    <x v="31"/>
    <s v="반도체사업부"/>
    <d v="2023-02-10T00:00:00"/>
    <s v="20230210-7003-3"/>
    <s v="1월 중식대(오성복)"/>
    <x v="121"/>
    <x v="0"/>
  </r>
  <r>
    <x v="31"/>
    <x v="31"/>
    <s v="국민건강보험공단"/>
    <d v="2023-02-10T00:00:00"/>
    <s v="20230210-7009-2"/>
    <s v="1월 건강보험"/>
    <x v="1025"/>
    <x v="0"/>
  </r>
  <r>
    <x v="31"/>
    <x v="31"/>
    <s v="근로복지공단"/>
    <d v="2023-02-10T00:00:00"/>
    <s v="20230210-7009-3"/>
    <s v="1월 고용,산재"/>
    <x v="1026"/>
    <x v="0"/>
  </r>
  <r>
    <x v="31"/>
    <x v="31"/>
    <s v="신한카드(최봉민 부사장)"/>
    <d v="2023-02-16T00:00:00"/>
    <s v="20230216-7001-1"/>
    <s v="식대비 (최봉민 대표)"/>
    <x v="1027"/>
    <x v="0"/>
  </r>
  <r>
    <x v="31"/>
    <x v="31"/>
    <s v="신한카드(최봉민 부사장)"/>
    <d v="2023-02-18T00:00:00"/>
    <s v="20230218-7002-1"/>
    <s v="식대비"/>
    <x v="1028"/>
    <x v="0"/>
  </r>
  <r>
    <x v="31"/>
    <x v="31"/>
    <s v="신한카드(최봉민 부사장)"/>
    <d v="2023-02-19T00:00:00"/>
    <s v="20230219-7002-1"/>
    <s v="식대비"/>
    <x v="1024"/>
    <x v="0"/>
  </r>
  <r>
    <x v="31"/>
    <x v="31"/>
    <s v="한국전력공사"/>
    <d v="2023-02-20T00:00:00"/>
    <s v="20230220-7003-3"/>
    <s v="전기요금(에비나고문 303호)"/>
    <x v="1029"/>
    <x v="0"/>
  </r>
  <r>
    <x v="31"/>
    <x v="31"/>
    <s v="신혼꽃화원"/>
    <d v="2023-02-20T00:00:00"/>
    <s v="20230220-7004-1"/>
    <s v="김영남이사 모친상 근조외 3건"/>
    <x v="1030"/>
    <x v="0"/>
  </r>
  <r>
    <x v="31"/>
    <x v="31"/>
    <s v="신한카드(최봉민 부사장)"/>
    <d v="2023-02-24T00:00:00"/>
    <s v="20230224-7018-1"/>
    <s v="식대비"/>
    <x v="1031"/>
    <x v="0"/>
  </r>
  <r>
    <x v="31"/>
    <x v="31"/>
    <s v="(주)풀무원푸드앤컬쳐"/>
    <d v="2023-02-24T00:00:00"/>
    <s v="20230224-7020-1"/>
    <s v="2월 식대"/>
    <x v="1032"/>
    <x v="0"/>
  </r>
  <r>
    <x v="31"/>
    <x v="31"/>
    <s v="(주)풀무원푸드앤컬쳐"/>
    <d v="2023-02-24T00:00:00"/>
    <s v="20230224-7020-3"/>
    <s v="2월 식대"/>
    <x v="1011"/>
    <x v="0"/>
  </r>
  <r>
    <x v="31"/>
    <x v="31"/>
    <s v="생수백화점"/>
    <d v="2023-02-24T00:00:00"/>
    <s v="20230224-7022-1"/>
    <s v="2월 생수"/>
    <x v="1033"/>
    <x v="0"/>
  </r>
  <r>
    <x v="31"/>
    <x v="31"/>
    <s v="(유)신일해외관광"/>
    <d v="2023-02-25T00:00:00"/>
    <s v="20230225-7001-1"/>
    <s v="2월 전세버스 임차료"/>
    <x v="1013"/>
    <x v="0"/>
  </r>
  <r>
    <x v="31"/>
    <x v="31"/>
    <s v="(주)케이티"/>
    <d v="2023-02-28T00:00:00"/>
    <s v="20230228-7007-1"/>
    <s v="이동전화요금 010-9877-9940"/>
    <x v="1034"/>
    <x v="0"/>
  </r>
  <r>
    <x v="31"/>
    <x v="31"/>
    <s v="(주)케이티"/>
    <d v="2023-02-28T00:00:00"/>
    <s v="20230228-7007-2"/>
    <s v="이동전화요금 010-3675-7293"/>
    <x v="1015"/>
    <x v="0"/>
  </r>
  <r>
    <x v="31"/>
    <x v="31"/>
    <s v="(주)케이티"/>
    <d v="2023-02-28T00:00:00"/>
    <s v="20230228-7007-3"/>
    <s v="이동전화요금 010-6797-8555"/>
    <x v="1035"/>
    <x v="0"/>
  </r>
  <r>
    <x v="31"/>
    <x v="31"/>
    <s v="SK텔레콤"/>
    <d v="2023-02-28T00:00:00"/>
    <s v="20230228-7007-4"/>
    <s v="이동전화요금 010-3675-8548"/>
    <x v="1036"/>
    <x v="0"/>
  </r>
  <r>
    <x v="31"/>
    <x v="31"/>
    <s v="SK텔레콤"/>
    <d v="2023-02-28T00:00:00"/>
    <s v="20230228-7007-5"/>
    <s v="이동전화요금 010-5002-8628"/>
    <x v="1018"/>
    <x v="0"/>
  </r>
  <r>
    <x v="31"/>
    <x v="31"/>
    <s v="(주)LG유플러스"/>
    <d v="2023-02-28T00:00:00"/>
    <s v="20230228-7007-6"/>
    <s v="이동전화요금 010-5704-7315"/>
    <x v="1037"/>
    <x v="0"/>
  </r>
  <r>
    <x v="31"/>
    <x v="31"/>
    <s v="전북도시가스"/>
    <d v="2023-02-28T00:00:00"/>
    <s v="20230228-7012-1"/>
    <s v="에비나고문 도시가스(원둔산3길12-14 303호)"/>
    <x v="1038"/>
    <x v="0"/>
  </r>
  <r>
    <x v="31"/>
    <x v="31"/>
    <s v="(미사용)씨랩(C Lab)"/>
    <d v="2023-02-28T00:00:00"/>
    <s v="20230228-7019-1"/>
    <s v="커피머신 원두 시럽"/>
    <x v="1039"/>
    <x v="0"/>
  </r>
  <r>
    <x v="31"/>
    <x v="31"/>
    <s v="신한카드(최봉민 부사장)"/>
    <d v="2023-02-28T00:00:00"/>
    <s v="20230228-7020-1"/>
    <s v="식대비"/>
    <x v="1040"/>
    <x v="0"/>
  </r>
  <r>
    <x v="31"/>
    <x v="31"/>
    <s v="삼봉에너지"/>
    <d v="2023-02-28T00:00:00"/>
    <s v="20230228-7024-1"/>
    <s v="2월 주유"/>
    <x v="1041"/>
    <x v="0"/>
  </r>
  <r>
    <x v="31"/>
    <x v="31"/>
    <s v="반도체사업부"/>
    <d v="2023-02-28T00:00:00"/>
    <s v="20230228-7055-1"/>
    <s v="2월 생일자 상품권 구매"/>
    <x v="1042"/>
    <x v="0"/>
  </r>
  <r>
    <x v="31"/>
    <x v="31"/>
    <s v="싱싱비데"/>
    <d v="2023-03-03T00:00:00"/>
    <s v="20230303-7008-1"/>
    <s v="임직원 화장실 비데 수리"/>
    <x v="1043"/>
    <x v="0"/>
  </r>
  <r>
    <x v="31"/>
    <x v="31"/>
    <s v="신한카드(최봉민 부사장)"/>
    <d v="2023-03-03T00:00:00"/>
    <s v="20230303-7010-1"/>
    <s v="식대비"/>
    <x v="1044"/>
    <x v="0"/>
  </r>
  <r>
    <x v="31"/>
    <x v="31"/>
    <s v="신한카드(최봉민 부사장)"/>
    <d v="2023-03-04T00:00:00"/>
    <s v="20230304-7002-1"/>
    <s v="식대비"/>
    <x v="1045"/>
    <x v="0"/>
  </r>
  <r>
    <x v="31"/>
    <x v="31"/>
    <s v="신한카드(최봉민 부사장)"/>
    <d v="2023-03-04T00:00:00"/>
    <s v="20230304-7003-1"/>
    <s v="식대비"/>
    <x v="1040"/>
    <x v="0"/>
  </r>
  <r>
    <x v="31"/>
    <x v="31"/>
    <s v="신한카드(최봉민 부사장)"/>
    <d v="2023-03-05T00:00:00"/>
    <s v="20230305-7001-1"/>
    <s v="식대비"/>
    <x v="1046"/>
    <x v="0"/>
  </r>
  <r>
    <x v="31"/>
    <x v="31"/>
    <s v="반도체사업부"/>
    <d v="2023-03-06T00:00:00"/>
    <s v="20230306-7010-2"/>
    <s v="정일량기사 중국 비자(상용1년복수90일체류)"/>
    <x v="119"/>
    <x v="0"/>
  </r>
  <r>
    <x v="31"/>
    <x v="31"/>
    <s v="반도체사업부"/>
    <d v="2023-03-10T00:00:00"/>
    <s v="20230310-7006-3"/>
    <s v="2월 중식대(오성복)"/>
    <x v="1016"/>
    <x v="0"/>
  </r>
  <r>
    <x v="31"/>
    <x v="31"/>
    <s v="국민건강보험공단"/>
    <d v="2023-03-10T00:00:00"/>
    <s v="20230310-7007-2"/>
    <s v="2월 건강보험"/>
    <x v="1047"/>
    <x v="0"/>
  </r>
  <r>
    <x v="31"/>
    <x v="31"/>
    <s v="근로복지공단"/>
    <d v="2023-03-10T00:00:00"/>
    <s v="20230310-7007-3"/>
    <s v="2월 고용,산재"/>
    <x v="1048"/>
    <x v="0"/>
  </r>
  <r>
    <x v="31"/>
    <x v="31"/>
    <s v="신한카드(최봉민 부사장)"/>
    <d v="2023-03-11T00:00:00"/>
    <s v="20230311-7001-1"/>
    <s v="식대비"/>
    <x v="174"/>
    <x v="0"/>
  </r>
  <r>
    <x v="31"/>
    <x v="31"/>
    <s v="본도시락 전북완주점"/>
    <d v="2023-03-13T00:00:00"/>
    <s v="20230313-7009-1"/>
    <s v="도시락 구입 건"/>
    <x v="1049"/>
    <x v="0"/>
  </r>
  <r>
    <x v="31"/>
    <x v="31"/>
    <s v="신한카드(최봉민 부사장)"/>
    <d v="2023-03-18T00:00:00"/>
    <s v="20230318-7001-1"/>
    <s v="식대비"/>
    <x v="1050"/>
    <x v="0"/>
  </r>
  <r>
    <x v="31"/>
    <x v="31"/>
    <s v="신한카드(최봉민 부사장)"/>
    <d v="2023-03-19T00:00:00"/>
    <s v="20230319-7001-1"/>
    <s v="식대비"/>
    <x v="1031"/>
    <x v="0"/>
  </r>
  <r>
    <x v="31"/>
    <x v="31"/>
    <s v="한국전력공사"/>
    <d v="2023-03-20T00:00:00"/>
    <s v="20230320-7011-3"/>
    <s v="전기요금(에비나고문 303호)"/>
    <x v="1051"/>
    <x v="0"/>
  </r>
  <r>
    <x v="31"/>
    <x v="31"/>
    <s v="(주)풀무원푸드앤컬쳐"/>
    <d v="2023-03-24T00:00:00"/>
    <s v="20230324-7005-1"/>
    <s v="3월 식대"/>
    <x v="1052"/>
    <x v="0"/>
  </r>
  <r>
    <x v="31"/>
    <x v="31"/>
    <s v="(주)풀무원푸드앤컬쳐"/>
    <d v="2023-03-24T00:00:00"/>
    <s v="20230324-7005-3"/>
    <s v="3월 식대"/>
    <x v="1011"/>
    <x v="0"/>
  </r>
  <r>
    <x v="31"/>
    <x v="31"/>
    <s v="신한카드(최봉민 부사장)"/>
    <d v="2023-03-24T00:00:00"/>
    <s v="20230324-7009-1"/>
    <s v="PCR검사 (최봉민 대표)"/>
    <x v="1053"/>
    <x v="0"/>
  </r>
  <r>
    <x v="31"/>
    <x v="31"/>
    <s v="신한카드(최봉민 부사장)"/>
    <d v="2023-03-24T00:00:00"/>
    <s v="20230324-7010-1"/>
    <s v="황선태 PCR검사"/>
    <x v="1053"/>
    <x v="0"/>
  </r>
  <r>
    <x v="31"/>
    <x v="31"/>
    <s v="신한카드(최봉민 부사장)"/>
    <d v="2023-03-25T00:00:00"/>
    <s v="20230325-7001-1"/>
    <s v="식대비"/>
    <x v="1040"/>
    <x v="0"/>
  </r>
  <r>
    <x v="31"/>
    <x v="31"/>
    <s v="반도체사업부"/>
    <d v="2023-03-25T00:00:00"/>
    <s v="20230325-7002-1"/>
    <s v="3월 생일자 상품권 구매"/>
    <x v="119"/>
    <x v="0"/>
  </r>
  <r>
    <x v="31"/>
    <x v="31"/>
    <s v="반도체사업부"/>
    <d v="2023-03-25T00:00:00"/>
    <s v="20230325-7002-2"/>
    <s v="3월 생일자 케이크 구매"/>
    <x v="1054"/>
    <x v="0"/>
  </r>
  <r>
    <x v="31"/>
    <x v="31"/>
    <s v="(유)신일해외관광"/>
    <d v="2023-03-28T00:00:00"/>
    <s v="20230328-7001-1"/>
    <s v="3월 전세버스 임차료"/>
    <x v="1013"/>
    <x v="0"/>
  </r>
  <r>
    <x v="31"/>
    <x v="31"/>
    <s v="생수백화점"/>
    <d v="2023-03-28T00:00:00"/>
    <s v="20230328-7010-1"/>
    <s v="3월 생수"/>
    <x v="1055"/>
    <x v="0"/>
  </r>
  <r>
    <x v="31"/>
    <x v="31"/>
    <s v="(주)케이티"/>
    <d v="2023-03-31T00:00:00"/>
    <s v="20230331-7009-1"/>
    <s v="이동전화요금 010-9877-9940"/>
    <x v="1056"/>
    <x v="0"/>
  </r>
  <r>
    <x v="31"/>
    <x v="31"/>
    <s v="(주)케이티"/>
    <d v="2023-03-31T00:00:00"/>
    <s v="20230331-7009-2"/>
    <s v="이동전화요금 010-3675-7293"/>
    <x v="1057"/>
    <x v="0"/>
  </r>
  <r>
    <x v="31"/>
    <x v="31"/>
    <s v="(주)케이티"/>
    <d v="2023-03-31T00:00:00"/>
    <s v="20230331-7009-3"/>
    <s v="이동전화요금 010-6797-8555"/>
    <x v="1016"/>
    <x v="0"/>
  </r>
  <r>
    <x v="31"/>
    <x v="31"/>
    <s v="SK텔레콤"/>
    <d v="2023-03-31T00:00:00"/>
    <s v="20230331-7009-4"/>
    <s v="이동전화요금 010-3675-8548"/>
    <x v="1036"/>
    <x v="0"/>
  </r>
  <r>
    <x v="31"/>
    <x v="31"/>
    <s v="SK텔레콤"/>
    <d v="2023-03-31T00:00:00"/>
    <s v="20230331-7009-5"/>
    <s v="이동전화요금 010-5002-8628"/>
    <x v="1018"/>
    <x v="0"/>
  </r>
  <r>
    <x v="31"/>
    <x v="31"/>
    <s v="(주)LG유플러스"/>
    <d v="2023-03-31T00:00:00"/>
    <s v="20230331-7009-6"/>
    <s v="이동전화요금 010-2382-7298"/>
    <x v="1058"/>
    <x v="0"/>
  </r>
  <r>
    <x v="31"/>
    <x v="31"/>
    <s v="(주)LG유플러스"/>
    <d v="2023-03-31T00:00:00"/>
    <s v="20230331-7009-7"/>
    <s v="이동전화요금 010-5704-7315"/>
    <x v="1059"/>
    <x v="0"/>
  </r>
  <r>
    <x v="31"/>
    <x v="31"/>
    <s v="전북도시가스"/>
    <d v="2023-03-31T00:00:00"/>
    <s v="20230331-7011-1"/>
    <s v="에비나고문 도시가스(원둔산3길12-14 303호)"/>
    <x v="1060"/>
    <x v="0"/>
  </r>
  <r>
    <x v="31"/>
    <x v="31"/>
    <s v="씨랩(C Lab)"/>
    <d v="2023-03-31T00:00:00"/>
    <s v="20230331-7022-1"/>
    <s v="커피머신 원두 시럽"/>
    <x v="1061"/>
    <x v="0"/>
  </r>
  <r>
    <x v="31"/>
    <x v="31"/>
    <s v="(주)오디텍전주지점"/>
    <d v="2023-03-31T00:00:00"/>
    <s v="20230331-7023-3"/>
    <s v="3월 소액"/>
    <x v="1062"/>
    <x v="0"/>
  </r>
  <r>
    <x v="31"/>
    <x v="31"/>
    <s v="삼봉에너지"/>
    <d v="2023-03-31T00:00:00"/>
    <s v="20230331-7041-1"/>
    <s v="3월 주유"/>
    <x v="1063"/>
    <x v="0"/>
  </r>
  <r>
    <x v="31"/>
    <x v="31"/>
    <s v="반도체사업부"/>
    <d v="2023-03-31T00:00:00"/>
    <s v="20230331-7059-3"/>
    <s v="3월 휴일근무자 중식대"/>
    <x v="1064"/>
    <x v="0"/>
  </r>
  <r>
    <x v="31"/>
    <x v="31"/>
    <s v="국민건강보험공단"/>
    <d v="2023-03-31T00:00:00"/>
    <s v="20230331-7060-2"/>
    <s v="3월 건강보험"/>
    <x v="1065"/>
    <x v="0"/>
  </r>
  <r>
    <x v="31"/>
    <x v="31"/>
    <s v="근로복지공단"/>
    <d v="2023-03-31T00:00:00"/>
    <s v="20230331-7060-3"/>
    <s v="3월 고용,산재"/>
    <x v="1066"/>
    <x v="0"/>
  </r>
  <r>
    <x v="31"/>
    <x v="31"/>
    <s v="씨랩(C Lab)"/>
    <d v="2023-04-07T00:00:00"/>
    <s v="20230407-7006-1"/>
    <s v="커피머신 원두 시럽"/>
    <x v="1067"/>
    <x v="0"/>
  </r>
  <r>
    <x v="31"/>
    <x v="31"/>
    <s v="신한카드(최봉민 부사장)"/>
    <d v="2023-04-08T00:00:00"/>
    <s v="20230408-7001-1"/>
    <s v="식대비"/>
    <x v="1068"/>
    <x v="0"/>
  </r>
  <r>
    <x v="31"/>
    <x v="31"/>
    <s v="신혼꽃화원"/>
    <d v="2023-04-11T00:00:00"/>
    <s v="20230411-7004-1"/>
    <s v="진논덕사원 모친상 근조외 1건"/>
    <x v="1069"/>
    <x v="0"/>
  </r>
  <r>
    <x v="31"/>
    <x v="31"/>
    <s v="현대해상화재보험"/>
    <d v="2023-04-11T00:00:00"/>
    <s v="20230411-7005-1"/>
    <s v="자동차종합보험(208다9148 김영남이사)"/>
    <x v="1070"/>
    <x v="0"/>
  </r>
  <r>
    <x v="31"/>
    <x v="31"/>
    <s v="신한카드(최봉민 부사장)"/>
    <d v="2023-04-12T00:00:00"/>
    <s v="20230412-7001-1"/>
    <s v="식대비"/>
    <x v="1002"/>
    <x v="0"/>
  </r>
  <r>
    <x v="31"/>
    <x v="31"/>
    <s v="신한카드(최봉민 부사장)"/>
    <d v="2023-04-12T00:00:00"/>
    <s v="20230412-7008-1"/>
    <s v="식대비"/>
    <x v="1071"/>
    <x v="0"/>
  </r>
  <r>
    <x v="31"/>
    <x v="31"/>
    <s v="신한카드(최봉민 부사장)"/>
    <d v="2023-04-15T00:00:00"/>
    <s v="20230415-7001-1"/>
    <s v="식대비"/>
    <x v="1050"/>
    <x v="0"/>
  </r>
  <r>
    <x v="31"/>
    <x v="31"/>
    <s v="한국전력공사"/>
    <d v="2023-04-18T00:00:00"/>
    <s v="20230418-7002-3"/>
    <s v="전기요금(에비나고문 303호)"/>
    <x v="1072"/>
    <x v="0"/>
  </r>
  <r>
    <x v="31"/>
    <x v="31"/>
    <s v="생수백화점"/>
    <d v="2023-04-19T00:00:00"/>
    <s v="20230419-7004-1"/>
    <s v="4월 생수"/>
    <x v="1073"/>
    <x v="0"/>
  </r>
  <r>
    <x v="31"/>
    <x v="31"/>
    <s v="신한카드(최봉민 부사장)"/>
    <d v="2023-04-22T00:00:00"/>
    <s v="20230422-7001-1"/>
    <s v="식대비"/>
    <x v="1074"/>
    <x v="0"/>
  </r>
  <r>
    <x v="31"/>
    <x v="31"/>
    <s v="신한카드(최봉민 부사장)"/>
    <d v="2023-04-23T00:00:00"/>
    <s v="20230423-7001-1"/>
    <s v="식대비"/>
    <x v="431"/>
    <x v="0"/>
  </r>
  <r>
    <x v="31"/>
    <x v="31"/>
    <s v="(주)풀무원푸드앤컬쳐"/>
    <d v="2023-04-25T00:00:00"/>
    <s v="20230425-7013-1"/>
    <s v="4월 식대"/>
    <x v="1075"/>
    <x v="0"/>
  </r>
  <r>
    <x v="31"/>
    <x v="31"/>
    <s v="(주)풀무원푸드앤컬쳐"/>
    <d v="2023-04-25T00:00:00"/>
    <s v="20230425-7013-3"/>
    <s v="4월 식대"/>
    <x v="1011"/>
    <x v="0"/>
  </r>
  <r>
    <x v="31"/>
    <x v="31"/>
    <s v="신한카드(최봉민 부사장)"/>
    <d v="2023-04-25T00:00:00"/>
    <s v="20230425-7024-1"/>
    <s v="식대비"/>
    <x v="1076"/>
    <x v="0"/>
  </r>
  <r>
    <x v="31"/>
    <x v="31"/>
    <s v="(주)케이티"/>
    <d v="2023-04-25T00:00:00"/>
    <s v="20230425-7026-1"/>
    <s v="이동전화요금 010-9877-9940"/>
    <x v="1077"/>
    <x v="0"/>
  </r>
  <r>
    <x v="31"/>
    <x v="31"/>
    <s v="(주)케이티"/>
    <d v="2023-04-25T00:00:00"/>
    <s v="20230425-7026-2"/>
    <s v="이동전화요금 010-3675-7293"/>
    <x v="1078"/>
    <x v="0"/>
  </r>
  <r>
    <x v="31"/>
    <x v="31"/>
    <s v="(주)케이티"/>
    <d v="2023-04-25T00:00:00"/>
    <s v="20230425-7026-3"/>
    <s v="이동전화요금 010-9767-4600"/>
    <x v="1023"/>
    <x v="0"/>
  </r>
  <r>
    <x v="31"/>
    <x v="31"/>
    <s v="(주)케이티"/>
    <d v="2023-04-25T00:00:00"/>
    <s v="20230425-7026-4"/>
    <s v="이동전화요금 010-6797-8555"/>
    <x v="1016"/>
    <x v="0"/>
  </r>
  <r>
    <x v="31"/>
    <x v="31"/>
    <s v="SK텔레콤"/>
    <d v="2023-04-25T00:00:00"/>
    <s v="20230425-7026-5"/>
    <s v="이동전화요금 010-3675-8548"/>
    <x v="1036"/>
    <x v="0"/>
  </r>
  <r>
    <x v="31"/>
    <x v="31"/>
    <s v="SK텔레콤"/>
    <d v="2023-04-25T00:00:00"/>
    <s v="20230425-7026-6"/>
    <s v="이동전화요금 010-5002-8628"/>
    <x v="1018"/>
    <x v="0"/>
  </r>
  <r>
    <x v="31"/>
    <x v="31"/>
    <s v="(주)LG유플러스"/>
    <d v="2023-04-25T00:00:00"/>
    <s v="20230425-7026-7"/>
    <s v="이동전화요금 010-2382-7298"/>
    <x v="1079"/>
    <x v="0"/>
  </r>
  <r>
    <x v="31"/>
    <x v="31"/>
    <s v="(주)LG유플러스"/>
    <d v="2023-04-25T00:00:00"/>
    <s v="20230425-7026-8"/>
    <s v="이동전화요금 010-5704-7315"/>
    <x v="1080"/>
    <x v="0"/>
  </r>
  <r>
    <x v="31"/>
    <x v="31"/>
    <s v="신한카드(최봉민 부사장)"/>
    <d v="2023-04-26T00:00:00"/>
    <s v="20230426-7006-1"/>
    <s v="식대비"/>
    <x v="1081"/>
    <x v="0"/>
  </r>
  <r>
    <x v="31"/>
    <x v="31"/>
    <s v="삼봉에너지"/>
    <d v="2023-04-27T00:00:00"/>
    <s v="20230427-7009-1"/>
    <s v="4월 주유"/>
    <x v="1082"/>
    <x v="0"/>
  </r>
  <r>
    <x v="31"/>
    <x v="31"/>
    <s v="덕진구청"/>
    <d v="2023-04-28T00:00:00"/>
    <s v="20230428-7012-1"/>
    <s v="자동차세(53나6966 23.01.01~03.29)"/>
    <x v="1083"/>
    <x v="0"/>
  </r>
  <r>
    <x v="31"/>
    <x v="31"/>
    <s v="전북도시가스"/>
    <d v="2023-04-28T00:00:00"/>
    <s v="20230428-7016-1"/>
    <s v="에비나고문 도시가스(원둔산3길12-14 303호)"/>
    <x v="1084"/>
    <x v="0"/>
  </r>
  <r>
    <x v="31"/>
    <x v="31"/>
    <s v="(주)오디텍전주지점"/>
    <d v="2023-04-28T00:00:00"/>
    <s v="20230428-7019-3"/>
    <s v="4월 소액"/>
    <x v="1085"/>
    <x v="0"/>
  </r>
  <r>
    <x v="31"/>
    <x v="31"/>
    <s v="(유)신일해외관광"/>
    <d v="2023-04-28T00:00:00"/>
    <s v="20230428-7021-1"/>
    <s v="4월 전세버스 임차료"/>
    <x v="1013"/>
    <x v="0"/>
  </r>
  <r>
    <x v="31"/>
    <x v="31"/>
    <s v="신한카드(황선태전무이사)"/>
    <d v="2023-04-28T00:00:00"/>
    <s v="20230428-7051-1"/>
    <s v="반도체부문 회식"/>
    <x v="1006"/>
    <x v="0"/>
  </r>
  <r>
    <x v="31"/>
    <x v="31"/>
    <s v="신한카드(최봉민 부사장)"/>
    <d v="2023-04-29T00:00:00"/>
    <s v="20230429-7003-1"/>
    <s v="식대비"/>
    <x v="1074"/>
    <x v="0"/>
  </r>
  <r>
    <x v="31"/>
    <x v="31"/>
    <s v="신한카드(최봉민 부사장)"/>
    <d v="2023-04-30T00:00:00"/>
    <s v="20230430-7002-1"/>
    <s v="식대비"/>
    <x v="116"/>
    <x v="0"/>
  </r>
  <r>
    <x v="31"/>
    <x v="31"/>
    <s v="신한카드(최봉민 부사장)"/>
    <d v="2023-05-01T00:00:00"/>
    <s v="20230501-7001-1"/>
    <s v="식대비"/>
    <x v="1045"/>
    <x v="0"/>
  </r>
  <r>
    <x v="31"/>
    <x v="31"/>
    <s v="신한카드(최봉민 부사장)"/>
    <d v="2023-05-05T00:00:00"/>
    <s v="20230505-7001-1"/>
    <s v="식대비"/>
    <x v="174"/>
    <x v="0"/>
  </r>
  <r>
    <x v="31"/>
    <x v="31"/>
    <s v="신한카드(최봉민 부사장)"/>
    <d v="2023-05-07T00:00:00"/>
    <s v="20230507-7001-1"/>
    <s v="식대비"/>
    <x v="1028"/>
    <x v="0"/>
  </r>
  <r>
    <x v="31"/>
    <x v="31"/>
    <s v="반도체사업부"/>
    <d v="2023-05-10T00:00:00"/>
    <s v="20230510-7003-3"/>
    <s v="4월 중식대(오성복)"/>
    <x v="1086"/>
    <x v="0"/>
  </r>
  <r>
    <x v="31"/>
    <x v="31"/>
    <s v="국민건강보험공단"/>
    <d v="2023-05-10T00:00:00"/>
    <s v="20230510-7004-2"/>
    <s v="4월 건강보험"/>
    <x v="1087"/>
    <x v="0"/>
  </r>
  <r>
    <x v="31"/>
    <x v="31"/>
    <s v="근로복지공단"/>
    <d v="2023-05-10T00:00:00"/>
    <s v="20230510-7004-3"/>
    <s v="4월 고용,산재"/>
    <x v="1088"/>
    <x v="0"/>
  </r>
  <r>
    <x v="31"/>
    <x v="31"/>
    <s v="신한카드(최봉민 부사장)"/>
    <d v="2023-05-10T00:00:00"/>
    <s v="20230510-7023-1"/>
    <s v="7803 차량 수리"/>
    <x v="1089"/>
    <x v="0"/>
  </r>
  <r>
    <x v="31"/>
    <x v="31"/>
    <s v="반도체사업부"/>
    <d v="2023-05-10T00:00:00"/>
    <s v="20230510-7026-1"/>
    <s v="4월 생일자 상품권,케이크 구매"/>
    <x v="1090"/>
    <x v="0"/>
  </r>
  <r>
    <x v="31"/>
    <x v="31"/>
    <s v="반도체사업부"/>
    <d v="2023-05-10T00:00:00"/>
    <s v="20230510-7026-2"/>
    <s v="4월 생일자 상품권,케이크 구매"/>
    <x v="1091"/>
    <x v="0"/>
  </r>
  <r>
    <x v="31"/>
    <x v="31"/>
    <s v="신한카드(최봉민 부사장)"/>
    <d v="2023-05-13T00:00:00"/>
    <s v="20230513-7001-1"/>
    <s v="식대비"/>
    <x v="1092"/>
    <x v="0"/>
  </r>
  <r>
    <x v="31"/>
    <x v="31"/>
    <s v="반도체사업부"/>
    <d v="2023-05-15T00:00:00"/>
    <s v="20230515-7002-1"/>
    <s v="에비나고문 일본 방문 항공권(4/26~5/8)"/>
    <x v="1093"/>
    <x v="0"/>
  </r>
  <r>
    <x v="31"/>
    <x v="31"/>
    <s v="DB손해보험"/>
    <d v="2023-05-15T00:00:00"/>
    <s v="20230515-7003-1"/>
    <s v="자동차종합보험(김명준상무 8078)"/>
    <x v="1094"/>
    <x v="0"/>
  </r>
  <r>
    <x v="31"/>
    <x v="31"/>
    <s v="한국전력공사"/>
    <d v="2023-05-18T00:00:00"/>
    <s v="20230518-7001-3"/>
    <s v="전기요금(에비나고문 303호)"/>
    <x v="1095"/>
    <x v="0"/>
  </r>
  <r>
    <x v="31"/>
    <x v="31"/>
    <s v="(주)티브이트레블"/>
    <d v="2023-05-22T00:00:00"/>
    <s v="20230522-7008-1"/>
    <s v="베트남전자비자(박태영기사)"/>
    <x v="1096"/>
    <x v="0"/>
  </r>
  <r>
    <x v="31"/>
    <x v="31"/>
    <s v="(주)케이티"/>
    <d v="2023-05-25T00:00:00"/>
    <s v="20230525-7005-1"/>
    <s v="이동전화요금 010-9877-9940"/>
    <x v="1097"/>
    <x v="0"/>
  </r>
  <r>
    <x v="31"/>
    <x v="31"/>
    <s v="(주)케이티"/>
    <d v="2023-05-25T00:00:00"/>
    <s v="20230525-7005-2"/>
    <s v="이동전화요금 010-3675-7293"/>
    <x v="1098"/>
    <x v="0"/>
  </r>
  <r>
    <x v="31"/>
    <x v="31"/>
    <s v="(주)케이티"/>
    <d v="2023-05-25T00:00:00"/>
    <s v="20230525-7005-3"/>
    <s v="이동전화요금 010-9767-4600"/>
    <x v="1099"/>
    <x v="0"/>
  </r>
  <r>
    <x v="31"/>
    <x v="31"/>
    <s v="(주)케이티"/>
    <d v="2023-05-25T00:00:00"/>
    <s v="20230525-7005-4"/>
    <s v="이동전화요금 010-6797-8555"/>
    <x v="1100"/>
    <x v="0"/>
  </r>
  <r>
    <x v="31"/>
    <x v="31"/>
    <s v="SK텔레콤"/>
    <d v="2023-05-25T00:00:00"/>
    <s v="20230525-7005-5"/>
    <s v="이동전화요금 010-3675-8548"/>
    <x v="1017"/>
    <x v="0"/>
  </r>
  <r>
    <x v="31"/>
    <x v="31"/>
    <s v="SK텔레콤"/>
    <d v="2023-05-25T00:00:00"/>
    <s v="20230525-7005-6"/>
    <s v="이동전화요금 010-5002-8628"/>
    <x v="1018"/>
    <x v="0"/>
  </r>
  <r>
    <x v="31"/>
    <x v="31"/>
    <s v="(주)LG유플러스"/>
    <d v="2023-05-25T00:00:00"/>
    <s v="20230525-7005-7"/>
    <s v="이동전화요금 010-2382-7298"/>
    <x v="1079"/>
    <x v="0"/>
  </r>
  <r>
    <x v="31"/>
    <x v="31"/>
    <s v="(주)LG유플러스"/>
    <d v="2023-05-25T00:00:00"/>
    <s v="20230525-7005-8"/>
    <s v="이동전화요금 010-5704-7315"/>
    <x v="1101"/>
    <x v="0"/>
  </r>
  <r>
    <x v="31"/>
    <x v="31"/>
    <s v="(주)풀무원푸드앤컬쳐"/>
    <d v="2023-05-25T00:00:00"/>
    <s v="20230525-7019-1"/>
    <s v="5월 식대"/>
    <x v="1102"/>
    <x v="0"/>
  </r>
  <r>
    <x v="31"/>
    <x v="31"/>
    <s v="(주)풀무원푸드앤컬쳐"/>
    <d v="2023-05-25T00:00:00"/>
    <s v="20230525-7019-3"/>
    <s v="5월 식대"/>
    <x v="1011"/>
    <x v="0"/>
  </r>
  <r>
    <x v="31"/>
    <x v="31"/>
    <s v="생수백화점"/>
    <d v="2023-05-28T00:00:00"/>
    <s v="20230528-7001-1"/>
    <s v="5월 생수"/>
    <x v="1103"/>
    <x v="0"/>
  </r>
  <r>
    <x v="31"/>
    <x v="31"/>
    <s v="(유)신일해외관광"/>
    <d v="2023-05-30T00:00:00"/>
    <s v="20230530-7003-1"/>
    <s v="5월 전세버스 임차료"/>
    <x v="1013"/>
    <x v="0"/>
  </r>
  <r>
    <x v="31"/>
    <x v="31"/>
    <s v="전북도시가스"/>
    <d v="2023-05-31T00:00:00"/>
    <s v="20230531-7018-1"/>
    <s v="에비나고문 도시가스(원둔산3길12-14 303호)"/>
    <x v="1104"/>
    <x v="0"/>
  </r>
  <r>
    <x v="31"/>
    <x v="31"/>
    <s v="씨랩(C Lab)"/>
    <d v="2023-05-31T00:00:00"/>
    <s v="20230531-7038-1"/>
    <s v="커피머신 원두 시럽"/>
    <x v="1067"/>
    <x v="0"/>
  </r>
  <r>
    <x v="31"/>
    <x v="31"/>
    <s v="(주)오디텍전주지점"/>
    <d v="2023-05-31T00:00:00"/>
    <s v="20230531-7039-3"/>
    <s v="5월 소액"/>
    <x v="1105"/>
    <x v="0"/>
  </r>
  <r>
    <x v="31"/>
    <x v="31"/>
    <s v="신한카드(최봉민 부사장)"/>
    <d v="2023-05-31T00:00:00"/>
    <s v="20230531-7055-1"/>
    <s v="식대비"/>
    <x v="174"/>
    <x v="0"/>
  </r>
  <r>
    <x v="31"/>
    <x v="31"/>
    <s v="삼봉에너지"/>
    <d v="2023-05-31T00:00:00"/>
    <s v="20230531-7059-1"/>
    <s v="5월 주유"/>
    <x v="1106"/>
    <x v="0"/>
  </r>
  <r>
    <x v="31"/>
    <x v="31"/>
    <s v="반도체사업부"/>
    <d v="2023-06-05T00:00:00"/>
    <s v="20230605-7010-1"/>
    <s v="5월 생일자 상품권,케이크 구매"/>
    <x v="1107"/>
    <x v="0"/>
  </r>
  <r>
    <x v="31"/>
    <x v="31"/>
    <s v="(주)티브이트레블"/>
    <d v="2023-06-07T00:00:00"/>
    <s v="20230607-7006-1"/>
    <s v="중국비자 상용단수(최성우,김승량,채규윤)"/>
    <x v="294"/>
    <x v="0"/>
  </r>
  <r>
    <x v="31"/>
    <x v="31"/>
    <s v="반도체사업부"/>
    <d v="2023-06-07T00:00:00"/>
    <s v="20230607-7008-1"/>
    <s v="6월 생일자 상품권,케이크 구매"/>
    <x v="427"/>
    <x v="0"/>
  </r>
  <r>
    <x v="31"/>
    <x v="31"/>
    <s v="반도체사업부"/>
    <d v="2023-06-09T00:00:00"/>
    <s v="20230609-7005-3"/>
    <s v="5월 중식대(오성복)"/>
    <x v="121"/>
    <x v="0"/>
  </r>
  <r>
    <x v="31"/>
    <x v="31"/>
    <s v="국민건강보험공단"/>
    <d v="2023-06-12T00:00:00"/>
    <s v="20230612-7003-2"/>
    <s v="5월 건강보험"/>
    <x v="1108"/>
    <x v="0"/>
  </r>
  <r>
    <x v="31"/>
    <x v="31"/>
    <s v="근로복지공단"/>
    <d v="2023-06-12T00:00:00"/>
    <s v="20230612-7003-3"/>
    <s v="5월 고용,산재"/>
    <x v="1109"/>
    <x v="0"/>
  </r>
  <r>
    <x v="31"/>
    <x v="31"/>
    <s v="신한카드(최봉민 부사장)"/>
    <d v="2023-06-18T00:00:00"/>
    <s v="20230618-7001-1"/>
    <s v="식대비"/>
    <x v="1044"/>
    <x v="0"/>
  </r>
  <r>
    <x v="31"/>
    <x v="31"/>
    <s v="한국전력공사"/>
    <d v="2023-06-19T00:00:00"/>
    <s v="20230619-7002-3"/>
    <s v="전기요금(에비나고문 303호)"/>
    <x v="173"/>
    <x v="0"/>
  </r>
  <r>
    <x v="31"/>
    <x v="31"/>
    <s v="신한카드(최봉민 부사장)"/>
    <d v="2023-06-21T00:00:00"/>
    <s v="20230621-7001-1"/>
    <s v="식대비"/>
    <x v="1046"/>
    <x v="0"/>
  </r>
  <r>
    <x v="31"/>
    <x v="31"/>
    <s v="신한카드(최봉민 부사장)"/>
    <d v="2023-06-22T00:00:00"/>
    <s v="20230622-7002-1"/>
    <s v="식대비"/>
    <x v="1040"/>
    <x v="0"/>
  </r>
  <r>
    <x v="31"/>
    <x v="31"/>
    <s v="(주)풀무원푸드앤컬쳐"/>
    <d v="2023-06-23T00:00:00"/>
    <s v="20230623-7007-1"/>
    <s v="6월 식대"/>
    <x v="1110"/>
    <x v="0"/>
  </r>
  <r>
    <x v="31"/>
    <x v="31"/>
    <s v="(주)풀무원푸드앤컬쳐"/>
    <d v="2023-06-23T00:00:00"/>
    <s v="20230623-7007-3"/>
    <s v="6월 식대"/>
    <x v="1011"/>
    <x v="0"/>
  </r>
  <r>
    <x v="31"/>
    <x v="31"/>
    <s v="신한카드(최봉민 부사장)"/>
    <d v="2023-06-25T00:00:00"/>
    <s v="20230625-7001-1"/>
    <s v="식대비"/>
    <x v="1012"/>
    <x v="0"/>
  </r>
  <r>
    <x v="31"/>
    <x v="31"/>
    <s v="삼성화재해상보험"/>
    <d v="2023-06-26T00:00:00"/>
    <s v="20230626-7001-1"/>
    <s v="자동차종합보험(최성우상무 235어9507)"/>
    <x v="1111"/>
    <x v="0"/>
  </r>
  <r>
    <x v="31"/>
    <x v="31"/>
    <s v="(주)케이티"/>
    <d v="2023-06-26T00:00:00"/>
    <s v="20230626-7007-1"/>
    <s v="이동전화요금 010-9877-9940"/>
    <x v="1112"/>
    <x v="0"/>
  </r>
  <r>
    <x v="31"/>
    <x v="31"/>
    <s v="(주)케이티"/>
    <d v="2023-06-26T00:00:00"/>
    <s v="20230626-7007-2"/>
    <s v="이동전화요금 010-3675-7293"/>
    <x v="1113"/>
    <x v="0"/>
  </r>
  <r>
    <x v="31"/>
    <x v="31"/>
    <s v="(주)케이티"/>
    <d v="2023-06-26T00:00:00"/>
    <s v="20230626-7007-3"/>
    <s v="이동전화요금 010-9767-4600"/>
    <x v="1114"/>
    <x v="0"/>
  </r>
  <r>
    <x v="31"/>
    <x v="31"/>
    <s v="(주)케이티"/>
    <d v="2023-06-26T00:00:00"/>
    <s v="20230626-7007-4"/>
    <s v="이동전화요금 010-6797-8555"/>
    <x v="1115"/>
    <x v="0"/>
  </r>
  <r>
    <x v="31"/>
    <x v="31"/>
    <s v="SK텔레콤"/>
    <d v="2023-06-26T00:00:00"/>
    <s v="20230626-7007-5"/>
    <s v="이동전화요금 010-3675-8548"/>
    <x v="1036"/>
    <x v="0"/>
  </r>
  <r>
    <x v="31"/>
    <x v="31"/>
    <s v="SK텔레콤"/>
    <d v="2023-06-26T00:00:00"/>
    <s v="20230626-7007-6"/>
    <s v="이동전화요금 010-5002-8628"/>
    <x v="1018"/>
    <x v="0"/>
  </r>
  <r>
    <x v="31"/>
    <x v="31"/>
    <s v="(주)LG유플러스"/>
    <d v="2023-06-26T00:00:00"/>
    <s v="20230626-7007-7"/>
    <s v="이동전화요금 010-2382-7298"/>
    <x v="1079"/>
    <x v="0"/>
  </r>
  <r>
    <x v="31"/>
    <x v="31"/>
    <s v="(주)LG유플러스"/>
    <d v="2023-06-26T00:00:00"/>
    <s v="20230626-7007-8"/>
    <s v="이동전화요금 010-5704-7315"/>
    <x v="1116"/>
    <x v="0"/>
  </r>
  <r>
    <x v="31"/>
    <x v="31"/>
    <s v="(유)신일해외관광"/>
    <d v="2023-06-26T00:00:00"/>
    <s v="20230626-7027-1"/>
    <s v="6월 전세버스 임차료"/>
    <x v="1013"/>
    <x v="0"/>
  </r>
  <r>
    <x v="31"/>
    <x v="31"/>
    <s v="생수백화점"/>
    <d v="2023-06-26T00:00:00"/>
    <s v="20230626-7028-1"/>
    <s v="6월 생수"/>
    <x v="1117"/>
    <x v="0"/>
  </r>
  <r>
    <x v="31"/>
    <x v="31"/>
    <s v="씨랩(C Lab)"/>
    <d v="2023-06-29T00:00:00"/>
    <s v="20230629-7009-1"/>
    <s v="커피머신 원두 시럽"/>
    <x v="1118"/>
    <x v="0"/>
  </r>
  <r>
    <x v="31"/>
    <x v="31"/>
    <s v="완산구청"/>
    <d v="2023-06-30T00:00:00"/>
    <s v="20230630-7019-1"/>
    <s v="자동차세(223다9799 황선태전무)"/>
    <x v="1119"/>
    <x v="0"/>
  </r>
  <r>
    <x v="31"/>
    <x v="31"/>
    <s v="전라북도익산시"/>
    <d v="2023-06-30T00:00:00"/>
    <s v="20230630-7019-2"/>
    <s v="자동차세(235어9507 최성우상무)"/>
    <x v="1120"/>
    <x v="0"/>
  </r>
  <r>
    <x v="31"/>
    <x v="31"/>
    <s v="전라북도익산시"/>
    <d v="2023-06-30T00:00:00"/>
    <s v="20230630-7019-3"/>
    <s v="자동차세(171고3268 임성태상무)"/>
    <x v="1121"/>
    <x v="0"/>
  </r>
  <r>
    <x v="31"/>
    <x v="31"/>
    <s v="경기도수원시"/>
    <d v="2023-06-30T00:00:00"/>
    <s v="20230630-7019-5"/>
    <s v="자동차세(179도8078 김명준 상무)"/>
    <x v="1122"/>
    <x v="0"/>
  </r>
  <r>
    <x v="31"/>
    <x v="31"/>
    <s v="(주)오디텍전주지점"/>
    <d v="2023-06-30T00:00:00"/>
    <s v="20230630-7021-4"/>
    <s v="6월 소액"/>
    <x v="1123"/>
    <x v="0"/>
  </r>
  <r>
    <x v="31"/>
    <x v="31"/>
    <s v="삼봉에너지"/>
    <d v="2023-06-30T00:00:00"/>
    <s v="20230630-7027-1"/>
    <s v="6월 주유"/>
    <x v="1124"/>
    <x v="0"/>
  </r>
  <r>
    <x v="31"/>
    <x v="31"/>
    <s v="반도체사업부"/>
    <d v="2023-06-30T00:00:00"/>
    <s v="20230630-7065-3"/>
    <s v="6월 휴일근무자 중식대"/>
    <x v="1064"/>
    <x v="0"/>
  </r>
  <r>
    <x v="31"/>
    <x v="31"/>
    <s v="국민건강보험공단"/>
    <d v="2023-06-30T00:00:00"/>
    <s v="20230630-7066-2"/>
    <s v="6월 건강보험"/>
    <x v="1125"/>
    <x v="0"/>
  </r>
  <r>
    <x v="31"/>
    <x v="31"/>
    <s v="근로복지공단"/>
    <d v="2023-06-30T00:00:00"/>
    <s v="20230630-7066-3"/>
    <s v="6월 고용,산재"/>
    <x v="1126"/>
    <x v="0"/>
  </r>
  <r>
    <x v="31"/>
    <x v="31"/>
    <s v="신한카드(황선태전무이사)"/>
    <d v="2023-07-06T00:00:00"/>
    <s v="20230706-7002-1"/>
    <s v="식대비(최봉민대표 외 3명)"/>
    <x v="1127"/>
    <x v="0"/>
  </r>
  <r>
    <x v="31"/>
    <x v="31"/>
    <s v="신한카드(최봉민 부사장)"/>
    <d v="2023-07-12T00:00:00"/>
    <s v="20230712-7009-1"/>
    <s v="식대비"/>
    <x v="1068"/>
    <x v="0"/>
  </r>
  <r>
    <x v="31"/>
    <x v="31"/>
    <s v="반도체사업부"/>
    <d v="2023-07-17T00:00:00"/>
    <s v="20230717-7003-1"/>
    <s v="7월 생일자 상품권,케이크 구매"/>
    <x v="1042"/>
    <x v="0"/>
  </r>
  <r>
    <x v="31"/>
    <x v="31"/>
    <s v="반도체사업부"/>
    <d v="2023-07-17T00:00:00"/>
    <s v="20230717-7013-1"/>
    <s v="개발G 부서회식"/>
    <x v="1128"/>
    <x v="0"/>
  </r>
  <r>
    <x v="31"/>
    <x v="31"/>
    <s v="한국전력공사"/>
    <d v="2023-07-18T00:00:00"/>
    <s v="20230718-7001-3"/>
    <s v="전기요금(에비나고문 303호)"/>
    <x v="1129"/>
    <x v="0"/>
  </r>
  <r>
    <x v="31"/>
    <x v="31"/>
    <s v="신한카드(황선태전무이사)"/>
    <d v="2023-07-19T00:00:00"/>
    <s v="20230719-7002-1"/>
    <s v="7803호 세차비"/>
    <x v="1130"/>
    <x v="0"/>
  </r>
  <r>
    <x v="31"/>
    <x v="31"/>
    <s v="신한카드(최봉민 부사장)"/>
    <d v="2023-07-22T00:00:00"/>
    <s v="20230722-7001-1"/>
    <s v="식대비"/>
    <x v="120"/>
    <x v="0"/>
  </r>
  <r>
    <x v="31"/>
    <x v="31"/>
    <s v="신한카드(최봉민 부사장)"/>
    <d v="2023-07-23T00:00:00"/>
    <s v="20230723-7001-1"/>
    <s v="식대비"/>
    <x v="116"/>
    <x v="0"/>
  </r>
  <r>
    <x v="31"/>
    <x v="31"/>
    <s v="(주)케이티"/>
    <d v="2023-07-25T00:00:00"/>
    <s v="20230725-7024-1"/>
    <s v="이동전화요금 010-9877-9940"/>
    <x v="1131"/>
    <x v="0"/>
  </r>
  <r>
    <x v="31"/>
    <x v="31"/>
    <s v="(주)케이티"/>
    <d v="2023-07-25T00:00:00"/>
    <s v="20230725-7024-2"/>
    <s v="이동전화요금 010-3675-7293"/>
    <x v="1132"/>
    <x v="0"/>
  </r>
  <r>
    <x v="31"/>
    <x v="31"/>
    <s v="(주)케이티"/>
    <d v="2023-07-25T00:00:00"/>
    <s v="20230725-7024-3"/>
    <s v="이동전화요금 010-9767-4600"/>
    <x v="1099"/>
    <x v="0"/>
  </r>
  <r>
    <x v="31"/>
    <x v="31"/>
    <s v="(주)케이티"/>
    <d v="2023-07-25T00:00:00"/>
    <s v="20230725-7024-4"/>
    <s v="이동전화요금 010-6797-8555"/>
    <x v="1115"/>
    <x v="0"/>
  </r>
  <r>
    <x v="31"/>
    <x v="31"/>
    <s v="SK텔레콤"/>
    <d v="2023-07-25T00:00:00"/>
    <s v="20230725-7024-5"/>
    <s v="이동전화요금 010-3675-8548"/>
    <x v="1133"/>
    <x v="0"/>
  </r>
  <r>
    <x v="31"/>
    <x v="31"/>
    <s v="SK텔레콤"/>
    <d v="2023-07-25T00:00:00"/>
    <s v="20230725-7024-6"/>
    <s v="이동전화요금 010-5002-8628"/>
    <x v="1018"/>
    <x v="0"/>
  </r>
  <r>
    <x v="31"/>
    <x v="31"/>
    <s v="(주)LG유플러스"/>
    <d v="2023-07-25T00:00:00"/>
    <s v="20230725-7024-7"/>
    <s v="이동전화요금 010-2382-7298"/>
    <x v="1079"/>
    <x v="0"/>
  </r>
  <r>
    <x v="31"/>
    <x v="31"/>
    <s v="(주)LG유플러스"/>
    <d v="2023-07-25T00:00:00"/>
    <s v="20230725-7024-8"/>
    <s v="이동전화요금 010-5704-7315"/>
    <x v="1134"/>
    <x v="0"/>
  </r>
  <r>
    <x v="31"/>
    <x v="31"/>
    <s v="반도체사업부"/>
    <d v="2023-07-25T00:00:00"/>
    <s v="20230725-7027-1"/>
    <s v="박태영기사 베트남 비자 발급수수료(1.3개월)"/>
    <x v="527"/>
    <x v="0"/>
  </r>
  <r>
    <x v="31"/>
    <x v="31"/>
    <s v="씨랩(C Lab)"/>
    <d v="2023-07-25T00:00:00"/>
    <s v="20230725-7045-1"/>
    <s v="커피머신 원두 시럽"/>
    <x v="1067"/>
    <x v="0"/>
  </r>
  <r>
    <x v="31"/>
    <x v="31"/>
    <s v="(유)신일해외관광"/>
    <d v="2023-07-25T00:00:00"/>
    <s v="20230725-7058-1"/>
    <s v="7월 전세버스 임차료"/>
    <x v="1013"/>
    <x v="0"/>
  </r>
  <r>
    <x v="31"/>
    <x v="31"/>
    <s v="(주)풀무원푸드앤컬쳐"/>
    <d v="2023-07-25T00:00:00"/>
    <s v="20230725-7059-1"/>
    <s v="7월 식대"/>
    <x v="1135"/>
    <x v="0"/>
  </r>
  <r>
    <x v="31"/>
    <x v="31"/>
    <s v="(주)풀무원푸드앤컬쳐"/>
    <d v="2023-07-25T00:00:00"/>
    <s v="20230725-7059-3"/>
    <s v="7월 식대"/>
    <x v="1011"/>
    <x v="0"/>
  </r>
  <r>
    <x v="31"/>
    <x v="31"/>
    <s v="생수백화점"/>
    <d v="2023-07-26T00:00:00"/>
    <s v="20230726-7008-1"/>
    <s v="7월 생수"/>
    <x v="1136"/>
    <x v="0"/>
  </r>
  <r>
    <x v="31"/>
    <x v="31"/>
    <s v="신한카드(최봉민 부사장)"/>
    <d v="2023-07-29T00:00:00"/>
    <s v="20230729-7001-1"/>
    <s v="식대비"/>
    <x v="1024"/>
    <x v="0"/>
  </r>
  <r>
    <x v="31"/>
    <x v="31"/>
    <s v="신한카드(최봉민 부사장)"/>
    <d v="2023-07-31T00:00:00"/>
    <s v="20230731-7005-1"/>
    <s v="식대비"/>
    <x v="174"/>
    <x v="0"/>
  </r>
  <r>
    <x v="31"/>
    <x v="31"/>
    <s v="삼봉에너지"/>
    <d v="2023-07-31T00:00:00"/>
    <s v="20230731-7007-1"/>
    <s v="7월 주유"/>
    <x v="1137"/>
    <x v="0"/>
  </r>
  <r>
    <x v="31"/>
    <x v="31"/>
    <s v="(주)오디텍전주지점"/>
    <d v="2023-07-31T00:00:00"/>
    <s v="20230731-7008-4"/>
    <s v="7월 소액"/>
    <x v="1138"/>
    <x v="0"/>
  </r>
  <r>
    <x v="31"/>
    <x v="31"/>
    <s v="신한카드(최봉민 부사장)"/>
    <d v="2023-08-01T00:00:00"/>
    <s v="20230801-7003-1"/>
    <s v="식대비"/>
    <x v="1068"/>
    <x v="0"/>
  </r>
  <r>
    <x v="31"/>
    <x v="31"/>
    <s v="신한카드(최봉민 부사장)"/>
    <d v="2023-08-06T00:00:00"/>
    <s v="20230806-7001-1"/>
    <s v="식대비"/>
    <x v="1139"/>
    <x v="0"/>
  </r>
  <r>
    <x v="31"/>
    <x v="31"/>
    <s v="신한카드(최봉민 부사장)"/>
    <d v="2023-08-08T00:00:00"/>
    <s v="20230808-7011-1"/>
    <s v="식대비"/>
    <x v="1140"/>
    <x v="0"/>
  </r>
  <r>
    <x v="31"/>
    <x v="31"/>
    <s v="반도체사업부"/>
    <d v="2023-08-10T00:00:00"/>
    <s v="20230810-7005-3"/>
    <s v="7월 중식대(오성복)"/>
    <x v="121"/>
    <x v="0"/>
  </r>
  <r>
    <x v="31"/>
    <x v="31"/>
    <s v="국민건강보험공단"/>
    <d v="2023-08-10T00:00:00"/>
    <s v="20230810-7006-2"/>
    <s v="7월 건강보험"/>
    <x v="1141"/>
    <x v="0"/>
  </r>
  <r>
    <x v="31"/>
    <x v="31"/>
    <s v="근로복지공단"/>
    <d v="2023-08-10T00:00:00"/>
    <s v="20230810-7006-3"/>
    <s v="7월 고용,산재"/>
    <x v="1142"/>
    <x v="0"/>
  </r>
  <r>
    <x v="31"/>
    <x v="31"/>
    <s v="신한카드(최봉민 부사장)"/>
    <d v="2023-08-13T00:00:00"/>
    <s v="20230813-7001-1"/>
    <s v="식대비"/>
    <x v="1143"/>
    <x v="0"/>
  </r>
  <r>
    <x v="31"/>
    <x v="31"/>
    <s v="신한카드(최봉민 부사장)"/>
    <d v="2023-08-13T00:00:00"/>
    <s v="20230813-7002-1"/>
    <s v="식대비"/>
    <x v="174"/>
    <x v="0"/>
  </r>
  <r>
    <x v="31"/>
    <x v="31"/>
    <s v="반도체사업부"/>
    <d v="2023-08-14T00:00:00"/>
    <s v="20230814-7002-1"/>
    <s v="8월 생일자 상품권,케이크 구매"/>
    <x v="427"/>
    <x v="0"/>
  </r>
  <r>
    <x v="31"/>
    <x v="31"/>
    <s v="한국전력공사"/>
    <d v="2023-08-14T00:00:00"/>
    <s v="20230814-7011-3"/>
    <s v="전기요금(에비나고문 303호)"/>
    <x v="1144"/>
    <x v="0"/>
  </r>
  <r>
    <x v="31"/>
    <x v="31"/>
    <s v="신한카드(최봉민 부사장)"/>
    <d v="2023-08-20T00:00:00"/>
    <s v="20230820-7001-1"/>
    <s v="식대비"/>
    <x v="1145"/>
    <x v="0"/>
  </r>
  <r>
    <x v="31"/>
    <x v="31"/>
    <s v="신한카드(최봉민 부사장)"/>
    <d v="2023-08-21T00:00:00"/>
    <s v="20230821-7005-1"/>
    <s v="식대비"/>
    <x v="1028"/>
    <x v="0"/>
  </r>
  <r>
    <x v="31"/>
    <x v="31"/>
    <s v="(주)풀무원푸드앤컬쳐"/>
    <d v="2023-08-25T00:00:00"/>
    <s v="20230825-7020-1"/>
    <s v="8월 식대"/>
    <x v="1146"/>
    <x v="0"/>
  </r>
  <r>
    <x v="31"/>
    <x v="31"/>
    <s v="(주)풀무원푸드앤컬쳐"/>
    <d v="2023-08-25T00:00:00"/>
    <s v="20230825-7020-3"/>
    <s v="8월 식대"/>
    <x v="1011"/>
    <x v="0"/>
  </r>
  <r>
    <x v="31"/>
    <x v="31"/>
    <s v="생수백화점"/>
    <d v="2023-08-26T00:00:00"/>
    <s v="20230826-7001-1"/>
    <s v="8월 생수"/>
    <x v="1147"/>
    <x v="0"/>
  </r>
  <r>
    <x v="31"/>
    <x v="31"/>
    <s v="씨랩(C Lab)"/>
    <d v="2023-08-26T00:00:00"/>
    <s v="20230826-7002-1"/>
    <s v="커피머신 원두 시럽"/>
    <x v="1148"/>
    <x v="0"/>
  </r>
  <r>
    <x v="31"/>
    <x v="31"/>
    <s v="(주)티브이트레블"/>
    <d v="2023-08-28T00:00:00"/>
    <s v="20230828-7004-1"/>
    <s v="박태영기사 베트남 전자비자(급행)"/>
    <x v="1090"/>
    <x v="0"/>
  </r>
  <r>
    <x v="31"/>
    <x v="31"/>
    <s v="(유)신일해외관광"/>
    <d v="2023-08-28T00:00:00"/>
    <s v="20230828-7011-1"/>
    <s v="8월 전세버스 임차료"/>
    <x v="1013"/>
    <x v="0"/>
  </r>
  <r>
    <x v="31"/>
    <x v="31"/>
    <s v="신한카드(최봉민 부사장)"/>
    <d v="2023-08-28T00:00:00"/>
    <s v="20230828-7020-1"/>
    <s v="황선태전무 출장 식대비"/>
    <x v="1149"/>
    <x v="0"/>
  </r>
  <r>
    <x v="31"/>
    <x v="31"/>
    <s v="(주)케이티"/>
    <d v="2023-08-31T00:00:00"/>
    <s v="20230831-7010-1"/>
    <s v="이동전화요금 010-9877-9940"/>
    <x v="1150"/>
    <x v="0"/>
  </r>
  <r>
    <x v="31"/>
    <x v="31"/>
    <s v="(주)케이티"/>
    <d v="2023-08-31T00:00:00"/>
    <s v="20230831-7010-2"/>
    <s v="이동전화요금 010-3675-7293"/>
    <x v="1151"/>
    <x v="0"/>
  </r>
  <r>
    <x v="31"/>
    <x v="31"/>
    <s v="(주)케이티"/>
    <d v="2023-08-31T00:00:00"/>
    <s v="20230831-7010-3"/>
    <s v="이동전화요금 010-9767-4600"/>
    <x v="1152"/>
    <x v="0"/>
  </r>
  <r>
    <x v="31"/>
    <x v="31"/>
    <s v="(주)케이티"/>
    <d v="2023-08-31T00:00:00"/>
    <s v="20230831-7010-4"/>
    <s v="이동전화요금 010-6797-8555"/>
    <x v="1153"/>
    <x v="0"/>
  </r>
  <r>
    <x v="31"/>
    <x v="31"/>
    <s v="(주)케이티"/>
    <d v="2023-08-31T00:00:00"/>
    <s v="20230831-7010-5"/>
    <s v="이동전화요금 010-3675-8548"/>
    <x v="1036"/>
    <x v="0"/>
  </r>
  <r>
    <x v="31"/>
    <x v="31"/>
    <s v="SK텔레콤"/>
    <d v="2023-08-31T00:00:00"/>
    <s v="20230831-7010-6"/>
    <s v="이동전화요금 010-5002-8628"/>
    <x v="1018"/>
    <x v="0"/>
  </r>
  <r>
    <x v="31"/>
    <x v="31"/>
    <s v="(주)LG유플러스"/>
    <d v="2023-08-31T00:00:00"/>
    <s v="20230831-7010-7"/>
    <s v="이동전화요금 010-2382-7298"/>
    <x v="1079"/>
    <x v="0"/>
  </r>
  <r>
    <x v="31"/>
    <x v="31"/>
    <s v="(주)LG유플러스"/>
    <d v="2023-08-31T00:00:00"/>
    <s v="20230831-7010-8"/>
    <s v="이동전화요금 010-5704-7315"/>
    <x v="1154"/>
    <x v="0"/>
  </r>
  <r>
    <x v="31"/>
    <x v="31"/>
    <s v="(주)오디텍전주지점"/>
    <d v="2023-08-31T00:00:00"/>
    <s v="20230831-7012-4"/>
    <s v="8월 소액"/>
    <x v="1155"/>
    <x v="0"/>
  </r>
  <r>
    <x v="31"/>
    <x v="31"/>
    <s v="삼봉에너지"/>
    <d v="2023-08-31T00:00:00"/>
    <s v="20230831-7033-1"/>
    <s v="8월 주유"/>
    <x v="1156"/>
    <x v="0"/>
  </r>
  <r>
    <x v="31"/>
    <x v="31"/>
    <s v="신한카드(최봉민 부사장)"/>
    <d v="2023-09-02T00:00:00"/>
    <s v="20230902-7001-1"/>
    <s v="식대비"/>
    <x v="1143"/>
    <x v="0"/>
  </r>
  <r>
    <x v="31"/>
    <x v="31"/>
    <s v="신한카드(황선태전무이사)"/>
    <d v="2023-09-06T00:00:00"/>
    <s v="20230906-7002-1"/>
    <s v="생일자 축하 상품권 구입"/>
    <x v="1157"/>
    <x v="0"/>
  </r>
  <r>
    <x v="31"/>
    <x v="31"/>
    <s v="반도체사업부"/>
    <d v="2023-09-08T00:00:00"/>
    <s v="20230908-7002-3"/>
    <s v="8월 중식대(오성복)"/>
    <x v="1086"/>
    <x v="0"/>
  </r>
  <r>
    <x v="31"/>
    <x v="31"/>
    <s v="국민건강보험공단"/>
    <d v="2023-09-11T00:00:00"/>
    <s v="20230911-7007-2"/>
    <s v="8월 건강보험"/>
    <x v="1158"/>
    <x v="0"/>
  </r>
  <r>
    <x v="31"/>
    <x v="31"/>
    <s v="근로복지공단"/>
    <d v="2023-09-11T00:00:00"/>
    <s v="20230911-7007-3"/>
    <s v="8월 고용,산재"/>
    <x v="1159"/>
    <x v="0"/>
  </r>
  <r>
    <x v="31"/>
    <x v="31"/>
    <s v="청소마법사"/>
    <d v="2023-09-15T00:00:00"/>
    <s v="20230915-7015-1"/>
    <s v="윤하우스 301호 입주청소"/>
    <x v="1160"/>
    <x v="0"/>
  </r>
  <r>
    <x v="31"/>
    <x v="31"/>
    <s v="신한카드(최봉민 부사장)"/>
    <d v="2023-09-16T00:00:00"/>
    <s v="20230916-7001-1"/>
    <s v="식대비"/>
    <x v="1145"/>
    <x v="0"/>
  </r>
  <r>
    <x v="31"/>
    <x v="31"/>
    <s v="신한카드(최봉민 부사장)"/>
    <d v="2023-09-17T00:00:00"/>
    <s v="20230917-7001-1"/>
    <s v="식대비"/>
    <x v="1068"/>
    <x v="0"/>
  </r>
  <r>
    <x v="31"/>
    <x v="31"/>
    <s v="한국전력공사"/>
    <d v="2023-09-18T00:00:00"/>
    <s v="20230918-7001-3"/>
    <s v="전기요금(에비나고문 303호)"/>
    <x v="1161"/>
    <x v="0"/>
  </r>
  <r>
    <x v="31"/>
    <x v="31"/>
    <s v="신한카드(최봉민 부사장)"/>
    <d v="2023-09-20T00:00:00"/>
    <s v="20230920-7008-1"/>
    <s v="식대비"/>
    <x v="173"/>
    <x v="0"/>
  </r>
  <r>
    <x v="31"/>
    <x v="31"/>
    <s v="반도체사업부"/>
    <d v="2023-09-21T00:00:00"/>
    <s v="20230921-7006-2"/>
    <s v="에비나고문 일본 방문 항공권(23.9/26~10/5)"/>
    <x v="1162"/>
    <x v="0"/>
  </r>
  <r>
    <x v="31"/>
    <x v="31"/>
    <s v="신한카드(최봉민 부사장)"/>
    <d v="2023-09-24T00:00:00"/>
    <s v="20230924-7002-1"/>
    <s v="식대비"/>
    <x v="1050"/>
    <x v="0"/>
  </r>
  <r>
    <x v="31"/>
    <x v="31"/>
    <s v="(주)케이티"/>
    <d v="2023-09-25T00:00:00"/>
    <s v="20230925-7028-1"/>
    <s v="이동전화요금 010-9877-9940"/>
    <x v="1163"/>
    <x v="0"/>
  </r>
  <r>
    <x v="31"/>
    <x v="31"/>
    <s v="(주)케이티"/>
    <d v="2023-09-25T00:00:00"/>
    <s v="20230925-7028-2"/>
    <s v="이동전화요금 010-3675-7293"/>
    <x v="1164"/>
    <x v="0"/>
  </r>
  <r>
    <x v="31"/>
    <x v="31"/>
    <s v="(주)케이티"/>
    <d v="2023-09-25T00:00:00"/>
    <s v="20230925-7028-3"/>
    <s v="이동전화요금 010-6797-8555"/>
    <x v="1165"/>
    <x v="0"/>
  </r>
  <r>
    <x v="31"/>
    <x v="31"/>
    <s v="(주)케이티"/>
    <d v="2023-09-25T00:00:00"/>
    <s v="20230925-7028-4"/>
    <s v="이동전화요금 010-3675-8548"/>
    <x v="1166"/>
    <x v="0"/>
  </r>
  <r>
    <x v="31"/>
    <x v="31"/>
    <s v="SK텔레콤"/>
    <d v="2023-09-25T00:00:00"/>
    <s v="20230925-7028-5"/>
    <s v="이동전화요금 010-5002-8628"/>
    <x v="1018"/>
    <x v="0"/>
  </r>
  <r>
    <x v="31"/>
    <x v="31"/>
    <s v="(주)LG유플러스"/>
    <d v="2023-09-25T00:00:00"/>
    <s v="20230925-7028-6"/>
    <s v="이동전화요금 010-2382-7298"/>
    <x v="1079"/>
    <x v="0"/>
  </r>
  <r>
    <x v="31"/>
    <x v="31"/>
    <s v="(주)LG유플러스"/>
    <d v="2023-09-25T00:00:00"/>
    <s v="20230925-7028-7"/>
    <s v="이동전화요금 010-5704-7315"/>
    <x v="1167"/>
    <x v="0"/>
  </r>
  <r>
    <x v="31"/>
    <x v="31"/>
    <s v="(유)신일해외관광"/>
    <d v="2023-09-25T00:00:00"/>
    <s v="20230925-7037-1"/>
    <s v="9월 전세버스 임차료"/>
    <x v="1013"/>
    <x v="0"/>
  </r>
  <r>
    <x v="31"/>
    <x v="31"/>
    <s v="(주)풀무원푸드앤컬쳐"/>
    <d v="2023-09-25T00:00:00"/>
    <s v="20230925-7039-1"/>
    <s v="9월 식대"/>
    <x v="1168"/>
    <x v="0"/>
  </r>
  <r>
    <x v="31"/>
    <x v="31"/>
    <s v="(주)풀무원푸드앤컬쳐"/>
    <d v="2023-09-25T00:00:00"/>
    <s v="20230925-7039-3"/>
    <s v="9월 식대"/>
    <x v="1011"/>
    <x v="0"/>
  </r>
  <r>
    <x v="31"/>
    <x v="31"/>
    <s v="씨랩(C Lab)"/>
    <d v="2023-09-26T00:00:00"/>
    <s v="20230926-7015-1"/>
    <s v="커피머신 원두 시럽"/>
    <x v="1148"/>
    <x v="0"/>
  </r>
  <r>
    <x v="31"/>
    <x v="31"/>
    <s v="생수백화점"/>
    <d v="2023-09-26T00:00:00"/>
    <s v="20230926-7017-1"/>
    <s v="9월 생수"/>
    <x v="1169"/>
    <x v="0"/>
  </r>
  <r>
    <x v="31"/>
    <x v="31"/>
    <s v="주식회사농협목우촌전주지머"/>
    <d v="2023-09-27T00:00:00"/>
    <s v="20230927-7036-1"/>
    <s v="임직원 명절 선물세트"/>
    <x v="1170"/>
    <x v="0"/>
  </r>
  <r>
    <x v="31"/>
    <x v="31"/>
    <s v="(주)오디텍전주지점"/>
    <d v="2023-09-30T00:00:00"/>
    <s v="20230930-7001-5"/>
    <s v="9월 소액"/>
    <x v="1171"/>
    <x v="0"/>
  </r>
  <r>
    <x v="31"/>
    <x v="31"/>
    <s v="삼봉에너지"/>
    <d v="2023-09-30T00:00:00"/>
    <s v="20230930-7006-1"/>
    <s v="9월 주유"/>
    <x v="1172"/>
    <x v="0"/>
  </r>
  <r>
    <x v="31"/>
    <x v="31"/>
    <s v="반도체사업부"/>
    <d v="2023-09-30T00:00:00"/>
    <s v="20230930-7010-3"/>
    <s v="9월 휴일근무자 중식대"/>
    <x v="121"/>
    <x v="0"/>
  </r>
  <r>
    <x v="31"/>
    <x v="31"/>
    <s v="국민건강보험공단"/>
    <d v="2023-09-30T00:00:00"/>
    <s v="20230930-7011-2"/>
    <s v="9월 건강보험"/>
    <x v="1173"/>
    <x v="0"/>
  </r>
  <r>
    <x v="31"/>
    <x v="31"/>
    <s v="근로복지공단"/>
    <d v="2023-09-30T00:00:00"/>
    <s v="20230930-7011-3"/>
    <s v="9월 고용,산재"/>
    <x v="1174"/>
    <x v="0"/>
  </r>
  <r>
    <x v="31"/>
    <x v="31"/>
    <s v="신한카드(최봉민 부사장)"/>
    <d v="2023-10-02T00:00:00"/>
    <s v="20231002-7001-1"/>
    <s v="식대비"/>
    <x v="1050"/>
    <x v="0"/>
  </r>
  <r>
    <x v="31"/>
    <x v="31"/>
    <s v="신한카드(최봉민 부사장)"/>
    <d v="2023-10-08T00:00:00"/>
    <s v="20231008-7001-1"/>
    <s v="식대비"/>
    <x v="116"/>
    <x v="0"/>
  </r>
  <r>
    <x v="31"/>
    <x v="31"/>
    <s v="한국전력공사"/>
    <d v="2023-10-18T00:00:00"/>
    <s v="20231018-7002-3"/>
    <s v="전기요금(에비나고문 303호)"/>
    <x v="1175"/>
    <x v="0"/>
  </r>
  <r>
    <x v="31"/>
    <x v="31"/>
    <s v="청소마법사"/>
    <d v="2023-10-19T00:00:00"/>
    <s v="20231019-7002-1"/>
    <s v="윤하우스 301호 입주청소"/>
    <x v="1176"/>
    <x v="0"/>
  </r>
  <r>
    <x v="31"/>
    <x v="31"/>
    <s v="(주)풀무원푸드앤컬쳐"/>
    <d v="2023-10-25T00:00:00"/>
    <s v="20231025-7034-1"/>
    <s v="10월 식대"/>
    <x v="1177"/>
    <x v="0"/>
  </r>
  <r>
    <x v="31"/>
    <x v="31"/>
    <s v="(주)풀무원푸드앤컬쳐"/>
    <d v="2023-10-25T00:00:00"/>
    <s v="20231025-7034-3"/>
    <s v="10월 식대"/>
    <x v="1011"/>
    <x v="0"/>
  </r>
  <r>
    <x v="31"/>
    <x v="31"/>
    <s v="생수백화점"/>
    <d v="2023-10-26T00:00:00"/>
    <s v="20231026-7004-1"/>
    <s v="10월 생수"/>
    <x v="1178"/>
    <x v="0"/>
  </r>
  <r>
    <x v="31"/>
    <x v="31"/>
    <s v="(유)신일해외관광"/>
    <d v="2023-10-27T00:00:00"/>
    <s v="20231027-7007-1"/>
    <s v="10월 전세버스 임차료"/>
    <x v="1013"/>
    <x v="0"/>
  </r>
  <r>
    <x v="31"/>
    <x v="31"/>
    <s v="씨랩(C Lab)"/>
    <d v="2023-10-27T00:00:00"/>
    <s v="20231027-7010-1"/>
    <s v="커피머신 원두 시럽"/>
    <x v="1148"/>
    <x v="0"/>
  </r>
  <r>
    <x v="31"/>
    <x v="31"/>
    <s v="신한카드(최봉민 부사장)"/>
    <d v="2023-10-28T00:00:00"/>
    <s v="20231028-7001-1"/>
    <s v="식대비"/>
    <x v="1012"/>
    <x v="0"/>
  </r>
  <r>
    <x v="31"/>
    <x v="31"/>
    <s v="(주)케이티"/>
    <d v="2023-10-31T00:00:00"/>
    <s v="20231031-7010-1"/>
    <s v="이동전화요금 010-9877-9940"/>
    <x v="1179"/>
    <x v="0"/>
  </r>
  <r>
    <x v="31"/>
    <x v="31"/>
    <s v="(주)케이티"/>
    <d v="2023-10-31T00:00:00"/>
    <s v="20231031-7010-2"/>
    <s v="이동전화요금 010-3675-7293"/>
    <x v="1034"/>
    <x v="0"/>
  </r>
  <r>
    <x v="31"/>
    <x v="31"/>
    <s v="(주)케이티"/>
    <d v="2023-10-31T00:00:00"/>
    <s v="20231031-7010-3"/>
    <s v="이동전화요금 010-6797-8555"/>
    <x v="1115"/>
    <x v="0"/>
  </r>
  <r>
    <x v="31"/>
    <x v="31"/>
    <s v="(주)케이티"/>
    <d v="2023-10-31T00:00:00"/>
    <s v="20231031-7010-4"/>
    <s v="이동전화요금 010-3675-8548"/>
    <x v="1036"/>
    <x v="0"/>
  </r>
  <r>
    <x v="31"/>
    <x v="31"/>
    <s v="SK텔레콤"/>
    <d v="2023-10-31T00:00:00"/>
    <s v="20231031-7010-5"/>
    <s v="이동전화요금 010-5002-8628"/>
    <x v="1018"/>
    <x v="0"/>
  </r>
  <r>
    <x v="31"/>
    <x v="31"/>
    <s v="(주)LG유플러스"/>
    <d v="2023-10-31T00:00:00"/>
    <s v="20231031-7010-6"/>
    <s v="이동전화요금 010-2382-7298"/>
    <x v="1079"/>
    <x v="0"/>
  </r>
  <r>
    <x v="31"/>
    <x v="31"/>
    <s v="(주)LG유플러스"/>
    <d v="2023-10-31T00:00:00"/>
    <s v="20231031-7010-7"/>
    <s v="이동전화요금 010-5704-7315"/>
    <x v="1037"/>
    <x v="0"/>
  </r>
  <r>
    <x v="31"/>
    <x v="31"/>
    <s v="삼봉에너지"/>
    <d v="2023-10-31T00:00:00"/>
    <s v="20231031-7043-1"/>
    <s v="10월 주유"/>
    <x v="1180"/>
    <x v="0"/>
  </r>
  <r>
    <x v="31"/>
    <x v="31"/>
    <s v="(주)오디텍전주지점"/>
    <d v="2023-10-31T00:00:00"/>
    <s v="20231031-7044-4"/>
    <s v="10월 소액"/>
    <x v="1181"/>
    <x v="0"/>
  </r>
  <r>
    <x v="31"/>
    <x v="31"/>
    <s v="신한카드(최봉민 부사장)"/>
    <d v="2023-11-04T00:00:00"/>
    <s v="20231104-7001-1"/>
    <s v="식대비"/>
    <x v="1045"/>
    <x v="0"/>
  </r>
  <r>
    <x v="31"/>
    <x v="31"/>
    <s v="신한카드(황선태전무이사)"/>
    <d v="2023-11-04T00:00:00"/>
    <s v="20231104-7002-1"/>
    <s v="반도체부문 회식"/>
    <x v="527"/>
    <x v="0"/>
  </r>
  <r>
    <x v="31"/>
    <x v="31"/>
    <s v="(유)신일해외관광"/>
    <d v="2023-11-04T00:00:00"/>
    <s v="20231104-7003-1"/>
    <s v="야유회 전세버스 임차료"/>
    <x v="1182"/>
    <x v="0"/>
  </r>
  <r>
    <x v="31"/>
    <x v="31"/>
    <s v="반도체사업부"/>
    <d v="2023-11-10T00:00:00"/>
    <s v="20231110-7004-3"/>
    <s v="10월 중식대(오성복)"/>
    <x v="121"/>
    <x v="0"/>
  </r>
  <r>
    <x v="31"/>
    <x v="31"/>
    <s v="국민건강보험공단"/>
    <d v="2023-11-10T00:00:00"/>
    <s v="20231110-7012-2"/>
    <s v="10월 건강보험"/>
    <x v="1183"/>
    <x v="0"/>
  </r>
  <r>
    <x v="31"/>
    <x v="31"/>
    <s v="근로복지공단"/>
    <d v="2023-11-10T00:00:00"/>
    <s v="20231110-7012-3"/>
    <s v="10월 고용,산재"/>
    <x v="1184"/>
    <x v="0"/>
  </r>
  <r>
    <x v="31"/>
    <x v="31"/>
    <s v="(주)오디텍전주지점"/>
    <d v="2023-11-13T00:00:00"/>
    <s v="20231113-7006-2"/>
    <s v="10월 휴일 근무자 식대비"/>
    <x v="1185"/>
    <x v="0"/>
  </r>
  <r>
    <x v="31"/>
    <x v="31"/>
    <s v="반도체사업부"/>
    <d v="2023-11-13T00:00:00"/>
    <s v="20231113-7007-1"/>
    <s v="10월 생일자 상품권,케이크 구매"/>
    <x v="1186"/>
    <x v="0"/>
  </r>
  <r>
    <x v="31"/>
    <x v="31"/>
    <s v="반도체사업부"/>
    <d v="2023-11-13T00:00:00"/>
    <s v="20231113-7008-1"/>
    <s v="11월 생일자 상품권,케이크 구매"/>
    <x v="1016"/>
    <x v="0"/>
  </r>
  <r>
    <x v="31"/>
    <x v="31"/>
    <s v="신한카드(최봉민 부사장)"/>
    <d v="2023-11-17T00:00:00"/>
    <s v="20231117-7001-1"/>
    <s v="식대비"/>
    <x v="1143"/>
    <x v="0"/>
  </r>
  <r>
    <x v="31"/>
    <x v="31"/>
    <s v="신한카드(최봉민 부사장)"/>
    <d v="2023-11-19T00:00:00"/>
    <s v="20231119-7001-1"/>
    <s v="식대비"/>
    <x v="1024"/>
    <x v="0"/>
  </r>
  <r>
    <x v="31"/>
    <x v="31"/>
    <s v="한국전력공사"/>
    <d v="2023-11-20T00:00:00"/>
    <s v="20231120-7001-3"/>
    <s v="전기요금(에비나고문 303호)"/>
    <x v="1187"/>
    <x v="0"/>
  </r>
  <r>
    <x v="31"/>
    <x v="31"/>
    <s v="(주)풀무원푸드앤컬쳐"/>
    <d v="2023-11-24T00:00:00"/>
    <s v="20231124-7005-1"/>
    <s v="11월 식대"/>
    <x v="1188"/>
    <x v="0"/>
  </r>
  <r>
    <x v="31"/>
    <x v="31"/>
    <s v="(주)풀무원푸드앤컬쳐"/>
    <d v="2023-11-24T00:00:00"/>
    <s v="20231124-7005-3"/>
    <s v="11월 식대"/>
    <x v="1011"/>
    <x v="0"/>
  </r>
  <r>
    <x v="31"/>
    <x v="31"/>
    <s v="신한카드(최봉민 부사장)"/>
    <d v="2023-11-26T00:00:00"/>
    <s v="20231126-7001-1"/>
    <s v="식대비"/>
    <x v="1045"/>
    <x v="0"/>
  </r>
  <r>
    <x v="31"/>
    <x v="31"/>
    <s v="(유)신일해외관광"/>
    <d v="2023-11-26T00:00:00"/>
    <s v="20231126-7002-1"/>
    <s v="11월 전세버스 임차료"/>
    <x v="1013"/>
    <x v="0"/>
  </r>
  <r>
    <x v="31"/>
    <x v="31"/>
    <s v="생수백화점"/>
    <d v="2023-11-26T00:00:00"/>
    <s v="20231126-7003-1"/>
    <s v="11월 생수"/>
    <x v="1189"/>
    <x v="0"/>
  </r>
  <r>
    <x v="31"/>
    <x v="31"/>
    <s v="반도체사업부"/>
    <d v="2023-11-27T00:00:00"/>
    <s v="20231127-7005-1"/>
    <s v="반도체부문 추계 야유회"/>
    <x v="1190"/>
    <x v="0"/>
  </r>
  <r>
    <x v="31"/>
    <x v="31"/>
    <s v="반도체사업부"/>
    <d v="2023-11-27T00:00:00"/>
    <s v="20231127-7005-2"/>
    <s v="반도체부문 추계 야유회"/>
    <x v="1028"/>
    <x v="0"/>
  </r>
  <r>
    <x v="31"/>
    <x v="31"/>
    <s v="신한카드(최봉민 부사장)"/>
    <d v="2023-11-27T00:00:00"/>
    <s v="20231127-7016-1"/>
    <s v="식대비"/>
    <x v="1191"/>
    <x v="0"/>
  </r>
  <r>
    <x v="31"/>
    <x v="31"/>
    <s v="씨랩(C Lab)"/>
    <d v="2023-11-29T00:00:00"/>
    <s v="20231129-7001-1"/>
    <s v="커피머신 원두 시럽"/>
    <x v="1148"/>
    <x v="0"/>
  </r>
  <r>
    <x v="31"/>
    <x v="31"/>
    <s v="신한카드(최봉민 부사장)"/>
    <d v="2023-11-29T00:00:00"/>
    <s v="20231129-7009-1"/>
    <s v="식대비"/>
    <x v="1004"/>
    <x v="0"/>
  </r>
  <r>
    <x v="31"/>
    <x v="31"/>
    <s v="(주)케이티"/>
    <d v="2023-11-30T00:00:00"/>
    <s v="20231130-7013-1"/>
    <s v="이동전화요금 010-9877-9940"/>
    <x v="1192"/>
    <x v="0"/>
  </r>
  <r>
    <x v="31"/>
    <x v="31"/>
    <s v="(주)케이티"/>
    <d v="2023-11-30T00:00:00"/>
    <s v="20231130-7013-2"/>
    <s v="이동전화요금 010-3675-7293"/>
    <x v="1193"/>
    <x v="0"/>
  </r>
  <r>
    <x v="31"/>
    <x v="31"/>
    <s v="(주)케이티"/>
    <d v="2023-11-30T00:00:00"/>
    <s v="20231130-7013-3"/>
    <s v="이동전화요금 010-6797-8555"/>
    <x v="1115"/>
    <x v="0"/>
  </r>
  <r>
    <x v="31"/>
    <x v="31"/>
    <s v="(주)케이티"/>
    <d v="2023-11-30T00:00:00"/>
    <s v="20231130-7013-4"/>
    <s v="이동전화요금 010-3675-8548"/>
    <x v="1017"/>
    <x v="0"/>
  </r>
  <r>
    <x v="31"/>
    <x v="31"/>
    <s v="SK텔레콤"/>
    <d v="2023-11-30T00:00:00"/>
    <s v="20231130-7013-5"/>
    <s v="이동전화요금 010-5002-8628"/>
    <x v="1018"/>
    <x v="0"/>
  </r>
  <r>
    <x v="31"/>
    <x v="31"/>
    <s v="(주)LG유플러스"/>
    <d v="2023-11-30T00:00:00"/>
    <s v="20231130-7013-6"/>
    <s v="이동전화요금 010-2382-7298"/>
    <x v="1079"/>
    <x v="0"/>
  </r>
  <r>
    <x v="31"/>
    <x v="31"/>
    <s v="(주)LG유플러스"/>
    <d v="2023-11-30T00:00:00"/>
    <s v="20231130-7013-7"/>
    <s v="이동전화요금 010-5704-7315"/>
    <x v="1194"/>
    <x v="0"/>
  </r>
  <r>
    <x v="31"/>
    <x v="31"/>
    <s v="(주)오디텍전주지점"/>
    <d v="2023-11-30T00:00:00"/>
    <s v="20231130-7037-5"/>
    <s v="11월 소액"/>
    <x v="1195"/>
    <x v="0"/>
  </r>
  <r>
    <x v="31"/>
    <x v="31"/>
    <s v="삼봉에너지"/>
    <d v="2023-11-30T00:00:00"/>
    <s v="20231130-7038-1"/>
    <s v="11월 주유"/>
    <x v="1196"/>
    <x v="0"/>
  </r>
  <r>
    <x v="31"/>
    <x v="31"/>
    <s v="삼성화재해상보험"/>
    <d v="2023-12-04T00:00:00"/>
    <s v="20231204-7010-1"/>
    <s v="자동차종합보험(임성태상무 171고3268)"/>
    <x v="1197"/>
    <x v="0"/>
  </r>
  <r>
    <x v="31"/>
    <x v="31"/>
    <s v="반도체사업부"/>
    <d v="2023-12-08T00:00:00"/>
    <s v="20231208-7004-3"/>
    <s v="11월 중식대(오성복)"/>
    <x v="1016"/>
    <x v="0"/>
  </r>
  <r>
    <x v="31"/>
    <x v="31"/>
    <s v="신한카드(최봉민 부사장)"/>
    <d v="2023-12-10T00:00:00"/>
    <s v="20231210-7002-1"/>
    <s v="식대비"/>
    <x v="1045"/>
    <x v="0"/>
  </r>
  <r>
    <x v="31"/>
    <x v="31"/>
    <s v="국민건강보험공단"/>
    <d v="2023-12-11T00:00:00"/>
    <s v="20231211-7003-2"/>
    <s v="11월 건강보험"/>
    <x v="1198"/>
    <x v="0"/>
  </r>
  <r>
    <x v="31"/>
    <x v="31"/>
    <s v="근로복지공단"/>
    <d v="2023-12-11T00:00:00"/>
    <s v="20231211-7003-3"/>
    <s v="11월 고용,산재"/>
    <x v="1199"/>
    <x v="0"/>
  </r>
  <r>
    <x v="31"/>
    <x v="31"/>
    <s v="반도체사업부"/>
    <d v="2023-12-11T00:00:00"/>
    <s v="20231211-7007-1"/>
    <s v="12월 생일자 상품권,케이크 구매"/>
    <x v="1160"/>
    <x v="0"/>
  </r>
  <r>
    <x v="31"/>
    <x v="31"/>
    <s v="신한카드(최봉민 부사장)"/>
    <d v="2023-12-15T00:00:00"/>
    <s v="20231215-7003-1"/>
    <s v="식대비"/>
    <x v="1005"/>
    <x v="0"/>
  </r>
  <r>
    <x v="31"/>
    <x v="31"/>
    <s v="신한카드(최봉민 부사장)"/>
    <d v="2023-12-16T00:00:00"/>
    <s v="20231216-7001-1"/>
    <s v="식대비"/>
    <x v="1050"/>
    <x v="0"/>
  </r>
  <r>
    <x v="31"/>
    <x v="31"/>
    <s v="한국전력공사"/>
    <d v="2023-12-18T00:00:00"/>
    <s v="20231218-7001-3"/>
    <s v="전기요금(에비나고문 303호)"/>
    <x v="1200"/>
    <x v="0"/>
  </r>
  <r>
    <x v="31"/>
    <x v="31"/>
    <s v="신혼꽃화원"/>
    <d v="2023-12-18T00:00:00"/>
    <s v="20231218-7003-1"/>
    <s v="서화연기사 결혼 화환외1건"/>
    <x v="427"/>
    <x v="0"/>
  </r>
  <r>
    <x v="31"/>
    <x v="31"/>
    <s v="신한카드(최봉민 부사장)"/>
    <d v="2023-12-19T00:00:00"/>
    <s v="20231219-7002-1"/>
    <s v="식대비"/>
    <x v="1024"/>
    <x v="0"/>
  </r>
  <r>
    <x v="31"/>
    <x v="31"/>
    <s v="신한카드(최봉민 부사장)"/>
    <d v="2023-12-21T00:00:00"/>
    <s v="20231221-7009-1"/>
    <s v="식대비"/>
    <x v="1068"/>
    <x v="0"/>
  </r>
  <r>
    <x v="31"/>
    <x v="31"/>
    <s v="대한산업보건협회"/>
    <d v="2023-12-22T00:00:00"/>
    <s v="20231222-7003-3"/>
    <s v="특수검진,배치전검진"/>
    <x v="1201"/>
    <x v="0"/>
  </r>
  <r>
    <x v="31"/>
    <x v="31"/>
    <s v="완산구청"/>
    <d v="2023-12-22T00:00:00"/>
    <s v="20231222-7019-1"/>
    <s v="자동차세(223다9799 황선태전무)"/>
    <x v="1202"/>
    <x v="0"/>
  </r>
  <r>
    <x v="31"/>
    <x v="31"/>
    <s v="전라북도익산시"/>
    <d v="2023-12-22T00:00:00"/>
    <s v="20231222-7019-2"/>
    <s v="자동차세(235어9507 최성우상무)"/>
    <x v="1120"/>
    <x v="0"/>
  </r>
  <r>
    <x v="31"/>
    <x v="31"/>
    <s v="전라북도익산시"/>
    <d v="2023-12-22T00:00:00"/>
    <s v="20231222-7019-3"/>
    <s v="자동차세(171고3268 임성태상무)"/>
    <x v="1203"/>
    <x v="0"/>
  </r>
  <r>
    <x v="31"/>
    <x v="31"/>
    <s v="(주)케이티"/>
    <d v="2023-12-22T00:00:00"/>
    <s v="20231222-7021-1"/>
    <s v="이동전화요금 010-9877-9940"/>
    <x v="1204"/>
    <x v="0"/>
  </r>
  <r>
    <x v="31"/>
    <x v="31"/>
    <s v="(주)케이티"/>
    <d v="2023-12-22T00:00:00"/>
    <s v="20231222-7021-2"/>
    <s v="이동전화요금 010-3675-7293"/>
    <x v="1205"/>
    <x v="0"/>
  </r>
  <r>
    <x v="31"/>
    <x v="31"/>
    <s v="(주)케이티"/>
    <d v="2023-12-22T00:00:00"/>
    <s v="20231222-7021-3"/>
    <s v="이동전화요금 010-6797-8555"/>
    <x v="1115"/>
    <x v="0"/>
  </r>
  <r>
    <x v="31"/>
    <x v="31"/>
    <s v="(주)케이티"/>
    <d v="2023-12-22T00:00:00"/>
    <s v="20231222-7021-4"/>
    <s v="이동전화요금 010-3675-8548"/>
    <x v="1036"/>
    <x v="0"/>
  </r>
  <r>
    <x v="31"/>
    <x v="31"/>
    <s v="SK텔레콤"/>
    <d v="2023-12-22T00:00:00"/>
    <s v="20231222-7021-5"/>
    <s v="이동전화요금 010-5002-8628"/>
    <x v="1018"/>
    <x v="0"/>
  </r>
  <r>
    <x v="31"/>
    <x v="31"/>
    <s v="(주)LG유플러스"/>
    <d v="2023-12-22T00:00:00"/>
    <s v="20231222-7021-6"/>
    <s v="이동전화요금 010-2382-7298"/>
    <x v="1079"/>
    <x v="0"/>
  </r>
  <r>
    <x v="31"/>
    <x v="31"/>
    <s v="(주)LG유플러스"/>
    <d v="2023-12-22T00:00:00"/>
    <s v="20231222-7021-7"/>
    <s v="이동전화요금 010-5704-7315"/>
    <x v="1206"/>
    <x v="0"/>
  </r>
  <r>
    <x v="31"/>
    <x v="31"/>
    <s v="전북도시가스"/>
    <d v="2023-12-22T00:00:00"/>
    <s v="20231222-7025-1"/>
    <s v="에비나고문 도시가스(원둔산3길12-14 303호)"/>
    <x v="638"/>
    <x v="0"/>
  </r>
  <r>
    <x v="31"/>
    <x v="31"/>
    <s v="(주)풀무원푸드앤컬쳐"/>
    <d v="2023-12-22T00:00:00"/>
    <s v="20231222-7030-1"/>
    <s v="12월 식대"/>
    <x v="1207"/>
    <x v="0"/>
  </r>
  <r>
    <x v="31"/>
    <x v="31"/>
    <s v="(주)풀무원푸드앤컬쳐"/>
    <d v="2023-12-22T00:00:00"/>
    <s v="20231222-7030-3"/>
    <s v="12월 식대"/>
    <x v="1011"/>
    <x v="0"/>
  </r>
  <r>
    <x v="31"/>
    <x v="31"/>
    <s v="씨랩(C Lab)"/>
    <d v="2023-12-22T00:00:00"/>
    <s v="20231222-7031-1"/>
    <s v="커피머신 원두 시럽"/>
    <x v="1148"/>
    <x v="0"/>
  </r>
  <r>
    <x v="31"/>
    <x v="31"/>
    <s v="생수백화점"/>
    <d v="2023-12-22T00:00:00"/>
    <s v="20231222-7034-1"/>
    <s v="12월 생수"/>
    <x v="1208"/>
    <x v="0"/>
  </r>
  <r>
    <x v="31"/>
    <x v="31"/>
    <s v="신한카드(최봉민 부사장)"/>
    <d v="2023-12-24T00:00:00"/>
    <s v="20231224-7001-1"/>
    <s v="식대비"/>
    <x v="1143"/>
    <x v="0"/>
  </r>
  <r>
    <x v="31"/>
    <x v="31"/>
    <s v="(유)신일해외관광"/>
    <d v="2023-12-25T00:00:00"/>
    <s v="20231225-7001-1"/>
    <s v="12월 전세버스 임차료"/>
    <x v="1013"/>
    <x v="0"/>
  </r>
  <r>
    <x v="31"/>
    <x v="31"/>
    <s v="신한카드(최봉민 부사장)"/>
    <d v="2023-12-25T00:00:00"/>
    <s v="20231225-7002-1"/>
    <s v="식대비"/>
    <x v="1209"/>
    <x v="0"/>
  </r>
  <r>
    <x v="31"/>
    <x v="31"/>
    <s v="현대해상화재보험"/>
    <d v="2023-12-28T00:00:00"/>
    <s v="20231228-7005-1"/>
    <s v="자동차종합보험(223다9799 황선태전무)"/>
    <x v="1210"/>
    <x v="0"/>
  </r>
  <r>
    <x v="31"/>
    <x v="31"/>
    <s v="신한카드(최봉민 부사장)"/>
    <d v="2023-12-28T00:00:00"/>
    <s v="20231228-7007-1"/>
    <s v="식대비"/>
    <x v="1130"/>
    <x v="0"/>
  </r>
  <r>
    <x v="31"/>
    <x v="31"/>
    <s v="동학산장"/>
    <d v="2023-12-30T00:00:00"/>
    <s v="20231230-7001-1"/>
    <s v="야유회 세미나실 및 음식, 숙박비용"/>
    <x v="1211"/>
    <x v="0"/>
  </r>
  <r>
    <x v="31"/>
    <x v="31"/>
    <s v="반도체사업부"/>
    <d v="2023-12-30T00:00:00"/>
    <s v="20231230-7002-1"/>
    <s v="반도체부문 워크샵 중식비"/>
    <x v="1212"/>
    <x v="0"/>
  </r>
  <r>
    <x v="31"/>
    <x v="31"/>
    <s v="(유)신일해외관광"/>
    <d v="2023-12-30T00:00:00"/>
    <s v="20231230-7005-1"/>
    <s v="반도체부문 워크샵 전세버스 임차료"/>
    <x v="6"/>
    <x v="0"/>
  </r>
  <r>
    <x v="31"/>
    <x v="31"/>
    <s v="신한카드(최봉민 부사장)"/>
    <d v="2023-12-31T00:00:00"/>
    <s v="20231231-7001-1"/>
    <s v="식대비"/>
    <x v="1045"/>
    <x v="0"/>
  </r>
  <r>
    <x v="31"/>
    <x v="31"/>
    <s v="신한카드(최봉민 부사장)"/>
    <d v="2023-12-31T00:00:00"/>
    <s v="20231231-7002-1"/>
    <s v="식대비"/>
    <x v="1071"/>
    <x v="0"/>
  </r>
  <r>
    <x v="31"/>
    <x v="31"/>
    <s v="(주)오디텍전주지점"/>
    <d v="2023-12-31T00:00:00"/>
    <s v="20231231-7004-1"/>
    <s v="12월 소액"/>
    <x v="1213"/>
    <x v="0"/>
  </r>
  <r>
    <x v="31"/>
    <x v="31"/>
    <s v="삼봉에너지"/>
    <d v="2023-12-31T00:00:00"/>
    <s v="20231231-7010-1"/>
    <s v="12월 주유"/>
    <x v="1214"/>
    <x v="0"/>
  </r>
  <r>
    <x v="31"/>
    <x v="31"/>
    <s v="반도체사업부"/>
    <d v="2023-12-31T00:00:00"/>
    <s v="20231231-7014-3"/>
    <s v="12월 휴일근무자 중식대"/>
    <x v="1215"/>
    <x v="0"/>
  </r>
  <r>
    <x v="31"/>
    <x v="31"/>
    <s v="국민건강보험공단"/>
    <d v="2023-12-31T00:00:00"/>
    <s v="20231231-7015-2"/>
    <s v="12월 건강보험"/>
    <x v="1216"/>
    <x v="0"/>
  </r>
  <r>
    <x v="31"/>
    <x v="31"/>
    <s v="근로복지공단"/>
    <d v="2023-12-31T00:00:00"/>
    <s v="20231231-7015-3"/>
    <s v="12월 고용,산재"/>
    <x v="1217"/>
    <x v="0"/>
  </r>
  <r>
    <x v="31"/>
    <x v="31"/>
    <s v="신혼꽃화원"/>
    <d v="2023-12-31T00:00:00"/>
    <s v="20231231-7019-1"/>
    <s v="이한근과장 부친상 근조외1건"/>
    <x v="427"/>
    <x v="0"/>
  </r>
  <r>
    <x v="32"/>
    <x v="32"/>
    <s v="ASIANTECH OPTIC CORP"/>
    <d v="2023-01-03T00:00:00"/>
    <s v="20230103-7005-1"/>
    <s v="10월일부 매출대금 회수"/>
    <x v="1218"/>
    <x v="0"/>
  </r>
  <r>
    <x v="32"/>
    <x v="32"/>
    <s v="Nanjing Evergreen trade co ltd"/>
    <d v="2023-01-05T00:00:00"/>
    <s v="20230105-7005-1"/>
    <s v="1월잔금,2월일부 매출대금 회수"/>
    <x v="1219"/>
    <x v="0"/>
  </r>
  <r>
    <x v="32"/>
    <x v="32"/>
    <s v="우체국"/>
    <d v="2023-01-31T00:00:00"/>
    <s v="20230131-7048-1"/>
    <s v="우체국(보통예금) -&gt; 하나은행(보통예금) 이체"/>
    <x v="1220"/>
    <x v="0"/>
  </r>
  <r>
    <x v="32"/>
    <x v="32"/>
    <s v="전주세무서"/>
    <d v="2023-02-10T00:00:00"/>
    <s v="20230210-7010-1"/>
    <s v="2기 확정 부가세 환급"/>
    <x v="1221"/>
    <x v="0"/>
  </r>
  <r>
    <x v="32"/>
    <x v="32"/>
    <s v="(사)한국무역협회"/>
    <d v="2023-02-24T00:00:00"/>
    <s v="20230224-7031-2"/>
    <s v="ABTC발급수수료(임성태상무)"/>
    <x v="1"/>
    <x v="1282"/>
  </r>
  <r>
    <x v="32"/>
    <x v="32"/>
    <s v="(사)한국무역협회"/>
    <d v="2023-02-24T00:00:00"/>
    <s v="20230224-7031-3"/>
    <s v="ABTC발급수수료(조아현대리)"/>
    <x v="1"/>
    <x v="1282"/>
  </r>
  <r>
    <x v="32"/>
    <x v="32"/>
    <s v="ASIANTECH OPTIC CORP"/>
    <d v="2023-03-30T00:00:00"/>
    <s v="20230330-7010-1"/>
    <s v="10월잔금 매출대금 회수"/>
    <x v="1222"/>
    <x v="0"/>
  </r>
  <r>
    <x v="32"/>
    <x v="32"/>
    <s v="반도체사업부"/>
    <d v="2023-03-31T00:00:00"/>
    <s v="20230331-7077-2"/>
    <s v="1분기 연구개발비 대체 - 핵심소재원천기술개발사업"/>
    <x v="1"/>
    <x v="1283"/>
  </r>
  <r>
    <x v="32"/>
    <x v="32"/>
    <s v="ASIANTECH OPTIC CORP"/>
    <d v="2023-04-10T00:00:00"/>
    <s v="20230410-7020-1"/>
    <s v="1월분 매출대금 회수"/>
    <x v="1223"/>
    <x v="0"/>
  </r>
  <r>
    <x v="32"/>
    <x v="32"/>
    <s v="전주세무서"/>
    <d v="2023-05-10T00:00:00"/>
    <s v="20230510-7024-1"/>
    <s v="1기 예정 부가세 환급"/>
    <x v="1224"/>
    <x v="0"/>
  </r>
  <r>
    <x v="32"/>
    <x v="32"/>
    <s v="반도체사업부"/>
    <d v="2023-05-13T00:00:00"/>
    <s v="20230513-7004-1"/>
    <s v="핵심소재 원천기술 과제 관련 학술논물 발표 출장비"/>
    <x v="1225"/>
    <x v="0"/>
  </r>
  <r>
    <x v="32"/>
    <x v="32"/>
    <s v="반도체사업부"/>
    <d v="2023-06-05T00:00:00"/>
    <s v="20230605-7002-2"/>
    <s v="최봉민부사장외 중국출장비 정산(5/18~21)"/>
    <x v="1"/>
    <x v="1284"/>
  </r>
  <r>
    <x v="32"/>
    <x v="32"/>
    <s v="반도체사업부"/>
    <d v="2023-06-30T00:00:00"/>
    <s v="20230630-7087-2"/>
    <s v="2분기 연구개발비 대체 - 핵심소재원천기술개발사업"/>
    <x v="1"/>
    <x v="1285"/>
  </r>
  <r>
    <x v="32"/>
    <x v="32"/>
    <s v="전주세무서"/>
    <d v="2023-08-03T00:00:00"/>
    <s v="20230803-7017-1"/>
    <s v="1기 확정 부가세 환급"/>
    <x v="1226"/>
    <x v="0"/>
  </r>
  <r>
    <x v="32"/>
    <x v="32"/>
    <s v="ASIANTECH OPTIC CORP"/>
    <d v="2023-08-11T00:00:00"/>
    <s v="20230811-7008-1"/>
    <s v="4월잔금,5월일부 매출대금 회수"/>
    <x v="1227"/>
    <x v="0"/>
  </r>
  <r>
    <x v="32"/>
    <x v="32"/>
    <s v="RAYTRONJAPAN"/>
    <d v="2023-08-11T00:00:00"/>
    <s v="20230811-7009-1"/>
    <s v="4월분 매출대금 회수"/>
    <x v="1228"/>
    <x v="0"/>
  </r>
  <r>
    <x v="32"/>
    <x v="32"/>
    <s v="Nanjing Evergreen trade co ltd"/>
    <d v="2023-09-26T00:00:00"/>
    <s v="20230926-7014-1"/>
    <s v="8월잔금,9월,10월,11월,12월,1월,2월,3월일부 매출대금 회수"/>
    <x v="1229"/>
    <x v="0"/>
  </r>
  <r>
    <x v="32"/>
    <x v="32"/>
    <s v="반도체사업부"/>
    <d v="2023-09-30T00:00:00"/>
    <s v="20230930-7027-2"/>
    <s v="3분기 연구개발비 대체 - 핵심소재원천기술개발사업"/>
    <x v="1"/>
    <x v="1286"/>
  </r>
  <r>
    <x v="32"/>
    <x v="32"/>
    <s v="전주세무서"/>
    <d v="2023-11-02T00:00:00"/>
    <s v="20231102-7003-1"/>
    <s v="2기 예정 부가세 환급"/>
    <x v="1230"/>
    <x v="0"/>
  </r>
  <r>
    <x v="32"/>
    <x v="32"/>
    <s v="Nanjing Evergreen trade co ltd"/>
    <d v="2023-11-24T00:00:00"/>
    <s v="20231124-7014-1"/>
    <s v="3월잔금,4월일부 매출대금 회수"/>
    <x v="1231"/>
    <x v="0"/>
  </r>
  <r>
    <x v="32"/>
    <x v="32"/>
    <s v="ASIANTECH OPTIC CORP"/>
    <d v="2023-12-05T00:00:00"/>
    <s v="20231205-7007-1"/>
    <s v="6월잔금,7월,8월,9월일부 매출대금 회수"/>
    <x v="1232"/>
    <x v="0"/>
  </r>
  <r>
    <x v="32"/>
    <x v="32"/>
    <s v="SHENZHEN CITY SUNMOON ELEC"/>
    <d v="2023-12-05T00:00:00"/>
    <s v="20231205-7008-1"/>
    <s v="3월잔금,4월일부 매출대금 회수"/>
    <x v="1233"/>
    <x v="0"/>
  </r>
  <r>
    <x v="32"/>
    <x v="32"/>
    <s v="Nanjing Evergreen trade co ltd"/>
    <d v="2023-12-29T00:00:00"/>
    <s v="20231229-7014-1"/>
    <s v="4월잔금,5월,6월,7월일부 매출대금 회수"/>
    <x v="1234"/>
    <x v="0"/>
  </r>
  <r>
    <x v="32"/>
    <x v="32"/>
    <s v="반도체사업부"/>
    <d v="2023-12-31T00:00:00"/>
    <s v="20231231-7031-2"/>
    <s v="4분기 연구개발비 대체 - 핵심소재원천기술개발사업"/>
    <x v="1"/>
    <x v="1287"/>
  </r>
  <r>
    <x v="33"/>
    <x v="33"/>
    <s v="인천세관장"/>
    <d v="2023-01-02T00:00:00"/>
    <s v="20230102-7006-1"/>
    <s v="KWANGMYUNG RETURN시 수입부가세"/>
    <x v="1235"/>
    <x v="0"/>
  </r>
  <r>
    <x v="33"/>
    <x v="33"/>
    <s v="(주)세영로지스틱스"/>
    <d v="2023-01-02T00:00:00"/>
    <s v="20230102-7006-4"/>
    <s v="KWANGMYUNG RETURN시 수입통관료"/>
    <x v="1236"/>
    <x v="0"/>
  </r>
  <r>
    <x v="33"/>
    <x v="33"/>
    <s v="(주)세영로지스틱스"/>
    <d v="2023-01-02T00:00:00"/>
    <s v="20230102-7006-7"/>
    <s v="KWANGMYUNG RETURN시 수입통관료"/>
    <x v="1"/>
    <x v="0"/>
  </r>
  <r>
    <x v="33"/>
    <x v="33"/>
    <s v="유한회사 월드시스템공조"/>
    <d v="2023-01-03T00:00:00"/>
    <s v="20230103-7002-2"/>
    <s v="QD 연구실 냉방기 설치"/>
    <x v="1237"/>
    <x v="0"/>
  </r>
  <r>
    <x v="33"/>
    <x v="33"/>
    <s v="(주)세미칩스"/>
    <d v="2023-01-04T00:00:00"/>
    <s v="20230104-7004-2"/>
    <s v="Wafer"/>
    <x v="1238"/>
    <x v="0"/>
  </r>
  <r>
    <x v="33"/>
    <x v="33"/>
    <s v="오텍코리아 주식회사"/>
    <d v="2023-01-04T00:00:00"/>
    <s v="20230104-7007-2"/>
    <s v="알루미나"/>
    <x v="1004"/>
    <x v="0"/>
  </r>
  <r>
    <x v="33"/>
    <x v="33"/>
    <s v="주식회사 한비로"/>
    <d v="2023-01-05T00:00:00"/>
    <s v="20230105-7009-2"/>
    <s v="그룹웨어 서버 호스팅료"/>
    <x v="1044"/>
    <x v="0"/>
  </r>
  <r>
    <x v="33"/>
    <x v="33"/>
    <s v="(주)한국피더블유티"/>
    <d v="2023-01-06T00:00:00"/>
    <s v="20230106-7004-2"/>
    <s v="Titan ASD"/>
    <x v="498"/>
    <x v="0"/>
  </r>
  <r>
    <x v="33"/>
    <x v="33"/>
    <s v="주식회사 넥스트금속"/>
    <d v="2023-01-09T00:00:00"/>
    <s v="20230109-7003-2"/>
    <s v="Au"/>
    <x v="1239"/>
    <x v="0"/>
  </r>
  <r>
    <x v="33"/>
    <x v="33"/>
    <s v="인천세관장"/>
    <d v="2023-01-10T00:00:00"/>
    <s v="20230110-7003-2"/>
    <s v="SHENZHEN ORIENT RETURN시 수입부가세"/>
    <x v="1240"/>
    <x v="0"/>
  </r>
  <r>
    <x v="33"/>
    <x v="33"/>
    <s v="엔엘씨"/>
    <d v="2023-01-10T00:00:00"/>
    <s v="20230110-7008-2"/>
    <s v="APDE-1 Developer"/>
    <x v="1241"/>
    <x v="0"/>
  </r>
  <r>
    <x v="33"/>
    <x v="33"/>
    <s v="한국미우라공업(주)"/>
    <d v="2023-01-10T00:00:00"/>
    <s v="20230110-7009-2"/>
    <s v="복합청관제 외"/>
    <x v="1242"/>
    <x v="0"/>
  </r>
  <r>
    <x v="33"/>
    <x v="33"/>
    <s v="주식회사 천우하우징"/>
    <d v="2023-01-10T00:00:00"/>
    <s v="20230110-7010-2"/>
    <s v="공장동 내부 배관 공사"/>
    <x v="1243"/>
    <x v="0"/>
  </r>
  <r>
    <x v="33"/>
    <x v="33"/>
    <s v="코드케이"/>
    <d v="2023-01-12T00:00:00"/>
    <s v="20230112-7002-2"/>
    <s v="전산유지보수"/>
    <x v="1244"/>
    <x v="0"/>
  </r>
  <r>
    <x v="33"/>
    <x v="33"/>
    <s v="호연테크"/>
    <d v="2023-01-13T00:00:00"/>
    <s v="20230113-7005-2"/>
    <s v="FE-SEM 수리"/>
    <x v="1245"/>
    <x v="0"/>
  </r>
  <r>
    <x v="33"/>
    <x v="33"/>
    <s v="바다정수산업(주)"/>
    <d v="2023-01-13T00:00:00"/>
    <s v="20230113-7008-2"/>
    <s v="마이크로필터 (12월, 1월) 외"/>
    <x v="1246"/>
    <x v="0"/>
  </r>
  <r>
    <x v="33"/>
    <x v="33"/>
    <s v="(주)어드밴스메탈"/>
    <d v="2023-01-15T00:00:00"/>
    <s v="20230115-7003-2"/>
    <s v="Au"/>
    <x v="1247"/>
    <x v="0"/>
  </r>
  <r>
    <x v="33"/>
    <x v="33"/>
    <s v="에이엠씨주식회사"/>
    <d v="2023-01-16T00:00:00"/>
    <s v="20230116-7003-2"/>
    <s v="UV tape"/>
    <x v="1248"/>
    <x v="0"/>
  </r>
  <r>
    <x v="33"/>
    <x v="33"/>
    <s v="(미사용)씨랩(C Lab)"/>
    <d v="2023-01-16T00:00:00"/>
    <s v="20230116-7006-2"/>
    <s v="커피머신 원두 시럽"/>
    <x v="1249"/>
    <x v="0"/>
  </r>
  <r>
    <x v="33"/>
    <x v="33"/>
    <s v="주식회사 케이엘테크(KL TECH)"/>
    <d v="2023-01-16T00:00:00"/>
    <s v="20230116-7009-2"/>
    <s v="EPI 증설을 위한 고압가스저장시설 설치관련 기술검토 및 인허가 용역 계약금"/>
    <x v="1250"/>
    <x v="0"/>
  </r>
  <r>
    <x v="33"/>
    <x v="33"/>
    <s v="건축사사무소초원"/>
    <d v="2023-01-16T00:00:00"/>
    <s v="20230116-7010-2"/>
    <s v="EPI 시설 도입은 위한 증축공사 설계 용역"/>
    <x v="11"/>
    <x v="0"/>
  </r>
  <r>
    <x v="33"/>
    <x v="33"/>
    <s v="용마로지스주식회사"/>
    <d v="2023-01-17T00:00:00"/>
    <s v="20230117-7003-2"/>
    <s v="용마로지스 1월 항공 수입 정산"/>
    <x v="1251"/>
    <x v="0"/>
  </r>
  <r>
    <x v="33"/>
    <x v="33"/>
    <s v="용마로지스주식회사"/>
    <d v="2023-01-17T00:00:00"/>
    <s v="20230117-7003-5"/>
    <s v="용마로지스 1월 항공 수입 정산"/>
    <x v="1"/>
    <x v="0"/>
  </r>
  <r>
    <x v="33"/>
    <x v="33"/>
    <s v="주식회사농협목우촌전주지머"/>
    <d v="2023-01-17T00:00:00"/>
    <s v="20230117-7004-2"/>
    <s v="2023 구정 임직원 선물세트"/>
    <x v="1252"/>
    <x v="0"/>
  </r>
  <r>
    <x v="33"/>
    <x v="33"/>
    <s v="한국전력공사"/>
    <d v="2023-01-18T00:00:00"/>
    <s v="20230118-7001-2"/>
    <s v="전기요금"/>
    <x v="1253"/>
    <x v="0"/>
  </r>
  <r>
    <x v="33"/>
    <x v="33"/>
    <s v="주식회사 천우하우징"/>
    <d v="2023-01-18T00:00:00"/>
    <s v="20230118-7008-2"/>
    <s v="주방 집기 계약금"/>
    <x v="1254"/>
    <x v="0"/>
  </r>
  <r>
    <x v="33"/>
    <x v="33"/>
    <s v="주식회사 천우하우징"/>
    <d v="2023-01-18T00:00:00"/>
    <s v="20230118-7009-2"/>
    <s v="주차장 및 부대토목공사 계약금"/>
    <x v="1255"/>
    <x v="0"/>
  </r>
  <r>
    <x v="33"/>
    <x v="33"/>
    <s v="주식회사 티원시스템"/>
    <d v="2023-01-18T00:00:00"/>
    <s v="20230118-7010-2"/>
    <s v="불량칩 이젝터 계약금"/>
    <x v="1256"/>
    <x v="0"/>
  </r>
  <r>
    <x v="33"/>
    <x v="33"/>
    <s v="롯데렌탈(주)"/>
    <d v="2023-01-20T00:00:00"/>
    <s v="20230120-7002-2"/>
    <s v="1월 차량 렌탈"/>
    <x v="1257"/>
    <x v="0"/>
  </r>
  <r>
    <x v="33"/>
    <x v="33"/>
    <s v="롯데렌탈(주)"/>
    <d v="2023-01-20T00:00:00"/>
    <s v="20230120-7002-8"/>
    <s v="1월 차량 렌탈"/>
    <x v="1"/>
    <x v="0"/>
  </r>
  <r>
    <x v="33"/>
    <x v="33"/>
    <s v="롯데렌탈(주)"/>
    <d v="2023-01-20T00:00:00"/>
    <s v="20230120-7002-12"/>
    <s v="1월 차량 렌탈"/>
    <x v="1"/>
    <x v="0"/>
  </r>
  <r>
    <x v="33"/>
    <x v="33"/>
    <s v="덕성기획"/>
    <d v="2023-01-20T00:00:00"/>
    <s v="20230120-7005-2"/>
    <s v="C/T 스티커 외"/>
    <x v="1258"/>
    <x v="0"/>
  </r>
  <r>
    <x v="33"/>
    <x v="33"/>
    <s v="한국특수가스(주)"/>
    <d v="2023-01-23T00:00:00"/>
    <s v="20230123-7002-2"/>
    <s v="가스"/>
    <x v="1259"/>
    <x v="0"/>
  </r>
  <r>
    <x v="33"/>
    <x v="33"/>
    <s v="사단법인대한산업안전협회"/>
    <d v="2023-01-25T00:00:00"/>
    <s v="20230125-7001-2"/>
    <s v="1월 안전관리대행수수료"/>
    <x v="174"/>
    <x v="0"/>
  </r>
  <r>
    <x v="33"/>
    <x v="33"/>
    <s v="(주)에스원전주"/>
    <d v="2023-01-25T00:00:00"/>
    <s v="20230125-7002-2"/>
    <s v="무인기계경비용역료"/>
    <x v="1143"/>
    <x v="0"/>
  </r>
  <r>
    <x v="33"/>
    <x v="33"/>
    <s v="(주)에스원전주"/>
    <d v="2023-01-25T00:00:00"/>
    <s v="20230125-7002-4"/>
    <s v="보안정보시스템이용료"/>
    <x v="1050"/>
    <x v="0"/>
  </r>
  <r>
    <x v="33"/>
    <x v="33"/>
    <s v="(주)에스원전주"/>
    <d v="2023-01-25T00:00:00"/>
    <s v="20230125-7002-6"/>
    <s v="카메라 렌탈"/>
    <x v="1260"/>
    <x v="0"/>
  </r>
  <r>
    <x v="33"/>
    <x v="33"/>
    <s v="(주)에스원전주"/>
    <d v="2023-01-25T00:00:00"/>
    <s v="20230125-7002-8"/>
    <s v="안티랜섬웨어,에스원VP"/>
    <x v="1261"/>
    <x v="0"/>
  </r>
  <r>
    <x v="33"/>
    <x v="33"/>
    <s v="(주)에스원전주"/>
    <d v="2023-01-25T00:00:00"/>
    <s v="20230125-7002-10"/>
    <s v="디바이스키퍼 렌탈"/>
    <x v="1262"/>
    <x v="0"/>
  </r>
  <r>
    <x v="33"/>
    <x v="33"/>
    <s v="(주)에스원전주"/>
    <d v="2023-01-25T00:00:00"/>
    <s v="20230125-7002-12"/>
    <s v="서버백신이용료"/>
    <x v="1263"/>
    <x v="0"/>
  </r>
  <r>
    <x v="33"/>
    <x v="33"/>
    <s v="(주)에스원전주"/>
    <d v="2023-01-25T00:00:00"/>
    <s v="20230125-7002-14"/>
    <s v="클린룸근태시스템이용료"/>
    <x v="1264"/>
    <x v="0"/>
  </r>
  <r>
    <x v="33"/>
    <x v="33"/>
    <s v="대한산업보건협회"/>
    <d v="2023-01-25T00:00:00"/>
    <s v="20230125-7003-2"/>
    <s v="1월 보건관리대행수수료"/>
    <x v="1"/>
    <x v="0"/>
  </r>
  <r>
    <x v="33"/>
    <x v="33"/>
    <s v="인천세관장"/>
    <d v="2023-01-25T00:00:00"/>
    <s v="20230125-7004-1"/>
    <s v="1월 수입 관부가세"/>
    <x v="1265"/>
    <x v="0"/>
  </r>
  <r>
    <x v="33"/>
    <x v="33"/>
    <s v="인천세관장"/>
    <d v="2023-01-25T00:00:00"/>
    <s v="20230125-7004-2"/>
    <s v="1월 수입 관부가세"/>
    <x v="1266"/>
    <x v="0"/>
  </r>
  <r>
    <x v="33"/>
    <x v="33"/>
    <s v="인천세관장"/>
    <d v="2023-01-25T00:00:00"/>
    <s v="20230125-7004-3"/>
    <s v="1월 수입 관부가세"/>
    <x v="1267"/>
    <x v="0"/>
  </r>
  <r>
    <x v="33"/>
    <x v="33"/>
    <s v="(주)풀무원푸드앤컬쳐"/>
    <d v="2023-01-25T00:00:00"/>
    <s v="20230125-7008-2"/>
    <s v="1월 식대"/>
    <x v="1268"/>
    <x v="0"/>
  </r>
  <r>
    <x v="33"/>
    <x v="33"/>
    <s v="(주)풀무원푸드앤컬쳐"/>
    <d v="2023-01-25T00:00:00"/>
    <s v="20230125-7008-4"/>
    <s v="1월 식대"/>
    <x v="1089"/>
    <x v="0"/>
  </r>
  <r>
    <x v="33"/>
    <x v="33"/>
    <s v="세미원"/>
    <d v="2023-01-25T00:00:00"/>
    <s v="20230125-7009-2"/>
    <s v="프로브카드"/>
    <x v="118"/>
    <x v="0"/>
  </r>
  <r>
    <x v="33"/>
    <x v="33"/>
    <s v="(주)코디스"/>
    <d v="2023-01-25T00:00:00"/>
    <s v="20230125-7010-2"/>
    <s v="Blade"/>
    <x v="1269"/>
    <x v="0"/>
  </r>
  <r>
    <x v="33"/>
    <x v="33"/>
    <s v="케이오엘(KOL)"/>
    <d v="2023-01-25T00:00:00"/>
    <s v="20230125-7011-2"/>
    <s v="YSH-250D"/>
    <x v="1270"/>
    <x v="0"/>
  </r>
  <r>
    <x v="33"/>
    <x v="33"/>
    <s v="우진ACT 호남지사"/>
    <d v="2023-01-25T00:00:00"/>
    <s v="20230125-7013-2"/>
    <s v="클린룸 소모품"/>
    <x v="1271"/>
    <x v="0"/>
  </r>
  <r>
    <x v="33"/>
    <x v="33"/>
    <s v="효동켐이엔지(주)"/>
    <d v="2023-01-25T00:00:00"/>
    <s v="20230125-7014-2"/>
    <s v="DPD-200 외"/>
    <x v="1272"/>
    <x v="0"/>
  </r>
  <r>
    <x v="33"/>
    <x v="33"/>
    <s v="(주)세원"/>
    <d v="2023-01-25T00:00:00"/>
    <s v="20230125-7015-2"/>
    <s v="황산 외"/>
    <x v="1273"/>
    <x v="0"/>
  </r>
  <r>
    <x v="33"/>
    <x v="33"/>
    <s v="애드테크"/>
    <d v="2023-01-25T00:00:00"/>
    <s v="20230125-7016-2"/>
    <s v="DN280L tape"/>
    <x v="1274"/>
    <x v="0"/>
  </r>
  <r>
    <x v="33"/>
    <x v="33"/>
    <s v="진흥무역(주)"/>
    <d v="2023-01-25T00:00:00"/>
    <s v="20230125-7018-2"/>
    <s v="전사지 외"/>
    <x v="1275"/>
    <x v="0"/>
  </r>
  <r>
    <x v="33"/>
    <x v="33"/>
    <s v="가람환경 주식회사"/>
    <d v="2023-01-25T00:00:00"/>
    <s v="20230125-7021-2"/>
    <s v="EPI 증설을 위한 대기, 폐수 배출시설 인허가 대행 계약금(50%)"/>
    <x v="1276"/>
    <x v="0"/>
  </r>
  <r>
    <x v="33"/>
    <x v="33"/>
    <s v="에치세미텍"/>
    <d v="2023-01-25T00:00:00"/>
    <s v="20230125-7028-2"/>
    <s v="Al etchant"/>
    <x v="1277"/>
    <x v="0"/>
  </r>
  <r>
    <x v="33"/>
    <x v="33"/>
    <s v="에이엠씨주식회사"/>
    <d v="2023-01-25T00:00:00"/>
    <s v="20230125-7029-2"/>
    <s v="UV tape"/>
    <x v="1278"/>
    <x v="0"/>
  </r>
  <r>
    <x v="33"/>
    <x v="33"/>
    <s v="NTL(엔티엘)"/>
    <d v="2023-01-25T00:00:00"/>
    <s v="20230125-7034-2"/>
    <s v="OSZ-1017-001 수리 외"/>
    <x v="1279"/>
    <x v="0"/>
  </r>
  <r>
    <x v="33"/>
    <x v="33"/>
    <s v="SM건축사사무소"/>
    <d v="2023-01-25T00:00:00"/>
    <s v="20230125-7037-2"/>
    <s v="EPI 증설을 위한 오디텍 증축공사 건축감리 용역비 1차"/>
    <x v="1280"/>
    <x v="0"/>
  </r>
  <r>
    <x v="33"/>
    <x v="33"/>
    <s v="유한회사 큐브환경"/>
    <d v="2023-01-25T00:00:00"/>
    <s v="20230125-7038-2"/>
    <s v="대기자가측정 수수료"/>
    <x v="558"/>
    <x v="0"/>
  </r>
  <r>
    <x v="33"/>
    <x v="33"/>
    <s v="퍼스텍"/>
    <d v="2023-01-26T00:00:00"/>
    <s v="20230126-7002-2"/>
    <s v="반도체검사"/>
    <x v="1281"/>
    <x v="0"/>
  </r>
  <r>
    <x v="33"/>
    <x v="33"/>
    <s v="(주)한국무역정보통신"/>
    <d v="2023-01-26T00:00:00"/>
    <s v="20230126-7006-2"/>
    <s v="전자무역서비스 이용료"/>
    <x v="1282"/>
    <x v="0"/>
  </r>
  <r>
    <x v="33"/>
    <x v="33"/>
    <s v="(주)세미칩스"/>
    <d v="2023-01-27T00:00:00"/>
    <s v="20230127-7001-2"/>
    <s v="Wafer"/>
    <x v="1283"/>
    <x v="0"/>
  </r>
  <r>
    <x v="33"/>
    <x v="33"/>
    <s v="생수백화점"/>
    <d v="2023-01-27T00:00:00"/>
    <s v="20230127-7002-2"/>
    <s v="1월 생수"/>
    <x v="1284"/>
    <x v="0"/>
  </r>
  <r>
    <x v="33"/>
    <x v="33"/>
    <s v="(주)비앤아이시스템"/>
    <d v="2023-01-27T00:00:00"/>
    <s v="20230127-7003-2"/>
    <s v="라벨"/>
    <x v="1285"/>
    <x v="0"/>
  </r>
  <r>
    <x v="33"/>
    <x v="33"/>
    <s v="(유)신일해외관광"/>
    <d v="2023-01-29T00:00:00"/>
    <s v="20230129-7001-2"/>
    <s v="1월 전세버스 임차료"/>
    <x v="1286"/>
    <x v="0"/>
  </r>
  <r>
    <x v="33"/>
    <x v="33"/>
    <s v="주식회사 케미탑상사"/>
    <d v="2023-01-30T00:00:00"/>
    <s v="20230130-7001-2"/>
    <s v="아세톤 외"/>
    <x v="1287"/>
    <x v="0"/>
  </r>
  <r>
    <x v="33"/>
    <x v="33"/>
    <s v="나우chem"/>
    <d v="2023-01-30T00:00:00"/>
    <s v="20230130-7002-2"/>
    <s v="요오드"/>
    <x v="1288"/>
    <x v="0"/>
  </r>
  <r>
    <x v="33"/>
    <x v="33"/>
    <s v="동원로엑스(주)"/>
    <d v="2023-01-30T00:00:00"/>
    <s v="20230130-7003-2"/>
    <s v="남경 설비 보관 비용"/>
    <x v="1289"/>
    <x v="0"/>
  </r>
  <r>
    <x v="33"/>
    <x v="33"/>
    <s v="용마로지스주식회사"/>
    <d v="2023-01-30T00:00:00"/>
    <s v="20230130-7004-2"/>
    <s v="용마로지스 1월 해상 수입 정산"/>
    <x v="1290"/>
    <x v="0"/>
  </r>
  <r>
    <x v="33"/>
    <x v="33"/>
    <s v="용마로지스주식회사"/>
    <d v="2023-01-30T00:00:00"/>
    <s v="20230130-7004-4"/>
    <s v="용마로지스 1월 해상 수입 정산"/>
    <x v="1"/>
    <x v="0"/>
  </r>
  <r>
    <x v="33"/>
    <x v="33"/>
    <s v="대진상사"/>
    <d v="2023-01-30T00:00:00"/>
    <s v="20230130-7010-2"/>
    <s v="청소용품 구매"/>
    <x v="1291"/>
    <x v="0"/>
  </r>
  <r>
    <x v="33"/>
    <x v="33"/>
    <s v="영광건설기계(합동지게차)"/>
    <d v="2023-01-30T00:00:00"/>
    <s v="20230130-7011-2"/>
    <s v="수입약품 하역 지게차 사용료"/>
    <x v="1292"/>
    <x v="0"/>
  </r>
  <r>
    <x v="33"/>
    <x v="33"/>
    <s v="한영"/>
    <d v="2023-01-30T00:00:00"/>
    <s v="20230130-7012-2"/>
    <s v="양자점 제조관련 글러브박스  글러브 선입금"/>
    <x v="1293"/>
    <x v="0"/>
  </r>
  <r>
    <x v="33"/>
    <x v="33"/>
    <s v="(주)LG유플러스"/>
    <d v="2023-01-31T00:00:00"/>
    <s v="20230131-7007-2"/>
    <s v="전화요금"/>
    <x v="1294"/>
    <x v="0"/>
  </r>
  <r>
    <x v="33"/>
    <x v="33"/>
    <s v="(주)LG유플러스"/>
    <d v="2023-01-31T00:00:00"/>
    <s v="20230131-7010-8"/>
    <s v="인터넷이용료"/>
    <x v="1295"/>
    <x v="0"/>
  </r>
  <r>
    <x v="33"/>
    <x v="33"/>
    <s v="(주)어드밴스메탈"/>
    <d v="2023-01-31T00:00:00"/>
    <s v="20230131-7012-2"/>
    <s v="Au"/>
    <x v="1296"/>
    <x v="0"/>
  </r>
  <r>
    <x v="33"/>
    <x v="33"/>
    <s v="진솔씨엔티"/>
    <d v="2023-01-31T00:00:00"/>
    <s v="20230131-7013-2"/>
    <s v="소석회"/>
    <x v="172"/>
    <x v="0"/>
  </r>
  <r>
    <x v="33"/>
    <x v="33"/>
    <s v="유한회사 제이와이산업"/>
    <d v="2023-01-31T00:00:00"/>
    <s v="20230131-7030-2"/>
    <s v="폐합성 수지"/>
    <x v="1130"/>
    <x v="0"/>
  </r>
  <r>
    <x v="33"/>
    <x v="33"/>
    <s v="로젠전주"/>
    <d v="2023-01-31T00:00:00"/>
    <s v="20230131-7036-2"/>
    <s v="1월 택배"/>
    <x v="1297"/>
    <x v="0"/>
  </r>
  <r>
    <x v="33"/>
    <x v="33"/>
    <s v="(주)에어코"/>
    <d v="2023-01-31T00:00:00"/>
    <s v="20230131-7037-2"/>
    <s v="가스"/>
    <x v="1182"/>
    <x v="0"/>
  </r>
  <r>
    <x v="33"/>
    <x v="33"/>
    <s v="삼봉에너지"/>
    <d v="2023-01-31T00:00:00"/>
    <s v="20230131-7039-3"/>
    <s v="1월 주유"/>
    <x v="1"/>
    <x v="0"/>
  </r>
  <r>
    <x v="33"/>
    <x v="33"/>
    <s v="현대종합전기"/>
    <d v="2023-01-31T00:00:00"/>
    <s v="20230131-7040-2"/>
    <s v="분전함 1식"/>
    <x v="1276"/>
    <x v="0"/>
  </r>
  <r>
    <x v="33"/>
    <x v="33"/>
    <s v="현대종합전기"/>
    <d v="2023-01-31T00:00:00"/>
    <s v="20230131-7041-2"/>
    <s v="전선 외"/>
    <x v="1298"/>
    <x v="0"/>
  </r>
  <r>
    <x v="33"/>
    <x v="33"/>
    <s v="(주)세영로지스틱스"/>
    <d v="2023-01-31T00:00:00"/>
    <s v="20230131-7042-2"/>
    <s v="수출운송료"/>
    <x v="1299"/>
    <x v="0"/>
  </r>
  <r>
    <x v="33"/>
    <x v="33"/>
    <s v="케이지엘(주)"/>
    <d v="2023-01-31T00:00:00"/>
    <s v="20230131-7043-2"/>
    <s v="수출운송료"/>
    <x v="1236"/>
    <x v="0"/>
  </r>
  <r>
    <x v="33"/>
    <x v="33"/>
    <s v="(주)하나로티앤에스"/>
    <d v="2023-01-31T00:00:00"/>
    <s v="20230131-7044-2"/>
    <s v="수출운송료"/>
    <x v="1242"/>
    <x v="0"/>
  </r>
  <r>
    <x v="33"/>
    <x v="33"/>
    <s v="관세법인 세종 인천공항지사"/>
    <d v="2023-01-31T00:00:00"/>
    <s v="20230131-7045-2"/>
    <s v="수출운송료"/>
    <x v="1300"/>
    <x v="0"/>
  </r>
  <r>
    <x v="33"/>
    <x v="33"/>
    <s v="SF EXPRESS CO., LTD"/>
    <d v="2023-01-31T00:00:00"/>
    <s v="20230131-7046-3"/>
    <s v="1월 수출운송료"/>
    <x v="1"/>
    <x v="0"/>
  </r>
  <r>
    <x v="33"/>
    <x v="33"/>
    <s v="(주)정원익스프레스"/>
    <d v="2023-01-31T00:00:00"/>
    <s v="20230131-7047-2"/>
    <s v="정원익스프레스 정산"/>
    <x v="1"/>
    <x v="0"/>
  </r>
  <r>
    <x v="33"/>
    <x v="33"/>
    <s v="인천세관장"/>
    <d v="2023-01-31T00:00:00"/>
    <s v="20230131-7049-1"/>
    <s v="TRANSISTOR 수입시 수입관세"/>
    <x v="1"/>
    <x v="0"/>
  </r>
  <r>
    <x v="33"/>
    <x v="33"/>
    <s v="주식회사 한비로"/>
    <d v="2023-02-06T00:00:00"/>
    <s v="20230206-7009-2"/>
    <s v="그룹웨어 서버호스팅료"/>
    <x v="1044"/>
    <x v="0"/>
  </r>
  <r>
    <x v="33"/>
    <x v="33"/>
    <s v="드림정보전산"/>
    <d v="2023-02-06T00:00:00"/>
    <s v="20230206-7012-2"/>
    <s v="복합기"/>
    <x v="1292"/>
    <x v="0"/>
  </r>
  <r>
    <x v="33"/>
    <x v="33"/>
    <s v="원광대학교 산학협력단"/>
    <d v="2023-02-06T00:00:00"/>
    <s v="20230206-7013-2"/>
    <s v="1월 QD 공동실험 연구보조인력2명 인건비"/>
    <x v="286"/>
    <x v="0"/>
  </r>
  <r>
    <x v="33"/>
    <x v="33"/>
    <s v="제이비안전기술원(주)"/>
    <d v="2023-02-06T00:00:00"/>
    <s v="20230206-7014-2"/>
    <s v="EPI 증설을 위한 건축물공사 기술지도 계약 계약금"/>
    <x v="1244"/>
    <x v="0"/>
  </r>
  <r>
    <x v="33"/>
    <x v="33"/>
    <s v="진성산업"/>
    <d v="2023-02-07T00:00:00"/>
    <s v="20230207-7001-2"/>
    <s v="출하 box"/>
    <x v="170"/>
    <x v="0"/>
  </r>
  <r>
    <x v="33"/>
    <x v="33"/>
    <s v="가람전기안전서비스"/>
    <d v="2023-02-07T00:00:00"/>
    <s v="20230207-7003-2"/>
    <s v="23년 전기안전진단 용역"/>
    <x v="1215"/>
    <x v="0"/>
  </r>
  <r>
    <x v="33"/>
    <x v="33"/>
    <s v="유한회사 더번영건설"/>
    <d v="2023-02-07T00:00:00"/>
    <s v="20230207-7012-2"/>
    <s v="EPI 증설을 위한 오디텍 증축공사 가스캐비넷 보관장소 증축 계약금 30%"/>
    <x v="1301"/>
    <x v="0"/>
  </r>
  <r>
    <x v="33"/>
    <x v="33"/>
    <s v="유한회사 더번영건설"/>
    <d v="2023-02-07T00:00:00"/>
    <s v="20230207-7013-2"/>
    <s v="EPI 증설을 위한 오디텍 증축공사 지정폐기물 저장소 증축공사 계약금 30%"/>
    <x v="1302"/>
    <x v="0"/>
  </r>
  <r>
    <x v="33"/>
    <x v="33"/>
    <s v="유한회사 더번영건설"/>
    <d v="2023-02-07T00:00:00"/>
    <s v="20230207-7014-2"/>
    <s v="EPI 증설을 위한 오디텍 증축공사 공장동 증축 계약금 30%"/>
    <x v="1303"/>
    <x v="0"/>
  </r>
  <r>
    <x v="33"/>
    <x v="33"/>
    <s v="유한회사 더번영건설"/>
    <d v="2023-02-07T00:00:00"/>
    <s v="20230207-7015-2"/>
    <s v="EPI 증설을 위한 오디텍 증축공사 수소저장소 증축 계약금 30%"/>
    <x v="1304"/>
    <x v="0"/>
  </r>
  <r>
    <x v="33"/>
    <x v="33"/>
    <s v="유한회사 더번영건설"/>
    <d v="2023-02-07T00:00:00"/>
    <s v="20230207-7016-2"/>
    <s v="EPI 증설을 위한 오디텍 증축공사 기계실 증축 계약금 30%"/>
    <x v="1305"/>
    <x v="0"/>
  </r>
  <r>
    <x v="33"/>
    <x v="33"/>
    <s v="대진기계(주)"/>
    <d v="2023-02-07T00:00:00"/>
    <s v="20230207-7017-2"/>
    <s v="에어콤프레샤 계약금 30%"/>
    <x v="1306"/>
    <x v="0"/>
  </r>
  <r>
    <x v="33"/>
    <x v="33"/>
    <s v="주식회사 케이엘테크(KL TECH)"/>
    <d v="2023-02-07T00:00:00"/>
    <s v="20230207-7018-2"/>
    <s v="EPI 증설을 위한 고압가스저장시설 설치관련 기술검토 및 인허가 용역 잔금"/>
    <x v="1307"/>
    <x v="0"/>
  </r>
  <r>
    <x v="33"/>
    <x v="33"/>
    <s v="주식회사 티원시스템"/>
    <d v="2023-02-07T00:00:00"/>
    <s v="20230207-7019-2"/>
    <s v="불량칩 이젝터 중도금"/>
    <x v="1256"/>
    <x v="0"/>
  </r>
  <r>
    <x v="33"/>
    <x v="33"/>
    <s v="(주)아이엠에스나노텍"/>
    <d v="2023-02-07T00:00:00"/>
    <s v="20230207-7020-2"/>
    <s v="외관 검사기 중도금"/>
    <x v="1308"/>
    <x v="0"/>
  </r>
  <r>
    <x v="33"/>
    <x v="33"/>
    <s v="(주)한국피더블유티"/>
    <d v="2023-02-07T00:00:00"/>
    <s v="20230207-7021-2"/>
    <s v="Titan ASD"/>
    <x v="498"/>
    <x v="0"/>
  </r>
  <r>
    <x v="33"/>
    <x v="33"/>
    <s v="한국미우라공업(주)"/>
    <d v="2023-02-08T00:00:00"/>
    <s v="20230208-7001-2"/>
    <s v="복합청관제 외"/>
    <x v="1242"/>
    <x v="0"/>
  </r>
  <r>
    <x v="33"/>
    <x v="33"/>
    <s v="덕성기획"/>
    <d v="2023-02-08T00:00:00"/>
    <s v="20230208-7002-2"/>
    <s v="C/T 스티커 외"/>
    <x v="1242"/>
    <x v="0"/>
  </r>
  <r>
    <x v="33"/>
    <x v="33"/>
    <s v="디스코하이테크코리아(주)"/>
    <d v="2023-02-09T00:00:00"/>
    <s v="20230209-7007-2"/>
    <s v="2월 Blade 매입"/>
    <x v="1309"/>
    <x v="0"/>
  </r>
  <r>
    <x v="33"/>
    <x v="33"/>
    <s v="전북도시가스"/>
    <d v="2023-02-10T00:00:00"/>
    <s v="20230210-7002-2"/>
    <s v="1월 도시가스  10,087"/>
    <x v="1310"/>
    <x v="0"/>
  </r>
  <r>
    <x v="33"/>
    <x v="33"/>
    <s v="전북도시가스"/>
    <d v="2023-02-10T00:00:00"/>
    <s v="20230210-7002-4"/>
    <s v="1월 도시가스  402"/>
    <x v="1311"/>
    <x v="0"/>
  </r>
  <r>
    <x v="33"/>
    <x v="33"/>
    <s v="전주세무서"/>
    <d v="2023-02-10T00:00:00"/>
    <s v="20230210-7010-2"/>
    <s v="2기 확정 부가세 환급"/>
    <x v="1"/>
    <x v="1288"/>
  </r>
  <r>
    <x v="33"/>
    <x v="33"/>
    <s v="램프코리아"/>
    <d v="2023-02-13T00:00:00"/>
    <s v="20230213-7004-11"/>
    <s v="반도체 공장용 형광등"/>
    <x v="1312"/>
    <x v="0"/>
  </r>
  <r>
    <x v="33"/>
    <x v="33"/>
    <s v="다담P&amp;C"/>
    <d v="2023-02-13T00:00:00"/>
    <s v="20230213-7004-12"/>
    <s v="폐기물 말통(다담P&amp;C)"/>
    <x v="1313"/>
    <x v="0"/>
  </r>
  <r>
    <x v="33"/>
    <x v="33"/>
    <s v="코드케이"/>
    <d v="2023-02-13T00:00:00"/>
    <s v="20230213-7005-2"/>
    <s v="전산유지보수"/>
    <x v="1244"/>
    <x v="0"/>
  </r>
  <r>
    <x v="33"/>
    <x v="33"/>
    <s v="와이에스엔지니어링"/>
    <d v="2023-02-13T00:00:00"/>
    <s v="20230213-7006-2"/>
    <s v="TOC Reduction HE Lamp"/>
    <x v="1064"/>
    <x v="0"/>
  </r>
  <r>
    <x v="33"/>
    <x v="33"/>
    <s v="디스코하이테크코리아(주)"/>
    <d v="2023-02-14T00:00:00"/>
    <s v="20230214-7005-2"/>
    <s v="2월 Blade 매입"/>
    <x v="1314"/>
    <x v="0"/>
  </r>
  <r>
    <x v="33"/>
    <x v="33"/>
    <s v="가람환경 주식회사"/>
    <d v="2023-02-14T00:00:00"/>
    <s v="20230214-7006-2"/>
    <s v="스크러버 설치공사 계약금 30%"/>
    <x v="1315"/>
    <x v="0"/>
  </r>
  <r>
    <x v="33"/>
    <x v="33"/>
    <s v="(주)컴퓨존"/>
    <d v="2023-02-14T00:00:00"/>
    <s v="20230214-7007-3"/>
    <s v="개발팀 업무용 PC 구입"/>
    <x v="1316"/>
    <x v="0"/>
  </r>
  <r>
    <x v="33"/>
    <x v="33"/>
    <s v="현대플러스사무용가구"/>
    <d v="2023-02-15T00:00:00"/>
    <s v="20230215-7007-2"/>
    <s v="책상, 의자"/>
    <x v="1317"/>
    <x v="0"/>
  </r>
  <r>
    <x v="33"/>
    <x v="33"/>
    <s v="전주하수구막힘변기막힘 씽크대막힘"/>
    <d v="2023-02-15T00:00:00"/>
    <s v="20230215-7008-2"/>
    <s v="화장실 수리 및 교체"/>
    <x v="1318"/>
    <x v="0"/>
  </r>
  <r>
    <x v="33"/>
    <x v="33"/>
    <s v="세기공조설비(센추리에어콘)"/>
    <d v="2023-02-15T00:00:00"/>
    <s v="20230215-7009-2"/>
    <s v="휴개실 냉난방기 보수작업"/>
    <x v="116"/>
    <x v="0"/>
  </r>
  <r>
    <x v="33"/>
    <x v="33"/>
    <s v="케이오엘(KOL)"/>
    <d v="2023-02-15T00:00:00"/>
    <s v="20230215-7012-2"/>
    <s v="YSH-250D"/>
    <x v="1270"/>
    <x v="0"/>
  </r>
  <r>
    <x v="33"/>
    <x v="33"/>
    <s v="(주)어드밴스메탈"/>
    <d v="2023-02-15T00:00:00"/>
    <s v="20230215-7014-2"/>
    <s v="Au"/>
    <x v="1319"/>
    <x v="0"/>
  </r>
  <r>
    <x v="33"/>
    <x v="33"/>
    <s v="전주하수구막힘변기막힘 씽크대막힘"/>
    <d v="2023-02-16T00:00:00"/>
    <s v="20230216-7004-2"/>
    <s v="화장실 수리 및 교체"/>
    <x v="1004"/>
    <x v="0"/>
  </r>
  <r>
    <x v="33"/>
    <x v="33"/>
    <s v="인천세관장"/>
    <d v="2023-02-16T00:00:00"/>
    <s v="20230216-7009-1"/>
    <s v="PBF 1.4AS 수입 관부가세"/>
    <x v="1320"/>
    <x v="0"/>
  </r>
  <r>
    <x v="33"/>
    <x v="33"/>
    <s v="용마로지스주식회사"/>
    <d v="2023-02-17T00:00:00"/>
    <s v="20230217-7005-2"/>
    <s v="용마로지스 2월 항공 수입 정산"/>
    <x v="1321"/>
    <x v="0"/>
  </r>
  <r>
    <x v="33"/>
    <x v="33"/>
    <s v="용마로지스주식회사"/>
    <d v="2023-02-17T00:00:00"/>
    <s v="20230217-7005-5"/>
    <s v="용마로지스 2월 항공 수입 정산"/>
    <x v="1"/>
    <x v="0"/>
  </r>
  <r>
    <x v="33"/>
    <x v="33"/>
    <s v="우진ACT 호남지사"/>
    <d v="2023-02-20T00:00:00"/>
    <s v="20230220-7002-2"/>
    <s v="클린룸 소모품"/>
    <x v="1322"/>
    <x v="0"/>
  </r>
  <r>
    <x v="33"/>
    <x v="33"/>
    <s v="한국전력공사"/>
    <d v="2023-02-20T00:00:00"/>
    <s v="20230220-7003-2"/>
    <s v="전기요금"/>
    <x v="1323"/>
    <x v="0"/>
  </r>
  <r>
    <x v="33"/>
    <x v="33"/>
    <s v="신혼꽃화원"/>
    <d v="2023-02-20T00:00:00"/>
    <s v="20230220-7004-3"/>
    <s v="김영남이사 모친상 근조외 3건"/>
    <x v="1"/>
    <x v="0"/>
  </r>
  <r>
    <x v="33"/>
    <x v="33"/>
    <s v="(주)컴퓨존"/>
    <d v="2023-02-20T00:00:00"/>
    <s v="20230220-7010-3"/>
    <s v="시설팀 업무용 PC 구입"/>
    <x v="1324"/>
    <x v="0"/>
  </r>
  <r>
    <x v="33"/>
    <x v="33"/>
    <s v="인천세관장"/>
    <d v="2023-02-20T00:00:00"/>
    <s v="20230220-7012-1"/>
    <s v="Photomask 수입 부가세"/>
    <x v="1325"/>
    <x v="0"/>
  </r>
  <r>
    <x v="33"/>
    <x v="33"/>
    <s v="진양제지"/>
    <d v="2023-02-20T00:00:00"/>
    <s v="20230220-7013-2"/>
    <s v="화장지"/>
    <x v="1326"/>
    <x v="0"/>
  </r>
  <r>
    <x v="33"/>
    <x v="33"/>
    <s v="롯데렌탈(주)"/>
    <d v="2023-02-20T00:00:00"/>
    <s v="20230220-7015-2"/>
    <s v="2월 차량 렌탈"/>
    <x v="1257"/>
    <x v="0"/>
  </r>
  <r>
    <x v="33"/>
    <x v="33"/>
    <s v="롯데렌탈(주)"/>
    <d v="2023-02-20T00:00:00"/>
    <s v="20230220-7015-8"/>
    <s v="2월 차량 렌탈"/>
    <x v="1"/>
    <x v="0"/>
  </r>
  <r>
    <x v="33"/>
    <x v="33"/>
    <s v="롯데렌탈(주)"/>
    <d v="2023-02-20T00:00:00"/>
    <s v="20230220-7015-9"/>
    <s v="2월 차량 렌탈"/>
    <x v="1"/>
    <x v="0"/>
  </r>
  <r>
    <x v="33"/>
    <x v="33"/>
    <s v="에치세미텍"/>
    <d v="2023-02-20T00:00:00"/>
    <s v="20230220-7016-2"/>
    <s v="Al etchant"/>
    <x v="1327"/>
    <x v="0"/>
  </r>
  <r>
    <x v="33"/>
    <x v="33"/>
    <s v="현대산업전기"/>
    <d v="2023-02-20T00:00:00"/>
    <s v="20230220-7017-2"/>
    <s v="부스터펌프 수리외 해체, 설치"/>
    <x v="1016"/>
    <x v="0"/>
  </r>
  <r>
    <x v="33"/>
    <x v="33"/>
    <s v="인천세관장"/>
    <d v="2023-02-20T00:00:00"/>
    <s v="20230220-7018-1"/>
    <s v="MR LEI 수입시 수입관세"/>
    <x v="1"/>
    <x v="0"/>
  </r>
  <r>
    <x v="33"/>
    <x v="33"/>
    <s v="현대플러스사무용가구"/>
    <d v="2023-02-22T00:00:00"/>
    <s v="20230222-7004-2"/>
    <s v="침대"/>
    <x v="1191"/>
    <x v="0"/>
  </r>
  <r>
    <x v="33"/>
    <x v="33"/>
    <s v="한국특수가스(주)"/>
    <d v="2023-02-22T00:00:00"/>
    <s v="20230222-7005-2"/>
    <s v="전북특구 기술사업화 진행 시약류 및 소모품류 구매"/>
    <x v="1328"/>
    <x v="0"/>
  </r>
  <r>
    <x v="33"/>
    <x v="33"/>
    <s v="우진ACT 호남지사"/>
    <d v="2023-02-23T00:00:00"/>
    <s v="20230223-7003-2"/>
    <s v="클린룸 소모품"/>
    <x v="1329"/>
    <x v="0"/>
  </r>
  <r>
    <x v="33"/>
    <x v="33"/>
    <s v="한국특수가스(주)"/>
    <d v="2023-02-23T00:00:00"/>
    <s v="20230223-7004-2"/>
    <s v="가스"/>
    <x v="1330"/>
    <x v="0"/>
  </r>
  <r>
    <x v="33"/>
    <x v="33"/>
    <s v="한국미우라공업(주)"/>
    <d v="2023-02-24T00:00:00"/>
    <s v="20230224-7004-7"/>
    <s v="내부세관 및 개방검사 준비 작업"/>
    <x v="1006"/>
    <x v="0"/>
  </r>
  <r>
    <x v="33"/>
    <x v="33"/>
    <s v="한국에너지공단전북지역본부"/>
    <d v="2023-02-24T00:00:00"/>
    <s v="20230224-7004-8"/>
    <s v="안전검사, 운전성능검사"/>
    <x v="1"/>
    <x v="0"/>
  </r>
  <r>
    <x v="33"/>
    <x v="33"/>
    <s v="대한산업보건협회"/>
    <d v="2023-02-24T00:00:00"/>
    <s v="20230224-7011-2"/>
    <s v="2월 보건관리대행수수료"/>
    <x v="1"/>
    <x v="0"/>
  </r>
  <r>
    <x v="33"/>
    <x v="33"/>
    <s v="사단법인대한산업안전협회"/>
    <d v="2023-02-24T00:00:00"/>
    <s v="20230224-7012-2"/>
    <s v="2월 안전관리대행수수료"/>
    <x v="174"/>
    <x v="0"/>
  </r>
  <r>
    <x v="33"/>
    <x v="33"/>
    <s v="(주)에스원전주"/>
    <d v="2023-02-24T00:00:00"/>
    <s v="20230224-7013-2"/>
    <s v="무인기계경비용역료"/>
    <x v="1143"/>
    <x v="0"/>
  </r>
  <r>
    <x v="33"/>
    <x v="33"/>
    <s v="(주)에스원전주"/>
    <d v="2023-02-24T00:00:00"/>
    <s v="20230224-7013-4"/>
    <s v="보안정보시스템이용료"/>
    <x v="1050"/>
    <x v="0"/>
  </r>
  <r>
    <x v="33"/>
    <x v="33"/>
    <s v="(주)에스원전주"/>
    <d v="2023-02-24T00:00:00"/>
    <s v="20230224-7013-6"/>
    <s v="카메라 렌탈"/>
    <x v="1260"/>
    <x v="0"/>
  </r>
  <r>
    <x v="33"/>
    <x v="33"/>
    <s v="(주)에스원전주"/>
    <d v="2023-02-24T00:00:00"/>
    <s v="20230224-7013-8"/>
    <s v="안티랜섬웨어,에스원VP"/>
    <x v="1261"/>
    <x v="0"/>
  </r>
  <r>
    <x v="33"/>
    <x v="33"/>
    <s v="(주)에스원전주"/>
    <d v="2023-02-24T00:00:00"/>
    <s v="20230224-7013-10"/>
    <s v="디바이스키퍼 렌탈"/>
    <x v="1262"/>
    <x v="0"/>
  </r>
  <r>
    <x v="33"/>
    <x v="33"/>
    <s v="(주)에스원전주"/>
    <d v="2023-02-24T00:00:00"/>
    <s v="20230224-7013-12"/>
    <s v="서버백신이용료"/>
    <x v="1263"/>
    <x v="0"/>
  </r>
  <r>
    <x v="33"/>
    <x v="33"/>
    <s v="(주)에스원전주"/>
    <d v="2023-02-24T00:00:00"/>
    <s v="20230224-7013-14"/>
    <s v="클린룸근태시스템이용료"/>
    <x v="1264"/>
    <x v="0"/>
  </r>
  <r>
    <x v="33"/>
    <x v="33"/>
    <s v="(주)풀무원푸드앤컬쳐"/>
    <d v="2023-02-24T00:00:00"/>
    <s v="20230224-7020-2"/>
    <s v="2월 식대"/>
    <x v="1331"/>
    <x v="0"/>
  </r>
  <r>
    <x v="33"/>
    <x v="33"/>
    <s v="(주)풀무원푸드앤컬쳐"/>
    <d v="2023-02-24T00:00:00"/>
    <s v="20230224-7020-4"/>
    <s v="2월 식대"/>
    <x v="1089"/>
    <x v="0"/>
  </r>
  <r>
    <x v="33"/>
    <x v="33"/>
    <s v="진흥무역(주)"/>
    <d v="2023-02-24T00:00:00"/>
    <s v="20230224-7021-2"/>
    <s v="전사지 외"/>
    <x v="1332"/>
    <x v="0"/>
  </r>
  <r>
    <x v="33"/>
    <x v="33"/>
    <s v="생수백화점"/>
    <d v="2023-02-24T00:00:00"/>
    <s v="20230224-7022-2"/>
    <s v="2월 생수"/>
    <x v="1333"/>
    <x v="0"/>
  </r>
  <r>
    <x v="33"/>
    <x v="33"/>
    <s v="(주)코디스"/>
    <d v="2023-02-24T00:00:00"/>
    <s v="20230224-7025-2"/>
    <s v="Blade"/>
    <x v="1160"/>
    <x v="0"/>
  </r>
  <r>
    <x v="33"/>
    <x v="33"/>
    <s v="하이엠솔루텍주식회사"/>
    <d v="2023-02-24T00:00:00"/>
    <s v="20230224-7026-2"/>
    <s v="에어컨 수리비"/>
    <x v="1334"/>
    <x v="0"/>
  </r>
  <r>
    <x v="33"/>
    <x v="33"/>
    <s v="(유)신일해외관광"/>
    <d v="2023-02-25T00:00:00"/>
    <s v="20230225-7001-2"/>
    <s v="2월 전세버스 임차료"/>
    <x v="1286"/>
    <x v="0"/>
  </r>
  <r>
    <x v="33"/>
    <x v="33"/>
    <s v="퍼스텍"/>
    <d v="2023-02-27T00:00:00"/>
    <s v="20230227-7002-2"/>
    <s v="반도체검사"/>
    <x v="1335"/>
    <x v="0"/>
  </r>
  <r>
    <x v="33"/>
    <x v="33"/>
    <s v="효동켐이엔지(주)"/>
    <d v="2023-02-27T00:00:00"/>
    <s v="20230227-7003-2"/>
    <s v="DPD-200 외"/>
    <x v="1050"/>
    <x v="0"/>
  </r>
  <r>
    <x v="33"/>
    <x v="33"/>
    <s v="(주)비앤아이시스템"/>
    <d v="2023-02-27T00:00:00"/>
    <s v="20230227-7004-2"/>
    <s v="라벨"/>
    <x v="1336"/>
    <x v="0"/>
  </r>
  <r>
    <x v="33"/>
    <x v="33"/>
    <s v="현대플러스사무용가구"/>
    <d v="2023-02-27T00:00:00"/>
    <s v="20230227-7005-2"/>
    <s v="식탁,식탁의자"/>
    <x v="1337"/>
    <x v="0"/>
  </r>
  <r>
    <x v="33"/>
    <x v="33"/>
    <s v="에이엠씨주식회사"/>
    <d v="2023-02-27T00:00:00"/>
    <s v="20230227-7007-2"/>
    <s v="UV tape"/>
    <x v="1338"/>
    <x v="0"/>
  </r>
  <r>
    <x v="33"/>
    <x v="33"/>
    <s v="민디자인"/>
    <d v="2023-02-27T00:00:00"/>
    <s v="20230227-7008-2"/>
    <s v="명함제작"/>
    <x v="1260"/>
    <x v="0"/>
  </r>
  <r>
    <x v="33"/>
    <x v="33"/>
    <s v="유한회사 큐브환경"/>
    <d v="2023-02-27T00:00:00"/>
    <s v="20230227-7016-2"/>
    <s v="대기자가측정 수수료"/>
    <x v="1339"/>
    <x v="0"/>
  </r>
  <r>
    <x v="33"/>
    <x v="33"/>
    <s v="(주)한국무역정보통신"/>
    <d v="2023-02-27T00:00:00"/>
    <s v="20230227-7017-2"/>
    <s v="전자무역거래서비스"/>
    <x v="1340"/>
    <x v="0"/>
  </r>
  <r>
    <x v="33"/>
    <x v="33"/>
    <s v="인천세관장"/>
    <d v="2023-02-27T00:00:00"/>
    <s v="20230227-7018-1"/>
    <s v="2월 항공 수입 관부가세"/>
    <x v="1341"/>
    <x v="0"/>
  </r>
  <r>
    <x v="33"/>
    <x v="33"/>
    <s v="인천세관장"/>
    <d v="2023-02-27T00:00:00"/>
    <s v="20230227-7018-2"/>
    <s v="2월 항공 수입 관부가세"/>
    <x v="1342"/>
    <x v="0"/>
  </r>
  <r>
    <x v="33"/>
    <x v="33"/>
    <s v="인천세관장"/>
    <d v="2023-02-27T00:00:00"/>
    <s v="20230227-7018-3"/>
    <s v="2월 항공 수입 관부가세"/>
    <x v="1343"/>
    <x v="0"/>
  </r>
  <r>
    <x v="33"/>
    <x v="33"/>
    <s v="인천세관장"/>
    <d v="2023-02-27T00:00:00"/>
    <s v="20230227-7018-4"/>
    <s v="2월 항공 수입 관부가세"/>
    <x v="1344"/>
    <x v="0"/>
  </r>
  <r>
    <x v="33"/>
    <x v="33"/>
    <s v="인천세관장"/>
    <d v="2023-02-27T00:00:00"/>
    <s v="20230227-7018-6"/>
    <s v="1월 루이홍 약품 수입부가세"/>
    <x v="1345"/>
    <x v="0"/>
  </r>
  <r>
    <x v="33"/>
    <x v="33"/>
    <s v="(주)LG유플러스"/>
    <d v="2023-02-28T00:00:00"/>
    <s v="20230228-7007-8"/>
    <s v="인터넷이용료"/>
    <x v="1295"/>
    <x v="0"/>
  </r>
  <r>
    <x v="33"/>
    <x v="33"/>
    <s v="(주)LG유플러스"/>
    <d v="2023-02-28T00:00:00"/>
    <s v="20230228-7008-2"/>
    <s v="전화요금"/>
    <x v="1346"/>
    <x v="0"/>
  </r>
  <r>
    <x v="33"/>
    <x v="33"/>
    <s v="애드테크"/>
    <d v="2023-02-28T00:00:00"/>
    <s v="20230228-7016-2"/>
    <s v="DN280L tape"/>
    <x v="1347"/>
    <x v="0"/>
  </r>
  <r>
    <x v="33"/>
    <x v="33"/>
    <s v="(주)어드밴스메탈"/>
    <d v="2023-02-28T00:00:00"/>
    <s v="20230228-7017-2"/>
    <s v="Au"/>
    <x v="1348"/>
    <x v="0"/>
  </r>
  <r>
    <x v="33"/>
    <x v="33"/>
    <s v="동원로엑스(주)"/>
    <d v="2023-02-28T00:00:00"/>
    <s v="20230228-7018-2"/>
    <s v="남경 설비 보관 비용"/>
    <x v="1289"/>
    <x v="0"/>
  </r>
  <r>
    <x v="33"/>
    <x v="33"/>
    <s v="(미사용)씨랩(C Lab)"/>
    <d v="2023-02-28T00:00:00"/>
    <s v="20230228-7019-2"/>
    <s v="커피머신 원두 시럽"/>
    <x v="1349"/>
    <x v="0"/>
  </r>
  <r>
    <x v="33"/>
    <x v="33"/>
    <s v="주식회사 케미탑상사"/>
    <d v="2023-02-28T00:00:00"/>
    <s v="20230228-7021-2"/>
    <s v="아세톤 외"/>
    <x v="1350"/>
    <x v="0"/>
  </r>
  <r>
    <x v="33"/>
    <x v="33"/>
    <s v="나우chem"/>
    <d v="2023-02-28T00:00:00"/>
    <s v="20230228-7022-2"/>
    <s v="요오드"/>
    <x v="1351"/>
    <x v="0"/>
  </r>
  <r>
    <x v="33"/>
    <x v="33"/>
    <s v="(주)세원"/>
    <d v="2023-02-28T00:00:00"/>
    <s v="20230228-7023-2"/>
    <s v="황산 외"/>
    <x v="1352"/>
    <x v="0"/>
  </r>
  <r>
    <x v="33"/>
    <x v="33"/>
    <s v="삼봉에너지"/>
    <d v="2023-02-28T00:00:00"/>
    <s v="20230228-7024-3"/>
    <s v="2월 주유"/>
    <x v="1"/>
    <x v="0"/>
  </r>
  <r>
    <x v="33"/>
    <x v="33"/>
    <s v="NTL(엔티엘)"/>
    <d v="2023-02-28T00:00:00"/>
    <s v="20230228-7025-2"/>
    <s v="OSZ-1019-01 수리 외"/>
    <x v="1353"/>
    <x v="0"/>
  </r>
  <r>
    <x v="33"/>
    <x v="33"/>
    <s v="(주)금화"/>
    <d v="2023-02-28T00:00:00"/>
    <s v="20230228-7031-2"/>
    <s v="박스"/>
    <x v="1028"/>
    <x v="0"/>
  </r>
  <r>
    <x v="33"/>
    <x v="33"/>
    <s v="진솔씨엔티"/>
    <d v="2023-02-28T00:00:00"/>
    <s v="20230228-7032-2"/>
    <s v="소석회"/>
    <x v="172"/>
    <x v="0"/>
  </r>
  <r>
    <x v="33"/>
    <x v="33"/>
    <s v="대룡환경산업(주)"/>
    <d v="2023-02-28T00:00:00"/>
    <s v="20230228-7033-2"/>
    <s v="폐기물 처리"/>
    <x v="1354"/>
    <x v="0"/>
  </r>
  <r>
    <x v="33"/>
    <x v="33"/>
    <s v="오텍코리아 주식회사"/>
    <d v="2023-02-28T00:00:00"/>
    <s v="20230228-7034-2"/>
    <s v="알루미나"/>
    <x v="1004"/>
    <x v="0"/>
  </r>
  <r>
    <x v="33"/>
    <x v="33"/>
    <s v="(주)에어코"/>
    <d v="2023-02-28T00:00:00"/>
    <s v="20230228-7035-2"/>
    <s v="가스"/>
    <x v="1006"/>
    <x v="0"/>
  </r>
  <r>
    <x v="33"/>
    <x v="33"/>
    <s v="로젠전주"/>
    <d v="2023-02-28T00:00:00"/>
    <s v="20230228-7053-2"/>
    <s v="2월 택배"/>
    <x v="1355"/>
    <x v="0"/>
  </r>
  <r>
    <x v="33"/>
    <x v="33"/>
    <s v="행복나래주식회사"/>
    <d v="2023-02-28T00:00:00"/>
    <s v="20230228-7056-2"/>
    <s v="펄프청소기"/>
    <x v="1356"/>
    <x v="0"/>
  </r>
  <r>
    <x v="33"/>
    <x v="33"/>
    <s v="유한회사 제이와이산업"/>
    <d v="2023-02-28T00:00:00"/>
    <s v="20230228-7057-2"/>
    <s v="폐합성 수지"/>
    <x v="1130"/>
    <x v="0"/>
  </r>
  <r>
    <x v="33"/>
    <x v="33"/>
    <s v="SF EXPRESS CO., LTD"/>
    <d v="2023-02-28T00:00:00"/>
    <s v="20230228-7058-2"/>
    <s v="수출운송료"/>
    <x v="1357"/>
    <x v="0"/>
  </r>
  <r>
    <x v="33"/>
    <x v="33"/>
    <s v="SF EXPRESS CO., LTD"/>
    <d v="2023-02-28T00:00:00"/>
    <s v="20230228-7058-4"/>
    <s v="수출운송료"/>
    <x v="1358"/>
    <x v="0"/>
  </r>
  <r>
    <x v="33"/>
    <x v="33"/>
    <s v="(주)하나로티앤에스"/>
    <d v="2023-02-28T00:00:00"/>
    <s v="20230228-7059-2"/>
    <s v="수출운송료"/>
    <x v="1242"/>
    <x v="0"/>
  </r>
  <r>
    <x v="33"/>
    <x v="33"/>
    <s v="케이지엘(주)"/>
    <d v="2023-02-28T00:00:00"/>
    <s v="20230228-7060-2"/>
    <s v="수출운송료"/>
    <x v="1236"/>
    <x v="0"/>
  </r>
  <r>
    <x v="33"/>
    <x v="33"/>
    <s v="디스코하이테크코리아(주)"/>
    <d v="2023-03-01T00:00:00"/>
    <s v="20230301-7002-2"/>
    <s v="Blade 매입"/>
    <x v="1359"/>
    <x v="0"/>
  </r>
  <r>
    <x v="33"/>
    <x v="33"/>
    <s v="(미사용)넥스텍시스템(Nextech System)"/>
    <d v="2023-03-01T00:00:00"/>
    <s v="20230301-7003-2"/>
    <s v="AP-CVD 잔금(60%)"/>
    <x v="1360"/>
    <x v="0"/>
  </r>
  <r>
    <x v="33"/>
    <x v="33"/>
    <s v="주식회사 온새미로"/>
    <d v="2023-03-02T00:00:00"/>
    <s v="20230302-7002-2"/>
    <s v="poly diffusion furnace 잔금(60%)"/>
    <x v="104"/>
    <x v="0"/>
  </r>
  <r>
    <x v="33"/>
    <x v="33"/>
    <s v="영남고물상"/>
    <d v="2023-03-02T00:00:00"/>
    <s v="20230302-7006-2"/>
    <s v="폐기물 처리비"/>
    <x v="431"/>
    <x v="0"/>
  </r>
  <r>
    <x v="33"/>
    <x v="33"/>
    <s v="주식회사 한비로"/>
    <d v="2023-03-03T00:00:00"/>
    <s v="20230303-7005-2"/>
    <s v="그룹웨어 서버호스팅료"/>
    <x v="1044"/>
    <x v="0"/>
  </r>
  <r>
    <x v="33"/>
    <x v="33"/>
    <s v="(주)현대전기"/>
    <d v="2023-03-03T00:00:00"/>
    <s v="20230303-7006-2"/>
    <s v="주사전자현미경 전원공사"/>
    <x v="1361"/>
    <x v="0"/>
  </r>
  <r>
    <x v="33"/>
    <x v="33"/>
    <s v="(주)리트젠"/>
    <d v="2023-03-03T00:00:00"/>
    <s v="20230303-7007-3"/>
    <s v="UV LAMP"/>
    <x v="1028"/>
    <x v="0"/>
  </r>
  <r>
    <x v="33"/>
    <x v="33"/>
    <s v="싱싱비데"/>
    <d v="2023-03-03T00:00:00"/>
    <s v="20230303-7008-2"/>
    <s v="임직원 화장실 비데 수리"/>
    <x v="1362"/>
    <x v="0"/>
  </r>
  <r>
    <x v="33"/>
    <x v="33"/>
    <s v="(주)컴퓨존"/>
    <d v="2023-03-03T00:00:00"/>
    <s v="20230303-7009-3"/>
    <s v="신규인원 업무용 PC 구입"/>
    <x v="1363"/>
    <x v="0"/>
  </r>
  <r>
    <x v="33"/>
    <x v="33"/>
    <s v="세기트레이딩"/>
    <d v="2023-03-03T00:00:00"/>
    <s v="20230303-7012-2"/>
    <s v="Sn"/>
    <x v="1364"/>
    <x v="0"/>
  </r>
  <r>
    <x v="33"/>
    <x v="33"/>
    <s v="세기공조설비(센추리에어콘)"/>
    <d v="2023-03-04T00:00:00"/>
    <s v="20230304-7001-2"/>
    <s v="스탠드형냉난방기이설"/>
    <x v="1130"/>
    <x v="0"/>
  </r>
  <r>
    <x v="33"/>
    <x v="33"/>
    <s v="와이에스엔지니어링"/>
    <d v="2023-03-04T00:00:00"/>
    <s v="20230304-7005-2"/>
    <s v="EDI 세정공사"/>
    <x v="1365"/>
    <x v="0"/>
  </r>
  <r>
    <x v="33"/>
    <x v="33"/>
    <s v="다담P&amp;C"/>
    <d v="2023-03-06T00:00:00"/>
    <s v="20230306-7002-3"/>
    <s v="폐기물 말통"/>
    <x v="1366"/>
    <x v="0"/>
  </r>
  <r>
    <x v="33"/>
    <x v="33"/>
    <s v="다담P&amp;C"/>
    <d v="2023-03-06T00:00:00"/>
    <s v="20230306-7002-6"/>
    <s v="폐기물 말통"/>
    <x v="1367"/>
    <x v="0"/>
  </r>
  <r>
    <x v="33"/>
    <x v="33"/>
    <s v="한국미래기술교육연구원"/>
    <d v="2023-03-06T00:00:00"/>
    <s v="20230306-7008-3"/>
    <s v="전북특구 기술사업화 전기차 배터리 혁신 기술 세미나 교육 접수비"/>
    <x v="1040"/>
    <x v="0"/>
  </r>
  <r>
    <x v="33"/>
    <x v="33"/>
    <s v="주영테크"/>
    <d v="2023-03-06T00:00:00"/>
    <s v="20230306-7011-2"/>
    <s v="사무용품"/>
    <x v="1368"/>
    <x v="0"/>
  </r>
  <r>
    <x v="33"/>
    <x v="33"/>
    <s v="주영테크"/>
    <d v="2023-03-06T00:00:00"/>
    <s v="20230306-7011-4"/>
    <s v="사무용품"/>
    <x v="1369"/>
    <x v="0"/>
  </r>
  <r>
    <x v="33"/>
    <x v="33"/>
    <s v="주영테크"/>
    <d v="2023-03-06T00:00:00"/>
    <s v="20230306-7011-5"/>
    <s v="사무용품"/>
    <x v="1370"/>
    <x v="0"/>
  </r>
  <r>
    <x v="33"/>
    <x v="33"/>
    <s v="(사단법인) 한국공업화학회"/>
    <d v="2023-03-06T00:00:00"/>
    <s v="20230306-7012-3"/>
    <s v="전북특구 기술사업화 2023 춘계 학술대회 사전등록비(정회원)"/>
    <x v="1"/>
    <x v="0"/>
  </r>
  <r>
    <x v="33"/>
    <x v="33"/>
    <s v="(주)한국피더블유티"/>
    <d v="2023-03-06T00:00:00"/>
    <s v="20230306-7015-2"/>
    <s v="Titan ASD"/>
    <x v="498"/>
    <x v="0"/>
  </r>
  <r>
    <x v="33"/>
    <x v="33"/>
    <s v="한국미우라공업(주)"/>
    <d v="2023-03-07T00:00:00"/>
    <s v="20230307-7004-2"/>
    <s v="복합청관제 외"/>
    <x v="1096"/>
    <x v="0"/>
  </r>
  <r>
    <x v="33"/>
    <x v="33"/>
    <s v="현대플러스사무용가구"/>
    <d v="2023-03-08T00:00:00"/>
    <s v="20230308-7003-2"/>
    <s v="의자"/>
    <x v="1371"/>
    <x v="0"/>
  </r>
  <r>
    <x v="33"/>
    <x v="33"/>
    <s v="유한회사 제이와이산업"/>
    <d v="2023-03-08T00:00:00"/>
    <s v="20230308-7006-2"/>
    <s v="폐합성 수지"/>
    <x v="1064"/>
    <x v="0"/>
  </r>
  <r>
    <x v="33"/>
    <x v="33"/>
    <s v="원광대학교 산학협력단"/>
    <d v="2023-03-10T00:00:00"/>
    <s v="20230310-7001-2"/>
    <s v="2월 QD 공동실험 연구보조인력2명 인건비"/>
    <x v="286"/>
    <x v="0"/>
  </r>
  <r>
    <x v="33"/>
    <x v="33"/>
    <s v="전북도시가스"/>
    <d v="2023-03-10T00:00:00"/>
    <s v="20230310-7003-2"/>
    <s v="2월 도시가스  10,807"/>
    <x v="1372"/>
    <x v="0"/>
  </r>
  <r>
    <x v="33"/>
    <x v="33"/>
    <s v="전북도시가스"/>
    <d v="2023-03-10T00:00:00"/>
    <s v="20230310-7003-4"/>
    <s v="2월 도시가스  399"/>
    <x v="1373"/>
    <x v="0"/>
  </r>
  <r>
    <x v="33"/>
    <x v="33"/>
    <s v="드림정보전산"/>
    <d v="2023-03-10T00:00:00"/>
    <s v="20230310-7010-2"/>
    <s v="복합기"/>
    <x v="1292"/>
    <x v="0"/>
  </r>
  <r>
    <x v="33"/>
    <x v="33"/>
    <s v="뉴텍"/>
    <d v="2023-03-13T00:00:00"/>
    <s v="20230313-7002-2"/>
    <s v="DRY PUMP 외"/>
    <x v="1374"/>
    <x v="0"/>
  </r>
  <r>
    <x v="33"/>
    <x v="33"/>
    <s v="미래SWT"/>
    <d v="2023-03-13T00:00:00"/>
    <s v="20230313-7005-2"/>
    <s v="유기배기 정기교체"/>
    <x v="1375"/>
    <x v="0"/>
  </r>
  <r>
    <x v="33"/>
    <x v="33"/>
    <s v="본도시락 전북완주점"/>
    <d v="2023-03-13T00:00:00"/>
    <s v="20230313-7009-3"/>
    <s v="도시락 구입 건"/>
    <x v="1376"/>
    <x v="0"/>
  </r>
  <r>
    <x v="33"/>
    <x v="33"/>
    <s v="시앤에스 솔루션"/>
    <d v="2023-03-13T00:00:00"/>
    <s v="20230313-7010-2"/>
    <s v="EPI 시설 화관법 컨설팅 선급금(40%)"/>
    <x v="1377"/>
    <x v="0"/>
  </r>
  <r>
    <x v="33"/>
    <x v="33"/>
    <s v="(주)어드밴스메탈"/>
    <d v="2023-03-15T00:00:00"/>
    <s v="20230315-7006-2"/>
    <s v="Au"/>
    <x v="1378"/>
    <x v="0"/>
  </r>
  <r>
    <x v="33"/>
    <x v="33"/>
    <s v="코드케이"/>
    <d v="2023-03-15T00:00:00"/>
    <s v="20230315-7007-2"/>
    <s v="전산유지보수"/>
    <x v="1244"/>
    <x v="0"/>
  </r>
  <r>
    <x v="33"/>
    <x v="33"/>
    <s v="디스코하이테크코리아(주)"/>
    <d v="2023-03-16T00:00:00"/>
    <s v="20230316-7005-2"/>
    <s v="Blade 매입"/>
    <x v="1379"/>
    <x v="0"/>
  </r>
  <r>
    <x v="33"/>
    <x v="33"/>
    <s v="용마로지스주식회사"/>
    <d v="2023-03-17T00:00:00"/>
    <s v="20230317-7009-2"/>
    <s v="용마로지스 3월 항공 수입 정산"/>
    <x v="1380"/>
    <x v="0"/>
  </r>
  <r>
    <x v="33"/>
    <x v="33"/>
    <s v="용마로지스주식회사"/>
    <d v="2023-03-17T00:00:00"/>
    <s v="20230317-7009-5"/>
    <s v="용마로지스 3월 항공 수입 정산"/>
    <x v="1"/>
    <x v="0"/>
  </r>
  <r>
    <x v="33"/>
    <x v="33"/>
    <s v="주식회사 넥스텍"/>
    <d v="2023-03-17T00:00:00"/>
    <s v="20230317-7011-2"/>
    <s v="Concept1 수리비용"/>
    <x v="1381"/>
    <x v="0"/>
  </r>
  <r>
    <x v="33"/>
    <x v="33"/>
    <s v="(주)컴퓨존"/>
    <d v="2023-03-20T00:00:00"/>
    <s v="20230320-7003-3"/>
    <s v="개발팀 신규사원 업무용 PC 외 구입"/>
    <x v="1382"/>
    <x v="0"/>
  </r>
  <r>
    <x v="33"/>
    <x v="33"/>
    <s v="(사)한국안전기술협회"/>
    <d v="2023-03-20T00:00:00"/>
    <s v="20230320-7009-2"/>
    <s v="검사대상기기 정기안전검사"/>
    <x v="1383"/>
    <x v="0"/>
  </r>
  <r>
    <x v="33"/>
    <x v="33"/>
    <s v="(주)컴퓨존"/>
    <d v="2023-03-20T00:00:00"/>
    <s v="20230320-7010-3"/>
    <s v="전산 소모품 구입"/>
    <x v="1384"/>
    <x v="0"/>
  </r>
  <r>
    <x v="33"/>
    <x v="33"/>
    <s v="한국전력공사"/>
    <d v="2023-03-20T00:00:00"/>
    <s v="20230320-7011-2"/>
    <s v="전기요금"/>
    <x v="1385"/>
    <x v="0"/>
  </r>
  <r>
    <x v="33"/>
    <x v="33"/>
    <s v="클랩"/>
    <d v="2023-03-20T00:00:00"/>
    <s v="20230320-7012-2"/>
    <s v="전북특구 기술사업화 과제 관련  PCM 개발용 시약 구매"/>
    <x v="404"/>
    <x v="0"/>
  </r>
  <r>
    <x v="33"/>
    <x v="33"/>
    <s v="용마로지스주식회사"/>
    <d v="2023-03-20T00:00:00"/>
    <s v="20230320-7014-2"/>
    <s v="용마로지스 3월 해상 수입 정산"/>
    <x v="1386"/>
    <x v="0"/>
  </r>
  <r>
    <x v="33"/>
    <x v="33"/>
    <s v="용마로지스주식회사"/>
    <d v="2023-03-20T00:00:00"/>
    <s v="20230320-7014-5"/>
    <s v="용마로지스 3월 해상 수입 정산"/>
    <x v="1"/>
    <x v="0"/>
  </r>
  <r>
    <x v="33"/>
    <x v="33"/>
    <s v="롯데렌탈(주)"/>
    <d v="2023-03-20T00:00:00"/>
    <s v="20230320-7016-2"/>
    <s v="3월 차량 렌탈"/>
    <x v="1257"/>
    <x v="0"/>
  </r>
  <r>
    <x v="33"/>
    <x v="33"/>
    <s v="롯데렌탈(주)"/>
    <d v="2023-03-20T00:00:00"/>
    <s v="20230320-7016-8"/>
    <s v="3월 차량 렌탈"/>
    <x v="1"/>
    <x v="0"/>
  </r>
  <r>
    <x v="33"/>
    <x v="33"/>
    <s v="롯데렌탈(주)"/>
    <d v="2023-03-20T00:00:00"/>
    <s v="20230320-7016-9"/>
    <s v="3월 차량 렌탈"/>
    <x v="1"/>
    <x v="0"/>
  </r>
  <r>
    <x v="33"/>
    <x v="33"/>
    <s v="인천세관장"/>
    <d v="2023-03-21T00:00:00"/>
    <s v="20230321-7002-1"/>
    <s v="Photomask 수입 부가세"/>
    <x v="1387"/>
    <x v="0"/>
  </r>
  <r>
    <x v="33"/>
    <x v="33"/>
    <s v="인천세관장"/>
    <d v="2023-03-21T00:00:00"/>
    <s v="20230321-7003-1"/>
    <s v="Photomask 수입 부가세"/>
    <x v="1388"/>
    <x v="0"/>
  </r>
  <r>
    <x v="33"/>
    <x v="33"/>
    <s v="인천세관장"/>
    <d v="2023-03-21T00:00:00"/>
    <s v="20230321-7004-1"/>
    <s v="Photomask 수입 부가세"/>
    <x v="1389"/>
    <x v="0"/>
  </r>
  <r>
    <x v="33"/>
    <x v="33"/>
    <s v="주식회사 천우하우징"/>
    <d v="2023-03-22T00:00:00"/>
    <s v="20230322-7001-2"/>
    <s v="주방 집기 잔금(50%)"/>
    <x v="1254"/>
    <x v="0"/>
  </r>
  <r>
    <x v="33"/>
    <x v="33"/>
    <s v="주식회사 천우하우징"/>
    <d v="2023-03-22T00:00:00"/>
    <s v="20230322-7002-2"/>
    <s v="주차장 및 부대토목공사 완공금(50%)"/>
    <x v="1255"/>
    <x v="0"/>
  </r>
  <r>
    <x v="33"/>
    <x v="33"/>
    <s v="우진ACT 호남지사"/>
    <d v="2023-03-22T00:00:00"/>
    <s v="20230322-7004-2"/>
    <s v="클린룸 소모품"/>
    <x v="1390"/>
    <x v="0"/>
  </r>
  <r>
    <x v="33"/>
    <x v="33"/>
    <s v="(주)아론"/>
    <d v="2023-03-23T00:00:00"/>
    <s v="20230323-7001-2"/>
    <s v="GAS CABINET 계약금(30%)"/>
    <x v="1391"/>
    <x v="0"/>
  </r>
  <r>
    <x v="33"/>
    <x v="33"/>
    <s v="주식회사피제이피테크(PJP)"/>
    <d v="2023-03-23T00:00:00"/>
    <s v="20230323-7002-2"/>
    <s v="EPI REACTOR 계약금(30%)"/>
    <x v="1392"/>
    <x v="0"/>
  </r>
  <r>
    <x v="33"/>
    <x v="33"/>
    <s v="바다정수산업(주)"/>
    <d v="2023-03-23T00:00:00"/>
    <s v="20230323-7004-2"/>
    <s v="마이크로필터 외"/>
    <x v="1393"/>
    <x v="0"/>
  </r>
  <r>
    <x v="33"/>
    <x v="33"/>
    <s v="에이엠씨주식회사"/>
    <d v="2023-03-24T00:00:00"/>
    <s v="20230324-7003-2"/>
    <s v="UV tape"/>
    <x v="1394"/>
    <x v="0"/>
  </r>
  <r>
    <x v="33"/>
    <x v="33"/>
    <s v="(주)풀무원푸드앤컬쳐"/>
    <d v="2023-03-24T00:00:00"/>
    <s v="20230324-7005-2"/>
    <s v="3월 식대"/>
    <x v="1395"/>
    <x v="0"/>
  </r>
  <r>
    <x v="33"/>
    <x v="33"/>
    <s v="(주)풀무원푸드앤컬쳐"/>
    <d v="2023-03-24T00:00:00"/>
    <s v="20230324-7005-4"/>
    <s v="3월 식대"/>
    <x v="1089"/>
    <x v="0"/>
  </r>
  <r>
    <x v="33"/>
    <x v="33"/>
    <s v="진흥무역(주)"/>
    <d v="2023-03-24T00:00:00"/>
    <s v="20230324-7006-2"/>
    <s v="전사지 외"/>
    <x v="1396"/>
    <x v="0"/>
  </r>
  <r>
    <x v="33"/>
    <x v="33"/>
    <s v="우진ACT 호남지사"/>
    <d v="2023-03-24T00:00:00"/>
    <s v="20230324-7007-2"/>
    <s v="클린룸 소모품"/>
    <x v="1397"/>
    <x v="0"/>
  </r>
  <r>
    <x v="33"/>
    <x v="33"/>
    <s v="(주)코디스"/>
    <d v="2023-03-24T00:00:00"/>
    <s v="20230324-7008-2"/>
    <s v="Blade"/>
    <x v="1398"/>
    <x v="0"/>
  </r>
  <r>
    <x v="33"/>
    <x v="33"/>
    <s v="한국특수가스(주)"/>
    <d v="2023-03-24T00:00:00"/>
    <s v="20230324-7012-2"/>
    <s v="가스"/>
    <x v="1399"/>
    <x v="0"/>
  </r>
  <r>
    <x v="33"/>
    <x v="33"/>
    <s v="유한회사 큐브환경"/>
    <d v="2023-03-24T00:00:00"/>
    <s v="20230324-7013-2"/>
    <s v="대기자가측정 수수료"/>
    <x v="118"/>
    <x v="0"/>
  </r>
  <r>
    <x v="33"/>
    <x v="33"/>
    <s v="에치세미텍"/>
    <d v="2023-03-25T00:00:00"/>
    <s v="20230325-7003-2"/>
    <s v="Al etchant"/>
    <x v="1400"/>
    <x v="0"/>
  </r>
  <r>
    <x v="33"/>
    <x v="33"/>
    <s v="(주)에스원전주"/>
    <d v="2023-03-27T00:00:00"/>
    <s v="20230327-7001-2"/>
    <s v="무인기계경비용역료"/>
    <x v="1143"/>
    <x v="0"/>
  </r>
  <r>
    <x v="33"/>
    <x v="33"/>
    <s v="(주)에스원전주"/>
    <d v="2023-03-27T00:00:00"/>
    <s v="20230327-7001-4"/>
    <s v="보안정보시스템이용료"/>
    <x v="1050"/>
    <x v="0"/>
  </r>
  <r>
    <x v="33"/>
    <x v="33"/>
    <s v="(주)에스원전주"/>
    <d v="2023-03-27T00:00:00"/>
    <s v="20230327-7001-6"/>
    <s v="카메라 렌탈"/>
    <x v="1260"/>
    <x v="0"/>
  </r>
  <r>
    <x v="33"/>
    <x v="33"/>
    <s v="(주)에스원전주"/>
    <d v="2023-03-27T00:00:00"/>
    <s v="20230327-7001-8"/>
    <s v="안티랜섬웨어,에스원VP"/>
    <x v="1261"/>
    <x v="0"/>
  </r>
  <r>
    <x v="33"/>
    <x v="33"/>
    <s v="(주)에스원전주"/>
    <d v="2023-03-27T00:00:00"/>
    <s v="20230327-7001-10"/>
    <s v="디바이스키퍼 렌탈"/>
    <x v="1262"/>
    <x v="0"/>
  </r>
  <r>
    <x v="33"/>
    <x v="33"/>
    <s v="(주)에스원전주"/>
    <d v="2023-03-27T00:00:00"/>
    <s v="20230327-7001-12"/>
    <s v="서버백신이용료"/>
    <x v="1263"/>
    <x v="0"/>
  </r>
  <r>
    <x v="33"/>
    <x v="33"/>
    <s v="(주)에스원전주"/>
    <d v="2023-03-27T00:00:00"/>
    <s v="20230327-7001-14"/>
    <s v="클린룸근태시스템이용료"/>
    <x v="1264"/>
    <x v="0"/>
  </r>
  <r>
    <x v="33"/>
    <x v="33"/>
    <s v="(주)에스원전주"/>
    <d v="2023-03-27T00:00:00"/>
    <s v="20230327-7001-16"/>
    <s v="식수시스템 이전 공사비"/>
    <x v="1236"/>
    <x v="0"/>
  </r>
  <r>
    <x v="33"/>
    <x v="33"/>
    <s v="(주)에스원전주"/>
    <d v="2023-03-27T00:00:00"/>
    <s v="20230327-7001-18"/>
    <s v="생산라인 CCTV 이전 공사비"/>
    <x v="1401"/>
    <x v="0"/>
  </r>
  <r>
    <x v="33"/>
    <x v="33"/>
    <s v="(주)에스원전주"/>
    <d v="2023-03-27T00:00:00"/>
    <s v="20230327-7001-19"/>
    <s v="생산라인 CCTV 이전 공사비"/>
    <x v="1402"/>
    <x v="0"/>
  </r>
  <r>
    <x v="33"/>
    <x v="33"/>
    <s v="대한산업보건협회"/>
    <d v="2023-03-27T00:00:00"/>
    <s v="20230327-7002-2"/>
    <s v="3월 보건관리대행수수료"/>
    <x v="1"/>
    <x v="0"/>
  </r>
  <r>
    <x v="33"/>
    <x v="33"/>
    <s v="사단법인대한산업안전협회"/>
    <d v="2023-03-27T00:00:00"/>
    <s v="20230327-7003-2"/>
    <s v="3월 안전관리대행수수료"/>
    <x v="174"/>
    <x v="0"/>
  </r>
  <r>
    <x v="33"/>
    <x v="33"/>
    <s v="인천세관장"/>
    <d v="2023-03-27T00:00:00"/>
    <s v="20230327-7006-1"/>
    <s v="OSTA1104 RETURN시 수입부가세"/>
    <x v="1403"/>
    <x v="0"/>
  </r>
  <r>
    <x v="33"/>
    <x v="33"/>
    <s v="인천세관장"/>
    <d v="2023-03-27T00:00:00"/>
    <s v="20230327-7006-3"/>
    <s v="OSTA1104 RETURN시 수입부가세"/>
    <x v="1"/>
    <x v="0"/>
  </r>
  <r>
    <x v="33"/>
    <x v="33"/>
    <s v="(주)한국무역정보통신"/>
    <d v="2023-03-27T00:00:00"/>
    <s v="20230327-7012-2"/>
    <s v="전자무역서비스 이용료"/>
    <x v="1404"/>
    <x v="0"/>
  </r>
  <r>
    <x v="33"/>
    <x v="33"/>
    <s v="영광건설기계(황소지게차)"/>
    <d v="2023-03-27T00:00:00"/>
    <s v="20230327-7013-2"/>
    <s v="수입약품 하역 지게차 사용료"/>
    <x v="1292"/>
    <x v="0"/>
  </r>
  <r>
    <x v="33"/>
    <x v="33"/>
    <s v="한국가스안전공사 전북지역본부"/>
    <d v="2023-03-27T00:00:00"/>
    <s v="20230327-7015-2"/>
    <s v="특고 사용시설 정기검사(모노실란)"/>
    <x v="1405"/>
    <x v="0"/>
  </r>
  <r>
    <x v="33"/>
    <x v="33"/>
    <s v="한국가스안전공사 전북지역본부"/>
    <d v="2023-03-27T00:00:00"/>
    <s v="20230327-7015-4"/>
    <s v="특고 사용시설 정기검사(암모니아)"/>
    <x v="1405"/>
    <x v="0"/>
  </r>
  <r>
    <x v="33"/>
    <x v="33"/>
    <s v="주식회사 성진테크"/>
    <d v="2023-03-27T00:00:00"/>
    <s v="20230327-7016-2"/>
    <s v="RUBBER COLLET 외 1건"/>
    <x v="1406"/>
    <x v="0"/>
  </r>
  <r>
    <x v="33"/>
    <x v="33"/>
    <s v="효동켐이엔지(주)"/>
    <d v="2023-03-27T00:00:00"/>
    <s v="20230327-7018-2"/>
    <s v="DPD-200 외"/>
    <x v="1407"/>
    <x v="0"/>
  </r>
  <r>
    <x v="33"/>
    <x v="33"/>
    <s v="드림정보전산"/>
    <d v="2023-03-27T00:00:00"/>
    <s v="20230327-7019-2"/>
    <s v="3월 복합기"/>
    <x v="1292"/>
    <x v="0"/>
  </r>
  <r>
    <x v="33"/>
    <x v="33"/>
    <s v="나우chem"/>
    <d v="2023-03-27T00:00:00"/>
    <s v="20230327-7021-2"/>
    <s v="요오드"/>
    <x v="1408"/>
    <x v="0"/>
  </r>
  <r>
    <x v="33"/>
    <x v="33"/>
    <s v="퍼스텍"/>
    <d v="2023-03-27T00:00:00"/>
    <s v="20230327-7022-2"/>
    <s v="반도체검사"/>
    <x v="1409"/>
    <x v="0"/>
  </r>
  <r>
    <x v="33"/>
    <x v="33"/>
    <s v="전북대학교"/>
    <d v="2023-03-27T00:00:00"/>
    <s v="20230327-7025-3"/>
    <s v="전북특구기술사업화- TGA 분석료"/>
    <x v="1"/>
    <x v="0"/>
  </r>
  <r>
    <x v="33"/>
    <x v="33"/>
    <s v="(유)신일해외관광"/>
    <d v="2023-03-28T00:00:00"/>
    <s v="20230328-7001-2"/>
    <s v="3월 전세버스 임차료"/>
    <x v="1286"/>
    <x v="0"/>
  </r>
  <r>
    <x v="33"/>
    <x v="33"/>
    <s v="주식회사 쎄미파워"/>
    <d v="2023-03-28T00:00:00"/>
    <s v="20230328-7003-2"/>
    <s v="프로브카드 수리"/>
    <x v="224"/>
    <x v="0"/>
  </r>
  <r>
    <x v="33"/>
    <x v="33"/>
    <s v="인천세관장"/>
    <d v="2023-03-28T00:00:00"/>
    <s v="20230328-7006-1"/>
    <s v="3월 항공 수입 관부가세"/>
    <x v="1410"/>
    <x v="0"/>
  </r>
  <r>
    <x v="33"/>
    <x v="33"/>
    <s v="인천세관장"/>
    <d v="2023-03-28T00:00:00"/>
    <s v="20230328-7006-2"/>
    <s v="3월 항공 수입 관부가세"/>
    <x v="1411"/>
    <x v="0"/>
  </r>
  <r>
    <x v="33"/>
    <x v="33"/>
    <s v="인천세관장"/>
    <d v="2023-03-28T00:00:00"/>
    <s v="20230328-7006-3"/>
    <s v="3월 항공 수입 관부가세"/>
    <x v="1412"/>
    <x v="0"/>
  </r>
  <r>
    <x v="33"/>
    <x v="33"/>
    <s v="인천세관장"/>
    <d v="2023-03-28T00:00:00"/>
    <s v="20230328-7006-5"/>
    <s v="3월 루이홍 약품 수입부가세"/>
    <x v="1413"/>
    <x v="0"/>
  </r>
  <r>
    <x v="33"/>
    <x v="33"/>
    <s v="생수백화점"/>
    <d v="2023-03-28T00:00:00"/>
    <s v="20230328-7010-2"/>
    <s v="3월 생수"/>
    <x v="1414"/>
    <x v="0"/>
  </r>
  <r>
    <x v="33"/>
    <x v="33"/>
    <s v="주식회사 세미템"/>
    <d v="2023-03-28T00:00:00"/>
    <s v="20230328-7011-2"/>
    <s v="FIB SEM 단면분석"/>
    <x v="1005"/>
    <x v="0"/>
  </r>
  <r>
    <x v="33"/>
    <x v="33"/>
    <s v="(주)금화"/>
    <d v="2023-03-29T00:00:00"/>
    <s v="20230329-7001-2"/>
    <s v="박스"/>
    <x v="1415"/>
    <x v="0"/>
  </r>
  <r>
    <x v="33"/>
    <x v="33"/>
    <s v="(주)비앤아이시스템"/>
    <d v="2023-03-30T00:00:00"/>
    <s v="20230330-7004-2"/>
    <s v="라벨"/>
    <x v="1416"/>
    <x v="0"/>
  </r>
  <r>
    <x v="33"/>
    <x v="33"/>
    <s v="NTL(엔티엘)"/>
    <d v="2023-03-30T00:00:00"/>
    <s v="20230330-7014-2"/>
    <s v="100Pin 수리"/>
    <x v="1417"/>
    <x v="0"/>
  </r>
  <r>
    <x v="33"/>
    <x v="33"/>
    <s v="(주)LG유플러스"/>
    <d v="2023-03-31T00:00:00"/>
    <s v="20230331-7008-2"/>
    <s v="전화요금"/>
    <x v="1418"/>
    <x v="0"/>
  </r>
  <r>
    <x v="33"/>
    <x v="33"/>
    <s v="(주)LG유플러스"/>
    <d v="2023-03-31T00:00:00"/>
    <s v="20230331-7009-9"/>
    <s v="인터넷이용료"/>
    <x v="1295"/>
    <x v="0"/>
  </r>
  <r>
    <x v="33"/>
    <x v="33"/>
    <s v="린텍어드벤스테크놀로지코리아"/>
    <d v="2023-03-31T00:00:00"/>
    <s v="20230331-7013-2"/>
    <s v="D-171D"/>
    <x v="343"/>
    <x v="0"/>
  </r>
  <r>
    <x v="33"/>
    <x v="33"/>
    <s v="동원로엑스(주)"/>
    <d v="2023-03-31T00:00:00"/>
    <s v="20230331-7014-2"/>
    <s v="남경 설비 보관 비용"/>
    <x v="1289"/>
    <x v="0"/>
  </r>
  <r>
    <x v="33"/>
    <x v="33"/>
    <s v="진솔씨엔티"/>
    <d v="2023-03-31T00:00:00"/>
    <s v="20230331-7015-2"/>
    <s v="소석회"/>
    <x v="1127"/>
    <x v="0"/>
  </r>
  <r>
    <x v="33"/>
    <x v="33"/>
    <s v="(주)어드밴스메탈"/>
    <d v="2023-03-31T00:00:00"/>
    <s v="20230331-7016-2"/>
    <s v="Au"/>
    <x v="1419"/>
    <x v="0"/>
  </r>
  <r>
    <x v="33"/>
    <x v="33"/>
    <s v="(주)세원"/>
    <d v="2023-03-31T00:00:00"/>
    <s v="20230331-7017-2"/>
    <s v="황산 외"/>
    <x v="1420"/>
    <x v="0"/>
  </r>
  <r>
    <x v="33"/>
    <x v="33"/>
    <s v="씨랩(C Lab)"/>
    <d v="2023-03-31T00:00:00"/>
    <s v="20230331-7022-2"/>
    <s v="커피머신 원두 시럽"/>
    <x v="1421"/>
    <x v="0"/>
  </r>
  <r>
    <x v="33"/>
    <x v="33"/>
    <s v="(주)마이크로이미지"/>
    <d v="2023-03-31T00:00:00"/>
    <s v="20230331-7024-2"/>
    <s v="포토 마스크"/>
    <x v="1289"/>
    <x v="0"/>
  </r>
  <r>
    <x v="33"/>
    <x v="33"/>
    <s v="주식회사 케미탑상사"/>
    <d v="2023-03-31T00:00:00"/>
    <s v="20230331-7029-2"/>
    <s v="아세톤 외"/>
    <x v="1422"/>
    <x v="0"/>
  </r>
  <r>
    <x v="33"/>
    <x v="33"/>
    <s v="오텍코리아 주식회사"/>
    <d v="2023-03-31T00:00:00"/>
    <s v="20230331-7031-2"/>
    <s v="알루미나"/>
    <x v="1004"/>
    <x v="0"/>
  </r>
  <r>
    <x v="33"/>
    <x v="33"/>
    <s v="대룡환경산업(주)"/>
    <d v="2023-03-31T00:00:00"/>
    <s v="20230331-7033-2"/>
    <s v="폐기물 처리"/>
    <x v="1423"/>
    <x v="0"/>
  </r>
  <r>
    <x v="33"/>
    <x v="33"/>
    <s v="(주)에어코"/>
    <d v="2023-03-31T00:00:00"/>
    <s v="20230331-7034-2"/>
    <s v="가스"/>
    <x v="1182"/>
    <x v="0"/>
  </r>
  <r>
    <x v="33"/>
    <x v="33"/>
    <s v="로젠전주"/>
    <d v="2023-03-31T00:00:00"/>
    <s v="20230331-7040-2"/>
    <s v="3월 택배"/>
    <x v="1424"/>
    <x v="0"/>
  </r>
  <r>
    <x v="33"/>
    <x v="33"/>
    <s v="삼봉에너지"/>
    <d v="2023-03-31T00:00:00"/>
    <s v="20230331-7041-3"/>
    <s v="3월 주유"/>
    <x v="1"/>
    <x v="0"/>
  </r>
  <r>
    <x v="33"/>
    <x v="33"/>
    <s v="(주)석영테크"/>
    <d v="2023-03-31T00:00:00"/>
    <s v="20230331-7057-2"/>
    <s v="ASQ BOAT"/>
    <x v="1425"/>
    <x v="0"/>
  </r>
  <r>
    <x v="33"/>
    <x v="33"/>
    <s v="전북도시가스"/>
    <d v="2023-03-31T00:00:00"/>
    <s v="20230331-7058-2"/>
    <s v="3월 도시가스  8,843"/>
    <x v="1426"/>
    <x v="0"/>
  </r>
  <r>
    <x v="33"/>
    <x v="33"/>
    <s v="전북도시가스"/>
    <d v="2023-03-31T00:00:00"/>
    <s v="20230331-7058-4"/>
    <s v="3월 도시가스  309"/>
    <x v="1427"/>
    <x v="0"/>
  </r>
  <r>
    <x v="33"/>
    <x v="33"/>
    <s v="영종합동관세사무소"/>
    <d v="2023-03-31T00:00:00"/>
    <s v="20230331-7062-1"/>
    <s v="대체"/>
    <x v="1428"/>
    <x v="0"/>
  </r>
  <r>
    <x v="33"/>
    <x v="33"/>
    <s v="영종합동관세사무소"/>
    <d v="2023-03-31T00:00:00"/>
    <s v="20230331-7062-2"/>
    <s v="대체"/>
    <x v="1429"/>
    <x v="0"/>
  </r>
  <r>
    <x v="33"/>
    <x v="33"/>
    <s v="영종합동관세사무소"/>
    <d v="2023-03-31T00:00:00"/>
    <s v="20230331-7062-3"/>
    <s v="대체"/>
    <x v="1428"/>
    <x v="0"/>
  </r>
  <r>
    <x v="33"/>
    <x v="33"/>
    <s v="영종합동관세사무소"/>
    <d v="2023-03-31T00:00:00"/>
    <s v="20230331-7062-4"/>
    <s v="대체"/>
    <x v="1429"/>
    <x v="0"/>
  </r>
  <r>
    <x v="33"/>
    <x v="33"/>
    <s v="전주심돌이·터미널·퀵서비스·심부름센터·흥신소·잔심부름"/>
    <d v="2023-03-31T00:00:00"/>
    <s v="20230331-7062-5"/>
    <s v="대체"/>
    <x v="173"/>
    <x v="0"/>
  </r>
  <r>
    <x v="33"/>
    <x v="33"/>
    <s v="전주심돌이·터미널·퀵서비스·심부름센터·흥신소·잔심부름"/>
    <d v="2023-03-31T00:00:00"/>
    <s v="20230331-7062-6"/>
    <s v="대체"/>
    <x v="1430"/>
    <x v="0"/>
  </r>
  <r>
    <x v="33"/>
    <x v="33"/>
    <s v="지비아이"/>
    <d v="2023-03-31T00:00:00"/>
    <s v="20230331-7062-7"/>
    <s v="대체"/>
    <x v="1028"/>
    <x v="0"/>
  </r>
  <r>
    <x v="33"/>
    <x v="33"/>
    <s v="지비아이"/>
    <d v="2023-03-31T00:00:00"/>
    <s v="20230331-7062-8"/>
    <s v="대체"/>
    <x v="1431"/>
    <x v="0"/>
  </r>
  <r>
    <x v="33"/>
    <x v="33"/>
    <s v="원광대학교 산학협력단"/>
    <d v="2023-03-31T00:00:00"/>
    <s v="20230331-7062-9"/>
    <s v="대체"/>
    <x v="286"/>
    <x v="0"/>
  </r>
  <r>
    <x v="33"/>
    <x v="33"/>
    <s v="원광대학교 산학협력단"/>
    <d v="2023-03-31T00:00:00"/>
    <s v="20230331-7062-10"/>
    <s v="대체"/>
    <x v="1432"/>
    <x v="0"/>
  </r>
  <r>
    <x v="33"/>
    <x v="33"/>
    <s v="(주)석영테크"/>
    <d v="2023-03-31T00:00:00"/>
    <s v="20230331-7062-11"/>
    <s v="대체"/>
    <x v="1433"/>
    <x v="0"/>
  </r>
  <r>
    <x v="33"/>
    <x v="33"/>
    <s v="(주)석영테크"/>
    <d v="2023-03-31T00:00:00"/>
    <s v="20230331-7062-12"/>
    <s v="대체"/>
    <x v="1434"/>
    <x v="0"/>
  </r>
  <r>
    <x v="33"/>
    <x v="33"/>
    <s v="주식회사 온새미로"/>
    <d v="2023-03-31T00:00:00"/>
    <s v="20230331-7062-13"/>
    <s v="대체"/>
    <x v="104"/>
    <x v="0"/>
  </r>
  <r>
    <x v="33"/>
    <x v="33"/>
    <s v="주식회사 온새미로"/>
    <d v="2023-03-31T00:00:00"/>
    <s v="20230331-7062-14"/>
    <s v="대체"/>
    <x v="1435"/>
    <x v="0"/>
  </r>
  <r>
    <x v="33"/>
    <x v="33"/>
    <s v="(미사용)넥스텍시스템(Nextech System)"/>
    <d v="2023-03-31T00:00:00"/>
    <s v="20230331-7062-15"/>
    <s v="대체"/>
    <x v="1360"/>
    <x v="0"/>
  </r>
  <r>
    <x v="33"/>
    <x v="33"/>
    <s v="(미사용)넥스텍시스템(Nextech System)"/>
    <d v="2023-03-31T00:00:00"/>
    <s v="20230331-7062-16"/>
    <s v="대체"/>
    <x v="1436"/>
    <x v="0"/>
  </r>
  <r>
    <x v="33"/>
    <x v="33"/>
    <s v="코드케이"/>
    <d v="2023-03-31T00:00:00"/>
    <s v="20230331-7062-17"/>
    <s v="대체"/>
    <x v="1244"/>
    <x v="0"/>
  </r>
  <r>
    <x v="33"/>
    <x v="33"/>
    <s v="코드케이"/>
    <d v="2023-03-31T00:00:00"/>
    <s v="20230331-7062-18"/>
    <s v="대체"/>
    <x v="1437"/>
    <x v="0"/>
  </r>
  <r>
    <x v="33"/>
    <x v="33"/>
    <s v="한국가스안전공사 전북지역본부"/>
    <d v="2023-03-31T00:00:00"/>
    <s v="20230331-7062-19"/>
    <s v="대체"/>
    <x v="1438"/>
    <x v="0"/>
  </r>
  <r>
    <x v="33"/>
    <x v="33"/>
    <s v="한국가스안전공사 전북지역본부"/>
    <d v="2023-03-31T00:00:00"/>
    <s v="20230331-7062-20"/>
    <s v="대체"/>
    <x v="1439"/>
    <x v="0"/>
  </r>
  <r>
    <x v="33"/>
    <x v="33"/>
    <s v="(주)세미칩스"/>
    <d v="2023-03-31T00:00:00"/>
    <s v="20230331-7062-21"/>
    <s v="대체"/>
    <x v="1238"/>
    <x v="0"/>
  </r>
  <r>
    <x v="33"/>
    <x v="33"/>
    <s v="(주)세미칩스"/>
    <d v="2023-03-31T00:00:00"/>
    <s v="20230331-7062-22"/>
    <s v="대체"/>
    <x v="1440"/>
    <x v="0"/>
  </r>
  <r>
    <x v="33"/>
    <x v="33"/>
    <s v="SF EXPRESS CO., LTD"/>
    <d v="2023-03-31T00:00:00"/>
    <s v="20230331-7063-2"/>
    <s v="수출운송료"/>
    <x v="1441"/>
    <x v="0"/>
  </r>
  <r>
    <x v="33"/>
    <x v="33"/>
    <s v="SF EXPRESS CO., LTD"/>
    <d v="2023-03-31T00:00:00"/>
    <s v="20230331-7063-3"/>
    <s v="수출운송료"/>
    <x v="1442"/>
    <x v="0"/>
  </r>
  <r>
    <x v="33"/>
    <x v="33"/>
    <s v="SF EXPRESS CO., LTD"/>
    <d v="2023-03-31T00:00:00"/>
    <s v="20230331-7063-4"/>
    <s v="수출운송료"/>
    <x v="1443"/>
    <x v="0"/>
  </r>
  <r>
    <x v="33"/>
    <x v="33"/>
    <s v="SF EXPRESS CO., LTD"/>
    <d v="2023-03-31T00:00:00"/>
    <s v="20230331-7063-6"/>
    <s v="수출운송료"/>
    <x v="1"/>
    <x v="0"/>
  </r>
  <r>
    <x v="33"/>
    <x v="33"/>
    <s v="(주)세영로지스틱스"/>
    <d v="2023-03-31T00:00:00"/>
    <s v="20230331-7064-2"/>
    <s v="수출운송료"/>
    <x v="1299"/>
    <x v="0"/>
  </r>
  <r>
    <x v="33"/>
    <x v="33"/>
    <s v="(주)하나로티앤에스"/>
    <d v="2023-03-31T00:00:00"/>
    <s v="20230331-7065-2"/>
    <s v="수출운송료"/>
    <x v="1092"/>
    <x v="0"/>
  </r>
  <r>
    <x v="33"/>
    <x v="33"/>
    <s v="관리부"/>
    <d v="2023-03-31T00:00:00"/>
    <s v="20230331-7081-1"/>
    <s v="1기 예정 부가세 대체"/>
    <x v="1"/>
    <x v="1289"/>
  </r>
  <r>
    <x v="33"/>
    <x v="33"/>
    <s v="한국알박(주)"/>
    <d v="2023-04-03T00:00:00"/>
    <s v="20230403-7008-2"/>
    <s v="센서"/>
    <x v="1444"/>
    <x v="0"/>
  </r>
  <r>
    <x v="33"/>
    <x v="33"/>
    <s v="주식회사 한비로"/>
    <d v="2023-04-04T00:00:00"/>
    <s v="20230404-7001-2"/>
    <s v="그룹웨어 서버호스팅료"/>
    <x v="1044"/>
    <x v="0"/>
  </r>
  <r>
    <x v="33"/>
    <x v="33"/>
    <s v="㈜루미컴"/>
    <d v="2023-04-04T00:00:00"/>
    <s v="20230404-7005-2"/>
    <s v="덴탈 마스크"/>
    <x v="1018"/>
    <x v="0"/>
  </r>
  <r>
    <x v="33"/>
    <x v="33"/>
    <s v="디스코하이테크코리아(주)"/>
    <d v="2023-04-07T00:00:00"/>
    <s v="20230407-7005-2"/>
    <s v="Blade 매입"/>
    <x v="1445"/>
    <x v="0"/>
  </r>
  <r>
    <x v="33"/>
    <x v="33"/>
    <s v="씨랩(C Lab)"/>
    <d v="2023-04-07T00:00:00"/>
    <s v="20230407-7006-2"/>
    <s v="커피머신 원두 시럽"/>
    <x v="1349"/>
    <x v="0"/>
  </r>
  <r>
    <x v="33"/>
    <x v="33"/>
    <s v="유한회사 제이와이산업"/>
    <d v="2023-04-08T00:00:00"/>
    <s v="20230408-7003-2"/>
    <s v="폐합성 수지"/>
    <x v="1064"/>
    <x v="0"/>
  </r>
  <r>
    <x v="33"/>
    <x v="33"/>
    <s v="인천세관장"/>
    <d v="2023-04-10T00:00:00"/>
    <s v="20230410-7002-1"/>
    <s v="MITAKA 100pin 수입부가세"/>
    <x v="1446"/>
    <x v="0"/>
  </r>
  <r>
    <x v="33"/>
    <x v="33"/>
    <s v="코드케이"/>
    <d v="2023-04-10T00:00:00"/>
    <s v="20230410-7021-2"/>
    <s v="전산 유지보수료"/>
    <x v="1244"/>
    <x v="0"/>
  </r>
  <r>
    <x v="33"/>
    <x v="33"/>
    <s v="(주)지앤에스"/>
    <d v="2023-04-10T00:00:00"/>
    <s v="20230410-7022-2"/>
    <s v="베트남 법인설립 서류 공증번역"/>
    <x v="1447"/>
    <x v="0"/>
  </r>
  <r>
    <x v="33"/>
    <x v="33"/>
    <s v="신혼꽃화원"/>
    <d v="2023-04-11T00:00:00"/>
    <s v="20230411-7004-2"/>
    <s v="진논덕사원 모친상 근조외 1건"/>
    <x v="1"/>
    <x v="0"/>
  </r>
  <r>
    <x v="33"/>
    <x v="33"/>
    <s v="(주)컴퓨존"/>
    <d v="2023-04-11T00:00:00"/>
    <s v="20230411-7006-3"/>
    <s v="설비 PC 및 외관 PC 구입"/>
    <x v="1448"/>
    <x v="0"/>
  </r>
  <r>
    <x v="33"/>
    <x v="33"/>
    <s v="(주)코로"/>
    <d v="2023-04-11T00:00:00"/>
    <s v="20230411-7007-2"/>
    <s v="WAFER TRANSFER 계약금(30%)"/>
    <x v="553"/>
    <x v="0"/>
  </r>
  <r>
    <x v="33"/>
    <x v="33"/>
    <s v="(주)한국피더블유티"/>
    <d v="2023-04-11T00:00:00"/>
    <s v="20230411-7008-2"/>
    <s v="Titan ASD"/>
    <x v="498"/>
    <x v="0"/>
  </r>
  <r>
    <x v="33"/>
    <x v="33"/>
    <s v="원일환경(주)"/>
    <d v="2023-04-13T00:00:00"/>
    <s v="20230413-7002-2"/>
    <s v="자가측정수수료"/>
    <x v="1449"/>
    <x v="0"/>
  </r>
  <r>
    <x v="33"/>
    <x v="33"/>
    <s v="한국특수가스(주)"/>
    <d v="2023-04-14T00:00:00"/>
    <s v="20230414-7004-2"/>
    <s v="전북특구 기술사업화 진행 시약류 및 소모품류 구매"/>
    <x v="1024"/>
    <x v="0"/>
  </r>
  <r>
    <x v="33"/>
    <x v="33"/>
    <s v="(주)어드밴스메탈"/>
    <d v="2023-04-15T00:00:00"/>
    <s v="20230415-7002-2"/>
    <s v="Au"/>
    <x v="1450"/>
    <x v="0"/>
  </r>
  <r>
    <x v="33"/>
    <x v="33"/>
    <s v="영광건설기계(합동지게차)"/>
    <d v="2023-04-17T00:00:00"/>
    <s v="20230417-7010-2"/>
    <s v="창고업체 보관중인 설비 이동 작업 시 지게차 사용료(7T)"/>
    <x v="1064"/>
    <x v="0"/>
  </r>
  <r>
    <x v="33"/>
    <x v="33"/>
    <s v="두일진공 주식회사"/>
    <d v="2023-04-17T00:00:00"/>
    <s v="20230417-7013-2"/>
    <s v="배기미스트필터 외"/>
    <x v="120"/>
    <x v="0"/>
  </r>
  <r>
    <x v="33"/>
    <x v="33"/>
    <s v="한국전력공사"/>
    <d v="2023-04-18T00:00:00"/>
    <s v="20230418-7002-2"/>
    <s v="전기요금"/>
    <x v="1451"/>
    <x v="0"/>
  </r>
  <r>
    <x v="33"/>
    <x v="33"/>
    <s v="건축사사무소초원"/>
    <d v="2023-04-18T00:00:00"/>
    <s v="20230418-7004-2"/>
    <s v="EPI 시설 도입은 위한 증축공사 설계 용역(설계변경)"/>
    <x v="1006"/>
    <x v="0"/>
  </r>
  <r>
    <x v="33"/>
    <x v="33"/>
    <s v="유한회사 더번영건설"/>
    <d v="2023-04-18T00:00:00"/>
    <s v="20230418-7005-2"/>
    <s v="EPI 증설을 위한 오디텍 공장동 증축공사 중도금(50%)"/>
    <x v="1452"/>
    <x v="0"/>
  </r>
  <r>
    <x v="33"/>
    <x v="33"/>
    <s v="유한회사 더번영건설"/>
    <d v="2023-04-18T00:00:00"/>
    <s v="20230418-7006-2"/>
    <s v="EPI 증설을 위한 오디텍 지정폐기물 저장소 증축공사 중도금(50%)"/>
    <x v="1453"/>
    <x v="0"/>
  </r>
  <r>
    <x v="33"/>
    <x v="33"/>
    <s v="와이에스엔지니어링"/>
    <d v="2023-04-18T00:00:00"/>
    <s v="20230418-7009-2"/>
    <s v="라인 필터"/>
    <x v="1454"/>
    <x v="0"/>
  </r>
  <r>
    <x v="33"/>
    <x v="33"/>
    <s v="한국미우라공업(주)"/>
    <d v="2023-04-18T00:00:00"/>
    <s v="20230418-7010-2"/>
    <s v="복합청관제 외"/>
    <x v="1455"/>
    <x v="0"/>
  </r>
  <r>
    <x v="33"/>
    <x v="33"/>
    <s v="뉴텍"/>
    <d v="2023-04-19T00:00:00"/>
    <s v="20230419-7002-2"/>
    <s v="4월 진공 펌프 정기 overhaul"/>
    <x v="1456"/>
    <x v="0"/>
  </r>
  <r>
    <x v="33"/>
    <x v="33"/>
    <s v="생수백화점"/>
    <d v="2023-04-19T00:00:00"/>
    <s v="20230419-7004-2"/>
    <s v="4월 생수"/>
    <x v="1457"/>
    <x v="0"/>
  </r>
  <r>
    <x v="33"/>
    <x v="33"/>
    <s v="용마로지스주식회사"/>
    <d v="2023-04-19T00:00:00"/>
    <s v="20230419-7005-2"/>
    <s v="용마로지스 4월 항공 수입 정산"/>
    <x v="1458"/>
    <x v="0"/>
  </r>
  <r>
    <x v="33"/>
    <x v="33"/>
    <s v="용마로지스주식회사"/>
    <d v="2023-04-19T00:00:00"/>
    <s v="20230419-7005-5"/>
    <s v="용마로지스 4월 항공 수입 정산"/>
    <x v="1"/>
    <x v="0"/>
  </r>
  <r>
    <x v="33"/>
    <x v="33"/>
    <s v="롯데렌탈(주)"/>
    <d v="2023-04-20T00:00:00"/>
    <s v="20230420-7005-2"/>
    <s v="4월 차량 렌탈"/>
    <x v="1257"/>
    <x v="0"/>
  </r>
  <r>
    <x v="33"/>
    <x v="33"/>
    <s v="롯데렌탈(주)"/>
    <d v="2023-04-20T00:00:00"/>
    <s v="20230420-7005-8"/>
    <s v="4월 차량 렌탈"/>
    <x v="1"/>
    <x v="0"/>
  </r>
  <r>
    <x v="33"/>
    <x v="33"/>
    <s v="롯데렌탈(주)"/>
    <d v="2023-04-20T00:00:00"/>
    <s v="20230420-7005-9"/>
    <s v="4월 차량 렌탈"/>
    <x v="1"/>
    <x v="0"/>
  </r>
  <r>
    <x v="33"/>
    <x v="33"/>
    <s v="유한회사 큐브환경"/>
    <d v="2023-04-21T00:00:00"/>
    <s v="20230421-7007-2"/>
    <s v="대기자가측정 수수료"/>
    <x v="170"/>
    <x v="0"/>
  </r>
  <r>
    <x v="33"/>
    <x v="33"/>
    <s v="에이엠씨주식회사"/>
    <d v="2023-04-24T00:00:00"/>
    <s v="20230424-7004-2"/>
    <s v="UV tape"/>
    <x v="1459"/>
    <x v="0"/>
  </r>
  <r>
    <x v="33"/>
    <x v="33"/>
    <s v="지비아이"/>
    <d v="2023-04-24T00:00:00"/>
    <s v="20230424-7005-3"/>
    <s v="전북특구기술사업화 장비(글로브박스)출장 점검"/>
    <x v="1028"/>
    <x v="0"/>
  </r>
  <r>
    <x v="33"/>
    <x v="33"/>
    <s v="주식회사 쎄미파워"/>
    <d v="2023-04-24T00:00:00"/>
    <s v="20230424-7013-2"/>
    <s v="프로브카드 수리"/>
    <x v="1433"/>
    <x v="0"/>
  </r>
  <r>
    <x v="33"/>
    <x v="33"/>
    <s v="(주)에스원전주"/>
    <d v="2023-04-25T00:00:00"/>
    <s v="20230425-7002-2"/>
    <s v="무인기계경비용역료"/>
    <x v="1143"/>
    <x v="0"/>
  </r>
  <r>
    <x v="33"/>
    <x v="33"/>
    <s v="(주)에스원전주"/>
    <d v="2023-04-25T00:00:00"/>
    <s v="20230425-7002-4"/>
    <s v="보안정보시스템이용료"/>
    <x v="1050"/>
    <x v="0"/>
  </r>
  <r>
    <x v="33"/>
    <x v="33"/>
    <s v="(주)에스원전주"/>
    <d v="2023-04-25T00:00:00"/>
    <s v="20230425-7002-6"/>
    <s v="카메라 렌탈"/>
    <x v="1260"/>
    <x v="0"/>
  </r>
  <r>
    <x v="33"/>
    <x v="33"/>
    <s v="(주)에스원전주"/>
    <d v="2023-04-25T00:00:00"/>
    <s v="20230425-7002-8"/>
    <s v="안티랜섬웨어,에스원VP"/>
    <x v="1261"/>
    <x v="0"/>
  </r>
  <r>
    <x v="33"/>
    <x v="33"/>
    <s v="(주)에스원전주"/>
    <d v="2023-04-25T00:00:00"/>
    <s v="20230425-7002-10"/>
    <s v="디바이스키퍼 렌탈"/>
    <x v="1262"/>
    <x v="0"/>
  </r>
  <r>
    <x v="33"/>
    <x v="33"/>
    <s v="(주)에스원전주"/>
    <d v="2023-04-25T00:00:00"/>
    <s v="20230425-7002-12"/>
    <s v="서버백신이용료"/>
    <x v="1263"/>
    <x v="0"/>
  </r>
  <r>
    <x v="33"/>
    <x v="33"/>
    <s v="(주)에스원전주"/>
    <d v="2023-04-25T00:00:00"/>
    <s v="20230425-7002-14"/>
    <s v="클린룸근태시스템이용료"/>
    <x v="1264"/>
    <x v="0"/>
  </r>
  <r>
    <x v="33"/>
    <x v="33"/>
    <s v="(주)에스원전주"/>
    <d v="2023-04-25T00:00:00"/>
    <s v="20230425-7002-16"/>
    <s v="생산라인 CCTV 이전 공사비"/>
    <x v="1074"/>
    <x v="0"/>
  </r>
  <r>
    <x v="33"/>
    <x v="33"/>
    <s v="(주)에스원전주"/>
    <d v="2023-04-25T00:00:00"/>
    <s v="20230425-7002-18"/>
    <s v="생산라인 CCTV 이전 공사비(금액착오발행)"/>
    <x v="1401"/>
    <x v="0"/>
  </r>
  <r>
    <x v="33"/>
    <x v="33"/>
    <s v="(주)에스원전주"/>
    <d v="2023-04-25T00:00:00"/>
    <s v="20230425-7002-19"/>
    <s v="생산라인 CCTV 이전 공사비(금액착오발행)"/>
    <x v="1402"/>
    <x v="0"/>
  </r>
  <r>
    <x v="33"/>
    <x v="33"/>
    <s v="대한산업보건협회"/>
    <d v="2023-04-25T00:00:00"/>
    <s v="20230425-7003-2"/>
    <s v="4월 보건관리대행수수료"/>
    <x v="1"/>
    <x v="0"/>
  </r>
  <r>
    <x v="33"/>
    <x v="33"/>
    <s v="사단법인대한산업안전협회"/>
    <d v="2023-04-25T00:00:00"/>
    <s v="20230425-7004-2"/>
    <s v="4월 안전관리대행수수료"/>
    <x v="174"/>
    <x v="0"/>
  </r>
  <r>
    <x v="33"/>
    <x v="33"/>
    <s v="(주)한국무역정보통신"/>
    <d v="2023-04-25T00:00:00"/>
    <s v="20230425-7006-2"/>
    <s v="전자무역서비스 이용료"/>
    <x v="1460"/>
    <x v="0"/>
  </r>
  <r>
    <x v="33"/>
    <x v="33"/>
    <s v="인천공항세관장"/>
    <d v="2023-04-25T00:00:00"/>
    <s v="20230425-7007-1"/>
    <s v="4월 항공 수입 관부가세"/>
    <x v="1461"/>
    <x v="0"/>
  </r>
  <r>
    <x v="33"/>
    <x v="33"/>
    <s v="인천공항세관장"/>
    <d v="2023-04-25T00:00:00"/>
    <s v="20230425-7007-2"/>
    <s v="4월 항공 수입 관부가세"/>
    <x v="1462"/>
    <x v="0"/>
  </r>
  <r>
    <x v="33"/>
    <x v="33"/>
    <s v="인천공항세관장"/>
    <d v="2023-04-25T00:00:00"/>
    <s v="20230425-7007-3"/>
    <s v="4월 항공 수입 관부가세"/>
    <x v="1463"/>
    <x v="0"/>
  </r>
  <r>
    <x v="33"/>
    <x v="33"/>
    <s v="인천공항세관장"/>
    <d v="2023-04-25T00:00:00"/>
    <s v="20230425-7007-4"/>
    <s v="4월 항공 수입 관부가세"/>
    <x v="1464"/>
    <x v="0"/>
  </r>
  <r>
    <x v="33"/>
    <x v="33"/>
    <s v="인천공항세관장"/>
    <d v="2023-04-25T00:00:00"/>
    <s v="20230425-7007-5"/>
    <s v="4월 항공 수입 관부가세"/>
    <x v="1465"/>
    <x v="0"/>
  </r>
  <r>
    <x v="33"/>
    <x v="33"/>
    <s v="인천공항세관장"/>
    <d v="2023-04-25T00:00:00"/>
    <s v="20230425-7007-6"/>
    <s v="4월 항공 수입 관부가세"/>
    <x v="1466"/>
    <x v="0"/>
  </r>
  <r>
    <x v="33"/>
    <x v="33"/>
    <s v="인천공항세관장"/>
    <d v="2023-04-25T00:00:00"/>
    <s v="20230425-7007-7"/>
    <s v="4월 항공 수입 관부가세"/>
    <x v="1467"/>
    <x v="0"/>
  </r>
  <r>
    <x v="33"/>
    <x v="33"/>
    <s v="인천공항세관장"/>
    <d v="2023-04-25T00:00:00"/>
    <s v="20230425-7007-8"/>
    <s v="4월 항공 수입 관부가세"/>
    <x v="1468"/>
    <x v="0"/>
  </r>
  <r>
    <x v="33"/>
    <x v="33"/>
    <s v="인천공항세관장"/>
    <d v="2023-04-25T00:00:00"/>
    <s v="20230425-7008-1"/>
    <s v="Photomask 수입 부가세"/>
    <x v="1469"/>
    <x v="0"/>
  </r>
  <r>
    <x v="33"/>
    <x v="33"/>
    <s v="한국가스안전공사 전북지역본부"/>
    <d v="2023-04-25T00:00:00"/>
    <s v="20230425-7009-2"/>
    <s v="냉동제조시설 R-22 가스 정기검사 외"/>
    <x v="1293"/>
    <x v="0"/>
  </r>
  <r>
    <x v="33"/>
    <x v="33"/>
    <s v="(주)풀무원푸드앤컬쳐"/>
    <d v="2023-04-25T00:00:00"/>
    <s v="20230425-7013-2"/>
    <s v="4월 식대"/>
    <x v="1470"/>
    <x v="0"/>
  </r>
  <r>
    <x v="33"/>
    <x v="33"/>
    <s v="(주)풀무원푸드앤컬쳐"/>
    <d v="2023-04-25T00:00:00"/>
    <s v="20230425-7013-4"/>
    <s v="4월 식대"/>
    <x v="1089"/>
    <x v="0"/>
  </r>
  <r>
    <x v="33"/>
    <x v="33"/>
    <s v="덕성기획"/>
    <d v="2023-04-25T00:00:00"/>
    <s v="20230425-7014-2"/>
    <s v="C/T 스티커 외"/>
    <x v="1471"/>
    <x v="0"/>
  </r>
  <r>
    <x v="33"/>
    <x v="33"/>
    <s v="(주)코디스"/>
    <d v="2023-04-25T00:00:00"/>
    <s v="20230425-7015-2"/>
    <s v="Blade"/>
    <x v="1472"/>
    <x v="0"/>
  </r>
  <r>
    <x v="33"/>
    <x v="33"/>
    <s v="우진ACT 호남지사"/>
    <d v="2023-04-25T00:00:00"/>
    <s v="20230425-7016-2"/>
    <s v="클린룸 소모품"/>
    <x v="1473"/>
    <x v="0"/>
  </r>
  <r>
    <x v="33"/>
    <x v="33"/>
    <s v="산업교육연구소"/>
    <d v="2023-04-25T00:00:00"/>
    <s v="20230425-7017-3"/>
    <s v="전북특구 기술사업화 전기차 통합 열관리 시스템 세미나 접수비"/>
    <x v="1474"/>
    <x v="0"/>
  </r>
  <r>
    <x v="33"/>
    <x v="33"/>
    <s v="진흥무역(주)"/>
    <d v="2023-04-25T00:00:00"/>
    <s v="20230425-7018-2"/>
    <s v="전사지 외"/>
    <x v="1475"/>
    <x v="0"/>
  </r>
  <r>
    <x v="33"/>
    <x v="33"/>
    <s v="세기공조설비(센추리에어콘)"/>
    <d v="2023-04-25T00:00:00"/>
    <s v="20230425-7019-2"/>
    <s v="외관/전사 항온항습기 이설"/>
    <x v="338"/>
    <x v="0"/>
  </r>
  <r>
    <x v="33"/>
    <x v="33"/>
    <s v="(주)세미칩스"/>
    <d v="2023-04-25T00:00:00"/>
    <s v="20230425-7021-2"/>
    <s v="Wafer"/>
    <x v="1476"/>
    <x v="0"/>
  </r>
  <r>
    <x v="33"/>
    <x v="33"/>
    <s v="(주)LG유플러스"/>
    <d v="2023-04-25T00:00:00"/>
    <s v="20230425-7026-10"/>
    <s v="인터넷이용료"/>
    <x v="1295"/>
    <x v="0"/>
  </r>
  <r>
    <x v="33"/>
    <x v="33"/>
    <s v="(주)컴퓨존"/>
    <d v="2023-04-25T00:00:00"/>
    <s v="20230425-7028-3"/>
    <s v="반도체 사업부 PC 교체 건"/>
    <x v="1477"/>
    <x v="0"/>
  </r>
  <r>
    <x v="33"/>
    <x v="33"/>
    <s v="디스코하이테크코리아(주)"/>
    <d v="2023-04-25T00:00:00"/>
    <s v="20230425-7031-2"/>
    <s v="Blade 매입"/>
    <x v="1478"/>
    <x v="0"/>
  </r>
  <r>
    <x v="33"/>
    <x v="33"/>
    <s v="에치세미텍"/>
    <d v="2023-04-25T00:00:00"/>
    <s v="20230425-7032-2"/>
    <s v="Al etchant"/>
    <x v="1479"/>
    <x v="0"/>
  </r>
  <r>
    <x v="33"/>
    <x v="33"/>
    <s v="우진ACT 호남지사"/>
    <d v="2023-04-25T00:00:00"/>
    <s v="20230425-7033-2"/>
    <s v="클린룸 소모품"/>
    <x v="170"/>
    <x v="0"/>
  </r>
  <r>
    <x v="33"/>
    <x v="33"/>
    <s v="우진ACT 호남지사"/>
    <d v="2023-04-25T00:00:00"/>
    <s v="20230425-7034-2"/>
    <s v="클린룸 소모품"/>
    <x v="1480"/>
    <x v="0"/>
  </r>
  <r>
    <x v="33"/>
    <x v="33"/>
    <s v="퍼스텍"/>
    <d v="2023-04-26T00:00:00"/>
    <s v="20230426-7002-2"/>
    <s v="반도체검사"/>
    <x v="1481"/>
    <x v="0"/>
  </r>
  <r>
    <x v="33"/>
    <x v="33"/>
    <s v="효동켐이엔지(주)"/>
    <d v="2023-04-26T00:00:00"/>
    <s v="20230426-7003-2"/>
    <s v="DPD-200 외"/>
    <x v="1482"/>
    <x v="0"/>
  </r>
  <r>
    <x v="33"/>
    <x v="33"/>
    <s v="주식회사 성진테크"/>
    <d v="2023-04-26T00:00:00"/>
    <s v="20230426-7009-2"/>
    <s v="RUBBER COLLET 외 1건"/>
    <x v="1483"/>
    <x v="0"/>
  </r>
  <r>
    <x v="33"/>
    <x v="33"/>
    <s v="애드테크"/>
    <d v="2023-04-26T00:00:00"/>
    <s v="20230426-7011-2"/>
    <s v="DN280"/>
    <x v="1484"/>
    <x v="0"/>
  </r>
  <r>
    <x v="33"/>
    <x v="33"/>
    <s v="대룡환경산업(주)"/>
    <d v="2023-04-26T00:00:00"/>
    <s v="20230426-7013-2"/>
    <s v="폐기물 처리"/>
    <x v="1485"/>
    <x v="0"/>
  </r>
  <r>
    <x v="33"/>
    <x v="33"/>
    <s v="나우chem"/>
    <d v="2023-04-27T00:00:00"/>
    <s v="20230427-7002-2"/>
    <s v="요오드"/>
    <x v="1486"/>
    <x v="0"/>
  </r>
  <r>
    <x v="33"/>
    <x v="33"/>
    <s v="삼봉에너지"/>
    <d v="2023-04-27T00:00:00"/>
    <s v="20230427-7009-3"/>
    <s v="4월 주유"/>
    <x v="1"/>
    <x v="0"/>
  </r>
  <r>
    <x v="33"/>
    <x v="33"/>
    <s v="NTL(엔티엘)"/>
    <d v="2023-04-27T00:00:00"/>
    <s v="20230427-7010-2"/>
    <s v="100Pin 수리"/>
    <x v="1487"/>
    <x v="0"/>
  </r>
  <r>
    <x v="33"/>
    <x v="33"/>
    <s v="(주)LG유플러스"/>
    <d v="2023-04-28T00:00:00"/>
    <s v="20230428-7013-2"/>
    <s v="전화요금"/>
    <x v="1488"/>
    <x v="0"/>
  </r>
  <r>
    <x v="33"/>
    <x v="33"/>
    <s v="(주)어드밴스메탈"/>
    <d v="2023-04-28T00:00:00"/>
    <s v="20230428-7020-2"/>
    <s v="Au"/>
    <x v="1489"/>
    <x v="0"/>
  </r>
  <r>
    <x v="33"/>
    <x v="33"/>
    <s v="(유)신일해외관광"/>
    <d v="2023-04-28T00:00:00"/>
    <s v="20230428-7021-2"/>
    <s v="4월 전세버스 임차료"/>
    <x v="1286"/>
    <x v="0"/>
  </r>
  <r>
    <x v="33"/>
    <x v="33"/>
    <s v="주식회사 케미탑상사"/>
    <d v="2023-04-28T00:00:00"/>
    <s v="20230428-7022-2"/>
    <s v="아세톤 외"/>
    <x v="1490"/>
    <x v="0"/>
  </r>
  <r>
    <x v="33"/>
    <x v="33"/>
    <s v="(주)비앤아이시스템"/>
    <d v="2023-04-28T00:00:00"/>
    <s v="20230428-7023-2"/>
    <s v="라벨"/>
    <x v="371"/>
    <x v="0"/>
  </r>
  <r>
    <x v="33"/>
    <x v="33"/>
    <s v="린텍어드벤스테크놀로지코리아"/>
    <d v="2023-04-28T00:00:00"/>
    <s v="20230428-7024-2"/>
    <s v="D-171D"/>
    <x v="343"/>
    <x v="0"/>
  </r>
  <r>
    <x v="33"/>
    <x v="33"/>
    <s v="(주)지에스엔지니어링"/>
    <d v="2023-04-28T00:00:00"/>
    <s v="20230428-7027-2"/>
    <s v="프로브카드"/>
    <x v="1491"/>
    <x v="0"/>
  </r>
  <r>
    <x v="33"/>
    <x v="33"/>
    <s v="진솔씨엔티"/>
    <d v="2023-04-28T00:00:00"/>
    <s v="20230428-7029-2"/>
    <s v="소석회"/>
    <x v="172"/>
    <x v="0"/>
  </r>
  <r>
    <x v="33"/>
    <x v="33"/>
    <s v="세미콘스(주)"/>
    <d v="2023-04-28T00:00:00"/>
    <s v="20230428-7031-2"/>
    <s v="필라멘트 외"/>
    <x v="1492"/>
    <x v="0"/>
  </r>
  <r>
    <x v="33"/>
    <x v="33"/>
    <s v="(주)덕성테크팩"/>
    <d v="2023-04-28T00:00:00"/>
    <s v="20230428-7032-2"/>
    <s v="바닥라인 테이프"/>
    <x v="1493"/>
    <x v="0"/>
  </r>
  <r>
    <x v="33"/>
    <x v="33"/>
    <s v="바다정수산업(주)"/>
    <d v="2023-04-28T00:00:00"/>
    <s v="20230428-7033-2"/>
    <s v="마이크로필터 외"/>
    <x v="1004"/>
    <x v="0"/>
  </r>
  <r>
    <x v="33"/>
    <x v="33"/>
    <s v="민디자인"/>
    <d v="2023-04-28T00:00:00"/>
    <s v="20230428-7034-2"/>
    <s v="명함제작"/>
    <x v="1494"/>
    <x v="0"/>
  </r>
  <r>
    <x v="33"/>
    <x v="33"/>
    <s v="(주)에어코"/>
    <d v="2023-04-28T00:00:00"/>
    <s v="20230428-7052-2"/>
    <s v="가스"/>
    <x v="1006"/>
    <x v="0"/>
  </r>
  <r>
    <x v="33"/>
    <x v="33"/>
    <s v="한국특수가스(주)"/>
    <d v="2023-04-28T00:00:00"/>
    <s v="20230428-7053-2"/>
    <s v="가스"/>
    <x v="1495"/>
    <x v="0"/>
  </r>
  <r>
    <x v="33"/>
    <x v="33"/>
    <s v="(주)세원"/>
    <d v="2023-04-29T00:00:00"/>
    <s v="20230429-7002-2"/>
    <s v="황산 외"/>
    <x v="1496"/>
    <x v="0"/>
  </r>
  <r>
    <x v="33"/>
    <x v="33"/>
    <s v="로젠전주"/>
    <d v="2023-04-30T00:00:00"/>
    <s v="20230430-7003-2"/>
    <s v="4월 택배"/>
    <x v="1497"/>
    <x v="0"/>
  </r>
  <r>
    <x v="33"/>
    <x v="33"/>
    <s v="오텍코리아 주식회사"/>
    <d v="2023-04-30T00:00:00"/>
    <s v="20230430-7004-2"/>
    <s v="알루미나"/>
    <x v="1004"/>
    <x v="0"/>
  </r>
  <r>
    <x v="33"/>
    <x v="33"/>
    <s v="(주)금화"/>
    <d v="2023-04-30T00:00:00"/>
    <s v="20230430-7005-2"/>
    <s v="박스"/>
    <x v="1498"/>
    <x v="0"/>
  </r>
  <r>
    <x v="33"/>
    <x v="33"/>
    <s v="명성윤활유상사"/>
    <d v="2023-04-30T00:00:00"/>
    <s v="20230430-7007-2"/>
    <s v="윤활유"/>
    <x v="1499"/>
    <x v="0"/>
  </r>
  <r>
    <x v="33"/>
    <x v="33"/>
    <s v="케이이엑스익스프에스코리아 주식회사"/>
    <d v="2023-04-30T00:00:00"/>
    <s v="20230430-7008-4"/>
    <s v="수출운송료"/>
    <x v="1500"/>
    <x v="0"/>
  </r>
  <r>
    <x v="33"/>
    <x v="33"/>
    <s v="케이이엑스익스프에스코리아 주식회사"/>
    <d v="2023-04-30T00:00:00"/>
    <s v="20230430-7008-5"/>
    <s v="수출운송료"/>
    <x v="1501"/>
    <x v="0"/>
  </r>
  <r>
    <x v="33"/>
    <x v="33"/>
    <s v="케이이엑스익스프에스코리아 주식회사"/>
    <d v="2023-04-30T00:00:00"/>
    <s v="20230430-7008-6"/>
    <s v="수출운송료"/>
    <x v="1502"/>
    <x v="0"/>
  </r>
  <r>
    <x v="33"/>
    <x v="33"/>
    <s v="케이이엑스익스프에스코리아 주식회사"/>
    <d v="2023-04-30T00:00:00"/>
    <s v="20230430-7008-7"/>
    <s v="수출운송료"/>
    <x v="1503"/>
    <x v="0"/>
  </r>
  <r>
    <x v="33"/>
    <x v="33"/>
    <s v="케이이엑스익스프에스코리아 주식회사"/>
    <d v="2023-04-30T00:00:00"/>
    <s v="20230430-7008-8"/>
    <s v="수출운송료"/>
    <x v="1504"/>
    <x v="0"/>
  </r>
  <r>
    <x v="33"/>
    <x v="33"/>
    <s v="케이이엑스익스프에스코리아 주식회사"/>
    <d v="2023-04-30T00:00:00"/>
    <s v="20230430-7008-9"/>
    <s v="수출운송료"/>
    <x v="1"/>
    <x v="0"/>
  </r>
  <r>
    <x v="33"/>
    <x v="33"/>
    <s v="(주)하나로티앤에스"/>
    <d v="2023-04-30T00:00:00"/>
    <s v="20230430-7009-2"/>
    <s v="수출운송료"/>
    <x v="1292"/>
    <x v="0"/>
  </r>
  <r>
    <x v="33"/>
    <x v="33"/>
    <s v="(주)세영로지스틱스"/>
    <d v="2023-04-30T00:00:00"/>
    <s v="20230430-7010-2"/>
    <s v="수출운송료"/>
    <x v="1505"/>
    <x v="0"/>
  </r>
  <r>
    <x v="33"/>
    <x v="33"/>
    <s v="인천공항세관장"/>
    <d v="2023-05-02T00:00:00"/>
    <s v="20230502-7016-1"/>
    <s v="포토마스크 수입부가세"/>
    <x v="1506"/>
    <x v="0"/>
  </r>
  <r>
    <x v="33"/>
    <x v="33"/>
    <s v="세기트레이딩"/>
    <d v="2023-05-02T00:00:00"/>
    <s v="20230502-7026-2"/>
    <s v="Sn"/>
    <x v="1364"/>
    <x v="0"/>
  </r>
  <r>
    <x v="33"/>
    <x v="33"/>
    <s v="주식회사 서호엔지니어링"/>
    <d v="2023-05-04T00:00:00"/>
    <s v="20230504-7006-2"/>
    <s v="A.C.U 계약금 30%"/>
    <x v="1507"/>
    <x v="0"/>
  </r>
  <r>
    <x v="33"/>
    <x v="33"/>
    <s v="주식회사 서호엔지니어링"/>
    <d v="2023-05-04T00:00:00"/>
    <s v="20230504-7007-2"/>
    <s v="AIR SHOWER 계약금 30%"/>
    <x v="1508"/>
    <x v="0"/>
  </r>
  <r>
    <x v="33"/>
    <x v="33"/>
    <s v="유한회사 케이엘이앤시"/>
    <d v="2023-05-04T00:00:00"/>
    <s v="20230504-7008-2"/>
    <s v="수소공급장치SET 납품 및 설치공사 계약금 30%"/>
    <x v="1509"/>
    <x v="0"/>
  </r>
  <r>
    <x v="33"/>
    <x v="33"/>
    <s v="주식회사 케이엘테크(KL TECH)"/>
    <d v="2023-05-04T00:00:00"/>
    <s v="20230504-7009-2"/>
    <s v="수소가스 정제기 계약금 30%"/>
    <x v="1510"/>
    <x v="0"/>
  </r>
  <r>
    <x v="33"/>
    <x v="33"/>
    <s v="주식회사 케이엘테크(KL TECH)"/>
    <d v="2023-05-04T00:00:00"/>
    <s v="20230504-7010-2"/>
    <s v="질소가스 정제기 계약금 30%"/>
    <x v="1511"/>
    <x v="0"/>
  </r>
  <r>
    <x v="33"/>
    <x v="33"/>
    <s v="주식회사 케이엘테크(KL TECH)"/>
    <d v="2023-05-04T00:00:00"/>
    <s v="20230504-7011-2"/>
    <s v="안전감지장치 SET 계약금 30%"/>
    <x v="1512"/>
    <x v="0"/>
  </r>
  <r>
    <x v="33"/>
    <x v="33"/>
    <s v="주식회사 케이엘테크(KL TECH)"/>
    <d v="2023-05-04T00:00:00"/>
    <s v="20230504-7012-2"/>
    <s v="EPI 증설을 위한 고압가스 저장시설 기술검토 및 인허가 용역 계약금 40%"/>
    <x v="1182"/>
    <x v="0"/>
  </r>
  <r>
    <x v="33"/>
    <x v="33"/>
    <s v="(주)스타랩"/>
    <d v="2023-05-04T00:00:00"/>
    <s v="20230504-7013-2"/>
    <s v="동적특성측정기 계약금 30%"/>
    <x v="1513"/>
    <x v="0"/>
  </r>
  <r>
    <x v="33"/>
    <x v="33"/>
    <s v="주식회사 천우하우징"/>
    <d v="2023-05-04T00:00:00"/>
    <s v="20230504-7014-2"/>
    <s v="EPI ROOM 신설공사 계약금 30%"/>
    <x v="1514"/>
    <x v="0"/>
  </r>
  <r>
    <x v="33"/>
    <x v="33"/>
    <s v="(주)한국피더블유티"/>
    <d v="2023-05-04T00:00:00"/>
    <s v="20230504-7016-2"/>
    <s v="Titan ASD"/>
    <x v="498"/>
    <x v="0"/>
  </r>
  <r>
    <x v="33"/>
    <x v="33"/>
    <s v="주식회사 한비로"/>
    <d v="2023-05-05T00:00:00"/>
    <s v="20230505-7002-2"/>
    <s v="그룹웨어 서버호스팅료"/>
    <x v="1515"/>
    <x v="0"/>
  </r>
  <r>
    <x v="33"/>
    <x v="33"/>
    <s v="군산대학교"/>
    <d v="2023-05-08T00:00:00"/>
    <s v="20230508-7012-2"/>
    <s v="전북특구기술사업화- 핵자기공명분광기 분석"/>
    <x v="1"/>
    <x v="0"/>
  </r>
  <r>
    <x v="33"/>
    <x v="33"/>
    <s v="호연테크"/>
    <d v="2023-05-08T00:00:00"/>
    <s v="20230508-7014-2"/>
    <s v="fe sem 수리"/>
    <x v="47"/>
    <x v="0"/>
  </r>
  <r>
    <x v="33"/>
    <x v="33"/>
    <s v="(주)한국무역정보통신"/>
    <d v="2023-05-08T00:00:00"/>
    <s v="20230508-7015-2"/>
    <s v="공인인증서 갱신수수료"/>
    <x v="1263"/>
    <x v="0"/>
  </r>
  <r>
    <x v="33"/>
    <x v="33"/>
    <s v="(주)컴퓨존"/>
    <d v="2023-05-08T00:00:00"/>
    <s v="20230508-7016-3"/>
    <s v="공정PC 및 전산소모품 구매"/>
    <x v="1516"/>
    <x v="0"/>
  </r>
  <r>
    <x v="33"/>
    <x v="33"/>
    <s v="(주)컴퓨존"/>
    <d v="2023-05-08T00:00:00"/>
    <s v="20230508-7017-3"/>
    <s v="신규사원 PC 구매"/>
    <x v="1517"/>
    <x v="0"/>
  </r>
  <r>
    <x v="33"/>
    <x v="33"/>
    <s v="유한회사 더번영건설"/>
    <d v="2023-05-09T00:00:00"/>
    <s v="20230509-7005-2"/>
    <s v="EPI 증설을 위한 오디텍 수소저장소 중도금(50%)"/>
    <x v="1518"/>
    <x v="0"/>
  </r>
  <r>
    <x v="33"/>
    <x v="33"/>
    <s v="(주)아이엠에스나노텍"/>
    <d v="2023-05-09T00:00:00"/>
    <s v="20230509-7006-2"/>
    <s v="칩 외관 검사기 계약금 40%"/>
    <x v="80"/>
    <x v="0"/>
  </r>
  <r>
    <x v="33"/>
    <x v="33"/>
    <s v="동양안전물산"/>
    <d v="2023-05-09T00:00:00"/>
    <s v="20230509-7007-2"/>
    <s v="양압식 공기호흡기 SET 계약금 30%"/>
    <x v="1519"/>
    <x v="0"/>
  </r>
  <r>
    <x v="33"/>
    <x v="33"/>
    <s v="삼정솔루텍"/>
    <d v="2023-05-09T00:00:00"/>
    <s v="20230509-7008-2"/>
    <s v="WET STATION 계약금"/>
    <x v="1520"/>
    <x v="0"/>
  </r>
  <r>
    <x v="33"/>
    <x v="33"/>
    <s v="회명워터젠(주)"/>
    <d v="2023-05-09T00:00:00"/>
    <s v="20230509-7009-2"/>
    <s v="PCW 계약금 30%"/>
    <x v="1521"/>
    <x v="0"/>
  </r>
  <r>
    <x v="33"/>
    <x v="33"/>
    <s v="주식회사 티원시스템"/>
    <d v="2023-05-09T00:00:00"/>
    <s v="20230509-7010-2"/>
    <s v="양품칩이젝터(줌제어방식)계약금 40%"/>
    <x v="1522"/>
    <x v="0"/>
  </r>
  <r>
    <x v="33"/>
    <x v="33"/>
    <s v="주식회사 티원시스템"/>
    <d v="2023-05-09T00:00:00"/>
    <s v="20230509-7011-2"/>
    <s v="불량칩이젝터(줌제어방식)계약금 40%"/>
    <x v="1523"/>
    <x v="0"/>
  </r>
  <r>
    <x v="33"/>
    <x v="33"/>
    <s v="주식회사 이지이엔지"/>
    <d v="2023-05-09T00:00:00"/>
    <s v="20230509-7012-2"/>
    <s v="clean booth 계약금 60%"/>
    <x v="1524"/>
    <x v="0"/>
  </r>
  <r>
    <x v="33"/>
    <x v="33"/>
    <s v="한국미우라공업(주)"/>
    <d v="2023-05-09T00:00:00"/>
    <s v="20230509-7013-2"/>
    <s v="복합청관제 외"/>
    <x v="1455"/>
    <x v="0"/>
  </r>
  <r>
    <x v="33"/>
    <x v="33"/>
    <s v="전북도시가스"/>
    <d v="2023-05-10T00:00:00"/>
    <s v="20230510-7002-2"/>
    <s v="4월 도시가스"/>
    <x v="1525"/>
    <x v="0"/>
  </r>
  <r>
    <x v="33"/>
    <x v="33"/>
    <s v="전북도시가스"/>
    <d v="2023-05-10T00:00:00"/>
    <s v="20230510-7002-4"/>
    <s v="4월 도시가스"/>
    <x v="1526"/>
    <x v="0"/>
  </r>
  <r>
    <x v="33"/>
    <x v="33"/>
    <s v="진성산업"/>
    <d v="2023-05-10T00:00:00"/>
    <s v="20230510-7015-2"/>
    <s v="출하 box"/>
    <x v="170"/>
    <x v="0"/>
  </r>
  <r>
    <x v="33"/>
    <x v="33"/>
    <s v="전주세무서"/>
    <d v="2023-05-10T00:00:00"/>
    <s v="20230510-7024-2"/>
    <s v="1기 예정 부가세 환급"/>
    <x v="1"/>
    <x v="1290"/>
  </r>
  <r>
    <x v="33"/>
    <x v="33"/>
    <s v="천마종합상사"/>
    <d v="2023-05-10T00:00:00"/>
    <s v="20230510-7027-9"/>
    <s v="호스"/>
    <x v="1384"/>
    <x v="0"/>
  </r>
  <r>
    <x v="33"/>
    <x v="33"/>
    <s v="다담P&amp;C"/>
    <d v="2023-05-10T00:00:00"/>
    <s v="20230510-7027-11"/>
    <s v="말통"/>
    <x v="1313"/>
    <x v="0"/>
  </r>
  <r>
    <x v="33"/>
    <x v="33"/>
    <s v="엘이디조명백화점엘몰"/>
    <d v="2023-05-10T00:00:00"/>
    <s v="20230510-7027-15"/>
    <s v="호스"/>
    <x v="1527"/>
    <x v="0"/>
  </r>
  <r>
    <x v="33"/>
    <x v="33"/>
    <s v="드림정보전산"/>
    <d v="2023-05-10T00:00:00"/>
    <s v="20230510-7028-2"/>
    <s v="4월 복합기"/>
    <x v="1292"/>
    <x v="0"/>
  </r>
  <r>
    <x v="33"/>
    <x v="33"/>
    <s v="세기트레이딩"/>
    <d v="2023-05-10T00:00:00"/>
    <s v="20230510-7029-2"/>
    <s v="Sn"/>
    <x v="1364"/>
    <x v="0"/>
  </r>
  <r>
    <x v="33"/>
    <x v="33"/>
    <s v="주식회사 케미탑상사"/>
    <d v="2023-05-11T00:00:00"/>
    <s v="20230511-7001-2"/>
    <s v="전북특구 기술사업화 진행 시약류 구매"/>
    <x v="1528"/>
    <x v="0"/>
  </r>
  <r>
    <x v="33"/>
    <x v="33"/>
    <s v="더앤전자"/>
    <d v="2023-05-15T00:00:00"/>
    <s v="20230515-7010-2"/>
    <s v="카메라외 구입"/>
    <x v="1529"/>
    <x v="0"/>
  </r>
  <r>
    <x v="33"/>
    <x v="33"/>
    <s v="인천공항세관장"/>
    <d v="2023-05-15T00:00:00"/>
    <s v="20230515-7011-1"/>
    <s v="Photomask 수입 부가세"/>
    <x v="1530"/>
    <x v="0"/>
  </r>
  <r>
    <x v="33"/>
    <x v="33"/>
    <s v="특허법인 정진"/>
    <d v="2023-05-15T00:00:00"/>
    <s v="20230515-7014-2"/>
    <s v="배터리용 고체 전해질 특허비용"/>
    <x v="1018"/>
    <x v="0"/>
  </r>
  <r>
    <x v="33"/>
    <x v="33"/>
    <s v="진양제지"/>
    <d v="2023-05-15T00:00:00"/>
    <s v="20230515-7015-2"/>
    <s v="화장지"/>
    <x v="1326"/>
    <x v="0"/>
  </r>
  <r>
    <x v="33"/>
    <x v="33"/>
    <s v="세기공조설비(센추리에어콘)"/>
    <d v="2023-05-15T00:00:00"/>
    <s v="20230515-7019-2"/>
    <s v="스크류 냉동기 수리"/>
    <x v="11"/>
    <x v="0"/>
  </r>
  <r>
    <x v="33"/>
    <x v="33"/>
    <s v="(주)어드밴스메탈"/>
    <d v="2023-05-15T00:00:00"/>
    <s v="20230515-7024-2"/>
    <s v="Au"/>
    <x v="1531"/>
    <x v="0"/>
  </r>
  <r>
    <x v="33"/>
    <x v="33"/>
    <s v="스마트공조"/>
    <d v="2023-05-16T00:00:00"/>
    <s v="20230516-7004-2"/>
    <s v="전기실 냉방기 설비 선금"/>
    <x v="1532"/>
    <x v="0"/>
  </r>
  <r>
    <x v="33"/>
    <x v="33"/>
    <s v="대흥발전기"/>
    <d v="2023-05-16T00:00:00"/>
    <s v="20230516-7005-2"/>
    <s v="비상발전기 계약금"/>
    <x v="688"/>
    <x v="0"/>
  </r>
  <r>
    <x v="33"/>
    <x v="33"/>
    <s v="유한회사 더번영건설"/>
    <d v="2023-05-16T00:00:00"/>
    <s v="20230516-7006-2"/>
    <s v="EPI 증설을 위한 오디텍 기계실 증축 중도금(50%)"/>
    <x v="1533"/>
    <x v="0"/>
  </r>
  <r>
    <x v="33"/>
    <x v="33"/>
    <s v="유한회사 더번영건설"/>
    <d v="2023-05-16T00:00:00"/>
    <s v="20230516-7007-2"/>
    <s v="EPI 증설을 위한 오디텍 가스캐비넷 보관소 증축 중도금(50%)"/>
    <x v="1534"/>
    <x v="0"/>
  </r>
  <r>
    <x v="33"/>
    <x v="33"/>
    <s v="주식회사 천우하우징"/>
    <d v="2023-05-16T00:00:00"/>
    <s v="20230516-7008-2"/>
    <s v="EPI 신설공사 중도금(50%)"/>
    <x v="1535"/>
    <x v="0"/>
  </r>
  <r>
    <x v="33"/>
    <x v="33"/>
    <s v="한국알박(주)"/>
    <d v="2023-05-16T00:00:00"/>
    <s v="20230516-7009-2"/>
    <s v="insulator 외"/>
    <x v="1536"/>
    <x v="0"/>
  </r>
  <r>
    <x v="33"/>
    <x v="33"/>
    <s v="아주대학교"/>
    <d v="2023-05-16T00:00:00"/>
    <s v="20230516-7011-2"/>
    <s v="전북특구 기술사업화 과제 관련 FE-TEM 분석료"/>
    <x v="1023"/>
    <x v="0"/>
  </r>
  <r>
    <x v="33"/>
    <x v="33"/>
    <s v="와이에스엔지니어링"/>
    <d v="2023-05-16T00:00:00"/>
    <s v="20230516-7012-2"/>
    <s v="UV LAMP 안정기 외"/>
    <x v="172"/>
    <x v="0"/>
  </r>
  <r>
    <x v="33"/>
    <x v="33"/>
    <s v="유한회사 큐브환경"/>
    <d v="2023-05-16T00:00:00"/>
    <s v="20230516-7013-2"/>
    <s v="대기자가측정 수수료"/>
    <x v="170"/>
    <x v="0"/>
  </r>
  <r>
    <x v="33"/>
    <x v="33"/>
    <s v="인천공항세관장"/>
    <d v="2023-05-16T00:00:00"/>
    <s v="20230516-7014-1"/>
    <s v="ZENER RETURN시 수입부가세"/>
    <x v="1"/>
    <x v="0"/>
  </r>
  <r>
    <x v="33"/>
    <x v="33"/>
    <s v="현대플러스사무용가구"/>
    <d v="2023-05-17T00:00:00"/>
    <s v="20230517-7004-2"/>
    <s v="의자,2층침대 구입"/>
    <x v="1537"/>
    <x v="0"/>
  </r>
  <r>
    <x v="33"/>
    <x v="33"/>
    <s v="한국전력공사"/>
    <d v="2023-05-18T00:00:00"/>
    <s v="20230518-7001-2"/>
    <s v="전기요금"/>
    <x v="1538"/>
    <x v="0"/>
  </r>
  <r>
    <x v="33"/>
    <x v="33"/>
    <s v="용마로지스주식회사"/>
    <d v="2023-05-18T00:00:00"/>
    <s v="20230518-7002-2"/>
    <s v="용마로지스 5월 항공 수입 정산"/>
    <x v="1539"/>
    <x v="0"/>
  </r>
  <r>
    <x v="33"/>
    <x v="33"/>
    <s v="용마로지스주식회사"/>
    <d v="2023-05-18T00:00:00"/>
    <s v="20230518-7002-5"/>
    <s v="용마로지스 5월 항공 수입 정산"/>
    <x v="1"/>
    <x v="0"/>
  </r>
  <r>
    <x v="33"/>
    <x v="33"/>
    <s v="주식회사 한중알엔비"/>
    <d v="2023-05-18T00:00:00"/>
    <s v="20230518-7003-2"/>
    <s v="베어링"/>
    <x v="1328"/>
    <x v="0"/>
  </r>
  <r>
    <x v="33"/>
    <x v="33"/>
    <s v="롯데렌탈(주)"/>
    <d v="2023-05-20T00:00:00"/>
    <s v="20230520-7003-2"/>
    <s v="5월 차량 렌탈"/>
    <x v="1257"/>
    <x v="0"/>
  </r>
  <r>
    <x v="33"/>
    <x v="33"/>
    <s v="롯데렌탈(주)"/>
    <d v="2023-05-20T00:00:00"/>
    <s v="20230520-7003-8"/>
    <s v="5월 차량 렌탈"/>
    <x v="1"/>
    <x v="0"/>
  </r>
  <r>
    <x v="33"/>
    <x v="33"/>
    <s v="롯데렌탈(주)"/>
    <d v="2023-05-20T00:00:00"/>
    <s v="20230520-7003-9"/>
    <s v="5월 차량 렌탈"/>
    <x v="1"/>
    <x v="0"/>
  </r>
  <r>
    <x v="33"/>
    <x v="33"/>
    <s v="(사)대한화학회"/>
    <d v="2023-05-22T00:00:00"/>
    <s v="20230522-7003-3"/>
    <s v="전북특구 기술사업화 과제 관련 광주전남지역본부 연합학술대회 회원등록"/>
    <x v="1"/>
    <x v="0"/>
  </r>
  <r>
    <x v="33"/>
    <x v="33"/>
    <s v="(주)컴퓨존"/>
    <d v="2023-05-22T00:00:00"/>
    <s v="20230522-7005-3"/>
    <s v="현장 무선 AP POE 구매"/>
    <x v="1362"/>
    <x v="0"/>
  </r>
  <r>
    <x v="33"/>
    <x v="33"/>
    <s v="(주)컴퓨존"/>
    <d v="2023-05-22T00:00:00"/>
    <s v="20230522-7006-3"/>
    <s v="개발부 설계프로그램 전용 PC 구매"/>
    <x v="1540"/>
    <x v="0"/>
  </r>
  <r>
    <x v="33"/>
    <x v="33"/>
    <s v="동원로엑스(주)"/>
    <d v="2023-05-22T00:00:00"/>
    <s v="20230522-7007-2"/>
    <s v="남경 설비 보관 비용 및 트레일러 운송료"/>
    <x v="1541"/>
    <x v="0"/>
  </r>
  <r>
    <x v="33"/>
    <x v="33"/>
    <s v="나우chem"/>
    <d v="2023-05-23T00:00:00"/>
    <s v="20230523-7001-2"/>
    <s v="요오드 외"/>
    <x v="1542"/>
    <x v="0"/>
  </r>
  <r>
    <x v="33"/>
    <x v="33"/>
    <s v="제이앤엠"/>
    <d v="2023-05-23T00:00:00"/>
    <s v="20230523-7002-2"/>
    <s v="BHF 요동기 PART 및 설치비"/>
    <x v="1543"/>
    <x v="0"/>
  </r>
  <r>
    <x v="33"/>
    <x v="33"/>
    <s v="(주)세원"/>
    <d v="2023-05-24T00:00:00"/>
    <s v="20230524-7002-2"/>
    <s v="황산 외"/>
    <x v="1544"/>
    <x v="0"/>
  </r>
  <r>
    <x v="33"/>
    <x v="33"/>
    <s v="에치세미텍"/>
    <d v="2023-05-24T00:00:00"/>
    <s v="20230524-7003-2"/>
    <s v="Al etchant"/>
    <x v="1545"/>
    <x v="0"/>
  </r>
  <r>
    <x v="33"/>
    <x v="33"/>
    <s v="코드케이"/>
    <d v="2023-05-24T00:00:00"/>
    <s v="20230524-7004-2"/>
    <s v="전산유지보수"/>
    <x v="1244"/>
    <x v="0"/>
  </r>
  <r>
    <x v="33"/>
    <x v="33"/>
    <s v="(주)에스원전주"/>
    <d v="2023-05-25T00:00:00"/>
    <s v="20230525-7002-2"/>
    <s v="무인기계경비용역료"/>
    <x v="1143"/>
    <x v="0"/>
  </r>
  <r>
    <x v="33"/>
    <x v="33"/>
    <s v="(주)에스원전주"/>
    <d v="2023-05-25T00:00:00"/>
    <s v="20230525-7002-4"/>
    <s v="보안정보시스템이용료"/>
    <x v="1050"/>
    <x v="0"/>
  </r>
  <r>
    <x v="33"/>
    <x v="33"/>
    <s v="(주)에스원전주"/>
    <d v="2023-05-25T00:00:00"/>
    <s v="20230525-7002-6"/>
    <s v="카메라 렌탈"/>
    <x v="1260"/>
    <x v="0"/>
  </r>
  <r>
    <x v="33"/>
    <x v="33"/>
    <s v="(주)에스원전주"/>
    <d v="2023-05-25T00:00:00"/>
    <s v="20230525-7002-8"/>
    <s v="안티랜섬웨어,에스원VP"/>
    <x v="1261"/>
    <x v="0"/>
  </r>
  <r>
    <x v="33"/>
    <x v="33"/>
    <s v="(주)에스원전주"/>
    <d v="2023-05-25T00:00:00"/>
    <s v="20230525-7002-10"/>
    <s v="디바이스키퍼 렌탈"/>
    <x v="1262"/>
    <x v="0"/>
  </r>
  <r>
    <x v="33"/>
    <x v="33"/>
    <s v="(주)에스원전주"/>
    <d v="2023-05-25T00:00:00"/>
    <s v="20230525-7002-12"/>
    <s v="서버백신이용료"/>
    <x v="1263"/>
    <x v="0"/>
  </r>
  <r>
    <x v="33"/>
    <x v="33"/>
    <s v="(주)에스원전주"/>
    <d v="2023-05-25T00:00:00"/>
    <s v="20230525-7002-14"/>
    <s v="클린룸근태시스템이용료"/>
    <x v="1264"/>
    <x v="0"/>
  </r>
  <r>
    <x v="33"/>
    <x v="33"/>
    <s v="대한산업보건협회"/>
    <d v="2023-05-25T00:00:00"/>
    <s v="20230525-7003-2"/>
    <s v="5월 보건관리대행수수료"/>
    <x v="1"/>
    <x v="0"/>
  </r>
  <r>
    <x v="33"/>
    <x v="33"/>
    <s v="사단법인대한산업안전협회"/>
    <d v="2023-05-25T00:00:00"/>
    <s v="20230525-7004-2"/>
    <s v="5월 안전관리대행수수료"/>
    <x v="174"/>
    <x v="0"/>
  </r>
  <r>
    <x v="33"/>
    <x v="33"/>
    <s v="(주)LG유플러스"/>
    <d v="2023-05-25T00:00:00"/>
    <s v="20230525-7005-10"/>
    <s v="인터넷이용료"/>
    <x v="1546"/>
    <x v="0"/>
  </r>
  <r>
    <x v="33"/>
    <x v="33"/>
    <s v="인천공항세관장"/>
    <d v="2023-05-25T00:00:00"/>
    <s v="20230525-7006-1"/>
    <s v="5월 항공 수입 관부가세"/>
    <x v="1547"/>
    <x v="0"/>
  </r>
  <r>
    <x v="33"/>
    <x v="33"/>
    <s v="인천공항세관장"/>
    <d v="2023-05-25T00:00:00"/>
    <s v="20230525-7006-2"/>
    <s v="5월 항공 수입 관부가세"/>
    <x v="1548"/>
    <x v="0"/>
  </r>
  <r>
    <x v="33"/>
    <x v="33"/>
    <s v="인천공항세관장"/>
    <d v="2023-05-25T00:00:00"/>
    <s v="20230525-7006-3"/>
    <s v="5월 항공 수입 관부가세"/>
    <x v="1549"/>
    <x v="0"/>
  </r>
  <r>
    <x v="33"/>
    <x v="33"/>
    <s v="인천공항세관장"/>
    <d v="2023-05-25T00:00:00"/>
    <s v="20230525-7006-4"/>
    <s v="5월 항공 수입 관부가세"/>
    <x v="1550"/>
    <x v="0"/>
  </r>
  <r>
    <x v="33"/>
    <x v="33"/>
    <s v="인천공항세관장"/>
    <d v="2023-05-25T00:00:00"/>
    <s v="20230525-7006-5"/>
    <s v="5월 항공 수입 관부가세"/>
    <x v="1551"/>
    <x v="0"/>
  </r>
  <r>
    <x v="33"/>
    <x v="33"/>
    <s v="인천공항세관장"/>
    <d v="2023-05-25T00:00:00"/>
    <s v="20230525-7006-6"/>
    <s v="5월 항공 수입 관부가세"/>
    <x v="1552"/>
    <x v="0"/>
  </r>
  <r>
    <x v="33"/>
    <x v="33"/>
    <s v="동양안전물산"/>
    <d v="2023-05-25T00:00:00"/>
    <s v="20230525-7008-2"/>
    <s v="양압식 공기호흡기 세트 중도금(40%)"/>
    <x v="1553"/>
    <x v="0"/>
  </r>
  <r>
    <x v="33"/>
    <x v="33"/>
    <s v="신 오성닥트"/>
    <d v="2023-05-25T00:00:00"/>
    <s v="20230525-7009-2"/>
    <s v="외관/전사 항온항습기 이설"/>
    <x v="1554"/>
    <x v="0"/>
  </r>
  <r>
    <x v="33"/>
    <x v="33"/>
    <s v="태양기공"/>
    <d v="2023-05-25T00:00:00"/>
    <s v="20230525-7010-3"/>
    <s v="1,2층 화장실용 전기 온수기"/>
    <x v="1555"/>
    <x v="0"/>
  </r>
  <r>
    <x v="33"/>
    <x v="33"/>
    <s v="(주)한국무역정보통신"/>
    <d v="2023-05-25T00:00:00"/>
    <s v="20230525-7011-2"/>
    <s v="전자무역서비스 이용료"/>
    <x v="1556"/>
    <x v="0"/>
  </r>
  <r>
    <x v="33"/>
    <x v="33"/>
    <s v="우진ACT 호남지사"/>
    <d v="2023-05-25T00:00:00"/>
    <s v="20230525-7012-2"/>
    <s v="클린룸 소모품"/>
    <x v="1557"/>
    <x v="0"/>
  </r>
  <r>
    <x v="33"/>
    <x v="33"/>
    <s v="애드테크"/>
    <d v="2023-05-25T00:00:00"/>
    <s v="20230525-7013-2"/>
    <s v="DN280"/>
    <x v="1484"/>
    <x v="0"/>
  </r>
  <r>
    <x v="33"/>
    <x v="33"/>
    <s v="피셈 주식회사"/>
    <d v="2023-05-25T00:00:00"/>
    <s v="20230525-7014-2"/>
    <s v="Edge ring"/>
    <x v="1040"/>
    <x v="0"/>
  </r>
  <r>
    <x v="33"/>
    <x v="33"/>
    <s v="(주)코디스"/>
    <d v="2023-05-25T00:00:00"/>
    <s v="20230525-7015-2"/>
    <s v="Blade"/>
    <x v="1558"/>
    <x v="0"/>
  </r>
  <r>
    <x v="33"/>
    <x v="33"/>
    <s v="진흥무역(주)"/>
    <d v="2023-05-25T00:00:00"/>
    <s v="20230525-7016-2"/>
    <s v="전사지 외"/>
    <x v="1559"/>
    <x v="0"/>
  </r>
  <r>
    <x v="33"/>
    <x v="33"/>
    <s v="(주)풀무원푸드앤컬쳐"/>
    <d v="2023-05-25T00:00:00"/>
    <s v="20230525-7019-2"/>
    <s v="5월 식대"/>
    <x v="1560"/>
    <x v="0"/>
  </r>
  <r>
    <x v="33"/>
    <x v="33"/>
    <s v="(주)풀무원푸드앤컬쳐"/>
    <d v="2023-05-25T00:00:00"/>
    <s v="20230525-7019-4"/>
    <s v="5월 식대"/>
    <x v="1089"/>
    <x v="0"/>
  </r>
  <r>
    <x v="33"/>
    <x v="33"/>
    <s v="에이엠씨주식회사"/>
    <d v="2023-05-25T00:00:00"/>
    <s v="20230525-7021-2"/>
    <s v="UV tape"/>
    <x v="1561"/>
    <x v="0"/>
  </r>
  <r>
    <x v="33"/>
    <x v="33"/>
    <s v="한국특수가스(주)"/>
    <d v="2023-05-25T00:00:00"/>
    <s v="20230525-7028-2"/>
    <s v="가스"/>
    <x v="1562"/>
    <x v="0"/>
  </r>
  <r>
    <x v="33"/>
    <x v="33"/>
    <s v="주식회사 성진테크"/>
    <d v="2023-05-25T00:00:00"/>
    <s v="20230525-7029-2"/>
    <s v="RUBBER COLLET 외 1건"/>
    <x v="1563"/>
    <x v="0"/>
  </r>
  <r>
    <x v="33"/>
    <x v="33"/>
    <s v="오텍코리아 주식회사"/>
    <d v="2023-05-25T00:00:00"/>
    <s v="20230525-7030-2"/>
    <s v="알루미나"/>
    <x v="120"/>
    <x v="0"/>
  </r>
  <r>
    <x v="33"/>
    <x v="33"/>
    <s v="군산대학교"/>
    <d v="2023-05-25T00:00:00"/>
    <s v="20230525-7031-2"/>
    <s v="전북특구기술사업화- 핵자기공명분광기 분석"/>
    <x v="1"/>
    <x v="0"/>
  </r>
  <r>
    <x v="33"/>
    <x v="33"/>
    <s v="전주하수구막힘변기막힘 씽크대막힘"/>
    <d v="2023-05-25T00:00:00"/>
    <s v="20230525-7035-2"/>
    <s v="화장실 수리 및 교체"/>
    <x v="173"/>
    <x v="0"/>
  </r>
  <r>
    <x v="33"/>
    <x v="33"/>
    <s v="우진ACT 호남지사"/>
    <d v="2023-05-25T00:00:00"/>
    <s v="20230525-7036-2"/>
    <s v="클린룸 소모품"/>
    <x v="1564"/>
    <x v="0"/>
  </r>
  <r>
    <x v="33"/>
    <x v="33"/>
    <s v="주식회사 쎄미파워"/>
    <d v="2023-05-26T00:00:00"/>
    <s v="20230526-7001-2"/>
    <s v="프로브카드 수리 및 구매"/>
    <x v="558"/>
    <x v="0"/>
  </r>
  <r>
    <x v="33"/>
    <x v="33"/>
    <s v="(주)비앤아이시스템"/>
    <d v="2023-05-26T00:00:00"/>
    <s v="20230526-7002-2"/>
    <s v="라벨"/>
    <x v="1565"/>
    <x v="0"/>
  </r>
  <r>
    <x v="33"/>
    <x v="33"/>
    <s v="생수백화점"/>
    <d v="2023-05-28T00:00:00"/>
    <s v="20230528-7001-2"/>
    <s v="5월 생수"/>
    <x v="1566"/>
    <x v="0"/>
  </r>
  <r>
    <x v="33"/>
    <x v="33"/>
    <s v="(유)신일해외관광"/>
    <d v="2023-05-30T00:00:00"/>
    <s v="20230530-7003-2"/>
    <s v="5월 전세버스 임차료"/>
    <x v="1286"/>
    <x v="0"/>
  </r>
  <r>
    <x v="33"/>
    <x v="33"/>
    <s v="민디자인"/>
    <d v="2023-05-30T00:00:00"/>
    <s v="20230530-7004-2"/>
    <s v="명함제작"/>
    <x v="1567"/>
    <x v="0"/>
  </r>
  <r>
    <x v="33"/>
    <x v="33"/>
    <s v="(주)LG유플러스"/>
    <d v="2023-05-31T00:00:00"/>
    <s v="20230531-7016-2"/>
    <s v="전화요금"/>
    <x v="1568"/>
    <x v="0"/>
  </r>
  <r>
    <x v="33"/>
    <x v="33"/>
    <s v="(주)세미칩스"/>
    <d v="2023-05-31T00:00:00"/>
    <s v="20230531-7019-2"/>
    <s v="Wafer"/>
    <x v="1569"/>
    <x v="0"/>
  </r>
  <r>
    <x v="33"/>
    <x v="33"/>
    <s v="용마로지스주식회사"/>
    <d v="2023-05-31T00:00:00"/>
    <s v="20230531-7021-2"/>
    <s v="용마로지스 5월 해상 수입 정산"/>
    <x v="1570"/>
    <x v="0"/>
  </r>
  <r>
    <x v="33"/>
    <x v="33"/>
    <s v="용마로지스주식회사"/>
    <d v="2023-05-31T00:00:00"/>
    <s v="20230531-7021-5"/>
    <s v="용마로지스 5월 해상 수입 정산"/>
    <x v="1"/>
    <x v="0"/>
  </r>
  <r>
    <x v="33"/>
    <x v="33"/>
    <s v="주식회사 케미탑상사"/>
    <d v="2023-05-31T00:00:00"/>
    <s v="20230531-7022-2"/>
    <s v="아세톤 외"/>
    <x v="1571"/>
    <x v="0"/>
  </r>
  <r>
    <x v="33"/>
    <x v="33"/>
    <s v="바다정수산업(주)"/>
    <d v="2023-05-31T00:00:00"/>
    <s v="20230531-7023-2"/>
    <s v="마이크로필터 외"/>
    <x v="1004"/>
    <x v="0"/>
  </r>
  <r>
    <x v="33"/>
    <x v="33"/>
    <s v="이비테크(주)_전자조사"/>
    <d v="2023-05-31T00:00:00"/>
    <s v="20230531-7024-2"/>
    <s v="전자 조사"/>
    <x v="1182"/>
    <x v="0"/>
  </r>
  <r>
    <x v="33"/>
    <x v="33"/>
    <s v="(주)어드밴스메탈"/>
    <d v="2023-05-31T00:00:00"/>
    <s v="20230531-7025-2"/>
    <s v="Au"/>
    <x v="1572"/>
    <x v="0"/>
  </r>
  <r>
    <x v="33"/>
    <x v="33"/>
    <s v="효동켐이엔지(주)"/>
    <d v="2023-05-31T00:00:00"/>
    <s v="20230531-7026-2"/>
    <s v="DPD-200 외"/>
    <x v="1573"/>
    <x v="0"/>
  </r>
  <r>
    <x v="33"/>
    <x v="33"/>
    <s v="진솔씨엔티"/>
    <d v="2023-05-31T00:00:00"/>
    <s v="20230531-7032-2"/>
    <s v="소석회"/>
    <x v="172"/>
    <x v="0"/>
  </r>
  <r>
    <x v="33"/>
    <x v="33"/>
    <s v="유한회사 제이와이산업"/>
    <d v="2023-05-31T00:00:00"/>
    <s v="20230531-7033-2"/>
    <s v="폐합성 수지"/>
    <x v="1130"/>
    <x v="0"/>
  </r>
  <r>
    <x v="33"/>
    <x v="33"/>
    <s v="NTL(엔티엘)"/>
    <d v="2023-05-31T00:00:00"/>
    <s v="20230531-7034-2"/>
    <s v="100Pin 수리"/>
    <x v="1574"/>
    <x v="0"/>
  </r>
  <r>
    <x v="33"/>
    <x v="33"/>
    <s v="(주)에어코"/>
    <d v="2023-05-31T00:00:00"/>
    <s v="20230531-7035-2"/>
    <s v="가스"/>
    <x v="1006"/>
    <x v="0"/>
  </r>
  <r>
    <x v="33"/>
    <x v="33"/>
    <s v="퍼스텍"/>
    <d v="2023-05-31T00:00:00"/>
    <s v="20230531-7037-2"/>
    <s v="반도체검사"/>
    <x v="1575"/>
    <x v="0"/>
  </r>
  <r>
    <x v="33"/>
    <x v="33"/>
    <s v="씨랩(C Lab)"/>
    <d v="2023-05-31T00:00:00"/>
    <s v="20230531-7038-2"/>
    <s v="커피머신 원두 시럽"/>
    <x v="1349"/>
    <x v="0"/>
  </r>
  <r>
    <x v="33"/>
    <x v="33"/>
    <s v="로젠전주"/>
    <d v="2023-05-31T00:00:00"/>
    <s v="20230531-7040-2"/>
    <s v="5월 택배"/>
    <x v="1383"/>
    <x v="0"/>
  </r>
  <r>
    <x v="33"/>
    <x v="33"/>
    <s v="(주)하나로티앤에스"/>
    <d v="2023-05-31T00:00:00"/>
    <s v="20230531-7056-2"/>
    <s v="수출운송료"/>
    <x v="1576"/>
    <x v="0"/>
  </r>
  <r>
    <x v="33"/>
    <x v="33"/>
    <s v="(주)세영로지스틱스"/>
    <d v="2023-05-31T00:00:00"/>
    <s v="20230531-7057-2"/>
    <s v="수출운송료"/>
    <x v="1577"/>
    <x v="0"/>
  </r>
  <r>
    <x v="33"/>
    <x v="33"/>
    <s v="케이이엑스익스프에스코리아 주식회사"/>
    <d v="2023-05-31T00:00:00"/>
    <s v="20230531-7058-2"/>
    <s v="수출운송료"/>
    <x v="1578"/>
    <x v="0"/>
  </r>
  <r>
    <x v="33"/>
    <x v="33"/>
    <s v="삼봉에너지"/>
    <d v="2023-05-31T00:00:00"/>
    <s v="20230531-7059-3"/>
    <s v="5월 주유"/>
    <x v="1"/>
    <x v="0"/>
  </r>
  <r>
    <x v="33"/>
    <x v="33"/>
    <s v="스마트공조"/>
    <d v="2023-06-01T00:00:00"/>
    <s v="20230601-7004-2"/>
    <s v="전기실 냉방기 설비 잔금"/>
    <x v="1579"/>
    <x v="0"/>
  </r>
  <r>
    <x v="33"/>
    <x v="33"/>
    <s v="(주)비즈니스온커뮤니케이션"/>
    <d v="2023-06-01T00:00:00"/>
    <s v="20230601-7005-2"/>
    <s v="세금계산서 발행 수수료"/>
    <x v="1500"/>
    <x v="0"/>
  </r>
  <r>
    <x v="33"/>
    <x v="33"/>
    <s v="주식회사 한비로"/>
    <d v="2023-06-05T00:00:00"/>
    <s v="20230605-7009-2"/>
    <s v="그룹웨어 서버호스팅료"/>
    <x v="1580"/>
    <x v="0"/>
  </r>
  <r>
    <x v="33"/>
    <x v="33"/>
    <s v="(주)컴퓨존"/>
    <d v="2023-06-05T00:00:00"/>
    <s v="20230605-7013-3"/>
    <s v="긴급(스페어) PC 구매"/>
    <x v="1581"/>
    <x v="0"/>
  </r>
  <r>
    <x v="33"/>
    <x v="33"/>
    <s v="하이엠솔루텍주식회사"/>
    <d v="2023-06-05T00:00:00"/>
    <s v="20230605-7014-2"/>
    <s v="에어컨 수리비"/>
    <x v="1582"/>
    <x v="0"/>
  </r>
  <r>
    <x v="33"/>
    <x v="33"/>
    <s v="영광건설기계"/>
    <d v="2023-06-07T00:00:00"/>
    <s v="20230607-7002-2"/>
    <s v="루이홍 수입약품 하역 지게차 사용료"/>
    <x v="1480"/>
    <x v="0"/>
  </r>
  <r>
    <x v="33"/>
    <x v="33"/>
    <s v="주식회사 케이엘테크(KL TECH)"/>
    <d v="2023-06-07T00:00:00"/>
    <s v="20230607-7003-2"/>
    <s v="안전감지장치 SET 중도금 (40%)"/>
    <x v="1583"/>
    <x v="0"/>
  </r>
  <r>
    <x v="33"/>
    <x v="33"/>
    <s v="주식회사 케이엘테크(KL TECH)"/>
    <d v="2023-06-07T00:00:00"/>
    <s v="20230607-7004-2"/>
    <s v="EPI 증설을 위한 고압가스 저장시설 기술검토 및 인허가 용역 잔금 40%"/>
    <x v="748"/>
    <x v="0"/>
  </r>
  <r>
    <x v="33"/>
    <x v="33"/>
    <s v="한국미우라공업(주)"/>
    <d v="2023-06-08T00:00:00"/>
    <s v="20230608-7006-2"/>
    <s v="복합청관제 외"/>
    <x v="1242"/>
    <x v="0"/>
  </r>
  <r>
    <x v="33"/>
    <x v="33"/>
    <s v="동양안전물산"/>
    <d v="2023-06-08T00:00:00"/>
    <s v="20230608-7007-2"/>
    <s v="공기호흡기 보관함"/>
    <x v="1584"/>
    <x v="0"/>
  </r>
  <r>
    <x v="33"/>
    <x v="33"/>
    <s v="브이티이엔지"/>
    <d v="2023-06-09T00:00:00"/>
    <s v="20230609-7006-2"/>
    <s v="TURBO CONTROLLER"/>
    <x v="1585"/>
    <x v="0"/>
  </r>
  <r>
    <x v="33"/>
    <x v="33"/>
    <s v="전북도시가스"/>
    <d v="2023-06-12T00:00:00"/>
    <s v="20230612-7001-2"/>
    <s v="5월 도시가스"/>
    <x v="1586"/>
    <x v="0"/>
  </r>
  <r>
    <x v="33"/>
    <x v="33"/>
    <s v="전북도시가스"/>
    <d v="2023-06-12T00:00:00"/>
    <s v="20230612-7001-4"/>
    <s v="5월 도시가스"/>
    <x v="1587"/>
    <x v="0"/>
  </r>
  <r>
    <x v="33"/>
    <x v="33"/>
    <s v="(주)지에스엔지니어링"/>
    <d v="2023-06-12T00:00:00"/>
    <s v="20230612-7005-2"/>
    <s v="프로브카드 수리"/>
    <x v="1005"/>
    <x v="0"/>
  </r>
  <r>
    <x v="33"/>
    <x v="33"/>
    <s v="(주)한국피더블유티"/>
    <d v="2023-06-12T00:00:00"/>
    <s v="20230612-7006-2"/>
    <s v="Titan ASD"/>
    <x v="498"/>
    <x v="0"/>
  </r>
  <r>
    <x v="33"/>
    <x v="33"/>
    <s v="드림정보전산"/>
    <d v="2023-06-12T00:00:00"/>
    <s v="20230612-7008-2"/>
    <s v="5월 복합기"/>
    <x v="1292"/>
    <x v="0"/>
  </r>
  <r>
    <x v="33"/>
    <x v="33"/>
    <s v="세미콘스(주)"/>
    <d v="2023-06-13T00:00:00"/>
    <s v="20230613-7004-2"/>
    <s v="필라멘트 외"/>
    <x v="1588"/>
    <x v="0"/>
  </r>
  <r>
    <x v="33"/>
    <x v="33"/>
    <s v="태산산업"/>
    <d v="2023-06-15T00:00:00"/>
    <s v="20230615-7008-2"/>
    <s v="설비 UTITILY LINE 교체품"/>
    <x v="1589"/>
    <x v="0"/>
  </r>
  <r>
    <x v="33"/>
    <x v="33"/>
    <s v="(주)어드밴스메탈"/>
    <d v="2023-06-15T00:00:00"/>
    <s v="20230615-7010-2"/>
    <s v="pt recycle"/>
    <x v="1590"/>
    <x v="0"/>
  </r>
  <r>
    <x v="33"/>
    <x v="33"/>
    <s v="(주)어드밴스메탈"/>
    <d v="2023-06-15T00:00:00"/>
    <s v="20230615-7011-2"/>
    <s v="Au"/>
    <x v="1591"/>
    <x v="0"/>
  </r>
  <r>
    <x v="33"/>
    <x v="33"/>
    <s v="동양안전물산"/>
    <d v="2023-06-16T00:00:00"/>
    <s v="20230616-7003-2"/>
    <s v="양압식 공기호흡기 SET 잔금 (30%)"/>
    <x v="1519"/>
    <x v="0"/>
  </r>
  <r>
    <x v="33"/>
    <x v="33"/>
    <s v="에이에스티 엔지니어링(주)"/>
    <d v="2023-06-16T00:00:00"/>
    <s v="20230616-7004-2"/>
    <s v="T/C PROFILE 수리"/>
    <x v="1592"/>
    <x v="0"/>
  </r>
  <r>
    <x v="33"/>
    <x v="33"/>
    <s v="용마로지스주식회사"/>
    <d v="2023-06-16T00:00:00"/>
    <s v="20230616-7008-2"/>
    <s v="용마로지스 6월 항공 수입 정산"/>
    <x v="1593"/>
    <x v="0"/>
  </r>
  <r>
    <x v="33"/>
    <x v="33"/>
    <s v="용마로지스주식회사"/>
    <d v="2023-06-16T00:00:00"/>
    <s v="20230616-7008-5"/>
    <s v="용마로지스 6월 항공 수입 정산"/>
    <x v="1"/>
    <x v="0"/>
  </r>
  <r>
    <x v="33"/>
    <x v="33"/>
    <s v="주식회사 서호엔지니어링"/>
    <d v="2023-06-16T00:00:00"/>
    <s v="20230616-7009-2"/>
    <s v="air shower set 중도금 40%"/>
    <x v="580"/>
    <x v="0"/>
  </r>
  <r>
    <x v="33"/>
    <x v="33"/>
    <s v="주식회사 서호엔지니어링"/>
    <d v="2023-06-16T00:00:00"/>
    <s v="20230616-7010-2"/>
    <s v="ACU SET 중도금 40%"/>
    <x v="1594"/>
    <x v="0"/>
  </r>
  <r>
    <x v="33"/>
    <x v="33"/>
    <s v="가람환경 주식회사"/>
    <d v="2023-06-16T00:00:00"/>
    <s v="20230616-7011-2"/>
    <s v="스크러버 설치공사 중도금"/>
    <x v="1595"/>
    <x v="0"/>
  </r>
  <r>
    <x v="33"/>
    <x v="33"/>
    <s v="한국전력공사"/>
    <d v="2023-06-19T00:00:00"/>
    <s v="20230619-7002-2"/>
    <s v="전기요금"/>
    <x v="1596"/>
    <x v="0"/>
  </r>
  <r>
    <x v="33"/>
    <x v="33"/>
    <s v="인천공항세관장"/>
    <d v="2023-06-19T00:00:00"/>
    <s v="20230619-7003-1"/>
    <s v="Photomask 수입 부가세"/>
    <x v="1597"/>
    <x v="0"/>
  </r>
  <r>
    <x v="33"/>
    <x v="33"/>
    <s v="신정상사"/>
    <d v="2023-06-19T00:00:00"/>
    <s v="20230619-7010-2"/>
    <s v="화장지"/>
    <x v="1598"/>
    <x v="0"/>
  </r>
  <r>
    <x v="33"/>
    <x v="33"/>
    <s v="오피스디포 전주점"/>
    <d v="2023-06-19T00:00:00"/>
    <s v="20230619-7011-2"/>
    <s v="사무용품"/>
    <x v="1599"/>
    <x v="0"/>
  </r>
  <r>
    <x v="33"/>
    <x v="33"/>
    <s v="오피스디포 전주점"/>
    <d v="2023-06-19T00:00:00"/>
    <s v="20230619-7011-3"/>
    <s v="사무용품"/>
    <x v="1600"/>
    <x v="0"/>
  </r>
  <r>
    <x v="33"/>
    <x v="33"/>
    <s v="오피스디포 전주점"/>
    <d v="2023-06-19T00:00:00"/>
    <s v="20230619-7011-4"/>
    <s v="사무용품"/>
    <x v="1601"/>
    <x v="0"/>
  </r>
  <r>
    <x v="33"/>
    <x v="33"/>
    <s v="롯데렌탈(주)"/>
    <d v="2023-06-20T00:00:00"/>
    <s v="20230620-7010-2"/>
    <s v="6월 차량 렌탈"/>
    <x v="1257"/>
    <x v="0"/>
  </r>
  <r>
    <x v="33"/>
    <x v="33"/>
    <s v="롯데렌탈(주)"/>
    <d v="2023-06-20T00:00:00"/>
    <s v="20230620-7010-8"/>
    <s v="6월 차량 렌탈"/>
    <x v="1"/>
    <x v="0"/>
  </r>
  <r>
    <x v="33"/>
    <x v="33"/>
    <s v="롯데렌탈(주)"/>
    <d v="2023-06-20T00:00:00"/>
    <s v="20230620-7010-9"/>
    <s v="6월 차량 렌탈"/>
    <x v="1"/>
    <x v="0"/>
  </r>
  <r>
    <x v="33"/>
    <x v="33"/>
    <s v="㈜루미컴"/>
    <d v="2023-06-21T00:00:00"/>
    <s v="20230621-7002-2"/>
    <s v="덴탈 마스크"/>
    <x v="1018"/>
    <x v="0"/>
  </r>
  <r>
    <x v="33"/>
    <x v="33"/>
    <s v="(재)FITI시험연구원 전주사무소"/>
    <d v="2023-06-21T00:00:00"/>
    <s v="20230621-7005-2"/>
    <s v="수질 수수료"/>
    <x v="1602"/>
    <x v="0"/>
  </r>
  <r>
    <x v="33"/>
    <x v="33"/>
    <s v="애니켐"/>
    <d v="2023-06-21T00:00:00"/>
    <s v="20230621-7006-2"/>
    <s v="전북특구 기술사업화 진행 시약류 및 소모품류 구매"/>
    <x v="1262"/>
    <x v="0"/>
  </r>
  <r>
    <x v="33"/>
    <x v="33"/>
    <s v="효동켐이엔지(주)"/>
    <d v="2023-06-23T00:00:00"/>
    <s v="20230623-7006-2"/>
    <s v="DPD-200 외"/>
    <x v="1603"/>
    <x v="0"/>
  </r>
  <r>
    <x v="33"/>
    <x v="33"/>
    <s v="(주)풀무원푸드앤컬쳐"/>
    <d v="2023-06-23T00:00:00"/>
    <s v="20230623-7007-2"/>
    <s v="6월 식대"/>
    <x v="1604"/>
    <x v="0"/>
  </r>
  <r>
    <x v="33"/>
    <x v="33"/>
    <s v="(주)풀무원푸드앤컬쳐"/>
    <d v="2023-06-23T00:00:00"/>
    <s v="20230623-7007-4"/>
    <s v="6월 식대"/>
    <x v="1089"/>
    <x v="0"/>
  </r>
  <r>
    <x v="33"/>
    <x v="33"/>
    <s v="코드케이"/>
    <d v="2023-06-24T00:00:00"/>
    <s v="20230624-7002-2"/>
    <s v="전산유지보수"/>
    <x v="1244"/>
    <x v="0"/>
  </r>
  <r>
    <x v="33"/>
    <x v="33"/>
    <s v="에치세미텍"/>
    <d v="2023-06-25T00:00:00"/>
    <s v="20230625-7002-2"/>
    <s v="Al etchant"/>
    <x v="1605"/>
    <x v="0"/>
  </r>
  <r>
    <x v="33"/>
    <x v="33"/>
    <s v="덕성기획"/>
    <d v="2023-06-25T00:00:00"/>
    <s v="20230625-7006-2"/>
    <s v="C/T 스티커 외"/>
    <x v="1606"/>
    <x v="0"/>
  </r>
  <r>
    <x v="33"/>
    <x v="33"/>
    <s v="우진ACT 호남지사"/>
    <d v="2023-06-25T00:00:00"/>
    <s v="20230625-7007-2"/>
    <s v="클린룸 소모품"/>
    <x v="1607"/>
    <x v="0"/>
  </r>
  <r>
    <x v="33"/>
    <x v="33"/>
    <s v="(주)에스원전주"/>
    <d v="2023-06-26T00:00:00"/>
    <s v="20230626-7002-2"/>
    <s v="무인기계경비용역료"/>
    <x v="1143"/>
    <x v="0"/>
  </r>
  <r>
    <x v="33"/>
    <x v="33"/>
    <s v="(주)에스원전주"/>
    <d v="2023-06-26T00:00:00"/>
    <s v="20230626-7002-4"/>
    <s v="보안정보시스템이용료"/>
    <x v="1050"/>
    <x v="0"/>
  </r>
  <r>
    <x v="33"/>
    <x v="33"/>
    <s v="(주)에스원전주"/>
    <d v="2023-06-26T00:00:00"/>
    <s v="20230626-7002-6"/>
    <s v="카메라 렌탈"/>
    <x v="1260"/>
    <x v="0"/>
  </r>
  <r>
    <x v="33"/>
    <x v="33"/>
    <s v="(주)에스원전주"/>
    <d v="2023-06-26T00:00:00"/>
    <s v="20230626-7002-8"/>
    <s v="안티랜섬웨어,에스원VP"/>
    <x v="1261"/>
    <x v="0"/>
  </r>
  <r>
    <x v="33"/>
    <x v="33"/>
    <s v="(주)에스원전주"/>
    <d v="2023-06-26T00:00:00"/>
    <s v="20230626-7002-10"/>
    <s v="디바이스키퍼 렌탈"/>
    <x v="1262"/>
    <x v="0"/>
  </r>
  <r>
    <x v="33"/>
    <x v="33"/>
    <s v="(주)에스원전주"/>
    <d v="2023-06-26T00:00:00"/>
    <s v="20230626-7002-12"/>
    <s v="서버백신이용료"/>
    <x v="1263"/>
    <x v="0"/>
  </r>
  <r>
    <x v="33"/>
    <x v="33"/>
    <s v="(주)에스원전주"/>
    <d v="2023-06-26T00:00:00"/>
    <s v="20230626-7002-14"/>
    <s v="클린룸근태시스템이용료"/>
    <x v="1264"/>
    <x v="0"/>
  </r>
  <r>
    <x v="33"/>
    <x v="33"/>
    <s v="사단법인대한산업안전협회"/>
    <d v="2023-06-26T00:00:00"/>
    <s v="20230626-7003-2"/>
    <s v="6월 안전관리대행수수료"/>
    <x v="174"/>
    <x v="0"/>
  </r>
  <r>
    <x v="33"/>
    <x v="33"/>
    <s v="대한산업보건협회"/>
    <d v="2023-06-26T00:00:00"/>
    <s v="20230626-7004-2"/>
    <s v="6월 보건관리대행수수료"/>
    <x v="1"/>
    <x v="0"/>
  </r>
  <r>
    <x v="33"/>
    <x v="33"/>
    <s v="(주)LG유플러스"/>
    <d v="2023-06-26T00:00:00"/>
    <s v="20230626-7007-10"/>
    <s v="인터넷이용료"/>
    <x v="1295"/>
    <x v="0"/>
  </r>
  <r>
    <x v="33"/>
    <x v="33"/>
    <s v="(주)한국무역정보통신"/>
    <d v="2023-06-26T00:00:00"/>
    <s v="20230626-7011-2"/>
    <s v="전자무역서비스 이용료"/>
    <x v="1608"/>
    <x v="0"/>
  </r>
  <r>
    <x v="33"/>
    <x v="33"/>
    <s v="인천공항세관장"/>
    <d v="2023-06-26T00:00:00"/>
    <s v="20230626-7014-1"/>
    <s v="Photomask 수입 부가세"/>
    <x v="1609"/>
    <x v="0"/>
  </r>
  <r>
    <x v="33"/>
    <x v="33"/>
    <s v="신혼꽃화원"/>
    <d v="2023-06-26T00:00:00"/>
    <s v="20230626-7020-2"/>
    <s v="거래처대표 자녀결혼 화환외 1건"/>
    <x v="1"/>
    <x v="0"/>
  </r>
  <r>
    <x v="33"/>
    <x v="33"/>
    <s v="주식회사 성진테크"/>
    <d v="2023-06-26T00:00:00"/>
    <s v="20230626-7023-2"/>
    <s v="RUBBER COLLET 외 1건"/>
    <x v="1610"/>
    <x v="0"/>
  </r>
  <r>
    <x v="33"/>
    <x v="33"/>
    <s v="(주)코디스"/>
    <d v="2023-06-26T00:00:00"/>
    <s v="20230626-7024-2"/>
    <s v="Blade"/>
    <x v="1611"/>
    <x v="0"/>
  </r>
  <r>
    <x v="33"/>
    <x v="33"/>
    <s v="애드테크"/>
    <d v="2023-06-26T00:00:00"/>
    <s v="20230626-7025-2"/>
    <s v="DN280"/>
    <x v="1347"/>
    <x v="0"/>
  </r>
  <r>
    <x v="33"/>
    <x v="33"/>
    <s v="주식회사 넥스텍"/>
    <d v="2023-06-26T00:00:00"/>
    <s v="20230626-7026-2"/>
    <s v="Concept1 장비 PM시 소모품"/>
    <x v="1612"/>
    <x v="0"/>
  </r>
  <r>
    <x v="33"/>
    <x v="33"/>
    <s v="(유)신일해외관광"/>
    <d v="2023-06-26T00:00:00"/>
    <s v="20230626-7027-2"/>
    <s v="6월 전세버스 임차료"/>
    <x v="1286"/>
    <x v="0"/>
  </r>
  <r>
    <x v="33"/>
    <x v="33"/>
    <s v="생수백화점"/>
    <d v="2023-06-26T00:00:00"/>
    <s v="20230626-7028-2"/>
    <s v="6월 생수"/>
    <x v="1613"/>
    <x v="0"/>
  </r>
  <r>
    <x v="33"/>
    <x v="33"/>
    <s v="드림정보전산"/>
    <d v="2023-06-26T00:00:00"/>
    <s v="20230626-7029-3"/>
    <s v="6월 복합기"/>
    <x v="1050"/>
    <x v="0"/>
  </r>
  <r>
    <x v="33"/>
    <x v="33"/>
    <s v="주식회사 넥스텍"/>
    <d v="2023-06-26T00:00:00"/>
    <s v="20230626-7030-2"/>
    <s v="MFC 수리"/>
    <x v="1089"/>
    <x v="0"/>
  </r>
  <r>
    <x v="33"/>
    <x v="33"/>
    <s v="유한회사 큐브환경"/>
    <d v="2023-06-26T00:00:00"/>
    <s v="20230626-7031-2"/>
    <s v="대기자가측정 수수료"/>
    <x v="170"/>
    <x v="0"/>
  </r>
  <r>
    <x v="33"/>
    <x v="33"/>
    <s v="우진ACT 호남지사"/>
    <d v="2023-06-26T00:00:00"/>
    <s v="20230626-7032-2"/>
    <s v="클린룸 소모품"/>
    <x v="1614"/>
    <x v="0"/>
  </r>
  <r>
    <x v="33"/>
    <x v="33"/>
    <s v="뉴텍"/>
    <d v="2023-06-27T00:00:00"/>
    <s v="20230627-7001-2"/>
    <s v="펌프 오버홀"/>
    <x v="527"/>
    <x v="0"/>
  </r>
  <r>
    <x v="33"/>
    <x v="33"/>
    <s v="나우chem"/>
    <d v="2023-06-27T00:00:00"/>
    <s v="20230627-7002-2"/>
    <s v="요오드 외"/>
    <x v="1444"/>
    <x v="0"/>
  </r>
  <r>
    <x v="33"/>
    <x v="33"/>
    <s v="(주)제네시스"/>
    <d v="2023-06-27T00:00:00"/>
    <s v="20230627-7003-2"/>
    <s v="FT-IR 수리 및 조정"/>
    <x v="1011"/>
    <x v="0"/>
  </r>
  <r>
    <x v="33"/>
    <x v="33"/>
    <s v="오텍코리아 주식회사"/>
    <d v="2023-06-27T00:00:00"/>
    <s v="20230627-7004-2"/>
    <s v="알루미나"/>
    <x v="1004"/>
    <x v="0"/>
  </r>
  <r>
    <x v="33"/>
    <x v="33"/>
    <s v="(주)어드밴스메탈"/>
    <d v="2023-06-27T00:00:00"/>
    <s v="20230627-7005-2"/>
    <s v="Au 외"/>
    <x v="1615"/>
    <x v="0"/>
  </r>
  <r>
    <x v="33"/>
    <x v="33"/>
    <s v="(주)세원"/>
    <d v="2023-06-27T00:00:00"/>
    <s v="20230627-7006-2"/>
    <s v="황산 외"/>
    <x v="1616"/>
    <x v="0"/>
  </r>
  <r>
    <x v="33"/>
    <x v="33"/>
    <s v="주식회사 케미탑상사"/>
    <d v="2023-06-27T00:00:00"/>
    <s v="20230627-7007-2"/>
    <s v="전북특구 기술사업화 과제 관련 진행 시약류 구매"/>
    <x v="1257"/>
    <x v="0"/>
  </r>
  <r>
    <x v="33"/>
    <x v="33"/>
    <s v="SM건축사사무소"/>
    <d v="2023-06-27T00:00:00"/>
    <s v="20230627-7009-2"/>
    <s v="EPI 증설을 위한 오디텍 증축공사 건축감리 용역비 2차"/>
    <x v="1617"/>
    <x v="0"/>
  </r>
  <r>
    <x v="33"/>
    <x v="33"/>
    <s v="(주)석영테크"/>
    <d v="2023-06-27T00:00:00"/>
    <s v="20230627-7010-2"/>
    <s v="Quartz tube"/>
    <x v="1485"/>
    <x v="0"/>
  </r>
  <r>
    <x v="33"/>
    <x v="33"/>
    <s v="SPM"/>
    <d v="2023-06-27T00:00:00"/>
    <s v="20230627-7011-2"/>
    <s v="uv lamp (ush-2002mail)"/>
    <x v="1006"/>
    <x v="0"/>
  </r>
  <r>
    <x v="33"/>
    <x v="33"/>
    <s v="(주)비앤아이시스템"/>
    <d v="2023-06-28T00:00:00"/>
    <s v="20230628-7002-2"/>
    <s v="라벨"/>
    <x v="1618"/>
    <x v="0"/>
  </r>
  <r>
    <x v="33"/>
    <x v="33"/>
    <s v="진흥무역(주)"/>
    <d v="2023-06-28T00:00:00"/>
    <s v="20230628-7003-2"/>
    <s v="전사지 외"/>
    <x v="1619"/>
    <x v="0"/>
  </r>
  <r>
    <x v="33"/>
    <x v="33"/>
    <s v="에이엠씨주식회사"/>
    <d v="2023-06-28T00:00:00"/>
    <s v="20230628-7004-2"/>
    <s v="UV tape"/>
    <x v="1620"/>
    <x v="0"/>
  </r>
  <r>
    <x v="33"/>
    <x v="33"/>
    <s v="(주)세미칩스"/>
    <d v="2023-06-28T00:00:00"/>
    <s v="20230628-7006-2"/>
    <s v="Wafer"/>
    <x v="1621"/>
    <x v="0"/>
  </r>
  <r>
    <x v="33"/>
    <x v="33"/>
    <s v="인천공항세관장"/>
    <d v="2023-06-28T00:00:00"/>
    <s v="20230628-7009-1"/>
    <s v="6월 항공 수입부가세"/>
    <x v="1622"/>
    <x v="0"/>
  </r>
  <r>
    <x v="33"/>
    <x v="33"/>
    <s v="인천공항세관장"/>
    <d v="2023-06-28T00:00:00"/>
    <s v="20230628-7009-2"/>
    <s v="6월 항공 수입부가세"/>
    <x v="1623"/>
    <x v="0"/>
  </r>
  <r>
    <x v="33"/>
    <x v="33"/>
    <s v="인천공항세관장"/>
    <d v="2023-06-28T00:00:00"/>
    <s v="20230628-7009-3"/>
    <s v="6월 항공 수입부가세"/>
    <x v="1624"/>
    <x v="0"/>
  </r>
  <r>
    <x v="33"/>
    <x v="33"/>
    <s v="인천공항세관장"/>
    <d v="2023-06-28T00:00:00"/>
    <s v="20230628-7009-4"/>
    <s v="6월 항공 수입부가세"/>
    <x v="1625"/>
    <x v="0"/>
  </r>
  <r>
    <x v="33"/>
    <x v="33"/>
    <s v="인천세관장"/>
    <d v="2023-06-28T00:00:00"/>
    <s v="20230628-7009-6"/>
    <s v="5월 루이홍 약품 수입부가세"/>
    <x v="1626"/>
    <x v="0"/>
  </r>
  <r>
    <x v="33"/>
    <x v="33"/>
    <s v="제이비안전기술원(주)"/>
    <d v="2023-06-28T00:00:00"/>
    <s v="20230628-7010-2"/>
    <s v="EPI 증설을 위한 건축물공사 기술지도 계약 최초계약분 잔금"/>
    <x v="1244"/>
    <x v="0"/>
  </r>
  <r>
    <x v="33"/>
    <x v="33"/>
    <s v="제이비안전기술원(주)"/>
    <d v="2023-06-28T00:00:00"/>
    <s v="20230628-7011-2"/>
    <s v="EPI 증설을 위한 건축물공사 기술지도 계약 연장계약 1회차 납부분"/>
    <x v="1244"/>
    <x v="0"/>
  </r>
  <r>
    <x v="33"/>
    <x v="33"/>
    <s v="진솔씨엔티"/>
    <d v="2023-06-28T00:00:00"/>
    <s v="20230628-7018-2"/>
    <s v="소석회"/>
    <x v="172"/>
    <x v="0"/>
  </r>
  <r>
    <x v="33"/>
    <x v="33"/>
    <s v="퍼스텍"/>
    <d v="2023-06-29T00:00:00"/>
    <s v="20230629-7001-2"/>
    <s v="반도체검사"/>
    <x v="1627"/>
    <x v="0"/>
  </r>
  <r>
    <x v="33"/>
    <x v="33"/>
    <s v="NTL(엔티엘)"/>
    <d v="2023-06-29T00:00:00"/>
    <s v="20230629-7002-2"/>
    <s v="100Pin 수리"/>
    <x v="1628"/>
    <x v="0"/>
  </r>
  <r>
    <x v="33"/>
    <x v="33"/>
    <s v="이비테크(주)_전자조사"/>
    <d v="2023-06-29T00:00:00"/>
    <s v="20230629-7003-2"/>
    <s v="전자 조사"/>
    <x v="1629"/>
    <x v="0"/>
  </r>
  <r>
    <x v="33"/>
    <x v="33"/>
    <s v="한일DUCT산업"/>
    <d v="2023-06-29T00:00:00"/>
    <s v="20230629-7005-2"/>
    <s v="팬모터 구매"/>
    <x v="1630"/>
    <x v="0"/>
  </r>
  <r>
    <x v="33"/>
    <x v="33"/>
    <s v="디엘이엔지"/>
    <d v="2023-06-29T00:00:00"/>
    <s v="20230629-7007-2"/>
    <s v="배관 수선"/>
    <x v="1107"/>
    <x v="0"/>
  </r>
  <r>
    <x v="33"/>
    <x v="33"/>
    <s v="씨랩(C Lab)"/>
    <d v="2023-06-29T00:00:00"/>
    <s v="20230629-7009-2"/>
    <s v="커피머신 원두 시럽"/>
    <x v="1349"/>
    <x v="0"/>
  </r>
  <r>
    <x v="33"/>
    <x v="33"/>
    <s v="씨랩(C Lab)"/>
    <d v="2023-06-29T00:00:00"/>
    <s v="20230629-7009-3"/>
    <s v="커피머신 원두 시럽"/>
    <x v="1349"/>
    <x v="0"/>
  </r>
  <r>
    <x v="33"/>
    <x v="33"/>
    <s v="씨랩(C Lab)"/>
    <d v="2023-06-29T00:00:00"/>
    <s v="20230629-7009-4"/>
    <s v="커피머신 원두 시럽"/>
    <x v="1349"/>
    <x v="0"/>
  </r>
  <r>
    <x v="33"/>
    <x v="33"/>
    <s v="세미콘스(주)"/>
    <d v="2023-06-29T00:00:00"/>
    <s v="20230629-7017-2"/>
    <s v="필라멘트 외"/>
    <x v="1631"/>
    <x v="0"/>
  </r>
  <r>
    <x v="33"/>
    <x v="33"/>
    <s v="전라북도 완주군"/>
    <d v="2023-06-30T00:00:00"/>
    <s v="20230630-7010-2"/>
    <s v="도로점용료"/>
    <x v="1076"/>
    <x v="0"/>
  </r>
  <r>
    <x v="33"/>
    <x v="33"/>
    <s v="(주)LG유플러스"/>
    <d v="2023-06-30T00:00:00"/>
    <s v="20230630-7018-2"/>
    <s v="전화요금"/>
    <x v="1632"/>
    <x v="0"/>
  </r>
  <r>
    <x v="33"/>
    <x v="33"/>
    <s v="(주)LG유플러스"/>
    <d v="2023-06-30T00:00:00"/>
    <s v="20230630-7018-5"/>
    <s v="전화기 교체"/>
    <x v="1633"/>
    <x v="0"/>
  </r>
  <r>
    <x v="33"/>
    <x v="33"/>
    <s v="(주)LG유플러스"/>
    <d v="2023-06-30T00:00:00"/>
    <s v="20230630-7018-6"/>
    <s v="전화기 교체"/>
    <x v="1633"/>
    <x v="0"/>
  </r>
  <r>
    <x v="33"/>
    <x v="33"/>
    <s v="(주)LG유플러스"/>
    <d v="2023-06-30T00:00:00"/>
    <s v="20230630-7018-7"/>
    <s v="전화기 교체"/>
    <x v="1633"/>
    <x v="0"/>
  </r>
  <r>
    <x v="33"/>
    <x v="33"/>
    <s v="(주)LG유플러스"/>
    <d v="2023-06-30T00:00:00"/>
    <s v="20230630-7018-8"/>
    <s v="전화기 교체"/>
    <x v="1633"/>
    <x v="0"/>
  </r>
  <r>
    <x v="33"/>
    <x v="33"/>
    <s v="(주)LG유플러스"/>
    <d v="2023-06-30T00:00:00"/>
    <s v="20230630-7018-9"/>
    <s v="전화기 교체"/>
    <x v="1633"/>
    <x v="0"/>
  </r>
  <r>
    <x v="33"/>
    <x v="33"/>
    <s v="린텍어드벤스테크놀로지코리아"/>
    <d v="2023-06-30T00:00:00"/>
    <s v="20230630-7022-2"/>
    <s v="D-171D"/>
    <x v="343"/>
    <x v="0"/>
  </r>
  <r>
    <x v="33"/>
    <x v="33"/>
    <s v="바다정수산업(주)"/>
    <d v="2023-06-30T00:00:00"/>
    <s v="20230630-7023-2"/>
    <s v="마이크로필터 외"/>
    <x v="1004"/>
    <x v="0"/>
  </r>
  <r>
    <x v="33"/>
    <x v="33"/>
    <s v="대룡환경산업(주)"/>
    <d v="2023-06-30T00:00:00"/>
    <s v="20230630-7024-2"/>
    <s v="폐기물 처리"/>
    <x v="1354"/>
    <x v="0"/>
  </r>
  <r>
    <x v="33"/>
    <x v="33"/>
    <s v="다담P&amp;C"/>
    <d v="2023-06-30T00:00:00"/>
    <s v="20230630-7025-11"/>
    <s v="폐기물 말통 + 배송비"/>
    <x v="1313"/>
    <x v="0"/>
  </r>
  <r>
    <x v="33"/>
    <x v="33"/>
    <s v="(주)에어코"/>
    <d v="2023-06-30T00:00:00"/>
    <s v="20230630-7026-2"/>
    <s v="가스"/>
    <x v="1006"/>
    <x v="0"/>
  </r>
  <r>
    <x v="33"/>
    <x v="33"/>
    <s v="삼봉에너지"/>
    <d v="2023-06-30T00:00:00"/>
    <s v="20230630-7027-3"/>
    <s v="6월 주유"/>
    <x v="1"/>
    <x v="0"/>
  </r>
  <r>
    <x v="33"/>
    <x v="33"/>
    <s v="삼봉에너지"/>
    <d v="2023-06-30T00:00:00"/>
    <s v="20230630-7027-5"/>
    <s v="6월 주유"/>
    <x v="1"/>
    <x v="0"/>
  </r>
  <r>
    <x v="33"/>
    <x v="33"/>
    <s v="한국특수가스(주)"/>
    <d v="2023-06-30T00:00:00"/>
    <s v="20230630-7028-2"/>
    <s v="가스"/>
    <x v="1634"/>
    <x v="0"/>
  </r>
  <r>
    <x v="33"/>
    <x v="33"/>
    <s v="주식회사 케미탑상사"/>
    <d v="2023-06-30T00:00:00"/>
    <s v="20230630-7029-2"/>
    <s v="아세톤 외"/>
    <x v="1635"/>
    <x v="0"/>
  </r>
  <r>
    <x v="33"/>
    <x v="33"/>
    <s v="컨트롤피"/>
    <d v="2023-06-30T00:00:00"/>
    <s v="20230630-7043-2"/>
    <s v="현황판 제작 외"/>
    <x v="1636"/>
    <x v="0"/>
  </r>
  <r>
    <x v="33"/>
    <x v="33"/>
    <s v="민디자인"/>
    <d v="2023-06-30T00:00:00"/>
    <s v="20230630-7044-3"/>
    <s v="8월 명함제작, 주차장 안내판"/>
    <x v="1637"/>
    <x v="0"/>
  </r>
  <r>
    <x v="33"/>
    <x v="33"/>
    <s v="로젠전주"/>
    <d v="2023-06-30T00:00:00"/>
    <s v="20230630-7047-2"/>
    <s v="6월 택배"/>
    <x v="1638"/>
    <x v="0"/>
  </r>
  <r>
    <x v="33"/>
    <x v="33"/>
    <s v="전북도시가스"/>
    <d v="2023-06-30T00:00:00"/>
    <s v="20230630-7064-2"/>
    <s v="6월 도시가스  9"/>
    <x v="1639"/>
    <x v="0"/>
  </r>
  <r>
    <x v="33"/>
    <x v="33"/>
    <s v="전북도시가스"/>
    <d v="2023-06-30T00:00:00"/>
    <s v="20230630-7064-4"/>
    <s v="6월 도시가스  280"/>
    <x v="1640"/>
    <x v="0"/>
  </r>
  <r>
    <x v="33"/>
    <x v="33"/>
    <s v="주식회사 플라포유"/>
    <d v="2023-06-30T00:00:00"/>
    <s v="20230630-7069-9"/>
    <s v="대체"/>
    <x v="1641"/>
    <x v="0"/>
  </r>
  <r>
    <x v="33"/>
    <x v="33"/>
    <s v="주식회사 플라포유"/>
    <d v="2023-06-30T00:00:00"/>
    <s v="20230630-7069-10"/>
    <s v="대체"/>
    <x v="1642"/>
    <x v="0"/>
  </r>
  <r>
    <x v="33"/>
    <x v="33"/>
    <s v="지비아이"/>
    <d v="2023-06-30T00:00:00"/>
    <s v="20230630-7069-11"/>
    <s v="대체"/>
    <x v="1493"/>
    <x v="0"/>
  </r>
  <r>
    <x v="33"/>
    <x v="33"/>
    <s v="지비아이"/>
    <d v="2023-06-30T00:00:00"/>
    <s v="20230630-7069-12"/>
    <s v="대체"/>
    <x v="1643"/>
    <x v="0"/>
  </r>
  <r>
    <x v="33"/>
    <x v="33"/>
    <s v="유한회사 태강엔지니어링"/>
    <d v="2023-06-30T00:00:00"/>
    <s v="20230630-7069-13"/>
    <s v="대체"/>
    <x v="1644"/>
    <x v="0"/>
  </r>
  <r>
    <x v="33"/>
    <x v="33"/>
    <s v="유한회사 태강엔지니어링"/>
    <d v="2023-06-30T00:00:00"/>
    <s v="20230630-7069-14"/>
    <s v="대체"/>
    <x v="1645"/>
    <x v="0"/>
  </r>
  <r>
    <x v="33"/>
    <x v="33"/>
    <s v="에이에스티 엔지니어링(주)"/>
    <d v="2023-06-30T00:00:00"/>
    <s v="20230630-7069-15"/>
    <s v="대체"/>
    <x v="1646"/>
    <x v="0"/>
  </r>
  <r>
    <x v="33"/>
    <x v="33"/>
    <s v="에이에스티 엔지니어링(주)"/>
    <d v="2023-06-30T00:00:00"/>
    <s v="20230630-7069-16"/>
    <s v="대체"/>
    <x v="1647"/>
    <x v="0"/>
  </r>
  <r>
    <x v="33"/>
    <x v="33"/>
    <s v="에이에스티 엔지니어링(주)"/>
    <d v="2023-06-30T00:00:00"/>
    <s v="20230630-7069-17"/>
    <s v="대체"/>
    <x v="118"/>
    <x v="0"/>
  </r>
  <r>
    <x v="33"/>
    <x v="33"/>
    <s v="에이에스티 엔지니어링(주)"/>
    <d v="2023-06-30T00:00:00"/>
    <s v="20230630-7069-18"/>
    <s v="대체"/>
    <x v="1648"/>
    <x v="0"/>
  </r>
  <r>
    <x v="33"/>
    <x v="33"/>
    <s v="(주)석영테크"/>
    <d v="2023-06-30T00:00:00"/>
    <s v="20230630-7069-19"/>
    <s v="대체"/>
    <x v="1649"/>
    <x v="0"/>
  </r>
  <r>
    <x v="33"/>
    <x v="33"/>
    <s v="(주)석영테크"/>
    <d v="2023-06-30T00:00:00"/>
    <s v="20230630-7069-20"/>
    <s v="대체"/>
    <x v="1650"/>
    <x v="0"/>
  </r>
  <r>
    <x v="33"/>
    <x v="33"/>
    <s v="에치세미텍"/>
    <d v="2023-06-30T00:00:00"/>
    <s v="20230630-7069-21"/>
    <s v="대체"/>
    <x v="1651"/>
    <x v="0"/>
  </r>
  <r>
    <x v="33"/>
    <x v="33"/>
    <s v="에치세미텍"/>
    <d v="2023-06-30T00:00:00"/>
    <s v="20230630-7069-22"/>
    <s v="대체"/>
    <x v="1652"/>
    <x v="0"/>
  </r>
  <r>
    <x v="33"/>
    <x v="33"/>
    <s v="주식회사 한비로"/>
    <d v="2023-06-30T00:00:00"/>
    <s v="20230630-7069-23"/>
    <s v="대체"/>
    <x v="1653"/>
    <x v="0"/>
  </r>
  <r>
    <x v="33"/>
    <x v="33"/>
    <s v="주식회사 한비로"/>
    <d v="2023-06-30T00:00:00"/>
    <s v="20230630-7069-24"/>
    <s v="대체"/>
    <x v="1654"/>
    <x v="0"/>
  </r>
  <r>
    <x v="33"/>
    <x v="33"/>
    <s v="제이비안전기술원(주)"/>
    <d v="2023-06-30T00:00:00"/>
    <s v="20230630-7069-25"/>
    <s v="대체"/>
    <x v="1244"/>
    <x v="0"/>
  </r>
  <r>
    <x v="33"/>
    <x v="33"/>
    <s v="제이비안전기술원(주)"/>
    <d v="2023-06-30T00:00:00"/>
    <s v="20230630-7069-26"/>
    <s v="대체"/>
    <x v="1437"/>
    <x v="0"/>
  </r>
  <r>
    <x v="33"/>
    <x v="33"/>
    <s v="제이비안전기술원(주)"/>
    <d v="2023-06-30T00:00:00"/>
    <s v="20230630-7069-27"/>
    <s v="대체"/>
    <x v="1655"/>
    <x v="0"/>
  </r>
  <r>
    <x v="33"/>
    <x v="33"/>
    <s v="제이비안전기술원(주)"/>
    <d v="2023-06-30T00:00:00"/>
    <s v="20230630-7069-28"/>
    <s v="대체"/>
    <x v="1656"/>
    <x v="0"/>
  </r>
  <r>
    <x v="33"/>
    <x v="33"/>
    <s v="퍼스텍"/>
    <d v="2023-06-30T00:00:00"/>
    <s v="20230630-7069-29"/>
    <s v="대체"/>
    <x v="1575"/>
    <x v="0"/>
  </r>
  <r>
    <x v="33"/>
    <x v="33"/>
    <s v="퍼스텍"/>
    <d v="2023-06-30T00:00:00"/>
    <s v="20230630-7069-30"/>
    <s v="대체"/>
    <x v="1657"/>
    <x v="0"/>
  </r>
  <r>
    <x v="33"/>
    <x v="33"/>
    <s v="대흥발전기"/>
    <d v="2023-06-30T00:00:00"/>
    <s v="20230630-7069-31"/>
    <s v="대체"/>
    <x v="748"/>
    <x v="0"/>
  </r>
  <r>
    <x v="33"/>
    <x v="33"/>
    <s v="대흥발전기"/>
    <d v="2023-06-30T00:00:00"/>
    <s v="20230630-7069-32"/>
    <s v="대체"/>
    <x v="1658"/>
    <x v="0"/>
  </r>
  <r>
    <x v="33"/>
    <x v="33"/>
    <s v="주식회사 케이엘테크(KL TECH)"/>
    <d v="2023-06-30T00:00:00"/>
    <s v="20230630-7069-33"/>
    <s v="대체"/>
    <x v="1509"/>
    <x v="0"/>
  </r>
  <r>
    <x v="33"/>
    <x v="33"/>
    <s v="주식회사 케이엘테크(KL TECH)"/>
    <d v="2023-06-30T00:00:00"/>
    <s v="20230630-7069-34"/>
    <s v="대체"/>
    <x v="1659"/>
    <x v="0"/>
  </r>
  <r>
    <x v="33"/>
    <x v="33"/>
    <s v="씨랩(C Lab)"/>
    <d v="2023-06-30T00:00:00"/>
    <s v="20230630-7069-35"/>
    <s v="대체"/>
    <x v="1660"/>
    <x v="0"/>
  </r>
  <r>
    <x v="33"/>
    <x v="33"/>
    <s v="씨랩(C Lab)"/>
    <d v="2023-06-30T00:00:00"/>
    <s v="20230630-7069-36"/>
    <s v="대체"/>
    <x v="1661"/>
    <x v="0"/>
  </r>
  <r>
    <x v="33"/>
    <x v="33"/>
    <s v="오텍코리아 주식회사"/>
    <d v="2023-06-30T00:00:00"/>
    <s v="20230630-7069-37"/>
    <s v="대체"/>
    <x v="1616"/>
    <x v="0"/>
  </r>
  <r>
    <x v="33"/>
    <x v="33"/>
    <s v="오텍코리아 주식회사"/>
    <d v="2023-06-30T00:00:00"/>
    <s v="20230630-7069-38"/>
    <s v="대체"/>
    <x v="1662"/>
    <x v="0"/>
  </r>
  <r>
    <x v="33"/>
    <x v="33"/>
    <s v="스마트공조"/>
    <d v="2023-06-30T00:00:00"/>
    <s v="20230630-7069-39"/>
    <s v="대체"/>
    <x v="1663"/>
    <x v="0"/>
  </r>
  <r>
    <x v="33"/>
    <x v="33"/>
    <s v="스마트공조"/>
    <d v="2023-06-30T00:00:00"/>
    <s v="20230630-7069-40"/>
    <s v="대체"/>
    <x v="1664"/>
    <x v="0"/>
  </r>
  <r>
    <x v="33"/>
    <x v="33"/>
    <s v="스마트공조"/>
    <d v="2023-06-30T00:00:00"/>
    <s v="20230630-7069-41"/>
    <s v="대체"/>
    <x v="1532"/>
    <x v="0"/>
  </r>
  <r>
    <x v="33"/>
    <x v="33"/>
    <s v="스마트공조"/>
    <d v="2023-06-30T00:00:00"/>
    <s v="20230630-7069-42"/>
    <s v="대체"/>
    <x v="1665"/>
    <x v="0"/>
  </r>
  <r>
    <x v="33"/>
    <x v="33"/>
    <s v="스마트공조"/>
    <d v="2023-06-30T00:00:00"/>
    <s v="20230630-7069-43"/>
    <s v="대체"/>
    <x v="1663"/>
    <x v="0"/>
  </r>
  <r>
    <x v="33"/>
    <x v="33"/>
    <s v="스마트공조"/>
    <d v="2023-06-30T00:00:00"/>
    <s v="20230630-7069-44"/>
    <s v="대체"/>
    <x v="1664"/>
    <x v="0"/>
  </r>
  <r>
    <x v="33"/>
    <x v="33"/>
    <s v="스마트공조"/>
    <d v="2023-06-30T00:00:00"/>
    <s v="20230630-7069-45"/>
    <s v="대체"/>
    <x v="1666"/>
    <x v="0"/>
  </r>
  <r>
    <x v="33"/>
    <x v="33"/>
    <s v="스마트공조"/>
    <d v="2023-06-30T00:00:00"/>
    <s v="20230630-7069-46"/>
    <s v="대체"/>
    <x v="1667"/>
    <x v="0"/>
  </r>
  <r>
    <x v="33"/>
    <x v="33"/>
    <s v="삼봉에너지"/>
    <d v="2023-06-30T00:00:00"/>
    <s v="20230630-7069-47"/>
    <s v="대체"/>
    <x v="1668"/>
    <x v="0"/>
  </r>
  <r>
    <x v="33"/>
    <x v="33"/>
    <s v="삼봉에너지"/>
    <d v="2023-06-30T00:00:00"/>
    <s v="20230630-7069-48"/>
    <s v="대체"/>
    <x v="1669"/>
    <x v="0"/>
  </r>
  <r>
    <x v="33"/>
    <x v="33"/>
    <s v="삼봉에너지"/>
    <d v="2023-06-30T00:00:00"/>
    <s v="20230630-7069-49"/>
    <s v="대체"/>
    <x v="1670"/>
    <x v="0"/>
  </r>
  <r>
    <x v="33"/>
    <x v="33"/>
    <s v="삼봉에너지"/>
    <d v="2023-06-30T00:00:00"/>
    <s v="20230630-7069-50"/>
    <s v="대체"/>
    <x v="1671"/>
    <x v="0"/>
  </r>
  <r>
    <x v="33"/>
    <x v="33"/>
    <s v="(주)정원익스프레스"/>
    <d v="2023-06-30T00:00:00"/>
    <s v="20230630-7070-2"/>
    <s v="정원익스프레스 정산"/>
    <x v="1"/>
    <x v="0"/>
  </r>
  <r>
    <x v="33"/>
    <x v="33"/>
    <s v="(주)세영로지스틱스"/>
    <d v="2023-06-30T00:00:00"/>
    <s v="20230630-7071-2"/>
    <s v="수출운송료"/>
    <x v="1505"/>
    <x v="0"/>
  </r>
  <r>
    <x v="33"/>
    <x v="33"/>
    <s v="케이이엑스익스프에스코리아 주식회사"/>
    <d v="2023-06-30T00:00:00"/>
    <s v="20230630-7072-3"/>
    <s v="수출운송료"/>
    <x v="1672"/>
    <x v="0"/>
  </r>
  <r>
    <x v="33"/>
    <x v="33"/>
    <s v="케이이엑스익스프에스코리아 주식회사"/>
    <d v="2023-06-30T00:00:00"/>
    <s v="20230630-7072-4"/>
    <s v="수출운송료"/>
    <x v="1673"/>
    <x v="0"/>
  </r>
  <r>
    <x v="33"/>
    <x v="33"/>
    <s v="케이이엑스익스프에스코리아 주식회사"/>
    <d v="2023-06-30T00:00:00"/>
    <s v="20230630-7072-5"/>
    <s v="수출운송료"/>
    <x v="1"/>
    <x v="0"/>
  </r>
  <r>
    <x v="33"/>
    <x v="33"/>
    <s v="(주)하나로티앤에스"/>
    <d v="2023-06-30T00:00:00"/>
    <s v="20230630-7073-2"/>
    <s v="수출운송료"/>
    <x v="1674"/>
    <x v="0"/>
  </r>
  <r>
    <x v="33"/>
    <x v="33"/>
    <s v="관리부"/>
    <d v="2023-06-30T00:00:00"/>
    <s v="20230630-7089-1"/>
    <s v="1기 확정 부가세 대체"/>
    <x v="1"/>
    <x v="1291"/>
  </r>
  <r>
    <x v="33"/>
    <x v="33"/>
    <s v="현대종합전기"/>
    <d v="2023-07-03T00:00:00"/>
    <s v="20230703-7005-2"/>
    <s v="배터리"/>
    <x v="120"/>
    <x v="0"/>
  </r>
  <r>
    <x v="33"/>
    <x v="33"/>
    <s v="한국미래기술교육연구원"/>
    <d v="2023-07-04T00:00:00"/>
    <s v="20230704-7004-3"/>
    <s v="전북특구 기술사업화 과재 관련 advanced battery 오프라인 세미나 접수비"/>
    <x v="1040"/>
    <x v="0"/>
  </r>
  <r>
    <x v="33"/>
    <x v="33"/>
    <s v="주식회사 한비로"/>
    <d v="2023-07-05T00:00:00"/>
    <s v="20230705-7003-2"/>
    <s v="그룹웨어 서버호스팅료"/>
    <x v="1580"/>
    <x v="0"/>
  </r>
  <r>
    <x v="33"/>
    <x v="33"/>
    <s v="(주)한국피더블유티"/>
    <d v="2023-07-05T00:00:00"/>
    <s v="20230705-7004-2"/>
    <s v="Titan ASD"/>
    <x v="498"/>
    <x v="0"/>
  </r>
  <r>
    <x v="33"/>
    <x v="33"/>
    <s v="주식회사 이지이엔지"/>
    <d v="2023-07-06T00:00:00"/>
    <s v="20230706-7003-2"/>
    <s v="clean booth 잔금"/>
    <x v="1675"/>
    <x v="0"/>
  </r>
  <r>
    <x v="33"/>
    <x v="33"/>
    <s v="피셈 주식회사"/>
    <d v="2023-07-07T00:00:00"/>
    <s v="20230707-7006-2"/>
    <s v="Edge ring"/>
    <x v="1040"/>
    <x v="0"/>
  </r>
  <r>
    <x v="33"/>
    <x v="33"/>
    <s v="유한회사 제이와이산업"/>
    <d v="2023-07-07T00:00:00"/>
    <s v="20230707-7007-2"/>
    <s v="폐합성 수지"/>
    <x v="1064"/>
    <x v="0"/>
  </r>
  <r>
    <x v="33"/>
    <x v="33"/>
    <s v="인천공항세관장"/>
    <d v="2023-07-10T00:00:00"/>
    <s v="20230710-7002-1"/>
    <s v="Photomask 수입 부가세"/>
    <x v="1676"/>
    <x v="0"/>
  </r>
  <r>
    <x v="33"/>
    <x v="33"/>
    <s v="(주)컴퓨존"/>
    <d v="2023-07-10T00:00:00"/>
    <s v="20230710-7005-3"/>
    <s v="PC 파워, 모니터 구입"/>
    <x v="1677"/>
    <x v="0"/>
  </r>
  <r>
    <x v="33"/>
    <x v="33"/>
    <s v="(주)제이와이에스"/>
    <d v="2023-07-11T00:00:00"/>
    <s v="20230711-7004-5"/>
    <s v="전북특구 기술사업화 과제 관련 장비류"/>
    <x v="1678"/>
    <x v="0"/>
  </r>
  <r>
    <x v="33"/>
    <x v="33"/>
    <s v="(주)제이와이에스"/>
    <d v="2023-07-11T00:00:00"/>
    <s v="20230711-7004-7"/>
    <s v="전북특구 기술사업화 과제 관련 장비류"/>
    <x v="1679"/>
    <x v="0"/>
  </r>
  <r>
    <x v="33"/>
    <x v="33"/>
    <s v="(주)제이와이에스"/>
    <d v="2023-07-11T00:00:00"/>
    <s v="20230711-7004-8"/>
    <s v="전북특구 기술사업화 과제 관련 장비류"/>
    <x v="1680"/>
    <x v="0"/>
  </r>
  <r>
    <x v="33"/>
    <x v="33"/>
    <s v="클랩"/>
    <d v="2023-07-11T00:00:00"/>
    <s v="20230711-7005-3"/>
    <s v="Acetone, LMC-20 Stripper"/>
    <x v="1681"/>
    <x v="0"/>
  </r>
  <r>
    <x v="33"/>
    <x v="33"/>
    <s v="클랩"/>
    <d v="2023-07-11T00:00:00"/>
    <s v="20230711-7005-5"/>
    <s v="Acetone, LMC-20 Stripper"/>
    <x v="1682"/>
    <x v="0"/>
  </r>
  <r>
    <x v="33"/>
    <x v="33"/>
    <s v="클랩"/>
    <d v="2023-07-11T00:00:00"/>
    <s v="20230711-7006-2"/>
    <s v="전북특구 기술사업화 과제 관련 시약류 구매"/>
    <x v="1683"/>
    <x v="0"/>
  </r>
  <r>
    <x v="33"/>
    <x v="33"/>
    <s v="에이에스티 엔지니어링(주)"/>
    <d v="2023-07-12T00:00:00"/>
    <s v="20230712-7013-2"/>
    <s v="T/C PROFILE 수리"/>
    <x v="118"/>
    <x v="0"/>
  </r>
  <r>
    <x v="33"/>
    <x v="33"/>
    <s v="에이에스티 엔지니어링(주)"/>
    <d v="2023-07-12T00:00:00"/>
    <s v="20230712-7013-3"/>
    <s v="T/C PROFILE 수리"/>
    <x v="1684"/>
    <x v="0"/>
  </r>
  <r>
    <x v="33"/>
    <x v="33"/>
    <s v="에이에스티 엔지니어링(주)"/>
    <d v="2023-07-12T00:00:00"/>
    <s v="20230712-7013-4"/>
    <s v="T/C PROFILE 수리"/>
    <x v="1646"/>
    <x v="0"/>
  </r>
  <r>
    <x v="33"/>
    <x v="33"/>
    <s v="대진기계(주)"/>
    <d v="2023-07-12T00:00:00"/>
    <s v="20230712-7014-2"/>
    <s v="에어컴프레셔 중도금 60%"/>
    <x v="1685"/>
    <x v="0"/>
  </r>
  <r>
    <x v="33"/>
    <x v="33"/>
    <s v="주식회사 케이엘테크(KL TECH)"/>
    <d v="2023-07-12T00:00:00"/>
    <s v="20230712-7015-2"/>
    <s v="안전감지장치 set 잔금 30%"/>
    <x v="1512"/>
    <x v="0"/>
  </r>
  <r>
    <x v="33"/>
    <x v="33"/>
    <s v="케이오엘(KOL)"/>
    <d v="2023-07-14T00:00:00"/>
    <s v="20230714-7010-2"/>
    <s v="YSH-250D"/>
    <x v="1270"/>
    <x v="0"/>
  </r>
  <r>
    <x v="33"/>
    <x v="33"/>
    <s v="(주)어드밴스메탈"/>
    <d v="2023-07-15T00:00:00"/>
    <s v="20230715-7001-2"/>
    <s v="Au 외"/>
    <x v="1686"/>
    <x v="0"/>
  </r>
  <r>
    <x v="33"/>
    <x v="33"/>
    <s v="인천공항세관장"/>
    <d v="2023-07-17T00:00:00"/>
    <s v="20230717-7014-1"/>
    <s v="Photomask 수입 부가세"/>
    <x v="1687"/>
    <x v="0"/>
  </r>
  <r>
    <x v="33"/>
    <x v="33"/>
    <s v="용마로지스주식회사"/>
    <d v="2023-07-17T00:00:00"/>
    <s v="20230717-7016-2"/>
    <s v="용마로지스 7월 항공 수입 정산"/>
    <x v="1688"/>
    <x v="0"/>
  </r>
  <r>
    <x v="33"/>
    <x v="33"/>
    <s v="용마로지스주식회사"/>
    <d v="2023-07-17T00:00:00"/>
    <s v="20230717-7016-5"/>
    <s v="용마로지스 7월 항공 수입 정산"/>
    <x v="1"/>
    <x v="0"/>
  </r>
  <r>
    <x v="33"/>
    <x v="33"/>
    <s v="한국알박(주)"/>
    <d v="2023-07-17T00:00:00"/>
    <s v="20230717-7019-2"/>
    <s v="insulator 외"/>
    <x v="1689"/>
    <x v="0"/>
  </r>
  <r>
    <x v="33"/>
    <x v="33"/>
    <s v="한국전력공사"/>
    <d v="2023-07-18T00:00:00"/>
    <s v="20230718-7001-2"/>
    <s v="전기요금"/>
    <x v="1690"/>
    <x v="0"/>
  </r>
  <r>
    <x v="33"/>
    <x v="33"/>
    <s v="삼미무역"/>
    <d v="2023-07-18T00:00:00"/>
    <s v="20230718-7003-2"/>
    <s v="Sponge"/>
    <x v="1498"/>
    <x v="0"/>
  </r>
  <r>
    <x v="33"/>
    <x v="33"/>
    <s v="다온이엔지"/>
    <d v="2023-07-19T00:00:00"/>
    <s v="20230719-7005-2"/>
    <s v="PG-200RM 불량 수리"/>
    <x v="1166"/>
    <x v="0"/>
  </r>
  <r>
    <x v="33"/>
    <x v="33"/>
    <s v="삼정솔루텍"/>
    <d v="2023-07-19T00:00:00"/>
    <s v="20230719-7006-2"/>
    <s v="TOUCH MONITOR"/>
    <x v="1215"/>
    <x v="0"/>
  </r>
  <r>
    <x v="33"/>
    <x v="33"/>
    <s v="진성산업"/>
    <d v="2023-07-19T00:00:00"/>
    <s v="20230719-7011-2"/>
    <s v="출하 box"/>
    <x v="170"/>
    <x v="0"/>
  </r>
  <r>
    <x v="33"/>
    <x v="33"/>
    <s v="유한회사 더번영건설"/>
    <d v="2023-07-20T00:00:00"/>
    <s v="20230720-7001-2"/>
    <s v="EPI ROOM 증설 기계실 증축공사 잔금 (20%)"/>
    <x v="1691"/>
    <x v="0"/>
  </r>
  <r>
    <x v="33"/>
    <x v="33"/>
    <s v="유한회사 더번영건설"/>
    <d v="2023-07-20T00:00:00"/>
    <s v="20230720-7002-2"/>
    <s v="EPI ROOM 증설 공장동 증축공사 잔금 (20%)"/>
    <x v="1692"/>
    <x v="0"/>
  </r>
  <r>
    <x v="33"/>
    <x v="33"/>
    <s v="유한회사 더번영건설"/>
    <d v="2023-07-20T00:00:00"/>
    <s v="20230720-7003-2"/>
    <s v="EPI ROOM 증설 지정폐기물 저장소 잔금 (20%)"/>
    <x v="1693"/>
    <x v="0"/>
  </r>
  <r>
    <x v="33"/>
    <x v="33"/>
    <s v="유한회사 더번영건설"/>
    <d v="2023-07-20T00:00:00"/>
    <s v="20230720-7004-2"/>
    <s v="EPI ROOM 증설 수소저장소증축 잔금 (20%)"/>
    <x v="1694"/>
    <x v="0"/>
  </r>
  <r>
    <x v="33"/>
    <x v="33"/>
    <s v="유한회사 더번영건설"/>
    <d v="2023-07-20T00:00:00"/>
    <s v="20230720-7005-2"/>
    <s v="EPI ROOM 증설 가스캐비넷 잔금 (20%)"/>
    <x v="1695"/>
    <x v="0"/>
  </r>
  <r>
    <x v="33"/>
    <x v="33"/>
    <s v="(주)제우스"/>
    <d v="2023-07-20T00:00:00"/>
    <s v="20230720-7009-2"/>
    <s v="DEVELOP"/>
    <x v="1696"/>
    <x v="0"/>
  </r>
  <r>
    <x v="33"/>
    <x v="33"/>
    <s v="롯데렌탈(주)"/>
    <d v="2023-07-20T00:00:00"/>
    <s v="20230720-7010-2"/>
    <s v="7월 차량 렌탈"/>
    <x v="1257"/>
    <x v="0"/>
  </r>
  <r>
    <x v="33"/>
    <x v="33"/>
    <s v="롯데렌탈(주)"/>
    <d v="2023-07-20T00:00:00"/>
    <s v="20230720-7010-8"/>
    <s v="7월 차량 렌탈"/>
    <x v="1"/>
    <x v="0"/>
  </r>
  <r>
    <x v="33"/>
    <x v="33"/>
    <s v="롯데렌탈(주)"/>
    <d v="2023-07-20T00:00:00"/>
    <s v="20230720-7010-9"/>
    <s v="7월 차량 렌탈"/>
    <x v="1"/>
    <x v="0"/>
  </r>
  <r>
    <x v="33"/>
    <x v="33"/>
    <s v="용마로지스주식회사"/>
    <d v="2023-07-21T00:00:00"/>
    <s v="20230721-7002-2"/>
    <s v="용마로지스 7월 해상 수입 정산"/>
    <x v="1697"/>
    <x v="0"/>
  </r>
  <r>
    <x v="33"/>
    <x v="33"/>
    <s v="용마로지스주식회사"/>
    <d v="2023-07-21T00:00:00"/>
    <s v="20230721-7002-5"/>
    <s v="용마로지스 7월 해상 수입 정산"/>
    <x v="1"/>
    <x v="0"/>
  </r>
  <r>
    <x v="33"/>
    <x v="33"/>
    <s v="(주)세원"/>
    <d v="2023-07-24T00:00:00"/>
    <s v="20230724-7009-2"/>
    <s v="황산 외"/>
    <x v="1698"/>
    <x v="0"/>
  </r>
  <r>
    <x v="33"/>
    <x v="33"/>
    <s v="효동켐이엔지(주)"/>
    <d v="2023-07-24T00:00:00"/>
    <s v="20230724-7010-2"/>
    <s v="DPD-200 외"/>
    <x v="1699"/>
    <x v="0"/>
  </r>
  <r>
    <x v="33"/>
    <x v="33"/>
    <s v="나우chem"/>
    <d v="2023-07-24T00:00:00"/>
    <s v="20230724-7011-2"/>
    <s v="요오드 외"/>
    <x v="1279"/>
    <x v="0"/>
  </r>
  <r>
    <x v="33"/>
    <x v="33"/>
    <s v="(주)에스원전주"/>
    <d v="2023-07-25T00:00:00"/>
    <s v="20230725-7004-2"/>
    <s v="무인기계경비용역료"/>
    <x v="1143"/>
    <x v="0"/>
  </r>
  <r>
    <x v="33"/>
    <x v="33"/>
    <s v="(주)에스원전주"/>
    <d v="2023-07-25T00:00:00"/>
    <s v="20230725-7004-4"/>
    <s v="보안정보시스템이용료"/>
    <x v="1050"/>
    <x v="0"/>
  </r>
  <r>
    <x v="33"/>
    <x v="33"/>
    <s v="(주)에스원전주"/>
    <d v="2023-07-25T00:00:00"/>
    <s v="20230725-7004-6"/>
    <s v="카메라 렌탈"/>
    <x v="1260"/>
    <x v="0"/>
  </r>
  <r>
    <x v="33"/>
    <x v="33"/>
    <s v="(주)에스원전주"/>
    <d v="2023-07-25T00:00:00"/>
    <s v="20230725-7004-8"/>
    <s v="안티랜섬웨어,에스원VP"/>
    <x v="1261"/>
    <x v="0"/>
  </r>
  <r>
    <x v="33"/>
    <x v="33"/>
    <s v="(주)에스원전주"/>
    <d v="2023-07-25T00:00:00"/>
    <s v="20230725-7004-10"/>
    <s v="디바이스키퍼 렌탈"/>
    <x v="1262"/>
    <x v="0"/>
  </r>
  <r>
    <x v="33"/>
    <x v="33"/>
    <s v="(주)에스원전주"/>
    <d v="2023-07-25T00:00:00"/>
    <s v="20230725-7004-12"/>
    <s v="서버백신이용료"/>
    <x v="1263"/>
    <x v="0"/>
  </r>
  <r>
    <x v="33"/>
    <x v="33"/>
    <s v="(주)에스원전주"/>
    <d v="2023-07-25T00:00:00"/>
    <s v="20230725-7004-14"/>
    <s v="클린룸근태시스템이용료"/>
    <x v="1264"/>
    <x v="0"/>
  </r>
  <r>
    <x v="33"/>
    <x v="33"/>
    <s v="(주)에스원전주"/>
    <d v="2023-07-25T00:00:00"/>
    <s v="20230725-7004-16"/>
    <s v="외벽,에피룸등 카메라 교체 공사비"/>
    <x v="1018"/>
    <x v="0"/>
  </r>
  <r>
    <x v="33"/>
    <x v="33"/>
    <s v="(주)에스원전주"/>
    <d v="2023-07-25T00:00:00"/>
    <s v="20230725-7004-18"/>
    <s v="창고 카메라,본체 렌탈(23.7/11~8/31)"/>
    <x v="1700"/>
    <x v="0"/>
  </r>
  <r>
    <x v="33"/>
    <x v="33"/>
    <s v="(주)에스원전주"/>
    <d v="2023-07-25T00:00:00"/>
    <s v="20230725-7004-20"/>
    <s v="창고 카메라 설치 공사비"/>
    <x v="1292"/>
    <x v="0"/>
  </r>
  <r>
    <x v="33"/>
    <x v="33"/>
    <s v="사단법인대한산업안전협회"/>
    <d v="2023-07-25T00:00:00"/>
    <s v="20230725-7005-2"/>
    <s v="7월 안전관리대행수수료"/>
    <x v="174"/>
    <x v="0"/>
  </r>
  <r>
    <x v="33"/>
    <x v="33"/>
    <s v="대한산업보건협회"/>
    <d v="2023-07-25T00:00:00"/>
    <s v="20230725-7007-2"/>
    <s v="7월 보건관리대행수수료"/>
    <x v="1"/>
    <x v="0"/>
  </r>
  <r>
    <x v="33"/>
    <x v="33"/>
    <s v="대한산업보건협회"/>
    <d v="2023-07-25T00:00:00"/>
    <s v="20230725-7007-4"/>
    <s v="23년 상반기 작업환경측정수수료"/>
    <x v="1"/>
    <x v="0"/>
  </r>
  <r>
    <x v="33"/>
    <x v="33"/>
    <s v="한국가스안전공사 전남동부지사"/>
    <d v="2023-07-25T00:00:00"/>
    <s v="20230725-7008-2"/>
    <s v="유해화학물질 취급시설 정기검사 신청"/>
    <x v="1701"/>
    <x v="0"/>
  </r>
  <r>
    <x v="33"/>
    <x v="33"/>
    <s v="인천공항세관장"/>
    <d v="2023-07-25T00:00:00"/>
    <s v="20230725-7010-1"/>
    <s v="Photomask 수입 부가세"/>
    <x v="1702"/>
    <x v="0"/>
  </r>
  <r>
    <x v="33"/>
    <x v="33"/>
    <s v="(주)컴퓨존"/>
    <d v="2023-07-25T00:00:00"/>
    <s v="20230725-7011-3"/>
    <s v="CCTV 모니터링 모니터 구입"/>
    <x v="1703"/>
    <x v="0"/>
  </r>
  <r>
    <x v="33"/>
    <x v="33"/>
    <s v="(주)컴퓨존"/>
    <d v="2023-07-25T00:00:00"/>
    <s v="20230725-7012-3"/>
    <s v="EPI ROOM 전산소모품, PC 구입"/>
    <x v="1704"/>
    <x v="0"/>
  </r>
  <r>
    <x v="33"/>
    <x v="33"/>
    <s v="인천공항세관장"/>
    <d v="2023-07-25T00:00:00"/>
    <s v="20230725-7013-1"/>
    <s v="Photomask 수입 부가세"/>
    <x v="1705"/>
    <x v="0"/>
  </r>
  <r>
    <x v="33"/>
    <x v="33"/>
    <s v="명인컨테이너"/>
    <d v="2023-07-25T00:00:00"/>
    <s v="20230725-7018-3"/>
    <s v="창고용 컨테이너"/>
    <x v="230"/>
    <x v="0"/>
  </r>
  <r>
    <x v="33"/>
    <x v="33"/>
    <s v="(주)한국무역정보통신"/>
    <d v="2023-07-25T00:00:00"/>
    <s v="20230725-7019-2"/>
    <s v="전자무역서비스 이용료"/>
    <x v="1706"/>
    <x v="0"/>
  </r>
  <r>
    <x v="33"/>
    <x v="33"/>
    <s v="인천공항세관장"/>
    <d v="2023-07-25T00:00:00"/>
    <s v="20230725-7020-1"/>
    <s v="7월 항공 수입 관부가세"/>
    <x v="1707"/>
    <x v="0"/>
  </r>
  <r>
    <x v="33"/>
    <x v="33"/>
    <s v="인천공항세관장"/>
    <d v="2023-07-25T00:00:00"/>
    <s v="20230725-7020-2"/>
    <s v="7월 항공 수입 관부가세"/>
    <x v="1708"/>
    <x v="0"/>
  </r>
  <r>
    <x v="33"/>
    <x v="33"/>
    <s v="인천공항세관장"/>
    <d v="2023-07-25T00:00:00"/>
    <s v="20230725-7020-3"/>
    <s v="7월 항공 수입 관부가세"/>
    <x v="1709"/>
    <x v="0"/>
  </r>
  <r>
    <x v="33"/>
    <x v="33"/>
    <s v="인천공항세관장"/>
    <d v="2023-07-25T00:00:00"/>
    <s v="20230725-7020-4"/>
    <s v="7월 항공 수입 관부가세"/>
    <x v="1710"/>
    <x v="0"/>
  </r>
  <r>
    <x v="33"/>
    <x v="33"/>
    <s v="인천세관장"/>
    <d v="2023-07-25T00:00:00"/>
    <s v="20230725-7020-6"/>
    <s v="7월 POME 약품 수입부가세"/>
    <x v="1711"/>
    <x v="0"/>
  </r>
  <r>
    <x v="33"/>
    <x v="33"/>
    <s v="(주)씨큐스"/>
    <d v="2023-07-25T00:00:00"/>
    <s v="20230725-7022-2"/>
    <s v="IMPLANT 장비설치 계약금 30%"/>
    <x v="1712"/>
    <x v="0"/>
  </r>
  <r>
    <x v="33"/>
    <x v="33"/>
    <s v="(주)LG유플러스"/>
    <d v="2023-07-25T00:00:00"/>
    <s v="20230725-7024-10"/>
    <s v="인터넷이용료"/>
    <x v="1295"/>
    <x v="0"/>
  </r>
  <r>
    <x v="33"/>
    <x v="33"/>
    <s v="(주)협성특수이엔지"/>
    <d v="2023-07-25T00:00:00"/>
    <s v="20230725-7026-3"/>
    <s v="IMPLANT 설비 이설 작업비용"/>
    <x v="1713"/>
    <x v="0"/>
  </r>
  <r>
    <x v="33"/>
    <x v="33"/>
    <s v="(사)한국무역협회"/>
    <d v="2023-07-25T00:00:00"/>
    <s v="20230725-7028-2"/>
    <s v="ABTC발급수수료(임성태상무)"/>
    <x v="1714"/>
    <x v="0"/>
  </r>
  <r>
    <x v="33"/>
    <x v="33"/>
    <s v="대진기계(주)"/>
    <d v="2023-07-25T00:00:00"/>
    <s v="20230725-7039-2"/>
    <s v="Air filter 외"/>
    <x v="1715"/>
    <x v="0"/>
  </r>
  <r>
    <x v="33"/>
    <x v="33"/>
    <s v="뉴텍"/>
    <d v="2023-07-25T00:00:00"/>
    <s v="20230725-7040-2"/>
    <s v="펌프 오버홀"/>
    <x v="1006"/>
    <x v="0"/>
  </r>
  <r>
    <x v="33"/>
    <x v="33"/>
    <s v="애드테크"/>
    <d v="2023-07-25T00:00:00"/>
    <s v="20230725-7041-2"/>
    <s v="DN280"/>
    <x v="1484"/>
    <x v="0"/>
  </r>
  <r>
    <x v="33"/>
    <x v="33"/>
    <s v="(주)코디스"/>
    <d v="2023-07-25T00:00:00"/>
    <s v="20230725-7042-2"/>
    <s v="Blade"/>
    <x v="1716"/>
    <x v="0"/>
  </r>
  <r>
    <x v="33"/>
    <x v="33"/>
    <s v="(주)세미칩스"/>
    <d v="2023-07-25T00:00:00"/>
    <s v="20230725-7043-2"/>
    <s v="Wafer"/>
    <x v="1717"/>
    <x v="0"/>
  </r>
  <r>
    <x v="33"/>
    <x v="33"/>
    <s v="씨랩(C Lab)"/>
    <d v="2023-07-25T00:00:00"/>
    <s v="20230725-7045-2"/>
    <s v="커피머신 원두 시럽"/>
    <x v="1349"/>
    <x v="0"/>
  </r>
  <r>
    <x v="33"/>
    <x v="33"/>
    <s v="주식회사 티원시스템"/>
    <d v="2023-07-25T00:00:00"/>
    <s v="20230725-7046-2"/>
    <s v="불량칩 이젝터 4대분 잔금 20%"/>
    <x v="1718"/>
    <x v="0"/>
  </r>
  <r>
    <x v="33"/>
    <x v="33"/>
    <s v="우진ACT 호남지사"/>
    <d v="2023-07-25T00:00:00"/>
    <s v="20230725-7047-2"/>
    <s v="클린룸 소모품"/>
    <x v="1719"/>
    <x v="0"/>
  </r>
  <r>
    <x v="33"/>
    <x v="33"/>
    <s v="클랩"/>
    <d v="2023-07-25T00:00:00"/>
    <s v="20230725-7048-2"/>
    <s v="전북특구 기술사업화 과제 관련 시약류 구매"/>
    <x v="1720"/>
    <x v="0"/>
  </r>
  <r>
    <x v="33"/>
    <x v="33"/>
    <s v="클랩"/>
    <d v="2023-07-25T00:00:00"/>
    <s v="20230725-7049-2"/>
    <s v="전북특구 기술사업화 과제 관련 시약류 구매"/>
    <x v="1721"/>
    <x v="0"/>
  </r>
  <r>
    <x v="33"/>
    <x v="33"/>
    <s v="대흥발전기"/>
    <d v="2023-07-25T00:00:00"/>
    <s v="20230725-7050-2"/>
    <s v="비상발전시설 잔금"/>
    <x v="1286"/>
    <x v="0"/>
  </r>
  <r>
    <x v="33"/>
    <x v="33"/>
    <s v="오피스디포 전주점"/>
    <d v="2023-07-25T00:00:00"/>
    <s v="20230725-7051-2"/>
    <s v="전북특구 기술사업화 진행 사무용품 구매"/>
    <x v="1722"/>
    <x v="0"/>
  </r>
  <r>
    <x v="33"/>
    <x v="33"/>
    <s v="(주)LG유플러스"/>
    <d v="2023-07-25T00:00:00"/>
    <s v="20230725-7053-2"/>
    <s v="전화요금"/>
    <x v="1723"/>
    <x v="0"/>
  </r>
  <r>
    <x v="33"/>
    <x v="33"/>
    <s v="(유)신일해외관광"/>
    <d v="2023-07-25T00:00:00"/>
    <s v="20230725-7058-2"/>
    <s v="7월 전세버스 임차료"/>
    <x v="1286"/>
    <x v="0"/>
  </r>
  <r>
    <x v="33"/>
    <x v="33"/>
    <s v="(주)풀무원푸드앤컬쳐"/>
    <d v="2023-07-25T00:00:00"/>
    <s v="20230725-7059-2"/>
    <s v="7월 식대"/>
    <x v="1724"/>
    <x v="0"/>
  </r>
  <r>
    <x v="33"/>
    <x v="33"/>
    <s v="(주)풀무원푸드앤컬쳐"/>
    <d v="2023-07-25T00:00:00"/>
    <s v="20230725-7059-4"/>
    <s v="7월 식대"/>
    <x v="1089"/>
    <x v="0"/>
  </r>
  <r>
    <x v="33"/>
    <x v="33"/>
    <s v="(주)어드밴스메탈"/>
    <d v="2023-07-25T00:00:00"/>
    <s v="20230725-7060-2"/>
    <s v="Au 외"/>
    <x v="1725"/>
    <x v="0"/>
  </r>
  <r>
    <x v="33"/>
    <x v="33"/>
    <s v="코드케이"/>
    <d v="2023-07-25T00:00:00"/>
    <s v="20230725-7063-2"/>
    <s v="전산유지보수"/>
    <x v="1244"/>
    <x v="0"/>
  </r>
  <r>
    <x v="33"/>
    <x v="33"/>
    <s v="에치세미텍"/>
    <d v="2023-07-25T00:00:00"/>
    <s v="20230725-7064-2"/>
    <s v="Al etchant"/>
    <x v="1726"/>
    <x v="0"/>
  </r>
  <r>
    <x v="33"/>
    <x v="33"/>
    <s v="한국특수가스(주)"/>
    <d v="2023-07-25T00:00:00"/>
    <s v="20230725-7065-2"/>
    <s v="가스"/>
    <x v="1727"/>
    <x v="0"/>
  </r>
  <r>
    <x v="33"/>
    <x v="33"/>
    <s v="효성산업"/>
    <d v="2023-07-26T00:00:00"/>
    <s v="20230726-7001-2"/>
    <s v="CHUCK 수리 등"/>
    <x v="1728"/>
    <x v="0"/>
  </r>
  <r>
    <x v="33"/>
    <x v="33"/>
    <s v="주식회사 서호엔지니어링"/>
    <d v="2023-07-26T00:00:00"/>
    <s v="20230726-7002-2"/>
    <s v="ACU SET 잔금 30%"/>
    <x v="1507"/>
    <x v="0"/>
  </r>
  <r>
    <x v="33"/>
    <x v="33"/>
    <s v="주식회사 서호엔지니어링"/>
    <d v="2023-07-26T00:00:00"/>
    <s v="20230726-7003-2"/>
    <s v="Air shower set 잔금 30%"/>
    <x v="1508"/>
    <x v="0"/>
  </r>
  <r>
    <x v="33"/>
    <x v="33"/>
    <s v="에이엠씨주식회사"/>
    <d v="2023-07-26T00:00:00"/>
    <s v="20230726-7004-2"/>
    <s v="UV tape"/>
    <x v="1459"/>
    <x v="0"/>
  </r>
  <r>
    <x v="33"/>
    <x v="33"/>
    <s v="생수백화점"/>
    <d v="2023-07-26T00:00:00"/>
    <s v="20230726-7008-2"/>
    <s v="7월 생수"/>
    <x v="1729"/>
    <x v="0"/>
  </r>
  <r>
    <x v="33"/>
    <x v="33"/>
    <s v="유한회사 큐브환경"/>
    <d v="2023-07-26T00:00:00"/>
    <s v="20230726-7010-2"/>
    <s v="대기자가측정 수수료"/>
    <x v="170"/>
    <x v="0"/>
  </r>
  <r>
    <x v="33"/>
    <x v="33"/>
    <s v="민디자인"/>
    <d v="2023-07-26T00:00:00"/>
    <s v="20230726-7014-2"/>
    <s v="명함제작"/>
    <x v="1730"/>
    <x v="0"/>
  </r>
  <r>
    <x v="33"/>
    <x v="33"/>
    <s v="주식회사 케미탑상사"/>
    <d v="2023-07-27T00:00:00"/>
    <s v="20230727-7001-2"/>
    <s v="아세톤 외"/>
    <x v="1731"/>
    <x v="0"/>
  </r>
  <r>
    <x v="33"/>
    <x v="33"/>
    <s v="진흥무역(주)"/>
    <d v="2023-07-27T00:00:00"/>
    <s v="20230727-7002-2"/>
    <s v="전사지 외"/>
    <x v="1732"/>
    <x v="0"/>
  </r>
  <r>
    <x v="33"/>
    <x v="33"/>
    <s v="(주)비앤아이시스템"/>
    <d v="2023-07-27T00:00:00"/>
    <s v="20230727-7003-2"/>
    <s v="라벨"/>
    <x v="1733"/>
    <x v="0"/>
  </r>
  <r>
    <x v="33"/>
    <x v="33"/>
    <s v="주식회사 성진테크"/>
    <d v="2023-07-27T00:00:00"/>
    <s v="20230727-7004-2"/>
    <s v="RUBBER COLLET"/>
    <x v="223"/>
    <x v="0"/>
  </r>
  <r>
    <x v="33"/>
    <x v="33"/>
    <s v="오텍코리아 주식회사"/>
    <d v="2023-07-27T00:00:00"/>
    <s v="20230727-7006-2"/>
    <s v="알루미나"/>
    <x v="1616"/>
    <x v="0"/>
  </r>
  <r>
    <x v="33"/>
    <x v="33"/>
    <s v="퍼스텍"/>
    <d v="2023-07-28T00:00:00"/>
    <s v="20230728-7001-2"/>
    <s v="반도체검사"/>
    <x v="1734"/>
    <x v="0"/>
  </r>
  <r>
    <x v="33"/>
    <x v="33"/>
    <s v="바다정수산업(주)"/>
    <d v="2023-07-28T00:00:00"/>
    <s v="20230728-7003-2"/>
    <s v="마이크로필터 외"/>
    <x v="1004"/>
    <x v="0"/>
  </r>
  <r>
    <x v="33"/>
    <x v="33"/>
    <s v="와이에스엔지니어링"/>
    <d v="2023-07-28T00:00:00"/>
    <s v="20230728-7006-2"/>
    <s v="TOC Reduction HE Lamp"/>
    <x v="1064"/>
    <x v="0"/>
  </r>
  <r>
    <x v="33"/>
    <x v="33"/>
    <s v="진솔씨엔티"/>
    <d v="2023-07-31T00:00:00"/>
    <s v="20230731-7002-2"/>
    <s v="소석회"/>
    <x v="172"/>
    <x v="0"/>
  </r>
  <r>
    <x v="33"/>
    <x v="33"/>
    <s v="대룡환경산업(주)"/>
    <d v="2023-07-31T00:00:00"/>
    <s v="20230731-7003-2"/>
    <s v="폐기물 처리"/>
    <x v="1354"/>
    <x v="0"/>
  </r>
  <r>
    <x v="33"/>
    <x v="33"/>
    <s v="이비테크(주)_전자조사"/>
    <d v="2023-07-31T00:00:00"/>
    <s v="20230731-7004-2"/>
    <s v="전자 조사"/>
    <x v="1735"/>
    <x v="0"/>
  </r>
  <r>
    <x v="33"/>
    <x v="33"/>
    <s v="로젠전주"/>
    <d v="2023-07-31T00:00:00"/>
    <s v="20230731-7006-2"/>
    <s v="7월 택배"/>
    <x v="1736"/>
    <x v="0"/>
  </r>
  <r>
    <x v="33"/>
    <x v="33"/>
    <s v="삼봉에너지"/>
    <d v="2023-07-31T00:00:00"/>
    <s v="20230731-7007-3"/>
    <s v="7월 주유"/>
    <x v="1"/>
    <x v="0"/>
  </r>
  <r>
    <x v="33"/>
    <x v="33"/>
    <s v="삼봉에너지"/>
    <d v="2023-07-31T00:00:00"/>
    <s v="20230731-7007-5"/>
    <s v="7월 주유"/>
    <x v="1"/>
    <x v="0"/>
  </r>
  <r>
    <x v="33"/>
    <x v="33"/>
    <s v="유한회사 제이와이산업"/>
    <d v="2023-07-31T00:00:00"/>
    <s v="20230731-7019-2"/>
    <s v="폐합성 수지"/>
    <x v="1086"/>
    <x v="0"/>
  </r>
  <r>
    <x v="33"/>
    <x v="33"/>
    <s v="(주)세영로지스틱스"/>
    <d v="2023-07-31T00:00:00"/>
    <s v="20230731-7027-2"/>
    <s v="수출운송료"/>
    <x v="1299"/>
    <x v="0"/>
  </r>
  <r>
    <x v="33"/>
    <x v="33"/>
    <s v="(주)하나로티앤에스"/>
    <d v="2023-07-31T00:00:00"/>
    <s v="20230731-7028-2"/>
    <s v="수출운송료"/>
    <x v="1242"/>
    <x v="0"/>
  </r>
  <r>
    <x v="33"/>
    <x v="33"/>
    <s v="케이이엑스익스프에스코리아 주식회사"/>
    <d v="2023-07-31T00:00:00"/>
    <s v="20230731-7029-3"/>
    <s v="수출운송료"/>
    <x v="1737"/>
    <x v="0"/>
  </r>
  <r>
    <x v="33"/>
    <x v="33"/>
    <s v="케이이엑스익스프에스코리아 주식회사"/>
    <d v="2023-07-31T00:00:00"/>
    <s v="20230731-7029-5"/>
    <s v="수출운송료"/>
    <x v="1"/>
    <x v="0"/>
  </r>
  <r>
    <x v="33"/>
    <x v="33"/>
    <s v="삼정솔루텍"/>
    <d v="2023-08-01T00:00:00"/>
    <s v="20230801-7001-2"/>
    <s v="WET STATION 중도금"/>
    <x v="1738"/>
    <x v="0"/>
  </r>
  <r>
    <x v="33"/>
    <x v="33"/>
    <s v="(주)정원익스프레스"/>
    <d v="2023-08-01T00:00:00"/>
    <s v="20230801-7004-2"/>
    <s v="정원익스프레스 7월 정산"/>
    <x v="1"/>
    <x v="0"/>
  </r>
  <r>
    <x v="33"/>
    <x v="33"/>
    <s v="(주)스타랩"/>
    <d v="2023-08-01T00:00:00"/>
    <s v="20230801-7005-2"/>
    <s v="보드 수리"/>
    <x v="1086"/>
    <x v="0"/>
  </r>
  <r>
    <x v="33"/>
    <x v="33"/>
    <s v="한국알박(주)"/>
    <d v="2023-08-02T00:00:00"/>
    <s v="20230802-7001-2"/>
    <s v="센서"/>
    <x v="1739"/>
    <x v="0"/>
  </r>
  <r>
    <x v="33"/>
    <x v="33"/>
    <s v="주식회사 천우하우징"/>
    <d v="2023-08-02T00:00:00"/>
    <s v="20230802-7002-2"/>
    <s v="EPI ROOM 신설공사 잔금"/>
    <x v="1740"/>
    <x v="0"/>
  </r>
  <r>
    <x v="33"/>
    <x v="33"/>
    <s v="에이티티"/>
    <d v="2023-08-02T00:00:00"/>
    <s v="20230802-7003-2"/>
    <s v="tube cleaning"/>
    <x v="1741"/>
    <x v="0"/>
  </r>
  <r>
    <x v="33"/>
    <x v="33"/>
    <s v="두일진공 주식회사"/>
    <d v="2023-08-03T00:00:00"/>
    <s v="20230803-7002-2"/>
    <s v="배기미스트필터 외"/>
    <x v="174"/>
    <x v="0"/>
  </r>
  <r>
    <x v="33"/>
    <x v="33"/>
    <s v="주식회사 케이엘테크(KL TECH)"/>
    <d v="2023-08-03T00:00:00"/>
    <s v="20230803-7009-2"/>
    <s v="질소가스 정제기 중도금 40%"/>
    <x v="1742"/>
    <x v="0"/>
  </r>
  <r>
    <x v="33"/>
    <x v="33"/>
    <s v="가람환경 주식회사"/>
    <d v="2023-08-03T00:00:00"/>
    <s v="20230803-7010-2"/>
    <s v="스크러버 설치공사 잔금"/>
    <x v="1595"/>
    <x v="0"/>
  </r>
  <r>
    <x v="33"/>
    <x v="33"/>
    <s v="다온이엔지"/>
    <d v="2023-08-03T00:00:00"/>
    <s v="20230803-7011-2"/>
    <s v="TOUCH MONITER 수리"/>
    <x v="1339"/>
    <x v="0"/>
  </r>
  <r>
    <x v="33"/>
    <x v="33"/>
    <s v="전주세무서"/>
    <d v="2023-08-03T00:00:00"/>
    <s v="20230803-7017-2"/>
    <s v="1기 확정 부가세 환급"/>
    <x v="1"/>
    <x v="1292"/>
  </r>
  <r>
    <x v="33"/>
    <x v="33"/>
    <s v="세기공조설비(센추리에어콘)"/>
    <d v="2023-08-03T00:00:00"/>
    <s v="20230803-7019-2"/>
    <s v="스크류 냉동기 수리"/>
    <x v="1127"/>
    <x v="0"/>
  </r>
  <r>
    <x v="33"/>
    <x v="33"/>
    <s v="피셈 주식회사"/>
    <d v="2023-08-03T00:00:00"/>
    <s v="20230803-7020-2"/>
    <s v="Edge ring"/>
    <x v="1260"/>
    <x v="0"/>
  </r>
  <r>
    <x v="33"/>
    <x v="33"/>
    <s v="한국특수가스(주)"/>
    <d v="2023-08-04T00:00:00"/>
    <s v="20230804-7005-2"/>
    <s v="전북특구-양자점 합성욕 시약류 구매 건"/>
    <x v="1024"/>
    <x v="0"/>
  </r>
  <r>
    <x v="33"/>
    <x v="33"/>
    <s v="주식회사 한비로"/>
    <d v="2023-08-04T00:00:00"/>
    <s v="20230804-7009-2"/>
    <s v="그룹웨어 서버호스팅료"/>
    <x v="1580"/>
    <x v="0"/>
  </r>
  <r>
    <x v="33"/>
    <x v="33"/>
    <s v="덕성기획"/>
    <d v="2023-08-04T00:00:00"/>
    <s v="20230804-7010-2"/>
    <s v="C/T 스티커 외"/>
    <x v="1743"/>
    <x v="0"/>
  </r>
  <r>
    <x v="33"/>
    <x v="33"/>
    <s v="(주)한국피더블유티"/>
    <d v="2023-08-04T00:00:00"/>
    <s v="20230804-7011-2"/>
    <s v="Titan ASD"/>
    <x v="498"/>
    <x v="0"/>
  </r>
  <r>
    <x v="33"/>
    <x v="33"/>
    <s v="인천공항세관장"/>
    <d v="2023-08-07T00:00:00"/>
    <s v="20230807-7001-1"/>
    <s v="Photomask 수입 부가세"/>
    <x v="1744"/>
    <x v="0"/>
  </r>
  <r>
    <x v="33"/>
    <x v="33"/>
    <s v="하나호스유공압"/>
    <d v="2023-08-07T00:00:00"/>
    <s v="20230807-7010-6"/>
    <s v="호스 등"/>
    <x v="1745"/>
    <x v="0"/>
  </r>
  <r>
    <x v="33"/>
    <x v="33"/>
    <s v="미경전기"/>
    <d v="2023-08-07T00:00:00"/>
    <s v="20230807-7010-12"/>
    <s v="전선"/>
    <x v="1024"/>
    <x v="0"/>
  </r>
  <r>
    <x v="33"/>
    <x v="33"/>
    <s v="다담P&amp;C"/>
    <d v="2023-08-07T00:00:00"/>
    <s v="20230807-7010-14"/>
    <s v="폐기물 말통"/>
    <x v="1313"/>
    <x v="0"/>
  </r>
  <r>
    <x v="33"/>
    <x v="33"/>
    <s v="클랩"/>
    <d v="2023-08-07T00:00:00"/>
    <s v="20230807-7013-2"/>
    <s v="전북특구 기술사업화 과제 관련 시약류 구매"/>
    <x v="1746"/>
    <x v="0"/>
  </r>
  <r>
    <x v="33"/>
    <x v="33"/>
    <s v="케이오엘(KOL)"/>
    <d v="2023-08-07T00:00:00"/>
    <s v="20230807-7018-2"/>
    <s v="YSH-250D"/>
    <x v="1270"/>
    <x v="0"/>
  </r>
  <r>
    <x v="33"/>
    <x v="33"/>
    <s v="와이에스엔지니어링"/>
    <d v="2023-08-07T00:00:00"/>
    <s v="20230807-7019-2"/>
    <s v="EDI 세정공사"/>
    <x v="1365"/>
    <x v="0"/>
  </r>
  <r>
    <x v="33"/>
    <x v="33"/>
    <s v="신정상사"/>
    <d v="2023-08-08T00:00:00"/>
    <s v="20230808-7001-2"/>
    <s v="화장지"/>
    <x v="1598"/>
    <x v="0"/>
  </r>
  <r>
    <x v="33"/>
    <x v="33"/>
    <s v="싱싱비데"/>
    <d v="2023-08-08T00:00:00"/>
    <s v="20230808-7002-2"/>
    <s v="임직원 화장실 비데 수리"/>
    <x v="1747"/>
    <x v="0"/>
  </r>
  <r>
    <x v="33"/>
    <x v="33"/>
    <s v="기전사"/>
    <d v="2023-08-08T00:00:00"/>
    <s v="20230808-7003-2"/>
    <s v="진상콘덴서"/>
    <x v="1748"/>
    <x v="0"/>
  </r>
  <r>
    <x v="33"/>
    <x v="33"/>
    <s v="대진기계(주)"/>
    <d v="2023-08-08T00:00:00"/>
    <s v="20230808-7006-2"/>
    <s v="에어컴프레셔 잔금 10%"/>
    <x v="1749"/>
    <x v="0"/>
  </r>
  <r>
    <x v="33"/>
    <x v="33"/>
    <s v="SPM"/>
    <d v="2023-08-08T00:00:00"/>
    <s v="20230808-7012-2"/>
    <s v="uv lamp (ush-2002mail)"/>
    <x v="1006"/>
    <x v="0"/>
  </r>
  <r>
    <x v="33"/>
    <x v="33"/>
    <s v="전북도시가스"/>
    <d v="2023-08-10T00:00:00"/>
    <s v="20230810-7002-2"/>
    <s v="7월 도시가스"/>
    <x v="1750"/>
    <x v="0"/>
  </r>
  <r>
    <x v="33"/>
    <x v="33"/>
    <s v="전북도시가스"/>
    <d v="2023-08-10T00:00:00"/>
    <s v="20230810-7002-4"/>
    <s v="7월 도시가스"/>
    <x v="1751"/>
    <x v="0"/>
  </r>
  <r>
    <x v="33"/>
    <x v="33"/>
    <s v="드림정보전산"/>
    <d v="2023-08-10T00:00:00"/>
    <s v="20230810-7003-3"/>
    <s v="7월 복합기"/>
    <x v="1752"/>
    <x v="0"/>
  </r>
  <r>
    <x v="33"/>
    <x v="33"/>
    <s v="드림정보전산"/>
    <d v="2023-08-10T00:00:00"/>
    <s v="20230810-7003-5"/>
    <s v="7월 복합기"/>
    <x v="1292"/>
    <x v="0"/>
  </r>
  <r>
    <x v="33"/>
    <x v="33"/>
    <s v="인천공항세관장"/>
    <d v="2023-08-14T00:00:00"/>
    <s v="20230814-7003-1"/>
    <s v="wafer sample 수입 부가세"/>
    <x v="1753"/>
    <x v="0"/>
  </r>
  <r>
    <x v="33"/>
    <x v="33"/>
    <s v="인천공항세관장"/>
    <d v="2023-08-14T00:00:00"/>
    <s v="20230814-7004-1"/>
    <s v="Photomask 수입 부가세"/>
    <x v="1754"/>
    <x v="0"/>
  </r>
  <r>
    <x v="33"/>
    <x v="33"/>
    <s v="인천공항세관장"/>
    <d v="2023-08-14T00:00:00"/>
    <s v="20230814-7005-1"/>
    <s v="Photomask 수입 부가세"/>
    <x v="1755"/>
    <x v="0"/>
  </r>
  <r>
    <x v="33"/>
    <x v="33"/>
    <s v="(주)컴퓨존"/>
    <d v="2023-08-14T00:00:00"/>
    <s v="20230814-7007-3"/>
    <s v="NAS서버 용량 증설용 하드 구매"/>
    <x v="1756"/>
    <x v="0"/>
  </r>
  <r>
    <x v="33"/>
    <x v="33"/>
    <s v="영광건설기계"/>
    <d v="2023-08-14T00:00:00"/>
    <s v="20230814-7008-2"/>
    <s v="컨테이너 하차 작업 시 지게차 사용료(7T)"/>
    <x v="1292"/>
    <x v="0"/>
  </r>
  <r>
    <x v="33"/>
    <x v="33"/>
    <s v="한국전력공사"/>
    <d v="2023-08-14T00:00:00"/>
    <s v="20230814-7011-2"/>
    <s v="전기요금"/>
    <x v="1757"/>
    <x v="0"/>
  </r>
  <r>
    <x v="33"/>
    <x v="33"/>
    <s v="(주)어드밴스메탈"/>
    <d v="2023-08-15T00:00:00"/>
    <s v="20230815-7002-2"/>
    <s v="Au 외"/>
    <x v="1758"/>
    <x v="0"/>
  </r>
  <r>
    <x v="33"/>
    <x v="33"/>
    <s v="SPM"/>
    <d v="2023-08-17T00:00:00"/>
    <s v="20230817-7001-2"/>
    <s v="FOCUS MASK 외"/>
    <x v="1759"/>
    <x v="0"/>
  </r>
  <r>
    <x v="33"/>
    <x v="33"/>
    <s v="용마로지스주식회사"/>
    <d v="2023-08-17T00:00:00"/>
    <s v="20230817-7002-2"/>
    <s v="용마로지스 8월 항공 수입 정산"/>
    <x v="1760"/>
    <x v="0"/>
  </r>
  <r>
    <x v="33"/>
    <x v="33"/>
    <s v="용마로지스주식회사"/>
    <d v="2023-08-17T00:00:00"/>
    <s v="20230817-7002-5"/>
    <s v="용마로지스 8월 항공 수입 정산"/>
    <x v="1"/>
    <x v="0"/>
  </r>
  <r>
    <x v="33"/>
    <x v="33"/>
    <s v="코드케이"/>
    <d v="2023-08-20T00:00:00"/>
    <s v="20230820-7003-2"/>
    <s v="전산유지보수"/>
    <x v="1244"/>
    <x v="0"/>
  </r>
  <r>
    <x v="33"/>
    <x v="33"/>
    <s v="롯데렌탈(주)"/>
    <d v="2023-08-20T00:00:00"/>
    <s v="20230820-7004-2"/>
    <s v="8월 차량 렌탈"/>
    <x v="1257"/>
    <x v="0"/>
  </r>
  <r>
    <x v="33"/>
    <x v="33"/>
    <s v="롯데렌탈(주)"/>
    <d v="2023-08-20T00:00:00"/>
    <s v="20230820-7004-8"/>
    <s v="8월 차량 렌탈"/>
    <x v="1"/>
    <x v="0"/>
  </r>
  <r>
    <x v="33"/>
    <x v="33"/>
    <s v="롯데렌탈(주)"/>
    <d v="2023-08-20T00:00:00"/>
    <s v="20230820-7004-9"/>
    <s v="8월 차량 렌탈"/>
    <x v="1"/>
    <x v="0"/>
  </r>
  <r>
    <x v="33"/>
    <x v="33"/>
    <s v="뉴텍"/>
    <d v="2023-08-21T00:00:00"/>
    <s v="20230821-7006-2"/>
    <s v="펌프 오버홀"/>
    <x v="1761"/>
    <x v="0"/>
  </r>
  <r>
    <x v="33"/>
    <x v="33"/>
    <s v="인천공항세관장"/>
    <d v="2023-08-22T00:00:00"/>
    <s v="20230822-7002-1"/>
    <s v="Photomask 수입 부가세"/>
    <x v="1762"/>
    <x v="0"/>
  </r>
  <r>
    <x v="33"/>
    <x v="33"/>
    <s v="인천공항세관장"/>
    <d v="2023-08-22T00:00:00"/>
    <s v="20230822-7003-1"/>
    <s v="PBF 1.4AS 수입 관부가세"/>
    <x v="1763"/>
    <x v="0"/>
  </r>
  <r>
    <x v="33"/>
    <x v="33"/>
    <s v="유한회사 큐브환경"/>
    <d v="2023-08-22T00:00:00"/>
    <s v="20230822-7005-2"/>
    <s v="대기자가측정 수수료"/>
    <x v="558"/>
    <x v="0"/>
  </r>
  <r>
    <x v="33"/>
    <x v="33"/>
    <s v="나우chem"/>
    <d v="2023-08-24T00:00:00"/>
    <s v="20230824-7001-2"/>
    <s v="요오드 외"/>
    <x v="1764"/>
    <x v="0"/>
  </r>
  <r>
    <x v="33"/>
    <x v="33"/>
    <s v="(주)금화"/>
    <d v="2023-08-24T00:00:00"/>
    <s v="20230824-7002-2"/>
    <s v="박스"/>
    <x v="1765"/>
    <x v="0"/>
  </r>
  <r>
    <x v="33"/>
    <x v="33"/>
    <s v="(주)세원"/>
    <d v="2023-08-24T00:00:00"/>
    <s v="20230824-7003-2"/>
    <s v="황산 외"/>
    <x v="1766"/>
    <x v="0"/>
  </r>
  <r>
    <x v="33"/>
    <x v="33"/>
    <s v="주식회사 케미탑상사"/>
    <d v="2023-08-24T00:00:00"/>
    <s v="20230824-7004-2"/>
    <s v="아세톤 외"/>
    <x v="1767"/>
    <x v="0"/>
  </r>
  <r>
    <x v="33"/>
    <x v="33"/>
    <s v="㈜루미컴"/>
    <d v="2023-08-24T00:00:00"/>
    <s v="20230824-7005-2"/>
    <s v="덴탈 마스크"/>
    <x v="1018"/>
    <x v="0"/>
  </r>
  <r>
    <x v="33"/>
    <x v="33"/>
    <s v="애드테크"/>
    <d v="2023-08-24T00:00:00"/>
    <s v="20230824-7006-2"/>
    <s v="DN280"/>
    <x v="1347"/>
    <x v="0"/>
  </r>
  <r>
    <x v="33"/>
    <x v="33"/>
    <s v="효동켐이엔지(주)"/>
    <d v="2023-08-24T00:00:00"/>
    <s v="20230824-7007-2"/>
    <s v="DPD-200 외"/>
    <x v="1603"/>
    <x v="0"/>
  </r>
  <r>
    <x v="33"/>
    <x v="33"/>
    <s v="사단법인대한산업안전협회"/>
    <d v="2023-08-25T00:00:00"/>
    <s v="20230825-7003-2"/>
    <s v="8월 안전관리대행수수료"/>
    <x v="174"/>
    <x v="0"/>
  </r>
  <r>
    <x v="33"/>
    <x v="33"/>
    <s v="대한산업보건협회"/>
    <d v="2023-08-25T00:00:00"/>
    <s v="20230825-7004-2"/>
    <s v="8월 보건관리대행수수료"/>
    <x v="1"/>
    <x v="0"/>
  </r>
  <r>
    <x v="33"/>
    <x v="33"/>
    <s v="(주)에스원전주"/>
    <d v="2023-08-25T00:00:00"/>
    <s v="20230825-7005-2"/>
    <s v="무인기계경비용역료"/>
    <x v="1143"/>
    <x v="0"/>
  </r>
  <r>
    <x v="33"/>
    <x v="33"/>
    <s v="(주)에스원전주"/>
    <d v="2023-08-25T00:00:00"/>
    <s v="20230825-7005-4"/>
    <s v="보안정보시스템이용료"/>
    <x v="1050"/>
    <x v="0"/>
  </r>
  <r>
    <x v="33"/>
    <x v="33"/>
    <s v="(주)에스원전주"/>
    <d v="2023-08-25T00:00:00"/>
    <s v="20230825-7005-6"/>
    <s v="카메라, 창고CCTV본체 렌탈"/>
    <x v="1768"/>
    <x v="0"/>
  </r>
  <r>
    <x v="33"/>
    <x v="33"/>
    <s v="(주)에스원전주"/>
    <d v="2023-08-25T00:00:00"/>
    <s v="20230825-7005-8"/>
    <s v="안티랜섬웨어,에스원VP"/>
    <x v="1261"/>
    <x v="0"/>
  </r>
  <r>
    <x v="33"/>
    <x v="33"/>
    <s v="(주)에스원전주"/>
    <d v="2023-08-25T00:00:00"/>
    <s v="20230825-7005-10"/>
    <s v="디바이스키퍼 렌탈"/>
    <x v="1262"/>
    <x v="0"/>
  </r>
  <r>
    <x v="33"/>
    <x v="33"/>
    <s v="(주)에스원전주"/>
    <d v="2023-08-25T00:00:00"/>
    <s v="20230825-7005-12"/>
    <s v="서버백신이용료"/>
    <x v="1263"/>
    <x v="0"/>
  </r>
  <r>
    <x v="33"/>
    <x v="33"/>
    <s v="(주)에스원전주"/>
    <d v="2023-08-25T00:00:00"/>
    <s v="20230825-7005-14"/>
    <s v="클린룸근태시스템이용료"/>
    <x v="1264"/>
    <x v="0"/>
  </r>
  <r>
    <x v="33"/>
    <x v="33"/>
    <s v="인천공항세관장"/>
    <d v="2023-08-25T00:00:00"/>
    <s v="20230825-7006-1"/>
    <s v="8월 항공 수입 관부가세"/>
    <x v="1769"/>
    <x v="0"/>
  </r>
  <r>
    <x v="33"/>
    <x v="33"/>
    <s v="인천공항세관장"/>
    <d v="2023-08-25T00:00:00"/>
    <s v="20230825-7006-2"/>
    <s v="8월 항공 수입 관부가세"/>
    <x v="1770"/>
    <x v="0"/>
  </r>
  <r>
    <x v="33"/>
    <x v="33"/>
    <s v="인천공항세관장"/>
    <d v="2023-08-25T00:00:00"/>
    <s v="20230825-7006-3"/>
    <s v="8월 항공 수입 관부가세"/>
    <x v="1771"/>
    <x v="0"/>
  </r>
  <r>
    <x v="33"/>
    <x v="33"/>
    <s v="인천세관장"/>
    <d v="2023-08-25T00:00:00"/>
    <s v="20230825-7006-5"/>
    <s v="8월 해상 수입 관부가세(전사지)"/>
    <x v="1772"/>
    <x v="0"/>
  </r>
  <r>
    <x v="33"/>
    <x v="33"/>
    <s v="(주)한국무역정보통신"/>
    <d v="2023-08-25T00:00:00"/>
    <s v="20230825-7008-2"/>
    <s v="전자무역서비스 이용료"/>
    <x v="1773"/>
    <x v="0"/>
  </r>
  <r>
    <x v="33"/>
    <x v="33"/>
    <s v="우진ACT 호남지사"/>
    <d v="2023-08-25T00:00:00"/>
    <s v="20230825-7011-2"/>
    <s v="클린룸 소모품"/>
    <x v="1774"/>
    <x v="0"/>
  </r>
  <r>
    <x v="33"/>
    <x v="33"/>
    <s v="에이엠씨주식회사"/>
    <d v="2023-08-25T00:00:00"/>
    <s v="20230825-7013-2"/>
    <s v="UV tape"/>
    <x v="1459"/>
    <x v="0"/>
  </r>
  <r>
    <x v="33"/>
    <x v="33"/>
    <s v="우진ACT 호남지사"/>
    <d v="2023-08-25T00:00:00"/>
    <s v="20230825-7014-2"/>
    <s v="클린룸 소모품"/>
    <x v="1775"/>
    <x v="0"/>
  </r>
  <r>
    <x v="33"/>
    <x v="33"/>
    <s v="(주)어드밴스메탈"/>
    <d v="2023-08-25T00:00:00"/>
    <s v="20230825-7015-2"/>
    <s v="Au 외"/>
    <x v="1776"/>
    <x v="0"/>
  </r>
  <r>
    <x v="33"/>
    <x v="33"/>
    <s v="(주)코디스"/>
    <d v="2023-08-25T00:00:00"/>
    <s v="20230825-7016-2"/>
    <s v="Blade"/>
    <x v="1777"/>
    <x v="0"/>
  </r>
  <r>
    <x v="33"/>
    <x v="33"/>
    <s v="(주)비앤아이시스템"/>
    <d v="2023-08-25T00:00:00"/>
    <s v="20230825-7017-2"/>
    <s v="라벨"/>
    <x v="1778"/>
    <x v="0"/>
  </r>
  <r>
    <x v="33"/>
    <x v="33"/>
    <s v="용마로지스주식회사"/>
    <d v="2023-08-25T00:00:00"/>
    <s v="20230825-7018-2"/>
    <s v="용마로지스 8월 해상 수입 정산"/>
    <x v="1779"/>
    <x v="0"/>
  </r>
  <r>
    <x v="33"/>
    <x v="33"/>
    <s v="용마로지스주식회사"/>
    <d v="2023-08-25T00:00:00"/>
    <s v="20230825-7018-5"/>
    <s v="용마로지스 8월 해상 수입 정산"/>
    <x v="1"/>
    <x v="0"/>
  </r>
  <r>
    <x v="33"/>
    <x v="33"/>
    <s v="진흥무역(주)"/>
    <d v="2023-08-25T00:00:00"/>
    <s v="20230825-7019-2"/>
    <s v="전사지 외"/>
    <x v="1780"/>
    <x v="0"/>
  </r>
  <r>
    <x v="33"/>
    <x v="33"/>
    <s v="(주)풀무원푸드앤컬쳐"/>
    <d v="2023-08-25T00:00:00"/>
    <s v="20230825-7020-2"/>
    <s v="8월 식대"/>
    <x v="1781"/>
    <x v="0"/>
  </r>
  <r>
    <x v="33"/>
    <x v="33"/>
    <s v="(주)풀무원푸드앤컬쳐"/>
    <d v="2023-08-25T00:00:00"/>
    <s v="20230825-7020-4"/>
    <s v="8월 식대"/>
    <x v="1089"/>
    <x v="0"/>
  </r>
  <r>
    <x v="33"/>
    <x v="33"/>
    <s v="한국특수가스(주)"/>
    <d v="2023-08-25T00:00:00"/>
    <s v="20230825-7024-2"/>
    <s v="가스"/>
    <x v="1782"/>
    <x v="0"/>
  </r>
  <r>
    <x v="33"/>
    <x v="33"/>
    <s v="생수백화점"/>
    <d v="2023-08-26T00:00:00"/>
    <s v="20230826-7001-2"/>
    <s v="8월 생수"/>
    <x v="1783"/>
    <x v="0"/>
  </r>
  <r>
    <x v="33"/>
    <x v="33"/>
    <s v="씨랩(C Lab)"/>
    <d v="2023-08-26T00:00:00"/>
    <s v="20230826-7002-2"/>
    <s v="커피머신 원두 시럽"/>
    <x v="1784"/>
    <x v="0"/>
  </r>
  <r>
    <x v="33"/>
    <x v="33"/>
    <s v="주식회사 성진테크"/>
    <d v="2023-08-28T00:00:00"/>
    <s v="20230828-7002-2"/>
    <s v="RUBBER COLLET"/>
    <x v="1483"/>
    <x v="0"/>
  </r>
  <r>
    <x v="33"/>
    <x v="33"/>
    <s v="회명워터젠(주)"/>
    <d v="2023-08-28T00:00:00"/>
    <s v="20230828-7003-2"/>
    <s v="PCW 중도금 40%"/>
    <x v="1785"/>
    <x v="0"/>
  </r>
  <r>
    <x v="33"/>
    <x v="33"/>
    <s v="퍼스텍"/>
    <d v="2023-08-28T00:00:00"/>
    <s v="20230828-7005-2"/>
    <s v="반도체검사"/>
    <x v="1786"/>
    <x v="0"/>
  </r>
  <r>
    <x v="33"/>
    <x v="33"/>
    <s v="회명워터젠(주)"/>
    <d v="2023-08-28T00:00:00"/>
    <s v="20230828-7006-2"/>
    <s v="CCW 잔금 30%"/>
    <x v="1521"/>
    <x v="0"/>
  </r>
  <r>
    <x v="33"/>
    <x v="33"/>
    <s v="(주)세미칩스"/>
    <d v="2023-08-28T00:00:00"/>
    <s v="20230828-7007-2"/>
    <s v="Wafer"/>
    <x v="1787"/>
    <x v="0"/>
  </r>
  <r>
    <x v="33"/>
    <x v="33"/>
    <s v="에치세미텍"/>
    <d v="2023-08-28T00:00:00"/>
    <s v="20230828-7009-2"/>
    <s v="Al etchant"/>
    <x v="1726"/>
    <x v="0"/>
  </r>
  <r>
    <x v="33"/>
    <x v="33"/>
    <s v="(유)신일해외관광"/>
    <d v="2023-08-28T00:00:00"/>
    <s v="20230828-7011-2"/>
    <s v="8월 전세버스 임차료"/>
    <x v="1286"/>
    <x v="0"/>
  </r>
  <r>
    <x v="33"/>
    <x v="33"/>
    <s v="바다정수산업(주)"/>
    <d v="2023-08-28T00:00:00"/>
    <s v="20230828-7021-2"/>
    <s v="마이크로필터 외"/>
    <x v="1004"/>
    <x v="0"/>
  </r>
  <r>
    <x v="33"/>
    <x v="33"/>
    <s v="진솔씨엔티"/>
    <d v="2023-08-29T00:00:00"/>
    <s v="20230829-7002-2"/>
    <s v="소석회"/>
    <x v="172"/>
    <x v="0"/>
  </r>
  <r>
    <x v="33"/>
    <x v="33"/>
    <s v="하나호스유공압"/>
    <d v="2023-08-29T00:00:00"/>
    <s v="20230829-7007-3"/>
    <s v="시설 8월 소모품 구입"/>
    <x v="1788"/>
    <x v="0"/>
  </r>
  <r>
    <x v="33"/>
    <x v="33"/>
    <s v="용마로지스주식회사"/>
    <d v="2023-08-30T00:00:00"/>
    <s v="20230830-7001-2"/>
    <s v="용마로지스 8월 해상 수입 정산"/>
    <x v="1789"/>
    <x v="0"/>
  </r>
  <r>
    <x v="33"/>
    <x v="33"/>
    <s v="용마로지스주식회사"/>
    <d v="2023-08-30T00:00:00"/>
    <s v="20230830-7001-5"/>
    <s v="용마로지스 8월 해상 수입 정산"/>
    <x v="1"/>
    <x v="0"/>
  </r>
  <r>
    <x v="33"/>
    <x v="33"/>
    <s v="용마로지스주식회사"/>
    <d v="2023-08-30T00:00:00"/>
    <s v="20230830-7002-2"/>
    <s v="용마로지스 8월 해상 수입 정산(퓨리텍전사지)"/>
    <x v="1790"/>
    <x v="0"/>
  </r>
  <r>
    <x v="33"/>
    <x v="33"/>
    <s v="용마로지스주식회사"/>
    <d v="2023-08-30T00:00:00"/>
    <s v="20230830-7002-5"/>
    <s v="용마로지스 8월 해상 수입 정산(퓨리텍전사지)"/>
    <x v="1"/>
    <x v="0"/>
  </r>
  <r>
    <x v="33"/>
    <x v="33"/>
    <s v="한국특수가스(주)"/>
    <d v="2023-08-30T00:00:00"/>
    <s v="20230830-7006-2"/>
    <s v="전북특구-양자점 합성용 시약류 구매 건"/>
    <x v="1791"/>
    <x v="0"/>
  </r>
  <r>
    <x v="33"/>
    <x v="33"/>
    <s v="(주)정원익스프레스"/>
    <d v="2023-08-30T00:00:00"/>
    <s v="20230830-7007-2"/>
    <s v="8월 정원익프레스 이용료"/>
    <x v="1"/>
    <x v="0"/>
  </r>
  <r>
    <x v="33"/>
    <x v="33"/>
    <s v="(주)LG유플러스"/>
    <d v="2023-08-31T00:00:00"/>
    <s v="20230831-7010-10"/>
    <s v="인터넷이용료"/>
    <x v="1295"/>
    <x v="0"/>
  </r>
  <r>
    <x v="33"/>
    <x v="33"/>
    <s v="(주)LG유플러스"/>
    <d v="2023-08-31T00:00:00"/>
    <s v="20230831-7011-2"/>
    <s v="전화요금"/>
    <x v="1792"/>
    <x v="0"/>
  </r>
  <r>
    <x v="33"/>
    <x v="33"/>
    <s v="주식회사 덕산종합과학"/>
    <d v="2023-08-31T00:00:00"/>
    <s v="20230831-7012-5"/>
    <s v="삼산화크롬"/>
    <x v="1793"/>
    <x v="0"/>
  </r>
  <r>
    <x v="33"/>
    <x v="33"/>
    <s v="대룡환경산업(주)"/>
    <d v="2023-08-31T00:00:00"/>
    <s v="20230831-7014-2"/>
    <s v="폐기물 처리"/>
    <x v="1794"/>
    <x v="0"/>
  </r>
  <r>
    <x v="33"/>
    <x v="33"/>
    <s v="이비테크(주)_전자조사"/>
    <d v="2023-08-31T00:00:00"/>
    <s v="20230831-7029-2"/>
    <s v="전자 조사"/>
    <x v="1795"/>
    <x v="0"/>
  </r>
  <r>
    <x v="33"/>
    <x v="33"/>
    <s v="한국휴글전자(주)"/>
    <d v="2023-08-31T00:00:00"/>
    <s v="20230831-7030-2"/>
    <s v="잉크"/>
    <x v="1096"/>
    <x v="0"/>
  </r>
  <r>
    <x v="33"/>
    <x v="33"/>
    <s v="주식회사 에스에이치머티리얼즈"/>
    <d v="2023-08-31T00:00:00"/>
    <s v="20230831-7031-2"/>
    <s v="C3F8 가스(에어코 사업분할)_x000a__x000a_C3F8 (에어코 상호 변경)"/>
    <x v="1006"/>
    <x v="0"/>
  </r>
  <r>
    <x v="33"/>
    <x v="33"/>
    <s v="유한회사 제이와이산업"/>
    <d v="2023-08-31T00:00:00"/>
    <s v="20230831-7032-2"/>
    <s v="폐합성 수지"/>
    <x v="1064"/>
    <x v="0"/>
  </r>
  <r>
    <x v="33"/>
    <x v="33"/>
    <s v="삼봉에너지"/>
    <d v="2023-08-31T00:00:00"/>
    <s v="20230831-7033-3"/>
    <s v="8월 주유"/>
    <x v="1"/>
    <x v="0"/>
  </r>
  <r>
    <x v="33"/>
    <x v="33"/>
    <s v="삼봉에너지"/>
    <d v="2023-08-31T00:00:00"/>
    <s v="20230831-7033-5"/>
    <s v="8월 주유"/>
    <x v="1"/>
    <x v="0"/>
  </r>
  <r>
    <x v="33"/>
    <x v="33"/>
    <s v="로젠전주"/>
    <d v="2023-08-31T00:00:00"/>
    <s v="20230831-7034-2"/>
    <s v="8월 택배"/>
    <x v="1796"/>
    <x v="0"/>
  </r>
  <r>
    <x v="33"/>
    <x v="33"/>
    <s v="효성산업"/>
    <d v="2023-08-31T00:00:00"/>
    <s v="20230831-7035-2"/>
    <s v="CHUCK 수리 등"/>
    <x v="1797"/>
    <x v="0"/>
  </r>
  <r>
    <x v="33"/>
    <x v="33"/>
    <s v="(주)하나로티앤에스"/>
    <d v="2023-08-31T00:00:00"/>
    <s v="20230831-7038-2"/>
    <s v="수출운송료"/>
    <x v="1674"/>
    <x v="0"/>
  </r>
  <r>
    <x v="33"/>
    <x v="33"/>
    <s v="케이이엑스익스프에스코리아 주식회사"/>
    <d v="2023-08-31T00:00:00"/>
    <s v="20230831-7039-2"/>
    <s v="수출운송료"/>
    <x v="1798"/>
    <x v="0"/>
  </r>
  <r>
    <x v="33"/>
    <x v="33"/>
    <s v="(주)세영로지스틱스"/>
    <d v="2023-08-31T00:00:00"/>
    <s v="20230831-7040-2"/>
    <s v="수출운송료"/>
    <x v="1299"/>
    <x v="0"/>
  </r>
  <r>
    <x v="33"/>
    <x v="33"/>
    <s v="주식회사 세미템"/>
    <d v="2023-09-01T00:00:00"/>
    <s v="20230901-7011-2"/>
    <s v="FIB SEM 단면분석"/>
    <x v="431"/>
    <x v="0"/>
  </r>
  <r>
    <x v="33"/>
    <x v="33"/>
    <s v="(주)제우스아이엔씨"/>
    <d v="2023-09-04T00:00:00"/>
    <s v="20230904-7002-2"/>
    <s v="VACCUM PUMP 오버홀"/>
    <x v="1799"/>
    <x v="0"/>
  </r>
  <r>
    <x v="33"/>
    <x v="33"/>
    <s v="인천공항세관장"/>
    <d v="2023-09-04T00:00:00"/>
    <s v="20230904-7003-1"/>
    <s v="포토마스크 수입부가세"/>
    <x v="1800"/>
    <x v="0"/>
  </r>
  <r>
    <x v="33"/>
    <x v="33"/>
    <s v="영광건설기계"/>
    <d v="2023-09-04T00:00:00"/>
    <s v="20230904-7005-2"/>
    <s v="루이홍 수입약품 하역 지게차 사용료"/>
    <x v="1493"/>
    <x v="0"/>
  </r>
  <r>
    <x v="33"/>
    <x v="33"/>
    <s v="전라아크릴"/>
    <d v="2023-09-04T00:00:00"/>
    <s v="20230904-7006-2"/>
    <s v="장비 부착용 아크릴 명패"/>
    <x v="1801"/>
    <x v="0"/>
  </r>
  <r>
    <x v="33"/>
    <x v="33"/>
    <s v="한국에스지에스(주)"/>
    <d v="2023-09-04T00:00:00"/>
    <s v="20230904-7007-2"/>
    <s v="SGS Testing fee"/>
    <x v="1802"/>
    <x v="0"/>
  </r>
  <r>
    <x v="33"/>
    <x v="33"/>
    <s v="한국특수가스(주)"/>
    <d v="2023-09-04T00:00:00"/>
    <s v="20230904-7013-2"/>
    <s v="전북특구-양자점 합성용 시약류 구매 건"/>
    <x v="1803"/>
    <x v="0"/>
  </r>
  <r>
    <x v="33"/>
    <x v="33"/>
    <s v="주식회사 한비로"/>
    <d v="2023-09-04T00:00:00"/>
    <s v="20230904-7014-2"/>
    <s v="그룹웨어 서버호스팅료"/>
    <x v="1580"/>
    <x v="0"/>
  </r>
  <r>
    <x v="33"/>
    <x v="33"/>
    <s v="(주)한국피더블유티"/>
    <d v="2023-09-04T00:00:00"/>
    <s v="20230904-7015-2"/>
    <s v="Titan ASD"/>
    <x v="498"/>
    <x v="0"/>
  </r>
  <r>
    <x v="33"/>
    <x v="33"/>
    <s v="더블유텍"/>
    <d v="2023-09-05T00:00:00"/>
    <s v="20230905-7003-2"/>
    <s v="커브 트레이서 검교정"/>
    <x v="431"/>
    <x v="0"/>
  </r>
  <r>
    <x v="33"/>
    <x v="33"/>
    <s v="(주)세원"/>
    <d v="2023-09-08T00:00:00"/>
    <s v="20230908-7004-2"/>
    <s v="전북특구-양자점 합성용 시약류 구매 건"/>
    <x v="1804"/>
    <x v="0"/>
  </r>
  <r>
    <x v="33"/>
    <x v="33"/>
    <s v="드림정보전산"/>
    <d v="2023-09-11T00:00:00"/>
    <s v="20230911-7001-3"/>
    <s v="8월복합기"/>
    <x v="1292"/>
    <x v="0"/>
  </r>
  <r>
    <x v="33"/>
    <x v="33"/>
    <s v="드림정보전산"/>
    <d v="2023-09-11T00:00:00"/>
    <s v="20230911-7001-5"/>
    <s v="8월복합기"/>
    <x v="1805"/>
    <x v="0"/>
  </r>
  <r>
    <x v="33"/>
    <x v="33"/>
    <s v="전북도시가스"/>
    <d v="2023-09-11T00:00:00"/>
    <s v="20230911-7005-2"/>
    <s v="8월 도시가스"/>
    <x v="1806"/>
    <x v="0"/>
  </r>
  <r>
    <x v="33"/>
    <x v="33"/>
    <s v="전북도시가스"/>
    <d v="2023-09-11T00:00:00"/>
    <s v="20230911-7005-4"/>
    <s v="8월 도시가스"/>
    <x v="1807"/>
    <x v="0"/>
  </r>
  <r>
    <x v="33"/>
    <x v="33"/>
    <s v="주식회사 에이티에스"/>
    <d v="2023-09-11T00:00:00"/>
    <s v="20230911-7010-9"/>
    <s v="반도체용 램프"/>
    <x v="1028"/>
    <x v="0"/>
  </r>
  <r>
    <x v="33"/>
    <x v="33"/>
    <s v="다담P&amp;C"/>
    <d v="2023-09-11T00:00:00"/>
    <s v="20230911-7010-15"/>
    <s v="말통+배송비"/>
    <x v="1808"/>
    <x v="0"/>
  </r>
  <r>
    <x v="33"/>
    <x v="33"/>
    <s v="다담P&amp;C"/>
    <d v="2023-09-11T00:00:00"/>
    <s v="20230911-7010-16"/>
    <s v="말통+배송비"/>
    <x v="1809"/>
    <x v="0"/>
  </r>
  <r>
    <x v="33"/>
    <x v="33"/>
    <s v="금동테크"/>
    <d v="2023-09-11T00:00:00"/>
    <s v="20230911-7010-17"/>
    <s v="형광등"/>
    <x v="1810"/>
    <x v="0"/>
  </r>
  <r>
    <x v="33"/>
    <x v="33"/>
    <s v="인천공항세관장"/>
    <d v="2023-09-11T00:00:00"/>
    <s v="20230911-7013-1"/>
    <s v="포토마스크 수입부가세"/>
    <x v="1811"/>
    <x v="0"/>
  </r>
  <r>
    <x v="33"/>
    <x v="33"/>
    <s v="한국특수가스(주)"/>
    <d v="2023-09-11T00:00:00"/>
    <s v="20230911-7014-2"/>
    <s v="전북특구-양자점 합성용 시약류 구매 건"/>
    <x v="1791"/>
    <x v="0"/>
  </r>
  <r>
    <x v="33"/>
    <x v="33"/>
    <s v="클랩"/>
    <d v="2023-09-11T00:00:00"/>
    <s v="20230911-7021-2"/>
    <s v="미래전지 소재,부품 활성화 지원사업 과제 수행을 위한 시약 구매"/>
    <x v="1812"/>
    <x v="0"/>
  </r>
  <r>
    <x v="33"/>
    <x v="33"/>
    <s v="(주)제우스"/>
    <d v="2023-09-12T00:00:00"/>
    <s v="20230912-7009-2"/>
    <s v="전북특구-양자점 합성용 시약류 구매 건"/>
    <x v="1813"/>
    <x v="0"/>
  </r>
  <r>
    <x v="33"/>
    <x v="33"/>
    <s v="에치세미텍"/>
    <d v="2023-09-13T00:00:00"/>
    <s v="20230913-7004-2"/>
    <s v="전북특구-양자점 합성용 시약류 구매 건"/>
    <x v="1814"/>
    <x v="0"/>
  </r>
  <r>
    <x v="33"/>
    <x v="33"/>
    <s v="효동켐이엔지(주)"/>
    <d v="2023-09-13T00:00:00"/>
    <s v="20230913-7005-2"/>
    <s v="전북특구-양자점 합성용 시약류 구매 건"/>
    <x v="1815"/>
    <x v="0"/>
  </r>
  <r>
    <x v="33"/>
    <x v="33"/>
    <s v="주식회사 티원시스템"/>
    <d v="2023-09-13T00:00:00"/>
    <s v="20230913-7006-2"/>
    <s v="FFU 설치 및 개조"/>
    <x v="1816"/>
    <x v="0"/>
  </r>
  <r>
    <x v="33"/>
    <x v="33"/>
    <s v="주식회사 케이엘테크(KL TECH)"/>
    <d v="2023-09-13T00:00:00"/>
    <s v="20230913-7007-2"/>
    <s v="수소가스 정제기 중도금 40%"/>
    <x v="1817"/>
    <x v="0"/>
  </r>
  <r>
    <x v="33"/>
    <x v="33"/>
    <s v="(주)휴먼스타"/>
    <d v="2023-09-13T00:00:00"/>
    <s v="20230913-7009-2"/>
    <s v="반도체부문 재직자 교육"/>
    <x v="688"/>
    <x v="0"/>
  </r>
  <r>
    <x v="33"/>
    <x v="33"/>
    <s v="(주)유니암"/>
    <d v="2023-09-13T00:00:00"/>
    <s v="20230913-7014-2"/>
    <s v="전북특구 기술사업화 진행 시약류 구매"/>
    <x v="1818"/>
    <x v="0"/>
  </r>
  <r>
    <x v="33"/>
    <x v="33"/>
    <s v="세미콘스(주)"/>
    <d v="2023-09-14T00:00:00"/>
    <s v="20230914-7001-2"/>
    <s v="필라멘트 외 7월 대금"/>
    <x v="1819"/>
    <x v="0"/>
  </r>
  <r>
    <x v="33"/>
    <x v="33"/>
    <s v="세미콘스(주)"/>
    <d v="2023-09-14T00:00:00"/>
    <s v="20230914-7001-5"/>
    <s v="필라멘트 외 8월 대금"/>
    <x v="1820"/>
    <x v="0"/>
  </r>
  <r>
    <x v="33"/>
    <x v="33"/>
    <s v="피셈 주식회사"/>
    <d v="2023-09-14T00:00:00"/>
    <s v="20230914-7003-2"/>
    <s v="Edge ring"/>
    <x v="1040"/>
    <x v="0"/>
  </r>
  <r>
    <x v="33"/>
    <x v="33"/>
    <s v="나우chem"/>
    <d v="2023-09-15T00:00:00"/>
    <s v="20230915-7007-2"/>
    <s v="전북특구-양자점 합성용 시약류 구매 건"/>
    <x v="1821"/>
    <x v="0"/>
  </r>
  <r>
    <x v="33"/>
    <x v="33"/>
    <s v="(주)어드밴스메탈"/>
    <d v="2023-09-15T00:00:00"/>
    <s v="20230915-7010-2"/>
    <s v="Au 외"/>
    <x v="1822"/>
    <x v="0"/>
  </r>
  <r>
    <x v="33"/>
    <x v="33"/>
    <s v="청소마법사"/>
    <d v="2023-09-15T00:00:00"/>
    <s v="20230915-7015-2"/>
    <s v="윤하우스 301호 입주청소"/>
    <x v="1045"/>
    <x v="0"/>
  </r>
  <r>
    <x v="33"/>
    <x v="33"/>
    <s v="한국전력공사"/>
    <d v="2023-09-18T00:00:00"/>
    <s v="20230918-7001-2"/>
    <s v="전기요금"/>
    <x v="1823"/>
    <x v="0"/>
  </r>
  <r>
    <x v="33"/>
    <x v="33"/>
    <s v="용마로지스주식회사"/>
    <d v="2023-09-18T00:00:00"/>
    <s v="20230918-7006-2"/>
    <s v="용마로지스 9월 항공 수입 정산"/>
    <x v="1824"/>
    <x v="0"/>
  </r>
  <r>
    <x v="33"/>
    <x v="33"/>
    <s v="용마로지스주식회사"/>
    <d v="2023-09-18T00:00:00"/>
    <s v="20230918-7006-5"/>
    <s v="용마로지스 9월 항공 수입 정산"/>
    <x v="1"/>
    <x v="0"/>
  </r>
  <r>
    <x v="33"/>
    <x v="33"/>
    <s v="유한회사 제이와이산업"/>
    <d v="2023-09-18T00:00:00"/>
    <s v="20230918-7009-2"/>
    <s v="폐합성 수지"/>
    <x v="1130"/>
    <x v="0"/>
  </r>
  <r>
    <x v="33"/>
    <x v="33"/>
    <s v="시앤에스 솔루션"/>
    <d v="2023-09-18T00:00:00"/>
    <s v="20230918-7010-2"/>
    <s v="EPI 시설 화관법 컨설팅 중도금(30%)"/>
    <x v="1825"/>
    <x v="0"/>
  </r>
  <r>
    <x v="33"/>
    <x v="33"/>
    <s v="드림정보전산"/>
    <d v="2023-09-19T00:00:00"/>
    <s v="20230919-7004-2"/>
    <s v="전북특구-양자점 합성용 소모품 구매 건"/>
    <x v="1826"/>
    <x v="0"/>
  </r>
  <r>
    <x v="33"/>
    <x v="33"/>
    <s v="주식회사 케미탑상사"/>
    <d v="2023-09-19T00:00:00"/>
    <s v="20230919-7006-2"/>
    <s v="아세톤 외"/>
    <x v="1827"/>
    <x v="0"/>
  </r>
  <r>
    <x v="33"/>
    <x v="33"/>
    <s v="우진ACT 호남지사"/>
    <d v="2023-09-19T00:00:00"/>
    <s v="20230919-7007-2"/>
    <s v="전북특구-양자점 합성용 소모품 구매 건"/>
    <x v="1828"/>
    <x v="0"/>
  </r>
  <r>
    <x v="33"/>
    <x v="33"/>
    <s v="애드테크"/>
    <d v="2023-09-19T00:00:00"/>
    <s v="20230919-7008-2"/>
    <s v="전북특구-양자점 합성용 소모품 구매 건"/>
    <x v="1347"/>
    <x v="0"/>
  </r>
  <r>
    <x v="33"/>
    <x v="33"/>
    <s v="주식회사 케미탑상사"/>
    <d v="2023-09-19T00:00:00"/>
    <s v="20230919-7009-2"/>
    <s v="전북특구-양자점 합성용 시약류 구매 건"/>
    <x v="1829"/>
    <x v="0"/>
  </r>
  <r>
    <x v="33"/>
    <x v="33"/>
    <s v="한국휴글전자(주)"/>
    <d v="2023-09-19T00:00:00"/>
    <s v="20230919-7012-2"/>
    <s v="잉크"/>
    <x v="1096"/>
    <x v="0"/>
  </r>
  <r>
    <x v="33"/>
    <x v="33"/>
    <s v="(주)씨큐스"/>
    <d v="2023-09-20T00:00:00"/>
    <s v="20230920-7004-2"/>
    <s v="ION GAUGE 외"/>
    <x v="1166"/>
    <x v="0"/>
  </r>
  <r>
    <x v="33"/>
    <x v="33"/>
    <s v="(주)코디스"/>
    <d v="2023-09-20T00:00:00"/>
    <s v="20230920-7007-2"/>
    <s v="Blade"/>
    <x v="1830"/>
    <x v="0"/>
  </r>
  <r>
    <x v="33"/>
    <x v="33"/>
    <s v="(주)석영테크"/>
    <d v="2023-09-20T00:00:00"/>
    <s v="20230920-7010-2"/>
    <s v="ASQ BOAT"/>
    <x v="527"/>
    <x v="0"/>
  </r>
  <r>
    <x v="33"/>
    <x v="33"/>
    <s v="코드케이"/>
    <d v="2023-09-20T00:00:00"/>
    <s v="20230920-7011-2"/>
    <s v="전산유지보수"/>
    <x v="1244"/>
    <x v="0"/>
  </r>
  <r>
    <x v="33"/>
    <x v="33"/>
    <s v="진흥무역(주)"/>
    <d v="2023-09-20T00:00:00"/>
    <s v="20230920-7012-2"/>
    <s v="전북특구-양자점 합성용 소모품류 구매 건"/>
    <x v="1831"/>
    <x v="0"/>
  </r>
  <r>
    <x v="33"/>
    <x v="33"/>
    <s v="롯데렌탈(주)"/>
    <d v="2023-09-20T00:00:00"/>
    <s v="20230920-7015-2"/>
    <s v="9월 차량 렌탈"/>
    <x v="1257"/>
    <x v="0"/>
  </r>
  <r>
    <x v="33"/>
    <x v="33"/>
    <s v="롯데렌탈(주)"/>
    <d v="2023-09-20T00:00:00"/>
    <s v="20230920-7015-8"/>
    <s v="9월 차량 렌탈"/>
    <x v="1"/>
    <x v="0"/>
  </r>
  <r>
    <x v="33"/>
    <x v="33"/>
    <s v="롯데렌탈(주)"/>
    <d v="2023-09-20T00:00:00"/>
    <s v="20230920-7015-9"/>
    <s v="9월 차량 렌탈"/>
    <x v="1"/>
    <x v="0"/>
  </r>
  <r>
    <x v="33"/>
    <x v="33"/>
    <s v="유한회사 큐브환경"/>
    <d v="2023-09-20T00:00:00"/>
    <s v="20230920-7016-2"/>
    <s v="대기자가측정 수수료"/>
    <x v="170"/>
    <x v="0"/>
  </r>
  <r>
    <x v="33"/>
    <x v="33"/>
    <s v="인천공항세관장"/>
    <d v="2023-09-21T00:00:00"/>
    <s v="20230921-7002-1"/>
    <s v="포토마스크 수입부가세"/>
    <x v="1832"/>
    <x v="0"/>
  </r>
  <r>
    <x v="33"/>
    <x v="33"/>
    <s v="인천공항세관장"/>
    <d v="2023-09-21T00:00:00"/>
    <s v="20230921-7003-1"/>
    <s v="포토마스크 수입부가세"/>
    <x v="1833"/>
    <x v="0"/>
  </r>
  <r>
    <x v="33"/>
    <x v="33"/>
    <s v="일반화물"/>
    <d v="2023-09-21T00:00:00"/>
    <s v="20230921-7007-2"/>
    <s v="원광대 기증장비 운송 시 화물차 사용"/>
    <x v="1577"/>
    <x v="0"/>
  </r>
  <r>
    <x v="33"/>
    <x v="33"/>
    <s v="영광건설기계"/>
    <d v="2023-09-21T00:00:00"/>
    <s v="20230921-7008-2"/>
    <s v="원광대 기증장비 상차 지게차 사용료"/>
    <x v="1480"/>
    <x v="0"/>
  </r>
  <r>
    <x v="33"/>
    <x v="33"/>
    <s v="한국알박(주)"/>
    <d v="2023-09-21T00:00:00"/>
    <s v="20230921-7010-2"/>
    <s v="insulator 외"/>
    <x v="1689"/>
    <x v="0"/>
  </r>
  <r>
    <x v="33"/>
    <x v="33"/>
    <s v="진흥무역(주)"/>
    <d v="2023-09-21T00:00:00"/>
    <s v="20230921-7011-2"/>
    <s v="전사지 외"/>
    <x v="1834"/>
    <x v="0"/>
  </r>
  <r>
    <x v="33"/>
    <x v="33"/>
    <s v="에이엠씨주식회사"/>
    <d v="2023-09-21T00:00:00"/>
    <s v="20230921-7013-2"/>
    <s v="전북특구-양자점 합성용 소모품류 구매 건"/>
    <x v="1835"/>
    <x v="0"/>
  </r>
  <r>
    <x v="33"/>
    <x v="33"/>
    <s v="(주)제우스"/>
    <d v="2023-09-21T00:00:00"/>
    <s v="20230921-7017-2"/>
    <s v="전북특구-양자점 합성용 시약류 구매 건"/>
    <x v="1836"/>
    <x v="0"/>
  </r>
  <r>
    <x v="33"/>
    <x v="33"/>
    <s v="아마노코리아(주)광주지사"/>
    <d v="2023-09-22T00:00:00"/>
    <s v="20230922-7001-2"/>
    <s v="차량통제 관제 시스템 설치 공사"/>
    <x v="1837"/>
    <x v="0"/>
  </r>
  <r>
    <x v="33"/>
    <x v="33"/>
    <s v="아마노코리아(주)광주지사"/>
    <d v="2023-09-22T00:00:00"/>
    <s v="20230922-7002-2"/>
    <s v="주차관제시스템 차단기 수리비"/>
    <x v="1339"/>
    <x v="0"/>
  </r>
  <r>
    <x v="33"/>
    <x v="33"/>
    <s v="(주)씨큐스"/>
    <d v="2023-09-22T00:00:00"/>
    <s v="20230922-7003-2"/>
    <s v="IMPLANT 장비설치 중도금 40%"/>
    <x v="1838"/>
    <x v="0"/>
  </r>
  <r>
    <x v="33"/>
    <x v="33"/>
    <s v="주식회사 케이엘테크(KL TECH)"/>
    <d v="2023-09-22T00:00:00"/>
    <s v="20230922-7004-2"/>
    <s v="질소가스 정제기 잔금 30%"/>
    <x v="1511"/>
    <x v="0"/>
  </r>
  <r>
    <x v="33"/>
    <x v="33"/>
    <s v="삼정솔루텍"/>
    <d v="2023-09-22T00:00:00"/>
    <s v="20230922-7005-2"/>
    <s v="WET STATION 잔금"/>
    <x v="1839"/>
    <x v="0"/>
  </r>
  <r>
    <x v="33"/>
    <x v="33"/>
    <s v="유한회사 케이엘이앤시"/>
    <d v="2023-09-22T00:00:00"/>
    <s v="20230922-7006-2"/>
    <s v="수소공급장치 set 중도금 40%"/>
    <x v="1840"/>
    <x v="0"/>
  </r>
  <r>
    <x v="33"/>
    <x v="33"/>
    <s v="(주)어드밴스메탈"/>
    <d v="2023-09-22T00:00:00"/>
    <s v="20230922-7007-2"/>
    <s v="Au 외"/>
    <x v="1841"/>
    <x v="0"/>
  </r>
  <r>
    <x v="33"/>
    <x v="33"/>
    <s v="(주)세미칩스"/>
    <d v="2023-09-22T00:00:00"/>
    <s v="20230922-7009-2"/>
    <s v="Wafer"/>
    <x v="1842"/>
    <x v="0"/>
  </r>
  <r>
    <x v="33"/>
    <x v="33"/>
    <s v="미래SWT"/>
    <d v="2023-09-24T00:00:00"/>
    <s v="20230924-7001-2"/>
    <s v="유기배기 정기교체"/>
    <x v="1375"/>
    <x v="0"/>
  </r>
  <r>
    <x v="33"/>
    <x v="33"/>
    <s v="(주)한국무역정보통신"/>
    <d v="2023-09-25T00:00:00"/>
    <s v="20230925-7012-2"/>
    <s v="전자무역서비스 이용료"/>
    <x v="1357"/>
    <x v="0"/>
  </r>
  <r>
    <x v="33"/>
    <x v="33"/>
    <s v="사단법인대한산업안전협회"/>
    <d v="2023-09-25T00:00:00"/>
    <s v="20230925-7014-2"/>
    <s v="9월 안전관리대행수수료"/>
    <x v="174"/>
    <x v="0"/>
  </r>
  <r>
    <x v="33"/>
    <x v="33"/>
    <s v="대한산업보건협회"/>
    <d v="2023-09-25T00:00:00"/>
    <s v="20230925-7015-2"/>
    <s v="9월 보건관리대행수수료"/>
    <x v="1"/>
    <x v="0"/>
  </r>
  <r>
    <x v="33"/>
    <x v="33"/>
    <s v="(주)에스원전주"/>
    <d v="2023-09-25T00:00:00"/>
    <s v="20230925-7016-2"/>
    <s v="무인기계경비용역료"/>
    <x v="1143"/>
    <x v="0"/>
  </r>
  <r>
    <x v="33"/>
    <x v="33"/>
    <s v="(주)에스원전주"/>
    <d v="2023-09-25T00:00:00"/>
    <s v="20230925-7016-4"/>
    <s v="보안정보시스템이용료"/>
    <x v="1050"/>
    <x v="0"/>
  </r>
  <r>
    <x v="33"/>
    <x v="33"/>
    <s v="(주)에스원전주"/>
    <d v="2023-09-25T00:00:00"/>
    <s v="20230925-7016-6"/>
    <s v="카메라, 창고CCTV본체 렌탈"/>
    <x v="1768"/>
    <x v="0"/>
  </r>
  <r>
    <x v="33"/>
    <x v="33"/>
    <s v="(주)에스원전주"/>
    <d v="2023-09-25T00:00:00"/>
    <s v="20230925-7016-8"/>
    <s v="안티랜섬웨어,에스원VP"/>
    <x v="1261"/>
    <x v="0"/>
  </r>
  <r>
    <x v="33"/>
    <x v="33"/>
    <s v="(주)에스원전주"/>
    <d v="2023-09-25T00:00:00"/>
    <s v="20230925-7016-10"/>
    <s v="디바이스키퍼 렌탈"/>
    <x v="1262"/>
    <x v="0"/>
  </r>
  <r>
    <x v="33"/>
    <x v="33"/>
    <s v="(주)에스원전주"/>
    <d v="2023-09-25T00:00:00"/>
    <s v="20230925-7016-12"/>
    <s v="서버백신이용료"/>
    <x v="1263"/>
    <x v="0"/>
  </r>
  <r>
    <x v="33"/>
    <x v="33"/>
    <s v="(주)에스원전주"/>
    <d v="2023-09-25T00:00:00"/>
    <s v="20230925-7016-14"/>
    <s v="클린룸근태시스템이용료"/>
    <x v="1264"/>
    <x v="0"/>
  </r>
  <r>
    <x v="33"/>
    <x v="33"/>
    <s v="인천공항세관장"/>
    <d v="2023-09-25T00:00:00"/>
    <s v="20230925-7019-1"/>
    <s v="9월 항공 수입부가세"/>
    <x v="1843"/>
    <x v="0"/>
  </r>
  <r>
    <x v="33"/>
    <x v="33"/>
    <s v="인천공항세관장"/>
    <d v="2023-09-25T00:00:00"/>
    <s v="20230925-7019-2"/>
    <s v="9월 항공 수입부가세"/>
    <x v="1844"/>
    <x v="0"/>
  </r>
  <r>
    <x v="33"/>
    <x v="33"/>
    <s v="인천공항세관장"/>
    <d v="2023-09-25T00:00:00"/>
    <s v="20230925-7019-3"/>
    <s v="9월 항공 수입부가세"/>
    <x v="1845"/>
    <x v="0"/>
  </r>
  <r>
    <x v="33"/>
    <x v="33"/>
    <s v="인천공항세관장"/>
    <d v="2023-09-25T00:00:00"/>
    <s v="20230925-7019-4"/>
    <s v="9월 항공 수입부가세"/>
    <x v="1846"/>
    <x v="0"/>
  </r>
  <r>
    <x v="33"/>
    <x v="33"/>
    <s v="인천공항세관장"/>
    <d v="2023-09-25T00:00:00"/>
    <s v="20230925-7019-5"/>
    <s v="9월 항공 수입부가세"/>
    <x v="1847"/>
    <x v="0"/>
  </r>
  <r>
    <x v="33"/>
    <x v="33"/>
    <s v="인천공항세관장"/>
    <d v="2023-09-25T00:00:00"/>
    <s v="20230925-7019-6"/>
    <s v="9월 항공 수입부가세"/>
    <x v="1848"/>
    <x v="0"/>
  </r>
  <r>
    <x v="33"/>
    <x v="33"/>
    <s v="인천공항세관장"/>
    <d v="2023-09-25T00:00:00"/>
    <s v="20230925-7019-7"/>
    <s v="9월 항공 수입부가세"/>
    <x v="1849"/>
    <x v="0"/>
  </r>
  <r>
    <x v="33"/>
    <x v="33"/>
    <s v="인천공항세관장"/>
    <d v="2023-09-25T00:00:00"/>
    <s v="20230925-7019-8"/>
    <s v="9월 항공 수입부가세"/>
    <x v="1850"/>
    <x v="0"/>
  </r>
  <r>
    <x v="33"/>
    <x v="33"/>
    <s v="인천세관장"/>
    <d v="2023-09-25T00:00:00"/>
    <s v="20230925-7019-10"/>
    <s v="8월 루이홍 약품 수입부가세"/>
    <x v="1851"/>
    <x v="0"/>
  </r>
  <r>
    <x v="33"/>
    <x v="33"/>
    <s v="양산세관장"/>
    <d v="2023-09-25T00:00:00"/>
    <s v="20230925-7019-12"/>
    <s v="무한대산 heating chamber 수입부가세"/>
    <x v="1852"/>
    <x v="0"/>
  </r>
  <r>
    <x v="33"/>
    <x v="33"/>
    <s v="제이앤엠"/>
    <d v="2023-09-25T00:00:00"/>
    <s v="20230925-7021-2"/>
    <s v="SUS 받침대 등"/>
    <x v="1853"/>
    <x v="0"/>
  </r>
  <r>
    <x v="33"/>
    <x v="33"/>
    <s v="우진ACT 호남지사"/>
    <d v="2023-09-25T00:00:00"/>
    <s v="20230925-7022-2"/>
    <s v="클린룸 소모품"/>
    <x v="1416"/>
    <x v="0"/>
  </r>
  <r>
    <x v="33"/>
    <x v="33"/>
    <s v="(주)LG유플러스"/>
    <d v="2023-09-25T00:00:00"/>
    <s v="20230925-7028-9"/>
    <s v="인터넷이용료"/>
    <x v="1295"/>
    <x v="0"/>
  </r>
  <r>
    <x v="33"/>
    <x v="33"/>
    <s v="(유)신일해외관광"/>
    <d v="2023-09-25T00:00:00"/>
    <s v="20230925-7037-2"/>
    <s v="9월 전세버스 임차료"/>
    <x v="1286"/>
    <x v="0"/>
  </r>
  <r>
    <x v="33"/>
    <x v="33"/>
    <s v="드림정보전산"/>
    <d v="2023-09-25T00:00:00"/>
    <s v="20230925-7038-2"/>
    <s v="9월복합기"/>
    <x v="1292"/>
    <x v="0"/>
  </r>
  <r>
    <x v="33"/>
    <x v="33"/>
    <s v="(주)풀무원푸드앤컬쳐"/>
    <d v="2023-09-25T00:00:00"/>
    <s v="20230925-7039-2"/>
    <s v="9월 식대"/>
    <x v="1854"/>
    <x v="0"/>
  </r>
  <r>
    <x v="33"/>
    <x v="33"/>
    <s v="(주)풀무원푸드앤컬쳐"/>
    <d v="2023-09-25T00:00:00"/>
    <s v="20230925-7039-4"/>
    <s v="9월 식대"/>
    <x v="1089"/>
    <x v="0"/>
  </r>
  <r>
    <x v="33"/>
    <x v="33"/>
    <s v="(주)제네시스"/>
    <d v="2023-09-25T00:00:00"/>
    <s v="20230925-7040-2"/>
    <s v="SSM 530 CV SYSTEM 계약금 40%"/>
    <x v="1692"/>
    <x v="0"/>
  </r>
  <r>
    <x v="33"/>
    <x v="33"/>
    <s v="오텍코리아 주식회사"/>
    <d v="2023-09-25T00:00:00"/>
    <s v="20230925-7044-2"/>
    <s v="알루미나"/>
    <x v="1004"/>
    <x v="0"/>
  </r>
  <r>
    <x v="33"/>
    <x v="33"/>
    <s v="와이에스엔지니어링"/>
    <d v="2023-09-25T00:00:00"/>
    <s v="20230925-7045-2"/>
    <s v="RO 세정"/>
    <x v="1855"/>
    <x v="0"/>
  </r>
  <r>
    <x v="33"/>
    <x v="33"/>
    <s v="덕성기획"/>
    <d v="2023-09-25T00:00:00"/>
    <s v="20230925-7046-2"/>
    <s v="C/T 스티커 외"/>
    <x v="1258"/>
    <x v="0"/>
  </r>
  <r>
    <x v="33"/>
    <x v="33"/>
    <s v="한국특수가스(주)"/>
    <d v="2023-09-25T00:00:00"/>
    <s v="20230925-7047-2"/>
    <s v="가스"/>
    <x v="1856"/>
    <x v="0"/>
  </r>
  <r>
    <x v="33"/>
    <x v="33"/>
    <s v="(주)파워벨리"/>
    <d v="2023-09-25T00:00:00"/>
    <s v="20230925-7049-2"/>
    <s v="FRD Process Set-Up 제품 조립"/>
    <x v="1857"/>
    <x v="0"/>
  </r>
  <r>
    <x v="33"/>
    <x v="33"/>
    <s v="우진ACT 호남지사"/>
    <d v="2023-09-25T00:00:00"/>
    <s v="20230925-7050-2"/>
    <s v="클린룸 소모품"/>
    <x v="1455"/>
    <x v="0"/>
  </r>
  <r>
    <x v="33"/>
    <x v="33"/>
    <s v="주식회사 넥스텍"/>
    <d v="2023-09-26T00:00:00"/>
    <s v="20230926-7002-2"/>
    <s v="RF MATCHING NETWORK REPAIR"/>
    <x v="1858"/>
    <x v="0"/>
  </r>
  <r>
    <x v="33"/>
    <x v="33"/>
    <s v="퍼스텍"/>
    <d v="2023-09-26T00:00:00"/>
    <s v="20230926-7003-2"/>
    <s v="반도체검사"/>
    <x v="1859"/>
    <x v="0"/>
  </r>
  <r>
    <x v="33"/>
    <x v="33"/>
    <s v="씨랩(C Lab)"/>
    <d v="2023-09-26T00:00:00"/>
    <s v="20230926-7015-2"/>
    <s v="커피머신 원두 시럽"/>
    <x v="1784"/>
    <x v="0"/>
  </r>
  <r>
    <x v="33"/>
    <x v="33"/>
    <s v="신정상사"/>
    <d v="2023-09-26T00:00:00"/>
    <s v="20230926-7016-2"/>
    <s v="화장지"/>
    <x v="1598"/>
    <x v="0"/>
  </r>
  <r>
    <x v="33"/>
    <x v="33"/>
    <s v="생수백화점"/>
    <d v="2023-09-26T00:00:00"/>
    <s v="20230926-7017-2"/>
    <s v="9월 생수"/>
    <x v="1860"/>
    <x v="0"/>
  </r>
  <r>
    <x v="33"/>
    <x v="33"/>
    <s v="주식회사 에스에이치머티리얼즈"/>
    <d v="2023-09-26T00:00:00"/>
    <s v="20230926-7022-2"/>
    <s v="C3F8"/>
    <x v="1006"/>
    <x v="0"/>
  </r>
  <r>
    <x v="33"/>
    <x v="33"/>
    <s v="(주)LG유플러스"/>
    <d v="2023-09-27T00:00:00"/>
    <s v="20230927-7009-2"/>
    <s v="전화요금"/>
    <x v="1861"/>
    <x v="0"/>
  </r>
  <r>
    <x v="33"/>
    <x v="33"/>
    <s v="이비테크(주)_전자조사"/>
    <d v="2023-09-27T00:00:00"/>
    <s v="20230927-7014-2"/>
    <s v="전자 조사"/>
    <x v="1735"/>
    <x v="0"/>
  </r>
  <r>
    <x v="33"/>
    <x v="33"/>
    <s v="(주)비앤아이시스템"/>
    <d v="2023-09-27T00:00:00"/>
    <s v="20230927-7031-2"/>
    <s v="전북특구-양자점 합성용 소모품 구매 건"/>
    <x v="1862"/>
    <x v="0"/>
  </r>
  <r>
    <x v="33"/>
    <x v="33"/>
    <s v="NTL(엔티엘)"/>
    <d v="2023-09-27T00:00:00"/>
    <s v="20230927-7032-2"/>
    <s v="100Pin 수리"/>
    <x v="1863"/>
    <x v="0"/>
  </r>
  <r>
    <x v="33"/>
    <x v="33"/>
    <s v="민디자인"/>
    <d v="2023-09-27T00:00:00"/>
    <s v="20230927-7035-2"/>
    <s v="명함 및 차단기명판 제작"/>
    <x v="1864"/>
    <x v="0"/>
  </r>
  <r>
    <x v="33"/>
    <x v="33"/>
    <s v="주식회사농협목우촌전주지머"/>
    <d v="2023-09-27T00:00:00"/>
    <s v="20230927-7036-2"/>
    <s v="임직원 명절 선물세트"/>
    <x v="1865"/>
    <x v="0"/>
  </r>
  <r>
    <x v="33"/>
    <x v="33"/>
    <s v="엘익스프레스(L Express)"/>
    <d v="2023-09-30T00:00:00"/>
    <s v="20230930-7001-6"/>
    <s v="9월 소액"/>
    <x v="1866"/>
    <x v="0"/>
  </r>
  <r>
    <x v="33"/>
    <x v="33"/>
    <s v="진솔씨엔티"/>
    <d v="2023-09-30T00:00:00"/>
    <s v="20230930-7003-2"/>
    <s v="소석회"/>
    <x v="172"/>
    <x v="0"/>
  </r>
  <r>
    <x v="33"/>
    <x v="33"/>
    <s v="(주)금화"/>
    <d v="2023-09-30T00:00:00"/>
    <s v="20230930-7004-2"/>
    <s v="박스"/>
    <x v="1867"/>
    <x v="0"/>
  </r>
  <r>
    <x v="33"/>
    <x v="33"/>
    <s v="(주)세원"/>
    <d v="2023-09-30T00:00:00"/>
    <s v="20230930-7005-2"/>
    <s v="황산 외"/>
    <x v="1868"/>
    <x v="0"/>
  </r>
  <r>
    <x v="33"/>
    <x v="33"/>
    <s v="삼봉에너지"/>
    <d v="2023-09-30T00:00:00"/>
    <s v="20230930-7006-3"/>
    <s v="9월 주유"/>
    <x v="1"/>
    <x v="0"/>
  </r>
  <r>
    <x v="33"/>
    <x v="33"/>
    <s v="삼봉에너지"/>
    <d v="2023-09-30T00:00:00"/>
    <s v="20230930-7006-5"/>
    <s v="9월 주유"/>
    <x v="1"/>
    <x v="0"/>
  </r>
  <r>
    <x v="33"/>
    <x v="33"/>
    <s v="전북도시가스"/>
    <d v="2023-09-30T00:00:00"/>
    <s v="20230930-7007-2"/>
    <s v="9월 도시가스  32"/>
    <x v="1869"/>
    <x v="0"/>
  </r>
  <r>
    <x v="33"/>
    <x v="33"/>
    <s v="전북도시가스"/>
    <d v="2023-09-30T00:00:00"/>
    <s v="20230930-7007-4"/>
    <s v="9월 도시가스  187"/>
    <x v="1870"/>
    <x v="0"/>
  </r>
  <r>
    <x v="33"/>
    <x v="33"/>
    <s v="로젠전주"/>
    <d v="2023-09-30T00:00:00"/>
    <s v="20230930-7008-2"/>
    <s v="9월 택배"/>
    <x v="1871"/>
    <x v="0"/>
  </r>
  <r>
    <x v="33"/>
    <x v="33"/>
    <s v="(주)마이크로이미지"/>
    <d v="2023-09-30T00:00:00"/>
    <s v="20230930-7013-2"/>
    <s v="포토 마스크"/>
    <x v="1285"/>
    <x v="0"/>
  </r>
  <r>
    <x v="33"/>
    <x v="33"/>
    <s v="케이지엘(주)"/>
    <d v="2023-09-30T00:00:00"/>
    <s v="20230930-7014-2"/>
    <s v="수출운송료"/>
    <x v="1236"/>
    <x v="0"/>
  </r>
  <r>
    <x v="33"/>
    <x v="33"/>
    <s v="(주)하나로티앤에스"/>
    <d v="2023-09-30T00:00:00"/>
    <s v="20230930-7015-2"/>
    <s v="수출운송료"/>
    <x v="1242"/>
    <x v="0"/>
  </r>
  <r>
    <x v="33"/>
    <x v="33"/>
    <s v="(주)세영로지스틱스"/>
    <d v="2023-09-30T00:00:00"/>
    <s v="20230930-7016-2"/>
    <s v="수출운송료"/>
    <x v="1577"/>
    <x v="0"/>
  </r>
  <r>
    <x v="33"/>
    <x v="33"/>
    <s v="케이이엑스익스프에스코리아 주식회사"/>
    <d v="2023-09-30T00:00:00"/>
    <s v="20230930-7017-2"/>
    <s v="수출운송료"/>
    <x v="1"/>
    <x v="0"/>
  </r>
  <r>
    <x v="33"/>
    <x v="33"/>
    <s v="케이이엑스익스프에스코리아 주식회사"/>
    <d v="2023-09-30T00:00:00"/>
    <s v="20230930-7017-4"/>
    <s v="수출운송료"/>
    <x v="1457"/>
    <x v="0"/>
  </r>
  <r>
    <x v="33"/>
    <x v="33"/>
    <s v="케이이엑스익스프에스코리아 주식회사"/>
    <d v="2023-09-30T00:00:00"/>
    <s v="20230930-7017-5"/>
    <s v="수출운송료"/>
    <x v="1872"/>
    <x v="0"/>
  </r>
  <r>
    <x v="33"/>
    <x v="33"/>
    <s v="(주)정원익스프레스"/>
    <d v="2023-09-30T00:00:00"/>
    <s v="20230930-7018-2"/>
    <s v="9월 정원익프레스 이용료"/>
    <x v="1"/>
    <x v="0"/>
  </r>
  <r>
    <x v="33"/>
    <x v="33"/>
    <s v="(주)제이와이에스"/>
    <d v="2023-09-30T00:00:00"/>
    <s v="20230930-7019-1"/>
    <s v="대체"/>
    <x v="1679"/>
    <x v="0"/>
  </r>
  <r>
    <x v="33"/>
    <x v="33"/>
    <s v="(주)제이와이에스"/>
    <d v="2023-09-30T00:00:00"/>
    <s v="20230930-7019-2"/>
    <s v="대체"/>
    <x v="1873"/>
    <x v="0"/>
  </r>
  <r>
    <x v="33"/>
    <x v="33"/>
    <s v="(주)제이와이에스"/>
    <d v="2023-09-30T00:00:00"/>
    <s v="20230930-7019-3"/>
    <s v="대체"/>
    <x v="1678"/>
    <x v="0"/>
  </r>
  <r>
    <x v="33"/>
    <x v="33"/>
    <s v="(주)제이와이에스"/>
    <d v="2023-09-30T00:00:00"/>
    <s v="20230930-7019-4"/>
    <s v="대체"/>
    <x v="1874"/>
    <x v="0"/>
  </r>
  <r>
    <x v="33"/>
    <x v="33"/>
    <s v="주식회사 넥스텍"/>
    <d v="2023-09-30T00:00:00"/>
    <s v="20230930-7019-5"/>
    <s v="대체"/>
    <x v="1858"/>
    <x v="0"/>
  </r>
  <r>
    <x v="33"/>
    <x v="33"/>
    <s v="주식회사 넥스텍"/>
    <d v="2023-09-30T00:00:00"/>
    <s v="20230930-7019-6"/>
    <s v="대체"/>
    <x v="1875"/>
    <x v="0"/>
  </r>
  <r>
    <x v="33"/>
    <x v="33"/>
    <s v="스마트공조"/>
    <d v="2023-09-30T00:00:00"/>
    <s v="20230930-7019-7"/>
    <s v="대체"/>
    <x v="1532"/>
    <x v="0"/>
  </r>
  <r>
    <x v="33"/>
    <x v="33"/>
    <s v="스마트공조"/>
    <d v="2023-09-30T00:00:00"/>
    <s v="20230930-7019-8"/>
    <s v="대체"/>
    <x v="1665"/>
    <x v="0"/>
  </r>
  <r>
    <x v="33"/>
    <x v="33"/>
    <s v="스마트공조"/>
    <d v="2023-09-30T00:00:00"/>
    <s v="20230930-7019-9"/>
    <s v="대체"/>
    <x v="1532"/>
    <x v="0"/>
  </r>
  <r>
    <x v="33"/>
    <x v="33"/>
    <s v="스마트공조"/>
    <d v="2023-09-30T00:00:00"/>
    <s v="20230930-7019-10"/>
    <s v="대체"/>
    <x v="1665"/>
    <x v="0"/>
  </r>
  <r>
    <x v="33"/>
    <x v="33"/>
    <s v="유한회사 더번영건설"/>
    <d v="2023-09-30T00:00:00"/>
    <s v="20230930-7019-11"/>
    <s v="대체"/>
    <x v="1876"/>
    <x v="0"/>
  </r>
  <r>
    <x v="33"/>
    <x v="33"/>
    <s v="유한회사 더번영건설"/>
    <d v="2023-09-30T00:00:00"/>
    <s v="20230930-7019-12"/>
    <s v="대체"/>
    <x v="1877"/>
    <x v="0"/>
  </r>
  <r>
    <x v="33"/>
    <x v="33"/>
    <s v="진성산업"/>
    <d v="2023-09-30T00:00:00"/>
    <s v="20230930-7019-13"/>
    <s v="대체"/>
    <x v="170"/>
    <x v="0"/>
  </r>
  <r>
    <x v="33"/>
    <x v="33"/>
    <s v="진성산업"/>
    <d v="2023-09-30T00:00:00"/>
    <s v="20230930-7019-14"/>
    <s v="대체"/>
    <x v="1878"/>
    <x v="0"/>
  </r>
  <r>
    <x v="33"/>
    <x v="33"/>
    <s v="유한회사 케이엘이앤시"/>
    <d v="2023-09-30T00:00:00"/>
    <s v="20230930-7019-15"/>
    <s v="대체"/>
    <x v="1840"/>
    <x v="0"/>
  </r>
  <r>
    <x v="33"/>
    <x v="33"/>
    <s v="유한회사 케이엘이앤시"/>
    <d v="2023-09-30T00:00:00"/>
    <s v="20230930-7019-16"/>
    <s v="대체"/>
    <x v="1879"/>
    <x v="0"/>
  </r>
  <r>
    <x v="33"/>
    <x v="33"/>
    <s v="클랩"/>
    <d v="2023-09-30T00:00:00"/>
    <s v="20230930-7019-17"/>
    <s v="대체"/>
    <x v="1880"/>
    <x v="0"/>
  </r>
  <r>
    <x v="33"/>
    <x v="33"/>
    <s v="클랩"/>
    <d v="2023-09-30T00:00:00"/>
    <s v="20230930-7019-18"/>
    <s v="대체"/>
    <x v="1881"/>
    <x v="0"/>
  </r>
  <r>
    <x v="33"/>
    <x v="33"/>
    <s v="주식회사 덕산종합과학"/>
    <d v="2023-09-30T00:00:00"/>
    <s v="20230930-7019-19"/>
    <s v="대체"/>
    <x v="1793"/>
    <x v="0"/>
  </r>
  <r>
    <x v="33"/>
    <x v="33"/>
    <s v="주식회사 덕산종합과학"/>
    <d v="2023-09-30T00:00:00"/>
    <s v="20230930-7019-20"/>
    <s v="대체"/>
    <x v="1882"/>
    <x v="0"/>
  </r>
  <r>
    <x v="33"/>
    <x v="33"/>
    <s v="대진기계(주)"/>
    <d v="2023-09-30T00:00:00"/>
    <s v="20230930-7019-21"/>
    <s v="대체"/>
    <x v="1749"/>
    <x v="0"/>
  </r>
  <r>
    <x v="33"/>
    <x v="33"/>
    <s v="대진기계(주)"/>
    <d v="2023-09-30T00:00:00"/>
    <s v="20230930-7019-22"/>
    <s v="대체"/>
    <x v="1883"/>
    <x v="0"/>
  </r>
  <r>
    <x v="33"/>
    <x v="33"/>
    <s v="대진기계(주)"/>
    <d v="2023-09-30T00:00:00"/>
    <s v="20230930-7019-23"/>
    <s v="대체"/>
    <x v="1884"/>
    <x v="0"/>
  </r>
  <r>
    <x v="33"/>
    <x v="33"/>
    <s v="대진기계(주)"/>
    <d v="2023-09-30T00:00:00"/>
    <s v="20230930-7019-24"/>
    <s v="대체"/>
    <x v="1885"/>
    <x v="0"/>
  </r>
  <r>
    <x v="33"/>
    <x v="33"/>
    <s v="엘익스프레스(L Express)"/>
    <d v="2023-09-30T00:00:00"/>
    <s v="20230930-7019-25"/>
    <s v="대체"/>
    <x v="1866"/>
    <x v="0"/>
  </r>
  <r>
    <x v="33"/>
    <x v="33"/>
    <s v="엘익스프레스(L Express)"/>
    <d v="2023-09-30T00:00:00"/>
    <s v="20230930-7019-26"/>
    <s v="대체"/>
    <x v="1886"/>
    <x v="0"/>
  </r>
  <r>
    <x v="33"/>
    <x v="33"/>
    <s v="(주)석영테크"/>
    <d v="2023-09-30T00:00:00"/>
    <s v="20230930-7019-27"/>
    <s v="대체"/>
    <x v="1005"/>
    <x v="0"/>
  </r>
  <r>
    <x v="33"/>
    <x v="33"/>
    <s v="(주)석영테크"/>
    <d v="2023-09-30T00:00:00"/>
    <s v="20230930-7019-28"/>
    <s v="대체"/>
    <x v="1887"/>
    <x v="0"/>
  </r>
  <r>
    <x v="33"/>
    <x v="33"/>
    <s v="주식회사 온새미로"/>
    <d v="2023-09-30T00:00:00"/>
    <s v="20230930-7019-29"/>
    <s v="대체"/>
    <x v="155"/>
    <x v="0"/>
  </r>
  <r>
    <x v="33"/>
    <x v="33"/>
    <s v="주식회사 온새미로"/>
    <d v="2023-09-30T00:00:00"/>
    <s v="20230930-7019-30"/>
    <s v="대체"/>
    <x v="1888"/>
    <x v="0"/>
  </r>
  <r>
    <x v="33"/>
    <x v="33"/>
    <s v="한영콘트롤상사"/>
    <d v="2023-09-30T00:00:00"/>
    <s v="20230930-7020-11"/>
    <s v="타이머"/>
    <x v="1889"/>
    <x v="0"/>
  </r>
  <r>
    <x v="33"/>
    <x v="33"/>
    <s v="제일피앤에스"/>
    <d v="2023-09-30T00:00:00"/>
    <s v="20230930-7020-15"/>
    <s v="샤워기"/>
    <x v="1890"/>
    <x v="0"/>
  </r>
  <r>
    <x v="33"/>
    <x v="33"/>
    <s v="한국가스안전공사 전북지역본부"/>
    <d v="2023-09-30T00:00:00"/>
    <s v="20230930-7020-18"/>
    <s v="보수교육 교육비"/>
    <x v="1"/>
    <x v="0"/>
  </r>
  <r>
    <x v="33"/>
    <x v="33"/>
    <s v="다담P&amp;C"/>
    <d v="2023-09-30T00:00:00"/>
    <s v="20230930-7020-20"/>
    <s v="폐기물 말통"/>
    <x v="1891"/>
    <x v="0"/>
  </r>
  <r>
    <x v="33"/>
    <x v="33"/>
    <s v="다담P&amp;C"/>
    <d v="2023-09-30T00:00:00"/>
    <s v="20230930-7020-21"/>
    <s v="폐기물 말통"/>
    <x v="1892"/>
    <x v="0"/>
  </r>
  <r>
    <x v="33"/>
    <x v="33"/>
    <s v="관리부"/>
    <d v="2023-09-30T00:00:00"/>
    <s v="20230930-7034-1"/>
    <s v="2기 예정 부가세 대체"/>
    <x v="1"/>
    <x v="1293"/>
  </r>
  <r>
    <x v="33"/>
    <x v="33"/>
    <s v="(주)세원"/>
    <d v="2023-10-01T00:00:00"/>
    <s v="20231001-7005-2"/>
    <s v="전북특구-양자점 합성용 시약류 구매 건"/>
    <x v="1339"/>
    <x v="0"/>
  </r>
  <r>
    <x v="33"/>
    <x v="33"/>
    <s v="SPM"/>
    <d v="2023-10-01T00:00:00"/>
    <s v="20231001-7006-2"/>
    <s v="MPA UNIT SLIT 조정"/>
    <x v="1893"/>
    <x v="0"/>
  </r>
  <r>
    <x v="33"/>
    <x v="33"/>
    <s v="주식회사 한비로"/>
    <d v="2023-10-05T00:00:00"/>
    <s v="20231005-7006-2"/>
    <s v="그룹웨어 서버호스팅료"/>
    <x v="1580"/>
    <x v="0"/>
  </r>
  <r>
    <x v="33"/>
    <x v="33"/>
    <s v="효동켐이엔지(주)"/>
    <d v="2023-10-05T00:00:00"/>
    <s v="20231005-7010-2"/>
    <s v="전북특구-양자점 합성용 시약류 구매 건"/>
    <x v="1894"/>
    <x v="0"/>
  </r>
  <r>
    <x v="33"/>
    <x v="33"/>
    <s v="애드테크"/>
    <d v="2023-10-05T00:00:00"/>
    <s v="20231005-7011-2"/>
    <s v="전북특구-양자점 합성용 소모품류 구매 건"/>
    <x v="1895"/>
    <x v="0"/>
  </r>
  <r>
    <x v="33"/>
    <x v="33"/>
    <s v="에치세미텍"/>
    <d v="2023-10-05T00:00:00"/>
    <s v="20231005-7012-2"/>
    <s v="전북특구-양자점 합성용 시약류 구매 건"/>
    <x v="1814"/>
    <x v="0"/>
  </r>
  <r>
    <x v="33"/>
    <x v="33"/>
    <s v="(주)한국피더블유티"/>
    <d v="2023-10-05T00:00:00"/>
    <s v="20231005-7014-2"/>
    <s v="Titan ASD"/>
    <x v="498"/>
    <x v="0"/>
  </r>
  <r>
    <x v="33"/>
    <x v="33"/>
    <s v="우진ACT 호남지사"/>
    <d v="2023-10-06T00:00:00"/>
    <s v="20231006-7001-2"/>
    <s v="전북특구-양자점 합성용 소모품류 구매 건"/>
    <x v="1896"/>
    <x v="0"/>
  </r>
  <r>
    <x v="33"/>
    <x v="33"/>
    <s v="에이엠씨주식회사"/>
    <d v="2023-10-10T00:00:00"/>
    <s v="20231010-7016-2"/>
    <s v="전북특구-양자점 합성용 소모품류 구매 건"/>
    <x v="1897"/>
    <x v="0"/>
  </r>
  <r>
    <x v="33"/>
    <x v="33"/>
    <s v="주식회사 케미탑상사"/>
    <d v="2023-10-10T00:00:00"/>
    <s v="20231010-7017-2"/>
    <s v="전북특구-양자점 합성용 시약류 구매 건"/>
    <x v="1898"/>
    <x v="0"/>
  </r>
  <r>
    <x v="33"/>
    <x v="33"/>
    <s v="(주)컴퓨존"/>
    <d v="2023-10-10T00:00:00"/>
    <s v="20231010-7018-3"/>
    <s v="회의실 노트북 구매"/>
    <x v="1899"/>
    <x v="0"/>
  </r>
  <r>
    <x v="33"/>
    <x v="33"/>
    <s v="(주)지에스엔지니어링"/>
    <d v="2023-10-10T00:00:00"/>
    <s v="20231010-7019-2"/>
    <s v="프로브카드"/>
    <x v="1857"/>
    <x v="0"/>
  </r>
  <r>
    <x v="33"/>
    <x v="33"/>
    <s v="원일환경(주)"/>
    <d v="2023-10-10T00:00:00"/>
    <s v="20231010-7020-2"/>
    <s v="자가측정수수료"/>
    <x v="1449"/>
    <x v="0"/>
  </r>
  <r>
    <x v="33"/>
    <x v="33"/>
    <s v="우진ACT 호남지사"/>
    <d v="2023-10-11T00:00:00"/>
    <s v="20231011-7001-2"/>
    <s v="전북특구-양자점 합성용 소모품류 구매 건"/>
    <x v="1895"/>
    <x v="0"/>
  </r>
  <r>
    <x v="33"/>
    <x v="33"/>
    <s v="한국고분자시험연구소 주식회사"/>
    <d v="2023-10-11T00:00:00"/>
    <s v="20231011-7002-2"/>
    <s v="전북특구기술사업화-QD 성분분석"/>
    <x v="1900"/>
    <x v="0"/>
  </r>
  <r>
    <x v="33"/>
    <x v="33"/>
    <s v="클랩"/>
    <d v="2023-10-11T00:00:00"/>
    <s v="20231011-7004-2"/>
    <s v="전북특구-양자점 합성용 소모품류 구매 건"/>
    <x v="1901"/>
    <x v="0"/>
  </r>
  <r>
    <x v="33"/>
    <x v="33"/>
    <s v="주식회사 티원시스템"/>
    <d v="2023-10-11T00:00:00"/>
    <s v="20231011-7005-2"/>
    <s v="불량칩 이젝터 중도금"/>
    <x v="1523"/>
    <x v="0"/>
  </r>
  <r>
    <x v="33"/>
    <x v="33"/>
    <s v="주식회사 티원시스템"/>
    <d v="2023-10-11T00:00:00"/>
    <s v="20231011-7006-2"/>
    <s v="양품칩 이젝터 중도금"/>
    <x v="1522"/>
    <x v="0"/>
  </r>
  <r>
    <x v="33"/>
    <x v="33"/>
    <s v="(주)세미칩스"/>
    <d v="2023-10-12T00:00:00"/>
    <s v="20231012-7002-2"/>
    <s v="Wafer"/>
    <x v="1902"/>
    <x v="0"/>
  </r>
  <r>
    <x v="33"/>
    <x v="33"/>
    <s v="클랩"/>
    <d v="2023-10-12T00:00:00"/>
    <s v="20231012-7004-2"/>
    <s v="전북특구-양자점 합성용 시약류 구매 건"/>
    <x v="1903"/>
    <x v="0"/>
  </r>
  <r>
    <x v="33"/>
    <x v="33"/>
    <s v="나우chem"/>
    <d v="2023-10-12T00:00:00"/>
    <s v="20231012-7006-2"/>
    <s v="전북특구-양자점 합성용 시약류 구매 건"/>
    <x v="1904"/>
    <x v="0"/>
  </r>
  <r>
    <x v="33"/>
    <x v="33"/>
    <s v="진흥무역(주)"/>
    <d v="2023-10-12T00:00:00"/>
    <s v="20231012-7007-2"/>
    <s v="전북특구-양자점 합성용 소모품류 구매 건"/>
    <x v="1905"/>
    <x v="0"/>
  </r>
  <r>
    <x v="33"/>
    <x v="33"/>
    <s v="(주)비앤아이시스템"/>
    <d v="2023-10-12T00:00:00"/>
    <s v="20231012-7010-2"/>
    <s v="전북특구-양자점 합성용 소모품류 구매 건"/>
    <x v="1906"/>
    <x v="0"/>
  </r>
  <r>
    <x v="33"/>
    <x v="33"/>
    <s v="주식회사 서호엔지니어링"/>
    <d v="2023-10-13T00:00:00"/>
    <s v="20231013-7002-2"/>
    <s v="EPI REACTOR 부속설비(다이) 제작 설치 건"/>
    <x v="1907"/>
    <x v="0"/>
  </r>
  <r>
    <x v="33"/>
    <x v="33"/>
    <s v="우진ACT 호남지사"/>
    <d v="2023-10-13T00:00:00"/>
    <s v="20231013-7006-2"/>
    <s v="전북특구-양자점 합성용 소모품류 구매 건"/>
    <x v="1908"/>
    <x v="0"/>
  </r>
  <r>
    <x v="33"/>
    <x v="33"/>
    <s v="SPM"/>
    <d v="2023-10-13T00:00:00"/>
    <s v="20231013-7007-2"/>
    <s v="전북특구-양자점 합성용 소모품류 구매 건"/>
    <x v="1182"/>
    <x v="0"/>
  </r>
  <r>
    <x v="33"/>
    <x v="33"/>
    <s v="코드케이"/>
    <d v="2023-10-13T00:00:00"/>
    <s v="20231013-7010-2"/>
    <s v="전산유지보수"/>
    <x v="1244"/>
    <x v="0"/>
  </r>
  <r>
    <x v="33"/>
    <x v="33"/>
    <s v="(주)어드밴스메탈"/>
    <d v="2023-10-15T00:00:00"/>
    <s v="20231015-7003-2"/>
    <s v="Au 외"/>
    <x v="1909"/>
    <x v="0"/>
  </r>
  <r>
    <x v="33"/>
    <x v="33"/>
    <s v="(주)덕성테크팩"/>
    <d v="2023-10-16T00:00:00"/>
    <s v="20231016-7006-2"/>
    <s v="전북특구-양자점 합성용 소모품류 구매 건"/>
    <x v="1068"/>
    <x v="0"/>
  </r>
  <r>
    <x v="33"/>
    <x v="33"/>
    <s v="주식회사 온새미로"/>
    <d v="2023-10-16T00:00:00"/>
    <s v="20231016-7010-2"/>
    <s v="Horizontal Furnace Refyrbish 잔금 30%"/>
    <x v="155"/>
    <x v="0"/>
  </r>
  <r>
    <x v="33"/>
    <x v="33"/>
    <s v="뉴텍"/>
    <d v="2023-10-17T00:00:00"/>
    <s v="20231017-7002-2"/>
    <s v="펌프 수리"/>
    <x v="1910"/>
    <x v="0"/>
  </r>
  <r>
    <x v="33"/>
    <x v="33"/>
    <s v="용마로지스주식회사"/>
    <d v="2023-10-17T00:00:00"/>
    <s v="20231017-7004-2"/>
    <s v="용마로지스 10월 항공 수입 정산"/>
    <x v="1911"/>
    <x v="0"/>
  </r>
  <r>
    <x v="33"/>
    <x v="33"/>
    <s v="용마로지스주식회사"/>
    <d v="2023-10-17T00:00:00"/>
    <s v="20231017-7004-5"/>
    <s v="용마로지스 10월 항공 수입 정산"/>
    <x v="1"/>
    <x v="0"/>
  </r>
  <r>
    <x v="33"/>
    <x v="33"/>
    <s v="(주)스타랩"/>
    <d v="2023-10-17T00:00:00"/>
    <s v="20231017-7017-2"/>
    <s v="동적특성 측정기 중도금 40%"/>
    <x v="1912"/>
    <x v="0"/>
  </r>
  <r>
    <x v="33"/>
    <x v="33"/>
    <s v="(주)아이엠에스나노텍"/>
    <d v="2023-10-17T00:00:00"/>
    <s v="20231017-7018-2"/>
    <s v="칩 외관검사기 중도금"/>
    <x v="80"/>
    <x v="0"/>
  </r>
  <r>
    <x v="33"/>
    <x v="33"/>
    <s v="주식회사피제이피테크(PJP)"/>
    <d v="2023-10-17T00:00:00"/>
    <s v="20231017-7019-2"/>
    <s v="EPI REACTOR 외 1건 중도금(40%)"/>
    <x v="1913"/>
    <x v="0"/>
  </r>
  <r>
    <x v="33"/>
    <x v="33"/>
    <s v="한국전력공사"/>
    <d v="2023-10-18T00:00:00"/>
    <s v="20231018-7002-2"/>
    <s v="전기요금"/>
    <x v="1914"/>
    <x v="0"/>
  </r>
  <r>
    <x v="33"/>
    <x v="33"/>
    <s v="인천공항세관장"/>
    <d v="2023-10-18T00:00:00"/>
    <s v="20231018-7006-1"/>
    <s v="포토마스크 수입부가세"/>
    <x v="1915"/>
    <x v="0"/>
  </r>
  <r>
    <x v="33"/>
    <x v="33"/>
    <s v="인천공항세관장"/>
    <d v="2023-10-18T00:00:00"/>
    <s v="20231018-7007-1"/>
    <s v="포토마스크 수입부가세"/>
    <x v="1916"/>
    <x v="0"/>
  </r>
  <r>
    <x v="33"/>
    <x v="33"/>
    <s v="청소마법사"/>
    <d v="2023-10-19T00:00:00"/>
    <s v="20231019-7002-2"/>
    <s v="윤하우스 301호 입주청소"/>
    <x v="1917"/>
    <x v="0"/>
  </r>
  <r>
    <x v="33"/>
    <x v="33"/>
    <s v="세미트론테크"/>
    <d v="2023-10-19T00:00:00"/>
    <s v="20231019-7003-2"/>
    <s v="전북특구-양자점 합성용 소모품류 구매 건"/>
    <x v="1012"/>
    <x v="0"/>
  </r>
  <r>
    <x v="33"/>
    <x v="33"/>
    <s v="퍼스텍"/>
    <d v="2023-10-20T00:00:00"/>
    <s v="20231020-7002-2"/>
    <s v="반도체검사"/>
    <x v="1918"/>
    <x v="0"/>
  </r>
  <r>
    <x v="33"/>
    <x v="33"/>
    <s v="세기트레이딩"/>
    <d v="2023-10-20T00:00:00"/>
    <s v="20231020-7005-2"/>
    <s v="Sn"/>
    <x v="1364"/>
    <x v="0"/>
  </r>
  <r>
    <x v="33"/>
    <x v="33"/>
    <s v="㈜루미컴"/>
    <d v="2023-10-20T00:00:00"/>
    <s v="20231020-7006-2"/>
    <s v="덴탈 마스크"/>
    <x v="1018"/>
    <x v="0"/>
  </r>
  <r>
    <x v="33"/>
    <x v="33"/>
    <s v="롯데렌탈(주)"/>
    <d v="2023-10-20T00:00:00"/>
    <s v="20231020-7010-2"/>
    <s v="10월 차량 렌탈"/>
    <x v="1257"/>
    <x v="0"/>
  </r>
  <r>
    <x v="33"/>
    <x v="33"/>
    <s v="롯데렌탈(주)"/>
    <d v="2023-10-20T00:00:00"/>
    <s v="20231020-7010-8"/>
    <s v="10월 차량 렌탈"/>
    <x v="1"/>
    <x v="0"/>
  </r>
  <r>
    <x v="33"/>
    <x v="33"/>
    <s v="롯데렌탈(주)"/>
    <d v="2023-10-20T00:00:00"/>
    <s v="20231020-7010-9"/>
    <s v="10월 차량 렌탈"/>
    <x v="1"/>
    <x v="0"/>
  </r>
  <r>
    <x v="33"/>
    <x v="33"/>
    <s v="대룡환경산업(주)"/>
    <d v="2023-10-23T00:00:00"/>
    <s v="20231023-7006-2"/>
    <s v="폐기물 처리"/>
    <x v="1377"/>
    <x v="0"/>
  </r>
  <r>
    <x v="33"/>
    <x v="33"/>
    <s v="클랩"/>
    <d v="2023-10-24T00:00:00"/>
    <s v="20231024-7002-2"/>
    <s v="전북특구- 소모품류 구매 건"/>
    <x v="1919"/>
    <x v="0"/>
  </r>
  <r>
    <x v="33"/>
    <x v="33"/>
    <s v="드림정보전산"/>
    <d v="2023-10-24T00:00:00"/>
    <s v="20231024-7003-2"/>
    <s v="전북특구 기술사업화 진행 사무용품 구매"/>
    <x v="1920"/>
    <x v="0"/>
  </r>
  <r>
    <x v="33"/>
    <x v="33"/>
    <s v="영광건설기계"/>
    <d v="2023-10-24T00:00:00"/>
    <s v="20231024-7004-2"/>
    <s v="FAB 설비 반출 시 지게차 사용료"/>
    <x v="1493"/>
    <x v="0"/>
  </r>
  <r>
    <x v="33"/>
    <x v="33"/>
    <s v="(주)에스원전주"/>
    <d v="2023-10-24T00:00:00"/>
    <s v="20231024-7005-2"/>
    <s v="스피드게이트 설치 공사"/>
    <x v="661"/>
    <x v="0"/>
  </r>
  <r>
    <x v="33"/>
    <x v="33"/>
    <s v="(주)제네시스"/>
    <d v="2023-10-24T00:00:00"/>
    <s v="20231024-7006-2"/>
    <s v="SSM 530 CV SYSTEM 중도금 40%"/>
    <x v="1692"/>
    <x v="0"/>
  </r>
  <r>
    <x v="33"/>
    <x v="33"/>
    <s v="신정상사"/>
    <d v="2023-10-24T00:00:00"/>
    <s v="20231024-7010-2"/>
    <s v="화장지"/>
    <x v="1598"/>
    <x v="0"/>
  </r>
  <r>
    <x v="33"/>
    <x v="33"/>
    <s v="(주)에스원전주"/>
    <d v="2023-10-25T00:00:00"/>
    <s v="20231025-7002-2"/>
    <s v="무인기계경비용역료"/>
    <x v="1143"/>
    <x v="0"/>
  </r>
  <r>
    <x v="33"/>
    <x v="33"/>
    <s v="(주)에스원전주"/>
    <d v="2023-10-25T00:00:00"/>
    <s v="20231025-7002-4"/>
    <s v="보안정보시스템이용료"/>
    <x v="1050"/>
    <x v="0"/>
  </r>
  <r>
    <x v="33"/>
    <x v="33"/>
    <s v="(주)에스원전주"/>
    <d v="2023-10-25T00:00:00"/>
    <s v="20231025-7002-6"/>
    <s v="카메라, 창고CCTV본체 렌탈"/>
    <x v="1768"/>
    <x v="0"/>
  </r>
  <r>
    <x v="33"/>
    <x v="33"/>
    <s v="(주)에스원전주"/>
    <d v="2023-10-25T00:00:00"/>
    <s v="20231025-7002-8"/>
    <s v="안티랜섬웨어,에스원VP"/>
    <x v="1261"/>
    <x v="0"/>
  </r>
  <r>
    <x v="33"/>
    <x v="33"/>
    <s v="(주)에스원전주"/>
    <d v="2023-10-25T00:00:00"/>
    <s v="20231025-7002-10"/>
    <s v="디바이스키퍼 렌탈"/>
    <x v="1262"/>
    <x v="0"/>
  </r>
  <r>
    <x v="33"/>
    <x v="33"/>
    <s v="(주)에스원전주"/>
    <d v="2023-10-25T00:00:00"/>
    <s v="20231025-7002-12"/>
    <s v="서버백신이용료"/>
    <x v="1263"/>
    <x v="0"/>
  </r>
  <r>
    <x v="33"/>
    <x v="33"/>
    <s v="(주)에스원전주"/>
    <d v="2023-10-25T00:00:00"/>
    <s v="20231025-7002-14"/>
    <s v="클린룸근태시스템이용료"/>
    <x v="1264"/>
    <x v="0"/>
  </r>
  <r>
    <x v="33"/>
    <x v="33"/>
    <s v="(주)에스원전주"/>
    <d v="2023-10-25T00:00:00"/>
    <s v="20231025-7002-16"/>
    <s v="출입통제게이트 카드리더기 설치공사비"/>
    <x v="1674"/>
    <x v="0"/>
  </r>
  <r>
    <x v="33"/>
    <x v="33"/>
    <s v="사단법인대한산업안전협회"/>
    <d v="2023-10-25T00:00:00"/>
    <s v="20231025-7003-2"/>
    <s v="10월 안전관리대행수수료"/>
    <x v="174"/>
    <x v="0"/>
  </r>
  <r>
    <x v="33"/>
    <x v="33"/>
    <s v="대한산업보건협회"/>
    <d v="2023-10-25T00:00:00"/>
    <s v="20231025-7004-2"/>
    <s v="10월 보건관리대행수수료"/>
    <x v="1"/>
    <x v="0"/>
  </r>
  <r>
    <x v="33"/>
    <x v="33"/>
    <s v="(주)한국무역정보통신"/>
    <d v="2023-10-25T00:00:00"/>
    <s v="20231025-7005-2"/>
    <s v="전자무역서비스 이용료"/>
    <x v="1921"/>
    <x v="0"/>
  </r>
  <r>
    <x v="33"/>
    <x v="33"/>
    <s v="인천공항세관장"/>
    <d v="2023-10-25T00:00:00"/>
    <s v="20231025-7011-1"/>
    <s v="포토마스크 수입부가세"/>
    <x v="1449"/>
    <x v="0"/>
  </r>
  <r>
    <x v="33"/>
    <x v="33"/>
    <s v="인천공항세관장"/>
    <d v="2023-10-25T00:00:00"/>
    <s v="20231025-7012-1"/>
    <s v="포토마스크 수입부가세"/>
    <x v="1922"/>
    <x v="0"/>
  </r>
  <r>
    <x v="33"/>
    <x v="33"/>
    <s v="동양안전물산"/>
    <d v="2023-10-25T00:00:00"/>
    <s v="20231025-7016-2"/>
    <s v="개인보호구"/>
    <x v="1923"/>
    <x v="0"/>
  </r>
  <r>
    <x v="33"/>
    <x v="33"/>
    <s v="와이에스엔지니어링"/>
    <d v="2023-10-25T00:00:00"/>
    <s v="20231025-7017-2"/>
    <s v="초순수이온교환 수지"/>
    <x v="1924"/>
    <x v="0"/>
  </r>
  <r>
    <x v="33"/>
    <x v="33"/>
    <s v="우진ACT 호남지사"/>
    <d v="2023-10-25T00:00:00"/>
    <s v="20231025-7018-2"/>
    <s v="클린룸 소모품"/>
    <x v="1689"/>
    <x v="0"/>
  </r>
  <r>
    <x v="33"/>
    <x v="33"/>
    <s v="(주)코디스"/>
    <d v="2023-10-25T00:00:00"/>
    <s v="20231025-7019-2"/>
    <s v="Blade"/>
    <x v="1925"/>
    <x v="0"/>
  </r>
  <r>
    <x v="33"/>
    <x v="33"/>
    <s v="한국특수가스(주)"/>
    <d v="2023-10-25T00:00:00"/>
    <s v="20231025-7020-2"/>
    <s v="전북특구-양자점 합성용 시약류 구매 건"/>
    <x v="1926"/>
    <x v="0"/>
  </r>
  <r>
    <x v="33"/>
    <x v="33"/>
    <s v="덕성기획"/>
    <d v="2023-10-25T00:00:00"/>
    <s v="20231025-7021-2"/>
    <s v="C/T 스티커 외"/>
    <x v="1258"/>
    <x v="0"/>
  </r>
  <r>
    <x v="33"/>
    <x v="33"/>
    <s v="유한회사 큐브환경"/>
    <d v="2023-10-25T00:00:00"/>
    <s v="20231025-7022-2"/>
    <s v="대기자가측정 수수료"/>
    <x v="170"/>
    <x v="0"/>
  </r>
  <r>
    <x v="33"/>
    <x v="33"/>
    <s v="진흥무역(주)"/>
    <d v="2023-10-25T00:00:00"/>
    <s v="20231025-7023-2"/>
    <s v="전사지 외"/>
    <x v="1927"/>
    <x v="0"/>
  </r>
  <r>
    <x v="33"/>
    <x v="33"/>
    <s v="인천공항세관장"/>
    <d v="2023-10-25T00:00:00"/>
    <s v="20231025-7024-1"/>
    <s v="10월 항공 수입 관부가세"/>
    <x v="1928"/>
    <x v="0"/>
  </r>
  <r>
    <x v="33"/>
    <x v="33"/>
    <s v="인천공항세관장"/>
    <d v="2023-10-25T00:00:00"/>
    <s v="20231025-7024-2"/>
    <s v="10월 항공 수입 관부가세"/>
    <x v="1929"/>
    <x v="0"/>
  </r>
  <r>
    <x v="33"/>
    <x v="33"/>
    <s v="인천공항세관장"/>
    <d v="2023-10-25T00:00:00"/>
    <s v="20231025-7024-3"/>
    <s v="10월 항공 수입 관부가세"/>
    <x v="1930"/>
    <x v="0"/>
  </r>
  <r>
    <x v="33"/>
    <x v="33"/>
    <s v="인천공항세관장"/>
    <d v="2023-10-25T00:00:00"/>
    <s v="20231025-7024-4"/>
    <s v="10월 항공 수입 관부가세"/>
    <x v="1931"/>
    <x v="0"/>
  </r>
  <r>
    <x v="33"/>
    <x v="33"/>
    <s v="인천공항세관장"/>
    <d v="2023-10-25T00:00:00"/>
    <s v="20231025-7024-5"/>
    <s v="10월 항공 수입 관부가세"/>
    <x v="1932"/>
    <x v="0"/>
  </r>
  <r>
    <x v="33"/>
    <x v="33"/>
    <s v="인천세관장"/>
    <d v="2023-10-25T00:00:00"/>
    <s v="20231025-7024-7"/>
    <s v="10월 해상 수입 관부가세(전사지)"/>
    <x v="1933"/>
    <x v="0"/>
  </r>
  <r>
    <x v="33"/>
    <x v="33"/>
    <s v="인천세관장"/>
    <d v="2023-10-25T00:00:00"/>
    <s v="20231025-7024-8"/>
    <s v="10월 해상 수입 관부가세(PI약품)"/>
    <x v="1934"/>
    <x v="0"/>
  </r>
  <r>
    <x v="33"/>
    <x v="33"/>
    <s v="신혼꽃화원"/>
    <d v="2023-10-25T00:00:00"/>
    <s v="20231025-7025-2"/>
    <s v="퇴사직원 형성환차장 본인상 근조외1건"/>
    <x v="1"/>
    <x v="0"/>
  </r>
  <r>
    <x v="33"/>
    <x v="33"/>
    <s v="한국가스안전공사 전북지역본부"/>
    <d v="2023-10-25T00:00:00"/>
    <s v="20231025-7026-2"/>
    <s v="특정고압가스 사용시설 정기검사(LNG)"/>
    <x v="1935"/>
    <x v="0"/>
  </r>
  <r>
    <x v="33"/>
    <x v="33"/>
    <s v="한국가스안전공사 전북지역본부"/>
    <d v="2023-10-25T00:00:00"/>
    <s v="20231025-7026-3"/>
    <s v="특정고압가스 사용시설 정기검사(모노실란)"/>
    <x v="1405"/>
    <x v="0"/>
  </r>
  <r>
    <x v="33"/>
    <x v="33"/>
    <s v="한국가스안전공사 전북지역본부"/>
    <d v="2023-10-25T00:00:00"/>
    <s v="20231025-7026-4"/>
    <s v="특정고압가스 사용시설 정기검사(염소)"/>
    <x v="1405"/>
    <x v="0"/>
  </r>
  <r>
    <x v="33"/>
    <x v="33"/>
    <s v="한국가스안전공사 전북지역본부"/>
    <d v="2023-10-25T00:00:00"/>
    <s v="20231025-7026-5"/>
    <s v="특정고압가스 사용시설 정기검사(암모니아)"/>
    <x v="1405"/>
    <x v="0"/>
  </r>
  <r>
    <x v="33"/>
    <x v="33"/>
    <s v="한국가스안전공사 전북지역본부"/>
    <d v="2023-10-25T00:00:00"/>
    <s v="20231025-7026-6"/>
    <s v="특정고압가스 사용시설 정기검사(포스핀)"/>
    <x v="1405"/>
    <x v="0"/>
  </r>
  <r>
    <x v="33"/>
    <x v="33"/>
    <s v="한국가스안전공사 전북지역본부"/>
    <d v="2023-10-25T00:00:00"/>
    <s v="20231025-7026-7"/>
    <s v="특정고압가스 사용시설 정기검사(디보레인)"/>
    <x v="1405"/>
    <x v="0"/>
  </r>
  <r>
    <x v="33"/>
    <x v="33"/>
    <s v="한국가스안전공사 전북지역본부"/>
    <d v="2023-10-25T00:00:00"/>
    <s v="20231025-7026-8"/>
    <s v="특정고압가스 사용시설 정기검사(수소)"/>
    <x v="1405"/>
    <x v="0"/>
  </r>
  <r>
    <x v="33"/>
    <x v="33"/>
    <s v="한국가스안전공사 전북지역본부"/>
    <d v="2023-10-25T00:00:00"/>
    <s v="20231025-7026-9"/>
    <s v="특정고압가스 사용시설 정기검사(질소)"/>
    <x v="1936"/>
    <x v="0"/>
  </r>
  <r>
    <x v="33"/>
    <x v="33"/>
    <s v="한국가스안전공사 전북지역본부"/>
    <d v="2023-10-25T00:00:00"/>
    <s v="20231025-7026-10"/>
    <s v="특정고압가스 사용시설 정기검사(R-22)"/>
    <x v="1937"/>
    <x v="0"/>
  </r>
  <r>
    <x v="33"/>
    <x v="33"/>
    <s v="한국가스안전공사 전북지역본부"/>
    <d v="2023-10-25T00:00:00"/>
    <s v="20231025-7026-11"/>
    <s v="특정고압가스 사용시설 정기검사(산소)"/>
    <x v="619"/>
    <x v="0"/>
  </r>
  <r>
    <x v="33"/>
    <x v="33"/>
    <s v="(주)어드밴스메탈"/>
    <d v="2023-10-25T00:00:00"/>
    <s v="20231025-7030-2"/>
    <s v="Au 외"/>
    <x v="1938"/>
    <x v="0"/>
  </r>
  <r>
    <x v="33"/>
    <x v="33"/>
    <s v="(주)풀무원푸드앤컬쳐"/>
    <d v="2023-10-25T00:00:00"/>
    <s v="20231025-7034-2"/>
    <s v="10월 식대"/>
    <x v="1939"/>
    <x v="0"/>
  </r>
  <r>
    <x v="33"/>
    <x v="33"/>
    <s v="(주)풀무원푸드앤컬쳐"/>
    <d v="2023-10-25T00:00:00"/>
    <s v="20231025-7034-4"/>
    <s v="10월 식대"/>
    <x v="1089"/>
    <x v="0"/>
  </r>
  <r>
    <x v="33"/>
    <x v="33"/>
    <s v="월드로드항공해운(주)"/>
    <d v="2023-10-25T00:00:00"/>
    <s v="20231025-7037-2"/>
    <s v="수출운송료"/>
    <x v="1"/>
    <x v="0"/>
  </r>
  <r>
    <x v="33"/>
    <x v="33"/>
    <s v="월드로드항공해운(주)"/>
    <d v="2023-10-25T00:00:00"/>
    <s v="20231025-7037-4"/>
    <s v="수출운송료"/>
    <x v="1940"/>
    <x v="0"/>
  </r>
  <r>
    <x v="33"/>
    <x v="33"/>
    <s v="주식회사 케미탑상사"/>
    <d v="2023-10-26T00:00:00"/>
    <s v="20231026-7003-2"/>
    <s v="불산 외"/>
    <x v="1941"/>
    <x v="0"/>
  </r>
  <r>
    <x v="33"/>
    <x v="33"/>
    <s v="생수백화점"/>
    <d v="2023-10-26T00:00:00"/>
    <s v="20231026-7004-2"/>
    <s v="10월 생수"/>
    <x v="1942"/>
    <x v="0"/>
  </r>
  <r>
    <x v="33"/>
    <x v="33"/>
    <s v="유한회사 케이엘이앤시"/>
    <d v="2023-10-26T00:00:00"/>
    <s v="20231026-7010-2"/>
    <s v="수소공급장치 SET 잔금 30%"/>
    <x v="1509"/>
    <x v="0"/>
  </r>
  <r>
    <x v="33"/>
    <x v="33"/>
    <s v="인천공항세관장"/>
    <d v="2023-10-26T00:00:00"/>
    <s v="20231026-7011-1"/>
    <s v="OSZ-1054L-400V RETURN시 수입부가세"/>
    <x v="1943"/>
    <x v="0"/>
  </r>
  <r>
    <x v="33"/>
    <x v="33"/>
    <s v="용마로지스주식회사"/>
    <d v="2023-10-27T00:00:00"/>
    <s v="20231027-7004-2"/>
    <s v="용마로지스 10월 해상 수입 정산(퓨리텍전사지)"/>
    <x v="1944"/>
    <x v="0"/>
  </r>
  <r>
    <x v="33"/>
    <x v="33"/>
    <s v="용마로지스주식회사"/>
    <d v="2023-10-27T00:00:00"/>
    <s v="20231027-7004-5"/>
    <s v="용마로지스 10월 해상 수입 정산(퓨리텍전사지)"/>
    <x v="1"/>
    <x v="0"/>
  </r>
  <r>
    <x v="33"/>
    <x v="33"/>
    <s v="용마로지스주식회사"/>
    <d v="2023-10-27T00:00:00"/>
    <s v="20231027-7005-2"/>
    <s v="용마로지스 10월 해상 수입 정산(PI)"/>
    <x v="1945"/>
    <x v="0"/>
  </r>
  <r>
    <x v="33"/>
    <x v="33"/>
    <s v="용마로지스주식회사"/>
    <d v="2023-10-27T00:00:00"/>
    <s v="20231027-7005-5"/>
    <s v="용마로지스 10월 해상 수입 정산(PI)"/>
    <x v="1"/>
    <x v="0"/>
  </r>
  <r>
    <x v="33"/>
    <x v="33"/>
    <s v="와이에스엔지니어링"/>
    <d v="2023-10-27T00:00:00"/>
    <s v="20231027-7006-2"/>
    <s v="질소라인필터"/>
    <x v="1191"/>
    <x v="0"/>
  </r>
  <r>
    <x v="33"/>
    <x v="33"/>
    <s v="(유)신일해외관광"/>
    <d v="2023-10-27T00:00:00"/>
    <s v="20231027-7007-2"/>
    <s v="10월 전세버스 임차료"/>
    <x v="1286"/>
    <x v="0"/>
  </r>
  <r>
    <x v="33"/>
    <x v="33"/>
    <s v="민디자인"/>
    <d v="2023-10-27T00:00:00"/>
    <s v="20231027-7009-2"/>
    <s v="명함"/>
    <x v="1946"/>
    <x v="0"/>
  </r>
  <r>
    <x v="33"/>
    <x v="33"/>
    <s v="씨랩(C Lab)"/>
    <d v="2023-10-27T00:00:00"/>
    <s v="20231027-7010-2"/>
    <s v="커피머신 원두 시럽"/>
    <x v="1784"/>
    <x v="0"/>
  </r>
  <r>
    <x v="33"/>
    <x v="33"/>
    <s v="진솔씨엔티"/>
    <d v="2023-10-30T00:00:00"/>
    <s v="20231030-7001-2"/>
    <s v="소석회"/>
    <x v="172"/>
    <x v="0"/>
  </r>
  <r>
    <x v="33"/>
    <x v="33"/>
    <s v="NTL(엔티엘)"/>
    <d v="2023-10-30T00:00:00"/>
    <s v="20231030-7005-2"/>
    <s v="100Pin 수리"/>
    <x v="1947"/>
    <x v="0"/>
  </r>
  <r>
    <x v="33"/>
    <x v="33"/>
    <s v="(주)다힘에스엔티"/>
    <d v="2023-10-30T00:00:00"/>
    <s v="20231030-7006-2"/>
    <s v="EPI REACTOR 라인 반입 도비"/>
    <x v="1948"/>
    <x v="0"/>
  </r>
  <r>
    <x v="33"/>
    <x v="33"/>
    <s v="(주)컴퓨존"/>
    <d v="2023-10-30T00:00:00"/>
    <s v="20231030-7007-2"/>
    <s v="PC 파워 구입"/>
    <x v="1949"/>
    <x v="0"/>
  </r>
  <r>
    <x v="33"/>
    <x v="33"/>
    <s v="(주)지앤에스"/>
    <d v="2023-10-30T00:00:00"/>
    <s v="20231030-7008-2"/>
    <s v="베트남 노동허가서 서류 공증번역"/>
    <x v="1950"/>
    <x v="0"/>
  </r>
  <r>
    <x v="33"/>
    <x v="33"/>
    <s v="루멘반도체"/>
    <d v="2023-10-30T00:00:00"/>
    <s v="20231030-7014-2"/>
    <s v="LIFT PIN"/>
    <x v="174"/>
    <x v="0"/>
  </r>
  <r>
    <x v="33"/>
    <x v="33"/>
    <s v="기억유통"/>
    <d v="2023-10-30T00:00:00"/>
    <s v="20231030-7021-2"/>
    <s v="2024년  다이어리"/>
    <x v="1951"/>
    <x v="0"/>
  </r>
  <r>
    <x v="33"/>
    <x v="33"/>
    <s v="(주)LG유플러스"/>
    <d v="2023-10-31T00:00:00"/>
    <s v="20231031-7010-9"/>
    <s v="인터넷이용료"/>
    <x v="1295"/>
    <x v="0"/>
  </r>
  <r>
    <x v="33"/>
    <x v="33"/>
    <s v="(주)LG유플러스"/>
    <d v="2023-10-31T00:00:00"/>
    <s v="20231031-7012-2"/>
    <s v="전화요금"/>
    <x v="1952"/>
    <x v="0"/>
  </r>
  <r>
    <x v="33"/>
    <x v="33"/>
    <s v="린텍어드벤스테크놀로지코리아"/>
    <d v="2023-10-31T00:00:00"/>
    <s v="20231031-7016-2"/>
    <s v="D-171D"/>
    <x v="1953"/>
    <x v="0"/>
  </r>
  <r>
    <x v="33"/>
    <x v="33"/>
    <s v="바다정수산업(주)"/>
    <d v="2023-10-31T00:00:00"/>
    <s v="20231031-7017-2"/>
    <s v="마이크로필터 외"/>
    <x v="120"/>
    <x v="0"/>
  </r>
  <r>
    <x v="33"/>
    <x v="33"/>
    <s v="세미콘스(주)"/>
    <d v="2023-10-31T00:00:00"/>
    <s v="20231031-7022-2"/>
    <s v="필라멘트 외"/>
    <x v="1954"/>
    <x v="0"/>
  </r>
  <r>
    <x v="33"/>
    <x v="33"/>
    <s v="오텍코리아 주식회사"/>
    <d v="2023-10-31T00:00:00"/>
    <s v="20231031-7023-2"/>
    <s v="알루미나"/>
    <x v="120"/>
    <x v="0"/>
  </r>
  <r>
    <x v="33"/>
    <x v="33"/>
    <s v="한국특수가스(주)"/>
    <d v="2023-10-31T00:00:00"/>
    <s v="20231031-7027-2"/>
    <s v="가스"/>
    <x v="1955"/>
    <x v="0"/>
  </r>
  <r>
    <x v="33"/>
    <x v="33"/>
    <s v="유한회사 제이와이산업"/>
    <d v="2023-10-31T00:00:00"/>
    <s v="20231031-7041-2"/>
    <s v="폐합성 수지"/>
    <x v="1064"/>
    <x v="0"/>
  </r>
  <r>
    <x v="33"/>
    <x v="33"/>
    <s v="로젠전주"/>
    <d v="2023-10-31T00:00:00"/>
    <s v="20231031-7042-2"/>
    <s v="10월 택배"/>
    <x v="1956"/>
    <x v="0"/>
  </r>
  <r>
    <x v="33"/>
    <x v="33"/>
    <s v="삼봉에너지"/>
    <d v="2023-10-31T00:00:00"/>
    <s v="20231031-7043-3"/>
    <s v="10월 주유"/>
    <x v="1"/>
    <x v="0"/>
  </r>
  <r>
    <x v="33"/>
    <x v="33"/>
    <s v="삼봉에너지"/>
    <d v="2023-10-31T00:00:00"/>
    <s v="20231031-7043-5"/>
    <s v="10월 주유"/>
    <x v="1"/>
    <x v="0"/>
  </r>
  <r>
    <x v="33"/>
    <x v="33"/>
    <s v="오피스디포 전주점"/>
    <d v="2023-10-31T00:00:00"/>
    <s v="20231031-7045-2"/>
    <s v="사무용품"/>
    <x v="1957"/>
    <x v="0"/>
  </r>
  <r>
    <x v="33"/>
    <x v="33"/>
    <s v="케이투커피"/>
    <d v="2023-10-31T00:00:00"/>
    <s v="20231031-7046-2"/>
    <s v="커피머신 수리 외"/>
    <x v="1958"/>
    <x v="0"/>
  </r>
  <r>
    <x v="33"/>
    <x v="33"/>
    <s v="(주)정원익스프레스"/>
    <d v="2023-10-31T00:00:00"/>
    <s v="20231031-7047-2"/>
    <s v="10월 정원익프레스 이용료"/>
    <x v="1"/>
    <x v="0"/>
  </r>
  <r>
    <x v="33"/>
    <x v="33"/>
    <s v="(주)석영테크"/>
    <d v="2023-10-31T00:00:00"/>
    <s v="20231031-7048-2"/>
    <s v="Quartz heater"/>
    <x v="1005"/>
    <x v="0"/>
  </r>
  <r>
    <x v="33"/>
    <x v="33"/>
    <s v="(주)하나로티앤에스"/>
    <d v="2023-10-31T00:00:00"/>
    <s v="20231031-7049-2"/>
    <s v="수출운송료"/>
    <x v="1674"/>
    <x v="0"/>
  </r>
  <r>
    <x v="33"/>
    <x v="33"/>
    <s v="(주)세영로지스틱스"/>
    <d v="2023-10-31T00:00:00"/>
    <s v="20231031-7050-2"/>
    <s v="수출운송료"/>
    <x v="1299"/>
    <x v="0"/>
  </r>
  <r>
    <x v="33"/>
    <x v="33"/>
    <s v="케이이엑스익스프에스코리아 주식회사"/>
    <d v="2023-10-31T00:00:00"/>
    <s v="20231031-7051-2"/>
    <s v="수출운송료"/>
    <x v="1"/>
    <x v="0"/>
  </r>
  <r>
    <x v="33"/>
    <x v="33"/>
    <s v="케이지엘(주)"/>
    <d v="2023-10-31T00:00:00"/>
    <s v="20231031-7052-2"/>
    <s v="수출운송료"/>
    <x v="1236"/>
    <x v="0"/>
  </r>
  <r>
    <x v="33"/>
    <x v="33"/>
    <s v="(주)지에스엔지니어링"/>
    <d v="2023-11-01T00:00:00"/>
    <s v="20231101-7006-2"/>
    <s v="프로브카드"/>
    <x v="1090"/>
    <x v="0"/>
  </r>
  <r>
    <x v="33"/>
    <x v="33"/>
    <s v="(재)FITI시험연구원 전주사무소"/>
    <d v="2023-11-01T00:00:00"/>
    <s v="20231101-7007-2"/>
    <s v="수질 수수료"/>
    <x v="1602"/>
    <x v="0"/>
  </r>
  <r>
    <x v="33"/>
    <x v="33"/>
    <s v="전주세무서"/>
    <d v="2023-11-02T00:00:00"/>
    <s v="20231102-7003-2"/>
    <s v="2기 예정 부가세 환급"/>
    <x v="1"/>
    <x v="1294"/>
  </r>
  <r>
    <x v="33"/>
    <x v="33"/>
    <s v="세기공조설비(센추리에어콘)"/>
    <d v="2023-11-02T00:00:00"/>
    <s v="20231102-7005-2"/>
    <s v="안전변검사"/>
    <x v="1959"/>
    <x v="0"/>
  </r>
  <r>
    <x v="33"/>
    <x v="33"/>
    <s v="주식회사 한비로"/>
    <d v="2023-11-03T00:00:00"/>
    <s v="20231103-7005-2"/>
    <s v="그룹웨어 서버호스팅료"/>
    <x v="1580"/>
    <x v="0"/>
  </r>
  <r>
    <x v="33"/>
    <x v="33"/>
    <s v="(유)신일해외관광"/>
    <d v="2023-11-04T00:00:00"/>
    <s v="20231104-7003-2"/>
    <s v="야유회 전세버스 임차료"/>
    <x v="1018"/>
    <x v="0"/>
  </r>
  <r>
    <x v="33"/>
    <x v="33"/>
    <s v="인천공항세관장"/>
    <d v="2023-11-06T00:00:00"/>
    <s v="20231106-7002-1"/>
    <s v="100PIN 수입부가세"/>
    <x v="1960"/>
    <x v="0"/>
  </r>
  <r>
    <x v="33"/>
    <x v="33"/>
    <s v="한국가스안전공사 가스안전교육"/>
    <d v="2023-11-06T00:00:00"/>
    <s v="20231106-7004-3"/>
    <s v="가스안전관리자  법정교육(이한근 과장)"/>
    <x v="1"/>
    <x v="0"/>
  </r>
  <r>
    <x v="33"/>
    <x v="33"/>
    <s v="전라아크릴"/>
    <d v="2023-11-06T00:00:00"/>
    <s v="20231106-7005-2"/>
    <s v="장비 부착용 아크릴 명패"/>
    <x v="1961"/>
    <x v="0"/>
  </r>
  <r>
    <x v="33"/>
    <x v="33"/>
    <s v="제이앤엠"/>
    <d v="2023-11-06T00:00:00"/>
    <s v="20231106-7006-2"/>
    <s v="FURNACE 가림막 제작"/>
    <x v="1962"/>
    <x v="0"/>
  </r>
  <r>
    <x v="33"/>
    <x v="33"/>
    <s v="(사)대한산업보건협회광주전남지"/>
    <d v="2023-11-06T00:00:00"/>
    <s v="20231106-7009-2"/>
    <s v="관리감독자 교육(양영식)"/>
    <x v="1"/>
    <x v="0"/>
  </r>
  <r>
    <x v="33"/>
    <x v="33"/>
    <s v="(사)대한산업보건협회광주전남지"/>
    <d v="2023-11-06T00:00:00"/>
    <s v="20231106-7009-3"/>
    <s v="관리감독자 교육(최기성)"/>
    <x v="1"/>
    <x v="0"/>
  </r>
  <r>
    <x v="33"/>
    <x v="33"/>
    <s v="(주)아론"/>
    <d v="2023-11-07T00:00:00"/>
    <s v="20231107-7002-2"/>
    <s v="GAS CABINET 중도금(40%)"/>
    <x v="1685"/>
    <x v="0"/>
  </r>
  <r>
    <x v="33"/>
    <x v="33"/>
    <s v="진성산업"/>
    <d v="2023-11-07T00:00:00"/>
    <s v="20231107-7004-2"/>
    <s v="출하 box"/>
    <x v="170"/>
    <x v="0"/>
  </r>
  <r>
    <x v="33"/>
    <x v="33"/>
    <s v="윤스랩 주식회사(YUNS LAB co.,Ltd)"/>
    <d v="2023-11-07T00:00:00"/>
    <s v="20231107-7005-2"/>
    <s v="PVA SPONGE 매입"/>
    <x v="1963"/>
    <x v="0"/>
  </r>
  <r>
    <x v="33"/>
    <x v="33"/>
    <s v="SPM"/>
    <d v="2023-11-07T00:00:00"/>
    <s v="20231107-7006-2"/>
    <s v="MPA DISK PIN"/>
    <x v="174"/>
    <x v="0"/>
  </r>
  <r>
    <x v="33"/>
    <x v="33"/>
    <s v="나노켐"/>
    <d v="2023-11-07T00:00:00"/>
    <s v="20231107-7007-2"/>
    <s v="BBr3"/>
    <x v="1964"/>
    <x v="0"/>
  </r>
  <r>
    <x v="33"/>
    <x v="33"/>
    <s v="(주)에이스"/>
    <d v="2023-11-08T00:00:00"/>
    <s v="20231108-7006-2"/>
    <s v="다이나졸브"/>
    <x v="1965"/>
    <x v="0"/>
  </r>
  <r>
    <x v="33"/>
    <x v="33"/>
    <s v="(주)한국피더블유티"/>
    <d v="2023-11-08T00:00:00"/>
    <s v="20231108-7007-2"/>
    <s v="Titan ASD"/>
    <x v="498"/>
    <x v="0"/>
  </r>
  <r>
    <x v="33"/>
    <x v="33"/>
    <s v="세기공조설비(센추리에어콘)"/>
    <d v="2023-11-08T00:00:00"/>
    <s v="20231108-7008-2"/>
    <s v="냉매가스"/>
    <x v="1024"/>
    <x v="0"/>
  </r>
  <r>
    <x v="33"/>
    <x v="33"/>
    <s v="전북도시가스"/>
    <d v="2023-11-10T00:00:00"/>
    <s v="20231110-7003-2"/>
    <s v="10월 도시가스"/>
    <x v="1966"/>
    <x v="0"/>
  </r>
  <r>
    <x v="33"/>
    <x v="33"/>
    <s v="전북도시가스"/>
    <d v="2023-11-10T00:00:00"/>
    <s v="20231110-7003-4"/>
    <s v="10월 도시가스"/>
    <x v="1967"/>
    <x v="0"/>
  </r>
  <r>
    <x v="33"/>
    <x v="33"/>
    <s v="제이앤엠"/>
    <d v="2023-11-10T00:00:00"/>
    <s v="20231110-7013-2"/>
    <s v="PI 테프론 캡"/>
    <x v="1096"/>
    <x v="0"/>
  </r>
  <r>
    <x v="33"/>
    <x v="33"/>
    <s v="(사)한국안전기술협회"/>
    <d v="2023-11-13T00:00:00"/>
    <s v="20231113-7001-2"/>
    <s v="검사대상기기 정기안전검사"/>
    <x v="1968"/>
    <x v="0"/>
  </r>
  <r>
    <x v="33"/>
    <x v="33"/>
    <s v="철당(주)"/>
    <d v="2023-11-13T00:00:00"/>
    <s v="20231113-7002-3"/>
    <s v="드럼통 현금구매(김강산)"/>
    <x v="1743"/>
    <x v="0"/>
  </r>
  <r>
    <x v="33"/>
    <x v="33"/>
    <s v="철당(주)"/>
    <d v="2023-11-13T00:00:00"/>
    <s v="20231113-7002-4"/>
    <s v="드럼통 현금구매(김강산)"/>
    <x v="1969"/>
    <x v="0"/>
  </r>
  <r>
    <x v="33"/>
    <x v="33"/>
    <s v="주식회사 나은이엔씨"/>
    <d v="2023-11-13T00:00:00"/>
    <s v="20231113-7009-2"/>
    <s v="EPI ROOM 항온항습기 실외기 수선"/>
    <x v="1064"/>
    <x v="0"/>
  </r>
  <r>
    <x v="33"/>
    <x v="33"/>
    <s v="한국가스안전공사 전남동부지사"/>
    <d v="2023-11-13T00:00:00"/>
    <s v="20231113-7010-2"/>
    <s v="유해화학물질 취급시설 설치검사 신청"/>
    <x v="1970"/>
    <x v="0"/>
  </r>
  <r>
    <x v="33"/>
    <x v="33"/>
    <s v="드림정보전산"/>
    <d v="2023-11-13T00:00:00"/>
    <s v="20231113-7011-3"/>
    <s v="10월복합기"/>
    <x v="1292"/>
    <x v="0"/>
  </r>
  <r>
    <x v="33"/>
    <x v="33"/>
    <s v="드림정보전산"/>
    <d v="2023-11-13T00:00:00"/>
    <s v="20231113-7011-5"/>
    <s v="10월복합기"/>
    <x v="1971"/>
    <x v="0"/>
  </r>
  <r>
    <x v="33"/>
    <x v="33"/>
    <s v="덕성기획"/>
    <d v="2023-11-13T00:00:00"/>
    <s v="20231113-7012-2"/>
    <s v="C/T 스티커 외"/>
    <x v="1258"/>
    <x v="0"/>
  </r>
  <r>
    <x v="33"/>
    <x v="33"/>
    <s v="주식회사 성진테크"/>
    <d v="2023-11-13T00:00:00"/>
    <s v="20231113-7013-2"/>
    <s v="RUBBER COLLET"/>
    <x v="1610"/>
    <x v="0"/>
  </r>
  <r>
    <x v="33"/>
    <x v="33"/>
    <s v="전북대학교"/>
    <d v="2023-11-14T00:00:00"/>
    <s v="20231114-7011-3"/>
    <s v="전북특구-STEM 분석+TEM GRID"/>
    <x v="1"/>
    <x v="0"/>
  </r>
  <r>
    <x v="33"/>
    <x v="33"/>
    <s v="코드케이"/>
    <d v="2023-11-15T00:00:00"/>
    <s v="20231115-7005-2"/>
    <s v="전산유지보수"/>
    <x v="1244"/>
    <x v="0"/>
  </r>
  <r>
    <x v="33"/>
    <x v="33"/>
    <s v="(주)어드밴스메탈"/>
    <d v="2023-11-15T00:00:00"/>
    <s v="20231115-7007-2"/>
    <s v="Au"/>
    <x v="1972"/>
    <x v="0"/>
  </r>
  <r>
    <x v="33"/>
    <x v="33"/>
    <s v="용마로지스주식회사"/>
    <d v="2023-11-16T00:00:00"/>
    <s v="20231116-7012-2"/>
    <s v="용마로지스 11월 항공 수입 정산"/>
    <x v="1973"/>
    <x v="0"/>
  </r>
  <r>
    <x v="33"/>
    <x v="33"/>
    <s v="용마로지스주식회사"/>
    <d v="2023-11-16T00:00:00"/>
    <s v="20231116-7012-5"/>
    <s v="용마로지스 11월 항공 수입 정산"/>
    <x v="1"/>
    <x v="0"/>
  </r>
  <r>
    <x v="33"/>
    <x v="33"/>
    <s v="뉴텍"/>
    <d v="2023-11-17T00:00:00"/>
    <s v="20231117-7002-2"/>
    <s v="펌프 수리"/>
    <x v="338"/>
    <x v="0"/>
  </r>
  <r>
    <x v="33"/>
    <x v="33"/>
    <s v="한국전력공사"/>
    <d v="2023-11-20T00:00:00"/>
    <s v="20231120-7001-2"/>
    <s v="전기요금"/>
    <x v="1974"/>
    <x v="0"/>
  </r>
  <r>
    <x v="33"/>
    <x v="33"/>
    <s v="주식회사 한일공구"/>
    <d v="2023-11-20T00:00:00"/>
    <s v="20231120-7003-6"/>
    <s v="10.8V 충전 드라이버"/>
    <x v="1975"/>
    <x v="0"/>
  </r>
  <r>
    <x v="33"/>
    <x v="33"/>
    <s v="다담P&amp;C"/>
    <d v="2023-11-20T00:00:00"/>
    <s v="20231120-7003-10"/>
    <s v="폐기물 말통"/>
    <x v="1808"/>
    <x v="0"/>
  </r>
  <r>
    <x v="33"/>
    <x v="33"/>
    <s v="다담P&amp;C"/>
    <d v="2023-11-20T00:00:00"/>
    <s v="20231120-7003-11"/>
    <s v="폐기물 말통"/>
    <x v="1809"/>
    <x v="0"/>
  </r>
  <r>
    <x v="33"/>
    <x v="33"/>
    <s v="한국고분자시험연구소 주식회사"/>
    <d v="2023-11-20T00:00:00"/>
    <s v="20231120-7004-2"/>
    <s v="전북특구기술사업화- TGA 분석 건"/>
    <x v="1976"/>
    <x v="0"/>
  </r>
  <r>
    <x v="33"/>
    <x v="33"/>
    <s v="세미콘스(주)"/>
    <d v="2023-11-20T00:00:00"/>
    <s v="20231120-7008-2"/>
    <s v="필라멘트 외"/>
    <x v="1977"/>
    <x v="0"/>
  </r>
  <r>
    <x v="33"/>
    <x v="33"/>
    <s v="특허법인 정진"/>
    <d v="2023-11-20T00:00:00"/>
    <s v="20231120-7009-2"/>
    <s v="배터리용 고체 전해질 특허 출원비용"/>
    <x v="119"/>
    <x v="0"/>
  </r>
  <r>
    <x v="33"/>
    <x v="33"/>
    <s v="롯데렌탈(주)"/>
    <d v="2023-11-20T00:00:00"/>
    <s v="20231120-7010-2"/>
    <s v="11월 차량 렌탈"/>
    <x v="1257"/>
    <x v="0"/>
  </r>
  <r>
    <x v="33"/>
    <x v="33"/>
    <s v="롯데렌탈(주)"/>
    <d v="2023-11-20T00:00:00"/>
    <s v="20231120-7010-8"/>
    <s v="11월 차량 렌탈"/>
    <x v="1"/>
    <x v="0"/>
  </r>
  <r>
    <x v="33"/>
    <x v="33"/>
    <s v="롯데렌탈(주)"/>
    <d v="2023-11-20T00:00:00"/>
    <s v="20231120-7010-9"/>
    <s v="11월 차량 렌탈"/>
    <x v="1"/>
    <x v="0"/>
  </r>
  <r>
    <x v="33"/>
    <x v="33"/>
    <s v="에이앤에이티 주식회사"/>
    <d v="2023-11-21T00:00:00"/>
    <s v="20231121-7001-2"/>
    <s v="E220 BUSHING 수리"/>
    <x v="1089"/>
    <x v="0"/>
  </r>
  <r>
    <x v="33"/>
    <x v="33"/>
    <s v="주식회사 케이엘테크(KL TECH)"/>
    <d v="2023-11-22T00:00:00"/>
    <s v="20231122-7001-2"/>
    <s v="수소가스 정제기 잔금 30%"/>
    <x v="1510"/>
    <x v="0"/>
  </r>
  <r>
    <x v="33"/>
    <x v="33"/>
    <s v="(주)세미칩스"/>
    <d v="2023-11-23T00:00:00"/>
    <s v="20231123-7001-2"/>
    <s v="Wafer"/>
    <x v="1978"/>
    <x v="0"/>
  </r>
  <r>
    <x v="33"/>
    <x v="33"/>
    <s v="유한회사 큐브환경"/>
    <d v="2023-11-23T00:00:00"/>
    <s v="20231123-7003-2"/>
    <s v="대기자가측정 수수료"/>
    <x v="1979"/>
    <x v="0"/>
  </r>
  <r>
    <x v="33"/>
    <x v="33"/>
    <s v="(주)풀무원푸드앤컬쳐"/>
    <d v="2023-11-24T00:00:00"/>
    <s v="20231124-7005-2"/>
    <s v="11월 식대"/>
    <x v="1980"/>
    <x v="0"/>
  </r>
  <r>
    <x v="33"/>
    <x v="33"/>
    <s v="(주)풀무원푸드앤컬쳐"/>
    <d v="2023-11-24T00:00:00"/>
    <s v="20231124-7005-4"/>
    <s v="11월 식대"/>
    <x v="1089"/>
    <x v="0"/>
  </r>
  <r>
    <x v="33"/>
    <x v="33"/>
    <s v="대한산업보건협회"/>
    <d v="2023-11-24T00:00:00"/>
    <s v="20231124-7006-2"/>
    <s v="11월 보건관리대행수수료"/>
    <x v="1"/>
    <x v="0"/>
  </r>
  <r>
    <x v="33"/>
    <x v="33"/>
    <s v="사단법인대한산업안전협회"/>
    <d v="2023-11-24T00:00:00"/>
    <s v="20231124-7007-2"/>
    <s v="11월 안전관리대행수수료"/>
    <x v="174"/>
    <x v="0"/>
  </r>
  <r>
    <x v="33"/>
    <x v="33"/>
    <s v="(주)에스원전주"/>
    <d v="2023-11-24T00:00:00"/>
    <s v="20231124-7008-2"/>
    <s v="무인기계경비용역료"/>
    <x v="1143"/>
    <x v="0"/>
  </r>
  <r>
    <x v="33"/>
    <x v="33"/>
    <s v="(주)에스원전주"/>
    <d v="2023-11-24T00:00:00"/>
    <s v="20231124-7008-4"/>
    <s v="보안정보시스템이용료"/>
    <x v="1050"/>
    <x v="0"/>
  </r>
  <r>
    <x v="33"/>
    <x v="33"/>
    <s v="(주)에스원전주"/>
    <d v="2023-11-24T00:00:00"/>
    <s v="20231124-7008-6"/>
    <s v="카메라, 창고CCTV본체 렌탈"/>
    <x v="1768"/>
    <x v="0"/>
  </r>
  <r>
    <x v="33"/>
    <x v="33"/>
    <s v="(주)에스원전주"/>
    <d v="2023-11-24T00:00:00"/>
    <s v="20231124-7008-8"/>
    <s v="안티랜섬웨어,에스원VP"/>
    <x v="1261"/>
    <x v="0"/>
  </r>
  <r>
    <x v="33"/>
    <x v="33"/>
    <s v="(주)에스원전주"/>
    <d v="2023-11-24T00:00:00"/>
    <s v="20231124-7008-10"/>
    <s v="디바이스키퍼 렌탈"/>
    <x v="1262"/>
    <x v="0"/>
  </r>
  <r>
    <x v="33"/>
    <x v="33"/>
    <s v="(주)에스원전주"/>
    <d v="2023-11-24T00:00:00"/>
    <s v="20231124-7008-12"/>
    <s v="서버백신이용료"/>
    <x v="1263"/>
    <x v="0"/>
  </r>
  <r>
    <x v="33"/>
    <x v="33"/>
    <s v="(주)에스원전주"/>
    <d v="2023-11-24T00:00:00"/>
    <s v="20231124-7008-14"/>
    <s v="클린룸근태시스템이용료"/>
    <x v="1264"/>
    <x v="0"/>
  </r>
  <r>
    <x v="33"/>
    <x v="33"/>
    <s v="주식회사 케미탑상사"/>
    <d v="2023-11-24T00:00:00"/>
    <s v="20231124-7009-2"/>
    <s v="불산 외"/>
    <x v="1981"/>
    <x v="0"/>
  </r>
  <r>
    <x v="33"/>
    <x v="33"/>
    <s v="(주)코디스"/>
    <d v="2023-11-24T00:00:00"/>
    <s v="20231124-7010-2"/>
    <s v="Blade"/>
    <x v="1982"/>
    <x v="0"/>
  </r>
  <r>
    <x v="33"/>
    <x v="33"/>
    <s v="주식회사 넥스텍"/>
    <d v="2023-11-24T00:00:00"/>
    <s v="20231124-7011-2"/>
    <s v="MFC REFURB"/>
    <x v="1339"/>
    <x v="0"/>
  </r>
  <r>
    <x v="33"/>
    <x v="33"/>
    <s v="이비테크(주)_전자조사"/>
    <d v="2023-11-24T00:00:00"/>
    <s v="20231124-7015-2"/>
    <s v="전자 조사"/>
    <x v="1983"/>
    <x v="0"/>
  </r>
  <r>
    <x v="33"/>
    <x v="33"/>
    <s v="한국미우라공업(주)"/>
    <d v="2023-11-24T00:00:00"/>
    <s v="20231124-7016-2"/>
    <s v="카트리지 시약"/>
    <x v="1292"/>
    <x v="0"/>
  </r>
  <r>
    <x v="33"/>
    <x v="33"/>
    <s v="민디자인"/>
    <d v="2023-11-24T00:00:00"/>
    <s v="20231124-7019-3"/>
    <s v="11월 명함제작, 대봉투 및 현수막"/>
    <x v="1984"/>
    <x v="0"/>
  </r>
  <r>
    <x v="33"/>
    <x v="33"/>
    <s v="(주)어드밴스메탈"/>
    <d v="2023-11-25T00:00:00"/>
    <s v="20231125-7002-2"/>
    <s v="Au"/>
    <x v="1985"/>
    <x v="0"/>
  </r>
  <r>
    <x v="33"/>
    <x v="33"/>
    <s v="(주)어드밴스메탈"/>
    <d v="2023-11-25T00:00:00"/>
    <s v="20231125-7003-2"/>
    <s v="Au recycle"/>
    <x v="1407"/>
    <x v="0"/>
  </r>
  <r>
    <x v="33"/>
    <x v="33"/>
    <s v="오텍코리아 주식회사"/>
    <d v="2023-11-25T00:00:00"/>
    <s v="20231125-7004-2"/>
    <s v="알루미나"/>
    <x v="1986"/>
    <x v="0"/>
  </r>
  <r>
    <x v="33"/>
    <x v="33"/>
    <s v="우진ACT 호남지사"/>
    <d v="2023-11-25T00:00:00"/>
    <s v="20231125-7005-2"/>
    <s v="클린룸 소모품"/>
    <x v="1536"/>
    <x v="0"/>
  </r>
  <r>
    <x v="33"/>
    <x v="33"/>
    <s v="우진ACT 호남지사"/>
    <d v="2023-11-25T00:00:00"/>
    <s v="20231125-7008-2"/>
    <s v="방진복 외"/>
    <x v="1987"/>
    <x v="0"/>
  </r>
  <r>
    <x v="33"/>
    <x v="33"/>
    <s v="(유)신일해외관광"/>
    <d v="2023-11-26T00:00:00"/>
    <s v="20231126-7002-2"/>
    <s v="11월 전세버스 임차료"/>
    <x v="1286"/>
    <x v="0"/>
  </r>
  <r>
    <x v="33"/>
    <x v="33"/>
    <s v="생수백화점"/>
    <d v="2023-11-26T00:00:00"/>
    <s v="20231126-7003-2"/>
    <s v="11월 생수"/>
    <x v="1988"/>
    <x v="0"/>
  </r>
  <r>
    <x v="33"/>
    <x v="33"/>
    <s v="(주)세원"/>
    <d v="2023-11-27T00:00:00"/>
    <s v="20231127-7007-2"/>
    <s v="암모니아수 외"/>
    <x v="1989"/>
    <x v="0"/>
  </r>
  <r>
    <x v="33"/>
    <x v="33"/>
    <s v="효동켐이엔지(주)"/>
    <d v="2023-11-27T00:00:00"/>
    <s v="20231127-7008-2"/>
    <s v="AZ GXR-601 1GAL"/>
    <x v="1990"/>
    <x v="0"/>
  </r>
  <r>
    <x v="33"/>
    <x v="33"/>
    <s v="(주)비앤아이시스템"/>
    <d v="2023-11-27T00:00:00"/>
    <s v="20231127-7009-2"/>
    <s v="라벨"/>
    <x v="1991"/>
    <x v="0"/>
  </r>
  <r>
    <x v="33"/>
    <x v="33"/>
    <s v="진흥무역(주)"/>
    <d v="2023-11-27T00:00:00"/>
    <s v="20231127-7010-2"/>
    <s v="전사지 외"/>
    <x v="1992"/>
    <x v="0"/>
  </r>
  <r>
    <x v="33"/>
    <x v="33"/>
    <s v="(주)지에스엔지니어링"/>
    <d v="2023-11-27T00:00:00"/>
    <s v="20231127-7014-2"/>
    <s v="프로브카드"/>
    <x v="1064"/>
    <x v="0"/>
  </r>
  <r>
    <x v="33"/>
    <x v="33"/>
    <s v="NTL(엔티엘)"/>
    <d v="2023-11-27T00:00:00"/>
    <s v="20231127-7015-2"/>
    <s v="100Pin 수리"/>
    <x v="1993"/>
    <x v="0"/>
  </r>
  <r>
    <x v="33"/>
    <x v="33"/>
    <s v="(주)한국무역정보통신"/>
    <d v="2023-11-27T00:00:00"/>
    <s v="20231127-7017-2"/>
    <s v="수출운송료"/>
    <x v="1994"/>
    <x v="0"/>
  </r>
  <r>
    <x v="33"/>
    <x v="33"/>
    <s v="세미원"/>
    <d v="2023-11-28T00:00:00"/>
    <s v="20231128-7001-2"/>
    <s v="프로브카드 PIN"/>
    <x v="1244"/>
    <x v="0"/>
  </r>
  <r>
    <x v="33"/>
    <x v="33"/>
    <s v="(유)전북종합방재"/>
    <d v="2023-11-28T00:00:00"/>
    <s v="20231128-7003-2"/>
    <s v="소방시설작동기능점검"/>
    <x v="1018"/>
    <x v="0"/>
  </r>
  <r>
    <x v="33"/>
    <x v="33"/>
    <s v="씨랩(C Lab)"/>
    <d v="2023-11-29T00:00:00"/>
    <s v="20231129-7001-2"/>
    <s v="커피머신 원두 시럽"/>
    <x v="1784"/>
    <x v="0"/>
  </r>
  <r>
    <x v="33"/>
    <x v="33"/>
    <s v="(주)LG유플러스"/>
    <d v="2023-11-30T00:00:00"/>
    <s v="20231130-7013-9"/>
    <s v="인터넷이용료"/>
    <x v="1295"/>
    <x v="0"/>
  </r>
  <r>
    <x v="33"/>
    <x v="33"/>
    <s v="(주)LG유플러스"/>
    <d v="2023-11-30T00:00:00"/>
    <s v="20231130-7014-2"/>
    <s v="전화요금"/>
    <x v="1995"/>
    <x v="0"/>
  </r>
  <r>
    <x v="33"/>
    <x v="33"/>
    <s v="인천공항세관장"/>
    <d v="2023-11-30T00:00:00"/>
    <s v="20231130-7015-1"/>
    <s v="11월 항공 수입 관부가세"/>
    <x v="1996"/>
    <x v="0"/>
  </r>
  <r>
    <x v="33"/>
    <x v="33"/>
    <s v="인천공항세관장"/>
    <d v="2023-11-30T00:00:00"/>
    <s v="20231130-7015-2"/>
    <s v="11월 항공 수입 관부가세"/>
    <x v="1997"/>
    <x v="0"/>
  </r>
  <r>
    <x v="33"/>
    <x v="33"/>
    <s v="인천공항세관장"/>
    <d v="2023-11-30T00:00:00"/>
    <s v="20231130-7015-3"/>
    <s v="11월 항공 수입 관부가세"/>
    <x v="1998"/>
    <x v="0"/>
  </r>
  <r>
    <x v="33"/>
    <x v="33"/>
    <s v="인천공항세관장"/>
    <d v="2023-11-30T00:00:00"/>
    <s v="20231130-7015-4"/>
    <s v="11월 항공 수입 관부가세"/>
    <x v="1999"/>
    <x v="0"/>
  </r>
  <r>
    <x v="33"/>
    <x v="33"/>
    <s v="인천공항세관장"/>
    <d v="2023-11-30T00:00:00"/>
    <s v="20231130-7015-5"/>
    <s v="11월 항공 수입 관부가세"/>
    <x v="2000"/>
    <x v="0"/>
  </r>
  <r>
    <x v="33"/>
    <x v="33"/>
    <s v="인천공항세관장"/>
    <d v="2023-11-30T00:00:00"/>
    <s v="20231130-7015-6"/>
    <s v="11월 항공 수입 관부가세"/>
    <x v="2001"/>
    <x v="0"/>
  </r>
  <r>
    <x v="33"/>
    <x v="33"/>
    <s v="인천공항세관장"/>
    <d v="2023-11-30T00:00:00"/>
    <s v="20231130-7015-7"/>
    <s v="11월 항공 수입 관부가세"/>
    <x v="2002"/>
    <x v="0"/>
  </r>
  <r>
    <x v="33"/>
    <x v="33"/>
    <s v="인천공항세관장"/>
    <d v="2023-11-30T00:00:00"/>
    <s v="20231130-7015-8"/>
    <s v="11월 항공 수입 관부가세"/>
    <x v="2003"/>
    <x v="0"/>
  </r>
  <r>
    <x v="33"/>
    <x v="33"/>
    <s v="주식회사 에스에이치머티리얼즈"/>
    <d v="2023-11-30T00:00:00"/>
    <s v="20231130-7016-2"/>
    <s v="C3F8"/>
    <x v="1006"/>
    <x v="0"/>
  </r>
  <r>
    <x v="33"/>
    <x v="33"/>
    <s v="㈜루미컴"/>
    <d v="2023-11-30T00:00:00"/>
    <s v="20231130-7018-2"/>
    <s v="덴탈 마스크"/>
    <x v="1018"/>
    <x v="0"/>
  </r>
  <r>
    <x v="33"/>
    <x v="33"/>
    <s v="진솔씨엔티"/>
    <d v="2023-11-30T00:00:00"/>
    <s v="20231130-7019-2"/>
    <s v="소석회"/>
    <x v="172"/>
    <x v="0"/>
  </r>
  <r>
    <x v="33"/>
    <x v="33"/>
    <s v="(주)컴퓨존"/>
    <d v="2023-11-30T00:00:00"/>
    <s v="20231130-7037-7"/>
    <s v="11월 소액"/>
    <x v="2004"/>
    <x v="0"/>
  </r>
  <r>
    <x v="33"/>
    <x v="33"/>
    <s v="삼봉에너지"/>
    <d v="2023-11-30T00:00:00"/>
    <s v="20231130-7038-3"/>
    <s v="11월 주유"/>
    <x v="1"/>
    <x v="0"/>
  </r>
  <r>
    <x v="33"/>
    <x v="33"/>
    <s v="(주)정원익스프레스"/>
    <d v="2023-11-30T00:00:00"/>
    <s v="20231130-7039-2"/>
    <s v="11월 정원익프레스 이용료"/>
    <x v="1"/>
    <x v="0"/>
  </r>
  <r>
    <x v="33"/>
    <x v="33"/>
    <s v="로젠전주"/>
    <d v="2023-11-30T00:00:00"/>
    <s v="20231130-7040-2"/>
    <s v="11월 택배"/>
    <x v="2005"/>
    <x v="0"/>
  </r>
  <r>
    <x v="33"/>
    <x v="33"/>
    <s v="대룡환경산업(주)"/>
    <d v="2023-11-30T00:00:00"/>
    <s v="20231130-7041-2"/>
    <s v="폐기물 처리"/>
    <x v="1006"/>
    <x v="0"/>
  </r>
  <r>
    <x v="33"/>
    <x v="33"/>
    <s v="한국특수가스(주)"/>
    <d v="2023-11-30T00:00:00"/>
    <s v="20231130-7042-2"/>
    <s v="가스"/>
    <x v="2006"/>
    <x v="0"/>
  </r>
  <r>
    <x v="33"/>
    <x v="33"/>
    <s v="유한회사 제이와이산업"/>
    <d v="2023-11-30T00:00:00"/>
    <s v="20231130-7043-2"/>
    <s v="폐합성 수지"/>
    <x v="1130"/>
    <x v="0"/>
  </r>
  <r>
    <x v="33"/>
    <x v="33"/>
    <s v="케이이엑스익스프에스코리아 주식회사"/>
    <d v="2023-11-30T00:00:00"/>
    <s v="20231130-7044-2"/>
    <s v="수출운송료"/>
    <x v="1"/>
    <x v="0"/>
  </r>
  <r>
    <x v="33"/>
    <x v="33"/>
    <s v="케이이엑스익스프에스코리아 주식회사"/>
    <d v="2023-11-30T00:00:00"/>
    <s v="20231130-7044-4"/>
    <s v="수출운송료"/>
    <x v="2007"/>
    <x v="0"/>
  </r>
  <r>
    <x v="33"/>
    <x v="33"/>
    <s v="(주)세영로지스틱스"/>
    <d v="2023-11-30T00:00:00"/>
    <s v="20231130-7045-2"/>
    <s v="수출운송료"/>
    <x v="1299"/>
    <x v="0"/>
  </r>
  <r>
    <x v="33"/>
    <x v="33"/>
    <s v="(주)하나로티앤에스"/>
    <d v="2023-11-30T00:00:00"/>
    <s v="20231130-7046-2"/>
    <s v="수출운송료"/>
    <x v="1674"/>
    <x v="0"/>
  </r>
  <r>
    <x v="33"/>
    <x v="33"/>
    <s v="(주)아론"/>
    <d v="2023-12-01T00:00:00"/>
    <s v="20231201-7005-2"/>
    <s v="GAS CABINET set 잔금 30%"/>
    <x v="1391"/>
    <x v="0"/>
  </r>
  <r>
    <x v="33"/>
    <x v="33"/>
    <s v="기전사"/>
    <d v="2023-12-04T00:00:00"/>
    <s v="20231204-7007-2"/>
    <s v="콘덴서 460V"/>
    <x v="174"/>
    <x v="0"/>
  </r>
  <r>
    <x v="33"/>
    <x v="33"/>
    <s v="한국국제규격인증원"/>
    <d v="2023-12-04T00:00:00"/>
    <s v="20231204-7011-2"/>
    <s v="ISO14001 심사비용"/>
    <x v="1089"/>
    <x v="0"/>
  </r>
  <r>
    <x v="33"/>
    <x v="33"/>
    <s v="서현회계법인"/>
    <d v="2023-12-04T00:00:00"/>
    <s v="20231204-7013-2"/>
    <s v="전북특구-2차년도 진행 위한 위탁정산수수료 납부"/>
    <x v="2008"/>
    <x v="0"/>
  </r>
  <r>
    <x v="33"/>
    <x v="33"/>
    <s v="철당(주)"/>
    <d v="2023-12-05T00:00:00"/>
    <s v="20231205-7003-3"/>
    <s v="드럼통 현금구매(김강산)"/>
    <x v="1743"/>
    <x v="0"/>
  </r>
  <r>
    <x v="33"/>
    <x v="33"/>
    <s v="철당(주)"/>
    <d v="2023-12-05T00:00:00"/>
    <s v="20231205-7003-4"/>
    <s v="드럼통 현금구매(김강산)"/>
    <x v="1969"/>
    <x v="0"/>
  </r>
  <r>
    <x v="33"/>
    <x v="33"/>
    <s v="인천공항세관장"/>
    <d v="2023-12-05T00:00:00"/>
    <s v="20231205-7004-1"/>
    <s v="포토마스크 수입부가세"/>
    <x v="2009"/>
    <x v="0"/>
  </r>
  <r>
    <x v="33"/>
    <x v="33"/>
    <s v="인천세관장"/>
    <d v="2023-12-05T00:00:00"/>
    <s v="20231205-7005-1"/>
    <s v="11월 루이홍 약품 수입부가세"/>
    <x v="2010"/>
    <x v="0"/>
  </r>
  <r>
    <x v="33"/>
    <x v="33"/>
    <s v="주식회사 한비로"/>
    <d v="2023-12-05T00:00:00"/>
    <s v="20231205-7011-2"/>
    <s v="그룹웨어 서버호스팅료"/>
    <x v="562"/>
    <x v="0"/>
  </r>
  <r>
    <x v="33"/>
    <x v="33"/>
    <s v="(주)한국피더블유티"/>
    <d v="2023-12-05T00:00:00"/>
    <s v="20231205-7012-2"/>
    <s v="Titan ASD"/>
    <x v="498"/>
    <x v="0"/>
  </r>
  <r>
    <x v="33"/>
    <x v="33"/>
    <s v="신정상사"/>
    <d v="2023-12-08T00:00:00"/>
    <s v="20231208-7005-2"/>
    <s v="화장지"/>
    <x v="1598"/>
    <x v="0"/>
  </r>
  <r>
    <x v="33"/>
    <x v="33"/>
    <s v="용마로지스주식회사"/>
    <d v="2023-12-08T00:00:00"/>
    <s v="20231208-7007-2"/>
    <s v="용마로지스 11월 해상 수입 정산(퓨리텍전사지)"/>
    <x v="2011"/>
    <x v="0"/>
  </r>
  <r>
    <x v="33"/>
    <x v="33"/>
    <s v="용마로지스주식회사"/>
    <d v="2023-12-08T00:00:00"/>
    <s v="20231208-7007-5"/>
    <s v="용마로지스 11월 해상 수입 정산(퓨리텍전사지)"/>
    <x v="1"/>
    <x v="0"/>
  </r>
  <r>
    <x v="33"/>
    <x v="33"/>
    <s v="용마로지스주식회사"/>
    <d v="2023-12-08T00:00:00"/>
    <s v="20231208-7008-2"/>
    <s v="용마로지스 11월 해상 수입 정산(루이홍약품)"/>
    <x v="2012"/>
    <x v="0"/>
  </r>
  <r>
    <x v="33"/>
    <x v="33"/>
    <s v="용마로지스주식회사"/>
    <d v="2023-12-08T00:00:00"/>
    <s v="20231208-7008-5"/>
    <s v="용마로지스 11월 해상 수입 정산(루이홍약품)"/>
    <x v="1"/>
    <x v="0"/>
  </r>
  <r>
    <x v="33"/>
    <x v="33"/>
    <s v="한국미우라공업(주)"/>
    <d v="2023-12-08T00:00:00"/>
    <s v="20231208-7010-2"/>
    <s v="청관제 외"/>
    <x v="1024"/>
    <x v="0"/>
  </r>
  <r>
    <x v="33"/>
    <x v="33"/>
    <s v="전북도시가스"/>
    <d v="2023-12-11T00:00:00"/>
    <s v="20231211-7001-2"/>
    <s v="11월 도시가스"/>
    <x v="2013"/>
    <x v="0"/>
  </r>
  <r>
    <x v="33"/>
    <x v="33"/>
    <s v="전북도시가스"/>
    <d v="2023-12-11T00:00:00"/>
    <s v="20231211-7001-4"/>
    <s v="11월 도시가스"/>
    <x v="2014"/>
    <x v="0"/>
  </r>
  <r>
    <x v="33"/>
    <x v="33"/>
    <s v="드림정보전산"/>
    <d v="2023-12-11T00:00:00"/>
    <s v="20231211-7002-2"/>
    <s v="11월 복합기"/>
    <x v="1260"/>
    <x v="0"/>
  </r>
  <r>
    <x v="33"/>
    <x v="33"/>
    <s v="(주)컴퓨존"/>
    <d v="2023-12-11T00:00:00"/>
    <s v="20231211-7009-3"/>
    <s v="노하드서버SSD 및 전산소모품 구매"/>
    <x v="2015"/>
    <x v="0"/>
  </r>
  <r>
    <x v="33"/>
    <x v="33"/>
    <s v="영광건설기계"/>
    <d v="2023-12-11T00:00:00"/>
    <s v="20231211-7010-2"/>
    <s v="루이홍 수입약품 하역 지게차 사용료"/>
    <x v="1493"/>
    <x v="0"/>
  </r>
  <r>
    <x v="33"/>
    <x v="33"/>
    <s v="코드케이"/>
    <d v="2023-12-11T00:00:00"/>
    <s v="20231211-7011-2"/>
    <s v="전산유지보수"/>
    <x v="1244"/>
    <x v="0"/>
  </r>
  <r>
    <x v="33"/>
    <x v="33"/>
    <s v="(사)대한산업보건협회광주전남지"/>
    <d v="2023-12-11T00:00:00"/>
    <s v="20231211-7012-2"/>
    <s v="관리감독자 교육(김수환)"/>
    <x v="1"/>
    <x v="0"/>
  </r>
  <r>
    <x v="33"/>
    <x v="33"/>
    <s v="한국고분자시험연구소 주식회사"/>
    <d v="2023-12-12T00:00:00"/>
    <s v="20231212-7001-2"/>
    <s v="전북특구기술사업화- DSC 분석 건"/>
    <x v="2016"/>
    <x v="0"/>
  </r>
  <r>
    <x v="33"/>
    <x v="33"/>
    <s v="두일진공 주식회사"/>
    <d v="2023-12-12T00:00:00"/>
    <s v="20231212-7004-2"/>
    <s v="배기미스트필터 외"/>
    <x v="173"/>
    <x v="0"/>
  </r>
  <r>
    <x v="33"/>
    <x v="33"/>
    <s v="주식회사 에스에이치머티리얼즈"/>
    <d v="2023-12-14T00:00:00"/>
    <s v="20231214-7002-2"/>
    <s v="C3F8"/>
    <x v="1006"/>
    <x v="0"/>
  </r>
  <r>
    <x v="33"/>
    <x v="33"/>
    <s v="주식회사 한중알엔비"/>
    <d v="2023-12-15T00:00:00"/>
    <s v="20231215-7007-2"/>
    <s v="베어링"/>
    <x v="1328"/>
    <x v="0"/>
  </r>
  <r>
    <x v="33"/>
    <x v="33"/>
    <s v="주식회사 서호엔지니어링"/>
    <d v="2023-12-15T00:00:00"/>
    <s v="20231215-7008-2"/>
    <s v="PN2 HOOK-UP 및 공업용수 배관공사 계약금 50%"/>
    <x v="2017"/>
    <x v="0"/>
  </r>
  <r>
    <x v="33"/>
    <x v="33"/>
    <s v="(주)어드밴스메탈"/>
    <d v="2023-12-15T00:00:00"/>
    <s v="20231215-7009-2"/>
    <s v="Au"/>
    <x v="2018"/>
    <x v="0"/>
  </r>
  <r>
    <x v="33"/>
    <x v="33"/>
    <s v="한국전력공사"/>
    <d v="2023-12-18T00:00:00"/>
    <s v="20231218-7001-2"/>
    <s v="전기요금"/>
    <x v="2019"/>
    <x v="0"/>
  </r>
  <r>
    <x v="33"/>
    <x v="33"/>
    <s v="신혼꽃화원"/>
    <d v="2023-12-18T00:00:00"/>
    <s v="20231218-7003-2"/>
    <s v="서화연기사 결혼 화환외1건"/>
    <x v="1"/>
    <x v="0"/>
  </r>
  <r>
    <x v="33"/>
    <x v="33"/>
    <s v="로이라이팅"/>
    <d v="2023-12-18T00:00:00"/>
    <s v="20231218-7004-7"/>
    <s v="전선, 누전차단기"/>
    <x v="2020"/>
    <x v="0"/>
  </r>
  <r>
    <x v="33"/>
    <x v="33"/>
    <s v="동양탑(TOP)주식회사"/>
    <d v="2023-12-18T00:00:00"/>
    <s v="20231218-7004-8"/>
    <s v="마그네틱"/>
    <x v="2021"/>
    <x v="0"/>
  </r>
  <r>
    <x v="33"/>
    <x v="33"/>
    <s v="성도기전"/>
    <d v="2023-12-18T00:00:00"/>
    <s v="20231218-7004-9"/>
    <s v="타워램프"/>
    <x v="2022"/>
    <x v="0"/>
  </r>
  <r>
    <x v="33"/>
    <x v="33"/>
    <s v="주식회사 타로시"/>
    <d v="2023-12-18T00:00:00"/>
    <s v="20231218-7004-10"/>
    <s v="컨트롤박스"/>
    <x v="2023"/>
    <x v="0"/>
  </r>
  <r>
    <x v="33"/>
    <x v="33"/>
    <s v="남성상사"/>
    <d v="2023-12-18T00:00:00"/>
    <s v="20231218-7005-9"/>
    <s v="사각삽"/>
    <x v="1500"/>
    <x v="0"/>
  </r>
  <r>
    <x v="33"/>
    <x v="33"/>
    <s v="남성상사"/>
    <d v="2023-12-18T00:00:00"/>
    <s v="20231218-7005-10"/>
    <s v="앙카"/>
    <x v="2024"/>
    <x v="0"/>
  </r>
  <r>
    <x v="33"/>
    <x v="33"/>
    <s v="램프박스"/>
    <d v="2023-12-18T00:00:00"/>
    <s v="20231218-7005-11"/>
    <s v="주광색 형광등 30개"/>
    <x v="2025"/>
    <x v="0"/>
  </r>
  <r>
    <x v="33"/>
    <x v="33"/>
    <s v="램프박스"/>
    <d v="2023-12-18T00:00:00"/>
    <s v="20231218-7005-12"/>
    <s v="주광색 형광등 30개"/>
    <x v="2026"/>
    <x v="0"/>
  </r>
  <r>
    <x v="33"/>
    <x v="33"/>
    <s v="대양종합상사"/>
    <d v="2023-12-18T00:00:00"/>
    <s v="20231218-7005-13"/>
    <s v="와이퍼"/>
    <x v="2027"/>
    <x v="0"/>
  </r>
  <r>
    <x v="33"/>
    <x v="33"/>
    <s v="대양종합상사"/>
    <d v="2023-12-18T00:00:00"/>
    <s v="20231218-7005-14"/>
    <s v="와이퍼"/>
    <x v="2028"/>
    <x v="0"/>
  </r>
  <r>
    <x v="33"/>
    <x v="33"/>
    <s v="(주)다이오드전자"/>
    <d v="2023-12-18T00:00:00"/>
    <s v="20231218-7005-15"/>
    <s v="쿨링팬"/>
    <x v="1971"/>
    <x v="0"/>
  </r>
  <r>
    <x v="33"/>
    <x v="33"/>
    <s v="(주)다이오드전자"/>
    <d v="2023-12-18T00:00:00"/>
    <s v="20231218-7005-16"/>
    <s v="쿨링팬"/>
    <x v="2029"/>
    <x v="0"/>
  </r>
  <r>
    <x v="33"/>
    <x v="33"/>
    <s v="케리케이원"/>
    <d v="2023-12-18T00:00:00"/>
    <s v="20231218-7005-17"/>
    <s v="드릴"/>
    <x v="2030"/>
    <x v="0"/>
  </r>
  <r>
    <x v="33"/>
    <x v="33"/>
    <s v="용마로지스주식회사"/>
    <d v="2023-12-18T00:00:00"/>
    <s v="20231218-7008-2"/>
    <s v="용마로지스 12월 항공 수입 정산"/>
    <x v="2031"/>
    <x v="0"/>
  </r>
  <r>
    <x v="33"/>
    <x v="33"/>
    <s v="용마로지스주식회사"/>
    <d v="2023-12-18T00:00:00"/>
    <s v="20231218-7008-5"/>
    <s v="용마로지스 12월 항공 수입 정산"/>
    <x v="1"/>
    <x v="0"/>
  </r>
  <r>
    <x v="33"/>
    <x v="33"/>
    <s v="진성산업"/>
    <d v="2023-12-20T00:00:00"/>
    <s v="20231220-7003-2"/>
    <s v="출하 box"/>
    <x v="1289"/>
    <x v="0"/>
  </r>
  <r>
    <x v="33"/>
    <x v="33"/>
    <s v="롯데렌탈(주)"/>
    <d v="2023-12-20T00:00:00"/>
    <s v="20231220-7008-2"/>
    <s v="12월 차량 렌탈"/>
    <x v="1257"/>
    <x v="0"/>
  </r>
  <r>
    <x v="33"/>
    <x v="33"/>
    <s v="롯데렌탈(주)"/>
    <d v="2023-12-20T00:00:00"/>
    <s v="20231220-7008-8"/>
    <s v="12월 차량 렌탈"/>
    <x v="1"/>
    <x v="0"/>
  </r>
  <r>
    <x v="33"/>
    <x v="33"/>
    <s v="롯데렌탈(주)"/>
    <d v="2023-12-20T00:00:00"/>
    <s v="20231220-7008-9"/>
    <s v="12월 차량 렌탈"/>
    <x v="1"/>
    <x v="0"/>
  </r>
  <r>
    <x v="33"/>
    <x v="33"/>
    <s v="롯데렌탈(주)"/>
    <d v="2023-12-20T00:00:00"/>
    <s v="20231220-7008-10"/>
    <s v="12월 차량 렌탈"/>
    <x v="1"/>
    <x v="0"/>
  </r>
  <r>
    <x v="33"/>
    <x v="33"/>
    <s v="뉴텍"/>
    <d v="2023-12-21T00:00:00"/>
    <s v="20231221-7002-2"/>
    <s v="펌프 오버홀"/>
    <x v="1006"/>
    <x v="0"/>
  </r>
  <r>
    <x v="33"/>
    <x v="33"/>
    <s v="효동켐이엔지(주)"/>
    <d v="2023-12-21T00:00:00"/>
    <s v="20231221-7003-2"/>
    <s v="AZ GXR-601"/>
    <x v="422"/>
    <x v="0"/>
  </r>
  <r>
    <x v="33"/>
    <x v="33"/>
    <s v="나우chem"/>
    <d v="2023-12-21T00:00:00"/>
    <s v="20231221-7004-2"/>
    <s v="요오드 외"/>
    <x v="2032"/>
    <x v="0"/>
  </r>
  <r>
    <x v="33"/>
    <x v="33"/>
    <s v="주식회사 케미탑상사"/>
    <d v="2023-12-21T00:00:00"/>
    <s v="20231221-7005-2"/>
    <s v="아세톤 외"/>
    <x v="2033"/>
    <x v="0"/>
  </r>
  <r>
    <x v="33"/>
    <x v="33"/>
    <s v="주식회사 성진테크"/>
    <d v="2023-12-21T00:00:00"/>
    <s v="20231221-7006-2"/>
    <s v="RUBBER COLLET"/>
    <x v="1610"/>
    <x v="0"/>
  </r>
  <r>
    <x v="33"/>
    <x v="33"/>
    <s v="(주)비앤아이시스템"/>
    <d v="2023-12-21T00:00:00"/>
    <s v="20231221-7007-2"/>
    <s v="라벨"/>
    <x v="2034"/>
    <x v="0"/>
  </r>
  <r>
    <x v="33"/>
    <x v="33"/>
    <s v="(주)코디스"/>
    <d v="2023-12-21T00:00:00"/>
    <s v="20231221-7008-2"/>
    <s v="Blade"/>
    <x v="2035"/>
    <x v="0"/>
  </r>
  <r>
    <x v="33"/>
    <x v="33"/>
    <s v="덕성기획"/>
    <d v="2023-12-21T00:00:00"/>
    <s v="20231221-7010-2"/>
    <s v="C/T 스티커 외"/>
    <x v="1258"/>
    <x v="0"/>
  </r>
  <r>
    <x v="33"/>
    <x v="33"/>
    <s v="(주)세원"/>
    <d v="2023-12-21T00:00:00"/>
    <s v="20231221-7011-2"/>
    <s v="황산 외"/>
    <x v="2036"/>
    <x v="0"/>
  </r>
  <r>
    <x v="33"/>
    <x v="33"/>
    <s v="삼미무역"/>
    <d v="2023-12-21T00:00:00"/>
    <s v="20231221-7013-2"/>
    <s v="Sponge"/>
    <x v="2037"/>
    <x v="0"/>
  </r>
  <r>
    <x v="33"/>
    <x v="33"/>
    <s v="나노켐"/>
    <d v="2023-12-21T00:00:00"/>
    <s v="20231221-7014-2"/>
    <s v="POCL3"/>
    <x v="2038"/>
    <x v="0"/>
  </r>
  <r>
    <x v="33"/>
    <x v="33"/>
    <s v="이비테크(주)_전자조사"/>
    <d v="2023-12-21T00:00:00"/>
    <s v="20231221-7016-2"/>
    <s v="전자 조사"/>
    <x v="1910"/>
    <x v="0"/>
  </r>
  <r>
    <x v="33"/>
    <x v="33"/>
    <s v="진흥무역(주)"/>
    <d v="2023-12-21T00:00:00"/>
    <s v="20231221-7017-2"/>
    <s v="전사지 외"/>
    <x v="2039"/>
    <x v="0"/>
  </r>
  <r>
    <x v="33"/>
    <x v="33"/>
    <s v="에치세미텍"/>
    <d v="2023-12-21T00:00:00"/>
    <s v="20231221-7018-2"/>
    <s v="Al etchant"/>
    <x v="2040"/>
    <x v="0"/>
  </r>
  <r>
    <x v="33"/>
    <x v="33"/>
    <s v="대한산업보건협회"/>
    <d v="2023-12-22T00:00:00"/>
    <s v="20231222-7003-2"/>
    <s v="12월 보건관리대행수수료"/>
    <x v="1"/>
    <x v="0"/>
  </r>
  <r>
    <x v="33"/>
    <x v="33"/>
    <s v="대한산업보건협회"/>
    <d v="2023-12-22T00:00:00"/>
    <s v="20231222-7003-4"/>
    <s v="특수검진,배치전검진"/>
    <x v="1"/>
    <x v="0"/>
  </r>
  <r>
    <x v="33"/>
    <x v="33"/>
    <s v="사단법인대한산업안전협회"/>
    <d v="2023-12-22T00:00:00"/>
    <s v="20231222-7004-2"/>
    <s v="12월 안전관리대행수수료"/>
    <x v="174"/>
    <x v="0"/>
  </r>
  <r>
    <x v="33"/>
    <x v="33"/>
    <s v="(주)에스원전주"/>
    <d v="2023-12-22T00:00:00"/>
    <s v="20231222-7005-2"/>
    <s v="무인기계경비용역료"/>
    <x v="1143"/>
    <x v="0"/>
  </r>
  <r>
    <x v="33"/>
    <x v="33"/>
    <s v="(주)에스원전주"/>
    <d v="2023-12-22T00:00:00"/>
    <s v="20231222-7005-4"/>
    <s v="보안정보시스템이용료"/>
    <x v="1050"/>
    <x v="0"/>
  </r>
  <r>
    <x v="33"/>
    <x v="33"/>
    <s v="(주)에스원전주"/>
    <d v="2023-12-22T00:00:00"/>
    <s v="20231222-7005-6"/>
    <s v="카메라, 창고CCTV본체 렌탈"/>
    <x v="1768"/>
    <x v="0"/>
  </r>
  <r>
    <x v="33"/>
    <x v="33"/>
    <s v="(주)에스원전주"/>
    <d v="2023-12-22T00:00:00"/>
    <s v="20231222-7005-8"/>
    <s v="안티랜섬웨어,에스원VP"/>
    <x v="1261"/>
    <x v="0"/>
  </r>
  <r>
    <x v="33"/>
    <x v="33"/>
    <s v="(주)에스원전주"/>
    <d v="2023-12-22T00:00:00"/>
    <s v="20231222-7005-10"/>
    <s v="디바이스키퍼 렌탈"/>
    <x v="1262"/>
    <x v="0"/>
  </r>
  <r>
    <x v="33"/>
    <x v="33"/>
    <s v="(주)에스원전주"/>
    <d v="2023-12-22T00:00:00"/>
    <s v="20231222-7005-12"/>
    <s v="서버백신이용료"/>
    <x v="1263"/>
    <x v="0"/>
  </r>
  <r>
    <x v="33"/>
    <x v="33"/>
    <s v="(주)에스원전주"/>
    <d v="2023-12-22T00:00:00"/>
    <s v="20231222-7005-14"/>
    <s v="클린룸근태시스템이용료"/>
    <x v="1264"/>
    <x v="0"/>
  </r>
  <r>
    <x v="33"/>
    <x v="33"/>
    <s v="(주)한국무역정보통신"/>
    <d v="2023-12-22T00:00:00"/>
    <s v="20231222-7007-2"/>
    <s v="전자무역거래이용료"/>
    <x v="2041"/>
    <x v="0"/>
  </r>
  <r>
    <x v="33"/>
    <x v="33"/>
    <s v="(주)LG유플러스"/>
    <d v="2023-12-22T00:00:00"/>
    <s v="20231222-7021-9"/>
    <s v="인터넷이용료"/>
    <x v="1295"/>
    <x v="0"/>
  </r>
  <r>
    <x v="33"/>
    <x v="33"/>
    <s v="인천공항세관장"/>
    <d v="2023-12-22T00:00:00"/>
    <s v="20231222-7022-1"/>
    <s v="12월 항공 수입 관부가세"/>
    <x v="2042"/>
    <x v="0"/>
  </r>
  <r>
    <x v="33"/>
    <x v="33"/>
    <s v="인천공항세관장"/>
    <d v="2023-12-22T00:00:00"/>
    <s v="20231222-7022-2"/>
    <s v="12월 항공 수입 관부가세"/>
    <x v="2043"/>
    <x v="0"/>
  </r>
  <r>
    <x v="33"/>
    <x v="33"/>
    <s v="인천공항세관장"/>
    <d v="2023-12-22T00:00:00"/>
    <s v="20231222-7022-3"/>
    <s v="12월 항공 수입 관부가세"/>
    <x v="2044"/>
    <x v="0"/>
  </r>
  <r>
    <x v="33"/>
    <x v="33"/>
    <s v="인천공항세관장"/>
    <d v="2023-12-22T00:00:00"/>
    <s v="20231222-7022-4"/>
    <s v="12월 항공 수입 관부가세"/>
    <x v="2045"/>
    <x v="0"/>
  </r>
  <r>
    <x v="33"/>
    <x v="33"/>
    <s v="인천공항세관장"/>
    <d v="2023-12-22T00:00:00"/>
    <s v="20231222-7022-5"/>
    <s v="12월 항공 수입 관부가세"/>
    <x v="2046"/>
    <x v="0"/>
  </r>
  <r>
    <x v="33"/>
    <x v="33"/>
    <s v="인천공항세관장"/>
    <d v="2023-12-22T00:00:00"/>
    <s v="20231222-7022-6"/>
    <s v="12월 항공 수입 관부가세"/>
    <x v="2047"/>
    <x v="0"/>
  </r>
  <r>
    <x v="33"/>
    <x v="33"/>
    <s v="인천공항세관장"/>
    <d v="2023-12-22T00:00:00"/>
    <s v="20231222-7022-7"/>
    <s v="12월 항공 수입 관부가세"/>
    <x v="2048"/>
    <x v="0"/>
  </r>
  <r>
    <x v="33"/>
    <x v="33"/>
    <s v="인천공항세관장"/>
    <d v="2023-12-22T00:00:00"/>
    <s v="20231222-7022-8"/>
    <s v="12월 항공 수입 관부가세"/>
    <x v="2049"/>
    <x v="0"/>
  </r>
  <r>
    <x v="33"/>
    <x v="33"/>
    <s v="인천공항세관장"/>
    <d v="2023-12-22T00:00:00"/>
    <s v="20231222-7022-9"/>
    <s v="12월 항공 수입 관부가세"/>
    <x v="2050"/>
    <x v="0"/>
  </r>
  <r>
    <x v="33"/>
    <x v="33"/>
    <s v="인천공항세관장"/>
    <d v="2023-12-22T00:00:00"/>
    <s v="20231222-7022-10"/>
    <s v="12월 항공 수입 관부가세"/>
    <x v="2051"/>
    <x v="0"/>
  </r>
  <r>
    <x v="33"/>
    <x v="33"/>
    <s v="인천세관장"/>
    <d v="2023-12-22T00:00:00"/>
    <s v="20231222-7022-12"/>
    <s v="12월 해상 수입 관부가세(전사지)"/>
    <x v="2052"/>
    <x v="0"/>
  </r>
  <r>
    <x v="33"/>
    <x v="33"/>
    <s v="(사)한국무역협회"/>
    <d v="2023-12-22T00:00:00"/>
    <s v="20231222-7024-2"/>
    <s v="ABTC발급수수료(황선태전무)"/>
    <x v="1714"/>
    <x v="0"/>
  </r>
  <r>
    <x v="33"/>
    <x v="33"/>
    <s v="(주)LG유플러스"/>
    <d v="2023-12-22T00:00:00"/>
    <s v="20231222-7027-2"/>
    <s v="전화요금"/>
    <x v="2053"/>
    <x v="0"/>
  </r>
  <r>
    <x v="33"/>
    <x v="33"/>
    <s v="효성산업"/>
    <d v="2023-12-22T00:00:00"/>
    <s v="20231222-7029-2"/>
    <s v="CHUCK 수리 등"/>
    <x v="1965"/>
    <x v="0"/>
  </r>
  <r>
    <x v="33"/>
    <x v="33"/>
    <s v="(주)풀무원푸드앤컬쳐"/>
    <d v="2023-12-22T00:00:00"/>
    <s v="20231222-7030-2"/>
    <s v="12월 식대"/>
    <x v="2054"/>
    <x v="0"/>
  </r>
  <r>
    <x v="33"/>
    <x v="33"/>
    <s v="(주)풀무원푸드앤컬쳐"/>
    <d v="2023-12-22T00:00:00"/>
    <s v="20231222-7030-4"/>
    <s v="12월 식대"/>
    <x v="1089"/>
    <x v="0"/>
  </r>
  <r>
    <x v="33"/>
    <x v="33"/>
    <s v="씨랩(C Lab)"/>
    <d v="2023-12-22T00:00:00"/>
    <s v="20231222-7031-2"/>
    <s v="커피머신 원두 시럽"/>
    <x v="1784"/>
    <x v="0"/>
  </r>
  <r>
    <x v="33"/>
    <x v="33"/>
    <s v="(주)어드밴스메탈"/>
    <d v="2023-12-22T00:00:00"/>
    <s v="20231222-7032-2"/>
    <s v="Au"/>
    <x v="2055"/>
    <x v="0"/>
  </r>
  <r>
    <x v="33"/>
    <x v="33"/>
    <s v="우진ACT 호남지사"/>
    <d v="2023-12-22T00:00:00"/>
    <s v="20231222-7033-2"/>
    <s v="클린룸 소모품 외"/>
    <x v="116"/>
    <x v="0"/>
  </r>
  <r>
    <x v="33"/>
    <x v="33"/>
    <s v="생수백화점"/>
    <d v="2023-12-22T00:00:00"/>
    <s v="20231222-7034-2"/>
    <s v="12월 생수"/>
    <x v="2056"/>
    <x v="0"/>
  </r>
  <r>
    <x v="33"/>
    <x v="33"/>
    <s v="바다정수산업(주)"/>
    <d v="2023-12-22T00:00:00"/>
    <s v="20231222-7035-2"/>
    <s v="마이크로필터 외"/>
    <x v="1004"/>
    <x v="0"/>
  </r>
  <r>
    <x v="33"/>
    <x v="33"/>
    <s v="유한회사 큐브환경"/>
    <d v="2023-12-22T00:00:00"/>
    <s v="20231222-7036-2"/>
    <s v="대기자가측정 수수료"/>
    <x v="1907"/>
    <x v="0"/>
  </r>
  <r>
    <x v="33"/>
    <x v="33"/>
    <s v="진솔씨엔티"/>
    <d v="2023-12-22T00:00:00"/>
    <s v="20231222-7039-2"/>
    <s v="소석회"/>
    <x v="172"/>
    <x v="0"/>
  </r>
  <r>
    <x v="33"/>
    <x v="33"/>
    <s v="우진ACT 호남지사"/>
    <d v="2023-12-22T00:00:00"/>
    <s v="20231222-7041-2"/>
    <s v="클린룸 소모품 외"/>
    <x v="2057"/>
    <x v="0"/>
  </r>
  <r>
    <x v="33"/>
    <x v="33"/>
    <s v="(유)신일해외관광"/>
    <d v="2023-12-25T00:00:00"/>
    <s v="20231225-7001-2"/>
    <s v="12월 전세버스 임차료"/>
    <x v="1286"/>
    <x v="0"/>
  </r>
  <r>
    <x v="33"/>
    <x v="33"/>
    <s v="한국특수가스(주)"/>
    <d v="2023-12-25T00:00:00"/>
    <s v="20231225-7003-2"/>
    <s v="가스"/>
    <x v="2058"/>
    <x v="0"/>
  </r>
  <r>
    <x v="33"/>
    <x v="33"/>
    <s v="드림정보전산"/>
    <d v="2023-12-26T00:00:00"/>
    <s v="20231226-7001-2"/>
    <s v="12월 복합기"/>
    <x v="1527"/>
    <x v="0"/>
  </r>
  <r>
    <x v="33"/>
    <x v="33"/>
    <s v="민디자인"/>
    <d v="2023-12-26T00:00:00"/>
    <s v="20231226-7002-3"/>
    <s v="12월 명함제작, 대봉투 및 현수막"/>
    <x v="2059"/>
    <x v="0"/>
  </r>
  <r>
    <x v="33"/>
    <x v="33"/>
    <s v="대한산업보건협회"/>
    <d v="2023-12-27T00:00:00"/>
    <s v="20231227-7009-2"/>
    <s v="23년 하반기 작업환경측정수수료"/>
    <x v="1"/>
    <x v="0"/>
  </r>
  <r>
    <x v="33"/>
    <x v="33"/>
    <s v="(주)지앤에스"/>
    <d v="2023-12-27T00:00:00"/>
    <s v="20231227-7017-2"/>
    <s v="베트남 노동허가서 서류 공증번역(범죄사실확인원,건강검진)"/>
    <x v="2060"/>
    <x v="0"/>
  </r>
  <r>
    <x v="33"/>
    <x v="33"/>
    <s v="(주)지앤에스"/>
    <d v="2023-12-27T00:00:00"/>
    <s v="20231227-7018-2"/>
    <s v="베트남 직원 초청장,신원보증서 공증,우편요금"/>
    <x v="2061"/>
    <x v="0"/>
  </r>
  <r>
    <x v="33"/>
    <x v="33"/>
    <s v="특허법인 정진"/>
    <d v="2023-12-28T00:00:00"/>
    <s v="20231228-7002-2"/>
    <s v="QD 카드뮴 양자점 개발 특허 출원료"/>
    <x v="1018"/>
    <x v="0"/>
  </r>
  <r>
    <x v="33"/>
    <x v="33"/>
    <s v="특허법인 정진"/>
    <d v="2023-12-28T00:00:00"/>
    <s v="20231228-7003-2"/>
    <s v="UV 경화성 실리카 기반 개발 특허 출원료"/>
    <x v="1028"/>
    <x v="0"/>
  </r>
  <r>
    <x v="33"/>
    <x v="33"/>
    <s v="제이씨엘"/>
    <d v="2023-12-28T00:00:00"/>
    <s v="20231228-7004-3"/>
    <s v="전기공사 용 인버터"/>
    <x v="2062"/>
    <x v="0"/>
  </r>
  <r>
    <x v="33"/>
    <x v="33"/>
    <s v="(주)컴퓨존"/>
    <d v="2023-12-28T00:00:00"/>
    <s v="20231228-7006-3"/>
    <s v="신규인원 업무용 PC 구입"/>
    <x v="2063"/>
    <x v="0"/>
  </r>
  <r>
    <x v="33"/>
    <x v="33"/>
    <s v="한국고분자시험연구소 주식회사"/>
    <d v="2023-12-28T00:00:00"/>
    <s v="20231228-7011-2"/>
    <s v="전북특구기술사업화-TG-DTA 및 열전도 분석료"/>
    <x v="2064"/>
    <x v="0"/>
  </r>
  <r>
    <x v="33"/>
    <x v="33"/>
    <s v="대룡환경산업(주)"/>
    <d v="2023-12-29T00:00:00"/>
    <s v="20231229-7021-2"/>
    <s v="폐기물 처리"/>
    <x v="1006"/>
    <x v="0"/>
  </r>
  <r>
    <x v="33"/>
    <x v="33"/>
    <s v="동학산장"/>
    <d v="2023-12-30T00:00:00"/>
    <s v="20231230-7001-2"/>
    <s v="야유회 세미나실 및 음식, 숙박비용"/>
    <x v="2065"/>
    <x v="0"/>
  </r>
  <r>
    <x v="33"/>
    <x v="33"/>
    <s v="(유)신일해외관광"/>
    <d v="2023-12-30T00:00:00"/>
    <s v="20231230-7005-2"/>
    <s v="반도체부문 워크샵 전세버스 임차료"/>
    <x v="1006"/>
    <x v="0"/>
  </r>
  <r>
    <x v="33"/>
    <x v="33"/>
    <s v="(주)정원익스프레스"/>
    <d v="2023-12-30T00:00:00"/>
    <s v="20231230-7006-2"/>
    <s v="12월 정원익프레스 이용료"/>
    <x v="1"/>
    <x v="0"/>
  </r>
  <r>
    <x v="33"/>
    <x v="33"/>
    <s v="로젠전주"/>
    <d v="2023-12-31T00:00:00"/>
    <s v="20231231-7003-2"/>
    <s v="12월 택배"/>
    <x v="1497"/>
    <x v="0"/>
  </r>
  <r>
    <x v="33"/>
    <x v="33"/>
    <s v="(주)비즈니스온커뮤니케이션"/>
    <d v="2023-12-31T00:00:00"/>
    <s v="20231231-7004-7"/>
    <s v="12월 소액"/>
    <x v="1500"/>
    <x v="0"/>
  </r>
  <r>
    <x v="33"/>
    <x v="33"/>
    <s v="삼봉에너지"/>
    <d v="2023-12-31T00:00:00"/>
    <s v="20231231-7010-3"/>
    <s v="12월 주유"/>
    <x v="1"/>
    <x v="0"/>
  </r>
  <r>
    <x v="33"/>
    <x v="33"/>
    <s v="전북도시가스"/>
    <d v="2023-12-31T00:00:00"/>
    <s v="20231231-7011-2"/>
    <s v="12월 도시가스"/>
    <x v="2066"/>
    <x v="0"/>
  </r>
  <r>
    <x v="33"/>
    <x v="33"/>
    <s v="전북도시가스"/>
    <d v="2023-12-31T00:00:00"/>
    <s v="20231231-7011-4"/>
    <s v="12월 도시가스"/>
    <x v="2067"/>
    <x v="0"/>
  </r>
  <r>
    <x v="33"/>
    <x v="33"/>
    <s v="(주)에너포스"/>
    <d v="2023-12-31T00:00:00"/>
    <s v="20231231-7012-2"/>
    <s v="공조기 필터 교체"/>
    <x v="2068"/>
    <x v="0"/>
  </r>
  <r>
    <x v="33"/>
    <x v="33"/>
    <s v="유한회사 제이와이산업"/>
    <d v="2023-12-31T00:00:00"/>
    <s v="20231231-7018-2"/>
    <s v="폐합성 수지"/>
    <x v="1064"/>
    <x v="0"/>
  </r>
  <r>
    <x v="33"/>
    <x v="33"/>
    <s v="신혼꽃화원"/>
    <d v="2023-12-31T00:00:00"/>
    <s v="20231231-7019-2"/>
    <s v="이한근과장 부친상 근조외1건"/>
    <x v="1"/>
    <x v="0"/>
  </r>
  <r>
    <x v="33"/>
    <x v="33"/>
    <s v="(주)지앤에스"/>
    <d v="2023-12-31T00:00:00"/>
    <s v="20231231-7020-3"/>
    <s v="대체"/>
    <x v="2061"/>
    <x v="0"/>
  </r>
  <r>
    <x v="33"/>
    <x v="33"/>
    <s v="(주)지앤에스"/>
    <d v="2023-12-31T00:00:00"/>
    <s v="20231231-7020-4"/>
    <s v="대체"/>
    <x v="2069"/>
    <x v="0"/>
  </r>
  <r>
    <x v="33"/>
    <x v="33"/>
    <s v="엔큐에이인증원(주)"/>
    <d v="2023-12-31T00:00:00"/>
    <s v="20231231-7020-5"/>
    <s v="대체"/>
    <x v="2070"/>
    <x v="0"/>
  </r>
  <r>
    <x v="33"/>
    <x v="33"/>
    <s v="엔큐에이인증원(주)"/>
    <d v="2023-12-31T00:00:00"/>
    <s v="20231231-7020-6"/>
    <s v="대체"/>
    <x v="2071"/>
    <x v="0"/>
  </r>
  <r>
    <x v="33"/>
    <x v="33"/>
    <s v="세미원"/>
    <d v="2023-12-31T00:00:00"/>
    <s v="20231231-7020-7"/>
    <s v="대체"/>
    <x v="1244"/>
    <x v="0"/>
  </r>
  <r>
    <x v="33"/>
    <x v="33"/>
    <s v="세미원"/>
    <d v="2023-12-31T00:00:00"/>
    <s v="20231231-7020-8"/>
    <s v="대체"/>
    <x v="1437"/>
    <x v="0"/>
  </r>
  <r>
    <x v="33"/>
    <x v="33"/>
    <s v="(주)아론"/>
    <d v="2023-12-31T00:00:00"/>
    <s v="20231231-7020-9"/>
    <s v="대체"/>
    <x v="1391"/>
    <x v="0"/>
  </r>
  <r>
    <x v="33"/>
    <x v="33"/>
    <s v="(주)아론"/>
    <d v="2023-12-31T00:00:00"/>
    <s v="20231231-7020-10"/>
    <s v="대체"/>
    <x v="2072"/>
    <x v="0"/>
  </r>
  <r>
    <x v="33"/>
    <x v="33"/>
    <s v="우진ACT 호남지사"/>
    <d v="2023-12-31T00:00:00"/>
    <s v="20231231-7020-11"/>
    <s v="대체"/>
    <x v="2073"/>
    <x v="0"/>
  </r>
  <r>
    <x v="33"/>
    <x v="33"/>
    <s v="우진ACT 호남지사"/>
    <d v="2023-12-31T00:00:00"/>
    <s v="20231231-7020-12"/>
    <s v="대체"/>
    <x v="2074"/>
    <x v="0"/>
  </r>
  <r>
    <x v="33"/>
    <x v="33"/>
    <s v="㈜루미컴"/>
    <d v="2023-12-31T00:00:00"/>
    <s v="20231231-7020-13"/>
    <s v="대체"/>
    <x v="1018"/>
    <x v="0"/>
  </r>
  <r>
    <x v="33"/>
    <x v="33"/>
    <s v="㈜루미컴"/>
    <d v="2023-12-31T00:00:00"/>
    <s v="20231231-7020-14"/>
    <s v="대체"/>
    <x v="2075"/>
    <x v="0"/>
  </r>
  <r>
    <x v="33"/>
    <x v="33"/>
    <s v="한국특수가스(주)"/>
    <d v="2023-12-31T00:00:00"/>
    <s v="20231231-7020-15"/>
    <s v="대체"/>
    <x v="2076"/>
    <x v="0"/>
  </r>
  <r>
    <x v="33"/>
    <x v="33"/>
    <s v="한국특수가스(주)"/>
    <d v="2023-12-31T00:00:00"/>
    <s v="20231231-7020-16"/>
    <s v="대체"/>
    <x v="2077"/>
    <x v="0"/>
  </r>
  <r>
    <x v="33"/>
    <x v="33"/>
    <s v="엔앤씨광고인쇄"/>
    <d v="2023-12-31T00:00:00"/>
    <s v="20231231-7020-17"/>
    <s v="대체"/>
    <x v="1024"/>
    <x v="0"/>
  </r>
  <r>
    <x v="33"/>
    <x v="33"/>
    <s v="엔앤씨광고인쇄"/>
    <d v="2023-12-31T00:00:00"/>
    <s v="20231231-7020-18"/>
    <s v="대체"/>
    <x v="2078"/>
    <x v="0"/>
  </r>
  <r>
    <x v="33"/>
    <x v="33"/>
    <s v="주식회사 온새미로"/>
    <d v="2023-12-31T00:00:00"/>
    <s v="20231231-7020-19"/>
    <s v="대체"/>
    <x v="155"/>
    <x v="0"/>
  </r>
  <r>
    <x v="33"/>
    <x v="33"/>
    <s v="주식회사 온새미로"/>
    <d v="2023-12-31T00:00:00"/>
    <s v="20231231-7020-20"/>
    <s v="대체"/>
    <x v="1888"/>
    <x v="0"/>
  </r>
  <r>
    <x v="33"/>
    <x v="33"/>
    <s v="클랩"/>
    <d v="2023-12-31T00:00:00"/>
    <s v="20231231-7020-21"/>
    <s v="대체"/>
    <x v="2079"/>
    <x v="0"/>
  </r>
  <r>
    <x v="33"/>
    <x v="33"/>
    <s v="클랩"/>
    <d v="2023-12-31T00:00:00"/>
    <s v="20231231-7020-22"/>
    <s v="대체"/>
    <x v="2080"/>
    <x v="0"/>
  </r>
  <r>
    <x v="33"/>
    <x v="33"/>
    <s v="클랩"/>
    <d v="2023-12-31T00:00:00"/>
    <s v="20231231-7020-23"/>
    <s v="대체"/>
    <x v="2081"/>
    <x v="0"/>
  </r>
  <r>
    <x v="33"/>
    <x v="33"/>
    <s v="클랩"/>
    <d v="2023-12-31T00:00:00"/>
    <s v="20231231-7020-24"/>
    <s v="대체"/>
    <x v="2082"/>
    <x v="0"/>
  </r>
  <r>
    <x v="33"/>
    <x v="33"/>
    <s v="진성산업"/>
    <d v="2023-12-31T00:00:00"/>
    <s v="20231231-7020-25"/>
    <s v="대체"/>
    <x v="170"/>
    <x v="0"/>
  </r>
  <r>
    <x v="33"/>
    <x v="33"/>
    <s v="진성산업"/>
    <d v="2023-12-31T00:00:00"/>
    <s v="20231231-7020-26"/>
    <s v="대체"/>
    <x v="1878"/>
    <x v="0"/>
  </r>
  <r>
    <x v="33"/>
    <x v="33"/>
    <s v="신혼꽃화원"/>
    <d v="2023-12-31T00:00:00"/>
    <s v="20231231-7020-27"/>
    <s v="대체"/>
    <x v="1"/>
    <x v="0"/>
  </r>
  <r>
    <x v="33"/>
    <x v="33"/>
    <s v="신혼꽃화원"/>
    <d v="2023-12-31T00:00:00"/>
    <s v="20231231-7020-28"/>
    <s v="대체"/>
    <x v="1"/>
    <x v="0"/>
  </r>
  <r>
    <x v="33"/>
    <x v="33"/>
    <s v="신혼꽃화원"/>
    <d v="2023-12-31T00:00:00"/>
    <s v="20231231-7020-29"/>
    <s v="대체"/>
    <x v="1"/>
    <x v="0"/>
  </r>
  <r>
    <x v="33"/>
    <x v="33"/>
    <s v="신혼꽃화원"/>
    <d v="2023-12-31T00:00:00"/>
    <s v="20231231-7020-30"/>
    <s v="대체"/>
    <x v="1"/>
    <x v="0"/>
  </r>
  <r>
    <x v="33"/>
    <x v="33"/>
    <s v="(주)석영테크"/>
    <d v="2023-12-31T00:00:00"/>
    <s v="20231231-7020-31"/>
    <s v="대체"/>
    <x v="1086"/>
    <x v="0"/>
  </r>
  <r>
    <x v="33"/>
    <x v="33"/>
    <s v="(주)석영테크"/>
    <d v="2023-12-31T00:00:00"/>
    <s v="20231231-7020-32"/>
    <s v="대체"/>
    <x v="2083"/>
    <x v="0"/>
  </r>
  <r>
    <x v="33"/>
    <x v="33"/>
    <s v="케이지엘(주)"/>
    <d v="2023-12-31T00:00:00"/>
    <s v="20231231-7021-2"/>
    <s v="수출운송료"/>
    <x v="1236"/>
    <x v="0"/>
  </r>
  <r>
    <x v="33"/>
    <x v="33"/>
    <s v="(주)하나로티앤에스"/>
    <d v="2023-12-31T00:00:00"/>
    <s v="20231231-7022-2"/>
    <s v="수출운송료"/>
    <x v="1674"/>
    <x v="0"/>
  </r>
  <r>
    <x v="33"/>
    <x v="33"/>
    <s v="케이이엑스익스프에스코리아 주식회사"/>
    <d v="2023-12-31T00:00:00"/>
    <s v="20231231-7023-2"/>
    <s v="수출운송료"/>
    <x v="1"/>
    <x v="0"/>
  </r>
  <r>
    <x v="33"/>
    <x v="33"/>
    <s v="케이이엑스익스프에스코리아 주식회사"/>
    <d v="2023-12-31T00:00:00"/>
    <s v="20231231-7023-4"/>
    <s v="수출운송료"/>
    <x v="2084"/>
    <x v="0"/>
  </r>
  <r>
    <x v="33"/>
    <x v="33"/>
    <s v="케이이엑스익스프에스코리아 주식회사"/>
    <d v="2023-12-31T00:00:00"/>
    <s v="20231231-7023-5"/>
    <s v="수출운송료"/>
    <x v="2085"/>
    <x v="0"/>
  </r>
  <r>
    <x v="33"/>
    <x v="33"/>
    <s v="남성상사"/>
    <d v="2023-12-31T00:00:00"/>
    <s v="20231231-7028-2"/>
    <s v="와이퍼올"/>
    <x v="1633"/>
    <x v="0"/>
  </r>
  <r>
    <x v="33"/>
    <x v="33"/>
    <s v="남성상사"/>
    <d v="2023-12-31T00:00:00"/>
    <s v="20231231-7028-4"/>
    <s v="전선"/>
    <x v="1674"/>
    <x v="0"/>
  </r>
  <r>
    <x v="33"/>
    <x v="33"/>
    <s v="(주)특수"/>
    <d v="2023-12-31T00:00:00"/>
    <s v="20231231-7028-6"/>
    <s v="플랜지"/>
    <x v="2086"/>
    <x v="0"/>
  </r>
  <r>
    <x v="33"/>
    <x v="33"/>
    <s v="(주)현대전기"/>
    <d v="2023-12-31T00:00:00"/>
    <s v="20231231-7028-8"/>
    <s v="콘넥타 등"/>
    <x v="2087"/>
    <x v="0"/>
  </r>
  <r>
    <x v="33"/>
    <x v="33"/>
    <s v="엔에스웰딩"/>
    <d v="2023-12-31T00:00:00"/>
    <s v="20231231-7028-11"/>
    <s v="용접 아크봉"/>
    <x v="2088"/>
    <x v="0"/>
  </r>
  <r>
    <x v="33"/>
    <x v="33"/>
    <s v="관리부"/>
    <d v="2023-12-31T00:00:00"/>
    <s v="20231231-7034-1"/>
    <s v="2기 확정 부가세 대체"/>
    <x v="1"/>
    <x v="1295"/>
  </r>
  <r>
    <x v="34"/>
    <x v="34"/>
    <s v="CT MICROELECTRONICS"/>
    <d v="2023-01-05T00:00:00"/>
    <s v="20230105-7008-3"/>
    <s v="OST-3041(300-450) 외"/>
    <x v="1"/>
    <x v="0"/>
  </r>
  <r>
    <x v="34"/>
    <x v="34"/>
    <s v="SHENZHEN JUFEI OPTOELECTRONICS"/>
    <d v="2023-01-06T00:00:00"/>
    <s v="20230106-7007-3"/>
    <s v="OSZ-2019NAL-14V13"/>
    <x v="1"/>
    <x v="0"/>
  </r>
  <r>
    <x v="34"/>
    <x v="34"/>
    <s v="OSRAM Opto Semiconductors Sdn."/>
    <d v="2023-01-07T00:00:00"/>
    <s v="20230107-7003-3"/>
    <s v="OSZ-1021A-7V 외_x000a__x000a_"/>
    <x v="1"/>
    <x v="0"/>
  </r>
  <r>
    <x v="34"/>
    <x v="34"/>
    <s v="JIANGSU HENGFENG SUNTEC TECHNOLOGY CO LTD"/>
    <d v="2023-01-07T00:00:00"/>
    <s v="20230107-7004-3"/>
    <s v="OTDA54400CS"/>
    <x v="1"/>
    <x v="0"/>
  </r>
  <r>
    <x v="34"/>
    <x v="34"/>
    <s v="QUINTEC LASER SEMICONDUCTOR"/>
    <d v="2023-01-09T00:00:00"/>
    <s v="20230109-7011-3"/>
    <s v="OSD-1068N"/>
    <x v="1"/>
    <x v="0"/>
  </r>
  <r>
    <x v="34"/>
    <x v="34"/>
    <s v="Jiangxi MTC Optoelectronics Co., LTD"/>
    <d v="2023-01-10T00:00:00"/>
    <s v="20230110-7013-3"/>
    <s v="OSZ-1019A-12V(130)"/>
    <x v="1"/>
    <x v="0"/>
  </r>
  <r>
    <x v="34"/>
    <x v="34"/>
    <s v="SHENZHEN ORIENT CO.,LTD."/>
    <d v="2023-01-10T00:00:00"/>
    <s v="20230110-7014-3"/>
    <s v="OSTA1104 RETURN"/>
    <x v="1"/>
    <x v="0"/>
  </r>
  <r>
    <x v="34"/>
    <x v="34"/>
    <s v="SHENZHEN ORIENT CO.,LTD."/>
    <d v="2023-01-10T00:00:00"/>
    <s v="20230110-7014-5"/>
    <s v="OSTA1104 RETURN"/>
    <x v="1"/>
    <x v="0"/>
  </r>
  <r>
    <x v="34"/>
    <x v="34"/>
    <s v="SHENZHEN ORIENT CO.,LTD."/>
    <d v="2023-01-10T00:00:00"/>
    <s v="20230110-7014-6"/>
    <s v="OSTA1104 RETURN"/>
    <x v="1"/>
    <x v="0"/>
  </r>
  <r>
    <x v="34"/>
    <x v="34"/>
    <s v="SHENZHEN ORIENT CO.,LTD."/>
    <d v="2023-01-10T00:00:00"/>
    <s v="20230110-7014-7"/>
    <s v="OSTA1104 RETURN"/>
    <x v="1"/>
    <x v="0"/>
  </r>
  <r>
    <x v="34"/>
    <x v="34"/>
    <s v="SHENZHEN ORIENT CO.,LTD."/>
    <d v="2023-01-10T00:00:00"/>
    <s v="20230110-7014-8"/>
    <s v="OSTA1104 RETURN"/>
    <x v="1"/>
    <x v="0"/>
  </r>
  <r>
    <x v="34"/>
    <x v="34"/>
    <s v="Huizhou Espace photoglectric Co.,LTD"/>
    <d v="2023-01-11T00:00:00"/>
    <s v="20230111-7003-3"/>
    <s v="OTDA54400CS"/>
    <x v="1"/>
    <x v="0"/>
  </r>
  <r>
    <x v="34"/>
    <x v="34"/>
    <s v="JIANGSU HONG JIA ELECTRONIC"/>
    <d v="2023-01-11T00:00:00"/>
    <s v="20230111-7004-3"/>
    <s v="OTDA4836C"/>
    <x v="1"/>
    <x v="0"/>
  </r>
  <r>
    <x v="34"/>
    <x v="34"/>
    <s v="Jingnan Electronics CO., LTD"/>
    <d v="2023-01-11T00:00:00"/>
    <s v="20230111-7005-3"/>
    <s v="OTDA54400CS"/>
    <x v="1"/>
    <x v="0"/>
  </r>
  <r>
    <x v="34"/>
    <x v="34"/>
    <s v="GUANGZHOU DONG DO ELECTRONICS"/>
    <d v="2023-01-12T00:00:00"/>
    <s v="20230112-7003-3"/>
    <s v="OTDA54400CS"/>
    <x v="1"/>
    <x v="0"/>
  </r>
  <r>
    <x v="34"/>
    <x v="34"/>
    <s v="JIANGSU HENGFENG SUNTEC TECHNOLOGY CO LTD"/>
    <d v="2023-01-12T00:00:00"/>
    <s v="20230112-7004-3"/>
    <s v="OTDA54400CS"/>
    <x v="1"/>
    <x v="0"/>
  </r>
  <r>
    <x v="34"/>
    <x v="34"/>
    <s v="삼성엘이디주식회사(TIANJIN)"/>
    <d v="2023-01-12T00:00:00"/>
    <s v="20230112-7008-3"/>
    <s v="OSZ-1021A-14V 외_x000a__x000a_"/>
    <x v="1"/>
    <x v="0"/>
  </r>
  <r>
    <x v="34"/>
    <x v="34"/>
    <s v="SHENZHEN CITY SUNMOON ELEC"/>
    <d v="2023-01-13T00:00:00"/>
    <s v="20230113-7006-3"/>
    <s v="OSZ-1017B-7V 외"/>
    <x v="1"/>
    <x v="0"/>
  </r>
  <r>
    <x v="34"/>
    <x v="34"/>
    <s v="OSRAM Opto Semiconductors Sdn."/>
    <d v="2023-01-13T00:00:00"/>
    <s v="20230113-7007-3"/>
    <s v="OSZ-1021A-7V 외"/>
    <x v="1"/>
    <x v="0"/>
  </r>
  <r>
    <x v="34"/>
    <x v="34"/>
    <s v="LUMENS VINA CO., LTD"/>
    <d v="2023-01-15T00:00:00"/>
    <s v="20230115-7002-3"/>
    <s v="OSZ-1019A-12V"/>
    <x v="1"/>
    <x v="0"/>
  </r>
  <r>
    <x v="34"/>
    <x v="34"/>
    <s v="Kwangmyung Semiconductor CO.,"/>
    <d v="2023-01-16T00:00:00"/>
    <s v="20230116-7007-3"/>
    <s v="OSZ-1021A-7V"/>
    <x v="1"/>
    <x v="0"/>
  </r>
  <r>
    <x v="34"/>
    <x v="34"/>
    <s v="Nanjing Evergreen trade co ltd"/>
    <d v="2023-01-17T00:00:00"/>
    <s v="20230117-7008-3"/>
    <s v="OSD-1300-3 외"/>
    <x v="1"/>
    <x v="0"/>
  </r>
  <r>
    <x v="34"/>
    <x v="34"/>
    <s v="Jingnan Electronics CO., LTD"/>
    <d v="2023-01-18T00:00:00"/>
    <s v="20230118-7007-3"/>
    <s v="OTDA54400CS"/>
    <x v="1"/>
    <x v="0"/>
  </r>
  <r>
    <x v="34"/>
    <x v="34"/>
    <s v="삼성엘이디주식회사(TIANJIN)"/>
    <d v="2023-01-18T00:00:00"/>
    <s v="20230118-7011-3"/>
    <s v="OSZ-1019A(12)13외"/>
    <x v="1"/>
    <x v="0"/>
  </r>
  <r>
    <x v="34"/>
    <x v="34"/>
    <s v="SEOUL SEMICONDUCTOR VINA"/>
    <d v="2023-01-20T00:00:00"/>
    <s v="20230120-7004-3"/>
    <s v="OSZ-1019A-12V 외"/>
    <x v="1"/>
    <x v="0"/>
  </r>
  <r>
    <x v="34"/>
    <x v="34"/>
    <s v="shenzhen keweixin optics"/>
    <d v="2023-01-25T00:00:00"/>
    <s v="20230125-7032-3"/>
    <s v="OTDA54400CS"/>
    <x v="1"/>
    <x v="0"/>
  </r>
  <r>
    <x v="34"/>
    <x v="34"/>
    <s v="GUANGZHOU DONG DO ELECTRONICS"/>
    <d v="2023-01-25T00:00:00"/>
    <s v="20230125-7033-3"/>
    <s v="OTDA54400CS"/>
    <x v="1"/>
    <x v="0"/>
  </r>
  <r>
    <x v="34"/>
    <x v="34"/>
    <s v="Jiangxi MTC Optoelectronics Co., LTD"/>
    <d v="2023-01-26T00:00:00"/>
    <s v="20230126-7005-3"/>
    <s v="OSZ-1019A-12V(130)"/>
    <x v="1"/>
    <x v="0"/>
  </r>
  <r>
    <x v="34"/>
    <x v="34"/>
    <s v="OSRAM Opto Semiconductors Sdn."/>
    <d v="2023-01-27T00:00:00"/>
    <s v="20230127-7007-3"/>
    <s v="OSZ-2021A-7V 외"/>
    <x v="1"/>
    <x v="0"/>
  </r>
  <r>
    <x v="34"/>
    <x v="34"/>
    <s v="SANKEN ELECTRIC CO LTD"/>
    <d v="2023-01-27T00:00:00"/>
    <s v="20230127-7008-3"/>
    <s v="OSZ-2019A-7V"/>
    <x v="1"/>
    <x v="0"/>
  </r>
  <r>
    <x v="34"/>
    <x v="34"/>
    <s v="ASIANTECH OPTIC CORP"/>
    <d v="2023-01-30T00:00:00"/>
    <s v="20230130-7005-3"/>
    <s v="OSZ-1021B-7V15외"/>
    <x v="1"/>
    <x v="0"/>
  </r>
  <r>
    <x v="34"/>
    <x v="34"/>
    <s v="CT MICROELECTRONICS"/>
    <d v="2023-01-30T00:00:00"/>
    <s v="20230130-7006-3"/>
    <s v="OST-3041(300-450) 외"/>
    <x v="1"/>
    <x v="0"/>
  </r>
  <r>
    <x v="34"/>
    <x v="34"/>
    <s v="SEOUL SEMICONDUCTOR VINA"/>
    <d v="2023-01-30T00:00:00"/>
    <s v="20230130-7007-3"/>
    <s v="OSZ-1019A-12V 외"/>
    <x v="1"/>
    <x v="0"/>
  </r>
  <r>
    <x v="34"/>
    <x v="34"/>
    <s v="SHENZHEN"/>
    <d v="2023-01-30T00:00:00"/>
    <s v="20230130-7008-3"/>
    <s v="OSD-1300-3 외"/>
    <x v="1"/>
    <x v="0"/>
  </r>
  <r>
    <x v="34"/>
    <x v="34"/>
    <s v="Nanjing Evergreen trade co ltd"/>
    <d v="2023-01-30T00:00:00"/>
    <s v="20230130-7009-3"/>
    <s v="OSD-1300-3 외"/>
    <x v="1"/>
    <x v="0"/>
  </r>
  <r>
    <x v="34"/>
    <x v="34"/>
    <s v="삼성엘이디주식회사(TIANJIN)"/>
    <d v="2023-01-31T00:00:00"/>
    <s v="20230131-7014-3"/>
    <s v="OSZ-1019A(12)13외"/>
    <x v="1"/>
    <x v="0"/>
  </r>
  <r>
    <x v="34"/>
    <x v="34"/>
    <s v="(주)앤에스텍"/>
    <d v="2023-01-31T00:00:00"/>
    <s v="20230131-7016-3"/>
    <s v="OSD-2130-3"/>
    <x v="1"/>
    <x v="1296"/>
  </r>
  <r>
    <x v="34"/>
    <x v="34"/>
    <s v="(주)앤에스텍"/>
    <d v="2023-01-31T00:00:00"/>
    <s v="20230131-7016-5"/>
    <s v="OSD-2130-3"/>
    <x v="1"/>
    <x v="1296"/>
  </r>
  <r>
    <x v="34"/>
    <x v="34"/>
    <s v="(주)앤에스텍"/>
    <d v="2023-01-31T00:00:00"/>
    <s v="20230131-7016-6"/>
    <s v="OSD-2130-3"/>
    <x v="1"/>
    <x v="1297"/>
  </r>
  <r>
    <x v="34"/>
    <x v="34"/>
    <s v="㈜옵토리치일렉트로닉스"/>
    <d v="2023-01-31T00:00:00"/>
    <s v="20230131-7017-3"/>
    <s v="OSD-1300"/>
    <x v="1"/>
    <x v="0"/>
  </r>
  <r>
    <x v="34"/>
    <x v="34"/>
    <s v="(주)동부엘이디"/>
    <d v="2023-01-31T00:00:00"/>
    <s v="20230131-7018-3"/>
    <s v="OSZ-1019A-12V13"/>
    <x v="1"/>
    <x v="1298"/>
  </r>
  <r>
    <x v="34"/>
    <x v="34"/>
    <s v="레이트론(주)"/>
    <d v="2023-01-31T00:00:00"/>
    <s v="20230131-7019-3"/>
    <s v="OSZ-1019B-14V외 1종"/>
    <x v="1"/>
    <x v="1299"/>
  </r>
  <r>
    <x v="34"/>
    <x v="34"/>
    <s v="레이트론(주)"/>
    <d v="2023-01-31T00:00:00"/>
    <s v="20230131-7020-3"/>
    <s v="OSD-2130-3외 3종"/>
    <x v="1"/>
    <x v="0"/>
  </r>
  <r>
    <x v="34"/>
    <x v="34"/>
    <s v="우리이앤엘(주)"/>
    <d v="2023-01-31T00:00:00"/>
    <s v="20230131-7021-3"/>
    <s v="OSZ-1019A-12V"/>
    <x v="1"/>
    <x v="1300"/>
  </r>
  <r>
    <x v="34"/>
    <x v="34"/>
    <s v="엔엘씨"/>
    <d v="2023-01-31T00:00:00"/>
    <s v="20230131-7022-3"/>
    <s v="OSZ-1021AV 외 2종"/>
    <x v="1"/>
    <x v="1301"/>
  </r>
  <r>
    <x v="34"/>
    <x v="34"/>
    <s v="(주)오디쎄미"/>
    <d v="2023-01-31T00:00:00"/>
    <s v="20230131-7023-3"/>
    <s v="OSZ-1023A-12V13"/>
    <x v="1"/>
    <x v="1302"/>
  </r>
  <r>
    <x v="34"/>
    <x v="34"/>
    <s v="(주)원반도체"/>
    <d v="2023-01-31T00:00:00"/>
    <s v="20230131-7024-3"/>
    <s v="OSD-21814A외 3종"/>
    <x v="1"/>
    <x v="1303"/>
  </r>
  <r>
    <x v="34"/>
    <x v="34"/>
    <s v="서울반도체(주)"/>
    <d v="2023-01-31T00:00:00"/>
    <s v="20230131-7025-3"/>
    <s v="OSZ-1019A-12V외 5종"/>
    <x v="1"/>
    <x v="1304"/>
  </r>
  <r>
    <x v="34"/>
    <x v="34"/>
    <s v="(주)라온크리에이트"/>
    <d v="2023-01-31T00:00:00"/>
    <s v="20230131-7026-3"/>
    <s v="OPFD01A060RP"/>
    <x v="1"/>
    <x v="1305"/>
  </r>
  <r>
    <x v="34"/>
    <x v="34"/>
    <s v="삼성전자(주)"/>
    <d v="2023-01-31T00:00:00"/>
    <s v="20230131-7027-3"/>
    <s v="OSZ-1019A-12V13외 3종"/>
    <x v="1"/>
    <x v="0"/>
  </r>
  <r>
    <x v="34"/>
    <x v="34"/>
    <s v="삼성엘이디주식회사(TIANJIN)"/>
    <d v="2023-02-04T00:00:00"/>
    <s v="20230204-7002-3"/>
    <s v="OSZ-1019A(12)13 외"/>
    <x v="1"/>
    <x v="0"/>
  </r>
  <r>
    <x v="34"/>
    <x v="34"/>
    <s v="OSRAM Opto Semiconductors Sdn."/>
    <d v="2023-02-04T00:00:00"/>
    <s v="20230204-7003-3"/>
    <s v="OSZ-1021-50V"/>
    <x v="1"/>
    <x v="0"/>
  </r>
  <r>
    <x v="34"/>
    <x v="34"/>
    <s v="HONGLI OPTO ELECTRONIC CO LTD"/>
    <d v="2023-02-09T00:00:00"/>
    <s v="20230209-7008-3"/>
    <s v="OSZ-1019A-6V 외"/>
    <x v="1"/>
    <x v="0"/>
  </r>
  <r>
    <x v="34"/>
    <x v="34"/>
    <s v="GUANGZHOU DONG DO ELECTRONICS"/>
    <d v="2023-02-09T00:00:00"/>
    <s v="20230209-7009-3"/>
    <s v="OTDA54400CS"/>
    <x v="1"/>
    <x v="0"/>
  </r>
  <r>
    <x v="34"/>
    <x v="34"/>
    <s v="Huizhou Espace photoglectric Co.,LTD"/>
    <d v="2023-02-09T00:00:00"/>
    <s v="20230209-7010-3"/>
    <s v="OTDA54400CS"/>
    <x v="1"/>
    <x v="0"/>
  </r>
  <r>
    <x v="34"/>
    <x v="34"/>
    <s v="OSRAM Opto Semiconductors Sdn."/>
    <d v="2023-02-09T00:00:00"/>
    <s v="20230209-7011-3"/>
    <s v="OSZ-1021A-7V 외"/>
    <x v="1"/>
    <x v="0"/>
  </r>
  <r>
    <x v="34"/>
    <x v="34"/>
    <s v="SHENZHEN INVSEMI TECHNOLOGY CO"/>
    <d v="2023-02-12T00:00:00"/>
    <s v="20230212-7001-3"/>
    <s v="OPFD01A060R"/>
    <x v="1"/>
    <x v="0"/>
  </r>
  <r>
    <x v="34"/>
    <x v="34"/>
    <s v="SHENZHEN CITY SUNMOON ELEC"/>
    <d v="2023-02-13T00:00:00"/>
    <s v="20230213-7003-3"/>
    <s v="OSZ-1017B-7V 외"/>
    <x v="1"/>
    <x v="0"/>
  </r>
  <r>
    <x v="34"/>
    <x v="34"/>
    <s v="LUMENS VINA CO., LTD"/>
    <d v="2023-02-14T00:00:00"/>
    <s v="20230214-7004-3"/>
    <s v="OSZ-1019A-12V"/>
    <x v="1"/>
    <x v="0"/>
  </r>
  <r>
    <x v="34"/>
    <x v="34"/>
    <s v="JIANGSU HENGFENG SUNTEC TECHNOLOGY CO LTD"/>
    <d v="2023-02-15T00:00:00"/>
    <s v="20230215-7011-3"/>
    <s v="OTDA54400CS"/>
    <x v="1"/>
    <x v="0"/>
  </r>
  <r>
    <x v="34"/>
    <x v="34"/>
    <s v="JIANGXI HONGLI TRONIC CO LTD"/>
    <d v="2023-02-16T00:00:00"/>
    <s v="20230216-7007-3"/>
    <s v="OSZ-1019A-6V 외"/>
    <x v="1"/>
    <x v="0"/>
  </r>
  <r>
    <x v="34"/>
    <x v="34"/>
    <s v="삼성엘이디주식회사(TIANJIN)"/>
    <d v="2023-02-17T00:00:00"/>
    <s v="20230217-7003-3"/>
    <s v="OSZ-1019A(12)13 외"/>
    <x v="1"/>
    <x v="0"/>
  </r>
  <r>
    <x v="34"/>
    <x v="34"/>
    <s v="SEOUL SEMICONDUCTOR VINA"/>
    <d v="2023-02-17T00:00:00"/>
    <s v="20230217-7004-3"/>
    <s v="OSZ-1019A-6V 외"/>
    <x v="1"/>
    <x v="0"/>
  </r>
  <r>
    <x v="34"/>
    <x v="34"/>
    <s v="OSRAM Opto Semiconductors Sdn."/>
    <d v="2023-02-17T00:00:00"/>
    <s v="20230217-7006-3"/>
    <s v="OSZ-1021A-7V 외"/>
    <x v="1"/>
    <x v="0"/>
  </r>
  <r>
    <x v="34"/>
    <x v="34"/>
    <s v="Nanjing Evergreen trade co ltd"/>
    <d v="2023-02-17T00:00:00"/>
    <s v="20230217-7007-3"/>
    <s v="OSD-1300-3 외"/>
    <x v="1"/>
    <x v="0"/>
  </r>
  <r>
    <x v="34"/>
    <x v="34"/>
    <s v="SEOUL SEMICONDUCTOR VINA"/>
    <d v="2023-02-18T00:00:00"/>
    <s v="20230218-7001-3"/>
    <s v="OSZ-1019A-6V 외"/>
    <x v="1"/>
    <x v="0"/>
  </r>
  <r>
    <x v="34"/>
    <x v="34"/>
    <s v="POWER KEY MICROELECTRONICS"/>
    <d v="2023-02-19T00:00:00"/>
    <s v="20230219-7001-3"/>
    <s v="OPTC13002HVBPI-Y"/>
    <x v="1"/>
    <x v="0"/>
  </r>
  <r>
    <x v="34"/>
    <x v="34"/>
    <s v="SHENZHEN CITY SUNMOON ELEC"/>
    <d v="2023-02-20T00:00:00"/>
    <s v="20230220-7005-3"/>
    <s v="OSZ-1017B-7V"/>
    <x v="1"/>
    <x v="0"/>
  </r>
  <r>
    <x v="34"/>
    <x v="34"/>
    <s v="QUINTEC LASER SEMICONDUCTOR"/>
    <d v="2023-02-20T00:00:00"/>
    <s v="20230220-7006-3"/>
    <s v="OSS-2094064A"/>
    <x v="1"/>
    <x v="0"/>
  </r>
  <r>
    <x v="34"/>
    <x v="34"/>
    <s v="shenzhen keweixin optics"/>
    <d v="2023-02-21T00:00:00"/>
    <s v="20230221-7002-3"/>
    <s v="OTDA54400CS"/>
    <x v="1"/>
    <x v="0"/>
  </r>
  <r>
    <x v="34"/>
    <x v="34"/>
    <s v="GUANGZHOU DONG DO ELECTRONICS"/>
    <d v="2023-02-21T00:00:00"/>
    <s v="20230221-7003-3"/>
    <s v="OTDA54400CS"/>
    <x v="1"/>
    <x v="0"/>
  </r>
  <r>
    <x v="34"/>
    <x v="34"/>
    <s v="Jingnan Electronics CO., LTD"/>
    <d v="2023-02-21T00:00:00"/>
    <s v="20230221-7004-3"/>
    <s v="OTDA54400CS 외"/>
    <x v="1"/>
    <x v="0"/>
  </r>
  <r>
    <x v="34"/>
    <x v="34"/>
    <s v="OSRAM Opto Semiconductors Sdn."/>
    <d v="2023-02-23T00:00:00"/>
    <s v="20230223-7005-3"/>
    <s v="OSZ-2021A-7V 외_x000a__x000a_"/>
    <x v="1"/>
    <x v="0"/>
  </r>
  <r>
    <x v="34"/>
    <x v="34"/>
    <s v="SHENZHEN CITY SUNMOON ELEC"/>
    <d v="2023-02-24T00:00:00"/>
    <s v="20230224-7023-3"/>
    <s v="OSZ-1017B-7V 외"/>
    <x v="1"/>
    <x v="0"/>
  </r>
  <r>
    <x v="34"/>
    <x v="34"/>
    <s v="삼성엘이디주식회사(TIANJIN)"/>
    <d v="2023-02-25T00:00:00"/>
    <s v="20230225-7002-3"/>
    <s v="OSZ-1019A(12)13 외"/>
    <x v="1"/>
    <x v="0"/>
  </r>
  <r>
    <x v="34"/>
    <x v="34"/>
    <s v="SEOUL SEMICONDUCTOR VINA"/>
    <d v="2023-02-26T00:00:00"/>
    <s v="20230226-7001-3"/>
    <s v="OTDA54400CS"/>
    <x v="1"/>
    <x v="0"/>
  </r>
  <r>
    <x v="34"/>
    <x v="34"/>
    <s v="Nanjing Evergreen trade co ltd"/>
    <d v="2023-02-26T00:00:00"/>
    <s v="20230226-7002-3"/>
    <s v="OSD-1300-3 외"/>
    <x v="1"/>
    <x v="0"/>
  </r>
  <r>
    <x v="34"/>
    <x v="34"/>
    <s v="JIANGXI HONGLI TRONIC CO LTD"/>
    <d v="2023-02-26T00:00:00"/>
    <s v="20230226-7003-3"/>
    <s v="OSZ-1026-50V12_x000a__x000a_"/>
    <x v="1"/>
    <x v="0"/>
  </r>
  <r>
    <x v="34"/>
    <x v="34"/>
    <s v="QUINTEC LASER SEMICONDUCTOR"/>
    <d v="2023-02-27T00:00:00"/>
    <s v="20230227-7009-3"/>
    <s v="OSD-1068N 외"/>
    <x v="1"/>
    <x v="0"/>
  </r>
  <r>
    <x v="34"/>
    <x v="34"/>
    <s v="GUANGZHOU DONG DO ELECTRONICS"/>
    <d v="2023-02-27T00:00:00"/>
    <s v="20230227-7010-3"/>
    <s v="OTDA54400CS"/>
    <x v="1"/>
    <x v="0"/>
  </r>
  <r>
    <x v="34"/>
    <x v="34"/>
    <s v="Jiangxi MTC Optoelectronics Co., LTD"/>
    <d v="2023-02-27T00:00:00"/>
    <s v="20230227-7011-3"/>
    <s v="OSZ-1019A-12V(130)"/>
    <x v="1"/>
    <x v="0"/>
  </r>
  <r>
    <x v="34"/>
    <x v="34"/>
    <s v="shenzhen keweixin optics"/>
    <d v="2023-02-27T00:00:00"/>
    <s v="20230227-7012-3"/>
    <s v="OTDA54400CS"/>
    <x v="1"/>
    <x v="0"/>
  </r>
  <r>
    <x v="34"/>
    <x v="34"/>
    <s v="SANKEN ELECTRIC CO LTD"/>
    <d v="2023-02-27T00:00:00"/>
    <s v="20230227-7013-3"/>
    <s v="OSZ-2019A-7V"/>
    <x v="1"/>
    <x v="0"/>
  </r>
  <r>
    <x v="34"/>
    <x v="34"/>
    <s v="SEOUL SEMICONDUCTOR VINA"/>
    <d v="2023-02-27T00:00:00"/>
    <s v="20230227-7014-3"/>
    <s v="OSZ-1019A-6V 외"/>
    <x v="1"/>
    <x v="0"/>
  </r>
  <r>
    <x v="34"/>
    <x v="34"/>
    <s v="SHENZHEN JUFEI OPTOELECTRONICS"/>
    <d v="2023-02-28T00:00:00"/>
    <s v="20230228-7026-3"/>
    <s v="OSZ-2019NAL-14V13"/>
    <x v="1"/>
    <x v="0"/>
  </r>
  <r>
    <x v="34"/>
    <x v="34"/>
    <s v="엔엘씨"/>
    <d v="2023-02-28T00:00:00"/>
    <s v="20230228-7037-3"/>
    <s v="OSZ-1023A-12V"/>
    <x v="1"/>
    <x v="559"/>
  </r>
  <r>
    <x v="34"/>
    <x v="34"/>
    <s v="(주)동부엘이디"/>
    <d v="2023-02-28T00:00:00"/>
    <s v="20230228-7038-3"/>
    <s v="OSZ-1019A-12V13외 1종"/>
    <x v="1"/>
    <x v="1306"/>
  </r>
  <r>
    <x v="34"/>
    <x v="34"/>
    <s v="(주)앤에스텍"/>
    <d v="2023-02-28T00:00:00"/>
    <s v="20230228-7039-3"/>
    <s v="OSD-2130-3"/>
    <x v="1"/>
    <x v="1307"/>
  </r>
  <r>
    <x v="34"/>
    <x v="34"/>
    <s v="레이트론(주)"/>
    <d v="2023-02-28T00:00:00"/>
    <s v="20230228-7040-3"/>
    <s v="OSD-2130-3외 3종"/>
    <x v="1"/>
    <x v="0"/>
  </r>
  <r>
    <x v="34"/>
    <x v="34"/>
    <s v="레이트론(주)"/>
    <d v="2023-02-28T00:00:00"/>
    <s v="20230228-7041-3"/>
    <s v="OSZ-1019B-14V외 1종"/>
    <x v="1"/>
    <x v="1308"/>
  </r>
  <r>
    <x v="34"/>
    <x v="34"/>
    <s v="㈜옵토리치일렉트로닉스"/>
    <d v="2023-02-28T00:00:00"/>
    <s v="20230228-7042-3"/>
    <s v="OSD-1300"/>
    <x v="1"/>
    <x v="0"/>
  </r>
  <r>
    <x v="34"/>
    <x v="34"/>
    <s v="(주)원반도체"/>
    <d v="2023-02-28T00:00:00"/>
    <s v="20230228-7043-3"/>
    <s v="OSD-1250 외 2종"/>
    <x v="1"/>
    <x v="1309"/>
  </r>
  <r>
    <x v="34"/>
    <x v="34"/>
    <s v="SJ늘푸른"/>
    <d v="2023-02-28T00:00:00"/>
    <s v="20230228-7044-3"/>
    <s v="OSD-1380620"/>
    <x v="1"/>
    <x v="1310"/>
  </r>
  <r>
    <x v="34"/>
    <x v="34"/>
    <s v="(주)쎄미하우"/>
    <d v="2023-02-28T00:00:00"/>
    <s v="20230228-7045-3"/>
    <s v="OPFD25A120"/>
    <x v="1"/>
    <x v="1311"/>
  </r>
  <r>
    <x v="34"/>
    <x v="34"/>
    <s v="(주)큐에스아이"/>
    <d v="2023-02-28T00:00:00"/>
    <s v="20230228-7046-3"/>
    <s v="OSD-1068N"/>
    <x v="1"/>
    <x v="1312"/>
  </r>
  <r>
    <x v="34"/>
    <x v="34"/>
    <s v="우리이앤엘(주)"/>
    <d v="2023-02-28T00:00:00"/>
    <s v="20230228-7047-3"/>
    <s v="OSZ-1019A-12V"/>
    <x v="1"/>
    <x v="1313"/>
  </r>
  <r>
    <x v="34"/>
    <x v="34"/>
    <s v="(주)트리노테크놀로지"/>
    <d v="2023-02-28T00:00:00"/>
    <s v="20230228-7048-3"/>
    <s v="OPFD15A135"/>
    <x v="1"/>
    <x v="1314"/>
  </r>
  <r>
    <x v="34"/>
    <x v="34"/>
    <s v="서울반도체(주)"/>
    <d v="2023-02-28T00:00:00"/>
    <s v="20230228-7049-3"/>
    <s v="OSZ-1019A-12V 외 3종"/>
    <x v="1"/>
    <x v="1315"/>
  </r>
  <r>
    <x v="34"/>
    <x v="34"/>
    <s v="삼성전자(주)"/>
    <d v="2023-02-28T00:00:00"/>
    <s v="20230228-7050-3"/>
    <s v="OSZ-2021A-14V 외 1종"/>
    <x v="1"/>
    <x v="325"/>
  </r>
  <r>
    <x v="34"/>
    <x v="34"/>
    <s v="삼성전자(주)"/>
    <d v="2023-02-28T00:00:00"/>
    <s v="20230228-7051-3"/>
    <s v="OSZ-2021A-14V 외 1종"/>
    <x v="1"/>
    <x v="0"/>
  </r>
  <r>
    <x v="34"/>
    <x v="34"/>
    <s v="SHEAUMANN LASER INC"/>
    <d v="2023-02-28T00:00:00"/>
    <s v="20230228-7061-3"/>
    <s v="OSD-1068N"/>
    <x v="1"/>
    <x v="0"/>
  </r>
  <r>
    <x v="34"/>
    <x v="34"/>
    <s v="OSRAM Opto Semiconductors Sdn."/>
    <d v="2023-03-02T00:00:00"/>
    <s v="20230302-7007-3"/>
    <s v="OSZ-1021-50V"/>
    <x v="1"/>
    <x v="0"/>
  </r>
  <r>
    <x v="34"/>
    <x v="34"/>
    <s v="삼성엘이디주식회사(TIANJIN)"/>
    <d v="2023-03-04T00:00:00"/>
    <s v="20230304-7004-3"/>
    <s v="OSZ-1019A(12)13"/>
    <x v="1"/>
    <x v="0"/>
  </r>
  <r>
    <x v="34"/>
    <x v="34"/>
    <s v="삼성엘이디주식회사(TIANJIN)"/>
    <d v="2023-03-06T00:00:00"/>
    <s v="20230306-7014-3"/>
    <s v="OSZ-1019A(12)13"/>
    <x v="1"/>
    <x v="0"/>
  </r>
  <r>
    <x v="34"/>
    <x v="34"/>
    <s v="shenzhen keweixin optics"/>
    <d v="2023-03-07T00:00:00"/>
    <s v="20230307-7005-3"/>
    <s v="OTDA54400CS"/>
    <x v="1"/>
    <x v="0"/>
  </r>
  <r>
    <x v="34"/>
    <x v="34"/>
    <s v="Huizhou Espace photoglectric Co.,LTD"/>
    <d v="2023-03-08T00:00:00"/>
    <s v="20230308-7005-3"/>
    <s v="OTDA54400CS"/>
    <x v="1"/>
    <x v="0"/>
  </r>
  <r>
    <x v="34"/>
    <x v="34"/>
    <s v="Jingnan Electronics CO., LTD"/>
    <d v="2023-03-09T00:00:00"/>
    <s v="20230309-7011-3"/>
    <s v="OTDA54400CS"/>
    <x v="1"/>
    <x v="0"/>
  </r>
  <r>
    <x v="34"/>
    <x v="34"/>
    <s v="SEOUL SEMICONDUCTOR SHENZHEN"/>
    <d v="2023-03-09T00:00:00"/>
    <s v="20230309-7012-3"/>
    <s v="OTDA54400"/>
    <x v="1"/>
    <x v="0"/>
  </r>
  <r>
    <x v="34"/>
    <x v="34"/>
    <s v="Kwangmyung Semiconductor CO.,"/>
    <d v="2023-03-10T00:00:00"/>
    <s v="20230310-7012-3"/>
    <s v="OSZ-1026-50V 외"/>
    <x v="1"/>
    <x v="0"/>
  </r>
  <r>
    <x v="34"/>
    <x v="34"/>
    <s v="삼성엘이디주식회사(TIANJIN)"/>
    <d v="2023-03-10T00:00:00"/>
    <s v="20230310-7013-3"/>
    <s v="OSZ-1019A(12)13"/>
    <x v="1"/>
    <x v="0"/>
  </r>
  <r>
    <x v="34"/>
    <x v="34"/>
    <s v="SHENZHEN CITY SUNMOON ELEC"/>
    <d v="2023-03-10T00:00:00"/>
    <s v="20230310-7014-3"/>
    <s v="OSZ-1017B-7V"/>
    <x v="1"/>
    <x v="0"/>
  </r>
  <r>
    <x v="34"/>
    <x v="34"/>
    <s v="OSRAM Opto Semiconductors Sdn."/>
    <d v="2023-03-10T00:00:00"/>
    <s v="20230310-7015-3"/>
    <s v="OSZ-1021-50V"/>
    <x v="1"/>
    <x v="0"/>
  </r>
  <r>
    <x v="34"/>
    <x v="34"/>
    <s v="JIANGSU PRAJNA ELECTRONICS INDUSTRIAL CO LTD"/>
    <d v="2023-03-10T00:00:00"/>
    <s v="20230310-7016-3"/>
    <s v="OSZ-1019A-6V"/>
    <x v="1"/>
    <x v="0"/>
  </r>
  <r>
    <x v="34"/>
    <x v="34"/>
    <s v="SEOUL SEMICONDUCTOR VINA"/>
    <d v="2023-03-13T00:00:00"/>
    <s v="20230313-7012-3"/>
    <s v="OTDA54400CS"/>
    <x v="1"/>
    <x v="0"/>
  </r>
  <r>
    <x v="34"/>
    <x v="34"/>
    <s v="GUANGZHOU DONG DO ELECTRONICS"/>
    <d v="2023-03-15T00:00:00"/>
    <s v="20230315-7008-3"/>
    <s v="OTDA54400CS"/>
    <x v="1"/>
    <x v="0"/>
  </r>
  <r>
    <x v="34"/>
    <x v="34"/>
    <s v="LUMENS VINA CO., LTD"/>
    <d v="2023-03-15T00:00:00"/>
    <s v="20230315-7009-3"/>
    <s v="OSZ-1019A-12V"/>
    <x v="1"/>
    <x v="0"/>
  </r>
  <r>
    <x v="34"/>
    <x v="34"/>
    <s v="JIANGSU PRAJNA ELECTRONICS INDUSTRIAL CO LTD"/>
    <d v="2023-03-15T00:00:00"/>
    <s v="20230315-7010-3"/>
    <s v="OSZ-1019A-6V"/>
    <x v="1"/>
    <x v="0"/>
  </r>
  <r>
    <x v="34"/>
    <x v="34"/>
    <s v="shenzhen keweixin optics"/>
    <d v="2023-03-15T00:00:00"/>
    <s v="20230315-7011-3"/>
    <s v="OTDA54400CS"/>
    <x v="1"/>
    <x v="0"/>
  </r>
  <r>
    <x v="34"/>
    <x v="34"/>
    <s v="JIANGSU HENGFENG SUNTEC TECHNOLOGY CO LTD"/>
    <d v="2023-03-15T00:00:00"/>
    <s v="20230315-7012-3"/>
    <s v="OTDA54400CS"/>
    <x v="1"/>
    <x v="0"/>
  </r>
  <r>
    <x v="34"/>
    <x v="34"/>
    <s v="SHENZHEN CITY SUNMOON ELEC"/>
    <d v="2023-03-16T00:00:00"/>
    <s v="20230316-7006-3"/>
    <s v="OSZ-1017B-7V"/>
    <x v="1"/>
    <x v="0"/>
  </r>
  <r>
    <x v="34"/>
    <x v="34"/>
    <s v="SEOUL SEMICONDUCTOR VINA"/>
    <d v="2023-03-16T00:00:00"/>
    <s v="20230316-7007-3"/>
    <s v="OSZ-1019A-6V 외"/>
    <x v="1"/>
    <x v="0"/>
  </r>
  <r>
    <x v="34"/>
    <x v="34"/>
    <s v="Nanjing Evergreen trade co ltd"/>
    <d v="2023-03-16T00:00:00"/>
    <s v="20230316-7008-3"/>
    <s v="OSD-1300-3 외"/>
    <x v="1"/>
    <x v="0"/>
  </r>
  <r>
    <x v="34"/>
    <x v="34"/>
    <s v="삼성엘이디주식회사(TIANJIN)"/>
    <d v="2023-03-18T00:00:00"/>
    <s v="20230318-7002-3"/>
    <s v="OSZ-1019A(12)13"/>
    <x v="1"/>
    <x v="0"/>
  </r>
  <r>
    <x v="34"/>
    <x v="34"/>
    <s v="JIANGXI HONGLI TRONIC CO LTD"/>
    <d v="2023-03-19T00:00:00"/>
    <s v="20230319-7002-3"/>
    <s v="OSZ-1019A-6V 외"/>
    <x v="1"/>
    <x v="0"/>
  </r>
  <r>
    <x v="34"/>
    <x v="34"/>
    <s v="GUANGZHOU DONG DO ELECTRONICS"/>
    <d v="2023-03-21T00:00:00"/>
    <s v="20230321-7008-3"/>
    <s v="OTDA54400CS"/>
    <x v="1"/>
    <x v="0"/>
  </r>
  <r>
    <x v="34"/>
    <x v="34"/>
    <s v="Jingnan Electronics CO., LTD"/>
    <d v="2023-03-21T00:00:00"/>
    <s v="20230321-7009-3"/>
    <s v="OTDA54400CS 외"/>
    <x v="1"/>
    <x v="0"/>
  </r>
  <r>
    <x v="34"/>
    <x v="34"/>
    <s v="OSRAM Opto Semiconductors Sdn."/>
    <d v="2023-03-21T00:00:00"/>
    <s v="20230321-7010-3"/>
    <s v="OSZ-1021-50V"/>
    <x v="1"/>
    <x v="0"/>
  </r>
  <r>
    <x v="34"/>
    <x v="34"/>
    <s v="JIANGSU HONG JIA ELECTRONIC"/>
    <d v="2023-03-21T00:00:00"/>
    <s v="20230321-7011-3"/>
    <s v="OTDA4836C"/>
    <x v="1"/>
    <x v="0"/>
  </r>
  <r>
    <x v="34"/>
    <x v="34"/>
    <s v="Nanjing Evergreen trade co ltd"/>
    <d v="2023-03-22T00:00:00"/>
    <s v="20230322-7005-3"/>
    <s v="OST-3041(1800-2400)"/>
    <x v="1"/>
    <x v="0"/>
  </r>
  <r>
    <x v="34"/>
    <x v="34"/>
    <s v="SHENZHEN"/>
    <d v="2023-03-22T00:00:00"/>
    <s v="20230322-7006-3"/>
    <s v="OST-3041(2000-3000)"/>
    <x v="1"/>
    <x v="0"/>
  </r>
  <r>
    <x v="34"/>
    <x v="34"/>
    <s v="OSRAM Opto Semiconductors Sdn."/>
    <d v="2023-03-23T00:00:00"/>
    <s v="20230323-7003-3"/>
    <s v="OSZ-1021-50V"/>
    <x v="1"/>
    <x v="0"/>
  </r>
  <r>
    <x v="34"/>
    <x v="34"/>
    <s v="삼성엘이디주식회사(TIANJIN)"/>
    <d v="2023-03-24T00:00:00"/>
    <s v="20230324-7014-3"/>
    <s v="OSZ-1019A(12)13 외"/>
    <x v="1"/>
    <x v="0"/>
  </r>
  <r>
    <x v="34"/>
    <x v="34"/>
    <s v="RAYTRONJAPAN"/>
    <d v="2023-03-26T00:00:00"/>
    <s v="20230326-7001-3"/>
    <s v="OSZ-2062037F-12V15"/>
    <x v="1"/>
    <x v="0"/>
  </r>
  <r>
    <x v="34"/>
    <x v="34"/>
    <s v="Nanjing Evergreen trade co ltd"/>
    <d v="2023-03-27T00:00:00"/>
    <s v="20230327-7008-3"/>
    <s v="OSTA1104 RETURN"/>
    <x v="1"/>
    <x v="0"/>
  </r>
  <r>
    <x v="34"/>
    <x v="34"/>
    <s v="QUINTEC LASER SEMICONDUCTOR"/>
    <d v="2023-03-27T00:00:00"/>
    <s v="20230327-7026-3"/>
    <s v="OSD-1068N 외"/>
    <x v="1"/>
    <x v="0"/>
  </r>
  <r>
    <x v="34"/>
    <x v="34"/>
    <s v="JIANGXI HONGLI TRONIC CO LTD"/>
    <d v="2023-03-29T00:00:00"/>
    <s v="20230329-7002-3"/>
    <s v="OSZ-1019A-6V 외"/>
    <x v="1"/>
    <x v="0"/>
  </r>
  <r>
    <x v="34"/>
    <x v="34"/>
    <s v="OSRAM Opto Semiconductors Sdn."/>
    <d v="2023-03-30T00:00:00"/>
    <s v="20230330-7015-3"/>
    <s v="OSZ-1021-50V"/>
    <x v="1"/>
    <x v="0"/>
  </r>
  <r>
    <x v="34"/>
    <x v="34"/>
    <s v="SANKEN ELECTRIC CO LTD"/>
    <d v="2023-03-30T00:00:00"/>
    <s v="20230330-7016-3"/>
    <s v="OSZ-2019A-7V"/>
    <x v="1"/>
    <x v="0"/>
  </r>
  <r>
    <x v="34"/>
    <x v="34"/>
    <s v="SEOUL SEMICONDUCTOR VINA"/>
    <d v="2023-03-30T00:00:00"/>
    <s v="20230330-7017-3"/>
    <s v="OSZ-1019A-6V 외"/>
    <x v="1"/>
    <x v="0"/>
  </r>
  <r>
    <x v="34"/>
    <x v="34"/>
    <s v="Nanjing Evergreen trade co ltd"/>
    <d v="2023-03-30T00:00:00"/>
    <s v="20230330-7018-3"/>
    <s v="OSD-1300-3 외"/>
    <x v="1"/>
    <x v="0"/>
  </r>
  <r>
    <x v="34"/>
    <x v="34"/>
    <s v="shenzhen keweixin optics"/>
    <d v="2023-03-30T00:00:00"/>
    <s v="20230330-7019-3"/>
    <s v="OTDA54400CS"/>
    <x v="1"/>
    <x v="0"/>
  </r>
  <r>
    <x v="34"/>
    <x v="34"/>
    <s v="삼성엘이디주식회사(TIANJIN)"/>
    <d v="2023-03-31T00:00:00"/>
    <s v="20230331-7032-3"/>
    <s v="OSZ-1019A(12)13 외"/>
    <x v="1"/>
    <x v="0"/>
  </r>
  <r>
    <x v="34"/>
    <x v="34"/>
    <s v="ASIANTECH OPTIC CORP"/>
    <d v="2023-03-31T00:00:00"/>
    <s v="20230331-7035-3"/>
    <s v="OSZ-1017AL-8V"/>
    <x v="1"/>
    <x v="0"/>
  </r>
  <r>
    <x v="34"/>
    <x v="34"/>
    <s v="Huizhou Espace photoglectric Co.,LTD"/>
    <d v="2023-03-31T00:00:00"/>
    <s v="20230331-7036-3"/>
    <s v="OTDA54400CS"/>
    <x v="1"/>
    <x v="0"/>
  </r>
  <r>
    <x v="34"/>
    <x v="34"/>
    <s v="GUANGZHOU DONG DO ELECTRONICS"/>
    <d v="2023-03-31T00:00:00"/>
    <s v="20230331-7037-3"/>
    <s v="OTDA54400CS"/>
    <x v="1"/>
    <x v="0"/>
  </r>
  <r>
    <x v="34"/>
    <x v="34"/>
    <s v="(주)앤에스텍"/>
    <d v="2023-03-31T00:00:00"/>
    <s v="20230331-7039-3"/>
    <s v="OSD-2130-3"/>
    <x v="1"/>
    <x v="1316"/>
  </r>
  <r>
    <x v="34"/>
    <x v="34"/>
    <s v="㈜옵토리치일렉트로닉스"/>
    <d v="2023-03-31T00:00:00"/>
    <s v="20230331-7042-3"/>
    <s v="OSD-1300"/>
    <x v="1"/>
    <x v="0"/>
  </r>
  <r>
    <x v="34"/>
    <x v="34"/>
    <s v="(주)동부엘이디"/>
    <d v="2023-03-31T00:00:00"/>
    <s v="20230331-7043-3"/>
    <s v="OSZ-1019A-12V13외 1종"/>
    <x v="1"/>
    <x v="1317"/>
  </r>
  <r>
    <x v="34"/>
    <x v="34"/>
    <s v="우리이앤엘(주)"/>
    <d v="2023-03-31T00:00:00"/>
    <s v="20230331-7044-3"/>
    <s v="OSZ-1019A-12V"/>
    <x v="1"/>
    <x v="1318"/>
  </r>
  <r>
    <x v="34"/>
    <x v="34"/>
    <s v="엔엘씨"/>
    <d v="2023-03-31T00:00:00"/>
    <s v="20230331-7045-3"/>
    <s v="OSZ-1023A-12V외 1종목"/>
    <x v="1"/>
    <x v="1319"/>
  </r>
  <r>
    <x v="34"/>
    <x v="34"/>
    <s v="서울반도체(주)"/>
    <d v="2023-03-31T00:00:00"/>
    <s v="20230331-7046-3"/>
    <s v="OSZ-1019A-12V외 3품목"/>
    <x v="1"/>
    <x v="1320"/>
  </r>
  <r>
    <x v="34"/>
    <x v="34"/>
    <s v="레이트론(주)"/>
    <d v="2023-03-31T00:00:00"/>
    <s v="20230331-7047-3"/>
    <s v="OSD-2130-3외 2품목"/>
    <x v="1"/>
    <x v="0"/>
  </r>
  <r>
    <x v="34"/>
    <x v="34"/>
    <s v="레이트론(주)"/>
    <d v="2023-03-31T00:00:00"/>
    <s v="20230331-7047-4"/>
    <s v="OSD-2130-3외 2품목"/>
    <x v="1"/>
    <x v="0"/>
  </r>
  <r>
    <x v="34"/>
    <x v="34"/>
    <s v="레이트론(주)"/>
    <d v="2023-03-31T00:00:00"/>
    <s v="20230331-7047-5"/>
    <s v="OSD-2130-3외 2품목"/>
    <x v="1"/>
    <x v="0"/>
  </r>
  <r>
    <x v="34"/>
    <x v="34"/>
    <s v="레이트론(주)"/>
    <d v="2023-03-31T00:00:00"/>
    <s v="20230331-7048-3"/>
    <s v="OSZ-1019B-14V"/>
    <x v="1"/>
    <x v="1321"/>
  </r>
  <r>
    <x v="34"/>
    <x v="34"/>
    <s v="(주)원반도체"/>
    <d v="2023-03-31T00:00:00"/>
    <s v="20230331-7049-3"/>
    <s v="OSD-1250 외 2품목"/>
    <x v="1"/>
    <x v="1322"/>
  </r>
  <r>
    <x v="34"/>
    <x v="34"/>
    <s v="삼성전자(주)"/>
    <d v="2023-03-31T00:00:00"/>
    <s v="20230331-7050-3"/>
    <s v="OSZ-2021A-14V"/>
    <x v="1"/>
    <x v="0"/>
  </r>
  <r>
    <x v="34"/>
    <x v="34"/>
    <s v="(주)트리노테크놀로지"/>
    <d v="2023-03-31T00:00:00"/>
    <s v="20230331-7051-3"/>
    <s v="OPFD14A135외 1품목"/>
    <x v="1"/>
    <x v="1323"/>
  </r>
  <r>
    <x v="34"/>
    <x v="34"/>
    <s v="(주)트리노테크놀로지"/>
    <d v="2023-03-31T00:00:00"/>
    <s v="20230331-7051-5"/>
    <s v="OPFD14A135외 1품목"/>
    <x v="1"/>
    <x v="1323"/>
  </r>
  <r>
    <x v="34"/>
    <x v="34"/>
    <s v="(주)트리노테크놀로지"/>
    <d v="2023-03-31T00:00:00"/>
    <s v="20230331-7051-6"/>
    <s v="OPFD14A135외 1품목"/>
    <x v="1"/>
    <x v="1324"/>
  </r>
  <r>
    <x v="34"/>
    <x v="34"/>
    <s v="(주)큐에스아이"/>
    <d v="2023-03-31T00:00:00"/>
    <s v="20230331-7052-3"/>
    <s v="OSD-1068N외 2품목"/>
    <x v="1"/>
    <x v="1325"/>
  </r>
  <r>
    <x v="34"/>
    <x v="34"/>
    <s v="㈜루미컴"/>
    <d v="2023-03-31T00:00:00"/>
    <s v="20230331-7053-3"/>
    <s v="OSD-2160NA"/>
    <x v="1"/>
    <x v="1326"/>
  </r>
  <r>
    <x v="34"/>
    <x v="34"/>
    <s v="(주)쎄미하우"/>
    <d v="2023-03-31T00:00:00"/>
    <s v="20230331-7054-3"/>
    <s v="OPRD10A120PI"/>
    <x v="1"/>
    <x v="1327"/>
  </r>
  <r>
    <x v="34"/>
    <x v="34"/>
    <s v="(주)세미칩스"/>
    <d v="2023-03-31T00:00:00"/>
    <s v="20230331-7055-3"/>
    <s v="OPFD75A060PI 외 1종"/>
    <x v="1"/>
    <x v="1328"/>
  </r>
  <r>
    <x v="34"/>
    <x v="34"/>
    <s v="(주)세미칩스"/>
    <d v="2023-03-31T00:00:00"/>
    <s v="20230331-7055-4"/>
    <s v="OPFD75A060PI 외 1종"/>
    <x v="1"/>
    <x v="1328"/>
  </r>
  <r>
    <x v="34"/>
    <x v="34"/>
    <s v="(주)세미칩스"/>
    <d v="2023-03-31T00:00:00"/>
    <s v="20230331-7055-5"/>
    <s v="OPFD75A060PI 외 1종"/>
    <x v="1"/>
    <x v="1329"/>
  </r>
  <r>
    <x v="34"/>
    <x v="34"/>
    <s v="서울반도체(주)"/>
    <d v="2023-03-31T00:00:00"/>
    <s v="20230331-7080-1"/>
    <s v="대체"/>
    <x v="1"/>
    <x v="1320"/>
  </r>
  <r>
    <x v="34"/>
    <x v="34"/>
    <s v="서울반도체(주)"/>
    <d v="2023-03-31T00:00:00"/>
    <s v="20230331-7080-2"/>
    <s v="대체"/>
    <x v="1"/>
    <x v="1330"/>
  </r>
  <r>
    <x v="34"/>
    <x v="34"/>
    <s v="관리부"/>
    <d v="2023-03-31T00:00:00"/>
    <s v="20230331-7081-2"/>
    <s v="1기 예정 부가세 대체"/>
    <x v="2089"/>
    <x v="0"/>
  </r>
  <r>
    <x v="34"/>
    <x v="34"/>
    <s v="LUMENS VINA CO., LTD"/>
    <d v="2023-04-04T00:00:00"/>
    <s v="20230404-7004-3"/>
    <s v="OSZ-1019A-12V"/>
    <x v="1"/>
    <x v="0"/>
  </r>
  <r>
    <x v="34"/>
    <x v="34"/>
    <s v="ASIANTECH OPTIC CORP"/>
    <d v="2023-04-05T00:00:00"/>
    <s v="20230405-7005-3"/>
    <s v="OSE-1065(40000-80000)"/>
    <x v="1"/>
    <x v="0"/>
  </r>
  <r>
    <x v="34"/>
    <x v="34"/>
    <s v="OSRAM Opto Semiconductors Sdn."/>
    <d v="2023-04-06T00:00:00"/>
    <s v="20230406-7012-3"/>
    <s v="OSZ-1021-50V 외"/>
    <x v="1"/>
    <x v="0"/>
  </r>
  <r>
    <x v="34"/>
    <x v="34"/>
    <s v="Kwangmyung Semiconductor CO.,"/>
    <d v="2023-04-07T00:00:00"/>
    <s v="20230407-7004-3"/>
    <s v="OSZ-1026-50V 외"/>
    <x v="1"/>
    <x v="0"/>
  </r>
  <r>
    <x v="34"/>
    <x v="34"/>
    <s v="삼성엘이디주식회사(TIANJIN)"/>
    <d v="2023-04-08T00:00:00"/>
    <s v="20230408-7002-3"/>
    <s v="OSZ-1019A(12)13 외"/>
    <x v="1"/>
    <x v="0"/>
  </r>
  <r>
    <x v="34"/>
    <x v="34"/>
    <s v="Jingnan Electronics CO., LTD"/>
    <d v="2023-04-12T00:00:00"/>
    <s v="20230412-7009-3"/>
    <s v="OTDA54400CS 외"/>
    <x v="1"/>
    <x v="0"/>
  </r>
  <r>
    <x v="34"/>
    <x v="34"/>
    <s v="shenzhen keweixin optics"/>
    <d v="2023-04-13T00:00:00"/>
    <s v="20230413-7001-3"/>
    <s v="OTDA54400CS"/>
    <x v="1"/>
    <x v="0"/>
  </r>
  <r>
    <x v="34"/>
    <x v="34"/>
    <s v="삼성엘이디주식회사(TIANJIN)"/>
    <d v="2023-04-14T00:00:00"/>
    <s v="20230414-7005-3"/>
    <s v="OSZ-1019A(12)13 외"/>
    <x v="1"/>
    <x v="0"/>
  </r>
  <r>
    <x v="34"/>
    <x v="34"/>
    <s v="SHENZHEN INVSEMI TECHNOLOGY CO"/>
    <d v="2023-04-14T00:00:00"/>
    <s v="20230414-7006-3"/>
    <s v="OPFD01A060R 외"/>
    <x v="1"/>
    <x v="0"/>
  </r>
  <r>
    <x v="34"/>
    <x v="34"/>
    <s v="GUANGZHOU DONG DO ELECTRONICS"/>
    <d v="2023-04-14T00:00:00"/>
    <s v="20230414-7007-3"/>
    <s v="OTDA54400CS"/>
    <x v="1"/>
    <x v="0"/>
  </r>
  <r>
    <x v="34"/>
    <x v="34"/>
    <s v="OSRAM Opto Semiconductors Sdn."/>
    <d v="2023-04-14T00:00:00"/>
    <s v="20230414-7008-3"/>
    <s v="OSZ-1021-50V 외"/>
    <x v="1"/>
    <x v="0"/>
  </r>
  <r>
    <x v="34"/>
    <x v="34"/>
    <s v="JIANGSU HENGFENG SUNTEC TECHNOLOGY CO LTD"/>
    <d v="2023-04-15T00:00:00"/>
    <s v="20230415-7003-3"/>
    <s v="OTDA54400CS"/>
    <x v="1"/>
    <x v="0"/>
  </r>
  <r>
    <x v="34"/>
    <x v="34"/>
    <s v="JIANGXI HONGLI TRONIC CO LTD"/>
    <d v="2023-04-16T00:00:00"/>
    <s v="20230416-7002-3"/>
    <s v="OSZ-1019A-6V 외"/>
    <x v="1"/>
    <x v="0"/>
  </r>
  <r>
    <x v="34"/>
    <x v="34"/>
    <s v="SEOUL SEMICONDUCTOR VINA"/>
    <d v="2023-04-16T00:00:00"/>
    <s v="20230416-7003-3"/>
    <s v="OSZ-1019A-6V 외"/>
    <x v="1"/>
    <x v="0"/>
  </r>
  <r>
    <x v="34"/>
    <x v="34"/>
    <s v="Nanjing Evergreen trade co ltd"/>
    <d v="2023-04-16T00:00:00"/>
    <s v="20230416-7004-3"/>
    <s v="OSD-1300-3 외"/>
    <x v="1"/>
    <x v="0"/>
  </r>
  <r>
    <x v="34"/>
    <x v="34"/>
    <s v="RAYTRONJAPAN"/>
    <d v="2023-04-19T00:00:00"/>
    <s v="20230419-7003-3"/>
    <s v="OSD-1130D"/>
    <x v="1"/>
    <x v="0"/>
  </r>
  <r>
    <x v="34"/>
    <x v="34"/>
    <s v="SHENZHEN CITY SUNMOON ELEC"/>
    <d v="2023-04-21T00:00:00"/>
    <s v="20230421-7005-3"/>
    <s v="OSZ-1017B-7V 외"/>
    <x v="1"/>
    <x v="0"/>
  </r>
  <r>
    <x v="34"/>
    <x v="34"/>
    <s v="OSRAM Opto Semiconductors Sdn."/>
    <d v="2023-04-21T00:00:00"/>
    <s v="20230421-7006-3"/>
    <s v="OSZ-1021-50V 외"/>
    <x v="1"/>
    <x v="0"/>
  </r>
  <r>
    <x v="34"/>
    <x v="34"/>
    <s v="ASIANTECH OPTIC CORP"/>
    <d v="2023-04-22T00:00:00"/>
    <s v="20230422-7002-3"/>
    <s v="OSZ-1021B-7V15 외"/>
    <x v="1"/>
    <x v="0"/>
  </r>
  <r>
    <x v="34"/>
    <x v="34"/>
    <s v="SHANDONG INSPUR HUAGUANG"/>
    <d v="2023-04-22T00:00:00"/>
    <s v="20230422-7003-3"/>
    <s v="OSD-1068N"/>
    <x v="1"/>
    <x v="0"/>
  </r>
  <r>
    <x v="34"/>
    <x v="34"/>
    <s v="Kwangmyung Semiconductor CO.,"/>
    <d v="2023-04-23T00:00:00"/>
    <s v="20230423-7002-3"/>
    <s v="OSZ-1026-50V 외"/>
    <x v="1"/>
    <x v="0"/>
  </r>
  <r>
    <x v="34"/>
    <x v="34"/>
    <s v="Jingnan Electronics CO., LTD"/>
    <d v="2023-04-23T00:00:00"/>
    <s v="20230423-7003-3"/>
    <s v="OTDA54400CS"/>
    <x v="1"/>
    <x v="0"/>
  </r>
  <r>
    <x v="34"/>
    <x v="34"/>
    <s v="shenzhen keweixin optics"/>
    <d v="2023-04-24T00:00:00"/>
    <s v="20230424-7012-3"/>
    <s v="OTDA54400CS"/>
    <x v="1"/>
    <x v="0"/>
  </r>
  <r>
    <x v="34"/>
    <x v="34"/>
    <s v="GUANGZHOU DONG DO ELECTRONICS"/>
    <d v="2023-04-26T00:00:00"/>
    <s v="20230426-7010-3"/>
    <s v="OTDA54400CS"/>
    <x v="1"/>
    <x v="0"/>
  </r>
  <r>
    <x v="34"/>
    <x v="34"/>
    <s v="QUINTEC LASER SEMICONDUCTOR"/>
    <d v="2023-04-26T00:00:00"/>
    <s v="20230426-7012-3"/>
    <s v="OSS-2074039 외"/>
    <x v="1"/>
    <x v="0"/>
  </r>
  <r>
    <x v="34"/>
    <x v="34"/>
    <s v="OSRAM Opto Semiconductors Sdn."/>
    <d v="2023-04-26T00:00:00"/>
    <s v="20230426-7015-3"/>
    <s v="OSZ-1021-50V 외"/>
    <x v="1"/>
    <x v="0"/>
  </r>
  <r>
    <x v="34"/>
    <x v="34"/>
    <s v="삼성엘이디주식회사(TIANJIN)"/>
    <d v="2023-04-27T00:00:00"/>
    <s v="20230427-7011-3"/>
    <s v="OSZ-1019A(12)13 외"/>
    <x v="1"/>
    <x v="0"/>
  </r>
  <r>
    <x v="34"/>
    <x v="34"/>
    <s v="JIANGXI HONGLI TRONIC CO LTD"/>
    <d v="2023-04-27T00:00:00"/>
    <s v="20230427-7012-3"/>
    <s v="OSZ-1019A-6V 외"/>
    <x v="1"/>
    <x v="0"/>
  </r>
  <r>
    <x v="34"/>
    <x v="34"/>
    <s v="SANKEN ELECTRIC CO LTD"/>
    <d v="2023-04-27T00:00:00"/>
    <s v="20230427-7013-3"/>
    <s v="OSZ-2019A-7V"/>
    <x v="1"/>
    <x v="0"/>
  </r>
  <r>
    <x v="34"/>
    <x v="34"/>
    <s v="SHENZHEN"/>
    <d v="2023-04-28T00:00:00"/>
    <s v="20230428-7026-3"/>
    <s v="OST-3041(2000-3000) 외"/>
    <x v="1"/>
    <x v="0"/>
  </r>
  <r>
    <x v="34"/>
    <x v="34"/>
    <s v="Nanjing Evergreen trade co ltd"/>
    <d v="2023-04-28T00:00:00"/>
    <s v="20230428-7028-3"/>
    <s v="OSD-1300-3 외"/>
    <x v="1"/>
    <x v="0"/>
  </r>
  <r>
    <x v="34"/>
    <x v="34"/>
    <s v="SEOUL SEMICONDUCTOR VINA"/>
    <d v="2023-04-28T00:00:00"/>
    <s v="20230428-7030-3"/>
    <s v="OSZ-1019A-6V 외"/>
    <x v="1"/>
    <x v="0"/>
  </r>
  <r>
    <x v="34"/>
    <x v="34"/>
    <s v="GLOCHIPS"/>
    <d v="2023-04-28T00:00:00"/>
    <s v="20230428-7035-3"/>
    <s v="OTC5027-R"/>
    <x v="1"/>
    <x v="1331"/>
  </r>
  <r>
    <x v="34"/>
    <x v="34"/>
    <s v="주식회사 전북반도체"/>
    <d v="2023-04-28T00:00:00"/>
    <s v="20230428-7036-3"/>
    <s v="OSD-2200"/>
    <x v="1"/>
    <x v="1332"/>
  </r>
  <r>
    <x v="34"/>
    <x v="34"/>
    <s v="㈜루미컴"/>
    <d v="2023-04-28T00:00:00"/>
    <s v="20230428-7037-3"/>
    <s v="OSD-21814A"/>
    <x v="1"/>
    <x v="1333"/>
  </r>
  <r>
    <x v="34"/>
    <x v="34"/>
    <s v="(주)큐에스아이"/>
    <d v="2023-04-28T00:00:00"/>
    <s v="20230428-7038-3"/>
    <s v="OSD-1068N 외 2종"/>
    <x v="1"/>
    <x v="1334"/>
  </r>
  <r>
    <x v="34"/>
    <x v="34"/>
    <s v="(주)원반도체"/>
    <d v="2023-04-28T00:00:00"/>
    <s v="20230428-7039-3"/>
    <s v="OSD-21814A"/>
    <x v="1"/>
    <x v="1335"/>
  </r>
  <r>
    <x v="34"/>
    <x v="34"/>
    <s v="레이트론(주)"/>
    <d v="2023-04-28T00:00:00"/>
    <s v="20230428-7040-3"/>
    <s v="OSD-2130-3외 3종"/>
    <x v="1"/>
    <x v="0"/>
  </r>
  <r>
    <x v="34"/>
    <x v="34"/>
    <s v="레이트론(주)"/>
    <d v="2023-04-28T00:00:00"/>
    <s v="20230428-7041-3"/>
    <s v="OSZ-1019B-14V외 1종"/>
    <x v="1"/>
    <x v="1336"/>
  </r>
  <r>
    <x v="34"/>
    <x v="34"/>
    <s v="서울반도체(주)"/>
    <d v="2023-04-28T00:00:00"/>
    <s v="20230428-7042-3"/>
    <s v="OSZ-1019A-12V외 4종"/>
    <x v="1"/>
    <x v="1337"/>
  </r>
  <r>
    <x v="34"/>
    <x v="34"/>
    <s v="엔엘씨"/>
    <d v="2023-04-28T00:00:00"/>
    <s v="20230428-7043-3"/>
    <s v="OSZ-1021A-7V"/>
    <x v="1"/>
    <x v="1338"/>
  </r>
  <r>
    <x v="34"/>
    <x v="34"/>
    <s v="우리이앤엘(주)"/>
    <d v="2023-04-28T00:00:00"/>
    <s v="20230428-7044-3"/>
    <s v="OSZ-1019A-12V"/>
    <x v="1"/>
    <x v="1339"/>
  </r>
  <r>
    <x v="34"/>
    <x v="34"/>
    <s v="(주)동부엘이디"/>
    <d v="2023-04-28T00:00:00"/>
    <s v="20230428-7045-3"/>
    <s v="OSZ-2019A-14V13외 1종"/>
    <x v="1"/>
    <x v="1340"/>
  </r>
  <r>
    <x v="34"/>
    <x v="34"/>
    <s v="㈜옵토리치일렉트로닉스"/>
    <d v="2023-04-28T00:00:00"/>
    <s v="20230428-7046-3"/>
    <s v="OSD-1300"/>
    <x v="1"/>
    <x v="0"/>
  </r>
  <r>
    <x v="34"/>
    <x v="34"/>
    <s v="(주)앤에스텍"/>
    <d v="2023-04-28T00:00:00"/>
    <s v="20230428-7047-3"/>
    <s v="OSD-2130-3"/>
    <x v="1"/>
    <x v="1341"/>
  </r>
  <r>
    <x v="34"/>
    <x v="34"/>
    <s v="삼성엘이디주식회사(TIANJIN)"/>
    <d v="2023-04-29T00:00:00"/>
    <s v="20230429-7001-3"/>
    <s v="OSZ-1019A(12)13 외"/>
    <x v="1"/>
    <x v="0"/>
  </r>
  <r>
    <x v="34"/>
    <x v="34"/>
    <s v="SHENZHEN INVSEMI TECHNOLOGY CO"/>
    <d v="2023-04-30T00:00:00"/>
    <s v="20230430-7001-3"/>
    <s v="OPFD01A060R 외"/>
    <x v="1"/>
    <x v="0"/>
  </r>
  <r>
    <x v="34"/>
    <x v="34"/>
    <s v="SEOUL SEMICONDUCTOR VINA"/>
    <d v="2023-05-04T00:00:00"/>
    <s v="20230504-7004-3"/>
    <s v="OSZ-1019A-6V 외"/>
    <x v="1"/>
    <x v="0"/>
  </r>
  <r>
    <x v="34"/>
    <x v="34"/>
    <s v="Huizhou Espace photoglectric Co.,LTD"/>
    <d v="2023-05-10T00:00:00"/>
    <s v="20230510-7019-3"/>
    <s v="OTDA54400CS"/>
    <x v="1"/>
    <x v="0"/>
  </r>
  <r>
    <x v="34"/>
    <x v="34"/>
    <s v="Jingnan Electronics CO., LTD"/>
    <d v="2023-05-10T00:00:00"/>
    <s v="20230510-7030-3"/>
    <s v="OTDA48100C"/>
    <x v="1"/>
    <x v="0"/>
  </r>
  <r>
    <x v="34"/>
    <x v="34"/>
    <s v="shenzhen keweixin optics"/>
    <d v="2023-05-11T00:00:00"/>
    <s v="20230511-7002-3"/>
    <s v="OTDA54400CS"/>
    <x v="1"/>
    <x v="0"/>
  </r>
  <r>
    <x v="34"/>
    <x v="34"/>
    <s v="GUANGZHOU DONG DO ELECTRONICS"/>
    <d v="2023-05-11T00:00:00"/>
    <s v="20230511-7003-3"/>
    <s v="OTDA54400CS"/>
    <x v="1"/>
    <x v="0"/>
  </r>
  <r>
    <x v="34"/>
    <x v="34"/>
    <s v="JIANGSU HENGFENG SUNTEC TECHNOLOGY CO LTD"/>
    <d v="2023-05-12T00:00:00"/>
    <s v="20230512-7004-3"/>
    <s v="OTDA54400CS"/>
    <x v="1"/>
    <x v="0"/>
  </r>
  <r>
    <x v="34"/>
    <x v="34"/>
    <s v="Nanjing Evergreen trade co ltd"/>
    <d v="2023-05-14T00:00:00"/>
    <s v="20230514-7002-3"/>
    <s v="OSD-1154N-3 외"/>
    <x v="1"/>
    <x v="0"/>
  </r>
  <r>
    <x v="34"/>
    <x v="34"/>
    <s v="삼성전자(주)"/>
    <d v="2023-05-15T00:00:00"/>
    <s v="20230515-7025-3"/>
    <s v="OSZ-1033HV-30V 외 2종"/>
    <x v="1"/>
    <x v="0"/>
  </r>
  <r>
    <x v="34"/>
    <x v="34"/>
    <s v="Jiangxi MTC Optoelectronics Co., LTD"/>
    <d v="2023-05-17T00:00:00"/>
    <s v="20230517-7003-3"/>
    <s v="OSZ-1019A-12V(130)"/>
    <x v="1"/>
    <x v="0"/>
  </r>
  <r>
    <x v="34"/>
    <x v="34"/>
    <s v="GUANGZHOU DONG DO ELECTRONICS"/>
    <d v="2023-05-19T00:00:00"/>
    <s v="20230519-7002-3"/>
    <s v="OTDA54400CS"/>
    <x v="1"/>
    <x v="0"/>
  </r>
  <r>
    <x v="34"/>
    <x v="34"/>
    <s v="shenzhen keweixin optics"/>
    <d v="2023-05-19T00:00:00"/>
    <s v="20230519-7003-3"/>
    <s v="OTDA54400CS"/>
    <x v="1"/>
    <x v="0"/>
  </r>
  <r>
    <x v="34"/>
    <x v="34"/>
    <s v="Jingnan Electronics CO., LTD"/>
    <d v="2023-05-19T00:00:00"/>
    <s v="20230519-7004-3"/>
    <s v="OTDA54400CS 외"/>
    <x v="1"/>
    <x v="0"/>
  </r>
  <r>
    <x v="34"/>
    <x v="34"/>
    <s v="삼성엘이디주식회사(TIANJIN)"/>
    <d v="2023-05-19T00:00:00"/>
    <s v="20230519-7005-3"/>
    <s v="OSZ-1019A(12)13 외"/>
    <x v="1"/>
    <x v="0"/>
  </r>
  <r>
    <x v="34"/>
    <x v="34"/>
    <s v="SEOUL SEMICONDUCTOR VINA"/>
    <d v="2023-05-20T00:00:00"/>
    <s v="20230520-7004-3"/>
    <s v="OSZ-1019A-6V 외"/>
    <x v="1"/>
    <x v="0"/>
  </r>
  <r>
    <x v="34"/>
    <x v="34"/>
    <s v="Kwangmyung Semiconductor CO.,"/>
    <d v="2023-05-21T00:00:00"/>
    <s v="20230521-7001-3"/>
    <s v="OSZ-1021-7V 외"/>
    <x v="1"/>
    <x v="0"/>
  </r>
  <r>
    <x v="34"/>
    <x v="34"/>
    <s v="ASIANTECH OPTIC CORP"/>
    <d v="2023-05-21T00:00:00"/>
    <s v="20230521-7002-3"/>
    <s v="OSZ-1017AL-8V 외"/>
    <x v="1"/>
    <x v="0"/>
  </r>
  <r>
    <x v="34"/>
    <x v="34"/>
    <s v="LUMENS VINA CO., LTD"/>
    <d v="2023-05-21T00:00:00"/>
    <s v="20230521-7003-3"/>
    <s v="OSZ-1019A-12V"/>
    <x v="1"/>
    <x v="0"/>
  </r>
  <r>
    <x v="34"/>
    <x v="34"/>
    <s v="Nanjing Evergreen trade co ltd"/>
    <d v="2023-05-22T00:00:00"/>
    <s v="20230522-7009-3"/>
    <s v="OSD-1300-3 외"/>
    <x v="1"/>
    <x v="0"/>
  </r>
  <r>
    <x v="34"/>
    <x v="34"/>
    <s v="SHANDONG INSPUR HUAGUANG"/>
    <d v="2023-05-22T00:00:00"/>
    <s v="20230522-7010-3"/>
    <s v="OSD-1068N 외"/>
    <x v="1"/>
    <x v="0"/>
  </r>
  <r>
    <x v="34"/>
    <x v="34"/>
    <s v="JIANGXI HONGLI TRONIC CO LTD"/>
    <d v="2023-05-24T00:00:00"/>
    <s v="20230524-7007-3"/>
    <s v="OSZ-1019A-6V 외"/>
    <x v="1"/>
    <x v="0"/>
  </r>
  <r>
    <x v="34"/>
    <x v="34"/>
    <s v="SHENZHEN ORIENT CO.,LTD."/>
    <d v="2023-05-25T00:00:00"/>
    <s v="20230525-7032-3"/>
    <s v="OST-3046(1100-1700)"/>
    <x v="1"/>
    <x v="0"/>
  </r>
  <r>
    <x v="34"/>
    <x v="34"/>
    <s v="SHENZHEN"/>
    <d v="2023-05-25T00:00:00"/>
    <s v="20230525-7033-3"/>
    <s v="OST-3041(2000-3000) 외"/>
    <x v="1"/>
    <x v="0"/>
  </r>
  <r>
    <x v="34"/>
    <x v="34"/>
    <s v="SANKEN ELECTRIC CO LTD"/>
    <d v="2023-05-26T00:00:00"/>
    <s v="20230526-7005-3"/>
    <s v="OSZ-2019A-7V"/>
    <x v="1"/>
    <x v="0"/>
  </r>
  <r>
    <x v="34"/>
    <x v="34"/>
    <s v="SHANTOU HUASHAN ELECTRONIC"/>
    <d v="2023-05-26T00:00:00"/>
    <s v="20230526-7006-3"/>
    <s v="OPTC5200P-O 외"/>
    <x v="1"/>
    <x v="0"/>
  </r>
  <r>
    <x v="34"/>
    <x v="34"/>
    <s v="SHENZHEN CITY SUNMOON ELEC"/>
    <d v="2023-05-26T00:00:00"/>
    <s v="20230526-7007-3"/>
    <s v="OSZ-1034-50V"/>
    <x v="1"/>
    <x v="0"/>
  </r>
  <r>
    <x v="34"/>
    <x v="34"/>
    <s v="SEOUL SEMICONDUCTOR VINA"/>
    <d v="2023-05-27T00:00:00"/>
    <s v="20230527-7001-3"/>
    <s v="OSZ-1019A-6V 외"/>
    <x v="1"/>
    <x v="0"/>
  </r>
  <r>
    <x v="34"/>
    <x v="34"/>
    <s v="QUINTEC LASER SEMICONDUCTOR"/>
    <d v="2023-05-29T00:00:00"/>
    <s v="20230529-7001-3"/>
    <s v="OSD-1086127 외"/>
    <x v="1"/>
    <x v="0"/>
  </r>
  <r>
    <x v="34"/>
    <x v="34"/>
    <s v="Nanjing Evergreen trade co ltd"/>
    <d v="2023-05-31T00:00:00"/>
    <s v="20230531-7027-3"/>
    <s v="OSD-2160N-3 외"/>
    <x v="1"/>
    <x v="0"/>
  </r>
  <r>
    <x v="34"/>
    <x v="34"/>
    <s v="SHENZHEN INVSEMI TECHNOLOGY CO"/>
    <d v="2023-05-31T00:00:00"/>
    <s v="20230531-7028-3"/>
    <s v="OPFD01A060R 외"/>
    <x v="1"/>
    <x v="0"/>
  </r>
  <r>
    <x v="34"/>
    <x v="34"/>
    <s v="(주)앤에스텍"/>
    <d v="2023-05-31T00:00:00"/>
    <s v="20230531-7041-3"/>
    <s v="OSD-2130-3"/>
    <x v="1"/>
    <x v="1342"/>
  </r>
  <r>
    <x v="34"/>
    <x v="34"/>
    <s v="㈜옵토리치일렉트로닉스"/>
    <d v="2023-05-31T00:00:00"/>
    <s v="20230531-7042-3"/>
    <s v="OSD-1300"/>
    <x v="1"/>
    <x v="0"/>
  </r>
  <r>
    <x v="34"/>
    <x v="34"/>
    <s v="우리이앤엘(주)"/>
    <d v="2023-05-31T00:00:00"/>
    <s v="20230531-7043-3"/>
    <s v="OSZ-1019A-12V"/>
    <x v="1"/>
    <x v="1343"/>
  </r>
  <r>
    <x v="34"/>
    <x v="34"/>
    <s v="럭스피아㈜ 전주지점"/>
    <d v="2023-05-31T00:00:00"/>
    <s v="20230531-7044-3"/>
    <s v="OSZ-1021A-7V"/>
    <x v="1"/>
    <x v="1338"/>
  </r>
  <r>
    <x v="34"/>
    <x v="34"/>
    <s v="서울반도체(주)"/>
    <d v="2023-05-31T00:00:00"/>
    <s v="20230531-7045-3"/>
    <s v="OSZ-1019A-12V 외 2종"/>
    <x v="1"/>
    <x v="1344"/>
  </r>
  <r>
    <x v="34"/>
    <x v="34"/>
    <s v="레이트론(주)"/>
    <d v="2023-05-31T00:00:00"/>
    <s v="20230531-7046-3"/>
    <s v="OSD-2130-3 외 4종"/>
    <x v="1"/>
    <x v="0"/>
  </r>
  <r>
    <x v="34"/>
    <x v="34"/>
    <s v="레이트론(주)"/>
    <d v="2023-05-31T00:00:00"/>
    <s v="20230531-7047-3"/>
    <s v="OSZ-1019A-12V 외 1종"/>
    <x v="1"/>
    <x v="1345"/>
  </r>
  <r>
    <x v="34"/>
    <x v="34"/>
    <s v="레이트론(주)"/>
    <d v="2023-05-31T00:00:00"/>
    <s v="20230531-7048-3"/>
    <s v="OST-3041 개발"/>
    <x v="1"/>
    <x v="1346"/>
  </r>
  <r>
    <x v="34"/>
    <x v="34"/>
    <s v="(주)원반도체"/>
    <d v="2023-05-31T00:00:00"/>
    <s v="20230531-7049-3"/>
    <s v="OSD-21814A 외 2종"/>
    <x v="1"/>
    <x v="1347"/>
  </r>
  <r>
    <x v="34"/>
    <x v="34"/>
    <s v="㈜루미컴"/>
    <d v="2023-05-31T00:00:00"/>
    <s v="20230531-7050-3"/>
    <s v="OSD-21814A 외 1종"/>
    <x v="1"/>
    <x v="1348"/>
  </r>
  <r>
    <x v="34"/>
    <x v="34"/>
    <s v="(주)쎄미하우"/>
    <d v="2023-05-31T00:00:00"/>
    <s v="20230531-7051-3"/>
    <s v="FRD 공정개발"/>
    <x v="1"/>
    <x v="1349"/>
  </r>
  <r>
    <x v="34"/>
    <x v="34"/>
    <s v="(주)큐에스아이"/>
    <d v="2023-05-31T00:00:00"/>
    <s v="20230531-7052-3"/>
    <s v="OSD-1040 외 2종"/>
    <x v="1"/>
    <x v="1350"/>
  </r>
  <r>
    <x v="34"/>
    <x v="34"/>
    <s v="삼성전자(주)"/>
    <d v="2023-05-31T00:00:00"/>
    <s v="20230531-7054-3"/>
    <s v="OSS-2104-A"/>
    <x v="1"/>
    <x v="0"/>
  </r>
  <r>
    <x v="34"/>
    <x v="34"/>
    <s v="Huizhou Espace photoglectric Co.,LTD"/>
    <d v="2023-06-02T00:00:00"/>
    <s v="20230602-7004-3"/>
    <s v="OTDA54400CS"/>
    <x v="1"/>
    <x v="0"/>
  </r>
  <r>
    <x v="34"/>
    <x v="34"/>
    <s v="GUANGZHOU DONG DO ELECTRONICS"/>
    <d v="2023-06-07T00:00:00"/>
    <s v="20230607-7007-3"/>
    <s v="OTDA54400CS"/>
    <x v="1"/>
    <x v="0"/>
  </r>
  <r>
    <x v="34"/>
    <x v="34"/>
    <s v="OSRAM Opto Semiconductors Sdn."/>
    <d v="2023-06-08T00:00:00"/>
    <s v="20230608-7005-3"/>
    <s v="OSZ-1021-50V"/>
    <x v="1"/>
    <x v="0"/>
  </r>
  <r>
    <x v="34"/>
    <x v="34"/>
    <s v="shenzhen keweixin optics"/>
    <d v="2023-06-09T00:00:00"/>
    <s v="20230609-7008-3"/>
    <s v="OTDA54400CS"/>
    <x v="1"/>
    <x v="0"/>
  </r>
  <r>
    <x v="34"/>
    <x v="34"/>
    <s v="SEOUL SEMICONDUCTOR VINA"/>
    <d v="2023-06-10T00:00:00"/>
    <s v="20230610-7001-3"/>
    <s v="OTDA54400CS"/>
    <x v="1"/>
    <x v="0"/>
  </r>
  <r>
    <x v="34"/>
    <x v="34"/>
    <s v="LUMENS VINA CO., LTD"/>
    <d v="2023-06-11T00:00:00"/>
    <s v="20230611-7001-3"/>
    <s v="OSZ-1019A-12V"/>
    <x v="1"/>
    <x v="0"/>
  </r>
  <r>
    <x v="34"/>
    <x v="34"/>
    <s v="삼성엘이디주식회사(TIANJIN)"/>
    <d v="2023-06-14T00:00:00"/>
    <s v="20230614-7007-3"/>
    <s v="OSZ-1019A(12)13"/>
    <x v="1"/>
    <x v="0"/>
  </r>
  <r>
    <x v="34"/>
    <x v="34"/>
    <s v="JCSHI-TECHNOLOGY"/>
    <d v="2023-06-15T00:00:00"/>
    <s v="20230615-7003-3"/>
    <s v="OSD-1130"/>
    <x v="1"/>
    <x v="0"/>
  </r>
  <r>
    <x v="34"/>
    <x v="34"/>
    <s v="OSRAM Opto Semiconductors Sdn."/>
    <d v="2023-06-15T00:00:00"/>
    <s v="20230615-7009-3"/>
    <s v="OSZ-1021-50V"/>
    <x v="1"/>
    <x v="0"/>
  </r>
  <r>
    <x v="34"/>
    <x v="34"/>
    <s v="SEOUL SEMICONDUCTOR VINA"/>
    <d v="2023-06-16T00:00:00"/>
    <s v="20230616-7013-3"/>
    <s v="OSZ-1019A-6V 외"/>
    <x v="1"/>
    <x v="0"/>
  </r>
  <r>
    <x v="34"/>
    <x v="34"/>
    <s v="Nanjing Evergreen trade co ltd"/>
    <d v="2023-06-18T00:00:00"/>
    <s v="20230618-7002-3"/>
    <s v="OSD-1300-3 외_x000a__x000a_"/>
    <x v="1"/>
    <x v="0"/>
  </r>
  <r>
    <x v="34"/>
    <x v="34"/>
    <s v="GUANGZHOU DONG DO ELECTRONICS"/>
    <d v="2023-06-20T00:00:00"/>
    <s v="20230620-7002-3"/>
    <s v="OTDA54400CS"/>
    <x v="1"/>
    <x v="0"/>
  </r>
  <r>
    <x v="34"/>
    <x v="34"/>
    <s v="shenzhen keweixin optics"/>
    <d v="2023-06-20T00:00:00"/>
    <s v="20230620-7003-3"/>
    <s v="OTDA54400CS"/>
    <x v="1"/>
    <x v="0"/>
  </r>
  <r>
    <x v="34"/>
    <x v="34"/>
    <s v="Jingnan Electronics CO., LTD"/>
    <d v="2023-06-20T00:00:00"/>
    <s v="20230620-7004-3"/>
    <s v="OTDA54400CS 외"/>
    <x v="1"/>
    <x v="0"/>
  </r>
  <r>
    <x v="34"/>
    <x v="34"/>
    <s v="삼성엘이디주식회사(TIANJIN)"/>
    <d v="2023-06-21T00:00:00"/>
    <s v="20230621-7003-3"/>
    <s v="OSZ-1019A(12)13 외_x000a__x000a_"/>
    <x v="1"/>
    <x v="0"/>
  </r>
  <r>
    <x v="34"/>
    <x v="34"/>
    <s v="Kwangmyung Semiconductor CO.,"/>
    <d v="2023-06-21T00:00:00"/>
    <s v="20230621-7004-3"/>
    <s v="OSZ-2017NA-7V_x000a__x000a_"/>
    <x v="1"/>
    <x v="0"/>
  </r>
  <r>
    <x v="34"/>
    <x v="34"/>
    <s v="ASIANTECH OPTIC CORP"/>
    <d v="2023-06-23T00:00:00"/>
    <s v="20230623-7008-3"/>
    <s v="OSZ-1021B-7V15 외_x000a__x000a_"/>
    <x v="1"/>
    <x v="0"/>
  </r>
  <r>
    <x v="34"/>
    <x v="34"/>
    <s v="삼성전자(주)"/>
    <d v="2023-06-23T00:00:00"/>
    <s v="20230623-7009-3"/>
    <s v="OSZ-2021A-14V 외"/>
    <x v="1"/>
    <x v="0"/>
  </r>
  <r>
    <x v="34"/>
    <x v="34"/>
    <s v="삼성전자(주)"/>
    <d v="2023-06-23T00:00:00"/>
    <s v="20230623-7010-3"/>
    <s v="OSZ-1021A-14V"/>
    <x v="1"/>
    <x v="284"/>
  </r>
  <r>
    <x v="34"/>
    <x v="34"/>
    <s v="OSRAM Opto Semiconductors Sdn."/>
    <d v="2023-06-25T00:00:00"/>
    <s v="20230625-7003-3"/>
    <s v="OSZ-1021-50V 외_x000a__x000a_"/>
    <x v="1"/>
    <x v="0"/>
  </r>
  <r>
    <x v="34"/>
    <x v="34"/>
    <s v="SHENZHEN"/>
    <d v="2023-06-25T00:00:00"/>
    <s v="20230625-7004-3"/>
    <s v="OPTC5027P-R_x000a__x000a_"/>
    <x v="1"/>
    <x v="0"/>
  </r>
  <r>
    <x v="34"/>
    <x v="34"/>
    <s v="JIANGXI HONGLI TRONIC CO LTD"/>
    <d v="2023-06-28T00:00:00"/>
    <s v="20230628-7013-3"/>
    <s v="OSZ-1019A-6V 외"/>
    <x v="1"/>
    <x v="0"/>
  </r>
  <r>
    <x v="34"/>
    <x v="34"/>
    <s v="OSRAM Opto Semiconductors Sdn."/>
    <d v="2023-06-28T00:00:00"/>
    <s v="20230628-7014-3"/>
    <s v="OSZ-1021-50V_x000a__x000a_"/>
    <x v="1"/>
    <x v="0"/>
  </r>
  <r>
    <x v="34"/>
    <x v="34"/>
    <s v="QUINTEC LASER SEMICONDUCTOR"/>
    <d v="2023-06-28T00:00:00"/>
    <s v="20230628-7015-3"/>
    <s v="OSD-1086127 외"/>
    <x v="1"/>
    <x v="0"/>
  </r>
  <r>
    <x v="34"/>
    <x v="34"/>
    <s v="SANKEN ELECTRIC CO LTD"/>
    <d v="2023-06-28T00:00:00"/>
    <s v="20230628-7016-3"/>
    <s v="OSZ-2019A-7V"/>
    <x v="1"/>
    <x v="0"/>
  </r>
  <r>
    <x v="34"/>
    <x v="34"/>
    <s v="GUANGZHOU DONG DO ELECTRONICS"/>
    <d v="2023-06-28T00:00:00"/>
    <s v="20230628-7017-3"/>
    <s v="OTDA54400CS"/>
    <x v="1"/>
    <x v="0"/>
  </r>
  <r>
    <x v="34"/>
    <x v="34"/>
    <s v="SHENZHEN INVSEMI TECHNOLOGY CO"/>
    <d v="2023-06-29T00:00:00"/>
    <s v="20230629-7008-3"/>
    <s v="OPFD01A060R_x000a__x000a_"/>
    <x v="1"/>
    <x v="0"/>
  </r>
  <r>
    <x v="34"/>
    <x v="34"/>
    <s v="Nanjing Evergreen trade co ltd"/>
    <d v="2023-06-29T00:00:00"/>
    <s v="20230629-7015-3"/>
    <s v="OSD-1300-3 외"/>
    <x v="1"/>
    <x v="0"/>
  </r>
  <r>
    <x v="34"/>
    <x v="34"/>
    <s v="SHANDONG INSPUR HUAGUANG"/>
    <d v="2023-06-29T00:00:00"/>
    <s v="20230629-7016-3"/>
    <s v="OSD-1068N 외"/>
    <x v="1"/>
    <x v="0"/>
  </r>
  <r>
    <x v="34"/>
    <x v="34"/>
    <s v="Kwangmyung Semiconductor CO.,"/>
    <d v="2023-06-30T00:00:00"/>
    <s v="20230630-7045-3"/>
    <s v="OSZ-1021-7V 외"/>
    <x v="1"/>
    <x v="0"/>
  </r>
  <r>
    <x v="34"/>
    <x v="34"/>
    <s v="SEOUL SEMICONDUCTOR VINA"/>
    <d v="2023-06-30T00:00:00"/>
    <s v="20230630-7046-3"/>
    <s v="OSZ-1019A-6V 외"/>
    <x v="1"/>
    <x v="0"/>
  </r>
  <r>
    <x v="34"/>
    <x v="34"/>
    <s v="GLOCHIPS"/>
    <d v="2023-06-30T00:00:00"/>
    <s v="20230630-7048-3"/>
    <s v="OTC5027-R"/>
    <x v="1"/>
    <x v="1351"/>
  </r>
  <r>
    <x v="34"/>
    <x v="34"/>
    <s v="(주)동부엘이디"/>
    <d v="2023-06-30T00:00:00"/>
    <s v="20230630-7049-3"/>
    <s v="OSZ-1019A-12V13외 2종"/>
    <x v="1"/>
    <x v="1352"/>
  </r>
  <r>
    <x v="34"/>
    <x v="34"/>
    <s v="럭스피아㈜ 전주지점"/>
    <d v="2023-06-30T00:00:00"/>
    <s v="20230630-7050-3"/>
    <s v="OSZ-1021A-7V 외 2종"/>
    <x v="1"/>
    <x v="1353"/>
  </r>
  <r>
    <x v="34"/>
    <x v="34"/>
    <s v="㈜루미컴"/>
    <d v="2023-06-30T00:00:00"/>
    <s v="20230630-7051-3"/>
    <s v="OSD-2160NA"/>
    <x v="1"/>
    <x v="1354"/>
  </r>
  <r>
    <x v="34"/>
    <x v="34"/>
    <s v="레이트론(주)"/>
    <d v="2023-06-30T00:00:00"/>
    <s v="20230630-7052-3"/>
    <s v="OSZ-1021A-14V 외 2종"/>
    <x v="1"/>
    <x v="1355"/>
  </r>
  <r>
    <x v="34"/>
    <x v="34"/>
    <s v="레이트론(주)"/>
    <d v="2023-06-30T00:00:00"/>
    <s v="20230630-7054-3"/>
    <s v="OSD-2130-3외 2종"/>
    <x v="1"/>
    <x v="0"/>
  </r>
  <r>
    <x v="34"/>
    <x v="34"/>
    <s v="한국미쓰비시전기주식회사"/>
    <d v="2023-06-30T00:00:00"/>
    <s v="20230630-7056-3"/>
    <s v="OSD-1068"/>
    <x v="1"/>
    <x v="0"/>
  </r>
  <r>
    <x v="34"/>
    <x v="34"/>
    <s v="서울반도체(주)"/>
    <d v="2023-06-30T00:00:00"/>
    <s v="20230630-7057-3"/>
    <s v="OSZ-1019A-6V 외 3종"/>
    <x v="1"/>
    <x v="1356"/>
  </r>
  <r>
    <x v="34"/>
    <x v="34"/>
    <s v="우리이앤엘(주)"/>
    <d v="2023-06-30T00:00:00"/>
    <s v="20230630-7058-3"/>
    <s v="OSZ-1019A-12V"/>
    <x v="1"/>
    <x v="1357"/>
  </r>
  <r>
    <x v="34"/>
    <x v="34"/>
    <s v="㈜옵토리치일렉트로닉스"/>
    <d v="2023-06-30T00:00:00"/>
    <s v="20230630-7059-3"/>
    <s v="OSD-1300"/>
    <x v="1"/>
    <x v="0"/>
  </r>
  <r>
    <x v="34"/>
    <x v="34"/>
    <s v="(주)앤에스텍"/>
    <d v="2023-06-30T00:00:00"/>
    <s v="20230630-7060-3"/>
    <s v="OSD-2130-3"/>
    <x v="1"/>
    <x v="1358"/>
  </r>
  <r>
    <x v="34"/>
    <x v="34"/>
    <s v="(주)원반도체"/>
    <d v="2023-06-30T00:00:00"/>
    <s v="20230630-7061-3"/>
    <s v="OSD-1250 외 2종"/>
    <x v="1"/>
    <x v="1359"/>
  </r>
  <r>
    <x v="34"/>
    <x v="34"/>
    <s v="주식회사 전북반도체"/>
    <d v="2023-06-30T00:00:00"/>
    <s v="20230630-7062-3"/>
    <s v="OSD-2200"/>
    <x v="1"/>
    <x v="1360"/>
  </r>
  <r>
    <x v="34"/>
    <x v="34"/>
    <s v="(주)트리노테크놀로지"/>
    <d v="2023-06-30T00:00:00"/>
    <s v="20230630-7063-3"/>
    <s v="OPFD15A135 외 1종"/>
    <x v="1"/>
    <x v="1361"/>
  </r>
  <r>
    <x v="34"/>
    <x v="34"/>
    <s v="서울반도체(주)"/>
    <d v="2023-06-30T00:00:00"/>
    <s v="20230630-7069-1"/>
    <s v="대체"/>
    <x v="1"/>
    <x v="1362"/>
  </r>
  <r>
    <x v="34"/>
    <x v="34"/>
    <s v="서울반도체(주)"/>
    <d v="2023-06-30T00:00:00"/>
    <s v="20230630-7069-2"/>
    <s v="대체"/>
    <x v="1"/>
    <x v="1363"/>
  </r>
  <r>
    <x v="34"/>
    <x v="34"/>
    <s v="(주)트리노테크놀로지"/>
    <d v="2023-06-30T00:00:00"/>
    <s v="20230630-7069-3"/>
    <s v="대체"/>
    <x v="1"/>
    <x v="0"/>
  </r>
  <r>
    <x v="34"/>
    <x v="34"/>
    <s v="(주)트리노테크놀로지"/>
    <d v="2023-06-30T00:00:00"/>
    <s v="20230630-7069-4"/>
    <s v="대체"/>
    <x v="1"/>
    <x v="0"/>
  </r>
  <r>
    <x v="34"/>
    <x v="34"/>
    <s v="(주)원반도체"/>
    <d v="2023-06-30T00:00:00"/>
    <s v="20230630-7069-5"/>
    <s v="대체"/>
    <x v="1"/>
    <x v="1347"/>
  </r>
  <r>
    <x v="34"/>
    <x v="34"/>
    <s v="(주)원반도체"/>
    <d v="2023-06-30T00:00:00"/>
    <s v="20230630-7069-6"/>
    <s v="대체"/>
    <x v="1"/>
    <x v="1364"/>
  </r>
  <r>
    <x v="34"/>
    <x v="34"/>
    <s v="주식회사 전북반도체"/>
    <d v="2023-06-30T00:00:00"/>
    <s v="20230630-7069-7"/>
    <s v="대체"/>
    <x v="1"/>
    <x v="0"/>
  </r>
  <r>
    <x v="34"/>
    <x v="34"/>
    <s v="주식회사 전북반도체"/>
    <d v="2023-06-30T00:00:00"/>
    <s v="20230630-7069-8"/>
    <s v="대체"/>
    <x v="1"/>
    <x v="0"/>
  </r>
  <r>
    <x v="34"/>
    <x v="34"/>
    <s v="관리부"/>
    <d v="2023-06-30T00:00:00"/>
    <s v="20230630-7089-2"/>
    <s v="1기 확정 부가세 대체"/>
    <x v="2090"/>
    <x v="0"/>
  </r>
  <r>
    <x v="34"/>
    <x v="34"/>
    <s v="Jiangxi MTC Optoelectronics Co., LTD"/>
    <d v="2023-07-04T00:00:00"/>
    <s v="20230704-7009-3"/>
    <s v="OSZ-1019A-12V(130)"/>
    <x v="1"/>
    <x v="0"/>
  </r>
  <r>
    <x v="34"/>
    <x v="34"/>
    <s v="Huizhou Espace photoglectric Co.,LTD"/>
    <d v="2023-07-07T00:00:00"/>
    <s v="20230707-7003-3"/>
    <s v="OTDA54400CS"/>
    <x v="1"/>
    <x v="0"/>
  </r>
  <r>
    <x v="34"/>
    <x v="34"/>
    <s v="GUANGZHOU DONG DO ELECTRONICS"/>
    <d v="2023-07-07T00:00:00"/>
    <s v="20230707-7004-3"/>
    <s v="OTDA54400CS"/>
    <x v="1"/>
    <x v="0"/>
  </r>
  <r>
    <x v="34"/>
    <x v="34"/>
    <s v="shenzhen keweixin optics"/>
    <d v="2023-07-07T00:00:00"/>
    <s v="20230707-7005-3"/>
    <s v="OTDA54400CS"/>
    <x v="1"/>
    <x v="0"/>
  </r>
  <r>
    <x v="34"/>
    <x v="34"/>
    <s v="SANSHO"/>
    <d v="2023-07-08T00:00:00"/>
    <s v="20230708-7001-3"/>
    <s v="OSZ-2021-7V"/>
    <x v="1"/>
    <x v="0"/>
  </r>
  <r>
    <x v="34"/>
    <x v="34"/>
    <s v="삼성엘이디주식회사(TIANJIN)"/>
    <d v="2023-07-11T00:00:00"/>
    <s v="20230711-7003-3"/>
    <s v="OSZ-1019A(12)13"/>
    <x v="1"/>
    <x v="0"/>
  </r>
  <r>
    <x v="34"/>
    <x v="34"/>
    <s v="LUMENS VINA CO., LTD"/>
    <d v="2023-07-14T00:00:00"/>
    <s v="20230714-7009-3"/>
    <s v="OSZ-1019A-12V"/>
    <x v="1"/>
    <x v="0"/>
  </r>
  <r>
    <x v="34"/>
    <x v="34"/>
    <s v="Nanjing Evergreen trade co ltd"/>
    <d v="2023-07-16T00:00:00"/>
    <s v="20230716-7001-3"/>
    <s v="OSD-1300-3 외"/>
    <x v="1"/>
    <x v="0"/>
  </r>
  <r>
    <x v="34"/>
    <x v="34"/>
    <s v="삼성엘이디주식회사(TIANJIN)"/>
    <d v="2023-07-19T00:00:00"/>
    <s v="20230719-7007-3"/>
    <s v="OSZ-1019A(12)13 외"/>
    <x v="1"/>
    <x v="0"/>
  </r>
  <r>
    <x v="34"/>
    <x v="34"/>
    <s v="GUANGZHOU DONG DO ELECTRONICS"/>
    <d v="2023-07-19T00:00:00"/>
    <s v="20230719-7008-3"/>
    <s v="OTDA54400CS"/>
    <x v="1"/>
    <x v="0"/>
  </r>
  <r>
    <x v="34"/>
    <x v="34"/>
    <s v="Jingnan Electronics CO., LTD"/>
    <d v="2023-07-19T00:00:00"/>
    <s v="20230719-7009-3"/>
    <s v="OTDA54400CS 외"/>
    <x v="1"/>
    <x v="0"/>
  </r>
  <r>
    <x v="34"/>
    <x v="34"/>
    <s v="Huizhou Espace photoglectric Co.,LTD"/>
    <d v="2023-07-19T00:00:00"/>
    <s v="20230719-7010-3"/>
    <s v="OTDA54400CS"/>
    <x v="1"/>
    <x v="0"/>
  </r>
  <r>
    <x v="34"/>
    <x v="34"/>
    <s v="SHENZHEN CITY SUNMOON ELEC"/>
    <d v="2023-07-20T00:00:00"/>
    <s v="20230720-7008-3"/>
    <s v="OSZ-1017B-7V 외"/>
    <x v="1"/>
    <x v="0"/>
  </r>
  <r>
    <x v="34"/>
    <x v="34"/>
    <s v="ASIANTECH OPTIC CORP"/>
    <d v="2023-07-21T00:00:00"/>
    <s v="20230721-7003-3"/>
    <s v="OSZ-1017AL-8V 외"/>
    <x v="1"/>
    <x v="0"/>
  </r>
  <r>
    <x v="34"/>
    <x v="34"/>
    <s v="SEOUL SEMICONDUCTOR VINA"/>
    <d v="2023-07-22T00:00:00"/>
    <s v="20230722-7003-3"/>
    <s v="OSZ-1019A-6V 외"/>
    <x v="1"/>
    <x v="0"/>
  </r>
  <r>
    <x v="34"/>
    <x v="34"/>
    <s v="삼성전자(주)"/>
    <d v="2023-07-23T00:00:00"/>
    <s v="20230723-7002-3"/>
    <s v="OSZ-2021A-14V 외"/>
    <x v="1"/>
    <x v="0"/>
  </r>
  <r>
    <x v="34"/>
    <x v="34"/>
    <s v="QUINTEC LASER SEMICONDUCTOR"/>
    <d v="2023-07-26T00:00:00"/>
    <s v="20230726-7011-3"/>
    <s v="OSD-1068N 외"/>
    <x v="1"/>
    <x v="0"/>
  </r>
  <r>
    <x v="34"/>
    <x v="34"/>
    <s v="SANKEN ELECTRIC CO LTD"/>
    <d v="2023-07-26T00:00:00"/>
    <s v="20230726-7012-3"/>
    <s v="OSZ-2019A-7V"/>
    <x v="1"/>
    <x v="0"/>
  </r>
  <r>
    <x v="34"/>
    <x v="34"/>
    <s v="CT MICROELECTRONICS"/>
    <d v="2023-07-26T00:00:00"/>
    <s v="20230726-7013-3"/>
    <s v="OST-3041(600-900) 외"/>
    <x v="1"/>
    <x v="0"/>
  </r>
  <r>
    <x v="34"/>
    <x v="34"/>
    <s v="SHENZHEN"/>
    <d v="2023-07-27T00:00:00"/>
    <s v="20230727-7008-3"/>
    <s v="OSD-1308308 외_x000a__x000a_"/>
    <x v="1"/>
    <x v="0"/>
  </r>
  <r>
    <x v="34"/>
    <x v="34"/>
    <s v="삼성엘이디주식회사(TIANJIN)"/>
    <d v="2023-07-27T00:00:00"/>
    <s v="20230727-7009-3"/>
    <s v="OSZ-1019A(12)13"/>
    <x v="1"/>
    <x v="0"/>
  </r>
  <r>
    <x v="34"/>
    <x v="34"/>
    <s v="SHANDONG INSPUR HUAGUANG"/>
    <d v="2023-07-28T00:00:00"/>
    <s v="20230728-7004-3"/>
    <s v="OSD-1068N 외"/>
    <x v="1"/>
    <x v="0"/>
  </r>
  <r>
    <x v="34"/>
    <x v="34"/>
    <s v="GUANGZHOU DONG DO ELECTRONICS"/>
    <d v="2023-07-28T00:00:00"/>
    <s v="20230728-7005-3"/>
    <s v="OTDA54400CS"/>
    <x v="1"/>
    <x v="0"/>
  </r>
  <r>
    <x v="34"/>
    <x v="34"/>
    <s v="Kwangmyung Semiconductor CO.,"/>
    <d v="2023-07-31T00:00:00"/>
    <s v="20230731-7001-3"/>
    <s v="OSZ-1026-50V 외"/>
    <x v="1"/>
    <x v="0"/>
  </r>
  <r>
    <x v="34"/>
    <x v="34"/>
    <s v="우리이앤엘(주)"/>
    <d v="2023-07-31T00:00:00"/>
    <s v="20230731-7012-3"/>
    <s v="OSZ-1019A-12V"/>
    <x v="1"/>
    <x v="1365"/>
  </r>
  <r>
    <x v="34"/>
    <x v="34"/>
    <s v="(주)앤에스텍"/>
    <d v="2023-07-31T00:00:00"/>
    <s v="20230731-7013-3"/>
    <s v="OSD-2130-3"/>
    <x v="1"/>
    <x v="1366"/>
  </r>
  <r>
    <x v="34"/>
    <x v="34"/>
    <s v="㈜옵토리치일렉트로닉스"/>
    <d v="2023-07-31T00:00:00"/>
    <s v="20230731-7014-3"/>
    <s v="OSD-1300"/>
    <x v="1"/>
    <x v="0"/>
  </r>
  <r>
    <x v="34"/>
    <x v="34"/>
    <s v="럭스피아㈜ 전주지점"/>
    <d v="2023-07-31T00:00:00"/>
    <s v="20230731-7015-3"/>
    <s v="OSZ-1021A-7V 외 1종"/>
    <x v="1"/>
    <x v="1367"/>
  </r>
  <r>
    <x v="34"/>
    <x v="34"/>
    <s v="서울반도체(주)"/>
    <d v="2023-07-31T00:00:00"/>
    <s v="20230731-7017-3"/>
    <s v="OSZ-1019A-6V 외 3종"/>
    <x v="1"/>
    <x v="1368"/>
  </r>
  <r>
    <x v="34"/>
    <x v="34"/>
    <s v="(주)쎄미하우"/>
    <d v="2023-07-31T00:00:00"/>
    <s v="20230731-7018-3"/>
    <s v="OPRD25A120PI"/>
    <x v="1"/>
    <x v="1369"/>
  </r>
  <r>
    <x v="34"/>
    <x v="34"/>
    <s v="(주)원반도체"/>
    <d v="2023-07-31T00:00:00"/>
    <s v="20230731-7020-3"/>
    <s v="OSD-1250 외 3종"/>
    <x v="1"/>
    <x v="1370"/>
  </r>
  <r>
    <x v="34"/>
    <x v="34"/>
    <s v="㈜루미컴"/>
    <d v="2023-07-31T00:00:00"/>
    <s v="20230731-7021-3"/>
    <s v="OSD-2160NA"/>
    <x v="1"/>
    <x v="1371"/>
  </r>
  <r>
    <x v="34"/>
    <x v="34"/>
    <s v="레이트론(주)"/>
    <d v="2023-07-31T00:00:00"/>
    <s v="20230731-7022-3"/>
    <s v="OSD-2130-3외 2종"/>
    <x v="1"/>
    <x v="0"/>
  </r>
  <r>
    <x v="34"/>
    <x v="34"/>
    <s v="레이트론(주)"/>
    <d v="2023-07-31T00:00:00"/>
    <s v="20230731-7023-3"/>
    <s v="OSZ-1021A-14V 외 2종"/>
    <x v="1"/>
    <x v="1372"/>
  </r>
  <r>
    <x v="34"/>
    <x v="34"/>
    <s v="GLOCHIPS"/>
    <d v="2023-07-31T00:00:00"/>
    <s v="20230731-7024-3"/>
    <s v="OTC5027-R"/>
    <x v="1"/>
    <x v="1373"/>
  </r>
  <r>
    <x v="34"/>
    <x v="34"/>
    <s v="(주)트리노테크놀로지"/>
    <d v="2023-07-31T00:00:00"/>
    <s v="20230731-7025-3"/>
    <s v="OPFD15A135 외 1종"/>
    <x v="1"/>
    <x v="1374"/>
  </r>
  <r>
    <x v="34"/>
    <x v="34"/>
    <s v="(주)큐에스아이"/>
    <d v="2023-07-31T00:00:00"/>
    <s v="20230731-7026-3"/>
    <s v="OSD-1068N"/>
    <x v="1"/>
    <x v="1375"/>
  </r>
  <r>
    <x v="34"/>
    <x v="34"/>
    <s v="shenzhen keweixin optics"/>
    <d v="2023-08-04T00:00:00"/>
    <s v="20230804-7007-3"/>
    <s v="OTDA54400CS"/>
    <x v="1"/>
    <x v="0"/>
  </r>
  <r>
    <x v="34"/>
    <x v="34"/>
    <s v="GUANGZHOU DONG DO ELECTRONICS"/>
    <d v="2023-08-04T00:00:00"/>
    <s v="20230804-7008-3"/>
    <s v="OTDA54400CS"/>
    <x v="1"/>
    <x v="0"/>
  </r>
  <r>
    <x v="34"/>
    <x v="34"/>
    <s v="OSRAM Opto Semiconductors Sdn."/>
    <d v="2023-08-07T00:00:00"/>
    <s v="20230807-7017-3"/>
    <s v="OSZ-1021-50V"/>
    <x v="1"/>
    <x v="0"/>
  </r>
  <r>
    <x v="34"/>
    <x v="34"/>
    <s v="Kwangmyung Semiconductor CO.,"/>
    <d v="2023-08-10T00:00:00"/>
    <s v="20230810-7011-3"/>
    <s v="OSZ-2021A-7V"/>
    <x v="1"/>
    <x v="0"/>
  </r>
  <r>
    <x v="34"/>
    <x v="34"/>
    <s v="OSRAM Opto Semiconductors Sdn."/>
    <d v="2023-08-10T00:00:00"/>
    <s v="20230810-7012-3"/>
    <s v="OSZ-1021-50V"/>
    <x v="1"/>
    <x v="0"/>
  </r>
  <r>
    <x v="34"/>
    <x v="34"/>
    <s v="Jiangxi MTC Optoelectronics Co., LTD"/>
    <d v="2023-08-11T00:00:00"/>
    <s v="20230811-7010-3"/>
    <s v="OSZ-1019A-12V(130)"/>
    <x v="1"/>
    <x v="0"/>
  </r>
  <r>
    <x v="34"/>
    <x v="34"/>
    <s v="LUMENS VINA CO., LTD"/>
    <d v="2023-08-11T00:00:00"/>
    <s v="20230811-7011-3"/>
    <s v="OSZ-1019A-12V"/>
    <x v="1"/>
    <x v="0"/>
  </r>
  <r>
    <x v="34"/>
    <x v="34"/>
    <s v="Nanjing Evergreen trade co ltd"/>
    <d v="2023-08-13T00:00:00"/>
    <s v="20230813-7003-3"/>
    <s v="OSD-1300-3 외"/>
    <x v="1"/>
    <x v="0"/>
  </r>
  <r>
    <x v="34"/>
    <x v="34"/>
    <s v="SEOUL SEMICONDUCTOR VINA"/>
    <d v="2023-08-17T00:00:00"/>
    <s v="20230817-7010-3"/>
    <s v="OSZ-1019A-6V"/>
    <x v="1"/>
    <x v="0"/>
  </r>
  <r>
    <x v="34"/>
    <x v="34"/>
    <s v="OSRAM Opto Semiconductors Sdn."/>
    <d v="2023-08-17T00:00:00"/>
    <s v="20230817-7011-3"/>
    <s v="OSZ-1021-50V"/>
    <x v="1"/>
    <x v="0"/>
  </r>
  <r>
    <x v="34"/>
    <x v="34"/>
    <s v="Jiangxi MTC Optoelectronics Co., LTD"/>
    <d v="2023-08-18T00:00:00"/>
    <s v="20230818-7004-3"/>
    <s v="OSZ-1019A-12V(130)"/>
    <x v="1"/>
    <x v="0"/>
  </r>
  <r>
    <x v="34"/>
    <x v="34"/>
    <s v="삼성엘이디주식회사(TIANJIN)"/>
    <d v="2023-08-19T00:00:00"/>
    <s v="20230819-7001-3"/>
    <s v="OSZ-1019A(12)13 외"/>
    <x v="1"/>
    <x v="0"/>
  </r>
  <r>
    <x v="34"/>
    <x v="34"/>
    <s v="Huizhou Espace photoglectric Co.,LTD"/>
    <d v="2023-08-22T00:00:00"/>
    <s v="20230822-7006-3"/>
    <s v="OTDA54400CS"/>
    <x v="1"/>
    <x v="0"/>
  </r>
  <r>
    <x v="34"/>
    <x v="34"/>
    <s v="JIANGSU HENGFENG SUNTEC TECHNOLOGY CO LTD"/>
    <d v="2023-08-22T00:00:00"/>
    <s v="20230822-7007-3"/>
    <s v="OTDA54400CS"/>
    <x v="1"/>
    <x v="0"/>
  </r>
  <r>
    <x v="34"/>
    <x v="34"/>
    <s v="삼성전자(주)"/>
    <d v="2023-08-23T00:00:00"/>
    <s v="20230823-7001-3"/>
    <s v="OSZ-2021A-14V 외"/>
    <x v="1"/>
    <x v="0"/>
  </r>
  <r>
    <x v="34"/>
    <x v="34"/>
    <s v="SHENZHEN CITY SUNMOON ELEC"/>
    <d v="2023-08-24T00:00:00"/>
    <s v="20230824-7010-3"/>
    <s v="OSZ-1017B-7V 외"/>
    <x v="1"/>
    <x v="0"/>
  </r>
  <r>
    <x v="34"/>
    <x v="34"/>
    <s v="ASIANTECH OPTIC CORP"/>
    <d v="2023-08-26T00:00:00"/>
    <s v="20230826-7003-3"/>
    <s v="OSZ-1017AL-8V 외"/>
    <x v="1"/>
    <x v="0"/>
  </r>
  <r>
    <x v="34"/>
    <x v="34"/>
    <s v="GUANGZHOU DONG DO ELECTRONICS"/>
    <d v="2023-08-26T00:00:00"/>
    <s v="20230826-7004-3"/>
    <s v="OTDA54400CS"/>
    <x v="1"/>
    <x v="0"/>
  </r>
  <r>
    <x v="34"/>
    <x v="34"/>
    <s v="shenzhen keweixin optics"/>
    <d v="2023-08-26T00:00:00"/>
    <s v="20230826-7005-3"/>
    <s v="OTDA54400CS"/>
    <x v="1"/>
    <x v="0"/>
  </r>
  <r>
    <x v="34"/>
    <x v="34"/>
    <s v="Jingnan Electronics CO., LTD"/>
    <d v="2023-08-26T00:00:00"/>
    <s v="20230826-7006-3"/>
    <s v="OTDA54400CS 외"/>
    <x v="1"/>
    <x v="0"/>
  </r>
  <r>
    <x v="34"/>
    <x v="34"/>
    <s v="SHENZHEN JUFEI OPTOELECTRONICS"/>
    <d v="2023-08-26T00:00:00"/>
    <s v="20230826-7007-3"/>
    <s v="OSZ-2019NAL-14V13"/>
    <x v="1"/>
    <x v="0"/>
  </r>
  <r>
    <x v="34"/>
    <x v="34"/>
    <s v="SHENZHEN"/>
    <d v="2023-08-26T00:00:00"/>
    <s v="20230826-7008-3"/>
    <s v="OSD-1077 외_x000a__x000a_"/>
    <x v="1"/>
    <x v="0"/>
  </r>
  <r>
    <x v="34"/>
    <x v="34"/>
    <s v="SHANDONG INSPUR HUAGUANG"/>
    <d v="2023-08-27T00:00:00"/>
    <s v="20230827-7001-3"/>
    <s v="OSD-1068N 외"/>
    <x v="1"/>
    <x v="0"/>
  </r>
  <r>
    <x v="34"/>
    <x v="34"/>
    <s v="CT MICROELECTRONICS"/>
    <d v="2023-08-27T00:00:00"/>
    <s v="20230827-7002-3"/>
    <s v="OST-3041(700-1050)"/>
    <x v="1"/>
    <x v="0"/>
  </r>
  <r>
    <x v="34"/>
    <x v="34"/>
    <s v="OSRAM Opto Semiconductors Sdn."/>
    <d v="2023-08-28T00:00:00"/>
    <s v="20230828-7013-3"/>
    <s v="OSZ-1021-50V"/>
    <x v="1"/>
    <x v="0"/>
  </r>
  <r>
    <x v="34"/>
    <x v="34"/>
    <s v="Kwangmyung Semiconductor CO.,"/>
    <d v="2023-08-28T00:00:00"/>
    <s v="20230828-7014-3"/>
    <s v="OSZ-2021A-7V 외"/>
    <x v="1"/>
    <x v="0"/>
  </r>
  <r>
    <x v="34"/>
    <x v="34"/>
    <s v="Nanjing Evergreen trade co ltd"/>
    <d v="2023-08-28T00:00:00"/>
    <s v="20230828-7015-3"/>
    <s v="OSZ-1017BH-7V11 외"/>
    <x v="1"/>
    <x v="0"/>
  </r>
  <r>
    <x v="34"/>
    <x v="34"/>
    <s v="SANKEN ELECTRIC CO LTD"/>
    <d v="2023-08-28T00:00:00"/>
    <s v="20230828-7016-3"/>
    <s v="OSZ-2019A-7V"/>
    <x v="1"/>
    <x v="0"/>
  </r>
  <r>
    <x v="34"/>
    <x v="34"/>
    <s v="QUINTEC LASER SEMICONDUCTOR"/>
    <d v="2023-08-28T00:00:00"/>
    <s v="20230828-7017-3"/>
    <s v="OSD-1068N 외"/>
    <x v="1"/>
    <x v="0"/>
  </r>
  <r>
    <x v="34"/>
    <x v="34"/>
    <s v="삼성엘이디주식회사(TIANJIN)"/>
    <d v="2023-08-29T00:00:00"/>
    <s v="20230829-7004-3"/>
    <s v="OSZ-1019A(12)13"/>
    <x v="1"/>
    <x v="0"/>
  </r>
  <r>
    <x v="34"/>
    <x v="34"/>
    <s v="SEOUL SEMICONDUCTOR VINA"/>
    <d v="2023-08-29T00:00:00"/>
    <s v="20230829-7005-3"/>
    <s v="OSZ-1019A-6V 외"/>
    <x v="1"/>
    <x v="0"/>
  </r>
  <r>
    <x v="34"/>
    <x v="34"/>
    <s v="OSRAM Opto Semiconductors Sdn."/>
    <d v="2023-08-29T00:00:00"/>
    <s v="20230829-7006-3"/>
    <s v="OSZ-2021A-7V_x000a__x000a_"/>
    <x v="1"/>
    <x v="0"/>
  </r>
  <r>
    <x v="34"/>
    <x v="34"/>
    <s v="(주)트리노테크놀로지"/>
    <d v="2023-08-31T00:00:00"/>
    <s v="20230831-7018-3"/>
    <s v="OPFD15A135 외 1종"/>
    <x v="1"/>
    <x v="1376"/>
  </r>
  <r>
    <x v="34"/>
    <x v="34"/>
    <s v="서울반도체(주)"/>
    <d v="2023-08-31T00:00:00"/>
    <s v="20230831-7019-3"/>
    <s v="OSZ-1019A-6V 외 2종"/>
    <x v="1"/>
    <x v="1377"/>
  </r>
  <r>
    <x v="34"/>
    <x v="34"/>
    <s v="(주)원반도체"/>
    <d v="2023-08-31T00:00:00"/>
    <s v="20230831-7020-3"/>
    <s v="OSD-1250 외 2종"/>
    <x v="1"/>
    <x v="1378"/>
  </r>
  <r>
    <x v="34"/>
    <x v="34"/>
    <s v="㈜옵토리치일렉트로닉스"/>
    <d v="2023-08-31T00:00:00"/>
    <s v="20230831-7021-3"/>
    <s v="OSD-1300"/>
    <x v="1"/>
    <x v="0"/>
  </r>
  <r>
    <x v="34"/>
    <x v="34"/>
    <s v="(주)앤에스텍"/>
    <d v="2023-08-31T00:00:00"/>
    <s v="20230831-7022-3"/>
    <s v="OSD-2130-3"/>
    <x v="1"/>
    <x v="1379"/>
  </r>
  <r>
    <x v="34"/>
    <x v="34"/>
    <s v="GLOCHIPS"/>
    <d v="2023-08-31T00:00:00"/>
    <s v="20230831-7023-3"/>
    <s v="OTC5027-R"/>
    <x v="1"/>
    <x v="1380"/>
  </r>
  <r>
    <x v="34"/>
    <x v="34"/>
    <s v="럭스피아㈜ 전주지점"/>
    <d v="2023-08-31T00:00:00"/>
    <s v="20230831-7024-3"/>
    <s v="OSZ-1021A-7V 외 2종"/>
    <x v="1"/>
    <x v="1381"/>
  </r>
  <r>
    <x v="34"/>
    <x v="34"/>
    <s v="(주)동부엘이디"/>
    <d v="2023-08-31T00:00:00"/>
    <s v="20230831-7025-3"/>
    <s v="OSZ-1019A-12V13외 2종"/>
    <x v="1"/>
    <x v="1382"/>
  </r>
  <r>
    <x v="34"/>
    <x v="34"/>
    <s v="우리이앤엘(주)"/>
    <d v="2023-08-31T00:00:00"/>
    <s v="20230831-7026-3"/>
    <s v="OSZ-1019A-12V"/>
    <x v="1"/>
    <x v="1383"/>
  </r>
  <r>
    <x v="34"/>
    <x v="34"/>
    <s v="(주)큐에스아이"/>
    <d v="2023-08-31T00:00:00"/>
    <s v="20230831-7027-3"/>
    <s v="OSD-1068N"/>
    <x v="1"/>
    <x v="1384"/>
  </r>
  <r>
    <x v="34"/>
    <x v="34"/>
    <s v="㈜케이이씨 구미사업장"/>
    <d v="2023-08-31T00:00:00"/>
    <s v="20230831-7028-3"/>
    <s v="OPTC13003B-Y"/>
    <x v="1"/>
    <x v="0"/>
  </r>
  <r>
    <x v="34"/>
    <x v="34"/>
    <s v="레이트론(주)"/>
    <d v="2023-08-31T00:00:00"/>
    <s v="20230831-7036-3"/>
    <s v="OSD-2130-3외 1종"/>
    <x v="1"/>
    <x v="0"/>
  </r>
  <r>
    <x v="34"/>
    <x v="34"/>
    <s v="레이트론(주)"/>
    <d v="2023-08-31T00:00:00"/>
    <s v="20230831-7037-3"/>
    <s v="OSZ-1021A-14V 외 2종"/>
    <x v="1"/>
    <x v="177"/>
  </r>
  <r>
    <x v="34"/>
    <x v="34"/>
    <s v="shenzhen keweixin optics"/>
    <d v="2023-09-06T00:00:00"/>
    <s v="20230906-7009-3"/>
    <s v="OTDA54400CS"/>
    <x v="1"/>
    <x v="0"/>
  </r>
  <r>
    <x v="34"/>
    <x v="34"/>
    <s v="GUANGZHOU DONG DO ELECTRONICS"/>
    <d v="2023-09-07T00:00:00"/>
    <s v="20230907-7001-3"/>
    <s v="OTDA54400CS"/>
    <x v="1"/>
    <x v="0"/>
  </r>
  <r>
    <x v="34"/>
    <x v="34"/>
    <s v="Kwangmyung Semiconductor CO.,"/>
    <d v="2023-09-08T00:00:00"/>
    <s v="20230908-7005-3"/>
    <s v="OSZ-1021-7V 외"/>
    <x v="1"/>
    <x v="0"/>
  </r>
  <r>
    <x v="34"/>
    <x v="34"/>
    <s v="삼성엘이디주식회사(TIANJIN)"/>
    <d v="2023-09-12T00:00:00"/>
    <s v="20230912-7010-3"/>
    <s v="OSZ-1019A(12)13"/>
    <x v="1"/>
    <x v="0"/>
  </r>
  <r>
    <x v="34"/>
    <x v="34"/>
    <s v="OSRAM Opto Semiconductors Sdn."/>
    <d v="2023-09-13T00:00:00"/>
    <s v="20230913-7011-3"/>
    <s v="OSZ-2021A-7V"/>
    <x v="1"/>
    <x v="0"/>
  </r>
  <r>
    <x v="34"/>
    <x v="34"/>
    <s v="JCSHI-TECHNOLOGY"/>
    <d v="2023-09-13T00:00:00"/>
    <s v="20230913-7012-3"/>
    <s v="OSD-1130"/>
    <x v="1"/>
    <x v="0"/>
  </r>
  <r>
    <x v="34"/>
    <x v="34"/>
    <s v="Nanjing Evergreen trade co ltd"/>
    <d v="2023-09-13T00:00:00"/>
    <s v="20230913-7013-3"/>
    <s v="OSD-1300-3 외"/>
    <x v="1"/>
    <x v="0"/>
  </r>
  <r>
    <x v="34"/>
    <x v="34"/>
    <s v="Huizhou Espace photoglectric Co.,LTD"/>
    <d v="2023-09-14T00:00:00"/>
    <s v="20230914-7002-3"/>
    <s v="OTDA54400CS"/>
    <x v="1"/>
    <x v="0"/>
  </r>
  <r>
    <x v="34"/>
    <x v="34"/>
    <s v="LUMENS VINA CO., LTD"/>
    <d v="2023-09-15T00:00:00"/>
    <s v="20230915-7011-3"/>
    <s v="OSZ-1019A-12V"/>
    <x v="1"/>
    <x v="0"/>
  </r>
  <r>
    <x v="34"/>
    <x v="34"/>
    <s v="OSRAM Opto Semiconductors Sdn."/>
    <d v="2023-09-15T00:00:00"/>
    <s v="20230915-7012-3"/>
    <s v="OSZ-2021A-7V"/>
    <x v="1"/>
    <x v="0"/>
  </r>
  <r>
    <x v="34"/>
    <x v="34"/>
    <s v="SEOUL SEMICONDUCTOR VINA"/>
    <d v="2023-09-15T00:00:00"/>
    <s v="20230915-7013-3"/>
    <s v="OSZ-1019A-12V 외"/>
    <x v="1"/>
    <x v="0"/>
  </r>
  <r>
    <x v="34"/>
    <x v="34"/>
    <s v="삼성전자(주)"/>
    <d v="2023-09-15T00:00:00"/>
    <s v="20230915-7014-3"/>
    <s v="OSZ-2021A-14V 외"/>
    <x v="1"/>
    <x v="0"/>
  </r>
  <r>
    <x v="34"/>
    <x v="34"/>
    <s v="SHENZHEN CITY SUNMOON ELEC"/>
    <d v="2023-09-19T00:00:00"/>
    <s v="20230919-7013-3"/>
    <s v="OSZ-1034-50V"/>
    <x v="1"/>
    <x v="0"/>
  </r>
  <r>
    <x v="34"/>
    <x v="34"/>
    <s v="Jingnan Electronics CO., LTD"/>
    <d v="2023-09-19T00:00:00"/>
    <s v="20230919-7014-3"/>
    <s v="OTDA54400CS 외"/>
    <x v="1"/>
    <x v="0"/>
  </r>
  <r>
    <x v="34"/>
    <x v="34"/>
    <s v="shenzhen keweixin optics"/>
    <d v="2023-09-20T00:00:00"/>
    <s v="20230920-7013-3"/>
    <s v="OTDA54400CS"/>
    <x v="1"/>
    <x v="0"/>
  </r>
  <r>
    <x v="34"/>
    <x v="34"/>
    <s v="GUANGZHOU DONG DO ELECTRONICS"/>
    <d v="2023-09-20T00:00:00"/>
    <s v="20230920-7014-3"/>
    <s v="OTDA54400CS"/>
    <x v="1"/>
    <x v="0"/>
  </r>
  <r>
    <x v="34"/>
    <x v="34"/>
    <s v="Kwangmyung Semiconductor CO.,"/>
    <d v="2023-09-21T00:00:00"/>
    <s v="20230921-7015-3"/>
    <s v="OSZ-2021A-7V"/>
    <x v="1"/>
    <x v="0"/>
  </r>
  <r>
    <x v="34"/>
    <x v="34"/>
    <s v="SHENZHEN JUFEI OPTOELECTRONICS"/>
    <d v="2023-09-21T00:00:00"/>
    <s v="20230921-7016-3"/>
    <s v="OSZ-2019NAL-14V13"/>
    <x v="1"/>
    <x v="0"/>
  </r>
  <r>
    <x v="34"/>
    <x v="34"/>
    <s v="삼성엘이디주식회사(TIANJIN)"/>
    <d v="2023-09-22T00:00:00"/>
    <s v="20230922-7010-3"/>
    <s v="OSZ-1021A-14V 외_x000a__x000a_"/>
    <x v="1"/>
    <x v="0"/>
  </r>
  <r>
    <x v="34"/>
    <x v="34"/>
    <s v="Huizhou Espace photoglectric Co.,LTD"/>
    <d v="2023-09-22T00:00:00"/>
    <s v="20230922-7011-3"/>
    <s v="OTDA54400CS"/>
    <x v="1"/>
    <x v="0"/>
  </r>
  <r>
    <x v="34"/>
    <x v="34"/>
    <s v="Kwangmyung Semiconductor CO.,"/>
    <d v="2023-09-22T00:00:00"/>
    <s v="20230922-7012-3"/>
    <s v="OSZ-1026-50V 외"/>
    <x v="1"/>
    <x v="0"/>
  </r>
  <r>
    <x v="34"/>
    <x v="34"/>
    <s v="shenzhen keweixin optics"/>
    <d v="2023-09-22T00:00:00"/>
    <s v="20230922-7013-3"/>
    <s v="OTDA54400CS"/>
    <x v="1"/>
    <x v="0"/>
  </r>
  <r>
    <x v="34"/>
    <x v="34"/>
    <s v="ASIANTECH OPTIC CORP"/>
    <d v="2023-09-23T00:00:00"/>
    <s v="20230923-7001-3"/>
    <s v="OSZ-1021B-7V15 외"/>
    <x v="1"/>
    <x v="0"/>
  </r>
  <r>
    <x v="34"/>
    <x v="34"/>
    <s v="SHENZHEN INVSEMI TECHNOLOGY CO"/>
    <d v="2023-09-23T00:00:00"/>
    <s v="20230923-7002-3"/>
    <s v="OPFD10A120PI"/>
    <x v="1"/>
    <x v="0"/>
  </r>
  <r>
    <x v="34"/>
    <x v="34"/>
    <s v="OSRAM Opto Semiconductors Sdn."/>
    <d v="2023-09-24T00:00:00"/>
    <s v="20230924-7003-3"/>
    <s v="OSZ-1021-50V 외"/>
    <x v="1"/>
    <x v="0"/>
  </r>
  <r>
    <x v="34"/>
    <x v="34"/>
    <s v="Nanjing Evergreen trade co ltd"/>
    <d v="2023-09-24T00:00:00"/>
    <s v="20230924-7004-3"/>
    <s v="OSD-1300-3 외"/>
    <x v="1"/>
    <x v="0"/>
  </r>
  <r>
    <x v="34"/>
    <x v="34"/>
    <s v="QUINTEC LASER SEMICONDUCTOR"/>
    <d v="2023-09-25T00:00:00"/>
    <s v="20230925-7025-3"/>
    <s v="OSD-1068N 외"/>
    <x v="1"/>
    <x v="0"/>
  </r>
  <r>
    <x v="34"/>
    <x v="34"/>
    <s v="레이트론(주)"/>
    <d v="2023-09-25T00:00:00"/>
    <s v="20230925-7042-3"/>
    <s v="OSZ-1017B-14V 외 1종"/>
    <x v="1"/>
    <x v="1385"/>
  </r>
  <r>
    <x v="34"/>
    <x v="34"/>
    <s v="레이트론(주)"/>
    <d v="2023-09-25T00:00:00"/>
    <s v="20230925-7043-3"/>
    <s v="OSD-2130-3외 2종"/>
    <x v="1"/>
    <x v="0"/>
  </r>
  <r>
    <x v="34"/>
    <x v="34"/>
    <s v="CT MICROELECTRONICS"/>
    <d v="2023-09-26T00:00:00"/>
    <s v="20230926-7019-3"/>
    <s v="OST-3041(600-900) 외"/>
    <x v="1"/>
    <x v="0"/>
  </r>
  <r>
    <x v="34"/>
    <x v="34"/>
    <s v="SHENZHEN"/>
    <d v="2023-09-26T00:00:00"/>
    <s v="20230926-7020-3"/>
    <s v="OST-1061(1300-2000) 외"/>
    <x v="1"/>
    <x v="0"/>
  </r>
  <r>
    <x v="34"/>
    <x v="34"/>
    <s v="삼성엘이디주식회사(TIANJIN)"/>
    <d v="2023-09-27T00:00:00"/>
    <s v="20230927-7018-3"/>
    <s v="OSZ-1019A-12V13"/>
    <x v="1"/>
    <x v="0"/>
  </r>
  <r>
    <x v="34"/>
    <x v="34"/>
    <s v="SHANDONG INSPUR HUAGUANG"/>
    <d v="2023-09-27T00:00:00"/>
    <s v="20230927-7019-3"/>
    <s v="OSS-2069-02"/>
    <x v="1"/>
    <x v="0"/>
  </r>
  <r>
    <x v="34"/>
    <x v="34"/>
    <s v="SEOUL SEMICONDUCTOR VINA"/>
    <d v="2023-09-27T00:00:00"/>
    <s v="20230927-7020-3"/>
    <s v="OSZ-1019A-12V 외"/>
    <x v="1"/>
    <x v="0"/>
  </r>
  <r>
    <x v="34"/>
    <x v="34"/>
    <s v="SANKEN ELECTRIC CO LTD"/>
    <d v="2023-09-27T00:00:00"/>
    <s v="20230927-7021-3"/>
    <s v="OSZ-2019A-7V"/>
    <x v="1"/>
    <x v="0"/>
  </r>
  <r>
    <x v="34"/>
    <x v="34"/>
    <s v="서울반도체(주)"/>
    <d v="2023-09-27T00:00:00"/>
    <s v="20230927-7022-3"/>
    <s v="OSZ-1019A-6V 외 3종"/>
    <x v="1"/>
    <x v="1386"/>
  </r>
  <r>
    <x v="34"/>
    <x v="34"/>
    <s v="우리이앤엘(주)"/>
    <d v="2023-09-27T00:00:00"/>
    <s v="20230927-7023-3"/>
    <s v="OSZ-1019A-12V"/>
    <x v="1"/>
    <x v="1387"/>
  </r>
  <r>
    <x v="34"/>
    <x v="34"/>
    <s v="(주)앤에스텍"/>
    <d v="2023-09-27T00:00:00"/>
    <s v="20230927-7024-3"/>
    <s v="OSD-2130-3"/>
    <x v="1"/>
    <x v="1388"/>
  </r>
  <r>
    <x v="34"/>
    <x v="34"/>
    <s v="㈜옵토리치일렉트로닉스"/>
    <d v="2023-09-27T00:00:00"/>
    <s v="20230927-7025-3"/>
    <s v="OSD-1300"/>
    <x v="1"/>
    <x v="0"/>
  </r>
  <r>
    <x v="34"/>
    <x v="34"/>
    <s v="럭스피아㈜ 전주지점"/>
    <d v="2023-09-27T00:00:00"/>
    <s v="20230927-7026-3"/>
    <s v="OSZ-1021A-7V 외 1종"/>
    <x v="1"/>
    <x v="1389"/>
  </r>
  <r>
    <x v="34"/>
    <x v="34"/>
    <s v="(주)원반도체"/>
    <d v="2023-09-27T00:00:00"/>
    <s v="20230927-7027-3"/>
    <s v="OSD-21814A 외 3종"/>
    <x v="1"/>
    <x v="1390"/>
  </r>
  <r>
    <x v="34"/>
    <x v="34"/>
    <s v="(주)동부엘이디"/>
    <d v="2023-09-27T00:00:00"/>
    <s v="20230927-7028-3"/>
    <s v="OSZ-1019A-12V13"/>
    <x v="1"/>
    <x v="1391"/>
  </r>
  <r>
    <x v="34"/>
    <x v="34"/>
    <s v="GLOCHIPS"/>
    <d v="2023-09-27T00:00:00"/>
    <s v="20230927-7029-3"/>
    <s v="OTC5027-R"/>
    <x v="1"/>
    <x v="1392"/>
  </r>
  <r>
    <x v="34"/>
    <x v="34"/>
    <s v="(주)트리노테크놀로지"/>
    <d v="2023-09-27T00:00:00"/>
    <s v="20230927-7030-3"/>
    <s v="OPFD15A135 외 1종"/>
    <x v="1"/>
    <x v="1393"/>
  </r>
  <r>
    <x v="34"/>
    <x v="34"/>
    <s v="㈜루미컴"/>
    <d v="2023-09-27T00:00:00"/>
    <s v="20230927-7033-3"/>
    <s v="OSD-21612A"/>
    <x v="1"/>
    <x v="1394"/>
  </r>
  <r>
    <x v="34"/>
    <x v="34"/>
    <s v="(주)큐에스아이"/>
    <d v="2023-09-27T00:00:00"/>
    <s v="20230927-7034-3"/>
    <s v="OSS-2094064A"/>
    <x v="1"/>
    <x v="1395"/>
  </r>
  <r>
    <x v="34"/>
    <x v="34"/>
    <s v="삼성전자(주)"/>
    <d v="2023-09-30T00:00:00"/>
    <s v="20230930-7021-3"/>
    <s v="OSS-2104A"/>
    <x v="1"/>
    <x v="0"/>
  </r>
  <r>
    <x v="34"/>
    <x v="34"/>
    <s v="관리부"/>
    <d v="2023-09-30T00:00:00"/>
    <s v="20230930-7034-2"/>
    <s v="2기 예정 부가세 대체"/>
    <x v="2091"/>
    <x v="0"/>
  </r>
  <r>
    <x v="34"/>
    <x v="34"/>
    <s v="GUANGZHOU DONG DO ELECTRONICS"/>
    <d v="2023-10-06T00:00:00"/>
    <s v="20231006-7002-3"/>
    <s v="OTDA54400CS"/>
    <x v="1"/>
    <x v="0"/>
  </r>
  <r>
    <x v="34"/>
    <x v="34"/>
    <s v="OSRAM Opto Semiconductors Sdn."/>
    <d v="2023-10-07T00:00:00"/>
    <s v="20231007-7001-3"/>
    <s v="OSZ-1021-50V"/>
    <x v="1"/>
    <x v="0"/>
  </r>
  <r>
    <x v="34"/>
    <x v="34"/>
    <s v="LUMENS VINA CO., LTD"/>
    <d v="2023-10-07T00:00:00"/>
    <s v="20231007-7002-3"/>
    <s v="OSZ-1019A-12V"/>
    <x v="1"/>
    <x v="0"/>
  </r>
  <r>
    <x v="34"/>
    <x v="34"/>
    <s v="Huizhou Espace photoglectric Co.,LTD"/>
    <d v="2023-10-08T00:00:00"/>
    <s v="20231008-7002-3"/>
    <s v="OTDA54400CS"/>
    <x v="1"/>
    <x v="0"/>
  </r>
  <r>
    <x v="34"/>
    <x v="34"/>
    <s v="shenzhen keweixin optics"/>
    <d v="2023-10-08T00:00:00"/>
    <s v="20231008-7003-3"/>
    <s v="OTDA54400CS"/>
    <x v="1"/>
    <x v="0"/>
  </r>
  <r>
    <x v="34"/>
    <x v="34"/>
    <s v="삼성엘이디주식회사(TIANJIN)"/>
    <d v="2023-10-12T00:00:00"/>
    <s v="20231012-7011-3"/>
    <s v="OSZ-1019A-12V13 외"/>
    <x v="1"/>
    <x v="0"/>
  </r>
  <r>
    <x v="34"/>
    <x v="34"/>
    <s v="OSRAM Opto Semiconductors Sdn."/>
    <d v="2023-10-13T00:00:00"/>
    <s v="20231013-7008-3"/>
    <s v="OSZ-1021-50V_x000a__x000a_"/>
    <x v="1"/>
    <x v="0"/>
  </r>
  <r>
    <x v="34"/>
    <x v="34"/>
    <s v="SEOUL SEMICONDUCTOR VINA"/>
    <d v="2023-10-13T00:00:00"/>
    <s v="20231013-7009-3"/>
    <s v="OSZ-1019A-6V"/>
    <x v="1"/>
    <x v="0"/>
  </r>
  <r>
    <x v="34"/>
    <x v="34"/>
    <s v="JCSHI-TECHNOLOGY"/>
    <d v="2023-10-15T00:00:00"/>
    <s v="20231015-7001-3"/>
    <s v="OSD-1130 외"/>
    <x v="1"/>
    <x v="0"/>
  </r>
  <r>
    <x v="34"/>
    <x v="34"/>
    <s v="Nanjing Evergreen trade co ltd"/>
    <d v="2023-10-15T00:00:00"/>
    <s v="20231015-7002-3"/>
    <s v="OSD-1300-3 외"/>
    <x v="1"/>
    <x v="0"/>
  </r>
  <r>
    <x v="34"/>
    <x v="34"/>
    <s v="SEOUL SEMICONDUCTOR VINA"/>
    <d v="2023-10-17T00:00:00"/>
    <s v="20231017-7015-3"/>
    <s v="OSZ-1019A-6V 외"/>
    <x v="1"/>
    <x v="0"/>
  </r>
  <r>
    <x v="34"/>
    <x v="34"/>
    <s v="OSRAM Opto Semiconductors Sdn."/>
    <d v="2023-10-19T00:00:00"/>
    <s v="20231019-7004-3"/>
    <s v="OSZ-1021-50V"/>
    <x v="1"/>
    <x v="0"/>
  </r>
  <r>
    <x v="34"/>
    <x v="34"/>
    <s v="Jingnan Electronics CO., LTD"/>
    <d v="2023-10-20T00:00:00"/>
    <s v="20231020-7004-3"/>
    <s v="OTDA54400CS 외"/>
    <x v="1"/>
    <x v="0"/>
  </r>
  <r>
    <x v="34"/>
    <x v="34"/>
    <s v="SHENZHEN CITY SUNMOON ELEC"/>
    <d v="2023-10-21T00:00:00"/>
    <s v="20231021-7001-3"/>
    <s v="OSZ-1017B-10V_x000a__x000a_"/>
    <x v="1"/>
    <x v="0"/>
  </r>
  <r>
    <x v="34"/>
    <x v="34"/>
    <s v="Huizhou Espace photoglectric Co.,LTD"/>
    <d v="2023-10-23T00:00:00"/>
    <s v="20231023-7004-3"/>
    <s v="OTDA54400CS"/>
    <x v="1"/>
    <x v="0"/>
  </r>
  <r>
    <x v="34"/>
    <x v="34"/>
    <s v="shenzhen keweixin optics"/>
    <d v="2023-10-23T00:00:00"/>
    <s v="20231023-7005-3"/>
    <s v="OTDA54400CS"/>
    <x v="1"/>
    <x v="0"/>
  </r>
  <r>
    <x v="34"/>
    <x v="34"/>
    <s v="JCSHI-TECHNOLOGY"/>
    <d v="2023-10-24T00:00:00"/>
    <s v="20231024-7009-3"/>
    <s v="OSD-1130"/>
    <x v="1"/>
    <x v="0"/>
  </r>
  <r>
    <x v="34"/>
    <x v="34"/>
    <s v="GUANGZHOU DONG DO ELECTRONICS"/>
    <d v="2023-10-25T00:00:00"/>
    <s v="20231025-7032-3"/>
    <s v="OTDA54400CS"/>
    <x v="1"/>
    <x v="0"/>
  </r>
  <r>
    <x v="34"/>
    <x v="34"/>
    <s v="QUINTEC LASER SEMICONDUCTOR"/>
    <d v="2023-10-25T00:00:00"/>
    <s v="20231025-7033-3"/>
    <s v="OSD-1068N 외"/>
    <x v="1"/>
    <x v="0"/>
  </r>
  <r>
    <x v="34"/>
    <x v="34"/>
    <s v="레이트론(주)"/>
    <d v="2023-10-25T00:00:00"/>
    <s v="20231025-7035-3"/>
    <s v="OSD-21814A-3외 2종"/>
    <x v="1"/>
    <x v="0"/>
  </r>
  <r>
    <x v="34"/>
    <x v="34"/>
    <s v="레이트론(주)"/>
    <d v="2023-10-25T00:00:00"/>
    <s v="20231025-7036-3"/>
    <s v="OSZ-1017B-14V"/>
    <x v="1"/>
    <x v="1396"/>
  </r>
  <r>
    <x v="34"/>
    <x v="34"/>
    <s v="Kwangmyung Semiconductor CO.,"/>
    <d v="2023-10-26T00:00:00"/>
    <s v="20231026-7005-3"/>
    <s v="OSZ-2021A-7V"/>
    <x v="1"/>
    <x v="0"/>
  </r>
  <r>
    <x v="34"/>
    <x v="34"/>
    <s v="SHANDONG INSPUR HUAGUANG"/>
    <d v="2023-10-26T00:00:00"/>
    <s v="20231026-7006-3"/>
    <s v="OSD-1068N 외"/>
    <x v="1"/>
    <x v="0"/>
  </r>
  <r>
    <x v="34"/>
    <x v="34"/>
    <s v="SANKEN ELECTRIC CO LTD"/>
    <d v="2023-10-26T00:00:00"/>
    <s v="20231026-7007-3"/>
    <s v="OSZ-2019A-7V"/>
    <x v="1"/>
    <x v="0"/>
  </r>
  <r>
    <x v="34"/>
    <x v="34"/>
    <s v="OSRAM Opto Semiconductors Sdn."/>
    <d v="2023-10-26T00:00:00"/>
    <s v="20231026-7008-3"/>
    <s v="OSZ-1021-50V"/>
    <x v="1"/>
    <x v="0"/>
  </r>
  <r>
    <x v="34"/>
    <x v="34"/>
    <s v="SHENZHEN"/>
    <d v="2023-10-26T00:00:00"/>
    <s v="20231026-7009-3"/>
    <s v="OST-1061 외"/>
    <x v="1"/>
    <x v="0"/>
  </r>
  <r>
    <x v="34"/>
    <x v="34"/>
    <s v="SEOUL SEMICONDUCTOR VINA"/>
    <d v="2023-10-28T00:00:00"/>
    <s v="20231028-7002-3"/>
    <s v="OSZ-1019A-6V 외"/>
    <x v="1"/>
    <x v="0"/>
  </r>
  <r>
    <x v="34"/>
    <x v="34"/>
    <s v="삼성엘이디주식회사(TIANJIN)"/>
    <d v="2023-10-30T00:00:00"/>
    <s v="20231030-7015-3"/>
    <s v="OSZ-1019A-12V13"/>
    <x v="1"/>
    <x v="0"/>
  </r>
  <r>
    <x v="34"/>
    <x v="34"/>
    <s v="SHENZHEN"/>
    <d v="2023-10-30T00:00:00"/>
    <s v="20231030-7017-3"/>
    <s v="OPTC3320SWPI-R"/>
    <x v="1"/>
    <x v="0"/>
  </r>
  <r>
    <x v="34"/>
    <x v="34"/>
    <s v="Jingnan Electronics CO., LTD"/>
    <d v="2023-10-30T00:00:00"/>
    <s v="20231030-7018-3"/>
    <s v="OTDA54400CS 외"/>
    <x v="1"/>
    <x v="0"/>
  </r>
  <r>
    <x v="34"/>
    <x v="34"/>
    <s v="GUANGZHOU DONG DO ELECTRONICS"/>
    <d v="2023-10-30T00:00:00"/>
    <s v="20231030-7019-3"/>
    <s v="OTDA54400CS"/>
    <x v="1"/>
    <x v="0"/>
  </r>
  <r>
    <x v="34"/>
    <x v="34"/>
    <s v="SHENZHEN INVSEMI TECHNOLOGY CO"/>
    <d v="2023-10-30T00:00:00"/>
    <s v="20231030-7020-3"/>
    <s v="OPFD10A120PI"/>
    <x v="1"/>
    <x v="0"/>
  </r>
  <r>
    <x v="34"/>
    <x v="34"/>
    <s v="GLOCHIPS"/>
    <d v="2023-10-31T00:00:00"/>
    <s v="20231031-7028-3"/>
    <s v="OTC5027-R"/>
    <x v="1"/>
    <x v="1397"/>
  </r>
  <r>
    <x v="34"/>
    <x v="34"/>
    <s v="(주)원반도체"/>
    <d v="2023-10-31T00:00:00"/>
    <s v="20231031-7029-3"/>
    <s v="OSD-1250 외 2종"/>
    <x v="1"/>
    <x v="1398"/>
  </r>
  <r>
    <x v="34"/>
    <x v="34"/>
    <s v="(주)동부엘이디"/>
    <d v="2023-10-31T00:00:00"/>
    <s v="20231031-7030-3"/>
    <s v="OSZ-1019A-12V13 외1종"/>
    <x v="1"/>
    <x v="1399"/>
  </r>
  <r>
    <x v="34"/>
    <x v="34"/>
    <s v="(주)제엠제코"/>
    <d v="2023-10-31T00:00:00"/>
    <s v="20231031-7031-3"/>
    <s v="OPRD50A160PI"/>
    <x v="1"/>
    <x v="1400"/>
  </r>
  <r>
    <x v="34"/>
    <x v="34"/>
    <s v="(주)트리노테크놀로지"/>
    <d v="2023-10-31T00:00:00"/>
    <s v="20231031-7032-3"/>
    <s v="OPFD15A135 외 1종"/>
    <x v="1"/>
    <x v="1401"/>
  </r>
  <r>
    <x v="34"/>
    <x v="34"/>
    <s v="㈜옵토리치일렉트로닉스"/>
    <d v="2023-10-31T00:00:00"/>
    <s v="20231031-7033-3"/>
    <s v="OSD-1300"/>
    <x v="1"/>
    <x v="0"/>
  </r>
  <r>
    <x v="34"/>
    <x v="34"/>
    <s v="우리이앤엘(주)"/>
    <d v="2023-10-31T00:00:00"/>
    <s v="20231031-7034-3"/>
    <s v="OSZ-1019A-12V"/>
    <x v="1"/>
    <x v="1402"/>
  </r>
  <r>
    <x v="34"/>
    <x v="34"/>
    <s v="서울반도체(주)"/>
    <d v="2023-10-31T00:00:00"/>
    <s v="20231031-7035-3"/>
    <s v="OSZ-1019A-12V 외 2종"/>
    <x v="1"/>
    <x v="1403"/>
  </r>
  <r>
    <x v="34"/>
    <x v="34"/>
    <s v="럭스피아㈜ 전주지점"/>
    <d v="2023-10-31T00:00:00"/>
    <s v="20231031-7036-3"/>
    <s v="OSZ-1023A-12V 외 1종"/>
    <x v="1"/>
    <x v="1404"/>
  </r>
  <r>
    <x v="34"/>
    <x v="34"/>
    <s v="(주)앤에스텍"/>
    <d v="2023-10-31T00:00:00"/>
    <s v="20231031-7037-3"/>
    <s v="OSD-2130-3"/>
    <x v="1"/>
    <x v="1405"/>
  </r>
  <r>
    <x v="34"/>
    <x v="34"/>
    <s v="(주)큐에스아이"/>
    <d v="2023-10-31T00:00:00"/>
    <s v="20231031-7040-3"/>
    <s v="OSD-1068N 외 3종"/>
    <x v="1"/>
    <x v="1406"/>
  </r>
  <r>
    <x v="34"/>
    <x v="34"/>
    <s v="(주)큐에스아이"/>
    <d v="2023-10-31T00:00:00"/>
    <s v="20231031-7040-5"/>
    <s v="OSD-1068N 외 3종"/>
    <x v="1"/>
    <x v="1407"/>
  </r>
  <r>
    <x v="34"/>
    <x v="34"/>
    <s v="(주)큐에스아이"/>
    <d v="2023-10-31T00:00:00"/>
    <s v="20231031-7040-6"/>
    <s v="OSD-1068N 외 3종"/>
    <x v="1"/>
    <x v="1408"/>
  </r>
  <r>
    <x v="34"/>
    <x v="34"/>
    <s v="(주)큐에스아이"/>
    <d v="2023-10-31T00:00:00"/>
    <s v="20231031-7040-7"/>
    <s v="OSD-1068N 외 3종"/>
    <x v="1"/>
    <x v="1409"/>
  </r>
  <r>
    <x v="34"/>
    <x v="34"/>
    <s v="LUMENS VINA CO., LTD"/>
    <d v="2023-11-02T00:00:00"/>
    <s v="20231102-7004-3"/>
    <s v="OSZ-1019A-12V"/>
    <x v="1"/>
    <x v="0"/>
  </r>
  <r>
    <x v="34"/>
    <x v="34"/>
    <s v="Huizhou Espace photoglectric Co.,LTD"/>
    <d v="2023-11-08T00:00:00"/>
    <s v="20231108-7004-3"/>
    <s v="OTDA54400CS"/>
    <x v="1"/>
    <x v="0"/>
  </r>
  <r>
    <x v="34"/>
    <x v="34"/>
    <s v="shenzhen keweixin optics"/>
    <d v="2023-11-08T00:00:00"/>
    <s v="20231108-7005-3"/>
    <s v="OTDA54400CS"/>
    <x v="1"/>
    <x v="0"/>
  </r>
  <r>
    <x v="34"/>
    <x v="34"/>
    <s v="SEOUL SEMICONDUCTOR VINA"/>
    <d v="2023-11-12T00:00:00"/>
    <s v="20231112-7002-3"/>
    <s v="OSZ-1019A-6V 외"/>
    <x v="1"/>
    <x v="0"/>
  </r>
  <r>
    <x v="34"/>
    <x v="34"/>
    <s v="CT MICROELECTRONICS"/>
    <d v="2023-11-12T00:00:00"/>
    <s v="20231112-7003-3"/>
    <s v="OST-3041(700-1050) 외"/>
    <x v="1"/>
    <x v="0"/>
  </r>
  <r>
    <x v="34"/>
    <x v="34"/>
    <s v="GUANGZHOU DONG DO ELECTRONICS"/>
    <d v="2023-11-14T00:00:00"/>
    <s v="20231114-7003-3"/>
    <s v="OTDA54400CS"/>
    <x v="1"/>
    <x v="0"/>
  </r>
  <r>
    <x v="34"/>
    <x v="34"/>
    <s v="Jingnan Electronics CO., LTD"/>
    <d v="2023-11-14T00:00:00"/>
    <s v="20231114-7004-3"/>
    <s v="OTDA54400CS"/>
    <x v="1"/>
    <x v="0"/>
  </r>
  <r>
    <x v="34"/>
    <x v="34"/>
    <s v="Huizhou Espace photoglectric Co.,LTD"/>
    <d v="2023-11-14T00:00:00"/>
    <s v="20231114-7005-3"/>
    <s v="OTDA54400CS"/>
    <x v="1"/>
    <x v="0"/>
  </r>
  <r>
    <x v="34"/>
    <x v="34"/>
    <s v="Nanjing Evergreen trade co ltd"/>
    <d v="2023-11-14T00:00:00"/>
    <s v="20231114-7006-3"/>
    <s v="OSD-1300-3 외"/>
    <x v="1"/>
    <x v="0"/>
  </r>
  <r>
    <x v="34"/>
    <x v="34"/>
    <s v="LUMENS VINA CO., LTD"/>
    <d v="2023-11-15T00:00:00"/>
    <s v="20231115-7006-3"/>
    <s v="OSZ-1019A-12V"/>
    <x v="1"/>
    <x v="0"/>
  </r>
  <r>
    <x v="34"/>
    <x v="34"/>
    <s v="삼성전자(주)"/>
    <d v="2023-11-15T00:00:00"/>
    <s v="20231115-7008-3"/>
    <s v="OSZ-2021A-14V 외"/>
    <x v="1"/>
    <x v="0"/>
  </r>
  <r>
    <x v="34"/>
    <x v="34"/>
    <s v="JIANGXI LATTICEPOWER"/>
    <d v="2023-11-16T00:00:00"/>
    <s v="20231116-7015-3"/>
    <s v="OSZ-1021A-50V13 외"/>
    <x v="1"/>
    <x v="0"/>
  </r>
  <r>
    <x v="34"/>
    <x v="34"/>
    <s v="Nanjing Evergreen trade co ltd"/>
    <d v="2023-11-19T00:00:00"/>
    <s v="20231119-7002-3"/>
    <s v="OSD-1160N-3_x000a__x000a_"/>
    <x v="1"/>
    <x v="0"/>
  </r>
  <r>
    <x v="34"/>
    <x v="34"/>
    <s v="JCSHI-TECHNOLOGY"/>
    <d v="2023-11-19T00:00:00"/>
    <s v="20231119-7003-3"/>
    <s v="OSD-1068(AuSn)"/>
    <x v="1"/>
    <x v="0"/>
  </r>
  <r>
    <x v="34"/>
    <x v="34"/>
    <s v="삼성엘이디주식회사(TIANJIN)"/>
    <d v="2023-11-21T00:00:00"/>
    <s v="20231121-7003-3"/>
    <s v="OSZ-1019A-12V13 외"/>
    <x v="1"/>
    <x v="0"/>
  </r>
  <r>
    <x v="34"/>
    <x v="34"/>
    <s v="OSRAM Opto Semiconductors Sdn."/>
    <d v="2023-11-21T00:00:00"/>
    <s v="20231121-7004-3"/>
    <s v="OSZ-1021-50V"/>
    <x v="1"/>
    <x v="0"/>
  </r>
  <r>
    <x v="34"/>
    <x v="34"/>
    <s v="SHENZHEN JUFEI OPTOELECTRONICS"/>
    <d v="2023-11-21T00:00:00"/>
    <s v="20231121-7005-3"/>
    <s v="OSZ-2019NAL-14V13"/>
    <x v="1"/>
    <x v="0"/>
  </r>
  <r>
    <x v="34"/>
    <x v="34"/>
    <s v="JIANGSU HENGFENG SUNTEC TECHNOLOGY CO LTD"/>
    <d v="2023-11-23T00:00:00"/>
    <s v="20231123-7010-3"/>
    <s v="OTDA54400CS"/>
    <x v="1"/>
    <x v="0"/>
  </r>
  <r>
    <x v="34"/>
    <x v="34"/>
    <s v="삼성전자(주)"/>
    <d v="2023-11-23T00:00:00"/>
    <s v="20231123-7011-3"/>
    <s v="OSZ-2021A-14V"/>
    <x v="1"/>
    <x v="0"/>
  </r>
  <r>
    <x v="34"/>
    <x v="34"/>
    <s v="SHENZHEN CITY SUNMOON ELEC"/>
    <d v="2023-11-24T00:00:00"/>
    <s v="20231124-7017-3"/>
    <s v="OSD-1154_x000a__x000a_"/>
    <x v="1"/>
    <x v="0"/>
  </r>
  <r>
    <x v="34"/>
    <x v="34"/>
    <s v="QUINTEC LASER SEMICONDUCTOR"/>
    <d v="2023-11-24T00:00:00"/>
    <s v="20231124-7018-3"/>
    <s v="OSD-1068N 외"/>
    <x v="1"/>
    <x v="0"/>
  </r>
  <r>
    <x v="34"/>
    <x v="34"/>
    <s v="레이트론(주)"/>
    <d v="2023-11-25T00:00:00"/>
    <s v="20231125-7006-3"/>
    <s v="OSD-21814A-3외 2종"/>
    <x v="1"/>
    <x v="0"/>
  </r>
  <r>
    <x v="34"/>
    <x v="34"/>
    <s v="레이트론(주)"/>
    <d v="2023-11-25T00:00:00"/>
    <s v="20231125-7007-3"/>
    <s v="OSZ-1019B-14V"/>
    <x v="1"/>
    <x v="1410"/>
  </r>
  <r>
    <x v="34"/>
    <x v="34"/>
    <s v="SHANDONG INSPUR HUAGUANG"/>
    <d v="2023-11-27T00:00:00"/>
    <s v="20231127-7019-3"/>
    <s v="OSS-2069-02"/>
    <x v="1"/>
    <x v="0"/>
  </r>
  <r>
    <x v="34"/>
    <x v="34"/>
    <s v="shenzhen keweixin optics"/>
    <d v="2023-11-27T00:00:00"/>
    <s v="20231127-7020-3"/>
    <s v="OTDA54400CS"/>
    <x v="1"/>
    <x v="0"/>
  </r>
  <r>
    <x v="34"/>
    <x v="34"/>
    <s v="GUANGZHOU DONG DO ELECTRONICS"/>
    <d v="2023-11-27T00:00:00"/>
    <s v="20231127-7021-3"/>
    <s v="OTDA54400CS"/>
    <x v="1"/>
    <x v="0"/>
  </r>
  <r>
    <x v="34"/>
    <x v="34"/>
    <s v="SANKEN ELECTRIC CO LTD"/>
    <d v="2023-11-27T00:00:00"/>
    <s v="20231127-7022-3"/>
    <s v="OSZ-2019A-7V"/>
    <x v="1"/>
    <x v="0"/>
  </r>
  <r>
    <x v="34"/>
    <x v="34"/>
    <s v="OSRAM Opto Semiconductors Sdn."/>
    <d v="2023-11-28T00:00:00"/>
    <s v="20231128-7008-3"/>
    <s v="OSZ-2021A-7V_x000a__x000a_"/>
    <x v="1"/>
    <x v="0"/>
  </r>
  <r>
    <x v="34"/>
    <x v="34"/>
    <s v="SHENZHEN"/>
    <d v="2023-11-28T00:00:00"/>
    <s v="20231128-7009-3"/>
    <s v="OST-1061 외"/>
    <x v="1"/>
    <x v="0"/>
  </r>
  <r>
    <x v="34"/>
    <x v="34"/>
    <s v="Nanjing Evergreen trade co ltd"/>
    <d v="2023-11-28T00:00:00"/>
    <s v="20231128-7010-3"/>
    <s v="OSD-1300-3 외_x000a__x000a_"/>
    <x v="1"/>
    <x v="0"/>
  </r>
  <r>
    <x v="34"/>
    <x v="34"/>
    <s v="삼성엘이디주식회사(TIANJIN)"/>
    <d v="2023-11-29T00:00:00"/>
    <s v="20231129-7004-3"/>
    <s v="OSZ-1019A-12V13 외"/>
    <x v="1"/>
    <x v="0"/>
  </r>
  <r>
    <x v="34"/>
    <x v="34"/>
    <s v="Kwangmyung Semiconductor CO.,"/>
    <d v="2023-11-29T00:00:00"/>
    <s v="20231129-7005-3"/>
    <s v="OSZ-2021A-7V"/>
    <x v="1"/>
    <x v="0"/>
  </r>
  <r>
    <x v="34"/>
    <x v="34"/>
    <s v="ASIANTECH OPTIC CORP"/>
    <d v="2023-11-29T00:00:00"/>
    <s v="20231129-7006-3"/>
    <s v="OSZ-1021B-7V15_x000a__x000a_"/>
    <x v="1"/>
    <x v="0"/>
  </r>
  <r>
    <x v="34"/>
    <x v="34"/>
    <s v="POWER KEY MICROELECTRONICS"/>
    <d v="2023-11-29T00:00:00"/>
    <s v="20231129-7007-3"/>
    <s v="OPTC13002HVBPI-Y"/>
    <x v="1"/>
    <x v="0"/>
  </r>
  <r>
    <x v="34"/>
    <x v="34"/>
    <s v="서울반도체(주)"/>
    <d v="2023-11-29T00:00:00"/>
    <s v="20231129-7008-3"/>
    <s v="OSZ-1019A-12V 외 2종"/>
    <x v="1"/>
    <x v="1411"/>
  </r>
  <r>
    <x v="34"/>
    <x v="34"/>
    <s v="SEOUL SEMICONDUCTOR VINA"/>
    <d v="2023-11-30T00:00:00"/>
    <s v="20231130-7020-3"/>
    <s v="OSZ-1019A-6V 외"/>
    <x v="1"/>
    <x v="0"/>
  </r>
  <r>
    <x v="34"/>
    <x v="34"/>
    <s v="CT MICROELECTRONICS"/>
    <d v="2023-11-30T00:00:00"/>
    <s v="20231130-7021-3"/>
    <s v="OST-3041(700-1050) 외"/>
    <x v="1"/>
    <x v="0"/>
  </r>
  <r>
    <x v="34"/>
    <x v="34"/>
    <s v="GLOCHIPS"/>
    <d v="2023-11-30T00:00:00"/>
    <s v="20231130-7026-3"/>
    <s v="OTC5027-R"/>
    <x v="1"/>
    <x v="1412"/>
  </r>
  <r>
    <x v="34"/>
    <x v="34"/>
    <s v="우리이앤엘(주)"/>
    <d v="2023-11-30T00:00:00"/>
    <s v="20231130-7027-3"/>
    <s v="OSZ-1019A-12V"/>
    <x v="1"/>
    <x v="1413"/>
  </r>
  <r>
    <x v="34"/>
    <x v="34"/>
    <s v="㈜케이이씨 구미사업장"/>
    <d v="2023-11-30T00:00:00"/>
    <s v="20231130-7028-3"/>
    <s v="OPTC13003B-Y"/>
    <x v="1"/>
    <x v="0"/>
  </r>
  <r>
    <x v="34"/>
    <x v="34"/>
    <s v="(주)앤에스텍"/>
    <d v="2023-11-30T00:00:00"/>
    <s v="20231130-7029-3"/>
    <s v="OSD-2130-3"/>
    <x v="1"/>
    <x v="1414"/>
  </r>
  <r>
    <x v="34"/>
    <x v="34"/>
    <s v="㈜옵토리치일렉트로닉스"/>
    <d v="2023-11-30T00:00:00"/>
    <s v="20231130-7030-3"/>
    <s v="OSD-1300"/>
    <x v="1"/>
    <x v="0"/>
  </r>
  <r>
    <x v="34"/>
    <x v="34"/>
    <s v="럭스피아㈜ 전주지점"/>
    <d v="2023-11-30T00:00:00"/>
    <s v="20231130-7031-3"/>
    <s v="OSZ-1023A-12V 외 2종"/>
    <x v="1"/>
    <x v="1415"/>
  </r>
  <r>
    <x v="34"/>
    <x v="34"/>
    <s v="(주)큐에스아이"/>
    <d v="2023-11-30T00:00:00"/>
    <s v="20231130-7032-3"/>
    <s v="OSS-2094064A"/>
    <x v="1"/>
    <x v="1416"/>
  </r>
  <r>
    <x v="34"/>
    <x v="34"/>
    <s v="(주)큐에스아이"/>
    <d v="2023-11-30T00:00:00"/>
    <s v="20231130-7033-3"/>
    <s v="OSD-2068"/>
    <x v="1"/>
    <x v="1417"/>
  </r>
  <r>
    <x v="34"/>
    <x v="34"/>
    <s v="(주)동부엘이디"/>
    <d v="2023-11-30T00:00:00"/>
    <s v="20231130-7034-3"/>
    <s v="OSZ-2019A-14V13 외1종"/>
    <x v="1"/>
    <x v="1418"/>
  </r>
  <r>
    <x v="34"/>
    <x v="34"/>
    <s v="(주)트리노테크놀로지"/>
    <d v="2023-11-30T00:00:00"/>
    <s v="20231130-7035-3"/>
    <s v="OPFD10A135-E1"/>
    <x v="1"/>
    <x v="1419"/>
  </r>
  <r>
    <x v="34"/>
    <x v="34"/>
    <s v="OSRAM Opto Semiconductors Sdn."/>
    <d v="2023-12-03T00:00:00"/>
    <s v="20231203-7001-3"/>
    <s v="OSZ-1021A-7V"/>
    <x v="1"/>
    <x v="0"/>
  </r>
  <r>
    <x v="34"/>
    <x v="34"/>
    <s v="JCSHI-TECHNOLOGY"/>
    <d v="2023-12-06T00:00:00"/>
    <s v="20231206-7006-3"/>
    <s v="OSD-2068 외"/>
    <x v="1"/>
    <x v="0"/>
  </r>
  <r>
    <x v="34"/>
    <x v="34"/>
    <s v="삼성전자(주)"/>
    <d v="2023-12-07T00:00:00"/>
    <s v="20231207-7009-3"/>
    <s v="OSZ-1019A-12V"/>
    <x v="1"/>
    <x v="0"/>
  </r>
  <r>
    <x v="34"/>
    <x v="34"/>
    <s v="LUMENS VINA CO., LTD"/>
    <d v="2023-12-08T00:00:00"/>
    <s v="20231208-7009-3"/>
    <s v="OSZ-1019A-12V"/>
    <x v="1"/>
    <x v="0"/>
  </r>
  <r>
    <x v="34"/>
    <x v="34"/>
    <s v="삼성엘이디주식회사(TIANJIN)"/>
    <d v="2023-12-09T00:00:00"/>
    <s v="20231209-7001-3"/>
    <s v="OSZ-1019A-12V13 외"/>
    <x v="1"/>
    <x v="0"/>
  </r>
  <r>
    <x v="34"/>
    <x v="34"/>
    <s v="OSRAM Opto Semiconductors Sdn."/>
    <d v="2023-12-10T00:00:00"/>
    <s v="20231210-7003-3"/>
    <s v="OSZ-1021-50V_x000a__x000a_"/>
    <x v="1"/>
    <x v="0"/>
  </r>
  <r>
    <x v="34"/>
    <x v="34"/>
    <s v="SHENZHEN CITY SUNMOON ELEC"/>
    <d v="2023-12-13T00:00:00"/>
    <s v="20231213-7001-3"/>
    <s v="OSD-1300-3_x000a__x000a_"/>
    <x v="1"/>
    <x v="0"/>
  </r>
  <r>
    <x v="34"/>
    <x v="34"/>
    <s v="Nanjing Evergreen trade co ltd"/>
    <d v="2023-12-13T00:00:00"/>
    <s v="20231213-7002-3"/>
    <s v="OSD-1300-3 외"/>
    <x v="1"/>
    <x v="0"/>
  </r>
  <r>
    <x v="34"/>
    <x v="34"/>
    <s v="SEOUL SEMICONDUCTOR VINA"/>
    <d v="2023-12-14T00:00:00"/>
    <s v="20231214-7003-3"/>
    <s v="OSZ-1019A-6V 외"/>
    <x v="1"/>
    <x v="0"/>
  </r>
  <r>
    <x v="34"/>
    <x v="34"/>
    <s v="OSRAM Opto Semiconductors Sdn."/>
    <d v="2023-12-14T00:00:00"/>
    <s v="20231214-7005-3"/>
    <s v="OSZ-1021A-7V 외_x000a__x000a_"/>
    <x v="1"/>
    <x v="0"/>
  </r>
  <r>
    <x v="34"/>
    <x v="34"/>
    <s v="Jingnan Electronics CO., LTD"/>
    <d v="2023-12-15T00:00:00"/>
    <s v="20231215-7010-3"/>
    <s v="OTDA54400CS"/>
    <x v="1"/>
    <x v="0"/>
  </r>
  <r>
    <x v="34"/>
    <x v="34"/>
    <s v="SHENZHEN"/>
    <d v="2023-12-15T00:00:00"/>
    <s v="20231215-7011-3"/>
    <s v="OST-3041(1800-2400)_x000a__x000a_"/>
    <x v="1"/>
    <x v="0"/>
  </r>
  <r>
    <x v="34"/>
    <x v="34"/>
    <s v="GUANGZHOU DONG DO ELECTRONICS"/>
    <d v="2023-12-17T00:00:00"/>
    <s v="20231217-7001-3"/>
    <s v="OTDA54400CS"/>
    <x v="1"/>
    <x v="0"/>
  </r>
  <r>
    <x v="34"/>
    <x v="34"/>
    <s v="SHANDONG INSPUR HUAGUANG"/>
    <d v="2023-12-18T00:00:00"/>
    <s v="20231218-7009-3"/>
    <s v="OSS-2069-02 외"/>
    <x v="1"/>
    <x v="0"/>
  </r>
  <r>
    <x v="34"/>
    <x v="34"/>
    <s v="shenzhen keweixin optics"/>
    <d v="2023-12-20T00:00:00"/>
    <s v="20231220-7004-3"/>
    <s v="OTDA54400CS"/>
    <x v="1"/>
    <x v="0"/>
  </r>
  <r>
    <x v="34"/>
    <x v="34"/>
    <s v="CT MICROELECTRONICS"/>
    <d v="2023-12-20T00:00:00"/>
    <s v="20231220-7005-3"/>
    <s v="OST-3041(700-1050) 외"/>
    <x v="1"/>
    <x v="0"/>
  </r>
  <r>
    <x v="34"/>
    <x v="34"/>
    <s v="SHENZHEN CITY SUNMOON ELEC"/>
    <d v="2023-12-20T00:00:00"/>
    <s v="20231220-7006-3"/>
    <s v="OSZ-1017B-7V 외"/>
    <x v="1"/>
    <x v="0"/>
  </r>
  <r>
    <x v="34"/>
    <x v="34"/>
    <s v="SHENZHEN JUFEI OPTOELECTRONICS"/>
    <d v="2023-12-20T00:00:00"/>
    <s v="20231220-7007-3"/>
    <s v="OSZ-1017AL-8V 외_x000a__x000a_"/>
    <x v="1"/>
    <x v="0"/>
  </r>
  <r>
    <x v="34"/>
    <x v="34"/>
    <s v="ASIANTECH OPTIC CORP"/>
    <d v="2023-12-21T00:00:00"/>
    <s v="20231221-7021-3"/>
    <s v="OSZ-1017BA-7V12_x000a__x000a_"/>
    <x v="1"/>
    <x v="0"/>
  </r>
  <r>
    <x v="34"/>
    <x v="34"/>
    <s v="Huizhou Espace photoglectric Co.,LTD"/>
    <d v="2023-12-21T00:00:00"/>
    <s v="20231221-7022-3"/>
    <s v="OTDA54400CS"/>
    <x v="1"/>
    <x v="0"/>
  </r>
  <r>
    <x v="34"/>
    <x v="34"/>
    <s v="SEOUL SEMICONDUCTOR VINA"/>
    <d v="2023-12-22T00:00:00"/>
    <s v="20231222-7040-3"/>
    <s v="OSZ-1019A-6V 외"/>
    <x v="1"/>
    <x v="0"/>
  </r>
  <r>
    <x v="34"/>
    <x v="34"/>
    <s v="삼성전자(주)"/>
    <d v="2023-12-23T00:00:00"/>
    <s v="20231223-7001-3"/>
    <s v="OSZ-2021A-14V 외"/>
    <x v="1"/>
    <x v="0"/>
  </r>
  <r>
    <x v="34"/>
    <x v="34"/>
    <s v="OSRAM Opto Semiconductors Sdn."/>
    <d v="2023-12-24T00:00:00"/>
    <s v="20231224-7002-3"/>
    <s v="OSZ-1021-50V 외"/>
    <x v="1"/>
    <x v="0"/>
  </r>
  <r>
    <x v="34"/>
    <x v="34"/>
    <s v="Nanjing Evergreen trade co ltd"/>
    <d v="2023-12-24T00:00:00"/>
    <s v="20231224-7003-3"/>
    <s v="OSE-1065(20000-50000)_x000a__x000a_"/>
    <x v="1"/>
    <x v="0"/>
  </r>
  <r>
    <x v="34"/>
    <x v="34"/>
    <s v="QUINTEC LASER SEMICONDUCTOR"/>
    <d v="2023-12-25T00:00:00"/>
    <s v="20231225-7004-3"/>
    <s v="OSD-1068N 외"/>
    <x v="1"/>
    <x v="0"/>
  </r>
  <r>
    <x v="34"/>
    <x v="34"/>
    <s v="레이트론(주)"/>
    <d v="2023-12-25T00:00:00"/>
    <s v="20231225-7005-3"/>
    <s v="OSZ-1019B-14V"/>
    <x v="1"/>
    <x v="1420"/>
  </r>
  <r>
    <x v="34"/>
    <x v="34"/>
    <s v="레이트론(주)"/>
    <d v="2023-12-25T00:00:00"/>
    <s v="20231225-7006-3"/>
    <s v="OSD-21814A-3외 2종"/>
    <x v="1"/>
    <x v="0"/>
  </r>
  <r>
    <x v="34"/>
    <x v="34"/>
    <s v="삼성엘이디주식회사(TIANJIN)"/>
    <d v="2023-12-26T00:00:00"/>
    <s v="20231226-7003-3"/>
    <s v="OSZ-1019A-12V13 외"/>
    <x v="1"/>
    <x v="0"/>
  </r>
  <r>
    <x v="34"/>
    <x v="34"/>
    <s v="(주)동부엘이디"/>
    <d v="2023-12-26T00:00:00"/>
    <s v="20231226-7004-3"/>
    <s v="OSZ-1019A-12V13 외1종"/>
    <x v="1"/>
    <x v="1421"/>
  </r>
  <r>
    <x v="34"/>
    <x v="34"/>
    <s v="럭스피아㈜ 전주지점"/>
    <d v="2023-12-26T00:00:00"/>
    <s v="20231226-7005-3"/>
    <s v="OSZ-1023A-12V 외 3종"/>
    <x v="1"/>
    <x v="1422"/>
  </r>
  <r>
    <x v="34"/>
    <x v="34"/>
    <s v="CT MICROELECTRONICS"/>
    <d v="2023-12-27T00:00:00"/>
    <s v="20231227-7010-3"/>
    <s v="OST-3041(700-1050) 외"/>
    <x v="1"/>
    <x v="0"/>
  </r>
  <r>
    <x v="34"/>
    <x v="34"/>
    <s v="SANKEN ELECTRIC CO LTD"/>
    <d v="2023-12-27T00:00:00"/>
    <s v="20231227-7011-3"/>
    <s v="OSZ-2019A-7V"/>
    <x v="1"/>
    <x v="0"/>
  </r>
  <r>
    <x v="34"/>
    <x v="34"/>
    <s v="OSRAM Opto Semiconductors Sdn."/>
    <d v="2023-12-27T00:00:00"/>
    <s v="20231227-7012-3"/>
    <s v="OSZ-1021-50V"/>
    <x v="1"/>
    <x v="0"/>
  </r>
  <r>
    <x v="34"/>
    <x v="34"/>
    <s v="JIANGXI LATTICEPOWER"/>
    <d v="2023-12-27T00:00:00"/>
    <s v="20231227-7013-3"/>
    <s v="OSZ-1021A-50V13 외"/>
    <x v="1"/>
    <x v="0"/>
  </r>
  <r>
    <x v="34"/>
    <x v="34"/>
    <s v="Nanjing Evergreen trade co ltd"/>
    <d v="2023-12-27T00:00:00"/>
    <s v="20231227-7014-3"/>
    <s v="OSD-1300-3 외"/>
    <x v="1"/>
    <x v="0"/>
  </r>
  <r>
    <x v="34"/>
    <x v="34"/>
    <s v="서울반도체(주)"/>
    <d v="2023-12-27T00:00:00"/>
    <s v="20231227-7019-3"/>
    <s v="OSZ-1019A-12V 외 2종"/>
    <x v="1"/>
    <x v="1423"/>
  </r>
  <r>
    <x v="34"/>
    <x v="34"/>
    <s v="JIANGSU HENGFENG SUNTEC TECHNOLOGY CO LTD"/>
    <d v="2023-12-28T00:00:00"/>
    <s v="20231228-7009-3"/>
    <s v="OTDA54400CS"/>
    <x v="1"/>
    <x v="0"/>
  </r>
  <r>
    <x v="34"/>
    <x v="34"/>
    <s v="우리이앤엘(주)"/>
    <d v="2023-12-28T00:00:00"/>
    <s v="20231228-7010-3"/>
    <s v="OSZ-1019A-12V"/>
    <x v="1"/>
    <x v="1424"/>
  </r>
  <r>
    <x v="34"/>
    <x v="34"/>
    <s v="(주)앤에스텍"/>
    <d v="2023-12-29T00:00:00"/>
    <s v="20231229-7020-3"/>
    <s v="OSD-2130-3"/>
    <x v="1"/>
    <x v="1425"/>
  </r>
  <r>
    <x v="34"/>
    <x v="34"/>
    <s v="SHENZHEN INVSEMI TECHNOLOGY CO"/>
    <d v="2023-12-30T00:00:00"/>
    <s v="20231230-7003-3"/>
    <s v="OPFD01A060R_x000a__x000a_"/>
    <x v="1"/>
    <x v="0"/>
  </r>
  <r>
    <x v="34"/>
    <x v="34"/>
    <s v="SEOUL SEMICONDUCTOR VINA"/>
    <d v="2023-12-30T00:00:00"/>
    <s v="20231230-7004-3"/>
    <s v="OSZ-1019A-6V 외"/>
    <x v="1"/>
    <x v="0"/>
  </r>
  <r>
    <x v="34"/>
    <x v="34"/>
    <s v="GLOCHIPS"/>
    <d v="2023-12-31T00:00:00"/>
    <s v="20231231-7005-3"/>
    <s v="OTC5027-R"/>
    <x v="1"/>
    <x v="1426"/>
  </r>
  <r>
    <x v="34"/>
    <x v="34"/>
    <s v="㈜옵토리치일렉트로닉스"/>
    <d v="2023-12-31T00:00:00"/>
    <s v="20231231-7006-3"/>
    <s v="OSD-1300"/>
    <x v="1"/>
    <x v="0"/>
  </r>
  <r>
    <x v="34"/>
    <x v="34"/>
    <s v="(주)원반도체"/>
    <d v="2023-12-31T00:00:00"/>
    <s v="20231231-7007-3"/>
    <s v="OSD-1250 외 3종"/>
    <x v="1"/>
    <x v="1427"/>
  </r>
  <r>
    <x v="34"/>
    <x v="34"/>
    <s v="(주)큐에스아이"/>
    <d v="2023-12-31T00:00:00"/>
    <s v="20231231-7008-3"/>
    <s v="OSS-2084124"/>
    <x v="1"/>
    <x v="1428"/>
  </r>
  <r>
    <x v="34"/>
    <x v="34"/>
    <s v="(주)큐에스아이"/>
    <d v="2023-12-31T00:00:00"/>
    <s v="20231231-7009-3"/>
    <s v="OSD-1068N 외"/>
    <x v="1"/>
    <x v="1429"/>
  </r>
  <r>
    <x v="34"/>
    <x v="34"/>
    <s v="㈜옵토리치일렉트로닉스"/>
    <d v="2023-12-31T00:00:00"/>
    <s v="20231231-7020-1"/>
    <s v="대체"/>
    <x v="1"/>
    <x v="1430"/>
  </r>
  <r>
    <x v="34"/>
    <x v="34"/>
    <s v="㈜옵토리치일렉트로닉스"/>
    <d v="2023-12-31T00:00:00"/>
    <s v="20231231-7020-2"/>
    <s v="대체"/>
    <x v="1"/>
    <x v="1431"/>
  </r>
  <r>
    <x v="34"/>
    <x v="34"/>
    <s v="관리부"/>
    <d v="2023-12-31T00:00:00"/>
    <s v="20231231-7034-2"/>
    <s v="2기 확정 부가세 대체"/>
    <x v="2092"/>
    <x v="0"/>
  </r>
  <r>
    <x v="35"/>
    <x v="35"/>
    <s v="유한회사 월드시스템공조"/>
    <d v="2023-01-03T00:00:00"/>
    <s v="20230103-7002-1"/>
    <s v="QD 연구실 냉방기 설치"/>
    <x v="2093"/>
    <x v="0"/>
  </r>
  <r>
    <x v="35"/>
    <x v="35"/>
    <s v="반도체사업부"/>
    <d v="2023-02-17T00:00:00"/>
    <s v="20230217-7008-1"/>
    <s v="Work Station 폐기"/>
    <x v="1"/>
    <x v="1432"/>
  </r>
  <r>
    <x v="35"/>
    <x v="35"/>
    <s v="주식회사 천우하우징"/>
    <d v="2023-03-22T00:00:00"/>
    <s v="20230322-7001-1"/>
    <s v="주방 집기 잔금(50%)"/>
    <x v="2094"/>
    <x v="0"/>
  </r>
  <r>
    <x v="35"/>
    <x v="35"/>
    <s v="스마트공조"/>
    <d v="2023-06-01T00:00:00"/>
    <s v="20230601-7004-1"/>
    <s v="전기실 냉방기 설비"/>
    <x v="2095"/>
    <x v="0"/>
  </r>
  <r>
    <x v="35"/>
    <x v="35"/>
    <s v="명인컨테이너"/>
    <d v="2023-07-25T00:00:00"/>
    <s v="20230725-7018-1"/>
    <s v="창고용 컨테이너"/>
    <x v="211"/>
    <x v="0"/>
  </r>
  <r>
    <x v="35"/>
    <x v="35"/>
    <s v="(주)컴퓨존"/>
    <d v="2023-10-10T00:00:00"/>
    <s v="20231010-7018-1"/>
    <s v="회의실 노트북 구매"/>
    <x v="2096"/>
    <x v="0"/>
  </r>
  <r>
    <x v="35"/>
    <x v="35"/>
    <s v="(주)에스원전주"/>
    <d v="2023-10-24T00:00:00"/>
    <s v="20231024-7005-1"/>
    <s v="스피드게이트 설치 공사"/>
    <x v="2097"/>
    <x v="0"/>
  </r>
  <r>
    <x v="36"/>
    <x v="36"/>
    <s v="롯데렌탈(주)"/>
    <d v="2023-01-20T00:00:00"/>
    <s v="20230120-7002-6"/>
    <s v="1월 차량 렌탈"/>
    <x v="1"/>
    <x v="1433"/>
  </r>
  <r>
    <x v="36"/>
    <x v="36"/>
    <s v="롯데렌탈(주)"/>
    <d v="2023-01-20T00:00:00"/>
    <s v="20230120-7002-9"/>
    <s v="1월 차량 렌탈"/>
    <x v="2098"/>
    <x v="0"/>
  </r>
  <r>
    <x v="36"/>
    <x v="36"/>
    <s v="롯데렌탈(주)"/>
    <d v="2023-02-20T00:00:00"/>
    <s v="20230220-7015-6"/>
    <s v="2월 차량 렌탈"/>
    <x v="1"/>
    <x v="1434"/>
  </r>
  <r>
    <x v="36"/>
    <x v="36"/>
    <s v="롯데렌탈(주)"/>
    <d v="2023-03-20T00:00:00"/>
    <s v="20230320-7016-6"/>
    <s v="3월 차량 렌탈"/>
    <x v="1"/>
    <x v="1434"/>
  </r>
  <r>
    <x v="36"/>
    <x v="36"/>
    <s v="롯데렌탈(주)"/>
    <d v="2023-04-20T00:00:00"/>
    <s v="20230420-7005-6"/>
    <s v="4월 차량 렌탈"/>
    <x v="1"/>
    <x v="1434"/>
  </r>
  <r>
    <x v="36"/>
    <x v="36"/>
    <s v="롯데렌탈(주)"/>
    <d v="2023-05-20T00:00:00"/>
    <s v="20230520-7003-6"/>
    <s v="5월 차량 렌탈"/>
    <x v="1"/>
    <x v="1434"/>
  </r>
  <r>
    <x v="36"/>
    <x v="36"/>
    <s v="롯데렌탈(주)"/>
    <d v="2023-06-20T00:00:00"/>
    <s v="20230620-7010-6"/>
    <s v="6월 차량 렌탈"/>
    <x v="1"/>
    <x v="1434"/>
  </r>
  <r>
    <x v="36"/>
    <x v="36"/>
    <s v="롯데렌탈(주)"/>
    <d v="2023-07-20T00:00:00"/>
    <s v="20230720-7010-6"/>
    <s v="7월 차량 렌탈"/>
    <x v="1"/>
    <x v="1435"/>
  </r>
  <r>
    <x v="36"/>
    <x v="36"/>
    <s v="롯데렌탈(주)"/>
    <d v="2023-08-20T00:00:00"/>
    <s v="20230820-7004-6"/>
    <s v="8월 차량 렌탈"/>
    <x v="1"/>
    <x v="1435"/>
  </r>
  <r>
    <x v="36"/>
    <x v="36"/>
    <s v="롯데렌탈(주)"/>
    <d v="2023-09-20T00:00:00"/>
    <s v="20230920-7015-6"/>
    <s v="9월 차량 렌탈"/>
    <x v="1"/>
    <x v="1435"/>
  </r>
  <r>
    <x v="36"/>
    <x v="36"/>
    <s v="롯데렌탈(주)"/>
    <d v="2023-10-20T00:00:00"/>
    <s v="20231020-7010-6"/>
    <s v="10월 차량 렌탈"/>
    <x v="1"/>
    <x v="1435"/>
  </r>
  <r>
    <x v="36"/>
    <x v="36"/>
    <s v="롯데렌탈(주)"/>
    <d v="2023-11-20T00:00:00"/>
    <s v="20231120-7010-6"/>
    <s v="11월 차량 렌탈"/>
    <x v="1"/>
    <x v="1436"/>
  </r>
  <r>
    <x v="36"/>
    <x v="36"/>
    <s v="롯데렌탈(주)"/>
    <d v="2023-12-20T00:00:00"/>
    <s v="20231220-7008-6"/>
    <s v="12월 차량 렌탈"/>
    <x v="1"/>
    <x v="1437"/>
  </r>
  <r>
    <x v="36"/>
    <x v="36"/>
    <s v="롯데렌탈(주)"/>
    <d v="2023-12-20T00:00:00"/>
    <s v="20231220-7008-11"/>
    <s v="12월 차량 렌탈"/>
    <x v="2099"/>
    <x v="0"/>
  </r>
  <r>
    <x v="37"/>
    <x v="37"/>
    <s v="반도체사업부"/>
    <d v="2023-03-31T00:00:00"/>
    <s v="20230331-7067-2"/>
    <s v="1분기 감가상각비 계상"/>
    <x v="1"/>
    <x v="1438"/>
  </r>
  <r>
    <x v="37"/>
    <x v="37"/>
    <s v="반도체사업부"/>
    <d v="2023-04-01T00:00:00"/>
    <s v="20230401-7004-2"/>
    <s v="1분기 감가상각비 계상"/>
    <x v="1"/>
    <x v="1439"/>
  </r>
  <r>
    <x v="37"/>
    <x v="37"/>
    <s v="반도체사업부"/>
    <d v="2023-06-30T00:00:00"/>
    <s v="20230630-7075-2"/>
    <s v="2분기 감가상각비 계상"/>
    <x v="1"/>
    <x v="1440"/>
  </r>
  <r>
    <x v="37"/>
    <x v="37"/>
    <s v="반도체사업부"/>
    <d v="2023-09-30T00:00:00"/>
    <s v="20230930-7023-2"/>
    <s v="3분기 감가상각비 계상"/>
    <x v="1"/>
    <x v="1441"/>
  </r>
  <r>
    <x v="37"/>
    <x v="37"/>
    <s v="반도체사업부"/>
    <d v="2023-12-31T00:00:00"/>
    <s v="20231231-7025-2"/>
    <s v="4분기 감가상각비 계상"/>
    <x v="1"/>
    <x v="1441"/>
  </r>
  <r>
    <x v="38"/>
    <x v="38"/>
    <m/>
    <d v="2023-03-24T00:00:00"/>
    <s v="20230324-7001-1"/>
    <s v="2023년 상반기 성과급"/>
    <x v="2100"/>
    <x v="0"/>
  </r>
  <r>
    <x v="38"/>
    <x v="38"/>
    <m/>
    <d v="2023-09-22T00:00:00"/>
    <s v="20230922-7014-1"/>
    <s v="2023 하반기 생산장려금"/>
    <x v="2101"/>
    <x v="0"/>
  </r>
  <r>
    <x v="39"/>
    <x v="39"/>
    <s v="Kwangmyung Semiconductor CO.,"/>
    <d v="2023-01-02T00:00:00"/>
    <s v="20230102-7007-1"/>
    <s v="ZENER DIODE OSZ-2017NA-7V 등 매입"/>
    <x v="2102"/>
    <x v="0"/>
  </r>
  <r>
    <x v="39"/>
    <x v="39"/>
    <s v="CHANGZHOU GALAXY CENTURY MICRO"/>
    <d v="2023-01-09T00:00:00"/>
    <s v="20230109-7006-1"/>
    <s v="패키지"/>
    <x v="2103"/>
    <x v="0"/>
  </r>
  <r>
    <x v="39"/>
    <x v="39"/>
    <s v="CHANGZHOU GALAXY CENTURY MICRO"/>
    <d v="2023-01-16T00:00:00"/>
    <s v="20230116-7004-1"/>
    <s v="패키지"/>
    <x v="2104"/>
    <x v="0"/>
  </r>
  <r>
    <x v="39"/>
    <x v="39"/>
    <s v="CHANGZHOU GALAXY CENTURY MICRO"/>
    <d v="2023-02-06T00:00:00"/>
    <s v="20230206-7010-1"/>
    <s v="패키지"/>
    <x v="2105"/>
    <x v="0"/>
  </r>
  <r>
    <x v="39"/>
    <x v="39"/>
    <s v="CHANGZHOU GALAXY CENTURY MICRO"/>
    <d v="2023-02-17T00:00:00"/>
    <s v="20230217-7001-1"/>
    <s v="패키지"/>
    <x v="2106"/>
    <x v="0"/>
  </r>
  <r>
    <x v="39"/>
    <x v="39"/>
    <s v="CHANGZHOU GALAXY CENTURY MICRO"/>
    <d v="2023-03-06T00:00:00"/>
    <s v="20230306-7006-1"/>
    <s v="패키지"/>
    <x v="2107"/>
    <x v="0"/>
  </r>
  <r>
    <x v="39"/>
    <x v="39"/>
    <s v="CHANGZHOU GALAXY CENTURY MICRO"/>
    <d v="2023-03-17T00:00:00"/>
    <s v="20230317-7007-1"/>
    <s v="패키지"/>
    <x v="2108"/>
    <x v="0"/>
  </r>
  <r>
    <x v="39"/>
    <x v="39"/>
    <s v="CHANGZHOU GALAXY CENTURY MICRO"/>
    <d v="2023-03-27T00:00:00"/>
    <s v="20230327-7023-1"/>
    <s v="패키지"/>
    <x v="2109"/>
    <x v="0"/>
  </r>
  <r>
    <x v="39"/>
    <x v="39"/>
    <s v="Nantong Hualong Microelectronics Co. LTD"/>
    <d v="2023-04-06T00:00:00"/>
    <s v="20230406-7005-1"/>
    <s v="패키지"/>
    <x v="2110"/>
    <x v="0"/>
  </r>
  <r>
    <x v="39"/>
    <x v="39"/>
    <s v="CHANGZHOU GALAXY CENTURY MICRO"/>
    <d v="2023-04-10T00:00:00"/>
    <s v="20230410-7012-1"/>
    <s v="패키지"/>
    <x v="2111"/>
    <x v="0"/>
  </r>
  <r>
    <x v="39"/>
    <x v="39"/>
    <s v="CHANGZHOU GALAXY CENTURY MICRO"/>
    <d v="2023-04-20T00:00:00"/>
    <s v="20230420-7003-1"/>
    <s v="패키지"/>
    <x v="2112"/>
    <x v="0"/>
  </r>
  <r>
    <x v="39"/>
    <x v="39"/>
    <s v="CHANGZHOU GALAXY CENTURY MICRO"/>
    <d v="2023-05-08T00:00:00"/>
    <s v="20230508-7006-1"/>
    <s v="패키지"/>
    <x v="2113"/>
    <x v="0"/>
  </r>
  <r>
    <x v="39"/>
    <x v="39"/>
    <s v="WOOREE VINA CO.LTD.,"/>
    <d v="2023-05-16T00:00:00"/>
    <s v="20230516-7015-1"/>
    <s v="OSZ-1019A-6V"/>
    <x v="2114"/>
    <x v="0"/>
  </r>
  <r>
    <x v="39"/>
    <x v="39"/>
    <s v="CHANGZHOU GALAXY CENTURY MICRO"/>
    <d v="2023-05-25T00:00:00"/>
    <s v="20230525-7017-1"/>
    <s v="패키지"/>
    <x v="2115"/>
    <x v="0"/>
  </r>
  <r>
    <x v="39"/>
    <x v="39"/>
    <s v="CHANGZHOU GALAXY CENTURY MICRO"/>
    <d v="2023-06-15T00:00:00"/>
    <s v="20230615-7005-1"/>
    <s v="패키지"/>
    <x v="2116"/>
    <x v="0"/>
  </r>
  <r>
    <x v="39"/>
    <x v="39"/>
    <s v="CHANGZHOU GALAXY CENTURY MICRO"/>
    <d v="2023-07-04T00:00:00"/>
    <s v="20230704-7005-1"/>
    <s v="패키지"/>
    <x v="2117"/>
    <x v="0"/>
  </r>
  <r>
    <x v="39"/>
    <x v="39"/>
    <s v="Nantong Hualong Microelectronics Co. LTD"/>
    <d v="2023-07-24T00:00:00"/>
    <s v="20230724-7002-1"/>
    <s v="패키지"/>
    <x v="2118"/>
    <x v="0"/>
  </r>
  <r>
    <x v="39"/>
    <x v="39"/>
    <s v="CHANGZHOU GALAXY CENTURY MICRO"/>
    <d v="2023-07-24T00:00:00"/>
    <s v="20230724-7004-1"/>
    <s v="패키지"/>
    <x v="2119"/>
    <x v="0"/>
  </r>
  <r>
    <x v="39"/>
    <x v="39"/>
    <s v="CHANGZHOU GALAXY CENTURY MICRO"/>
    <d v="2023-08-21T00:00:00"/>
    <s v="20230821-7008-1"/>
    <s v="패키지"/>
    <x v="2120"/>
    <x v="0"/>
  </r>
  <r>
    <x v="39"/>
    <x v="39"/>
    <s v="CHANGZHOU GALAXY CENTURY MICRO"/>
    <d v="2023-09-11T00:00:00"/>
    <s v="20230911-7019-1"/>
    <s v="패키지"/>
    <x v="2121"/>
    <x v="0"/>
  </r>
  <r>
    <x v="39"/>
    <x v="39"/>
    <s v="CHANGZHOU GALAXY CENTURY MICRO"/>
    <d v="2023-09-25T00:00:00"/>
    <s v="20230925-7026-1"/>
    <s v="패키지"/>
    <x v="2122"/>
    <x v="0"/>
  </r>
  <r>
    <x v="39"/>
    <x v="39"/>
    <s v="CHANGZHOU GALAXY CENTURY MICRO"/>
    <d v="2023-10-20T00:00:00"/>
    <s v="20231020-7008-1"/>
    <s v="패키지"/>
    <x v="2123"/>
    <x v="0"/>
  </r>
  <r>
    <x v="39"/>
    <x v="39"/>
    <s v="CHANGZHOU GALAXY CENTURY MICRO"/>
    <d v="2023-10-27T00:00:00"/>
    <s v="20231027-7001-1"/>
    <s v="패키지"/>
    <x v="2124"/>
    <x v="0"/>
  </r>
  <r>
    <x v="39"/>
    <x v="39"/>
    <s v="CHANGZHOU GALAXY CENTURY MICRO"/>
    <d v="2023-11-06T00:00:00"/>
    <s v="20231106-7008-1"/>
    <s v="패키지"/>
    <x v="2125"/>
    <x v="0"/>
  </r>
  <r>
    <x v="39"/>
    <x v="39"/>
    <s v="CHANGZHOU GALAXY CENTURY MICRO"/>
    <d v="2023-11-13T00:00:00"/>
    <s v="20231113-7014-1"/>
    <s v="패키지"/>
    <x v="2126"/>
    <x v="0"/>
  </r>
  <r>
    <x v="39"/>
    <x v="39"/>
    <s v="Nantong Hualong Microelectronics Co. LTD"/>
    <d v="2023-11-13T00:00:00"/>
    <s v="20231113-7015-1"/>
    <s v="패키지"/>
    <x v="2127"/>
    <x v="0"/>
  </r>
  <r>
    <x v="39"/>
    <x v="39"/>
    <s v="CHANGZHOU GALAXY CENTURY MICRO"/>
    <d v="2023-11-20T00:00:00"/>
    <s v="20231120-7011-1"/>
    <s v="패키지"/>
    <x v="2128"/>
    <x v="0"/>
  </r>
  <r>
    <x v="39"/>
    <x v="39"/>
    <s v="CHANGZHOU GALAXY CENTURY MICRO"/>
    <d v="2023-12-01T00:00:00"/>
    <s v="20231201-7006-1"/>
    <s v="패키지"/>
    <x v="2129"/>
    <x v="0"/>
  </r>
  <r>
    <x v="39"/>
    <x v="39"/>
    <s v="Nantong Hualong Microelectronics Co. LTD"/>
    <d v="2023-12-05T00:00:00"/>
    <s v="20231205-7013-1"/>
    <s v="패키지"/>
    <x v="2130"/>
    <x v="0"/>
  </r>
  <r>
    <x v="39"/>
    <x v="39"/>
    <s v="CHANGZHOU GALAXY CENTURY MICRO"/>
    <d v="2023-12-22T00:00:00"/>
    <s v="20231222-7037-1"/>
    <s v="패키지"/>
    <x v="2131"/>
    <x v="0"/>
  </r>
  <r>
    <x v="40"/>
    <x v="40"/>
    <s v="(주)앤에스텍"/>
    <d v="2023-01-31T00:00:00"/>
    <s v="20230131-7016-2"/>
    <s v="OSD-2130-3"/>
    <x v="1"/>
    <x v="1442"/>
  </r>
  <r>
    <x v="40"/>
    <x v="40"/>
    <s v="(주)원반도체"/>
    <d v="2023-01-31T00:00:00"/>
    <s v="20230131-7024-4"/>
    <s v="OSD-21814A외 3종"/>
    <x v="1"/>
    <x v="1443"/>
  </r>
  <r>
    <x v="40"/>
    <x v="40"/>
    <s v="(주)원반도체"/>
    <d v="2023-02-28T00:00:00"/>
    <s v="20230228-7043-4"/>
    <s v="OSD-1250 외 2종"/>
    <x v="1"/>
    <x v="1444"/>
  </r>
  <r>
    <x v="40"/>
    <x v="40"/>
    <s v="(주)쎄미하우"/>
    <d v="2023-02-28T00:00:00"/>
    <s v="20230228-7045-2"/>
    <s v="OPFD25A120"/>
    <x v="1"/>
    <x v="1445"/>
  </r>
  <r>
    <x v="40"/>
    <x v="40"/>
    <s v="(주)큐에스아이"/>
    <d v="2023-02-28T00:00:00"/>
    <s v="20230228-7046-2"/>
    <s v="OSD-1068N"/>
    <x v="1"/>
    <x v="1446"/>
  </r>
  <r>
    <x v="40"/>
    <x v="40"/>
    <s v="(주)트리노테크놀로지"/>
    <d v="2023-02-28T00:00:00"/>
    <s v="20230228-7048-2"/>
    <s v="OPFD15A135"/>
    <x v="1"/>
    <x v="1447"/>
  </r>
  <r>
    <x v="40"/>
    <x v="40"/>
    <s v="(주)원반도체"/>
    <d v="2023-03-31T00:00:00"/>
    <s v="20230331-7049-4"/>
    <s v="OSD-1250 외 2품목"/>
    <x v="1"/>
    <x v="1448"/>
  </r>
  <r>
    <x v="40"/>
    <x v="40"/>
    <s v="(주)트리노테크놀로지"/>
    <d v="2023-03-31T00:00:00"/>
    <s v="20230331-7051-2"/>
    <s v="OPFD14A135외 1품목"/>
    <x v="1"/>
    <x v="1449"/>
  </r>
  <r>
    <x v="40"/>
    <x v="40"/>
    <s v="(주)큐에스아이"/>
    <d v="2023-03-31T00:00:00"/>
    <s v="20230331-7052-4"/>
    <s v="OSD-1068N외 2품목"/>
    <x v="1"/>
    <x v="1450"/>
  </r>
  <r>
    <x v="40"/>
    <x v="40"/>
    <s v="㈜루미컴"/>
    <d v="2023-03-31T00:00:00"/>
    <s v="20230331-7053-2"/>
    <s v="OSD-2160NA"/>
    <x v="1"/>
    <x v="1451"/>
  </r>
  <r>
    <x v="40"/>
    <x v="40"/>
    <s v="(주)쎄미하우"/>
    <d v="2023-03-31T00:00:00"/>
    <s v="20230331-7054-2"/>
    <s v="OPRD10A120PI"/>
    <x v="1"/>
    <x v="1452"/>
  </r>
  <r>
    <x v="40"/>
    <x v="40"/>
    <s v="㈜루미컴"/>
    <d v="2023-04-28T00:00:00"/>
    <s v="20230428-7037-2"/>
    <s v="OSD-21814A"/>
    <x v="1"/>
    <x v="1453"/>
  </r>
  <r>
    <x v="40"/>
    <x v="40"/>
    <s v="(주)큐에스아이"/>
    <d v="2023-04-28T00:00:00"/>
    <s v="20230428-7038-4"/>
    <s v="OSD-1068N 외 2종"/>
    <x v="1"/>
    <x v="1454"/>
  </r>
  <r>
    <x v="40"/>
    <x v="40"/>
    <s v="(주)원반도체"/>
    <d v="2023-04-28T00:00:00"/>
    <s v="20230428-7039-2"/>
    <s v="OSD-21814A"/>
    <x v="1"/>
    <x v="1455"/>
  </r>
  <r>
    <x v="40"/>
    <x v="40"/>
    <s v="레이트론(주)"/>
    <d v="2023-05-31T00:00:00"/>
    <s v="20230531-7048-2"/>
    <s v="OST-3041 개발"/>
    <x v="1"/>
    <x v="1456"/>
  </r>
  <r>
    <x v="40"/>
    <x v="40"/>
    <s v="㈜루미컴"/>
    <d v="2023-05-31T00:00:00"/>
    <s v="20230531-7050-4"/>
    <s v="OSD-21814A 외 1종"/>
    <x v="1"/>
    <x v="1457"/>
  </r>
  <r>
    <x v="40"/>
    <x v="40"/>
    <s v="(주)큐에스아이"/>
    <d v="2023-05-31T00:00:00"/>
    <s v="20230531-7052-4"/>
    <s v="OSD-1040 외 2종"/>
    <x v="1"/>
    <x v="1458"/>
  </r>
  <r>
    <x v="40"/>
    <x v="40"/>
    <s v="㈜루미컴"/>
    <d v="2023-06-30T00:00:00"/>
    <s v="20230630-7051-2"/>
    <s v="OSD-2160NA"/>
    <x v="1"/>
    <x v="1459"/>
  </r>
  <r>
    <x v="40"/>
    <x v="40"/>
    <s v="(주)원반도체"/>
    <d v="2023-06-30T00:00:00"/>
    <s v="20230630-7061-4"/>
    <s v="OSD-1250 외 2종"/>
    <x v="1"/>
    <x v="1460"/>
  </r>
  <r>
    <x v="40"/>
    <x v="40"/>
    <s v="(주)쎄미하우"/>
    <d v="2023-07-31T00:00:00"/>
    <s v="20230731-7018-2"/>
    <s v="OPRD25A120PI"/>
    <x v="1"/>
    <x v="1461"/>
  </r>
  <r>
    <x v="40"/>
    <x v="40"/>
    <s v="(주)원반도체"/>
    <d v="2023-08-31T00:00:00"/>
    <s v="20230831-7020-4"/>
    <s v="OSD-1250 외 2종"/>
    <x v="1"/>
    <x v="1462"/>
  </r>
  <r>
    <x v="40"/>
    <x v="40"/>
    <s v="(주)원반도체"/>
    <d v="2023-09-27T00:00:00"/>
    <s v="20230927-7027-4"/>
    <s v="OSD-21814A 외 3종"/>
    <x v="1"/>
    <x v="1463"/>
  </r>
  <r>
    <x v="40"/>
    <x v="40"/>
    <s v="(주)큐에스아이"/>
    <d v="2023-10-31T00:00:00"/>
    <s v="20231031-7040-4"/>
    <s v="OSD-1068N 외 3종"/>
    <x v="1"/>
    <x v="1464"/>
  </r>
  <r>
    <x v="40"/>
    <x v="40"/>
    <s v="(주)큐에스아이"/>
    <d v="2023-11-30T00:00:00"/>
    <s v="20231130-7033-2"/>
    <s v="OSD-2068"/>
    <x v="1"/>
    <x v="1465"/>
  </r>
  <r>
    <x v="40"/>
    <x v="40"/>
    <s v="(주)큐에스아이"/>
    <d v="2023-12-31T00:00:00"/>
    <s v="20231231-7009-2"/>
    <s v="OSD-1068N 외"/>
    <x v="1"/>
    <x v="1466"/>
  </r>
  <r>
    <x v="41"/>
    <x v="41"/>
    <s v="CT MICROELECTRONICS"/>
    <d v="2023-01-05T00:00:00"/>
    <s v="20230105-7008-2"/>
    <s v="OST-3041(300-450) 외"/>
    <x v="1"/>
    <x v="1467"/>
  </r>
  <r>
    <x v="41"/>
    <x v="41"/>
    <s v="JIANGSU HENGFENG SUNTEC TECHNOLOGY CO LTD"/>
    <d v="2023-01-07T00:00:00"/>
    <s v="20230107-7004-2"/>
    <s v="OTDA54400CS"/>
    <x v="1"/>
    <x v="1468"/>
  </r>
  <r>
    <x v="41"/>
    <x v="41"/>
    <s v="QUINTEC LASER SEMICONDUCTOR"/>
    <d v="2023-01-09T00:00:00"/>
    <s v="20230109-7011-2"/>
    <s v="OSD-1068N"/>
    <x v="1"/>
    <x v="1469"/>
  </r>
  <r>
    <x v="41"/>
    <x v="41"/>
    <s v="Huizhou Espace photoglectric Co.,LTD"/>
    <d v="2023-01-11T00:00:00"/>
    <s v="20230111-7003-2"/>
    <s v="OTDA54400CS"/>
    <x v="1"/>
    <x v="1470"/>
  </r>
  <r>
    <x v="41"/>
    <x v="41"/>
    <s v="JIANGSU HONG JIA ELECTRONIC"/>
    <d v="2023-01-11T00:00:00"/>
    <s v="20230111-7004-2"/>
    <s v="OTDA4836C"/>
    <x v="1"/>
    <x v="1471"/>
  </r>
  <r>
    <x v="41"/>
    <x v="41"/>
    <s v="Jingnan Electronics CO., LTD"/>
    <d v="2023-01-11T00:00:00"/>
    <s v="20230111-7005-2"/>
    <s v="OTDA54400CS"/>
    <x v="1"/>
    <x v="1472"/>
  </r>
  <r>
    <x v="41"/>
    <x v="41"/>
    <s v="GUANGZHOU DONG DO ELECTRONICS"/>
    <d v="2023-01-12T00:00:00"/>
    <s v="20230112-7003-2"/>
    <s v="OTDA54400CS"/>
    <x v="1"/>
    <x v="1473"/>
  </r>
  <r>
    <x v="41"/>
    <x v="41"/>
    <s v="JIANGSU HENGFENG SUNTEC TECHNOLOGY CO LTD"/>
    <d v="2023-01-12T00:00:00"/>
    <s v="20230112-7004-2"/>
    <s v="OTDA54400CS"/>
    <x v="1"/>
    <x v="1474"/>
  </r>
  <r>
    <x v="41"/>
    <x v="41"/>
    <s v="Nanjing Evergreen trade co ltd"/>
    <d v="2023-01-17T00:00:00"/>
    <s v="20230117-7008-4"/>
    <s v="OSD-1300-3 외"/>
    <x v="1"/>
    <x v="1475"/>
  </r>
  <r>
    <x v="41"/>
    <x v="41"/>
    <s v="Jingnan Electronics CO., LTD"/>
    <d v="2023-01-18T00:00:00"/>
    <s v="20230118-7007-2"/>
    <s v="OTDA54400CS"/>
    <x v="1"/>
    <x v="1476"/>
  </r>
  <r>
    <x v="41"/>
    <x v="41"/>
    <s v="shenzhen keweixin optics"/>
    <d v="2023-01-25T00:00:00"/>
    <s v="20230125-7032-2"/>
    <s v="OTDA54400CS"/>
    <x v="1"/>
    <x v="1477"/>
  </r>
  <r>
    <x v="41"/>
    <x v="41"/>
    <s v="GUANGZHOU DONG DO ELECTRONICS"/>
    <d v="2023-01-25T00:00:00"/>
    <s v="20230125-7033-2"/>
    <s v="OTDA54400CS"/>
    <x v="1"/>
    <x v="1478"/>
  </r>
  <r>
    <x v="41"/>
    <x v="41"/>
    <s v="CT MICROELECTRONICS"/>
    <d v="2023-01-30T00:00:00"/>
    <s v="20230130-7006-2"/>
    <s v="OST-3041(300-450) 외"/>
    <x v="1"/>
    <x v="1479"/>
  </r>
  <r>
    <x v="41"/>
    <x v="41"/>
    <s v="SHENZHEN"/>
    <d v="2023-01-30T00:00:00"/>
    <s v="20230130-7008-2"/>
    <s v="OSD-1300-3 외"/>
    <x v="1"/>
    <x v="1480"/>
  </r>
  <r>
    <x v="41"/>
    <x v="41"/>
    <s v="Nanjing Evergreen trade co ltd"/>
    <d v="2023-01-30T00:00:00"/>
    <s v="20230130-7009-4"/>
    <s v="OSD-1300-3 외"/>
    <x v="1"/>
    <x v="1481"/>
  </r>
  <r>
    <x v="41"/>
    <x v="41"/>
    <s v="GUANGZHOU DONG DO ELECTRONICS"/>
    <d v="2023-02-09T00:00:00"/>
    <s v="20230209-7009-2"/>
    <s v="OTDA54400CS"/>
    <x v="1"/>
    <x v="1482"/>
  </r>
  <r>
    <x v="41"/>
    <x v="41"/>
    <s v="Huizhou Espace photoglectric Co.,LTD"/>
    <d v="2023-02-09T00:00:00"/>
    <s v="20230209-7010-2"/>
    <s v="OTDA54400CS"/>
    <x v="1"/>
    <x v="1483"/>
  </r>
  <r>
    <x v="41"/>
    <x v="41"/>
    <s v="JIANGSU HENGFENG SUNTEC TECHNOLOGY CO LTD"/>
    <d v="2023-02-15T00:00:00"/>
    <s v="20230215-7011-2"/>
    <s v="OTDA54400CS"/>
    <x v="1"/>
    <x v="1484"/>
  </r>
  <r>
    <x v="41"/>
    <x v="41"/>
    <s v="POWER KEY MICROELECTRONICS"/>
    <d v="2023-02-19T00:00:00"/>
    <s v="20230219-7001-2"/>
    <s v="OPTC13002HVBPI-Y"/>
    <x v="1"/>
    <x v="1485"/>
  </r>
  <r>
    <x v="41"/>
    <x v="41"/>
    <s v="shenzhen keweixin optics"/>
    <d v="2023-02-21T00:00:00"/>
    <s v="20230221-7002-2"/>
    <s v="OTDA54400CS"/>
    <x v="1"/>
    <x v="1486"/>
  </r>
  <r>
    <x v="41"/>
    <x v="41"/>
    <s v="GUANGZHOU DONG DO ELECTRONICS"/>
    <d v="2023-02-21T00:00:00"/>
    <s v="20230221-7003-2"/>
    <s v="OTDA54400CS"/>
    <x v="1"/>
    <x v="1487"/>
  </r>
  <r>
    <x v="41"/>
    <x v="41"/>
    <s v="Jingnan Electronics CO., LTD"/>
    <d v="2023-02-21T00:00:00"/>
    <s v="20230221-7004-2"/>
    <s v="OTDA54400CS 외"/>
    <x v="1"/>
    <x v="1488"/>
  </r>
  <r>
    <x v="41"/>
    <x v="41"/>
    <s v="SEOUL SEMICONDUCTOR VINA"/>
    <d v="2023-02-26T00:00:00"/>
    <s v="20230226-7001-2"/>
    <s v="OTDA54400CS"/>
    <x v="1"/>
    <x v="1489"/>
  </r>
  <r>
    <x v="41"/>
    <x v="41"/>
    <s v="Nanjing Evergreen trade co ltd"/>
    <d v="2023-02-26T00:00:00"/>
    <s v="20230226-7002-4"/>
    <s v="OSD-1300-3 외"/>
    <x v="1"/>
    <x v="1490"/>
  </r>
  <r>
    <x v="41"/>
    <x v="41"/>
    <s v="JIANGXI HONGLI TRONIC CO LTD"/>
    <d v="2023-02-26T00:00:00"/>
    <s v="20230226-7003-2"/>
    <s v="OSZ-1026-50V12_x000a__x000a_"/>
    <x v="1"/>
    <x v="1491"/>
  </r>
  <r>
    <x v="41"/>
    <x v="41"/>
    <s v="QUINTEC LASER SEMICONDUCTOR"/>
    <d v="2023-02-27T00:00:00"/>
    <s v="20230227-7009-2"/>
    <s v="OSD-1068N 외"/>
    <x v="1"/>
    <x v="1492"/>
  </r>
  <r>
    <x v="41"/>
    <x v="41"/>
    <s v="GUANGZHOU DONG DO ELECTRONICS"/>
    <d v="2023-02-27T00:00:00"/>
    <s v="20230227-7010-2"/>
    <s v="OTDA54400CS"/>
    <x v="1"/>
    <x v="1493"/>
  </r>
  <r>
    <x v="41"/>
    <x v="41"/>
    <s v="shenzhen keweixin optics"/>
    <d v="2023-02-27T00:00:00"/>
    <s v="20230227-7012-2"/>
    <s v="OTDA54400CS"/>
    <x v="1"/>
    <x v="1494"/>
  </r>
  <r>
    <x v="41"/>
    <x v="41"/>
    <s v="SHEAUMANN LASER INC"/>
    <d v="2023-02-28T00:00:00"/>
    <s v="20230228-7061-2"/>
    <s v="OSD-1068N"/>
    <x v="1"/>
    <x v="1495"/>
  </r>
  <r>
    <x v="41"/>
    <x v="41"/>
    <s v="shenzhen keweixin optics"/>
    <d v="2023-03-07T00:00:00"/>
    <s v="20230307-7005-2"/>
    <s v="OTDA54400CS"/>
    <x v="1"/>
    <x v="1496"/>
  </r>
  <r>
    <x v="41"/>
    <x v="41"/>
    <s v="Huizhou Espace photoglectric Co.,LTD"/>
    <d v="2023-03-08T00:00:00"/>
    <s v="20230308-7005-2"/>
    <s v="OTDA54400CS"/>
    <x v="1"/>
    <x v="1497"/>
  </r>
  <r>
    <x v="41"/>
    <x v="41"/>
    <s v="Jingnan Electronics CO., LTD"/>
    <d v="2023-03-09T00:00:00"/>
    <s v="20230309-7011-2"/>
    <s v="OTDA54400CS"/>
    <x v="1"/>
    <x v="1498"/>
  </r>
  <r>
    <x v="41"/>
    <x v="41"/>
    <s v="SEOUL SEMICONDUCTOR SHENZHEN"/>
    <d v="2023-03-09T00:00:00"/>
    <s v="20230309-7012-2"/>
    <s v="OTDA54400"/>
    <x v="1"/>
    <x v="1499"/>
  </r>
  <r>
    <x v="41"/>
    <x v="41"/>
    <s v="Kwangmyung Semiconductor CO.,"/>
    <d v="2023-03-10T00:00:00"/>
    <s v="20230310-7012-4"/>
    <s v="OSZ-1026-50V 외"/>
    <x v="1"/>
    <x v="1500"/>
  </r>
  <r>
    <x v="41"/>
    <x v="41"/>
    <s v="SEOUL SEMICONDUCTOR VINA"/>
    <d v="2023-03-13T00:00:00"/>
    <s v="20230313-7012-2"/>
    <s v="OTDA54400CS"/>
    <x v="1"/>
    <x v="1501"/>
  </r>
  <r>
    <x v="41"/>
    <x v="41"/>
    <s v="GUANGZHOU DONG DO ELECTRONICS"/>
    <d v="2023-03-15T00:00:00"/>
    <s v="20230315-7008-2"/>
    <s v="OTDA54400CS"/>
    <x v="1"/>
    <x v="1502"/>
  </r>
  <r>
    <x v="41"/>
    <x v="41"/>
    <s v="shenzhen keweixin optics"/>
    <d v="2023-03-15T00:00:00"/>
    <s v="20230315-7011-2"/>
    <s v="OTDA54400CS"/>
    <x v="1"/>
    <x v="1503"/>
  </r>
  <r>
    <x v="41"/>
    <x v="41"/>
    <s v="JIANGSU HENGFENG SUNTEC TECHNOLOGY CO LTD"/>
    <d v="2023-03-15T00:00:00"/>
    <s v="20230315-7012-2"/>
    <s v="OTDA54400CS"/>
    <x v="1"/>
    <x v="1504"/>
  </r>
  <r>
    <x v="41"/>
    <x v="41"/>
    <s v="Nanjing Evergreen trade co ltd"/>
    <d v="2023-03-16T00:00:00"/>
    <s v="20230316-7008-4"/>
    <s v="OSD-1300-3 외"/>
    <x v="1"/>
    <x v="1505"/>
  </r>
  <r>
    <x v="41"/>
    <x v="41"/>
    <s v="GUANGZHOU DONG DO ELECTRONICS"/>
    <d v="2023-03-21T00:00:00"/>
    <s v="20230321-7008-2"/>
    <s v="OTDA54400CS"/>
    <x v="1"/>
    <x v="1506"/>
  </r>
  <r>
    <x v="41"/>
    <x v="41"/>
    <s v="Jingnan Electronics CO., LTD"/>
    <d v="2023-03-21T00:00:00"/>
    <s v="20230321-7009-2"/>
    <s v="OTDA54400CS 외"/>
    <x v="1"/>
    <x v="1507"/>
  </r>
  <r>
    <x v="41"/>
    <x v="41"/>
    <s v="JIANGSU HONG JIA ELECTRONIC"/>
    <d v="2023-03-21T00:00:00"/>
    <s v="20230321-7011-2"/>
    <s v="OTDA4836C"/>
    <x v="1"/>
    <x v="1508"/>
  </r>
  <r>
    <x v="41"/>
    <x v="41"/>
    <s v="Nanjing Evergreen trade co ltd"/>
    <d v="2023-03-22T00:00:00"/>
    <s v="20230322-7005-2"/>
    <s v="OST-3041(1800-2400)"/>
    <x v="1"/>
    <x v="1509"/>
  </r>
  <r>
    <x v="41"/>
    <x v="41"/>
    <s v="SHENZHEN"/>
    <d v="2023-03-22T00:00:00"/>
    <s v="20230322-7006-2"/>
    <s v="OST-3041(2000-3000)"/>
    <x v="1"/>
    <x v="1510"/>
  </r>
  <r>
    <x v="41"/>
    <x v="41"/>
    <s v="QUINTEC LASER SEMICONDUCTOR"/>
    <d v="2023-03-27T00:00:00"/>
    <s v="20230327-7026-2"/>
    <s v="OSD-1068N 외"/>
    <x v="1"/>
    <x v="1511"/>
  </r>
  <r>
    <x v="41"/>
    <x v="41"/>
    <s v="Nanjing Evergreen trade co ltd"/>
    <d v="2023-03-30T00:00:00"/>
    <s v="20230330-7018-4"/>
    <s v="OSD-1300-3 외"/>
    <x v="1"/>
    <x v="1512"/>
  </r>
  <r>
    <x v="41"/>
    <x v="41"/>
    <s v="shenzhen keweixin optics"/>
    <d v="2023-03-30T00:00:00"/>
    <s v="20230330-7019-2"/>
    <s v="OTDA54400CS"/>
    <x v="1"/>
    <x v="1513"/>
  </r>
  <r>
    <x v="41"/>
    <x v="41"/>
    <s v="Huizhou Espace photoglectric Co.,LTD"/>
    <d v="2023-03-31T00:00:00"/>
    <s v="20230331-7036-2"/>
    <s v="OTDA54400CS"/>
    <x v="1"/>
    <x v="1514"/>
  </r>
  <r>
    <x v="41"/>
    <x v="41"/>
    <s v="GUANGZHOU DONG DO ELECTRONICS"/>
    <d v="2023-03-31T00:00:00"/>
    <s v="20230331-7037-2"/>
    <s v="OTDA54400CS"/>
    <x v="1"/>
    <x v="1515"/>
  </r>
  <r>
    <x v="41"/>
    <x v="41"/>
    <s v="Jingnan Electronics CO., LTD"/>
    <d v="2023-04-12T00:00:00"/>
    <s v="20230412-7009-2"/>
    <s v="OTDA54400CS 외"/>
    <x v="1"/>
    <x v="1516"/>
  </r>
  <r>
    <x v="41"/>
    <x v="41"/>
    <s v="shenzhen keweixin optics"/>
    <d v="2023-04-13T00:00:00"/>
    <s v="20230413-7001-2"/>
    <s v="OTDA54400CS"/>
    <x v="1"/>
    <x v="1517"/>
  </r>
  <r>
    <x v="41"/>
    <x v="41"/>
    <s v="SHENZHEN INVSEMI TECHNOLOGY CO"/>
    <d v="2023-04-14T00:00:00"/>
    <s v="20230414-7006-4"/>
    <s v="OPFD01A060R 외"/>
    <x v="1"/>
    <x v="1518"/>
  </r>
  <r>
    <x v="41"/>
    <x v="41"/>
    <s v="GUANGZHOU DONG DO ELECTRONICS"/>
    <d v="2023-04-14T00:00:00"/>
    <s v="20230414-7007-2"/>
    <s v="OTDA54400CS"/>
    <x v="1"/>
    <x v="1519"/>
  </r>
  <r>
    <x v="41"/>
    <x v="41"/>
    <s v="JIANGSU HENGFENG SUNTEC TECHNOLOGY CO LTD"/>
    <d v="2023-04-15T00:00:00"/>
    <s v="20230415-7003-2"/>
    <s v="OTDA54400CS"/>
    <x v="1"/>
    <x v="1520"/>
  </r>
  <r>
    <x v="41"/>
    <x v="41"/>
    <s v="Nanjing Evergreen trade co ltd"/>
    <d v="2023-04-16T00:00:00"/>
    <s v="20230416-7004-4"/>
    <s v="OSD-1300-3 외"/>
    <x v="1"/>
    <x v="1521"/>
  </r>
  <r>
    <x v="41"/>
    <x v="41"/>
    <s v="RAYTRONJAPAN"/>
    <d v="2023-04-19T00:00:00"/>
    <s v="20230419-7003-4"/>
    <s v="OSD-1130D"/>
    <x v="1"/>
    <x v="1522"/>
  </r>
  <r>
    <x v="41"/>
    <x v="41"/>
    <s v="SHANDONG INSPUR HUAGUANG"/>
    <d v="2023-04-22T00:00:00"/>
    <s v="20230422-7003-2"/>
    <s v="OSD-1068N"/>
    <x v="1"/>
    <x v="1523"/>
  </r>
  <r>
    <x v="41"/>
    <x v="41"/>
    <s v="Kwangmyung Semiconductor CO.,"/>
    <d v="2023-04-23T00:00:00"/>
    <s v="20230423-7002-4"/>
    <s v="OSZ-1026-50V 외"/>
    <x v="1"/>
    <x v="1524"/>
  </r>
  <r>
    <x v="41"/>
    <x v="41"/>
    <s v="Jingnan Electronics CO., LTD"/>
    <d v="2023-04-23T00:00:00"/>
    <s v="20230423-7003-2"/>
    <s v="OTDA54400CS"/>
    <x v="1"/>
    <x v="1525"/>
  </r>
  <r>
    <x v="41"/>
    <x v="41"/>
    <s v="shenzhen keweixin optics"/>
    <d v="2023-04-24T00:00:00"/>
    <s v="20230424-7012-2"/>
    <s v="OTDA54400CS"/>
    <x v="1"/>
    <x v="1526"/>
  </r>
  <r>
    <x v="41"/>
    <x v="41"/>
    <s v="GUANGZHOU DONG DO ELECTRONICS"/>
    <d v="2023-04-26T00:00:00"/>
    <s v="20230426-7010-2"/>
    <s v="OTDA54400CS"/>
    <x v="1"/>
    <x v="1527"/>
  </r>
  <r>
    <x v="41"/>
    <x v="41"/>
    <s v="SHENZHEN"/>
    <d v="2023-04-28T00:00:00"/>
    <s v="20230428-7026-2"/>
    <s v="OST-3041(2000-3000) 외"/>
    <x v="1"/>
    <x v="1528"/>
  </r>
  <r>
    <x v="41"/>
    <x v="41"/>
    <s v="Nanjing Evergreen trade co ltd"/>
    <d v="2023-04-28T00:00:00"/>
    <s v="20230428-7028-4"/>
    <s v="OSD-1300-3 외"/>
    <x v="1"/>
    <x v="1529"/>
  </r>
  <r>
    <x v="41"/>
    <x v="41"/>
    <s v="레이트론(주)"/>
    <d v="2023-04-28T00:00:00"/>
    <s v="20230428-7040-4"/>
    <s v="OSD-2130-3외 3종"/>
    <x v="1"/>
    <x v="1530"/>
  </r>
  <r>
    <x v="41"/>
    <x v="41"/>
    <s v="SHENZHEN INVSEMI TECHNOLOGY CO"/>
    <d v="2023-04-30T00:00:00"/>
    <s v="20230430-7001-4"/>
    <s v="OPFD01A060R 외"/>
    <x v="1"/>
    <x v="1531"/>
  </r>
  <r>
    <x v="41"/>
    <x v="41"/>
    <s v="Huizhou Espace photoglectric Co.,LTD"/>
    <d v="2023-05-10T00:00:00"/>
    <s v="20230510-7019-2"/>
    <s v="OTDA54400CS"/>
    <x v="1"/>
    <x v="1532"/>
  </r>
  <r>
    <x v="41"/>
    <x v="41"/>
    <s v="Jingnan Electronics CO., LTD"/>
    <d v="2023-05-10T00:00:00"/>
    <s v="20230510-7030-2"/>
    <s v="OTDA48100C"/>
    <x v="1"/>
    <x v="1533"/>
  </r>
  <r>
    <x v="41"/>
    <x v="41"/>
    <s v="shenzhen keweixin optics"/>
    <d v="2023-05-11T00:00:00"/>
    <s v="20230511-7002-2"/>
    <s v="OTDA54400CS"/>
    <x v="1"/>
    <x v="1517"/>
  </r>
  <r>
    <x v="41"/>
    <x v="41"/>
    <s v="GUANGZHOU DONG DO ELECTRONICS"/>
    <d v="2023-05-11T00:00:00"/>
    <s v="20230511-7003-2"/>
    <s v="OTDA54400CS"/>
    <x v="1"/>
    <x v="1534"/>
  </r>
  <r>
    <x v="41"/>
    <x v="41"/>
    <s v="JIANGSU HENGFENG SUNTEC TECHNOLOGY CO LTD"/>
    <d v="2023-05-12T00:00:00"/>
    <s v="20230512-7004-2"/>
    <s v="OTDA54400CS"/>
    <x v="1"/>
    <x v="1535"/>
  </r>
  <r>
    <x v="41"/>
    <x v="41"/>
    <s v="Nanjing Evergreen trade co ltd"/>
    <d v="2023-05-14T00:00:00"/>
    <s v="20230514-7002-2"/>
    <s v="OSD-1154N-3 외"/>
    <x v="1"/>
    <x v="1536"/>
  </r>
  <r>
    <x v="41"/>
    <x v="41"/>
    <s v="GUANGZHOU DONG DO ELECTRONICS"/>
    <d v="2023-05-19T00:00:00"/>
    <s v="20230519-7002-2"/>
    <s v="OTDA54400CS"/>
    <x v="1"/>
    <x v="1537"/>
  </r>
  <r>
    <x v="41"/>
    <x v="41"/>
    <s v="shenzhen keweixin optics"/>
    <d v="2023-05-19T00:00:00"/>
    <s v="20230519-7003-2"/>
    <s v="OTDA54400CS"/>
    <x v="1"/>
    <x v="1537"/>
  </r>
  <r>
    <x v="41"/>
    <x v="41"/>
    <s v="Jingnan Electronics CO., LTD"/>
    <d v="2023-05-19T00:00:00"/>
    <s v="20230519-7004-2"/>
    <s v="OTDA54400CS 외"/>
    <x v="1"/>
    <x v="1538"/>
  </r>
  <r>
    <x v="41"/>
    <x v="41"/>
    <s v="Nanjing Evergreen trade co ltd"/>
    <d v="2023-05-22T00:00:00"/>
    <s v="20230522-7009-2"/>
    <s v="OSD-1300-3 외"/>
    <x v="1"/>
    <x v="1539"/>
  </r>
  <r>
    <x v="41"/>
    <x v="41"/>
    <s v="SHANDONG INSPUR HUAGUANG"/>
    <d v="2023-05-22T00:00:00"/>
    <s v="20230522-7010-2"/>
    <s v="OSD-1068N 외"/>
    <x v="1"/>
    <x v="1540"/>
  </r>
  <r>
    <x v="41"/>
    <x v="41"/>
    <s v="SHENZHEN ORIENT CO.,LTD."/>
    <d v="2023-05-25T00:00:00"/>
    <s v="20230525-7032-2"/>
    <s v="OST-3046(1100-1700)"/>
    <x v="1"/>
    <x v="1541"/>
  </r>
  <r>
    <x v="41"/>
    <x v="41"/>
    <s v="SHENZHEN"/>
    <d v="2023-05-25T00:00:00"/>
    <s v="20230525-7033-2"/>
    <s v="OST-3041(2000-3000) 외"/>
    <x v="1"/>
    <x v="1542"/>
  </r>
  <r>
    <x v="41"/>
    <x v="41"/>
    <s v="SEOUL SEMICONDUCTOR VINA"/>
    <d v="2023-05-27T00:00:00"/>
    <s v="20230527-7001-4"/>
    <s v="OSZ-1019A-6V 외"/>
    <x v="1"/>
    <x v="1543"/>
  </r>
  <r>
    <x v="41"/>
    <x v="41"/>
    <s v="레이트론(주)"/>
    <d v="2023-05-31T00:00:00"/>
    <s v="20230531-7046-4"/>
    <s v="OSD-2130-3 외 4종"/>
    <x v="1"/>
    <x v="1544"/>
  </r>
  <r>
    <x v="41"/>
    <x v="41"/>
    <s v="Huizhou Espace photoglectric Co.,LTD"/>
    <d v="2023-06-02T00:00:00"/>
    <s v="20230602-7004-2"/>
    <s v="OTDA54400CS"/>
    <x v="1"/>
    <x v="1545"/>
  </r>
  <r>
    <x v="41"/>
    <x v="41"/>
    <s v="GUANGZHOU DONG DO ELECTRONICS"/>
    <d v="2023-06-07T00:00:00"/>
    <s v="20230607-7007-2"/>
    <s v="OTDA54400CS"/>
    <x v="1"/>
    <x v="1546"/>
  </r>
  <r>
    <x v="41"/>
    <x v="41"/>
    <s v="shenzhen keweixin optics"/>
    <d v="2023-06-09T00:00:00"/>
    <s v="20230609-7008-2"/>
    <s v="OTDA54400CS"/>
    <x v="1"/>
    <x v="1547"/>
  </r>
  <r>
    <x v="41"/>
    <x v="41"/>
    <s v="SEOUL SEMICONDUCTOR VINA"/>
    <d v="2023-06-10T00:00:00"/>
    <s v="20230610-7001-2"/>
    <s v="OTDA54400CS"/>
    <x v="1"/>
    <x v="1547"/>
  </r>
  <r>
    <x v="41"/>
    <x v="41"/>
    <s v="Nanjing Evergreen trade co ltd"/>
    <d v="2023-06-18T00:00:00"/>
    <s v="20230618-7002-4"/>
    <s v="OSD-1300-3 외_x000a__x000a_"/>
    <x v="1"/>
    <x v="1548"/>
  </r>
  <r>
    <x v="41"/>
    <x v="41"/>
    <s v="GUANGZHOU DONG DO ELECTRONICS"/>
    <d v="2023-06-20T00:00:00"/>
    <s v="20230620-7002-2"/>
    <s v="OTDA54400CS"/>
    <x v="1"/>
    <x v="1549"/>
  </r>
  <r>
    <x v="41"/>
    <x v="41"/>
    <s v="shenzhen keweixin optics"/>
    <d v="2023-06-20T00:00:00"/>
    <s v="20230620-7003-2"/>
    <s v="OTDA54400CS"/>
    <x v="1"/>
    <x v="1549"/>
  </r>
  <r>
    <x v="41"/>
    <x v="41"/>
    <s v="Jingnan Electronics CO., LTD"/>
    <d v="2023-06-20T00:00:00"/>
    <s v="20230620-7004-2"/>
    <s v="OTDA54400CS 외"/>
    <x v="1"/>
    <x v="1550"/>
  </r>
  <r>
    <x v="41"/>
    <x v="41"/>
    <s v="GUANGZHOU DONG DO ELECTRONICS"/>
    <d v="2023-06-28T00:00:00"/>
    <s v="20230628-7017-2"/>
    <s v="OTDA54400CS"/>
    <x v="1"/>
    <x v="1551"/>
  </r>
  <r>
    <x v="41"/>
    <x v="41"/>
    <s v="Huizhou Espace photoglectric Co.,LTD"/>
    <d v="2023-07-07T00:00:00"/>
    <s v="20230707-7003-2"/>
    <s v="OTDA54400CS"/>
    <x v="1"/>
    <x v="1514"/>
  </r>
  <r>
    <x v="41"/>
    <x v="41"/>
    <s v="GUANGZHOU DONG DO ELECTRONICS"/>
    <d v="2023-07-07T00:00:00"/>
    <s v="20230707-7004-2"/>
    <s v="OTDA54400CS"/>
    <x v="1"/>
    <x v="1515"/>
  </r>
  <r>
    <x v="41"/>
    <x v="41"/>
    <s v="shenzhen keweixin optics"/>
    <d v="2023-07-07T00:00:00"/>
    <s v="20230707-7005-2"/>
    <s v="OTDA54400CS"/>
    <x v="1"/>
    <x v="1515"/>
  </r>
  <r>
    <x v="41"/>
    <x v="41"/>
    <s v="Nanjing Evergreen trade co ltd"/>
    <d v="2023-07-16T00:00:00"/>
    <s v="20230716-7001-4"/>
    <s v="OSD-1300-3 외"/>
    <x v="1"/>
    <x v="1552"/>
  </r>
  <r>
    <x v="41"/>
    <x v="41"/>
    <s v="GUANGZHOU DONG DO ELECTRONICS"/>
    <d v="2023-07-19T00:00:00"/>
    <s v="20230719-7008-2"/>
    <s v="OTDA54400CS"/>
    <x v="1"/>
    <x v="1553"/>
  </r>
  <r>
    <x v="41"/>
    <x v="41"/>
    <s v="Jingnan Electronics CO., LTD"/>
    <d v="2023-07-19T00:00:00"/>
    <s v="20230719-7009-2"/>
    <s v="OTDA54400CS 외"/>
    <x v="1"/>
    <x v="1554"/>
  </r>
  <r>
    <x v="41"/>
    <x v="41"/>
    <s v="Huizhou Espace photoglectric Co.,LTD"/>
    <d v="2023-07-19T00:00:00"/>
    <s v="20230719-7010-2"/>
    <s v="OTDA54400CS"/>
    <x v="1"/>
    <x v="1555"/>
  </r>
  <r>
    <x v="41"/>
    <x v="41"/>
    <s v="CT MICROELECTRONICS"/>
    <d v="2023-07-26T00:00:00"/>
    <s v="20230726-7013-2"/>
    <s v="OST-3041(600-900) 외"/>
    <x v="1"/>
    <x v="1556"/>
  </r>
  <r>
    <x v="41"/>
    <x v="41"/>
    <s v="SHENZHEN"/>
    <d v="2023-07-27T00:00:00"/>
    <s v="20230727-7008-4"/>
    <s v="OSD-1308308 외_x000a__x000a_"/>
    <x v="1"/>
    <x v="1557"/>
  </r>
  <r>
    <x v="41"/>
    <x v="41"/>
    <s v="GUANGZHOU DONG DO ELECTRONICS"/>
    <d v="2023-07-28T00:00:00"/>
    <s v="20230728-7005-2"/>
    <s v="OTDA54400CS"/>
    <x v="1"/>
    <x v="1558"/>
  </r>
  <r>
    <x v="41"/>
    <x v="41"/>
    <s v="shenzhen keweixin optics"/>
    <d v="2023-08-04T00:00:00"/>
    <s v="20230804-7007-2"/>
    <s v="OTDA54400CS"/>
    <x v="1"/>
    <x v="1559"/>
  </r>
  <r>
    <x v="41"/>
    <x v="41"/>
    <s v="GUANGZHOU DONG DO ELECTRONICS"/>
    <d v="2023-08-04T00:00:00"/>
    <s v="20230804-7008-2"/>
    <s v="OTDA54400CS"/>
    <x v="1"/>
    <x v="498"/>
  </r>
  <r>
    <x v="41"/>
    <x v="41"/>
    <s v="Nanjing Evergreen trade co ltd"/>
    <d v="2023-08-13T00:00:00"/>
    <s v="20230813-7003-4"/>
    <s v="OSD-1300-3 외"/>
    <x v="1"/>
    <x v="1560"/>
  </r>
  <r>
    <x v="41"/>
    <x v="41"/>
    <s v="Huizhou Espace photoglectric Co.,LTD"/>
    <d v="2023-08-22T00:00:00"/>
    <s v="20230822-7006-2"/>
    <s v="OTDA54400CS"/>
    <x v="1"/>
    <x v="1561"/>
  </r>
  <r>
    <x v="41"/>
    <x v="41"/>
    <s v="JIANGSU HENGFENG SUNTEC TECHNOLOGY CO LTD"/>
    <d v="2023-08-22T00:00:00"/>
    <s v="20230822-7007-2"/>
    <s v="OTDA54400CS"/>
    <x v="1"/>
    <x v="1562"/>
  </r>
  <r>
    <x v="41"/>
    <x v="41"/>
    <s v="GUANGZHOU DONG DO ELECTRONICS"/>
    <d v="2023-08-26T00:00:00"/>
    <s v="20230826-7004-2"/>
    <s v="OTDA54400CS"/>
    <x v="1"/>
    <x v="1563"/>
  </r>
  <r>
    <x v="41"/>
    <x v="41"/>
    <s v="shenzhen keweixin optics"/>
    <d v="2023-08-26T00:00:00"/>
    <s v="20230826-7005-2"/>
    <s v="OTDA54400CS"/>
    <x v="1"/>
    <x v="1564"/>
  </r>
  <r>
    <x v="41"/>
    <x v="41"/>
    <s v="Jingnan Electronics CO., LTD"/>
    <d v="2023-08-26T00:00:00"/>
    <s v="20230826-7006-2"/>
    <s v="OTDA54400CS 외"/>
    <x v="1"/>
    <x v="1565"/>
  </r>
  <r>
    <x v="41"/>
    <x v="41"/>
    <s v="SHENZHEN"/>
    <d v="2023-08-26T00:00:00"/>
    <s v="20230826-7008-4"/>
    <s v="OSD-1077 외_x000a__x000a_"/>
    <x v="1"/>
    <x v="1566"/>
  </r>
  <r>
    <x v="41"/>
    <x v="41"/>
    <s v="CT MICROELECTRONICS"/>
    <d v="2023-08-27T00:00:00"/>
    <s v="20230827-7002-2"/>
    <s v="OST-3041(700-1050)"/>
    <x v="1"/>
    <x v="1567"/>
  </r>
  <r>
    <x v="41"/>
    <x v="41"/>
    <s v="Nanjing Evergreen trade co ltd"/>
    <d v="2023-08-28T00:00:00"/>
    <s v="20230828-7015-4"/>
    <s v="OSZ-1017BH-7V11 외"/>
    <x v="1"/>
    <x v="1568"/>
  </r>
  <r>
    <x v="41"/>
    <x v="41"/>
    <s v="SEOUL SEMICONDUCTOR VINA"/>
    <d v="2023-08-29T00:00:00"/>
    <s v="20230829-7005-4"/>
    <s v="OSZ-1019A-6V 외"/>
    <x v="1"/>
    <x v="1569"/>
  </r>
  <r>
    <x v="41"/>
    <x v="41"/>
    <s v="㈜케이이씨 구미사업장"/>
    <d v="2023-08-31T00:00:00"/>
    <s v="20230831-7028-2"/>
    <s v="OPTC13003B-Y"/>
    <x v="1"/>
    <x v="1570"/>
  </r>
  <r>
    <x v="41"/>
    <x v="41"/>
    <s v="shenzhen keweixin optics"/>
    <d v="2023-09-06T00:00:00"/>
    <s v="20230906-7009-2"/>
    <s v="OTDA54400CS"/>
    <x v="1"/>
    <x v="1571"/>
  </r>
  <r>
    <x v="41"/>
    <x v="41"/>
    <s v="GUANGZHOU DONG DO ELECTRONICS"/>
    <d v="2023-09-07T00:00:00"/>
    <s v="20230907-7001-2"/>
    <s v="OTDA54400CS"/>
    <x v="1"/>
    <x v="1572"/>
  </r>
  <r>
    <x v="41"/>
    <x v="41"/>
    <s v="Nanjing Evergreen trade co ltd"/>
    <d v="2023-09-13T00:00:00"/>
    <s v="20230913-7013-4"/>
    <s v="OSD-1300-3 외"/>
    <x v="1"/>
    <x v="1573"/>
  </r>
  <r>
    <x v="41"/>
    <x v="41"/>
    <s v="Huizhou Espace photoglectric Co.,LTD"/>
    <d v="2023-09-14T00:00:00"/>
    <s v="20230914-7002-2"/>
    <s v="OTDA54400CS"/>
    <x v="1"/>
    <x v="1574"/>
  </r>
  <r>
    <x v="41"/>
    <x v="41"/>
    <s v="Jingnan Electronics CO., LTD"/>
    <d v="2023-09-19T00:00:00"/>
    <s v="20230919-7014-2"/>
    <s v="OTDA54400CS 외"/>
    <x v="1"/>
    <x v="1575"/>
  </r>
  <r>
    <x v="41"/>
    <x v="41"/>
    <s v="shenzhen keweixin optics"/>
    <d v="2023-09-20T00:00:00"/>
    <s v="20230920-7013-2"/>
    <s v="OTDA54400CS"/>
    <x v="1"/>
    <x v="1576"/>
  </r>
  <r>
    <x v="41"/>
    <x v="41"/>
    <s v="GUANGZHOU DONG DO ELECTRONICS"/>
    <d v="2023-09-20T00:00:00"/>
    <s v="20230920-7014-2"/>
    <s v="OTDA54400CS"/>
    <x v="1"/>
    <x v="1577"/>
  </r>
  <r>
    <x v="41"/>
    <x v="41"/>
    <s v="Huizhou Espace photoglectric Co.,LTD"/>
    <d v="2023-09-22T00:00:00"/>
    <s v="20230922-7011-2"/>
    <s v="OTDA54400CS"/>
    <x v="1"/>
    <x v="1578"/>
  </r>
  <r>
    <x v="41"/>
    <x v="41"/>
    <s v="shenzhen keweixin optics"/>
    <d v="2023-09-22T00:00:00"/>
    <s v="20230922-7013-2"/>
    <s v="OTDA54400CS"/>
    <x v="1"/>
    <x v="1578"/>
  </r>
  <r>
    <x v="41"/>
    <x v="41"/>
    <s v="Nanjing Evergreen trade co ltd"/>
    <d v="2023-09-24T00:00:00"/>
    <s v="20230924-7004-4"/>
    <s v="OSD-1300-3 외"/>
    <x v="1"/>
    <x v="1579"/>
  </r>
  <r>
    <x v="41"/>
    <x v="41"/>
    <s v="CT MICROELECTRONICS"/>
    <d v="2023-09-26T00:00:00"/>
    <s v="20230926-7019-2"/>
    <s v="OST-3041(600-900) 외"/>
    <x v="1"/>
    <x v="1580"/>
  </r>
  <r>
    <x v="41"/>
    <x v="41"/>
    <s v="SHENZHEN"/>
    <d v="2023-09-26T00:00:00"/>
    <s v="20230926-7020-4"/>
    <s v="OST-1061(1300-2000) 외"/>
    <x v="1"/>
    <x v="1581"/>
  </r>
  <r>
    <x v="41"/>
    <x v="41"/>
    <s v="GUANGZHOU DONG DO ELECTRONICS"/>
    <d v="2023-10-06T00:00:00"/>
    <s v="20231006-7002-2"/>
    <s v="OTDA54400CS"/>
    <x v="1"/>
    <x v="1582"/>
  </r>
  <r>
    <x v="41"/>
    <x v="41"/>
    <s v="Huizhou Espace photoglectric Co.,LTD"/>
    <d v="2023-10-08T00:00:00"/>
    <s v="20231008-7002-2"/>
    <s v="OTDA54400CS"/>
    <x v="1"/>
    <x v="1583"/>
  </r>
  <r>
    <x v="41"/>
    <x v="41"/>
    <s v="shenzhen keweixin optics"/>
    <d v="2023-10-08T00:00:00"/>
    <s v="20231008-7003-2"/>
    <s v="OTDA54400CS"/>
    <x v="1"/>
    <x v="1584"/>
  </r>
  <r>
    <x v="41"/>
    <x v="41"/>
    <s v="JCSHI-TECHNOLOGY"/>
    <d v="2023-10-15T00:00:00"/>
    <s v="20231015-7001-4"/>
    <s v="OSD-1130 외"/>
    <x v="1"/>
    <x v="1585"/>
  </r>
  <r>
    <x v="41"/>
    <x v="41"/>
    <s v="Nanjing Evergreen trade co ltd"/>
    <d v="2023-10-15T00:00:00"/>
    <s v="20231015-7002-4"/>
    <s v="OSD-1300-3 외"/>
    <x v="1"/>
    <x v="1586"/>
  </r>
  <r>
    <x v="41"/>
    <x v="41"/>
    <s v="Jingnan Electronics CO., LTD"/>
    <d v="2023-10-20T00:00:00"/>
    <s v="20231020-7004-2"/>
    <s v="OTDA54400CS 외"/>
    <x v="1"/>
    <x v="1587"/>
  </r>
  <r>
    <x v="41"/>
    <x v="41"/>
    <s v="Huizhou Espace photoglectric Co.,LTD"/>
    <d v="2023-10-23T00:00:00"/>
    <s v="20231023-7004-2"/>
    <s v="OTDA54400CS"/>
    <x v="1"/>
    <x v="1588"/>
  </r>
  <r>
    <x v="41"/>
    <x v="41"/>
    <s v="shenzhen keweixin optics"/>
    <d v="2023-10-23T00:00:00"/>
    <s v="20231023-7005-2"/>
    <s v="OTDA54400CS"/>
    <x v="1"/>
    <x v="1589"/>
  </r>
  <r>
    <x v="41"/>
    <x v="41"/>
    <s v="GUANGZHOU DONG DO ELECTRONICS"/>
    <d v="2023-10-25T00:00:00"/>
    <s v="20231025-7032-2"/>
    <s v="OTDA54400CS"/>
    <x v="1"/>
    <x v="1590"/>
  </r>
  <r>
    <x v="41"/>
    <x v="41"/>
    <s v="SHENZHEN"/>
    <d v="2023-10-26T00:00:00"/>
    <s v="20231026-7009-4"/>
    <s v="OST-1061 외"/>
    <x v="1"/>
    <x v="1591"/>
  </r>
  <r>
    <x v="41"/>
    <x v="41"/>
    <s v="Jingnan Electronics CO., LTD"/>
    <d v="2023-10-30T00:00:00"/>
    <s v="20231030-7018-2"/>
    <s v="OTDA54400CS 외"/>
    <x v="1"/>
    <x v="1592"/>
  </r>
  <r>
    <x v="41"/>
    <x v="41"/>
    <s v="GUANGZHOU DONG DO ELECTRONICS"/>
    <d v="2023-10-30T00:00:00"/>
    <s v="20231030-7019-2"/>
    <s v="OTDA54400CS"/>
    <x v="1"/>
    <x v="1593"/>
  </r>
  <r>
    <x v="41"/>
    <x v="41"/>
    <s v="Huizhou Espace photoglectric Co.,LTD"/>
    <d v="2023-11-08T00:00:00"/>
    <s v="20231108-7004-2"/>
    <s v="OTDA54400CS"/>
    <x v="1"/>
    <x v="1594"/>
  </r>
  <r>
    <x v="41"/>
    <x v="41"/>
    <s v="shenzhen keweixin optics"/>
    <d v="2023-11-08T00:00:00"/>
    <s v="20231108-7005-2"/>
    <s v="OTDA54400CS"/>
    <x v="1"/>
    <x v="1547"/>
  </r>
  <r>
    <x v="41"/>
    <x v="41"/>
    <s v="CT MICROELECTRONICS"/>
    <d v="2023-11-12T00:00:00"/>
    <s v="20231112-7003-2"/>
    <s v="OST-3041(700-1050) 외"/>
    <x v="1"/>
    <x v="1595"/>
  </r>
  <r>
    <x v="41"/>
    <x v="41"/>
    <s v="GUANGZHOU DONG DO ELECTRONICS"/>
    <d v="2023-11-14T00:00:00"/>
    <s v="20231114-7003-2"/>
    <s v="OTDA54400CS"/>
    <x v="1"/>
    <x v="1596"/>
  </r>
  <r>
    <x v="41"/>
    <x v="41"/>
    <s v="Jingnan Electronics CO., LTD"/>
    <d v="2023-11-14T00:00:00"/>
    <s v="20231114-7004-2"/>
    <s v="OTDA54400CS"/>
    <x v="1"/>
    <x v="1597"/>
  </r>
  <r>
    <x v="41"/>
    <x v="41"/>
    <s v="Huizhou Espace photoglectric Co.,LTD"/>
    <d v="2023-11-14T00:00:00"/>
    <s v="20231114-7005-2"/>
    <s v="OTDA54400CS"/>
    <x v="1"/>
    <x v="1597"/>
  </r>
  <r>
    <x v="41"/>
    <x v="41"/>
    <s v="JCSHI-TECHNOLOGY"/>
    <d v="2023-11-19T00:00:00"/>
    <s v="20231119-7003-4"/>
    <s v="OSD-1068(AuSn)"/>
    <x v="1"/>
    <x v="1598"/>
  </r>
  <r>
    <x v="41"/>
    <x v="41"/>
    <s v="JIANGSU HENGFENG SUNTEC TECHNOLOGY CO LTD"/>
    <d v="2023-11-23T00:00:00"/>
    <s v="20231123-7010-2"/>
    <s v="OTDA54400CS"/>
    <x v="1"/>
    <x v="1599"/>
  </r>
  <r>
    <x v="41"/>
    <x v="41"/>
    <s v="shenzhen keweixin optics"/>
    <d v="2023-11-27T00:00:00"/>
    <s v="20231127-7020-2"/>
    <s v="OTDA54400CS"/>
    <x v="1"/>
    <x v="1600"/>
  </r>
  <r>
    <x v="41"/>
    <x v="41"/>
    <s v="GUANGZHOU DONG DO ELECTRONICS"/>
    <d v="2023-11-27T00:00:00"/>
    <s v="20231127-7021-2"/>
    <s v="OTDA54400CS"/>
    <x v="1"/>
    <x v="1601"/>
  </r>
  <r>
    <x v="41"/>
    <x v="41"/>
    <s v="SHENZHEN"/>
    <d v="2023-11-28T00:00:00"/>
    <s v="20231128-7009-4"/>
    <s v="OST-1061 외"/>
    <x v="1"/>
    <x v="1602"/>
  </r>
  <r>
    <x v="41"/>
    <x v="41"/>
    <s v="Nanjing Evergreen trade co ltd"/>
    <d v="2023-11-28T00:00:00"/>
    <s v="20231128-7010-4"/>
    <s v="OSD-1300-3 외_x000a__x000a_"/>
    <x v="1"/>
    <x v="1603"/>
  </r>
  <r>
    <x v="41"/>
    <x v="41"/>
    <s v="㈜케이이씨 구미사업장"/>
    <d v="2023-11-30T00:00:00"/>
    <s v="20231130-7028-4"/>
    <s v="OPTC13003B-Y"/>
    <x v="1"/>
    <x v="1604"/>
  </r>
  <r>
    <x v="41"/>
    <x v="41"/>
    <s v="Jingnan Electronics CO., LTD"/>
    <d v="2023-12-15T00:00:00"/>
    <s v="20231215-7010-2"/>
    <s v="OTDA54400CS"/>
    <x v="1"/>
    <x v="1605"/>
  </r>
  <r>
    <x v="41"/>
    <x v="41"/>
    <s v="GUANGZHOU DONG DO ELECTRONICS"/>
    <d v="2023-12-17T00:00:00"/>
    <s v="20231217-7001-2"/>
    <s v="OTDA54400CS"/>
    <x v="1"/>
    <x v="1606"/>
  </r>
  <r>
    <x v="41"/>
    <x v="41"/>
    <s v="SHANDONG INSPUR HUAGUANG"/>
    <d v="2023-12-18T00:00:00"/>
    <s v="20231218-7009-4"/>
    <s v="OSS-2069-02 외"/>
    <x v="1"/>
    <x v="1607"/>
  </r>
  <r>
    <x v="41"/>
    <x v="41"/>
    <s v="shenzhen keweixin optics"/>
    <d v="2023-12-20T00:00:00"/>
    <s v="20231220-7004-2"/>
    <s v="OTDA54400CS"/>
    <x v="1"/>
    <x v="1608"/>
  </r>
  <r>
    <x v="41"/>
    <x v="41"/>
    <s v="Huizhou Espace photoglectric Co.,LTD"/>
    <d v="2023-12-21T00:00:00"/>
    <s v="20231221-7022-2"/>
    <s v="OTDA54400CS"/>
    <x v="1"/>
    <x v="1609"/>
  </r>
  <r>
    <x v="41"/>
    <x v="41"/>
    <s v="JIANGSU HENGFENG SUNTEC TECHNOLOGY CO LTD"/>
    <d v="2023-12-28T00:00:00"/>
    <s v="20231228-7009-2"/>
    <s v="OTDA54400CS"/>
    <x v="1"/>
    <x v="1610"/>
  </r>
  <r>
    <x v="42"/>
    <x v="42"/>
    <s v="디스코하이테크코리아(주)"/>
    <d v="2023-01-25T00:00:00"/>
    <s v="20230125-7019-1"/>
    <s v="BLADE 선결제"/>
    <x v="2132"/>
    <x v="0"/>
  </r>
  <r>
    <x v="42"/>
    <x v="42"/>
    <s v="디스코하이테크코리아(주)"/>
    <d v="2023-02-09T00:00:00"/>
    <s v="20230209-7007-3"/>
    <s v="2월 Blade 매입"/>
    <x v="1"/>
    <x v="1611"/>
  </r>
  <r>
    <x v="42"/>
    <x v="42"/>
    <s v="디스코하이테크코리아(주)"/>
    <d v="2023-02-14T00:00:00"/>
    <s v="20230214-7003-1"/>
    <s v="BLADE 선결제"/>
    <x v="2133"/>
    <x v="0"/>
  </r>
  <r>
    <x v="42"/>
    <x v="42"/>
    <s v="디스코하이테크코리아(주)"/>
    <d v="2023-02-14T00:00:00"/>
    <s v="20230214-7005-3"/>
    <s v="2월 Blade 매입"/>
    <x v="1"/>
    <x v="1612"/>
  </r>
  <r>
    <x v="42"/>
    <x v="42"/>
    <s v="디스코하이테크코리아(주)"/>
    <d v="2023-03-01T00:00:00"/>
    <s v="20230301-7002-3"/>
    <s v="Blade 매입"/>
    <x v="1"/>
    <x v="1613"/>
  </r>
  <r>
    <x v="42"/>
    <x v="42"/>
    <s v="디스코하이테크코리아(주)"/>
    <d v="2023-03-03T00:00:00"/>
    <s v="20230303-7003-1"/>
    <s v="BLADE 결제"/>
    <x v="2134"/>
    <x v="0"/>
  </r>
  <r>
    <x v="42"/>
    <x v="42"/>
    <s v="원광대학교 산학협력단"/>
    <d v="2023-03-09T00:00:00"/>
    <s v="20230309-7001-2"/>
    <s v="기술이전 특허 사용료"/>
    <x v="1"/>
    <x v="1614"/>
  </r>
  <r>
    <x v="42"/>
    <x v="42"/>
    <s v="디스코하이테크코리아(주)"/>
    <d v="2023-03-15T00:00:00"/>
    <s v="20230315-7003-1"/>
    <s v="BLADE 선결제"/>
    <x v="2135"/>
    <x v="0"/>
  </r>
  <r>
    <x v="42"/>
    <x v="42"/>
    <s v="디스코하이테크코리아(주)"/>
    <d v="2023-03-16T00:00:00"/>
    <s v="20230316-7005-3"/>
    <s v="Blade 매입"/>
    <x v="1"/>
    <x v="1615"/>
  </r>
  <r>
    <x v="42"/>
    <x v="42"/>
    <s v="MITAKA CO LTD"/>
    <d v="2023-03-27T00:00:00"/>
    <s v="20230327-7020-1"/>
    <s v="100pin 선결제"/>
    <x v="2136"/>
    <x v="0"/>
  </r>
  <r>
    <x v="42"/>
    <x v="42"/>
    <s v="MITAKA CO LTD"/>
    <d v="2023-03-30T00:00:00"/>
    <s v="20230330-7011-2"/>
    <s v="100 PIN"/>
    <x v="1"/>
    <x v="1616"/>
  </r>
  <r>
    <x v="42"/>
    <x v="42"/>
    <s v="PREMIA TNC (VIETNAM) CO., LTD"/>
    <d v="2023-04-04T00:00:00"/>
    <s v="20230404-7002-1"/>
    <s v="베트남 법인 설립 관련 대행수수료 - 계약금(70%)"/>
    <x v="2137"/>
    <x v="0"/>
  </r>
  <r>
    <x v="42"/>
    <x v="42"/>
    <s v="PAMCO CO.,JSC"/>
    <d v="2023-04-04T00:00:00"/>
    <s v="20230404-7003-1"/>
    <s v="베트남 법인 office 10개월분 지불"/>
    <x v="2138"/>
    <x v="0"/>
  </r>
  <r>
    <x v="42"/>
    <x v="42"/>
    <s v="PAMCO CO.,JSC"/>
    <d v="2023-04-04T00:00:00"/>
    <s v="20230404-7003-2"/>
    <s v="베트남 법인 office 10개월분 지불"/>
    <x v="2139"/>
    <x v="0"/>
  </r>
  <r>
    <x v="42"/>
    <x v="42"/>
    <s v="디스코하이테크코리아(주)"/>
    <d v="2023-04-05T00:00:00"/>
    <s v="20230405-7003-1"/>
    <s v="BLADE 선결제"/>
    <x v="2140"/>
    <x v="0"/>
  </r>
  <r>
    <x v="42"/>
    <x v="42"/>
    <s v="디스코하이테크코리아(주)"/>
    <d v="2023-04-07T00:00:00"/>
    <s v="20230407-7005-3"/>
    <s v="Blade 매입"/>
    <x v="1"/>
    <x v="1617"/>
  </r>
  <r>
    <x v="42"/>
    <x v="42"/>
    <s v="원광대학교 산학협력단"/>
    <d v="2023-04-10T00:00:00"/>
    <s v="20230410-7004-2"/>
    <s v="3월 QD 공동실험 연구보조인력2명 인건비"/>
    <x v="196"/>
    <x v="0"/>
  </r>
  <r>
    <x v="42"/>
    <x v="42"/>
    <s v="(주)지앤에스"/>
    <d v="2023-04-10T00:00:00"/>
    <s v="20230410-7022-1"/>
    <s v="베트남 법인설립 서류 공증번역"/>
    <x v="2141"/>
    <x v="0"/>
  </r>
  <r>
    <x v="42"/>
    <x v="42"/>
    <s v="(주)지앤에스"/>
    <d v="2023-04-10T00:00:00"/>
    <s v="20230410-7022-3"/>
    <s v="베트남 법인설립 서류 공증번역"/>
    <x v="2142"/>
    <x v="0"/>
  </r>
  <r>
    <x v="42"/>
    <x v="42"/>
    <s v="GLOBALWAFERS CO., LTD."/>
    <d v="2023-04-12T00:00:00"/>
    <s v="20230412-7006-2"/>
    <s v="WAFER"/>
    <x v="1"/>
    <x v="1618"/>
  </r>
  <r>
    <x v="42"/>
    <x v="42"/>
    <s v="GLOBALWAFERS CO., LTD."/>
    <d v="2023-04-12T00:00:00"/>
    <s v="20230412-7007-1"/>
    <s v="4월 입고 WAFER 선결제"/>
    <x v="2143"/>
    <x v="0"/>
  </r>
  <r>
    <x v="42"/>
    <x v="42"/>
    <s v="디스코하이테크코리아(주)"/>
    <d v="2023-04-25T00:00:00"/>
    <s v="20230425-7031-3"/>
    <s v="Blade 매입"/>
    <x v="1"/>
    <x v="1619"/>
  </r>
  <r>
    <x v="42"/>
    <x v="42"/>
    <s v="동양안전물산"/>
    <d v="2023-05-09T00:00:00"/>
    <s v="20230509-7007-1"/>
    <s v="양압식 공기호흡기 SET 계약금 30%"/>
    <x v="2144"/>
    <x v="0"/>
  </r>
  <r>
    <x v="42"/>
    <x v="42"/>
    <s v="원광대학교 산학협력단"/>
    <d v="2023-05-10T00:00:00"/>
    <s v="20230510-7018-2"/>
    <s v="3월 QD 공동실험 연구보조인력2명 인건비"/>
    <x v="1"/>
    <x v="781"/>
  </r>
  <r>
    <x v="42"/>
    <x v="42"/>
    <s v="동양안전물산"/>
    <d v="2023-05-25T00:00:00"/>
    <s v="20230525-7008-1"/>
    <s v="양압식 공기호흡기 세트 중도금(40%)"/>
    <x v="2145"/>
    <x v="0"/>
  </r>
  <r>
    <x v="42"/>
    <x v="42"/>
    <s v="반도체사업부"/>
    <d v="2023-06-02T00:00:00"/>
    <s v="20230602-7001-4"/>
    <s v="베트남 법인 사무실 및 기숙사 임차 보증금,임대료"/>
    <x v="2146"/>
    <x v="0"/>
  </r>
  <r>
    <x v="42"/>
    <x v="42"/>
    <s v="동양안전물산"/>
    <d v="2023-06-16T00:00:00"/>
    <s v="20230616-7003-3"/>
    <s v="양압식 공기호흡기 SET 잔금 (30%)"/>
    <x v="1"/>
    <x v="1620"/>
  </r>
  <r>
    <x v="42"/>
    <x v="42"/>
    <s v="Wuxi Pango Semiconductor Technology Co.,Lt"/>
    <d v="2023-06-19T00:00:00"/>
    <s v="20230619-7005-1"/>
    <s v="Wafer 선결제"/>
    <x v="2147"/>
    <x v="0"/>
  </r>
  <r>
    <x v="42"/>
    <x v="42"/>
    <s v="POME SCI-TECH CO.,LTD"/>
    <d v="2023-06-28T00:00:00"/>
    <s v="20230628-7008-1"/>
    <s v="ZKPI-3022S 물품 선입금"/>
    <x v="2148"/>
    <x v="0"/>
  </r>
  <r>
    <x v="42"/>
    <x v="42"/>
    <s v="Wuxi Pango Semiconductor Technology Co.,Lt"/>
    <d v="2023-07-03T00:00:00"/>
    <s v="20230703-7002-2"/>
    <s v="WAFER"/>
    <x v="1"/>
    <x v="1621"/>
  </r>
  <r>
    <x v="42"/>
    <x v="42"/>
    <s v="PREMIA TNC (VIETNAM) CO., LTD"/>
    <d v="2023-07-10T00:00:00"/>
    <s v="20230710-7007-1"/>
    <s v="베트남 법인 설립 대행수수료(30% 잔금)"/>
    <x v="2149"/>
    <x v="0"/>
  </r>
  <r>
    <x v="42"/>
    <x v="42"/>
    <s v="POME SCI-TECH CO.,LTD"/>
    <d v="2023-07-13T00:00:00"/>
    <s v="20230713-7001-2"/>
    <s v="ZKPI-3022S"/>
    <x v="1"/>
    <x v="1622"/>
  </r>
  <r>
    <x v="42"/>
    <x v="42"/>
    <s v="(주)컴퓨존"/>
    <d v="2023-07-25T00:00:00"/>
    <s v="20230725-7011-4"/>
    <s v="CCTV 모니터링 모니터 구입"/>
    <x v="852"/>
    <x v="0"/>
  </r>
  <r>
    <x v="42"/>
    <x v="42"/>
    <s v="International Thermal Products (Wuhan) Inc."/>
    <d v="2023-07-25T00:00:00"/>
    <s v="20230725-7030-1"/>
    <s v="HEATING CHAMBER 선결재"/>
    <x v="2150"/>
    <x v="0"/>
  </r>
  <r>
    <x v="42"/>
    <x v="42"/>
    <s v="(주)컴퓨존"/>
    <d v="2023-07-26T00:00:00"/>
    <s v="20230726-7009-2"/>
    <s v="선급금 반환"/>
    <x v="1"/>
    <x v="1623"/>
  </r>
  <r>
    <x v="42"/>
    <x v="42"/>
    <s v="Suzhou HCUT semiconductor Co.,Ltd"/>
    <d v="2023-08-07T00:00:00"/>
    <s v="20230807-7012-1"/>
    <s v="전사지 선결제"/>
    <x v="2151"/>
    <x v="0"/>
  </r>
  <r>
    <x v="42"/>
    <x v="42"/>
    <s v="Suzhou HCUT semiconductor Co.,Ltd"/>
    <d v="2023-08-14T00:00:00"/>
    <s v="20230814-7015-2"/>
    <s v="전사지 매입"/>
    <x v="1"/>
    <x v="1624"/>
  </r>
  <r>
    <x v="42"/>
    <x v="42"/>
    <s v="GLOBALWAFERS CO., LTD."/>
    <d v="2023-08-16T00:00:00"/>
    <s v="20230816-7007-1"/>
    <s v="8월 입고 WAFER 선결제"/>
    <x v="2152"/>
    <x v="0"/>
  </r>
  <r>
    <x v="42"/>
    <x v="42"/>
    <s v="International Thermal Products (Wuhan) Inc."/>
    <d v="2023-08-18T00:00:00"/>
    <s v="20230818-7003-2"/>
    <s v="HEATING CHAMBER 매입"/>
    <x v="1"/>
    <x v="1625"/>
  </r>
  <r>
    <x v="42"/>
    <x v="42"/>
    <s v="GLOBALWAFERS CO., LTD."/>
    <d v="2023-08-24T00:00:00"/>
    <s v="20230824-7009-2"/>
    <s v="WAFER"/>
    <x v="1"/>
    <x v="1626"/>
  </r>
  <r>
    <x v="42"/>
    <x v="42"/>
    <s v="ODT VINA CO.,LTD"/>
    <d v="2023-09-11T00:00:00"/>
    <s v="20230911-7011-1"/>
    <s v="오디텍 베트남 법인 선급금 지급"/>
    <x v="2153"/>
    <x v="0"/>
  </r>
  <r>
    <x v="42"/>
    <x v="42"/>
    <s v="Suzhou HCUT semiconductor Co.,Ltd"/>
    <d v="2023-09-13T00:00:00"/>
    <s v="20230913-7010-1"/>
    <s v="전사지 선결제"/>
    <x v="2154"/>
    <x v="0"/>
  </r>
  <r>
    <x v="42"/>
    <x v="42"/>
    <s v="POME SCI-TECH CO.,LTD"/>
    <d v="2023-09-25T00:00:00"/>
    <s v="20230925-7024-1"/>
    <s v="ZKPI-3022S 물품 선입금"/>
    <x v="2155"/>
    <x v="0"/>
  </r>
  <r>
    <x v="42"/>
    <x v="42"/>
    <s v="Suzhou HCUT semiconductor Co.,Ltd"/>
    <d v="2023-09-26T00:00:00"/>
    <s v="20230926-7001-2"/>
    <s v="전사지 매입"/>
    <x v="1"/>
    <x v="1627"/>
  </r>
  <r>
    <x v="42"/>
    <x v="42"/>
    <s v="POME SCI-TECH CO.,LTD"/>
    <d v="2023-10-13T00:00:00"/>
    <s v="20231013-7003-2"/>
    <s v="ZKPI-3022S"/>
    <x v="1"/>
    <x v="1628"/>
  </r>
  <r>
    <x v="42"/>
    <x v="42"/>
    <s v="MITAKA CO LTD"/>
    <d v="2023-10-17T00:00:00"/>
    <s v="20231017-7014-1"/>
    <s v="100pin 선결제"/>
    <x v="2156"/>
    <x v="0"/>
  </r>
  <r>
    <x v="42"/>
    <x v="42"/>
    <s v="윤스랩 주식회사(YUNS LAB co.,Ltd)"/>
    <d v="2023-10-24T00:00:00"/>
    <s v="20231024-7001-2"/>
    <s v="SPONGE 선입금"/>
    <x v="2157"/>
    <x v="0"/>
  </r>
  <r>
    <x v="42"/>
    <x v="42"/>
    <s v="(주)지앤에스"/>
    <d v="2023-10-30T00:00:00"/>
    <s v="20231030-7008-1"/>
    <s v="베트남 노동허가서 서류 공증번역"/>
    <x v="521"/>
    <x v="0"/>
  </r>
  <r>
    <x v="42"/>
    <x v="42"/>
    <s v="(주)지앤에스"/>
    <d v="2023-10-30T00:00:00"/>
    <s v="20231030-7008-3"/>
    <s v="베트남 노동허가서 서류 공증번역"/>
    <x v="2158"/>
    <x v="0"/>
  </r>
  <r>
    <x v="42"/>
    <x v="42"/>
    <s v="MITAKA CO LTD"/>
    <d v="2023-10-30T00:00:00"/>
    <s v="20231030-7011-2"/>
    <s v="100 PIN"/>
    <x v="1"/>
    <x v="1629"/>
  </r>
  <r>
    <x v="42"/>
    <x v="42"/>
    <s v="반도체사업부"/>
    <d v="2023-10-31T00:00:00"/>
    <s v="20231031-7013-2"/>
    <s v="베트남 법인 사무실 및 기숙사 임차 보증금,임대료외"/>
    <x v="1"/>
    <x v="1630"/>
  </r>
  <r>
    <x v="42"/>
    <x v="42"/>
    <s v="(사)대한산업보건협회광주전남지"/>
    <d v="2023-11-06T00:00:00"/>
    <s v="20231106-7009-4"/>
    <s v="관리감독자 교육(김수환)"/>
    <x v="121"/>
    <x v="0"/>
  </r>
  <r>
    <x v="42"/>
    <x v="42"/>
    <s v="윤스랩 주식회사(YUNS LAB co.,Ltd)"/>
    <d v="2023-11-07T00:00:00"/>
    <s v="20231107-7005-3"/>
    <s v="PVA SPONGE 매입"/>
    <x v="1"/>
    <x v="1162"/>
  </r>
  <r>
    <x v="42"/>
    <x v="42"/>
    <s v="Suzhou HCUT semiconductor Co.,Ltd"/>
    <d v="2023-11-14T00:00:00"/>
    <s v="20231114-7008-1"/>
    <s v="전사지 선결제"/>
    <x v="2159"/>
    <x v="0"/>
  </r>
  <r>
    <x v="42"/>
    <x v="42"/>
    <s v="용마로지스주식회사"/>
    <d v="2023-11-15T00:00:00"/>
    <s v="20231115-7001-15"/>
    <s v="10월분 매입액 결제"/>
    <x v="2160"/>
    <x v="0"/>
  </r>
  <r>
    <x v="42"/>
    <x v="42"/>
    <s v="용마로지스주식회사"/>
    <d v="2023-11-16T00:00:00"/>
    <s v="20231116-7012-6"/>
    <s v="용마로지스 11월 항공 수입 정산"/>
    <x v="1"/>
    <x v="1631"/>
  </r>
  <r>
    <x v="42"/>
    <x v="42"/>
    <s v="Suzhou HCUT semiconductor Co.,Ltd"/>
    <d v="2023-11-28T00:00:00"/>
    <s v="20231128-7005-2"/>
    <s v="전사지 매입"/>
    <x v="1"/>
    <x v="1632"/>
  </r>
  <r>
    <x v="42"/>
    <x v="42"/>
    <s v="(사)대한산업보건협회광주전남지"/>
    <d v="2023-12-11T00:00:00"/>
    <s v="20231211-7012-3"/>
    <s v="관리감독자 교육(김수환)"/>
    <x v="1"/>
    <x v="255"/>
  </r>
  <r>
    <x v="42"/>
    <x v="42"/>
    <s v="동학산장"/>
    <d v="2023-12-22T00:00:00"/>
    <s v="20231222-7026-1"/>
    <s v="반도체 사업부 동계 야유회 숙박료 계약금"/>
    <x v="1286"/>
    <x v="0"/>
  </r>
  <r>
    <x v="42"/>
    <x v="42"/>
    <s v="(주)지앤에스"/>
    <d v="2023-12-27T00:00:00"/>
    <s v="20231227-7017-1"/>
    <s v="베트남 노동허가서 서류 공증번역(범죄사실확인원,건강검진)"/>
    <x v="2161"/>
    <x v="0"/>
  </r>
  <r>
    <x v="42"/>
    <x v="42"/>
    <s v="(주)지앤에스"/>
    <d v="2023-12-27T00:00:00"/>
    <s v="20231227-7017-3"/>
    <s v="베트남 노동허가서 서류 공증번역(대사관인증료)"/>
    <x v="1289"/>
    <x v="0"/>
  </r>
  <r>
    <x v="42"/>
    <x v="42"/>
    <s v="동학산장"/>
    <d v="2023-12-30T00:00:00"/>
    <s v="20231230-7001-3"/>
    <s v="야유회 세미나실 및 음식, 숙박비용(계약금)"/>
    <x v="1"/>
    <x v="116"/>
  </r>
  <r>
    <x v="42"/>
    <x v="42"/>
    <s v="가람환경 주식회사"/>
    <d v="2023-12-31T00:00:00"/>
    <s v="20231231-7035-2"/>
    <s v="대체"/>
    <x v="45"/>
    <x v="0"/>
  </r>
  <r>
    <x v="43"/>
    <x v="43"/>
    <s v="우체국"/>
    <d v="2023-01-01T00:00:00"/>
    <s v="20230101-7001-2"/>
    <s v="이자 입급시 선급법인세"/>
    <x v="2162"/>
    <x v="0"/>
  </r>
  <r>
    <x v="43"/>
    <x v="43"/>
    <s v="우체국"/>
    <d v="2023-01-01T00:00:00"/>
    <s v="20230101-7001-3"/>
    <s v="이자 입금시 지방소득세"/>
    <x v="2163"/>
    <x v="0"/>
  </r>
  <r>
    <x v="43"/>
    <x v="43"/>
    <s v="ODTECH(NANJING). CO., LTD"/>
    <d v="2023-03-02T00:00:00"/>
    <s v="20230302-7004-7"/>
    <s v="수정분개_x000a__x000a_"/>
    <x v="2164"/>
    <x v="0"/>
  </r>
  <r>
    <x v="44"/>
    <x v="44"/>
    <s v="DB손해보험"/>
    <d v="2023-06-30T00:00:00"/>
    <s v="20230630-7020-2"/>
    <s v="환경책임보험(23.06.30~24.06.30)"/>
    <x v="992"/>
    <x v="0"/>
  </r>
  <r>
    <x v="44"/>
    <x v="44"/>
    <s v="DB손해보험"/>
    <d v="2023-06-30T00:00:00"/>
    <s v="20230630-7020-5"/>
    <s v="환경책임보험(2022년 가입분)"/>
    <x v="1"/>
    <x v="1633"/>
  </r>
  <r>
    <x v="44"/>
    <x v="44"/>
    <s v="삼성화재해상보험"/>
    <d v="2023-11-20T00:00:00"/>
    <s v="20231120-7007-2"/>
    <s v="가스사고배상책임보험(23.11.15~24.11.15)"/>
    <x v="2165"/>
    <x v="0"/>
  </r>
  <r>
    <x v="44"/>
    <x v="44"/>
    <s v="한화손해보험"/>
    <d v="2023-11-20T00:00:00"/>
    <s v="20231120-7007-5"/>
    <s v="2022년 가스사고배상책임보험"/>
    <x v="1"/>
    <x v="1634"/>
  </r>
  <r>
    <x v="44"/>
    <x v="44"/>
    <s v="엠지손해보험 주식회사"/>
    <d v="2023-12-11T00:00:00"/>
    <s v="20231211-7005-2"/>
    <s v="공장화재보험(23.12.11~24.12.11)"/>
    <x v="2166"/>
    <x v="0"/>
  </r>
  <r>
    <x v="44"/>
    <x v="44"/>
    <s v="엠지손해보험 주식회사"/>
    <d v="2023-12-11T00:00:00"/>
    <s v="20231211-7005-5"/>
    <s v="공장화재보험(23.01.01~23.12.10)"/>
    <x v="1"/>
    <x v="1635"/>
  </r>
  <r>
    <x v="45"/>
    <x v="45"/>
    <s v="(주)라온크리에이트"/>
    <d v="2023-01-26T00:00:00"/>
    <s v="20230126-7004-2"/>
    <s v="매출대금 선수입금"/>
    <x v="1"/>
    <x v="1636"/>
  </r>
  <r>
    <x v="45"/>
    <x v="45"/>
    <s v="(주)라온크리에이트"/>
    <d v="2023-01-31T00:00:00"/>
    <s v="20230131-7026-1"/>
    <s v="OPFD01A060RP"/>
    <x v="2167"/>
    <x v="0"/>
  </r>
  <r>
    <x v="45"/>
    <x v="45"/>
    <s v="JIANGSU HENGFENG SUNTEC TECHNOLOGY CO LTD"/>
    <d v="2023-03-14T00:00:00"/>
    <s v="20230314-7003-2"/>
    <s v="매출대금 선수입금"/>
    <x v="1"/>
    <x v="1504"/>
  </r>
  <r>
    <x v="45"/>
    <x v="45"/>
    <s v="JIANGSU HENGFENG SUNTEC TECHNOLOGY CO LTD"/>
    <d v="2023-03-15T00:00:00"/>
    <s v="20230315-7012-1"/>
    <s v="OTDA54400CS"/>
    <x v="2168"/>
    <x v="0"/>
  </r>
  <r>
    <x v="46"/>
    <x v="46"/>
    <s v="인천세관장"/>
    <d v="2023-01-10T00:00:00"/>
    <s v="20230110-7003-1"/>
    <s v="SHENZHEN ORIENT RETURN시 수입관세"/>
    <x v="2169"/>
    <x v="0"/>
  </r>
  <r>
    <x v="46"/>
    <x v="46"/>
    <s v="전라북도 완주군"/>
    <d v="2023-01-31T00:00:00"/>
    <s v="20230131-7004-1"/>
    <s v="반도체제조외8건 등록면허세"/>
    <x v="1064"/>
    <x v="0"/>
  </r>
  <r>
    <x v="46"/>
    <x v="46"/>
    <s v="(주)오디텍전주지점"/>
    <d v="2023-01-31T00:00:00"/>
    <s v="20230131-7028-1"/>
    <s v="1월 소액"/>
    <x v="1130"/>
    <x v="0"/>
  </r>
  <r>
    <x v="46"/>
    <x v="46"/>
    <s v="국민연금공단"/>
    <d v="2023-02-10T00:00:00"/>
    <s v="20230210-7009-1"/>
    <s v="1월 국민연금"/>
    <x v="2170"/>
    <x v="0"/>
  </r>
  <r>
    <x v="46"/>
    <x v="46"/>
    <s v="인천세관장"/>
    <d v="2023-02-16T00:00:00"/>
    <s v="20230216-7009-3"/>
    <s v="PBF 1.4AS 수입 관부가세"/>
    <x v="2171"/>
    <x v="0"/>
  </r>
  <r>
    <x v="46"/>
    <x v="46"/>
    <s v="국민연금공단"/>
    <d v="2023-03-10T00:00:00"/>
    <s v="20230310-7007-1"/>
    <s v="2월 국민연금"/>
    <x v="2172"/>
    <x v="0"/>
  </r>
  <r>
    <x v="46"/>
    <x v="46"/>
    <s v="전라북도 완주군"/>
    <d v="2023-03-10T00:00:00"/>
    <s v="20230310-7008-1"/>
    <s v="1월 지방소득세(종업원분)"/>
    <x v="2173"/>
    <x v="0"/>
  </r>
  <r>
    <x v="46"/>
    <x v="46"/>
    <s v="국민연금공단"/>
    <d v="2023-03-31T00:00:00"/>
    <s v="20230331-7060-1"/>
    <s v="3월 국민연금"/>
    <x v="2174"/>
    <x v="0"/>
  </r>
  <r>
    <x v="46"/>
    <x v="46"/>
    <s v="전라북도 완주군"/>
    <d v="2023-03-31T00:00:00"/>
    <s v="20230331-7061-1"/>
    <s v="2월 지방소득세(종업원분)"/>
    <x v="673"/>
    <x v="0"/>
  </r>
  <r>
    <x v="46"/>
    <x v="46"/>
    <s v="전라북도 완주군"/>
    <d v="2023-03-31T00:00:00"/>
    <s v="20230331-7061-2"/>
    <s v="3월 지방소득세(종업원분)"/>
    <x v="675"/>
    <x v="0"/>
  </r>
  <r>
    <x v="46"/>
    <x v="46"/>
    <s v="인천세관장"/>
    <d v="2023-04-10T00:00:00"/>
    <s v="20230410-7002-3"/>
    <s v="MITAKA 100pin 수입관세"/>
    <x v="2175"/>
    <x v="0"/>
  </r>
  <r>
    <x v="46"/>
    <x v="46"/>
    <s v="국민연금공단"/>
    <d v="2023-05-10T00:00:00"/>
    <s v="20230510-7004-1"/>
    <s v="4월 국민연금"/>
    <x v="2176"/>
    <x v="0"/>
  </r>
  <r>
    <x v="46"/>
    <x v="46"/>
    <s v="특허법인 정진"/>
    <d v="2023-05-15T00:00:00"/>
    <s v="20230515-7014-4"/>
    <s v="배터리용 고체 전해질 특허 시 관납료(영세율)"/>
    <x v="2177"/>
    <x v="0"/>
  </r>
  <r>
    <x v="46"/>
    <x v="46"/>
    <s v="국민연금공단"/>
    <d v="2023-06-12T00:00:00"/>
    <s v="20230612-7003-1"/>
    <s v="5월 국민연금"/>
    <x v="2178"/>
    <x v="0"/>
  </r>
  <r>
    <x v="46"/>
    <x v="46"/>
    <s v="전라북도 완주군"/>
    <d v="2023-06-12T00:00:00"/>
    <s v="20230612-7004-1"/>
    <s v="4월 지방소득세(종업원분)"/>
    <x v="2179"/>
    <x v="0"/>
  </r>
  <r>
    <x v="46"/>
    <x v="46"/>
    <s v="전라북도 완주군"/>
    <d v="2023-06-30T00:00:00"/>
    <s v="20230630-7010-1"/>
    <s v="도로점용료"/>
    <x v="1365"/>
    <x v="0"/>
  </r>
  <r>
    <x v="46"/>
    <x v="46"/>
    <s v="국민연금공단"/>
    <d v="2023-06-30T00:00:00"/>
    <s v="20230630-7066-1"/>
    <s v="6월 국민연금"/>
    <x v="2180"/>
    <x v="0"/>
  </r>
  <r>
    <x v="46"/>
    <x v="46"/>
    <s v="전라북도 완주군"/>
    <d v="2023-06-30T00:00:00"/>
    <s v="20230630-7067-1"/>
    <s v="5월 지방소득세(종업원분)"/>
    <x v="679"/>
    <x v="0"/>
  </r>
  <r>
    <x v="46"/>
    <x v="46"/>
    <s v="전라북도 완주군"/>
    <d v="2023-06-30T00:00:00"/>
    <s v="20230630-7067-2"/>
    <s v="6월 지방소득세(종업원분)"/>
    <x v="681"/>
    <x v="0"/>
  </r>
  <r>
    <x v="46"/>
    <x v="46"/>
    <s v="전라북도 완주군"/>
    <d v="2023-07-25T00:00:00"/>
    <s v="20230725-7055-1"/>
    <s v="재산세(건축물)"/>
    <x v="2181"/>
    <x v="0"/>
  </r>
  <r>
    <x v="46"/>
    <x v="46"/>
    <s v="전라북도 완주군"/>
    <d v="2023-07-25T00:00:00"/>
    <s v="20230725-7055-2"/>
    <s v="재산세(렉시안 108동303호)"/>
    <x v="2182"/>
    <x v="0"/>
  </r>
  <r>
    <x v="46"/>
    <x v="46"/>
    <s v="전라북도 완주군"/>
    <d v="2023-07-25T00:00:00"/>
    <s v="20230725-7056-1"/>
    <s v="위험물옥내저장소,고압가스저장소 등록면허세"/>
    <x v="1028"/>
    <x v="0"/>
  </r>
  <r>
    <x v="46"/>
    <x v="46"/>
    <s v="국민연금공단"/>
    <d v="2023-08-10T00:00:00"/>
    <s v="20230810-7006-1"/>
    <s v="7월 국민연금"/>
    <x v="2183"/>
    <x v="0"/>
  </r>
  <r>
    <x v="46"/>
    <x v="46"/>
    <s v="인천공항세관장"/>
    <d v="2023-08-22T00:00:00"/>
    <s v="20230822-7003-3"/>
    <s v="PBF 1.4AS 수입 관부가세"/>
    <x v="2184"/>
    <x v="0"/>
  </r>
  <r>
    <x v="46"/>
    <x v="46"/>
    <s v="완주군청"/>
    <d v="2023-08-31T00:00:00"/>
    <s v="20230831-7009-1"/>
    <s v="주민세(법인균등분)"/>
    <x v="119"/>
    <x v="0"/>
  </r>
  <r>
    <x v="46"/>
    <x v="46"/>
    <s v="완주군청"/>
    <d v="2023-08-31T00:00:00"/>
    <s v="20230831-7009-2"/>
    <s v="주민세(사업소분)"/>
    <x v="2185"/>
    <x v="0"/>
  </r>
  <r>
    <x v="46"/>
    <x v="46"/>
    <s v="국민연금공단"/>
    <d v="2023-09-11T00:00:00"/>
    <s v="20230911-7007-1"/>
    <s v="8월 국민연금"/>
    <x v="2186"/>
    <x v="0"/>
  </r>
  <r>
    <x v="46"/>
    <x v="46"/>
    <s v="전라북도 완주군"/>
    <d v="2023-09-11T00:00:00"/>
    <s v="20230911-7008-1"/>
    <s v="7월 지방소득세(종업원분)"/>
    <x v="2187"/>
    <x v="0"/>
  </r>
  <r>
    <x v="46"/>
    <x v="46"/>
    <s v="국민연금공단"/>
    <d v="2023-09-30T00:00:00"/>
    <s v="20230930-7011-1"/>
    <s v="9월 국민연금"/>
    <x v="2188"/>
    <x v="0"/>
  </r>
  <r>
    <x v="46"/>
    <x v="46"/>
    <s v="전라북도 완주군"/>
    <d v="2023-09-30T00:00:00"/>
    <s v="20230930-7012-1"/>
    <s v="8월 지방소득세(종업원분)"/>
    <x v="685"/>
    <x v="0"/>
  </r>
  <r>
    <x v="46"/>
    <x v="46"/>
    <s v="전라북도 완주군"/>
    <d v="2023-09-30T00:00:00"/>
    <s v="20230930-7012-2"/>
    <s v="9월 지방소득세(종업원분)"/>
    <x v="687"/>
    <x v="0"/>
  </r>
  <r>
    <x v="46"/>
    <x v="46"/>
    <s v="인천공항세관장"/>
    <d v="2023-11-06T00:00:00"/>
    <s v="20231106-7002-3"/>
    <s v="100PIN 수입관세"/>
    <x v="2189"/>
    <x v="0"/>
  </r>
  <r>
    <x v="46"/>
    <x v="46"/>
    <s v="국민연금공단"/>
    <d v="2023-11-10T00:00:00"/>
    <s v="20231110-7012-1"/>
    <s v="10월 국민연금"/>
    <x v="2190"/>
    <x v="0"/>
  </r>
  <r>
    <x v="46"/>
    <x v="46"/>
    <s v="특허법인 정진"/>
    <d v="2023-11-20T00:00:00"/>
    <s v="20231120-7009-4"/>
    <s v="배터리용 고체 전해질 특허 시 관납료(영세율)"/>
    <x v="2191"/>
    <x v="0"/>
  </r>
  <r>
    <x v="46"/>
    <x v="46"/>
    <s v="국민연금공단"/>
    <d v="2023-12-11T00:00:00"/>
    <s v="20231211-7003-1"/>
    <s v="11월 국민연금"/>
    <x v="2192"/>
    <x v="0"/>
  </r>
  <r>
    <x v="46"/>
    <x v="46"/>
    <s v="전라북도 완주군"/>
    <d v="2023-12-11T00:00:00"/>
    <s v="20231211-7004-1"/>
    <s v="10월 지방소득세(종업원분)"/>
    <x v="2193"/>
    <x v="0"/>
  </r>
  <r>
    <x v="46"/>
    <x v="46"/>
    <s v="특허법인 정진"/>
    <d v="2023-12-28T00:00:00"/>
    <s v="20231228-7002-3"/>
    <s v="QD 카드뮴 양자점 개발 관납료(영세)"/>
    <x v="2177"/>
    <x v="0"/>
  </r>
  <r>
    <x v="46"/>
    <x v="46"/>
    <s v="특허법인 정진"/>
    <d v="2023-12-28T00:00:00"/>
    <s v="20231228-7003-3"/>
    <s v="UV 경화성 실리카 기반 개발 관납료(영세)"/>
    <x v="2177"/>
    <x v="0"/>
  </r>
  <r>
    <x v="46"/>
    <x v="46"/>
    <s v="국민연금공단"/>
    <d v="2023-12-31T00:00:00"/>
    <s v="20231231-7015-1"/>
    <s v="12월 국민연금"/>
    <x v="2194"/>
    <x v="0"/>
  </r>
  <r>
    <x v="46"/>
    <x v="46"/>
    <s v="전라북도 완주군"/>
    <d v="2023-12-31T00:00:00"/>
    <s v="20231231-7016-1"/>
    <s v="11월 지방소득세(종업원분)"/>
    <x v="2195"/>
    <x v="0"/>
  </r>
  <r>
    <x v="46"/>
    <x v="46"/>
    <s v="전라북도 완주군"/>
    <d v="2023-12-31T00:00:00"/>
    <s v="20231231-7016-2"/>
    <s v="12월 지방소득세(종업원분)"/>
    <x v="2196"/>
    <x v="0"/>
  </r>
  <r>
    <x v="47"/>
    <x v="47"/>
    <s v="ODTECH(NANJING). CO., LTD"/>
    <d v="2023-03-02T00:00:00"/>
    <s v="20230302-7004-6"/>
    <s v="남경 철수에 따른 출자금 회수시 제세금"/>
    <x v="2164"/>
    <x v="0"/>
  </r>
  <r>
    <x v="47"/>
    <x v="47"/>
    <s v="ODTECH(NANJING). CO., LTD"/>
    <d v="2023-03-02T00:00:00"/>
    <s v="20230302-7004-8"/>
    <s v="수정분개_x000a__x000a_"/>
    <x v="2197"/>
    <x v="0"/>
  </r>
  <r>
    <x v="48"/>
    <x v="48"/>
    <s v="오텍코리아 주식회사"/>
    <d v="2023-01-04T00:00:00"/>
    <s v="20230104-7007-1"/>
    <s v="알루미나"/>
    <x v="2038"/>
    <x v="0"/>
  </r>
  <r>
    <x v="48"/>
    <x v="48"/>
    <s v="(주)한국피더블유티"/>
    <d v="2023-01-06T00:00:00"/>
    <s v="20230106-7004-1"/>
    <s v="Titan ASD"/>
    <x v="537"/>
    <x v="0"/>
  </r>
  <r>
    <x v="48"/>
    <x v="48"/>
    <s v="한국미우라공업(주)"/>
    <d v="2023-01-10T00:00:00"/>
    <s v="20230110-7009-1"/>
    <s v="복합청관제 외"/>
    <x v="1244"/>
    <x v="0"/>
  </r>
  <r>
    <x v="48"/>
    <x v="48"/>
    <s v="호연테크"/>
    <d v="2023-01-13T00:00:00"/>
    <s v="20230113-7005-1"/>
    <s v="FE-SEM 수리"/>
    <x v="2198"/>
    <x v="0"/>
  </r>
  <r>
    <x v="48"/>
    <x v="48"/>
    <s v="바다정수산업(주)"/>
    <d v="2023-01-13T00:00:00"/>
    <s v="20230113-7008-1"/>
    <s v="마이크로필터 (12월, 1월) 외"/>
    <x v="2199"/>
    <x v="0"/>
  </r>
  <r>
    <x v="48"/>
    <x v="48"/>
    <s v="에이엠씨주식회사"/>
    <d v="2023-01-16T00:00:00"/>
    <s v="20230116-7003-1"/>
    <s v="UV tape"/>
    <x v="2200"/>
    <x v="0"/>
  </r>
  <r>
    <x v="48"/>
    <x v="48"/>
    <s v="덕성기획"/>
    <d v="2023-01-20T00:00:00"/>
    <s v="20230120-7005-1"/>
    <s v="C/T 스티커 외"/>
    <x v="1166"/>
    <x v="0"/>
  </r>
  <r>
    <x v="48"/>
    <x v="48"/>
    <s v="한국특수가스(주)"/>
    <d v="2023-01-23T00:00:00"/>
    <s v="20230123-7002-1"/>
    <s v="가스"/>
    <x v="2201"/>
    <x v="0"/>
  </r>
  <r>
    <x v="48"/>
    <x v="48"/>
    <s v="세미원"/>
    <d v="2023-01-25T00:00:00"/>
    <s v="20230125-7009-1"/>
    <s v="프로브카드"/>
    <x v="2202"/>
    <x v="0"/>
  </r>
  <r>
    <x v="48"/>
    <x v="48"/>
    <s v="(주)코디스"/>
    <d v="2023-01-25T00:00:00"/>
    <s v="20230125-7010-1"/>
    <s v="Blade"/>
    <x v="2203"/>
    <x v="0"/>
  </r>
  <r>
    <x v="48"/>
    <x v="48"/>
    <s v="케이오엘(KOL)"/>
    <d v="2023-01-25T00:00:00"/>
    <s v="20230125-7011-1"/>
    <s v="YSH-250D"/>
    <x v="117"/>
    <x v="0"/>
  </r>
  <r>
    <x v="48"/>
    <x v="48"/>
    <s v="우진ACT 호남지사"/>
    <d v="2023-01-25T00:00:00"/>
    <s v="20230125-7013-1"/>
    <s v="클린룸 소모품"/>
    <x v="2204"/>
    <x v="0"/>
  </r>
  <r>
    <x v="48"/>
    <x v="48"/>
    <s v="애드테크"/>
    <d v="2023-01-25T00:00:00"/>
    <s v="20230125-7016-1"/>
    <s v="DN280L tape"/>
    <x v="2205"/>
    <x v="0"/>
  </r>
  <r>
    <x v="48"/>
    <x v="48"/>
    <s v="진흥무역(주)"/>
    <d v="2023-01-25T00:00:00"/>
    <s v="20230125-7018-1"/>
    <s v="전사지 외"/>
    <x v="2206"/>
    <x v="0"/>
  </r>
  <r>
    <x v="48"/>
    <x v="48"/>
    <s v="에이엠씨주식회사"/>
    <d v="2023-01-25T00:00:00"/>
    <s v="20230125-7029-1"/>
    <s v="UV tape"/>
    <x v="2207"/>
    <x v="0"/>
  </r>
  <r>
    <x v="48"/>
    <x v="48"/>
    <s v="NTL(엔티엘)"/>
    <d v="2023-01-25T00:00:00"/>
    <s v="20230125-7034-1"/>
    <s v="OSZ-1017-001 수리 외"/>
    <x v="2208"/>
    <x v="0"/>
  </r>
  <r>
    <x v="48"/>
    <x v="48"/>
    <s v="(주)비앤아이시스템"/>
    <d v="2023-01-27T00:00:00"/>
    <s v="20230127-7003-1"/>
    <s v="라벨"/>
    <x v="2209"/>
    <x v="0"/>
  </r>
  <r>
    <x v="48"/>
    <x v="48"/>
    <s v="동원로엑스(주)"/>
    <d v="2023-01-30T00:00:00"/>
    <s v="20230130-7003-1"/>
    <s v="남경 설비 보관 비용"/>
    <x v="1306"/>
    <x v="0"/>
  </r>
  <r>
    <x v="48"/>
    <x v="48"/>
    <s v="대진상사"/>
    <d v="2023-01-30T00:00:00"/>
    <s v="20230130-7010-1"/>
    <s v="청소용품 구매"/>
    <x v="2210"/>
    <x v="0"/>
  </r>
  <r>
    <x v="48"/>
    <x v="48"/>
    <s v="한영"/>
    <d v="2023-01-30T00:00:00"/>
    <s v="20230130-7012-1"/>
    <s v="양자점 제조관련 글러브박스  글러브 선입금"/>
    <x v="2211"/>
    <x v="0"/>
  </r>
  <r>
    <x v="48"/>
    <x v="48"/>
    <s v="진솔씨엔티"/>
    <d v="2023-01-31T00:00:00"/>
    <s v="20230131-7013-1"/>
    <s v="소석회"/>
    <x v="1825"/>
    <x v="0"/>
  </r>
  <r>
    <x v="48"/>
    <x v="48"/>
    <s v="(주)에어코"/>
    <d v="2023-01-31T00:00:00"/>
    <s v="20230131-7037-1"/>
    <s v="가스"/>
    <x v="3"/>
    <x v="0"/>
  </r>
  <r>
    <x v="48"/>
    <x v="48"/>
    <s v="현대종합전기"/>
    <d v="2023-01-31T00:00:00"/>
    <s v="20230131-7040-1"/>
    <s v="분전함 1식"/>
    <x v="45"/>
    <x v="0"/>
  </r>
  <r>
    <x v="48"/>
    <x v="48"/>
    <s v="현대종합전기"/>
    <d v="2023-01-31T00:00:00"/>
    <s v="20230131-7041-1"/>
    <s v="전선 외"/>
    <x v="2212"/>
    <x v="0"/>
  </r>
  <r>
    <x v="48"/>
    <x v="48"/>
    <s v="진성산업"/>
    <d v="2023-02-07T00:00:00"/>
    <s v="20230207-7001-1"/>
    <s v="출하 box"/>
    <x v="11"/>
    <x v="0"/>
  </r>
  <r>
    <x v="48"/>
    <x v="48"/>
    <s v="(주)한국피더블유티"/>
    <d v="2023-02-07T00:00:00"/>
    <s v="20230207-7021-1"/>
    <s v="Titan ASD"/>
    <x v="537"/>
    <x v="0"/>
  </r>
  <r>
    <x v="48"/>
    <x v="48"/>
    <s v="한국미우라공업(주)"/>
    <d v="2023-02-08T00:00:00"/>
    <s v="20230208-7001-1"/>
    <s v="복합청관제 외"/>
    <x v="1244"/>
    <x v="0"/>
  </r>
  <r>
    <x v="48"/>
    <x v="48"/>
    <s v="덕성기획"/>
    <d v="2023-02-08T00:00:00"/>
    <s v="20230208-7002-1"/>
    <s v="C/T 스티커 외"/>
    <x v="1244"/>
    <x v="0"/>
  </r>
  <r>
    <x v="48"/>
    <x v="48"/>
    <s v="NANJING EVERGREEN TRADE CO LTD"/>
    <d v="2023-02-09T00:00:00"/>
    <s v="20230209-7004-3"/>
    <s v="Wafer"/>
    <x v="308"/>
    <x v="0"/>
  </r>
  <r>
    <x v="48"/>
    <x v="48"/>
    <s v="디스코하이테크코리아(주)"/>
    <d v="2023-02-09T00:00:00"/>
    <s v="20230209-7007-1"/>
    <s v="2월 Blade 매입"/>
    <x v="2213"/>
    <x v="0"/>
  </r>
  <r>
    <x v="48"/>
    <x v="48"/>
    <s v="Shenzhen Qingyi Photomask"/>
    <d v="2023-02-10T00:00:00"/>
    <s v="20230210-7008-1"/>
    <s v="포토마스크"/>
    <x v="309"/>
    <x v="0"/>
  </r>
  <r>
    <x v="48"/>
    <x v="48"/>
    <s v="램프코리아"/>
    <d v="2023-02-13T00:00:00"/>
    <s v="20230213-7004-2"/>
    <s v="반도체 공장용 형광등"/>
    <x v="2214"/>
    <x v="0"/>
  </r>
  <r>
    <x v="48"/>
    <x v="48"/>
    <s v="램프코리아"/>
    <d v="2023-02-13T00:00:00"/>
    <s v="20230213-7004-3"/>
    <s v="반도체 공장용 형광등"/>
    <x v="1674"/>
    <x v="0"/>
  </r>
  <r>
    <x v="48"/>
    <x v="48"/>
    <s v="오병이어주식회사"/>
    <d v="2023-02-13T00:00:00"/>
    <s v="20230213-7004-4"/>
    <s v="잉크카트리지"/>
    <x v="1143"/>
    <x v="0"/>
  </r>
  <r>
    <x v="48"/>
    <x v="48"/>
    <s v="오병이어주식회사"/>
    <d v="2023-02-13T00:00:00"/>
    <s v="20230213-7004-5"/>
    <s v="잉크카트리지"/>
    <x v="1576"/>
    <x v="0"/>
  </r>
  <r>
    <x v="48"/>
    <x v="48"/>
    <s v="닥터룩스"/>
    <d v="2023-02-13T00:00:00"/>
    <s v="20230213-7004-6"/>
    <s v="삼파장 형광램프"/>
    <x v="2215"/>
    <x v="0"/>
  </r>
  <r>
    <x v="48"/>
    <x v="48"/>
    <s v="한성LED조명"/>
    <d v="2023-02-13T00:00:00"/>
    <s v="20230213-7004-7"/>
    <s v="몰드(한성LED조명)"/>
    <x v="2216"/>
    <x v="0"/>
  </r>
  <r>
    <x v="48"/>
    <x v="48"/>
    <s v="한성LED조명"/>
    <d v="2023-02-13T00:00:00"/>
    <s v="20230213-7004-8"/>
    <s v="몰드(한성LED조명)"/>
    <x v="2162"/>
    <x v="0"/>
  </r>
  <r>
    <x v="48"/>
    <x v="48"/>
    <s v="다담P&amp;C"/>
    <d v="2023-02-13T00:00:00"/>
    <s v="20230213-7004-9"/>
    <s v="폐기물 말통(다담P&amp;C)"/>
    <x v="2217"/>
    <x v="0"/>
  </r>
  <r>
    <x v="48"/>
    <x v="48"/>
    <s v="다담P&amp;C"/>
    <d v="2023-02-13T00:00:00"/>
    <s v="20230213-7004-10"/>
    <s v="폐기물 말통(다담P&amp;C)"/>
    <x v="431"/>
    <x v="0"/>
  </r>
  <r>
    <x v="48"/>
    <x v="48"/>
    <s v="와이에스엔지니어링"/>
    <d v="2023-02-13T00:00:00"/>
    <s v="20230213-7006-1"/>
    <s v="TOC Reduction HE Lamp"/>
    <x v="748"/>
    <x v="0"/>
  </r>
  <r>
    <x v="48"/>
    <x v="48"/>
    <s v="디스코하이테크코리아(주)"/>
    <d v="2023-02-14T00:00:00"/>
    <s v="20230214-7005-1"/>
    <s v="2월 Blade 매입"/>
    <x v="2218"/>
    <x v="0"/>
  </r>
  <r>
    <x v="48"/>
    <x v="48"/>
    <s v="(주)컴퓨존"/>
    <d v="2023-02-14T00:00:00"/>
    <s v="20230214-7007-1"/>
    <s v="개발팀 업무용 PC 구입"/>
    <x v="2219"/>
    <x v="0"/>
  </r>
  <r>
    <x v="48"/>
    <x v="48"/>
    <s v="현대플러스사무용가구"/>
    <d v="2023-02-15T00:00:00"/>
    <s v="20230215-7007-1"/>
    <s v="책상, 의자"/>
    <x v="2220"/>
    <x v="0"/>
  </r>
  <r>
    <x v="48"/>
    <x v="48"/>
    <s v="케이오엘(KOL)"/>
    <d v="2023-02-15T00:00:00"/>
    <s v="20230215-7012-1"/>
    <s v="YSH-250D"/>
    <x v="117"/>
    <x v="0"/>
  </r>
  <r>
    <x v="48"/>
    <x v="48"/>
    <s v="우진ACT 호남지사"/>
    <d v="2023-02-20T00:00:00"/>
    <s v="20230220-7002-1"/>
    <s v="클린룸 소모품"/>
    <x v="2221"/>
    <x v="0"/>
  </r>
  <r>
    <x v="48"/>
    <x v="48"/>
    <s v="(주)컴퓨존"/>
    <d v="2023-02-20T00:00:00"/>
    <s v="20230220-7010-1"/>
    <s v="시설팀 업무용 PC 구입"/>
    <x v="2222"/>
    <x v="0"/>
  </r>
  <r>
    <x v="48"/>
    <x v="48"/>
    <s v="진양제지"/>
    <d v="2023-02-20T00:00:00"/>
    <s v="20230220-7013-1"/>
    <s v="화장지"/>
    <x v="2223"/>
    <x v="0"/>
  </r>
  <r>
    <x v="48"/>
    <x v="48"/>
    <s v="현대산업전기"/>
    <d v="2023-02-20T00:00:00"/>
    <s v="20230220-7017-1"/>
    <s v="부스터펌프 수리외 해체, 설치"/>
    <x v="1245"/>
    <x v="0"/>
  </r>
  <r>
    <x v="48"/>
    <x v="48"/>
    <s v="현대플러스사무용가구"/>
    <d v="2023-02-22T00:00:00"/>
    <s v="20230222-7004-1"/>
    <s v="침대"/>
    <x v="2224"/>
    <x v="0"/>
  </r>
  <r>
    <x v="48"/>
    <x v="48"/>
    <s v="우진ACT 호남지사"/>
    <d v="2023-02-23T00:00:00"/>
    <s v="20230223-7003-1"/>
    <s v="클린룸 소모품"/>
    <x v="2225"/>
    <x v="0"/>
  </r>
  <r>
    <x v="48"/>
    <x v="48"/>
    <s v="한국특수가스(주)"/>
    <d v="2023-02-23T00:00:00"/>
    <s v="20230223-7004-1"/>
    <s v="가스"/>
    <x v="2226"/>
    <x v="0"/>
  </r>
  <r>
    <x v="48"/>
    <x v="48"/>
    <s v="진흥무역(주)"/>
    <d v="2023-02-24T00:00:00"/>
    <s v="20230224-7021-1"/>
    <s v="전사지 외"/>
    <x v="2227"/>
    <x v="0"/>
  </r>
  <r>
    <x v="48"/>
    <x v="48"/>
    <s v="(주)코디스"/>
    <d v="2023-02-24T00:00:00"/>
    <s v="20230224-7025-1"/>
    <s v="Blade"/>
    <x v="242"/>
    <x v="0"/>
  </r>
  <r>
    <x v="48"/>
    <x v="48"/>
    <s v="하이엠솔루텍주식회사"/>
    <d v="2023-02-24T00:00:00"/>
    <s v="20230224-7026-1"/>
    <s v="에어컨 수리비"/>
    <x v="2228"/>
    <x v="0"/>
  </r>
  <r>
    <x v="48"/>
    <x v="48"/>
    <s v="(주)비앤아이시스템"/>
    <d v="2023-02-27T00:00:00"/>
    <s v="20230227-7004-1"/>
    <s v="라벨"/>
    <x v="2229"/>
    <x v="0"/>
  </r>
  <r>
    <x v="48"/>
    <x v="48"/>
    <s v="현대플러스사무용가구"/>
    <d v="2023-02-27T00:00:00"/>
    <s v="20230227-7005-1"/>
    <s v="식탁,식탁의자"/>
    <x v="1858"/>
    <x v="0"/>
  </r>
  <r>
    <x v="48"/>
    <x v="48"/>
    <s v="에이엠씨주식회사"/>
    <d v="2023-02-27T00:00:00"/>
    <s v="20230227-7007-1"/>
    <s v="UV tape"/>
    <x v="2230"/>
    <x v="0"/>
  </r>
  <r>
    <x v="48"/>
    <x v="48"/>
    <s v="(주)오디텍전주지점"/>
    <d v="2023-02-28T00:00:00"/>
    <s v="20230228-7015-4"/>
    <s v="2월 소액"/>
    <x v="2231"/>
    <x v="0"/>
  </r>
  <r>
    <x v="48"/>
    <x v="48"/>
    <s v="애드테크"/>
    <d v="2023-02-28T00:00:00"/>
    <s v="20230228-7016-1"/>
    <s v="DN280L tape"/>
    <x v="2070"/>
    <x v="0"/>
  </r>
  <r>
    <x v="48"/>
    <x v="48"/>
    <s v="동원로엑스(주)"/>
    <d v="2023-02-28T00:00:00"/>
    <s v="20230228-7018-1"/>
    <s v="남경 설비 보관 비용"/>
    <x v="1306"/>
    <x v="0"/>
  </r>
  <r>
    <x v="48"/>
    <x v="48"/>
    <s v="NTL(엔티엘)"/>
    <d v="2023-02-28T00:00:00"/>
    <s v="20230228-7025-1"/>
    <s v="OSZ-1019-01 수리 외"/>
    <x v="2232"/>
    <x v="0"/>
  </r>
  <r>
    <x v="48"/>
    <x v="48"/>
    <s v="(주)금화"/>
    <d v="2023-02-28T00:00:00"/>
    <s v="20230228-7031-1"/>
    <s v="박스"/>
    <x v="1006"/>
    <x v="0"/>
  </r>
  <r>
    <x v="48"/>
    <x v="48"/>
    <s v="진솔씨엔티"/>
    <d v="2023-02-28T00:00:00"/>
    <s v="20230228-7032-1"/>
    <s v="소석회"/>
    <x v="1825"/>
    <x v="0"/>
  </r>
  <r>
    <x v="48"/>
    <x v="48"/>
    <s v="오텍코리아 주식회사"/>
    <d v="2023-02-28T00:00:00"/>
    <s v="20230228-7034-1"/>
    <s v="알루미나"/>
    <x v="2038"/>
    <x v="0"/>
  </r>
  <r>
    <x v="48"/>
    <x v="48"/>
    <s v="(주)에어코"/>
    <d v="2023-02-28T00:00:00"/>
    <s v="20230228-7035-1"/>
    <s v="가스"/>
    <x v="6"/>
    <x v="0"/>
  </r>
  <r>
    <x v="48"/>
    <x v="48"/>
    <s v="행복나래주식회사"/>
    <d v="2023-02-28T00:00:00"/>
    <s v="20230228-7056-1"/>
    <s v="펄프청소기"/>
    <x v="257"/>
    <x v="0"/>
  </r>
  <r>
    <x v="48"/>
    <x v="48"/>
    <s v="반도체사업부"/>
    <d v="2023-02-28T00:00:00"/>
    <s v="20230228-7056-4"/>
    <s v="청소용품"/>
    <x v="2233"/>
    <x v="0"/>
  </r>
  <r>
    <x v="48"/>
    <x v="48"/>
    <s v="디스코하이테크코리아(주)"/>
    <d v="2023-03-01T00:00:00"/>
    <s v="20230301-7002-1"/>
    <s v="Blade 매입"/>
    <x v="2234"/>
    <x v="0"/>
  </r>
  <r>
    <x v="48"/>
    <x v="48"/>
    <s v="(주)현대전기"/>
    <d v="2023-03-03T00:00:00"/>
    <s v="20230303-7006-1"/>
    <s v="주사전자현미경 전원공사"/>
    <x v="2235"/>
    <x v="0"/>
  </r>
  <r>
    <x v="48"/>
    <x v="48"/>
    <s v="(주)리트젠"/>
    <d v="2023-03-03T00:00:00"/>
    <s v="20230303-7007-1"/>
    <s v="UV LAMP"/>
    <x v="1006"/>
    <x v="0"/>
  </r>
  <r>
    <x v="48"/>
    <x v="48"/>
    <s v="(주)컴퓨존"/>
    <d v="2023-03-03T00:00:00"/>
    <s v="20230303-7009-1"/>
    <s v="신규인원 업무용 PC 구입"/>
    <x v="2236"/>
    <x v="0"/>
  </r>
  <r>
    <x v="48"/>
    <x v="48"/>
    <s v="세기공조설비(센추리에어콘)"/>
    <d v="2023-03-04T00:00:00"/>
    <s v="20230304-7001-1"/>
    <s v="스탠드형냉난방기이설"/>
    <x v="2237"/>
    <x v="0"/>
  </r>
  <r>
    <x v="48"/>
    <x v="48"/>
    <s v="와이에스엔지니어링"/>
    <d v="2023-03-04T00:00:00"/>
    <s v="20230304-7005-1"/>
    <s v="EDI 세정공사"/>
    <x v="2238"/>
    <x v="0"/>
  </r>
  <r>
    <x v="48"/>
    <x v="48"/>
    <s v="다담P&amp;C"/>
    <d v="2023-03-06T00:00:00"/>
    <s v="20230306-7002-2"/>
    <s v="폐기물 말통"/>
    <x v="2239"/>
    <x v="0"/>
  </r>
  <r>
    <x v="48"/>
    <x v="48"/>
    <s v="샤이너스 주식회사"/>
    <d v="2023-03-06T00:00:00"/>
    <s v="20230306-7002-4"/>
    <s v="형광등"/>
    <x v="1130"/>
    <x v="0"/>
  </r>
  <r>
    <x v="48"/>
    <x v="48"/>
    <s v="유한회사 로이인터내셔널"/>
    <d v="2023-03-06T00:00:00"/>
    <s v="20230306-7002-5"/>
    <s v="환풍기"/>
    <x v="2240"/>
    <x v="0"/>
  </r>
  <r>
    <x v="48"/>
    <x v="48"/>
    <s v="주영테크"/>
    <d v="2023-03-06T00:00:00"/>
    <s v="20230306-7011-1"/>
    <s v="사무용품"/>
    <x v="2241"/>
    <x v="0"/>
  </r>
  <r>
    <x v="48"/>
    <x v="48"/>
    <s v="(주)한국피더블유티"/>
    <d v="2023-03-06T00:00:00"/>
    <s v="20230306-7015-1"/>
    <s v="Titan ASD"/>
    <x v="537"/>
    <x v="0"/>
  </r>
  <r>
    <x v="48"/>
    <x v="48"/>
    <s v="한국미우라공업(주)"/>
    <d v="2023-03-07T00:00:00"/>
    <s v="20230307-7004-1"/>
    <s v="복합청관제 외"/>
    <x v="1749"/>
    <x v="0"/>
  </r>
  <r>
    <x v="48"/>
    <x v="48"/>
    <s v="현대플러스사무용가구"/>
    <d v="2023-03-08T00:00:00"/>
    <s v="20230308-7003-1"/>
    <s v="의자"/>
    <x v="558"/>
    <x v="0"/>
  </r>
  <r>
    <x v="48"/>
    <x v="48"/>
    <s v="Shenzhen Qingyi Photomask"/>
    <d v="2023-03-09T00:00:00"/>
    <s v="20230309-7006-1"/>
    <s v="포토마스크"/>
    <x v="2242"/>
    <x v="0"/>
  </r>
  <r>
    <x v="48"/>
    <x v="48"/>
    <s v="Shenzhen Qingyi Photomask"/>
    <d v="2023-03-09T00:00:00"/>
    <s v="20230309-7010-1"/>
    <s v="포토마스크"/>
    <x v="2243"/>
    <x v="0"/>
  </r>
  <r>
    <x v="48"/>
    <x v="48"/>
    <s v="뉴텍"/>
    <d v="2023-03-13T00:00:00"/>
    <s v="20230313-7002-1"/>
    <s v="DRY PUMP 외"/>
    <x v="2244"/>
    <x v="0"/>
  </r>
  <r>
    <x v="48"/>
    <x v="48"/>
    <s v="미래SWT"/>
    <d v="2023-03-13T00:00:00"/>
    <s v="20230313-7005-1"/>
    <s v="유기배기 정기교체"/>
    <x v="2245"/>
    <x v="0"/>
  </r>
  <r>
    <x v="48"/>
    <x v="48"/>
    <s v="Shenzhen Qingyi Photomask"/>
    <d v="2023-03-13T00:00:00"/>
    <s v="20230313-7008-1"/>
    <s v="포토마스크"/>
    <x v="2246"/>
    <x v="0"/>
  </r>
  <r>
    <x v="48"/>
    <x v="48"/>
    <s v="디스코하이테크코리아(주)"/>
    <d v="2023-03-16T00:00:00"/>
    <s v="20230316-7005-1"/>
    <s v="Blade 매입"/>
    <x v="2247"/>
    <x v="0"/>
  </r>
  <r>
    <x v="48"/>
    <x v="48"/>
    <s v="주식회사 넥스텍"/>
    <d v="2023-03-17T00:00:00"/>
    <s v="20230317-7011-1"/>
    <s v="Concept1 수리비용"/>
    <x v="2248"/>
    <x v="0"/>
  </r>
  <r>
    <x v="48"/>
    <x v="48"/>
    <s v="(주)컴퓨존"/>
    <d v="2023-03-20T00:00:00"/>
    <s v="20230320-7003-1"/>
    <s v="개발팀 신규사원 업무용 PC 외 구입"/>
    <x v="2249"/>
    <x v="0"/>
  </r>
  <r>
    <x v="48"/>
    <x v="48"/>
    <s v="(주)컴퓨존"/>
    <d v="2023-03-20T00:00:00"/>
    <s v="20230320-7010-1"/>
    <s v="전산 소모품 구입"/>
    <x v="2250"/>
    <x v="0"/>
  </r>
  <r>
    <x v="48"/>
    <x v="48"/>
    <s v="우진ACT 호남지사"/>
    <d v="2023-03-22T00:00:00"/>
    <s v="20230322-7004-1"/>
    <s v="클린룸 소모품"/>
    <x v="2251"/>
    <x v="0"/>
  </r>
  <r>
    <x v="48"/>
    <x v="48"/>
    <s v="바다정수산업(주)"/>
    <d v="2023-03-23T00:00:00"/>
    <s v="20230323-7004-1"/>
    <s v="마이크로필터 외"/>
    <x v="2252"/>
    <x v="0"/>
  </r>
  <r>
    <x v="48"/>
    <x v="48"/>
    <s v="에이엠씨주식회사"/>
    <d v="2023-03-24T00:00:00"/>
    <s v="20230324-7003-1"/>
    <s v="UV tape"/>
    <x v="2253"/>
    <x v="0"/>
  </r>
  <r>
    <x v="48"/>
    <x v="48"/>
    <s v="진흥무역(주)"/>
    <d v="2023-03-24T00:00:00"/>
    <s v="20230324-7006-1"/>
    <s v="전사지 외"/>
    <x v="2254"/>
    <x v="0"/>
  </r>
  <r>
    <x v="48"/>
    <x v="48"/>
    <s v="우진ACT 호남지사"/>
    <d v="2023-03-24T00:00:00"/>
    <s v="20230324-7007-1"/>
    <s v="클린룸 소모품"/>
    <x v="2255"/>
    <x v="0"/>
  </r>
  <r>
    <x v="48"/>
    <x v="48"/>
    <s v="(주)코디스"/>
    <d v="2023-03-24T00:00:00"/>
    <s v="20230324-7008-1"/>
    <s v="Blade"/>
    <x v="2256"/>
    <x v="0"/>
  </r>
  <r>
    <x v="48"/>
    <x v="48"/>
    <s v="한국특수가스(주)"/>
    <d v="2023-03-24T00:00:00"/>
    <s v="20230324-7012-1"/>
    <s v="가스"/>
    <x v="2257"/>
    <x v="0"/>
  </r>
  <r>
    <x v="48"/>
    <x v="48"/>
    <s v="주식회사 성진테크"/>
    <d v="2023-03-27T00:00:00"/>
    <s v="20230327-7016-1"/>
    <s v="RUBBER COLLET 외 1건"/>
    <x v="2258"/>
    <x v="0"/>
  </r>
  <r>
    <x v="48"/>
    <x v="48"/>
    <s v="주식회사 쎄미파워"/>
    <d v="2023-03-28T00:00:00"/>
    <s v="20230328-7003-1"/>
    <s v="프로브카드 수리"/>
    <x v="2259"/>
    <x v="0"/>
  </r>
  <r>
    <x v="48"/>
    <x v="48"/>
    <s v="(주)금화"/>
    <d v="2023-03-29T00:00:00"/>
    <s v="20230329-7001-1"/>
    <s v="박스"/>
    <x v="2260"/>
    <x v="0"/>
  </r>
  <r>
    <x v="48"/>
    <x v="48"/>
    <s v="(주)비앤아이시스템"/>
    <d v="2023-03-30T00:00:00"/>
    <s v="20230330-7004-1"/>
    <s v="라벨"/>
    <x v="2261"/>
    <x v="0"/>
  </r>
  <r>
    <x v="48"/>
    <x v="48"/>
    <s v="MITAKA CO LTD"/>
    <d v="2023-03-30T00:00:00"/>
    <s v="20230330-7011-1"/>
    <s v="100 PIN"/>
    <x v="2136"/>
    <x v="0"/>
  </r>
  <r>
    <x v="48"/>
    <x v="48"/>
    <s v="NTL(엔티엘)"/>
    <d v="2023-03-30T00:00:00"/>
    <s v="20230330-7014-1"/>
    <s v="100Pin 수리"/>
    <x v="2262"/>
    <x v="0"/>
  </r>
  <r>
    <x v="48"/>
    <x v="48"/>
    <s v="린텍어드벤스테크놀로지코리아"/>
    <d v="2023-03-31T00:00:00"/>
    <s v="20230331-7013-1"/>
    <s v="D-171D"/>
    <x v="160"/>
    <x v="0"/>
  </r>
  <r>
    <x v="48"/>
    <x v="48"/>
    <s v="동원로엑스(주)"/>
    <d v="2023-03-31T00:00:00"/>
    <s v="20230331-7014-1"/>
    <s v="남경 설비 보관 비용"/>
    <x v="1306"/>
    <x v="0"/>
  </r>
  <r>
    <x v="48"/>
    <x v="48"/>
    <s v="진솔씨엔티"/>
    <d v="2023-03-31T00:00:00"/>
    <s v="20230331-7015-1"/>
    <s v="소석회"/>
    <x v="1491"/>
    <x v="0"/>
  </r>
  <r>
    <x v="48"/>
    <x v="48"/>
    <s v="오텍코리아 주식회사"/>
    <d v="2023-03-31T00:00:00"/>
    <s v="20230331-7031-1"/>
    <s v="알루미나"/>
    <x v="2038"/>
    <x v="0"/>
  </r>
  <r>
    <x v="48"/>
    <x v="48"/>
    <s v="(주)에어코"/>
    <d v="2023-03-31T00:00:00"/>
    <s v="20230331-7034-1"/>
    <s v="가스"/>
    <x v="3"/>
    <x v="0"/>
  </r>
  <r>
    <x v="48"/>
    <x v="48"/>
    <s v="영신전기"/>
    <d v="2023-03-31T00:00:00"/>
    <s v="20230331-7038-2"/>
    <s v="에어컨리모컨(영신전기)"/>
    <x v="1143"/>
    <x v="0"/>
  </r>
  <r>
    <x v="48"/>
    <x v="48"/>
    <s v="영신전기"/>
    <d v="2023-03-31T00:00:00"/>
    <s v="20230331-7038-3"/>
    <s v="에어컨리모컨(영신전기)"/>
    <x v="1428"/>
    <x v="0"/>
  </r>
  <r>
    <x v="48"/>
    <x v="48"/>
    <s v="케이앤에스커넥터"/>
    <d v="2023-03-31T00:00:00"/>
    <s v="20230331-7038-4"/>
    <s v="플라스틱 에어건(케이앤에스커넥터)"/>
    <x v="1383"/>
    <x v="0"/>
  </r>
  <r>
    <x v="48"/>
    <x v="48"/>
    <s v="케이앤에스커넥터"/>
    <d v="2023-03-31T00:00:00"/>
    <s v="20230331-7038-5"/>
    <s v="플라스틱 에어건(케이앤에스커넥터)"/>
    <x v="1428"/>
    <x v="0"/>
  </r>
  <r>
    <x v="48"/>
    <x v="48"/>
    <s v="이든테크"/>
    <d v="2023-03-31T00:00:00"/>
    <s v="20230331-7038-6"/>
    <s v="온습도기록펜"/>
    <x v="1270"/>
    <x v="0"/>
  </r>
  <r>
    <x v="48"/>
    <x v="48"/>
    <s v="이든테크"/>
    <d v="2023-03-31T00:00:00"/>
    <s v="20230331-7038-7"/>
    <s v="온습도기록펜"/>
    <x v="2263"/>
    <x v="0"/>
  </r>
  <r>
    <x v="48"/>
    <x v="48"/>
    <s v="바디웰"/>
    <d v="2023-03-31T00:00:00"/>
    <s v="20230331-7038-8"/>
    <s v="LED 라이트 자석(바디웰)"/>
    <x v="2264"/>
    <x v="0"/>
  </r>
  <r>
    <x v="48"/>
    <x v="48"/>
    <s v="바디웰"/>
    <d v="2023-03-31T00:00:00"/>
    <s v="20230331-7038-9"/>
    <s v="LED 라이트 자석(바디웰)"/>
    <x v="1428"/>
    <x v="0"/>
  </r>
  <r>
    <x v="48"/>
    <x v="48"/>
    <s v="다담P&amp;C"/>
    <d v="2023-03-31T00:00:00"/>
    <s v="20230331-7038-10"/>
    <s v="폐기물 말통(다담P&amp;C)"/>
    <x v="2265"/>
    <x v="0"/>
  </r>
  <r>
    <x v="48"/>
    <x v="48"/>
    <s v="다담P&amp;C"/>
    <d v="2023-03-31T00:00:00"/>
    <s v="20230331-7038-11"/>
    <s v="폐기물 말통(다담P&amp;C)"/>
    <x v="431"/>
    <x v="0"/>
  </r>
  <r>
    <x v="48"/>
    <x v="48"/>
    <s v="(주)석영테크"/>
    <d v="2023-03-31T00:00:00"/>
    <s v="20230331-7057-1"/>
    <s v="ASQ BOAT"/>
    <x v="2266"/>
    <x v="0"/>
  </r>
  <r>
    <x v="48"/>
    <x v="48"/>
    <s v="런글로벌"/>
    <d v="2023-03-31T00:00:00"/>
    <s v="20230331-7072-1"/>
    <s v="사무용품"/>
    <x v="2267"/>
    <x v="0"/>
  </r>
  <r>
    <x v="48"/>
    <x v="48"/>
    <s v="주영테크"/>
    <d v="2023-03-31T00:00:00"/>
    <s v="20230331-7072-2"/>
    <s v="사무용품"/>
    <x v="1352"/>
    <x v="0"/>
  </r>
  <r>
    <x v="48"/>
    <x v="48"/>
    <s v="주영테크"/>
    <d v="2023-03-31T00:00:00"/>
    <s v="20230331-7072-3"/>
    <s v="사무용품"/>
    <x v="1071"/>
    <x v="0"/>
  </r>
  <r>
    <x v="48"/>
    <x v="48"/>
    <s v="한국알박(주)"/>
    <d v="2023-04-03T00:00:00"/>
    <s v="20230403-7008-1"/>
    <s v="센서"/>
    <x v="2268"/>
    <x v="0"/>
  </r>
  <r>
    <x v="48"/>
    <x v="48"/>
    <s v="㈜루미컴"/>
    <d v="2023-04-04T00:00:00"/>
    <s v="20230404-7005-1"/>
    <s v="덴탈 마스크"/>
    <x v="1182"/>
    <x v="0"/>
  </r>
  <r>
    <x v="48"/>
    <x v="48"/>
    <s v="디스코하이테크코리아(주)"/>
    <d v="2023-04-07T00:00:00"/>
    <s v="20230407-7005-1"/>
    <s v="Blade 매입"/>
    <x v="2269"/>
    <x v="0"/>
  </r>
  <r>
    <x v="48"/>
    <x v="48"/>
    <s v="Shenzhen Qingyi Photomask"/>
    <d v="2023-04-10T00:00:00"/>
    <s v="20230410-7014-1"/>
    <s v="Photo mask"/>
    <x v="2270"/>
    <x v="0"/>
  </r>
  <r>
    <x v="48"/>
    <x v="48"/>
    <s v="(주)컴퓨존"/>
    <d v="2023-04-11T00:00:00"/>
    <s v="20230411-7006-1"/>
    <s v="설비 PC 및 외관 PC 구입"/>
    <x v="2271"/>
    <x v="0"/>
  </r>
  <r>
    <x v="48"/>
    <x v="48"/>
    <s v="(주)한국피더블유티"/>
    <d v="2023-04-11T00:00:00"/>
    <s v="20230411-7008-1"/>
    <s v="Titan ASD"/>
    <x v="537"/>
    <x v="0"/>
  </r>
  <r>
    <x v="48"/>
    <x v="48"/>
    <s v="NANJING EVERGREEN TRADE CO LTD"/>
    <d v="2023-04-17T00:00:00"/>
    <s v="20230417-7009-1"/>
    <s v="Wafer"/>
    <x v="386"/>
    <x v="0"/>
  </r>
  <r>
    <x v="48"/>
    <x v="48"/>
    <s v="두일진공 주식회사"/>
    <d v="2023-04-17T00:00:00"/>
    <s v="20230417-7013-1"/>
    <s v="배기미스트필터 외"/>
    <x v="1456"/>
    <x v="0"/>
  </r>
  <r>
    <x v="48"/>
    <x v="48"/>
    <s v="와이에스엔지니어링"/>
    <d v="2023-04-18T00:00:00"/>
    <s v="20230418-7009-1"/>
    <s v="라인 필터"/>
    <x v="2272"/>
    <x v="0"/>
  </r>
  <r>
    <x v="48"/>
    <x v="48"/>
    <s v="한국미우라공업(주)"/>
    <d v="2023-04-18T00:00:00"/>
    <s v="20230418-7010-1"/>
    <s v="복합청관제 외"/>
    <x v="2273"/>
    <x v="0"/>
  </r>
  <r>
    <x v="48"/>
    <x v="48"/>
    <s v="뉴텍"/>
    <d v="2023-04-19T00:00:00"/>
    <s v="20230419-7002-1"/>
    <s v="4월 진공 펌프 정기 overhaul"/>
    <x v="2274"/>
    <x v="0"/>
  </r>
  <r>
    <x v="48"/>
    <x v="48"/>
    <s v="에이엠씨주식회사"/>
    <d v="2023-04-24T00:00:00"/>
    <s v="20230424-7004-1"/>
    <s v="UV tape"/>
    <x v="2275"/>
    <x v="0"/>
  </r>
  <r>
    <x v="48"/>
    <x v="48"/>
    <s v="Shenzhen Qingyi Photomask"/>
    <d v="2023-04-24T00:00:00"/>
    <s v="20230424-7007-1"/>
    <s v="포토마스크"/>
    <x v="2276"/>
    <x v="0"/>
  </r>
  <r>
    <x v="48"/>
    <x v="48"/>
    <s v="주식회사 쎄미파워"/>
    <d v="2023-04-24T00:00:00"/>
    <s v="20230424-7013-1"/>
    <s v="프로브카드 수리"/>
    <x v="2277"/>
    <x v="0"/>
  </r>
  <r>
    <x v="48"/>
    <x v="48"/>
    <s v="덕성기획"/>
    <d v="2023-04-25T00:00:00"/>
    <s v="20230425-7014-1"/>
    <s v="C/T 스티커 외"/>
    <x v="2278"/>
    <x v="0"/>
  </r>
  <r>
    <x v="48"/>
    <x v="48"/>
    <s v="(주)코디스"/>
    <d v="2023-04-25T00:00:00"/>
    <s v="20230425-7015-1"/>
    <s v="Blade"/>
    <x v="2279"/>
    <x v="0"/>
  </r>
  <r>
    <x v="48"/>
    <x v="48"/>
    <s v="우진ACT 호남지사"/>
    <d v="2023-04-25T00:00:00"/>
    <s v="20230425-7016-1"/>
    <s v="클린룸 소모품"/>
    <x v="2280"/>
    <x v="0"/>
  </r>
  <r>
    <x v="48"/>
    <x v="48"/>
    <s v="진흥무역(주)"/>
    <d v="2023-04-25T00:00:00"/>
    <s v="20230425-7018-1"/>
    <s v="전사지 외"/>
    <x v="2281"/>
    <x v="0"/>
  </r>
  <r>
    <x v="48"/>
    <x v="48"/>
    <s v="(주)컴퓨존"/>
    <d v="2023-04-25T00:00:00"/>
    <s v="20230425-7028-1"/>
    <s v="반도체 사업부 PC 교체 건"/>
    <x v="2282"/>
    <x v="0"/>
  </r>
  <r>
    <x v="48"/>
    <x v="48"/>
    <s v="디스코하이테크코리아(주)"/>
    <d v="2023-04-25T00:00:00"/>
    <s v="20230425-7031-1"/>
    <s v="Blade 매입"/>
    <x v="2283"/>
    <x v="0"/>
  </r>
  <r>
    <x v="48"/>
    <x v="48"/>
    <s v="우진ACT 호남지사"/>
    <d v="2023-04-25T00:00:00"/>
    <s v="20230425-7033-1"/>
    <s v="클린룸 소모품"/>
    <x v="11"/>
    <x v="0"/>
  </r>
  <r>
    <x v="48"/>
    <x v="48"/>
    <s v="우진ACT 호남지사"/>
    <d v="2023-04-25T00:00:00"/>
    <s v="20230425-7034-1"/>
    <s v="클린룸 소모품"/>
    <x v="1096"/>
    <x v="0"/>
  </r>
  <r>
    <x v="48"/>
    <x v="48"/>
    <s v="효동켐이엔지(주)"/>
    <d v="2023-04-26T00:00:00"/>
    <s v="20230426-7003-4"/>
    <s v="Trans LC"/>
    <x v="2284"/>
    <x v="0"/>
  </r>
  <r>
    <x v="48"/>
    <x v="48"/>
    <s v="주식회사 성진테크"/>
    <d v="2023-04-26T00:00:00"/>
    <s v="20230426-7009-1"/>
    <s v="RUBBER COLLET 외 1건"/>
    <x v="2285"/>
    <x v="0"/>
  </r>
  <r>
    <x v="48"/>
    <x v="48"/>
    <s v="애드테크"/>
    <d v="2023-04-26T00:00:00"/>
    <s v="20230426-7011-1"/>
    <s v="DN280"/>
    <x v="2286"/>
    <x v="0"/>
  </r>
  <r>
    <x v="48"/>
    <x v="48"/>
    <s v="NTL(엔티엘)"/>
    <d v="2023-04-27T00:00:00"/>
    <s v="20230427-7010-1"/>
    <s v="100Pin 수리"/>
    <x v="2287"/>
    <x v="0"/>
  </r>
  <r>
    <x v="48"/>
    <x v="48"/>
    <s v="(주)비앤아이시스템"/>
    <d v="2023-04-28T00:00:00"/>
    <s v="20230428-7023-1"/>
    <s v="라벨"/>
    <x v="361"/>
    <x v="0"/>
  </r>
  <r>
    <x v="48"/>
    <x v="48"/>
    <s v="린텍어드벤스테크놀로지코리아"/>
    <d v="2023-04-28T00:00:00"/>
    <s v="20230428-7024-1"/>
    <s v="D-171D"/>
    <x v="160"/>
    <x v="0"/>
  </r>
  <r>
    <x v="48"/>
    <x v="48"/>
    <s v="(주)지에스엔지니어링"/>
    <d v="2023-04-28T00:00:00"/>
    <s v="20230428-7027-1"/>
    <s v="프로브카드"/>
    <x v="2288"/>
    <x v="0"/>
  </r>
  <r>
    <x v="48"/>
    <x v="48"/>
    <s v="진솔씨엔티"/>
    <d v="2023-04-28T00:00:00"/>
    <s v="20230428-7029-1"/>
    <s v="소석회"/>
    <x v="1825"/>
    <x v="0"/>
  </r>
  <r>
    <x v="48"/>
    <x v="48"/>
    <s v="세미콘스(주)"/>
    <d v="2023-04-28T00:00:00"/>
    <s v="20230428-7031-1"/>
    <s v="필라멘트 외"/>
    <x v="426"/>
    <x v="0"/>
  </r>
  <r>
    <x v="48"/>
    <x v="48"/>
    <s v="(주)덕성테크팩"/>
    <d v="2023-04-28T00:00:00"/>
    <s v="20230428-7032-1"/>
    <s v="바닥라인 테이프"/>
    <x v="1042"/>
    <x v="0"/>
  </r>
  <r>
    <x v="48"/>
    <x v="48"/>
    <s v="바다정수산업(주)"/>
    <d v="2023-04-28T00:00:00"/>
    <s v="20230428-7033-1"/>
    <s v="마이크로필터 외"/>
    <x v="2038"/>
    <x v="0"/>
  </r>
  <r>
    <x v="48"/>
    <x v="48"/>
    <s v="(주)에어코"/>
    <d v="2023-04-28T00:00:00"/>
    <s v="20230428-7052-1"/>
    <s v="가스"/>
    <x v="6"/>
    <x v="0"/>
  </r>
  <r>
    <x v="48"/>
    <x v="48"/>
    <s v="한국특수가스(주)"/>
    <d v="2023-04-28T00:00:00"/>
    <s v="20230428-7053-1"/>
    <s v="가스"/>
    <x v="2289"/>
    <x v="0"/>
  </r>
  <r>
    <x v="48"/>
    <x v="48"/>
    <s v="오텍코리아 주식회사"/>
    <d v="2023-04-30T00:00:00"/>
    <s v="20230430-7004-1"/>
    <s v="알루미나"/>
    <x v="2038"/>
    <x v="0"/>
  </r>
  <r>
    <x v="48"/>
    <x v="48"/>
    <s v="(주)금화"/>
    <d v="2023-04-30T00:00:00"/>
    <s v="20230430-7005-1"/>
    <s v="박스"/>
    <x v="2290"/>
    <x v="0"/>
  </r>
  <r>
    <x v="48"/>
    <x v="48"/>
    <s v="명성윤활유상사"/>
    <d v="2023-04-30T00:00:00"/>
    <s v="20230430-7007-1"/>
    <s v="윤활유"/>
    <x v="2291"/>
    <x v="0"/>
  </r>
  <r>
    <x v="48"/>
    <x v="48"/>
    <s v="램프코리아"/>
    <d v="2023-05-02T00:00:00"/>
    <s v="20230502-7002-2"/>
    <s v="할로겐 램프(12V 100W)"/>
    <x v="1990"/>
    <x v="0"/>
  </r>
  <r>
    <x v="48"/>
    <x v="48"/>
    <s v="Shenzhen Qingyi Photomask"/>
    <d v="2023-05-02T00:00:00"/>
    <s v="20230502-7025-1"/>
    <s v="포토마스크"/>
    <x v="415"/>
    <x v="0"/>
  </r>
  <r>
    <x v="48"/>
    <x v="48"/>
    <s v="(주)한국피더블유티"/>
    <d v="2023-05-04T00:00:00"/>
    <s v="20230504-7016-1"/>
    <s v="Titan ASD"/>
    <x v="537"/>
    <x v="0"/>
  </r>
  <r>
    <x v="48"/>
    <x v="48"/>
    <s v="NANJING EVERGREEN TRADE CO LTD"/>
    <d v="2023-05-08T00:00:00"/>
    <s v="20230508-7008-3"/>
    <s v="Wafer"/>
    <x v="417"/>
    <x v="0"/>
  </r>
  <r>
    <x v="48"/>
    <x v="48"/>
    <s v="호연테크"/>
    <d v="2023-05-08T00:00:00"/>
    <s v="20230508-7014-1"/>
    <s v="fe sem 수리"/>
    <x v="2292"/>
    <x v="0"/>
  </r>
  <r>
    <x v="48"/>
    <x v="48"/>
    <s v="(주)컴퓨존"/>
    <d v="2023-05-08T00:00:00"/>
    <s v="20230508-7016-1"/>
    <s v="공정PC 및 전산소모품 구매"/>
    <x v="2293"/>
    <x v="0"/>
  </r>
  <r>
    <x v="48"/>
    <x v="48"/>
    <s v="(주)컴퓨존"/>
    <d v="2023-05-08T00:00:00"/>
    <s v="20230508-7017-1"/>
    <s v="신규사원 PC 구매"/>
    <x v="2294"/>
    <x v="0"/>
  </r>
  <r>
    <x v="48"/>
    <x v="48"/>
    <s v="한국미우라공업(주)"/>
    <d v="2023-05-09T00:00:00"/>
    <s v="20230509-7013-1"/>
    <s v="복합청관제 외"/>
    <x v="2273"/>
    <x v="0"/>
  </r>
  <r>
    <x v="48"/>
    <x v="48"/>
    <s v="진성산업"/>
    <d v="2023-05-10T00:00:00"/>
    <s v="20230510-7015-1"/>
    <s v="출하 box"/>
    <x v="11"/>
    <x v="0"/>
  </r>
  <r>
    <x v="48"/>
    <x v="48"/>
    <s v="남성상사"/>
    <d v="2023-05-10T00:00:00"/>
    <s v="20230510-7027-2"/>
    <s v="장갑"/>
    <x v="1505"/>
    <x v="0"/>
  </r>
  <r>
    <x v="48"/>
    <x v="48"/>
    <s v="하나호스유공압"/>
    <d v="2023-05-10T00:00:00"/>
    <s v="20230510-7027-3"/>
    <s v="감압밸브 15A"/>
    <x v="2295"/>
    <x v="0"/>
  </r>
  <r>
    <x v="48"/>
    <x v="48"/>
    <s v="(주)오엔씨인터내셔날"/>
    <d v="2023-05-10T00:00:00"/>
    <s v="20230510-7027-4"/>
    <s v="분무기 노즐"/>
    <x v="1454"/>
    <x v="0"/>
  </r>
  <r>
    <x v="48"/>
    <x v="48"/>
    <s v="조이툴스"/>
    <d v="2023-05-10T00:00:00"/>
    <s v="20230510-7027-5"/>
    <s v="호스"/>
    <x v="2296"/>
    <x v="0"/>
  </r>
  <r>
    <x v="48"/>
    <x v="48"/>
    <s v="공구아울렛"/>
    <d v="2023-05-10T00:00:00"/>
    <s v="20230510-7027-6"/>
    <s v="호스 외(7 건)"/>
    <x v="2297"/>
    <x v="0"/>
  </r>
  <r>
    <x v="48"/>
    <x v="48"/>
    <s v="크린메이트"/>
    <d v="2023-05-10T00:00:00"/>
    <s v="20230510-7027-7"/>
    <s v="걸레"/>
    <x v="2298"/>
    <x v="0"/>
  </r>
  <r>
    <x v="48"/>
    <x v="48"/>
    <s v="천마종합상사"/>
    <d v="2023-05-10T00:00:00"/>
    <s v="20230510-7027-8"/>
    <s v="호스"/>
    <x v="2250"/>
    <x v="0"/>
  </r>
  <r>
    <x v="48"/>
    <x v="48"/>
    <s v="다담P&amp;C"/>
    <d v="2023-05-10T00:00:00"/>
    <s v="20230510-7027-10"/>
    <s v="말통"/>
    <x v="2217"/>
    <x v="0"/>
  </r>
  <r>
    <x v="48"/>
    <x v="48"/>
    <s v="다담P&amp;C"/>
    <d v="2023-05-10T00:00:00"/>
    <s v="20230510-7027-12"/>
    <s v="말통"/>
    <x v="431"/>
    <x v="0"/>
  </r>
  <r>
    <x v="48"/>
    <x v="48"/>
    <s v="엘이디조명백화점엘몰"/>
    <d v="2023-05-10T00:00:00"/>
    <s v="20230510-7027-13"/>
    <s v="형광등"/>
    <x v="1493"/>
    <x v="0"/>
  </r>
  <r>
    <x v="48"/>
    <x v="48"/>
    <s v="엘이디조명백화점엘몰"/>
    <d v="2023-05-10T00:00:00"/>
    <s v="20230510-7027-14"/>
    <s v="형광등"/>
    <x v="2299"/>
    <x v="0"/>
  </r>
  <r>
    <x v="48"/>
    <x v="48"/>
    <s v="더앤전자"/>
    <d v="2023-05-15T00:00:00"/>
    <s v="20230515-7010-1"/>
    <s v="카메라외 구입"/>
    <x v="2300"/>
    <x v="0"/>
  </r>
  <r>
    <x v="48"/>
    <x v="48"/>
    <s v="진양제지"/>
    <d v="2023-05-15T00:00:00"/>
    <s v="20230515-7015-1"/>
    <s v="화장지"/>
    <x v="2223"/>
    <x v="0"/>
  </r>
  <r>
    <x v="48"/>
    <x v="48"/>
    <s v="세기공조설비(센추리에어콘)"/>
    <d v="2023-05-15T00:00:00"/>
    <s v="20230515-7019-1"/>
    <s v="스크류 냉동기 수리"/>
    <x v="41"/>
    <x v="0"/>
  </r>
  <r>
    <x v="48"/>
    <x v="48"/>
    <s v="한국알박(주)"/>
    <d v="2023-05-16T00:00:00"/>
    <s v="20230516-7009-1"/>
    <s v="insulator 외"/>
    <x v="2301"/>
    <x v="0"/>
  </r>
  <r>
    <x v="48"/>
    <x v="48"/>
    <s v="와이에스엔지니어링"/>
    <d v="2023-05-16T00:00:00"/>
    <s v="20230516-7012-1"/>
    <s v="UV LAMP 안정기 외"/>
    <x v="1825"/>
    <x v="0"/>
  </r>
  <r>
    <x v="48"/>
    <x v="48"/>
    <s v="현대플러스사무용가구"/>
    <d v="2023-05-17T00:00:00"/>
    <s v="20230517-7004-1"/>
    <s v="의자,2층침대 구입"/>
    <x v="659"/>
    <x v="0"/>
  </r>
  <r>
    <x v="48"/>
    <x v="48"/>
    <s v="주식회사 한중알엔비"/>
    <d v="2023-05-18T00:00:00"/>
    <s v="20230518-7003-1"/>
    <s v="베어링"/>
    <x v="2302"/>
    <x v="0"/>
  </r>
  <r>
    <x v="48"/>
    <x v="48"/>
    <s v="(주)컴퓨존"/>
    <d v="2023-05-22T00:00:00"/>
    <s v="20230522-7005-1"/>
    <s v="현장 무선 AP POE 구매"/>
    <x v="1043"/>
    <x v="0"/>
  </r>
  <r>
    <x v="48"/>
    <x v="48"/>
    <s v="(주)컴퓨존"/>
    <d v="2023-05-22T00:00:00"/>
    <s v="20230522-7006-1"/>
    <s v="개발부 설계프로그램 전용 PC 구매"/>
    <x v="2303"/>
    <x v="0"/>
  </r>
  <r>
    <x v="48"/>
    <x v="48"/>
    <s v="동원로엑스(주)"/>
    <d v="2023-05-22T00:00:00"/>
    <s v="20230522-7007-1"/>
    <s v="남경 설비 보관 비용 및 트레일러 운송료"/>
    <x v="2304"/>
    <x v="0"/>
  </r>
  <r>
    <x v="48"/>
    <x v="48"/>
    <s v="제이앤엠"/>
    <d v="2023-05-23T00:00:00"/>
    <s v="20230523-7002-1"/>
    <s v="BHF 요동기 PART 및 설치비"/>
    <x v="2305"/>
    <x v="0"/>
  </r>
  <r>
    <x v="48"/>
    <x v="48"/>
    <s v="(주)세원"/>
    <d v="2023-05-24T00:00:00"/>
    <s v="20230524-7002-4"/>
    <s v="가성소다"/>
    <x v="2306"/>
    <x v="0"/>
  </r>
  <r>
    <x v="48"/>
    <x v="48"/>
    <s v="신 오성닥트"/>
    <d v="2023-05-25T00:00:00"/>
    <s v="20230525-7009-1"/>
    <s v="외관/전사 항온항습기 이설"/>
    <x v="2307"/>
    <x v="0"/>
  </r>
  <r>
    <x v="48"/>
    <x v="48"/>
    <s v="태양기공"/>
    <d v="2023-05-25T00:00:00"/>
    <s v="20230525-7010-1"/>
    <s v="1,2층 화장실용 전기 온수기"/>
    <x v="2308"/>
    <x v="0"/>
  </r>
  <r>
    <x v="48"/>
    <x v="48"/>
    <s v="우진ACT 호남지사"/>
    <d v="2023-05-25T00:00:00"/>
    <s v="20230525-7012-1"/>
    <s v="클린룸 소모품"/>
    <x v="2309"/>
    <x v="0"/>
  </r>
  <r>
    <x v="48"/>
    <x v="48"/>
    <s v="애드테크"/>
    <d v="2023-05-25T00:00:00"/>
    <s v="20230525-7013-1"/>
    <s v="DN280"/>
    <x v="2286"/>
    <x v="0"/>
  </r>
  <r>
    <x v="48"/>
    <x v="48"/>
    <s v="피셈 주식회사"/>
    <d v="2023-05-25T00:00:00"/>
    <s v="20230525-7014-1"/>
    <s v="Edge ring"/>
    <x v="1157"/>
    <x v="0"/>
  </r>
  <r>
    <x v="48"/>
    <x v="48"/>
    <s v="(주)코디스"/>
    <d v="2023-05-25T00:00:00"/>
    <s v="20230525-7015-1"/>
    <s v="Blade"/>
    <x v="2310"/>
    <x v="0"/>
  </r>
  <r>
    <x v="48"/>
    <x v="48"/>
    <s v="진흥무역(주)"/>
    <d v="2023-05-25T00:00:00"/>
    <s v="20230525-7016-1"/>
    <s v="전사지 외"/>
    <x v="2311"/>
    <x v="0"/>
  </r>
  <r>
    <x v="48"/>
    <x v="48"/>
    <s v="에이엠씨주식회사"/>
    <d v="2023-05-25T00:00:00"/>
    <s v="20230525-7021-1"/>
    <s v="UV tape"/>
    <x v="2312"/>
    <x v="0"/>
  </r>
  <r>
    <x v="48"/>
    <x v="48"/>
    <s v="한국특수가스(주)"/>
    <d v="2023-05-25T00:00:00"/>
    <s v="20230525-7028-1"/>
    <s v="가스"/>
    <x v="2313"/>
    <x v="0"/>
  </r>
  <r>
    <x v="48"/>
    <x v="48"/>
    <s v="주식회사 성진테크"/>
    <d v="2023-05-25T00:00:00"/>
    <s v="20230525-7029-1"/>
    <s v="RUBBER COLLET 외 1건"/>
    <x v="2314"/>
    <x v="0"/>
  </r>
  <r>
    <x v="48"/>
    <x v="48"/>
    <s v="오텍코리아 주식회사"/>
    <d v="2023-05-25T00:00:00"/>
    <s v="20230525-7030-1"/>
    <s v="알루미나"/>
    <x v="1456"/>
    <x v="0"/>
  </r>
  <r>
    <x v="48"/>
    <x v="48"/>
    <s v="우진ACT 호남지사"/>
    <d v="2023-05-25T00:00:00"/>
    <s v="20230525-7036-1"/>
    <s v="클린룸 소모품"/>
    <x v="1818"/>
    <x v="0"/>
  </r>
  <r>
    <x v="48"/>
    <x v="48"/>
    <s v="주식회사 쎄미파워"/>
    <d v="2023-05-26T00:00:00"/>
    <s v="20230526-7001-1"/>
    <s v="프로브카드 수리 및 구매"/>
    <x v="2315"/>
    <x v="0"/>
  </r>
  <r>
    <x v="48"/>
    <x v="48"/>
    <s v="(주)비앤아이시스템"/>
    <d v="2023-05-26T00:00:00"/>
    <s v="20230526-7002-1"/>
    <s v="라벨"/>
    <x v="2316"/>
    <x v="0"/>
  </r>
  <r>
    <x v="48"/>
    <x v="48"/>
    <s v="바다정수산업(주)"/>
    <d v="2023-05-31T00:00:00"/>
    <s v="20230531-7023-1"/>
    <s v="마이크로필터 외"/>
    <x v="2038"/>
    <x v="0"/>
  </r>
  <r>
    <x v="48"/>
    <x v="48"/>
    <s v="진솔씨엔티"/>
    <d v="2023-05-31T00:00:00"/>
    <s v="20230531-7032-1"/>
    <s v="소석회"/>
    <x v="1825"/>
    <x v="0"/>
  </r>
  <r>
    <x v="48"/>
    <x v="48"/>
    <s v="NTL(엔티엘)"/>
    <d v="2023-05-31T00:00:00"/>
    <s v="20230531-7034-1"/>
    <s v="100Pin 수리"/>
    <x v="2317"/>
    <x v="0"/>
  </r>
  <r>
    <x v="48"/>
    <x v="48"/>
    <s v="(주)에어코"/>
    <d v="2023-05-31T00:00:00"/>
    <s v="20230531-7035-1"/>
    <s v="가스"/>
    <x v="6"/>
    <x v="0"/>
  </r>
  <r>
    <x v="48"/>
    <x v="48"/>
    <s v="NANJING EVERGREEN TRADE CO LTD"/>
    <d v="2023-06-05T00:00:00"/>
    <s v="20230605-7007-3"/>
    <s v="모니터 웨이퍼"/>
    <x v="448"/>
    <x v="0"/>
  </r>
  <r>
    <x v="48"/>
    <x v="48"/>
    <s v="남성상사"/>
    <d v="2023-06-05T00:00:00"/>
    <s v="20230605-7012-1"/>
    <s v="와이퍼올"/>
    <x v="1775"/>
    <x v="0"/>
  </r>
  <r>
    <x v="48"/>
    <x v="48"/>
    <s v="반도체사업부"/>
    <d v="2023-06-05T00:00:00"/>
    <s v="20230605-7012-2"/>
    <s v="(미르마켓)브이벨트"/>
    <x v="2318"/>
    <x v="0"/>
  </r>
  <r>
    <x v="48"/>
    <x v="48"/>
    <s v="반도체사업부"/>
    <d v="2023-06-05T00:00:00"/>
    <s v="20230605-7012-3"/>
    <s v="(유경베어링)베어링"/>
    <x v="2319"/>
    <x v="0"/>
  </r>
  <r>
    <x v="48"/>
    <x v="48"/>
    <s v="반도체사업부"/>
    <d v="2023-06-05T00:00:00"/>
    <s v="20230605-7012-4"/>
    <s v="(제니통상)반코팅장갑"/>
    <x v="1027"/>
    <x v="0"/>
  </r>
  <r>
    <x v="48"/>
    <x v="48"/>
    <s v="반도체사업부"/>
    <d v="2023-06-05T00:00:00"/>
    <s v="20230605-7012-5"/>
    <s v="(다우몰)실리콘 노즐"/>
    <x v="2320"/>
    <x v="0"/>
  </r>
  <r>
    <x v="48"/>
    <x v="48"/>
    <s v="반도체사업부"/>
    <d v="2023-06-05T00:00:00"/>
    <s v="20230605-7012-6"/>
    <s v="(토리팡)자기온습도기록지"/>
    <x v="2321"/>
    <x v="0"/>
  </r>
  <r>
    <x v="48"/>
    <x v="48"/>
    <s v="엘이디조명백화점엘몰"/>
    <d v="2023-06-05T00:00:00"/>
    <s v="20230605-7012-7"/>
    <s v="주광삭 형광등 30개+배송비"/>
    <x v="2322"/>
    <x v="0"/>
  </r>
  <r>
    <x v="48"/>
    <x v="48"/>
    <s v="(주)남영전기조명"/>
    <d v="2023-06-05T00:00:00"/>
    <s v="20230605-7012-8"/>
    <s v="접지플러그"/>
    <x v="2323"/>
    <x v="0"/>
  </r>
  <r>
    <x v="48"/>
    <x v="48"/>
    <s v="반도체사업부"/>
    <d v="2023-06-05T00:00:00"/>
    <s v="20230605-7012-9"/>
    <s v="(와이더블유컴퍼니)절단기"/>
    <x v="2324"/>
    <x v="0"/>
  </r>
  <r>
    <x v="48"/>
    <x v="48"/>
    <s v="반도체사업부"/>
    <d v="2023-06-05T00:00:00"/>
    <s v="20230605-7012-10"/>
    <s v="(현대상사) 기름걸레"/>
    <x v="1003"/>
    <x v="0"/>
  </r>
  <r>
    <x v="48"/>
    <x v="48"/>
    <s v="(주)컴퓨존"/>
    <d v="2023-06-05T00:00:00"/>
    <s v="20230605-7013-1"/>
    <s v="긴급(스페어) PC 구매"/>
    <x v="2325"/>
    <x v="0"/>
  </r>
  <r>
    <x v="48"/>
    <x v="48"/>
    <s v="하이엠솔루텍주식회사"/>
    <d v="2023-06-05T00:00:00"/>
    <s v="20230605-7014-1"/>
    <s v="에어컨 수리비"/>
    <x v="2326"/>
    <x v="0"/>
  </r>
  <r>
    <x v="48"/>
    <x v="48"/>
    <s v="한국미우라공업(주)"/>
    <d v="2023-06-08T00:00:00"/>
    <s v="20230608-7006-1"/>
    <s v="복합청관제 외"/>
    <x v="1244"/>
    <x v="0"/>
  </r>
  <r>
    <x v="48"/>
    <x v="48"/>
    <s v="동양안전물산"/>
    <d v="2023-06-08T00:00:00"/>
    <s v="20230608-7007-1"/>
    <s v="공기호흡기 보관함"/>
    <x v="2327"/>
    <x v="0"/>
  </r>
  <r>
    <x v="48"/>
    <x v="48"/>
    <s v="브이티이엔지"/>
    <d v="2023-06-09T00:00:00"/>
    <s v="20230609-7006-1"/>
    <s v="TURBO CONTROLLER"/>
    <x v="2328"/>
    <x v="0"/>
  </r>
  <r>
    <x v="48"/>
    <x v="48"/>
    <s v="(주)지에스엔지니어링"/>
    <d v="2023-06-12T00:00:00"/>
    <s v="20230612-7005-1"/>
    <s v="프로브카드 수리"/>
    <x v="427"/>
    <x v="0"/>
  </r>
  <r>
    <x v="48"/>
    <x v="48"/>
    <s v="(주)한국피더블유티"/>
    <d v="2023-06-12T00:00:00"/>
    <s v="20230612-7006-1"/>
    <s v="Titan ASD"/>
    <x v="537"/>
    <x v="0"/>
  </r>
  <r>
    <x v="48"/>
    <x v="48"/>
    <s v="Shenzhen Qingyi Photomask"/>
    <d v="2023-06-13T00:00:00"/>
    <s v="20230613-7003-1"/>
    <s v="포토마스크"/>
    <x v="2329"/>
    <x v="0"/>
  </r>
  <r>
    <x v="48"/>
    <x v="48"/>
    <s v="세미콘스(주)"/>
    <d v="2023-06-13T00:00:00"/>
    <s v="20230613-7004-1"/>
    <s v="필라멘트 외"/>
    <x v="2330"/>
    <x v="0"/>
  </r>
  <r>
    <x v="48"/>
    <x v="48"/>
    <s v="태산산업"/>
    <d v="2023-06-15T00:00:00"/>
    <s v="20230615-7008-1"/>
    <s v="설비 UTITILY LINE 교체품"/>
    <x v="2331"/>
    <x v="0"/>
  </r>
  <r>
    <x v="48"/>
    <x v="48"/>
    <s v="(주)어드밴스메탈"/>
    <d v="2023-06-15T00:00:00"/>
    <s v="20230615-7010-1"/>
    <s v="pt recycle"/>
    <x v="2332"/>
    <x v="0"/>
  </r>
  <r>
    <x v="48"/>
    <x v="48"/>
    <s v="동양안전물산"/>
    <d v="2023-06-16T00:00:00"/>
    <s v="20230616-7003-1"/>
    <s v="양압식 공기호흡기 SET 잔금 (30%)"/>
    <x v="2333"/>
    <x v="0"/>
  </r>
  <r>
    <x v="48"/>
    <x v="48"/>
    <s v="에이에스티 엔지니어링(주)"/>
    <d v="2023-06-16T00:00:00"/>
    <s v="20230616-7004-1"/>
    <s v="T/C PROFILE 수리"/>
    <x v="2334"/>
    <x v="0"/>
  </r>
  <r>
    <x v="48"/>
    <x v="48"/>
    <s v="Shenzhen Qingyi Photomask"/>
    <d v="2023-06-19T00:00:00"/>
    <s v="20230619-7008-1"/>
    <s v="포토마스크"/>
    <x v="2335"/>
    <x v="0"/>
  </r>
  <r>
    <x v="48"/>
    <x v="48"/>
    <s v="신정상사"/>
    <d v="2023-06-19T00:00:00"/>
    <s v="20230619-7010-1"/>
    <s v="화장지"/>
    <x v="2336"/>
    <x v="0"/>
  </r>
  <r>
    <x v="48"/>
    <x v="48"/>
    <s v="오피스디포 전주점"/>
    <d v="2023-06-19T00:00:00"/>
    <s v="20230619-7011-1"/>
    <s v="사무용품"/>
    <x v="2337"/>
    <x v="0"/>
  </r>
  <r>
    <x v="48"/>
    <x v="48"/>
    <s v="㈜루미컴"/>
    <d v="2023-06-21T00:00:00"/>
    <s v="20230621-7002-1"/>
    <s v="덴탈 마스크"/>
    <x v="1182"/>
    <x v="0"/>
  </r>
  <r>
    <x v="48"/>
    <x v="48"/>
    <s v="덕성기획"/>
    <d v="2023-06-25T00:00:00"/>
    <s v="20230625-7006-1"/>
    <s v="C/T 스티커 외"/>
    <x v="2338"/>
    <x v="0"/>
  </r>
  <r>
    <x v="48"/>
    <x v="48"/>
    <s v="우진ACT 호남지사"/>
    <d v="2023-06-25T00:00:00"/>
    <s v="20230625-7007-1"/>
    <s v="클린룸 소모품"/>
    <x v="2339"/>
    <x v="0"/>
  </r>
  <r>
    <x v="48"/>
    <x v="48"/>
    <s v="주식회사 성진테크"/>
    <d v="2023-06-26T00:00:00"/>
    <s v="20230626-7023-1"/>
    <s v="RUBBER COLLET 외 1건"/>
    <x v="2340"/>
    <x v="0"/>
  </r>
  <r>
    <x v="48"/>
    <x v="48"/>
    <s v="(주)코디스"/>
    <d v="2023-06-26T00:00:00"/>
    <s v="20230626-7024-1"/>
    <s v="Blade"/>
    <x v="2341"/>
    <x v="0"/>
  </r>
  <r>
    <x v="48"/>
    <x v="48"/>
    <s v="애드테크"/>
    <d v="2023-06-26T00:00:00"/>
    <s v="20230626-7025-1"/>
    <s v="DN280"/>
    <x v="2070"/>
    <x v="0"/>
  </r>
  <r>
    <x v="48"/>
    <x v="48"/>
    <s v="주식회사 넥스텍"/>
    <d v="2023-06-26T00:00:00"/>
    <s v="20230626-7026-1"/>
    <s v="Concept1 장비 PM시 소모품"/>
    <x v="2342"/>
    <x v="0"/>
  </r>
  <r>
    <x v="48"/>
    <x v="48"/>
    <s v="드림정보전산"/>
    <d v="2023-06-26T00:00:00"/>
    <s v="20230626-7029-1"/>
    <s v="6월 복합기"/>
    <x v="1042"/>
    <x v="0"/>
  </r>
  <r>
    <x v="48"/>
    <x v="48"/>
    <s v="주식회사 넥스텍"/>
    <d v="2023-06-26T00:00:00"/>
    <s v="20230626-7030-1"/>
    <s v="MFC 수리"/>
    <x v="1011"/>
    <x v="0"/>
  </r>
  <r>
    <x v="48"/>
    <x v="48"/>
    <s v="우진ACT 호남지사"/>
    <d v="2023-06-26T00:00:00"/>
    <s v="20230626-7032-1"/>
    <s v="클린룸 소모품"/>
    <x v="2343"/>
    <x v="0"/>
  </r>
  <r>
    <x v="48"/>
    <x v="48"/>
    <s v="뉴텍"/>
    <d v="2023-06-27T00:00:00"/>
    <s v="20230627-7001-1"/>
    <s v="펌프 오버홀"/>
    <x v="2344"/>
    <x v="0"/>
  </r>
  <r>
    <x v="48"/>
    <x v="48"/>
    <s v="오텍코리아 주식회사"/>
    <d v="2023-06-27T00:00:00"/>
    <s v="20230627-7004-1"/>
    <s v="알루미나"/>
    <x v="2038"/>
    <x v="0"/>
  </r>
  <r>
    <x v="48"/>
    <x v="48"/>
    <s v="(주)세원"/>
    <d v="2023-06-27T00:00:00"/>
    <s v="20230627-7006-4"/>
    <s v="가성소다"/>
    <x v="2345"/>
    <x v="0"/>
  </r>
  <r>
    <x v="48"/>
    <x v="48"/>
    <s v="(주)석영테크"/>
    <d v="2023-06-27T00:00:00"/>
    <s v="20230627-7010-1"/>
    <s v="Quartz tube"/>
    <x v="2346"/>
    <x v="0"/>
  </r>
  <r>
    <x v="48"/>
    <x v="48"/>
    <s v="SPM"/>
    <d v="2023-06-27T00:00:00"/>
    <s v="20230627-7011-1"/>
    <s v="uv lamp (ush-2002mail)"/>
    <x v="6"/>
    <x v="0"/>
  </r>
  <r>
    <x v="48"/>
    <x v="48"/>
    <s v="(주)비앤아이시스템"/>
    <d v="2023-06-28T00:00:00"/>
    <s v="20230628-7002-1"/>
    <s v="라벨"/>
    <x v="1893"/>
    <x v="0"/>
  </r>
  <r>
    <x v="48"/>
    <x v="48"/>
    <s v="진흥무역(주)"/>
    <d v="2023-06-28T00:00:00"/>
    <s v="20230628-7003-1"/>
    <s v="전사지 외"/>
    <x v="2347"/>
    <x v="0"/>
  </r>
  <r>
    <x v="48"/>
    <x v="48"/>
    <s v="에이엠씨주식회사"/>
    <d v="2023-06-28T00:00:00"/>
    <s v="20230628-7004-1"/>
    <s v="UV tape"/>
    <x v="2348"/>
    <x v="0"/>
  </r>
  <r>
    <x v="48"/>
    <x v="48"/>
    <s v="진솔씨엔티"/>
    <d v="2023-06-28T00:00:00"/>
    <s v="20230628-7018-1"/>
    <s v="소석회"/>
    <x v="1825"/>
    <x v="0"/>
  </r>
  <r>
    <x v="48"/>
    <x v="48"/>
    <s v="NTL(엔티엘)"/>
    <d v="2023-06-29T00:00:00"/>
    <s v="20230629-7002-1"/>
    <s v="100Pin 수리"/>
    <x v="2349"/>
    <x v="0"/>
  </r>
  <r>
    <x v="48"/>
    <x v="48"/>
    <s v="한일DUCT산업"/>
    <d v="2023-06-29T00:00:00"/>
    <s v="20230629-7005-1"/>
    <s v="팬모터 구매"/>
    <x v="2350"/>
    <x v="0"/>
  </r>
  <r>
    <x v="48"/>
    <x v="48"/>
    <s v="디엘이엔지"/>
    <d v="2023-06-29T00:00:00"/>
    <s v="20230629-7007-1"/>
    <s v="배관 수선"/>
    <x v="2351"/>
    <x v="0"/>
  </r>
  <r>
    <x v="48"/>
    <x v="48"/>
    <s v="Shenzhen Qingyi Photomask"/>
    <d v="2023-06-29T00:00:00"/>
    <s v="20230629-7012-1"/>
    <s v="포토마스크"/>
    <x v="2352"/>
    <x v="0"/>
  </r>
  <r>
    <x v="48"/>
    <x v="48"/>
    <s v="세미콘스(주)"/>
    <d v="2023-06-29T00:00:00"/>
    <s v="20230629-7017-1"/>
    <s v="필라멘트 외"/>
    <x v="2353"/>
    <x v="0"/>
  </r>
  <r>
    <x v="48"/>
    <x v="48"/>
    <s v="(주)LG유플러스"/>
    <d v="2023-06-30T00:00:00"/>
    <s v="20230630-7018-4"/>
    <s v="전화기 교체"/>
    <x v="1086"/>
    <x v="0"/>
  </r>
  <r>
    <x v="48"/>
    <x v="48"/>
    <s v="(주)오디텍전주지점"/>
    <d v="2023-06-30T00:00:00"/>
    <s v="20230630-7021-1"/>
    <s v="6월 소액"/>
    <x v="2354"/>
    <x v="0"/>
  </r>
  <r>
    <x v="48"/>
    <x v="48"/>
    <s v="린텍어드벤스테크놀로지코리아"/>
    <d v="2023-06-30T00:00:00"/>
    <s v="20230630-7022-1"/>
    <s v="D-171D"/>
    <x v="160"/>
    <x v="0"/>
  </r>
  <r>
    <x v="48"/>
    <x v="48"/>
    <s v="바다정수산업(주)"/>
    <d v="2023-06-30T00:00:00"/>
    <s v="20230630-7023-1"/>
    <s v="마이크로필터 외"/>
    <x v="2038"/>
    <x v="0"/>
  </r>
  <r>
    <x v="48"/>
    <x v="48"/>
    <s v="현대오일뱅크(주) 전주3공단"/>
    <d v="2023-06-30T00:00:00"/>
    <s v="20230630-7025-1"/>
    <s v="제초기용 유류비"/>
    <x v="1028"/>
    <x v="0"/>
  </r>
  <r>
    <x v="48"/>
    <x v="48"/>
    <s v="참조명"/>
    <d v="2023-06-30T00:00:00"/>
    <s v="20230630-7025-2"/>
    <s v="할로겐 램프+배송비"/>
    <x v="2355"/>
    <x v="0"/>
  </r>
  <r>
    <x v="48"/>
    <x v="48"/>
    <s v="쿠팡(주)"/>
    <d v="2023-06-30T00:00:00"/>
    <s v="20230630-7025-3"/>
    <s v="(내가텍)닥트, (넥스트그린컴퍼니)그라인더, (찬섬)그라인더 날 + 배송비"/>
    <x v="2356"/>
    <x v="0"/>
  </r>
  <r>
    <x v="48"/>
    <x v="48"/>
    <s v="반도체사업부"/>
    <d v="2023-06-30T00:00:00"/>
    <s v="20230630-7025-4"/>
    <s v="(현대상사KCC페인트) 락카 등"/>
    <x v="2357"/>
    <x v="0"/>
  </r>
  <r>
    <x v="48"/>
    <x v="48"/>
    <s v="반도체사업부"/>
    <d v="2023-06-30T00:00:00"/>
    <s v="20230630-7025-5"/>
    <s v="(현대상사KCC페인트) 락카 등"/>
    <x v="2358"/>
    <x v="0"/>
  </r>
  <r>
    <x v="48"/>
    <x v="48"/>
    <s v="반도체사업부"/>
    <d v="2023-06-30T00:00:00"/>
    <s v="20230630-7025-6"/>
    <s v="(플래넷굿즈) 절단기+배송비"/>
    <x v="2359"/>
    <x v="0"/>
  </r>
  <r>
    <x v="48"/>
    <x v="48"/>
    <s v="반도체사업부"/>
    <d v="2023-06-30T00:00:00"/>
    <s v="20230630-7025-7"/>
    <s v="(성보종합상사)드라이버 외 + 배송비"/>
    <x v="2360"/>
    <x v="0"/>
  </r>
  <r>
    <x v="48"/>
    <x v="48"/>
    <s v="반도체사업부"/>
    <d v="2023-06-30T00:00:00"/>
    <s v="20230630-7025-8"/>
    <s v="(백건)가위+배송비"/>
    <x v="1414"/>
    <x v="0"/>
  </r>
  <r>
    <x v="48"/>
    <x v="48"/>
    <s v="다담P&amp;C"/>
    <d v="2023-06-30T00:00:00"/>
    <s v="20230630-7025-9"/>
    <s v="폐기물 말통 + 배송비"/>
    <x v="431"/>
    <x v="0"/>
  </r>
  <r>
    <x v="48"/>
    <x v="48"/>
    <s v="다담P&amp;C"/>
    <d v="2023-06-30T00:00:00"/>
    <s v="20230630-7025-10"/>
    <s v="폐기물 말통 + 배송비"/>
    <x v="2217"/>
    <x v="0"/>
  </r>
  <r>
    <x v="48"/>
    <x v="48"/>
    <s v="램프코리아"/>
    <d v="2023-06-30T00:00:00"/>
    <s v="20230630-7025-13"/>
    <s v="할로겐 램프(12V 100W)"/>
    <x v="422"/>
    <x v="0"/>
  </r>
  <r>
    <x v="48"/>
    <x v="48"/>
    <s v="(주)에어코"/>
    <d v="2023-06-30T00:00:00"/>
    <s v="20230630-7026-1"/>
    <s v="가스"/>
    <x v="6"/>
    <x v="0"/>
  </r>
  <r>
    <x v="48"/>
    <x v="48"/>
    <s v="한국특수가스(주)"/>
    <d v="2023-06-30T00:00:00"/>
    <s v="20230630-7028-1"/>
    <s v="가스"/>
    <x v="2361"/>
    <x v="0"/>
  </r>
  <r>
    <x v="48"/>
    <x v="48"/>
    <s v="컨트롤피"/>
    <d v="2023-06-30T00:00:00"/>
    <s v="20230630-7043-1"/>
    <s v="현황판 제작 외"/>
    <x v="1983"/>
    <x v="0"/>
  </r>
  <r>
    <x v="48"/>
    <x v="48"/>
    <s v="민디자인"/>
    <d v="2023-06-30T00:00:00"/>
    <s v="20230630-7044-2"/>
    <s v="주차장 안내판"/>
    <x v="2362"/>
    <x v="0"/>
  </r>
  <r>
    <x v="48"/>
    <x v="48"/>
    <s v="현대종합전기"/>
    <d v="2023-07-03T00:00:00"/>
    <s v="20230703-7005-1"/>
    <s v="배터리"/>
    <x v="1456"/>
    <x v="0"/>
  </r>
  <r>
    <x v="48"/>
    <x v="48"/>
    <s v="(주)한국피더블유티"/>
    <d v="2023-07-05T00:00:00"/>
    <s v="20230705-7004-1"/>
    <s v="Titan ASD"/>
    <x v="537"/>
    <x v="0"/>
  </r>
  <r>
    <x v="48"/>
    <x v="48"/>
    <s v="피셈 주식회사"/>
    <d v="2023-07-07T00:00:00"/>
    <s v="20230707-7006-1"/>
    <s v="Edge ring"/>
    <x v="1157"/>
    <x v="0"/>
  </r>
  <r>
    <x v="48"/>
    <x v="48"/>
    <s v="(주)컴퓨존"/>
    <d v="2023-07-10T00:00:00"/>
    <s v="20230710-7005-1"/>
    <s v="PC 파워, 모니터 구입"/>
    <x v="2363"/>
    <x v="0"/>
  </r>
  <r>
    <x v="48"/>
    <x v="48"/>
    <s v="Shenzhen Qingyi Photomask"/>
    <d v="2023-07-10T00:00:00"/>
    <s v="20230710-7018-1"/>
    <s v="포토마스크"/>
    <x v="2364"/>
    <x v="0"/>
  </r>
  <r>
    <x v="48"/>
    <x v="48"/>
    <s v="Shenzhen Qingyi Photomask"/>
    <d v="2023-07-11T00:00:00"/>
    <s v="20230711-7002-1"/>
    <s v="포토마스크"/>
    <x v="2365"/>
    <x v="0"/>
  </r>
  <r>
    <x v="48"/>
    <x v="48"/>
    <s v="에이에스티 엔지니어링(주)"/>
    <d v="2023-07-12T00:00:00"/>
    <s v="20230712-7013-1"/>
    <s v="T/C PROFILE 수리"/>
    <x v="2366"/>
    <x v="0"/>
  </r>
  <r>
    <x v="48"/>
    <x v="48"/>
    <s v="Shenzhen Qingyi Photomask"/>
    <d v="2023-07-14T00:00:00"/>
    <s v="20230714-7008-1"/>
    <s v="포토마스크"/>
    <x v="2367"/>
    <x v="0"/>
  </r>
  <r>
    <x v="48"/>
    <x v="48"/>
    <s v="케이오엘(KOL)"/>
    <d v="2023-07-14T00:00:00"/>
    <s v="20230714-7010-1"/>
    <s v="YSH-250D"/>
    <x v="117"/>
    <x v="0"/>
  </r>
  <r>
    <x v="48"/>
    <x v="48"/>
    <s v="한국알박(주)"/>
    <d v="2023-07-17T00:00:00"/>
    <s v="20230717-7019-1"/>
    <s v="insulator 외"/>
    <x v="1761"/>
    <x v="0"/>
  </r>
  <r>
    <x v="48"/>
    <x v="48"/>
    <s v="삼미무역"/>
    <d v="2023-07-18T00:00:00"/>
    <s v="20230718-7003-1"/>
    <s v="Sponge"/>
    <x v="2290"/>
    <x v="0"/>
  </r>
  <r>
    <x v="48"/>
    <x v="48"/>
    <s v="다온이엔지"/>
    <d v="2023-07-19T00:00:00"/>
    <s v="20230719-7005-1"/>
    <s v="PG-200RM 불량 수리"/>
    <x v="2368"/>
    <x v="0"/>
  </r>
  <r>
    <x v="48"/>
    <x v="48"/>
    <s v="삼정솔루텍"/>
    <d v="2023-07-19T00:00:00"/>
    <s v="20230719-7006-1"/>
    <s v="TOUCH MONITOR"/>
    <x v="12"/>
    <x v="0"/>
  </r>
  <r>
    <x v="48"/>
    <x v="48"/>
    <s v="진성산업"/>
    <d v="2023-07-19T00:00:00"/>
    <s v="20230719-7011-1"/>
    <s v="출하 box"/>
    <x v="11"/>
    <x v="0"/>
  </r>
  <r>
    <x v="48"/>
    <x v="48"/>
    <s v="Shenzhen Qingyi Photomask"/>
    <d v="2023-07-24T00:00:00"/>
    <s v="20230724-7006-1"/>
    <s v="포토마스크"/>
    <x v="2369"/>
    <x v="0"/>
  </r>
  <r>
    <x v="48"/>
    <x v="48"/>
    <s v="(주)세원"/>
    <d v="2023-07-24T00:00:00"/>
    <s v="20230724-7009-4"/>
    <s v="가성소다"/>
    <x v="2370"/>
    <x v="0"/>
  </r>
  <r>
    <x v="48"/>
    <x v="48"/>
    <s v="(주)컴퓨존"/>
    <d v="2023-07-25T00:00:00"/>
    <s v="20230725-7011-1"/>
    <s v="CCTV 모니터링 모니터 구입"/>
    <x v="2371"/>
    <x v="0"/>
  </r>
  <r>
    <x v="48"/>
    <x v="48"/>
    <s v="(주)컴퓨존"/>
    <d v="2023-07-25T00:00:00"/>
    <s v="20230725-7012-1"/>
    <s v="EPI ROOM 전산소모품, PC 구입"/>
    <x v="2372"/>
    <x v="0"/>
  </r>
  <r>
    <x v="48"/>
    <x v="48"/>
    <s v="(주)오디텍전주지점"/>
    <d v="2023-07-25T00:00:00"/>
    <s v="20230725-7014-2"/>
    <s v="(모든조명상사)할로겐 램프(12V 100W)"/>
    <x v="2373"/>
    <x v="0"/>
  </r>
  <r>
    <x v="48"/>
    <x v="48"/>
    <s v="(주)협성특수이엔지"/>
    <d v="2023-07-25T00:00:00"/>
    <s v="20230725-7026-1"/>
    <s v="IMPLANT 설비 이설 작업비용"/>
    <x v="2374"/>
    <x v="0"/>
  </r>
  <r>
    <x v="48"/>
    <x v="48"/>
    <s v="대진기계(주)"/>
    <d v="2023-07-25T00:00:00"/>
    <s v="20230725-7039-1"/>
    <s v="Air filter 외"/>
    <x v="2375"/>
    <x v="0"/>
  </r>
  <r>
    <x v="48"/>
    <x v="48"/>
    <s v="뉴텍"/>
    <d v="2023-07-25T00:00:00"/>
    <s v="20230725-7040-1"/>
    <s v="펌프 오버홀"/>
    <x v="6"/>
    <x v="0"/>
  </r>
  <r>
    <x v="48"/>
    <x v="48"/>
    <s v="애드테크"/>
    <d v="2023-07-25T00:00:00"/>
    <s v="20230725-7041-1"/>
    <s v="DN280"/>
    <x v="2286"/>
    <x v="0"/>
  </r>
  <r>
    <x v="48"/>
    <x v="48"/>
    <s v="(주)코디스"/>
    <d v="2023-07-25T00:00:00"/>
    <s v="20230725-7042-1"/>
    <s v="Blade"/>
    <x v="2376"/>
    <x v="0"/>
  </r>
  <r>
    <x v="48"/>
    <x v="48"/>
    <s v="우진ACT 호남지사"/>
    <d v="2023-07-25T00:00:00"/>
    <s v="20230725-7047-1"/>
    <s v="클린룸 소모품"/>
    <x v="2377"/>
    <x v="0"/>
  </r>
  <r>
    <x v="48"/>
    <x v="48"/>
    <s v="한국특수가스(주)"/>
    <d v="2023-07-25T00:00:00"/>
    <s v="20230725-7065-1"/>
    <s v="가스"/>
    <x v="2378"/>
    <x v="0"/>
  </r>
  <r>
    <x v="48"/>
    <x v="48"/>
    <s v="효성산업"/>
    <d v="2023-07-26T00:00:00"/>
    <s v="20230726-7001-1"/>
    <s v="CHUCK 수리 등"/>
    <x v="4"/>
    <x v="0"/>
  </r>
  <r>
    <x v="48"/>
    <x v="48"/>
    <s v="에이엠씨주식회사"/>
    <d v="2023-07-26T00:00:00"/>
    <s v="20230726-7004-1"/>
    <s v="UV tape"/>
    <x v="2275"/>
    <x v="0"/>
  </r>
  <r>
    <x v="48"/>
    <x v="48"/>
    <s v="진흥무역(주)"/>
    <d v="2023-07-27T00:00:00"/>
    <s v="20230727-7002-1"/>
    <s v="전사지 외"/>
    <x v="2379"/>
    <x v="0"/>
  </r>
  <r>
    <x v="48"/>
    <x v="48"/>
    <s v="(주)비앤아이시스템"/>
    <d v="2023-07-27T00:00:00"/>
    <s v="20230727-7003-1"/>
    <s v="라벨"/>
    <x v="2380"/>
    <x v="0"/>
  </r>
  <r>
    <x v="48"/>
    <x v="48"/>
    <s v="주식회사 성진테크"/>
    <d v="2023-07-27T00:00:00"/>
    <s v="20230727-7004-1"/>
    <s v="RUBBER COLLET"/>
    <x v="341"/>
    <x v="0"/>
  </r>
  <r>
    <x v="48"/>
    <x v="48"/>
    <s v="오텍코리아 주식회사"/>
    <d v="2023-07-27T00:00:00"/>
    <s v="20230727-7006-1"/>
    <s v="알루미나"/>
    <x v="2381"/>
    <x v="0"/>
  </r>
  <r>
    <x v="48"/>
    <x v="48"/>
    <s v="바다정수산업(주)"/>
    <d v="2023-07-28T00:00:00"/>
    <s v="20230728-7003-1"/>
    <s v="마이크로필터 외"/>
    <x v="2038"/>
    <x v="0"/>
  </r>
  <r>
    <x v="48"/>
    <x v="48"/>
    <s v="와이에스엔지니어링"/>
    <d v="2023-07-28T00:00:00"/>
    <s v="20230728-7006-1"/>
    <s v="TOC Reduction HE Lamp"/>
    <x v="748"/>
    <x v="0"/>
  </r>
  <r>
    <x v="48"/>
    <x v="48"/>
    <s v="진솔씨엔티"/>
    <d v="2023-07-31T00:00:00"/>
    <s v="20230731-7002-1"/>
    <s v="소석회"/>
    <x v="1825"/>
    <x v="0"/>
  </r>
  <r>
    <x v="48"/>
    <x v="48"/>
    <s v="(주)오디텍전주지점"/>
    <d v="2023-07-31T00:00:00"/>
    <s v="20230731-7008-1"/>
    <s v="7월 소액"/>
    <x v="2382"/>
    <x v="0"/>
  </r>
  <r>
    <x v="48"/>
    <x v="48"/>
    <s v="(주)스타랩"/>
    <d v="2023-08-01T00:00:00"/>
    <s v="20230801-7005-1"/>
    <s v="보드 수리"/>
    <x v="1286"/>
    <x v="0"/>
  </r>
  <r>
    <x v="48"/>
    <x v="48"/>
    <s v="한국알박(주)"/>
    <d v="2023-08-02T00:00:00"/>
    <s v="20230802-7001-1"/>
    <s v="센서"/>
    <x v="2383"/>
    <x v="0"/>
  </r>
  <r>
    <x v="48"/>
    <x v="48"/>
    <s v="에이티티"/>
    <d v="2023-08-02T00:00:00"/>
    <s v="20230802-7003-1"/>
    <s v="tube cleaning"/>
    <x v="2384"/>
    <x v="0"/>
  </r>
  <r>
    <x v="48"/>
    <x v="48"/>
    <s v="두일진공 주식회사"/>
    <d v="2023-08-03T00:00:00"/>
    <s v="20230803-7002-1"/>
    <s v="배기미스트필터 외"/>
    <x v="1857"/>
    <x v="0"/>
  </r>
  <r>
    <x v="48"/>
    <x v="48"/>
    <s v="다온이엔지"/>
    <d v="2023-08-03T00:00:00"/>
    <s v="20230803-7011-1"/>
    <s v="TOUCH MONITER 수리"/>
    <x v="0"/>
    <x v="0"/>
  </r>
  <r>
    <x v="48"/>
    <x v="48"/>
    <s v="세기공조설비(센추리에어콘)"/>
    <d v="2023-08-03T00:00:00"/>
    <s v="20230803-7019-1"/>
    <s v="스크류 냉동기 수리"/>
    <x v="1491"/>
    <x v="0"/>
  </r>
  <r>
    <x v="48"/>
    <x v="48"/>
    <s v="피셈 주식회사"/>
    <d v="2023-08-03T00:00:00"/>
    <s v="20230803-7020-1"/>
    <s v="Edge ring"/>
    <x v="170"/>
    <x v="0"/>
  </r>
  <r>
    <x v="48"/>
    <x v="48"/>
    <s v="NANJING EVERGREEN TRADE CO LTD"/>
    <d v="2023-08-04T00:00:00"/>
    <s v="20230804-7006-3"/>
    <s v="모니터 웨이퍼"/>
    <x v="530"/>
    <x v="0"/>
  </r>
  <r>
    <x v="48"/>
    <x v="48"/>
    <s v="덕성기획"/>
    <d v="2023-08-04T00:00:00"/>
    <s v="20230804-7010-1"/>
    <s v="C/T 스티커 외"/>
    <x v="1655"/>
    <x v="0"/>
  </r>
  <r>
    <x v="48"/>
    <x v="48"/>
    <s v="(주)한국피더블유티"/>
    <d v="2023-08-04T00:00:00"/>
    <s v="20230804-7011-1"/>
    <s v="Titan ASD"/>
    <x v="537"/>
    <x v="0"/>
  </r>
  <r>
    <x v="48"/>
    <x v="48"/>
    <s v="반도체사업부"/>
    <d v="2023-08-07T00:00:00"/>
    <s v="20230807-7006-1"/>
    <s v="청소용품 구입"/>
    <x v="2385"/>
    <x v="0"/>
  </r>
  <r>
    <x v="48"/>
    <x v="48"/>
    <s v="반도체사업부"/>
    <d v="2023-08-07T00:00:00"/>
    <s v="20230807-7006-2"/>
    <s v="청소용품 구입"/>
    <x v="2386"/>
    <x v="0"/>
  </r>
  <r>
    <x v="48"/>
    <x v="48"/>
    <s v="남성상사"/>
    <d v="2023-08-07T00:00:00"/>
    <s v="20230807-7010-1"/>
    <s v="와이퍼 올 등 세정용품"/>
    <x v="223"/>
    <x v="0"/>
  </r>
  <r>
    <x v="48"/>
    <x v="48"/>
    <s v="남성상사"/>
    <d v="2023-08-07T00:00:00"/>
    <s v="20230807-7010-2"/>
    <s v="15A 스탠드"/>
    <x v="255"/>
    <x v="0"/>
  </r>
  <r>
    <x v="48"/>
    <x v="48"/>
    <s v="남성상사"/>
    <d v="2023-08-07T00:00:00"/>
    <s v="20230807-7010-3"/>
    <s v="스탠드"/>
    <x v="1577"/>
    <x v="0"/>
  </r>
  <r>
    <x v="48"/>
    <x v="48"/>
    <s v="하나호스유공압"/>
    <d v="2023-08-07T00:00:00"/>
    <s v="20230807-7010-4"/>
    <s v="호스 등"/>
    <x v="2387"/>
    <x v="0"/>
  </r>
  <r>
    <x v="48"/>
    <x v="48"/>
    <s v="하나호스유공압"/>
    <d v="2023-08-07T00:00:00"/>
    <s v="20230807-7010-5"/>
    <s v="Thread onetouch fitting"/>
    <x v="2388"/>
    <x v="0"/>
  </r>
  <r>
    <x v="48"/>
    <x v="48"/>
    <s v="반도체사업부"/>
    <d v="2023-08-07T00:00:00"/>
    <s v="20230807-7010-7"/>
    <s v="(클린기업)밸브"/>
    <x v="2389"/>
    <x v="0"/>
  </r>
  <r>
    <x v="48"/>
    <x v="48"/>
    <s v="반도체사업부"/>
    <d v="2023-08-07T00:00:00"/>
    <s v="20230807-7010-8"/>
    <s v="(리드텍에프앤피)나사 등"/>
    <x v="2390"/>
    <x v="0"/>
  </r>
  <r>
    <x v="48"/>
    <x v="48"/>
    <s v="반도체사업부"/>
    <d v="2023-08-07T00:00:00"/>
    <s v="20230807-7010-9"/>
    <s v="(MJ엠제이)밸브 등"/>
    <x v="2391"/>
    <x v="0"/>
  </r>
  <r>
    <x v="48"/>
    <x v="48"/>
    <s v="반도체사업부"/>
    <d v="2023-08-07T00:00:00"/>
    <s v="20230807-7010-10"/>
    <s v="(리빙코아) 선반 등"/>
    <x v="2392"/>
    <x v="0"/>
  </r>
  <r>
    <x v="48"/>
    <x v="48"/>
    <s v="미경전기"/>
    <d v="2023-08-07T00:00:00"/>
    <s v="20230807-7010-11"/>
    <s v="전선 + 배송비"/>
    <x v="2393"/>
    <x v="0"/>
  </r>
  <r>
    <x v="48"/>
    <x v="48"/>
    <s v="다담P&amp;C"/>
    <d v="2023-08-07T00:00:00"/>
    <s v="20230807-7010-13"/>
    <s v="폐기물 말통 + 배송비"/>
    <x v="2394"/>
    <x v="0"/>
  </r>
  <r>
    <x v="48"/>
    <x v="48"/>
    <s v="Shenzhen Qingyi Photomask"/>
    <d v="2023-08-07T00:00:00"/>
    <s v="20230807-7016-1"/>
    <s v="포토마스크"/>
    <x v="2395"/>
    <x v="0"/>
  </r>
  <r>
    <x v="48"/>
    <x v="48"/>
    <s v="케이오엘(KOL)"/>
    <d v="2023-08-07T00:00:00"/>
    <s v="20230807-7018-1"/>
    <s v="YSH-250D"/>
    <x v="117"/>
    <x v="0"/>
  </r>
  <r>
    <x v="48"/>
    <x v="48"/>
    <s v="와이에스엔지니어링"/>
    <d v="2023-08-07T00:00:00"/>
    <s v="20230807-7019-1"/>
    <s v="EDI 세정공사"/>
    <x v="2238"/>
    <x v="0"/>
  </r>
  <r>
    <x v="48"/>
    <x v="48"/>
    <s v="신정상사"/>
    <d v="2023-08-08T00:00:00"/>
    <s v="20230808-7001-1"/>
    <s v="화장지"/>
    <x v="2336"/>
    <x v="0"/>
  </r>
  <r>
    <x v="48"/>
    <x v="48"/>
    <s v="싱싱비데"/>
    <d v="2023-08-08T00:00:00"/>
    <s v="20230808-7002-1"/>
    <s v="임직원 화장실 비데 수리"/>
    <x v="2396"/>
    <x v="0"/>
  </r>
  <r>
    <x v="48"/>
    <x v="48"/>
    <s v="기전사"/>
    <d v="2023-08-08T00:00:00"/>
    <s v="20230808-7003-1"/>
    <s v="진상콘덴서"/>
    <x v="2397"/>
    <x v="0"/>
  </r>
  <r>
    <x v="48"/>
    <x v="48"/>
    <s v="Shenzhen Qingyi Photomask"/>
    <d v="2023-08-08T00:00:00"/>
    <s v="20230808-7009-1"/>
    <s v="포토마스크"/>
    <x v="2398"/>
    <x v="0"/>
  </r>
  <r>
    <x v="48"/>
    <x v="48"/>
    <s v="SPM"/>
    <d v="2023-08-08T00:00:00"/>
    <s v="20230808-7012-1"/>
    <s v="uv lamp (ush-2002mail)"/>
    <x v="6"/>
    <x v="0"/>
  </r>
  <r>
    <x v="48"/>
    <x v="48"/>
    <s v="드림정보전산"/>
    <d v="2023-08-10T00:00:00"/>
    <s v="20230810-7003-1"/>
    <s v="7월 복합기"/>
    <x v="2399"/>
    <x v="0"/>
  </r>
  <r>
    <x v="48"/>
    <x v="48"/>
    <s v="한결중고가전"/>
    <d v="2023-08-10T00:00:00"/>
    <s v="20230810-7004-1"/>
    <s v="QD실험실 냉장고 구입"/>
    <x v="1983"/>
    <x v="0"/>
  </r>
  <r>
    <x v="48"/>
    <x v="48"/>
    <s v="(주)컴퓨존"/>
    <d v="2023-08-14T00:00:00"/>
    <s v="20230814-7007-1"/>
    <s v="NAS서버 용량 증설용 하드 구매"/>
    <x v="2400"/>
    <x v="0"/>
  </r>
  <r>
    <x v="48"/>
    <x v="48"/>
    <s v="Shenzhen Qingyi Photomask"/>
    <d v="2023-08-14T00:00:00"/>
    <s v="20230814-7012-1"/>
    <s v="포토마스크"/>
    <x v="2401"/>
    <x v="0"/>
  </r>
  <r>
    <x v="48"/>
    <x v="48"/>
    <s v="Suzhou HCUT semiconductor Co.,Ltd"/>
    <d v="2023-08-14T00:00:00"/>
    <s v="20230814-7015-1"/>
    <s v="전사지 매입"/>
    <x v="2151"/>
    <x v="0"/>
  </r>
  <r>
    <x v="48"/>
    <x v="48"/>
    <s v="SPM"/>
    <d v="2023-08-17T00:00:00"/>
    <s v="20230817-7001-1"/>
    <s v="FOCUS MASK 외"/>
    <x v="2402"/>
    <x v="0"/>
  </r>
  <r>
    <x v="48"/>
    <x v="48"/>
    <s v="JCSHI-TECHNOLOGY"/>
    <d v="2023-08-17T00:00:00"/>
    <s v="20230817-7009-1"/>
    <s v="전사지 매입"/>
    <x v="2403"/>
    <x v="0"/>
  </r>
  <r>
    <x v="48"/>
    <x v="48"/>
    <s v="International Thermal Products (Wuhan) Inc."/>
    <d v="2023-08-18T00:00:00"/>
    <s v="20230818-7003-1"/>
    <s v="HEATING CHAMBER 매입"/>
    <x v="2150"/>
    <x v="0"/>
  </r>
  <r>
    <x v="48"/>
    <x v="48"/>
    <s v="뉴텍"/>
    <d v="2023-08-21T00:00:00"/>
    <s v="20230821-7006-1"/>
    <s v="펌프 오버홀"/>
    <x v="2404"/>
    <x v="0"/>
  </r>
  <r>
    <x v="48"/>
    <x v="48"/>
    <s v="Shenzhen Qingyi Photomask"/>
    <d v="2023-08-21T00:00:00"/>
    <s v="20230821-7011-1"/>
    <s v="포토마스크"/>
    <x v="2405"/>
    <x v="0"/>
  </r>
  <r>
    <x v="48"/>
    <x v="48"/>
    <s v="(주)금화"/>
    <d v="2023-08-24T00:00:00"/>
    <s v="20230824-7002-1"/>
    <s v="박스"/>
    <x v="2406"/>
    <x v="0"/>
  </r>
  <r>
    <x v="48"/>
    <x v="48"/>
    <s v="㈜루미컴"/>
    <d v="2023-08-24T00:00:00"/>
    <s v="20230824-7005-1"/>
    <s v="덴탈 마스크"/>
    <x v="1182"/>
    <x v="0"/>
  </r>
  <r>
    <x v="48"/>
    <x v="48"/>
    <s v="애드테크"/>
    <d v="2023-08-24T00:00:00"/>
    <s v="20230824-7006-1"/>
    <s v="DN280"/>
    <x v="2070"/>
    <x v="0"/>
  </r>
  <r>
    <x v="48"/>
    <x v="48"/>
    <s v="우진ACT 호남지사"/>
    <d v="2023-08-25T00:00:00"/>
    <s v="20230825-7011-1"/>
    <s v="클린룸 소모품"/>
    <x v="2407"/>
    <x v="0"/>
  </r>
  <r>
    <x v="48"/>
    <x v="48"/>
    <s v="에이엠씨주식회사"/>
    <d v="2023-08-25T00:00:00"/>
    <s v="20230825-7013-1"/>
    <s v="UV tape"/>
    <x v="2275"/>
    <x v="0"/>
  </r>
  <r>
    <x v="48"/>
    <x v="48"/>
    <s v="우진ACT 호남지사"/>
    <d v="2023-08-25T00:00:00"/>
    <s v="20230825-7014-1"/>
    <s v="클린룸 소모품"/>
    <x v="586"/>
    <x v="0"/>
  </r>
  <r>
    <x v="48"/>
    <x v="48"/>
    <s v="(주)코디스"/>
    <d v="2023-08-25T00:00:00"/>
    <s v="20230825-7016-1"/>
    <s v="Blade"/>
    <x v="2408"/>
    <x v="0"/>
  </r>
  <r>
    <x v="48"/>
    <x v="48"/>
    <s v="(주)비앤아이시스템"/>
    <d v="2023-08-25T00:00:00"/>
    <s v="20230825-7017-1"/>
    <s v="라벨"/>
    <x v="2409"/>
    <x v="0"/>
  </r>
  <r>
    <x v="48"/>
    <x v="48"/>
    <s v="진흥무역(주)"/>
    <d v="2023-08-25T00:00:00"/>
    <s v="20230825-7019-1"/>
    <s v="전사지 외"/>
    <x v="2410"/>
    <x v="0"/>
  </r>
  <r>
    <x v="48"/>
    <x v="48"/>
    <s v="한국특수가스(주)"/>
    <d v="2023-08-25T00:00:00"/>
    <s v="20230825-7024-1"/>
    <s v="가스"/>
    <x v="2411"/>
    <x v="0"/>
  </r>
  <r>
    <x v="48"/>
    <x v="48"/>
    <s v="주식회사 성진테크"/>
    <d v="2023-08-28T00:00:00"/>
    <s v="20230828-7002-1"/>
    <s v="RUBBER COLLET"/>
    <x v="2285"/>
    <x v="0"/>
  </r>
  <r>
    <x v="48"/>
    <x v="48"/>
    <s v="바다정수산업(주)"/>
    <d v="2023-08-28T00:00:00"/>
    <s v="20230828-7021-1"/>
    <s v="마이크로필터 외"/>
    <x v="2038"/>
    <x v="0"/>
  </r>
  <r>
    <x v="48"/>
    <x v="48"/>
    <s v="진솔씨엔티"/>
    <d v="2023-08-29T00:00:00"/>
    <s v="20230829-7002-1"/>
    <s v="소석회"/>
    <x v="1825"/>
    <x v="0"/>
  </r>
  <r>
    <x v="48"/>
    <x v="48"/>
    <s v="하나호스유공압"/>
    <d v="2023-08-29T00:00:00"/>
    <s v="20230829-7007-1"/>
    <s v="시설 8월 소모품 구입"/>
    <x v="2388"/>
    <x v="0"/>
  </r>
  <r>
    <x v="48"/>
    <x v="48"/>
    <s v="(주)오디텍전주지점"/>
    <d v="2023-08-31T00:00:00"/>
    <s v="20230831-7012-1"/>
    <s v="8월 소액"/>
    <x v="2412"/>
    <x v="0"/>
  </r>
  <r>
    <x v="48"/>
    <x v="48"/>
    <s v="한국휴글전자(주)"/>
    <d v="2023-08-31T00:00:00"/>
    <s v="20230831-7030-1"/>
    <s v="잉크"/>
    <x v="1749"/>
    <x v="0"/>
  </r>
  <r>
    <x v="48"/>
    <x v="48"/>
    <s v="주식회사 에스에이치머티리얼즈"/>
    <d v="2023-08-31T00:00:00"/>
    <s v="20230831-7031-1"/>
    <s v="C3F8 가스(에어코 사업분할)_x000a__x000a_C3F8 (에어코 상호 변경)"/>
    <x v="6"/>
    <x v="0"/>
  </r>
  <r>
    <x v="48"/>
    <x v="48"/>
    <s v="효성산업"/>
    <d v="2023-08-31T00:00:00"/>
    <s v="20230831-7035-1"/>
    <s v="CHUCK 수리 등"/>
    <x v="2413"/>
    <x v="0"/>
  </r>
  <r>
    <x v="48"/>
    <x v="48"/>
    <s v="(주)제우스아이엔씨"/>
    <d v="2023-09-04T00:00:00"/>
    <s v="20230904-7002-1"/>
    <s v="VACCUM PUMP 오버홀"/>
    <x v="2414"/>
    <x v="0"/>
  </r>
  <r>
    <x v="48"/>
    <x v="48"/>
    <s v="전라아크릴"/>
    <d v="2023-09-04T00:00:00"/>
    <s v="20230904-7006-1"/>
    <s v="장비 부착용 아크릴 명패"/>
    <x v="2415"/>
    <x v="0"/>
  </r>
  <r>
    <x v="48"/>
    <x v="48"/>
    <s v="Shenzhen Qingyi Photomask"/>
    <d v="2023-09-04T00:00:00"/>
    <s v="20230904-7010-1"/>
    <s v="포토마스크"/>
    <x v="2416"/>
    <x v="0"/>
  </r>
  <r>
    <x v="48"/>
    <x v="48"/>
    <s v="(주)한국피더블유티"/>
    <d v="2023-09-04T00:00:00"/>
    <s v="20230904-7015-1"/>
    <s v="Titan ASD"/>
    <x v="537"/>
    <x v="0"/>
  </r>
  <r>
    <x v="48"/>
    <x v="48"/>
    <s v="드림정보전산"/>
    <d v="2023-09-11T00:00:00"/>
    <s v="20230911-7001-1"/>
    <s v="8월복합기"/>
    <x v="2417"/>
    <x v="0"/>
  </r>
  <r>
    <x v="48"/>
    <x v="48"/>
    <s v="남성상사"/>
    <d v="2023-09-11T00:00:00"/>
    <s v="20230911-7010-1"/>
    <s v="와이퍼 올 등 세정용품"/>
    <x v="466"/>
    <x v="0"/>
  </r>
  <r>
    <x v="48"/>
    <x v="48"/>
    <s v="다담P&amp;C"/>
    <d v="2023-09-11T00:00:00"/>
    <s v="20230911-7010-2"/>
    <s v="말통+배송비"/>
    <x v="2418"/>
    <x v="0"/>
  </r>
  <r>
    <x v="48"/>
    <x v="48"/>
    <s v="반도체사업부"/>
    <d v="2023-09-11T00:00:00"/>
    <s v="20230911-7010-3"/>
    <s v="(에이치와이산업)전선+배송비"/>
    <x v="2419"/>
    <x v="0"/>
  </r>
  <r>
    <x v="48"/>
    <x v="48"/>
    <s v="금동테크"/>
    <d v="2023-09-11T00:00:00"/>
    <s v="20230911-7010-4"/>
    <s v="형광등"/>
    <x v="2420"/>
    <x v="0"/>
  </r>
  <r>
    <x v="48"/>
    <x v="48"/>
    <s v="반도체사업부"/>
    <d v="2023-09-11T00:00:00"/>
    <s v="20230911-7010-5"/>
    <s v="(미르마켓)벨브+배송비"/>
    <x v="2421"/>
    <x v="0"/>
  </r>
  <r>
    <x v="48"/>
    <x v="48"/>
    <s v="반도체사업부"/>
    <d v="2023-09-11T00:00:00"/>
    <s v="20230911-7010-6"/>
    <s v="(골드트레이더스)예초기 공급 기어"/>
    <x v="2422"/>
    <x v="0"/>
  </r>
  <r>
    <x v="48"/>
    <x v="48"/>
    <s v="반도체사업부"/>
    <d v="2023-09-11T00:00:00"/>
    <s v="20230911-7010-7"/>
    <s v="(우성)예초기원형톱날"/>
    <x v="2423"/>
    <x v="0"/>
  </r>
  <r>
    <x v="48"/>
    <x v="48"/>
    <s v="주식회사 에이티에스"/>
    <d v="2023-09-11T00:00:00"/>
    <s v="20230911-7010-8"/>
    <s v="반도체용 램프"/>
    <x v="1006"/>
    <x v="0"/>
  </r>
  <r>
    <x v="48"/>
    <x v="48"/>
    <s v="반도체사업부"/>
    <d v="2023-09-11T00:00:00"/>
    <s v="20230911-7010-10"/>
    <s v="(램프박스) 주광색 램프 1박스+배송비"/>
    <x v="2424"/>
    <x v="0"/>
  </r>
  <r>
    <x v="48"/>
    <x v="48"/>
    <s v="반도체사업부"/>
    <d v="2023-09-11T00:00:00"/>
    <s v="20230911-7010-11"/>
    <s v="(세인테크)펌프 등 + 배송비"/>
    <x v="2425"/>
    <x v="0"/>
  </r>
  <r>
    <x v="48"/>
    <x v="48"/>
    <s v="반도체사업부"/>
    <d v="2023-09-11T00:00:00"/>
    <s v="20230911-7010-12"/>
    <s v="(이미지센스)라벨 + 배송비"/>
    <x v="1791"/>
    <x v="0"/>
  </r>
  <r>
    <x v="48"/>
    <x v="48"/>
    <s v="반도체사업부"/>
    <d v="2023-09-11T00:00:00"/>
    <s v="20230911-7010-13"/>
    <s v="(와이앤에스)안전화"/>
    <x v="2426"/>
    <x v="0"/>
  </r>
  <r>
    <x v="48"/>
    <x v="48"/>
    <s v="Shenzhen Qingyi Photomask"/>
    <d v="2023-09-12T00:00:00"/>
    <s v="20230912-7006-1"/>
    <s v="포토마스크"/>
    <x v="2427"/>
    <x v="0"/>
  </r>
  <r>
    <x v="48"/>
    <x v="48"/>
    <s v="세미콘스(주)"/>
    <d v="2023-09-14T00:00:00"/>
    <s v="20230914-7001-1"/>
    <s v="필라멘트 외 7월 대금"/>
    <x v="2428"/>
    <x v="0"/>
  </r>
  <r>
    <x v="48"/>
    <x v="48"/>
    <s v="세미콘스(주)"/>
    <d v="2023-09-14T00:00:00"/>
    <s v="20230914-7001-4"/>
    <s v="필라멘트 외 8월 대금"/>
    <x v="2429"/>
    <x v="0"/>
  </r>
  <r>
    <x v="48"/>
    <x v="48"/>
    <s v="피셈 주식회사"/>
    <d v="2023-09-14T00:00:00"/>
    <s v="20230914-7003-1"/>
    <s v="Edge ring"/>
    <x v="1157"/>
    <x v="0"/>
  </r>
  <r>
    <x v="48"/>
    <x v="48"/>
    <s v="Shenzhen Qingyi Photomask"/>
    <d v="2023-09-15T00:00:00"/>
    <s v="20230915-7009-1"/>
    <s v="포토마스크"/>
    <x v="2430"/>
    <x v="0"/>
  </r>
  <r>
    <x v="48"/>
    <x v="48"/>
    <s v="한국휴글전자(주)"/>
    <d v="2023-09-19T00:00:00"/>
    <s v="20230919-7012-1"/>
    <s v="잉크"/>
    <x v="1749"/>
    <x v="0"/>
  </r>
  <r>
    <x v="48"/>
    <x v="48"/>
    <s v="(주)씨큐스"/>
    <d v="2023-09-20T00:00:00"/>
    <s v="20230920-7004-1"/>
    <s v="ION GAUGE 외"/>
    <x v="2368"/>
    <x v="0"/>
  </r>
  <r>
    <x v="48"/>
    <x v="48"/>
    <s v="(주)코디스"/>
    <d v="2023-09-20T00:00:00"/>
    <s v="20230920-7007-1"/>
    <s v="Blade"/>
    <x v="2431"/>
    <x v="0"/>
  </r>
  <r>
    <x v="48"/>
    <x v="48"/>
    <s v="(주)석영테크"/>
    <d v="2023-09-20T00:00:00"/>
    <s v="20230920-7010-1"/>
    <s v="ASQ BOAT"/>
    <x v="2344"/>
    <x v="0"/>
  </r>
  <r>
    <x v="48"/>
    <x v="48"/>
    <s v="한국알박(주)"/>
    <d v="2023-09-21T00:00:00"/>
    <s v="20230921-7010-1"/>
    <s v="insulator 외"/>
    <x v="1761"/>
    <x v="0"/>
  </r>
  <r>
    <x v="48"/>
    <x v="48"/>
    <s v="진흥무역(주)"/>
    <d v="2023-09-21T00:00:00"/>
    <s v="20230921-7011-1"/>
    <s v="전사지 외"/>
    <x v="2432"/>
    <x v="0"/>
  </r>
  <r>
    <x v="48"/>
    <x v="48"/>
    <s v="아마노코리아(주)광주지사"/>
    <d v="2023-09-22T00:00:00"/>
    <s v="20230922-7002-1"/>
    <s v="주차관제시스템 차단기 수리비"/>
    <x v="0"/>
    <x v="0"/>
  </r>
  <r>
    <x v="48"/>
    <x v="48"/>
    <s v="미래SWT"/>
    <d v="2023-09-24T00:00:00"/>
    <s v="20230924-7001-1"/>
    <s v="유기배기 정기교체"/>
    <x v="2245"/>
    <x v="0"/>
  </r>
  <r>
    <x v="48"/>
    <x v="48"/>
    <s v="제이앤엠"/>
    <d v="2023-09-25T00:00:00"/>
    <s v="20230925-7021-1"/>
    <s v="SUS 받침대 등"/>
    <x v="2433"/>
    <x v="0"/>
  </r>
  <r>
    <x v="48"/>
    <x v="48"/>
    <s v="우진ACT 호남지사"/>
    <d v="2023-09-25T00:00:00"/>
    <s v="20230925-7022-1"/>
    <s v="클린룸 소모품"/>
    <x v="2261"/>
    <x v="0"/>
  </r>
  <r>
    <x v="48"/>
    <x v="48"/>
    <s v="오텍코리아 주식회사"/>
    <d v="2023-09-25T00:00:00"/>
    <s v="20230925-7044-1"/>
    <s v="알루미나"/>
    <x v="2038"/>
    <x v="0"/>
  </r>
  <r>
    <x v="48"/>
    <x v="48"/>
    <s v="와이에스엔지니어링"/>
    <d v="2023-09-25T00:00:00"/>
    <s v="20230925-7045-1"/>
    <s v="RO 세정"/>
    <x v="307"/>
    <x v="0"/>
  </r>
  <r>
    <x v="48"/>
    <x v="48"/>
    <s v="덕성기획"/>
    <d v="2023-09-25T00:00:00"/>
    <s v="20230925-7046-1"/>
    <s v="C/T 스티커 외"/>
    <x v="1166"/>
    <x v="0"/>
  </r>
  <r>
    <x v="48"/>
    <x v="48"/>
    <s v="한국특수가스(주)"/>
    <d v="2023-09-25T00:00:00"/>
    <s v="20230925-7047-1"/>
    <s v="가스"/>
    <x v="2434"/>
    <x v="0"/>
  </r>
  <r>
    <x v="48"/>
    <x v="48"/>
    <s v="우진ACT 호남지사"/>
    <d v="2023-09-25T00:00:00"/>
    <s v="20230925-7050-1"/>
    <s v="클린룸 소모품"/>
    <x v="2273"/>
    <x v="0"/>
  </r>
  <r>
    <x v="48"/>
    <x v="48"/>
    <s v="Suzhou HCUT semiconductor Co.,Ltd"/>
    <d v="2023-09-26T00:00:00"/>
    <s v="20230926-7001-1"/>
    <s v="전사지 매입"/>
    <x v="2154"/>
    <x v="0"/>
  </r>
  <r>
    <x v="48"/>
    <x v="48"/>
    <s v="주식회사 넥스텍"/>
    <d v="2023-09-26T00:00:00"/>
    <s v="20230926-7002-1"/>
    <s v="RF MATCHING NETWORK REPAIR"/>
    <x v="2435"/>
    <x v="0"/>
  </r>
  <r>
    <x v="48"/>
    <x v="48"/>
    <s v="신정상사"/>
    <d v="2023-09-26T00:00:00"/>
    <s v="20230926-7016-1"/>
    <s v="화장지"/>
    <x v="2336"/>
    <x v="0"/>
  </r>
  <r>
    <x v="48"/>
    <x v="48"/>
    <s v="주식회사 에스에이치머티리얼즈"/>
    <d v="2023-09-26T00:00:00"/>
    <s v="20230926-7022-1"/>
    <s v="C3F8"/>
    <x v="6"/>
    <x v="0"/>
  </r>
  <r>
    <x v="48"/>
    <x v="48"/>
    <s v="NTL(엔티엘)"/>
    <d v="2023-09-27T00:00:00"/>
    <s v="20230927-7032-1"/>
    <s v="100Pin 수리"/>
    <x v="2436"/>
    <x v="0"/>
  </r>
  <r>
    <x v="48"/>
    <x v="48"/>
    <s v="(주)오디텍전주지점"/>
    <d v="2023-09-30T00:00:00"/>
    <s v="20230930-7001-1"/>
    <s v="9월 소액"/>
    <x v="2437"/>
    <x v="0"/>
  </r>
  <r>
    <x v="48"/>
    <x v="48"/>
    <s v="진솔씨엔티"/>
    <d v="2023-09-30T00:00:00"/>
    <s v="20230930-7003-1"/>
    <s v="소석회"/>
    <x v="1825"/>
    <x v="0"/>
  </r>
  <r>
    <x v="48"/>
    <x v="48"/>
    <s v="(주)금화"/>
    <d v="2023-09-30T00:00:00"/>
    <s v="20230930-7004-1"/>
    <s v="박스"/>
    <x v="2438"/>
    <x v="0"/>
  </r>
  <r>
    <x v="48"/>
    <x v="48"/>
    <s v="(주)세원"/>
    <d v="2023-09-30T00:00:00"/>
    <s v="20230930-7005-4"/>
    <s v="가상소다"/>
    <x v="2439"/>
    <x v="0"/>
  </r>
  <r>
    <x v="48"/>
    <x v="48"/>
    <s v="남성상사"/>
    <d v="2023-09-30T00:00:00"/>
    <s v="20230930-7020-1"/>
    <s v="석유펌프"/>
    <x v="1577"/>
    <x v="0"/>
  </r>
  <r>
    <x v="48"/>
    <x v="48"/>
    <s v="남성상사"/>
    <d v="2023-09-30T00:00:00"/>
    <s v="20230930-7020-2"/>
    <s v="테이프"/>
    <x v="255"/>
    <x v="0"/>
  </r>
  <r>
    <x v="48"/>
    <x v="48"/>
    <s v="남성상사"/>
    <d v="2023-09-30T00:00:00"/>
    <s v="20230930-7020-3"/>
    <s v="드릴"/>
    <x v="2440"/>
    <x v="0"/>
  </r>
  <r>
    <x v="48"/>
    <x v="48"/>
    <s v="현대산업"/>
    <d v="2023-09-30T00:00:00"/>
    <s v="20230930-7020-4"/>
    <s v="드릴"/>
    <x v="1577"/>
    <x v="0"/>
  </r>
  <r>
    <x v="48"/>
    <x v="48"/>
    <s v="하나호스유공압"/>
    <d v="2023-09-30T00:00:00"/>
    <s v="20230930-7020-5"/>
    <s v="호스 등"/>
    <x v="1577"/>
    <x v="0"/>
  </r>
  <r>
    <x v="48"/>
    <x v="48"/>
    <s v="미래전기"/>
    <d v="2023-09-30T00:00:00"/>
    <s v="20230930-7020-6"/>
    <s v="램프"/>
    <x v="2441"/>
    <x v="0"/>
  </r>
  <r>
    <x v="48"/>
    <x v="48"/>
    <s v="(유)태양건축자재백화점"/>
    <d v="2023-09-30T00:00:00"/>
    <s v="20230930-7020-7"/>
    <s v="덕트"/>
    <x v="1149"/>
    <x v="0"/>
  </r>
  <r>
    <x v="48"/>
    <x v="48"/>
    <s v="하나호스유공압"/>
    <d v="2023-09-30T00:00:00"/>
    <s v="20230930-7020-8"/>
    <s v="부싱"/>
    <x v="2441"/>
    <x v="0"/>
  </r>
  <r>
    <x v="48"/>
    <x v="48"/>
    <s v="하나호스유공압"/>
    <d v="2023-09-30T00:00:00"/>
    <s v="20230930-7020-9"/>
    <s v="부싱"/>
    <x v="2442"/>
    <x v="0"/>
  </r>
  <r>
    <x v="48"/>
    <x v="48"/>
    <s v="한영콘트롤상사"/>
    <d v="2023-09-30T00:00:00"/>
    <s v="20230930-7020-10"/>
    <s v="타이머"/>
    <x v="2443"/>
    <x v="0"/>
  </r>
  <r>
    <x v="48"/>
    <x v="48"/>
    <s v="반도체사업부"/>
    <d v="2023-09-30T00:00:00"/>
    <s v="20230930-7020-12"/>
    <s v="(스포츠다)메가폰"/>
    <x v="255"/>
    <x v="0"/>
  </r>
  <r>
    <x v="48"/>
    <x v="48"/>
    <s v="반도체사업부"/>
    <d v="2023-09-30T00:00:00"/>
    <s v="20230930-7020-13"/>
    <s v="(전신하이어)조명"/>
    <x v="1068"/>
    <x v="0"/>
  </r>
  <r>
    <x v="48"/>
    <x v="48"/>
    <s v="제일피앤에스"/>
    <d v="2023-09-30T00:00:00"/>
    <s v="20230930-7020-14"/>
    <s v="샤워기"/>
    <x v="2444"/>
    <x v="0"/>
  </r>
  <r>
    <x v="48"/>
    <x v="48"/>
    <s v="반도체사업부"/>
    <d v="2023-09-30T00:00:00"/>
    <s v="20230930-7020-16"/>
    <s v="(제이엔에이치) 전선+배송비"/>
    <x v="2445"/>
    <x v="0"/>
  </r>
  <r>
    <x v="48"/>
    <x v="48"/>
    <s v="한국가스안전공사 전북지역본부"/>
    <d v="2023-09-30T00:00:00"/>
    <s v="20230930-7020-17"/>
    <s v="보수교육 교육비"/>
    <x v="1044"/>
    <x v="0"/>
  </r>
  <r>
    <x v="48"/>
    <x v="48"/>
    <s v="다담P&amp;C"/>
    <d v="2023-09-30T00:00:00"/>
    <s v="20230930-7020-19"/>
    <s v="폐기물 말통"/>
    <x v="2446"/>
    <x v="0"/>
  </r>
  <r>
    <x v="48"/>
    <x v="48"/>
    <s v="SPM"/>
    <d v="2023-10-01T00:00:00"/>
    <s v="20231001-7006-1"/>
    <s v="MPA UNIT SLIT 조정"/>
    <x v="2447"/>
    <x v="0"/>
  </r>
  <r>
    <x v="48"/>
    <x v="48"/>
    <s v="Shenzhen Qingyi Photomask"/>
    <d v="2023-10-05T00:00:00"/>
    <s v="20231005-7008-1"/>
    <s v="포토마스크"/>
    <x v="2448"/>
    <x v="0"/>
  </r>
  <r>
    <x v="48"/>
    <x v="48"/>
    <s v="(주)한국피더블유티"/>
    <d v="2023-10-05T00:00:00"/>
    <s v="20231005-7014-1"/>
    <s v="Titan ASD"/>
    <x v="537"/>
    <x v="0"/>
  </r>
  <r>
    <x v="48"/>
    <x v="48"/>
    <s v="Shenzhen Qingyi Photomask"/>
    <d v="2023-10-10T00:00:00"/>
    <s v="20231010-7010-1"/>
    <s v="포토마스크"/>
    <x v="2449"/>
    <x v="0"/>
  </r>
  <r>
    <x v="48"/>
    <x v="48"/>
    <s v="JCSHI-TECHNOLOGY"/>
    <d v="2023-10-10T00:00:00"/>
    <s v="20231010-7013-1"/>
    <s v="전사지 매입"/>
    <x v="2450"/>
    <x v="0"/>
  </r>
  <r>
    <x v="48"/>
    <x v="48"/>
    <s v="(주)지에스엔지니어링"/>
    <d v="2023-10-10T00:00:00"/>
    <s v="20231010-7019-1"/>
    <s v="프로브카드"/>
    <x v="2451"/>
    <x v="0"/>
  </r>
  <r>
    <x v="48"/>
    <x v="48"/>
    <s v="주식회사 서호엔지니어링"/>
    <d v="2023-10-13T00:00:00"/>
    <s v="20231013-7002-1"/>
    <s v="EPI REACTOR 부속설비(다이) 제작 설치 건"/>
    <x v="2017"/>
    <x v="0"/>
  </r>
  <r>
    <x v="48"/>
    <x v="48"/>
    <s v="NANJING EVERGREEN TRADE CO LTD"/>
    <d v="2023-10-13T00:00:00"/>
    <s v="20231013-7004-3"/>
    <s v="Sensor"/>
    <x v="2452"/>
    <x v="0"/>
  </r>
  <r>
    <x v="48"/>
    <x v="48"/>
    <s v="Shenzhen Qingyi Photomask"/>
    <d v="2023-10-16T00:00:00"/>
    <s v="20231016-7009-1"/>
    <s v="포토마스크"/>
    <x v="2453"/>
    <x v="0"/>
  </r>
  <r>
    <x v="48"/>
    <x v="48"/>
    <s v="뉴텍"/>
    <d v="2023-10-17T00:00:00"/>
    <s v="20231017-7002-1"/>
    <s v="펌프 수리"/>
    <x v="2454"/>
    <x v="0"/>
  </r>
  <r>
    <x v="48"/>
    <x v="48"/>
    <s v="Shenzhen Qingyi Photomask"/>
    <d v="2023-10-17T00:00:00"/>
    <s v="20231017-7012-1"/>
    <s v="포토마스크"/>
    <x v="2455"/>
    <x v="0"/>
  </r>
  <r>
    <x v="48"/>
    <x v="48"/>
    <s v="㈜루미컴"/>
    <d v="2023-10-20T00:00:00"/>
    <s v="20231020-7006-1"/>
    <s v="덴탈 마스크"/>
    <x v="1182"/>
    <x v="0"/>
  </r>
  <r>
    <x v="48"/>
    <x v="48"/>
    <s v="(주)오디텍전주지점"/>
    <d v="2023-10-23T00:00:00"/>
    <s v="20231023-7007-2"/>
    <s v="(모든조명상사)할로겐 램프(12V 100W)+배송비"/>
    <x v="2456"/>
    <x v="0"/>
  </r>
  <r>
    <x v="48"/>
    <x v="48"/>
    <s v="(주)오디텍전주지점"/>
    <d v="2023-10-23T00:00:00"/>
    <s v="20231023-7007-3"/>
    <s v="(지에스리테일)원장용 진공포장비닐+배송비"/>
    <x v="1208"/>
    <x v="0"/>
  </r>
  <r>
    <x v="48"/>
    <x v="48"/>
    <s v="(주)오디텍전주지점"/>
    <d v="2023-10-23T00:00:00"/>
    <s v="20231023-7007-4"/>
    <s v="(신우프로텍)출하포장용 보강재+배송비"/>
    <x v="2457"/>
    <x v="0"/>
  </r>
  <r>
    <x v="48"/>
    <x v="48"/>
    <s v="신정상사"/>
    <d v="2023-10-24T00:00:00"/>
    <s v="20231024-7010-1"/>
    <s v="화장지"/>
    <x v="2336"/>
    <x v="0"/>
  </r>
  <r>
    <x v="48"/>
    <x v="48"/>
    <s v="동양안전물산"/>
    <d v="2023-10-25T00:00:00"/>
    <s v="20231025-7016-1"/>
    <s v="개인보호구"/>
    <x v="2458"/>
    <x v="0"/>
  </r>
  <r>
    <x v="48"/>
    <x v="48"/>
    <s v="와이에스엔지니어링"/>
    <d v="2023-10-25T00:00:00"/>
    <s v="20231025-7017-1"/>
    <s v="초순수이온교환 수지"/>
    <x v="2459"/>
    <x v="0"/>
  </r>
  <r>
    <x v="48"/>
    <x v="48"/>
    <s v="우진ACT 호남지사"/>
    <d v="2023-10-25T00:00:00"/>
    <s v="20231025-7018-1"/>
    <s v="클린룸 소모품"/>
    <x v="1761"/>
    <x v="0"/>
  </r>
  <r>
    <x v="48"/>
    <x v="48"/>
    <s v="(주)코디스"/>
    <d v="2023-10-25T00:00:00"/>
    <s v="20231025-7019-1"/>
    <s v="Blade"/>
    <x v="2460"/>
    <x v="0"/>
  </r>
  <r>
    <x v="48"/>
    <x v="48"/>
    <s v="덕성기획"/>
    <d v="2023-10-25T00:00:00"/>
    <s v="20231025-7021-1"/>
    <s v="C/T 스티커 외"/>
    <x v="1166"/>
    <x v="0"/>
  </r>
  <r>
    <x v="48"/>
    <x v="48"/>
    <s v="진흥무역(주)"/>
    <d v="2023-10-25T00:00:00"/>
    <s v="20231025-7023-1"/>
    <s v="전사지 외"/>
    <x v="2461"/>
    <x v="0"/>
  </r>
  <r>
    <x v="48"/>
    <x v="48"/>
    <s v="와이에스엔지니어링"/>
    <d v="2023-10-27T00:00:00"/>
    <s v="20231027-7006-1"/>
    <s v="질소라인필터"/>
    <x v="2224"/>
    <x v="0"/>
  </r>
  <r>
    <x v="48"/>
    <x v="48"/>
    <s v="진솔씨엔티"/>
    <d v="2023-10-30T00:00:00"/>
    <s v="20231030-7001-1"/>
    <s v="소석회"/>
    <x v="1825"/>
    <x v="0"/>
  </r>
  <r>
    <x v="48"/>
    <x v="48"/>
    <s v="NTL(엔티엘)"/>
    <d v="2023-10-30T00:00:00"/>
    <s v="20231030-7005-1"/>
    <s v="100Pin 수리"/>
    <x v="2462"/>
    <x v="0"/>
  </r>
  <r>
    <x v="48"/>
    <x v="48"/>
    <s v="(주)다힘에스엔티"/>
    <d v="2023-10-30T00:00:00"/>
    <s v="20231030-7006-1"/>
    <s v="EPI REACTOR 라인 반입 도비"/>
    <x v="2463"/>
    <x v="0"/>
  </r>
  <r>
    <x v="48"/>
    <x v="48"/>
    <s v="(주)컴퓨존"/>
    <d v="2023-10-30T00:00:00"/>
    <s v="20231030-7007-1"/>
    <s v="PC 파워 구입"/>
    <x v="2464"/>
    <x v="0"/>
  </r>
  <r>
    <x v="48"/>
    <x v="48"/>
    <s v="MITAKA CO LTD"/>
    <d v="2023-10-30T00:00:00"/>
    <s v="20231030-7011-1"/>
    <s v="100 PIN"/>
    <x v="2156"/>
    <x v="0"/>
  </r>
  <r>
    <x v="48"/>
    <x v="48"/>
    <s v="루멘반도체"/>
    <d v="2023-10-30T00:00:00"/>
    <s v="20231030-7014-1"/>
    <s v="LIFT PIN"/>
    <x v="1857"/>
    <x v="0"/>
  </r>
  <r>
    <x v="48"/>
    <x v="48"/>
    <s v="린텍어드벤스테크놀로지코리아"/>
    <d v="2023-10-31T00:00:00"/>
    <s v="20231031-7016-1"/>
    <s v="D-171D"/>
    <x v="2465"/>
    <x v="0"/>
  </r>
  <r>
    <x v="48"/>
    <x v="48"/>
    <s v="바다정수산업(주)"/>
    <d v="2023-10-31T00:00:00"/>
    <s v="20231031-7017-1"/>
    <s v="마이크로필터 외"/>
    <x v="1456"/>
    <x v="0"/>
  </r>
  <r>
    <x v="48"/>
    <x v="48"/>
    <s v="NANJING EVERGREEN TRADE CO LTD"/>
    <d v="2023-10-31T00:00:00"/>
    <s v="20231031-7020-3"/>
    <s v="모니터 웨이퍼"/>
    <x v="2466"/>
    <x v="0"/>
  </r>
  <r>
    <x v="48"/>
    <x v="48"/>
    <s v="세미콘스(주)"/>
    <d v="2023-10-31T00:00:00"/>
    <s v="20231031-7022-1"/>
    <s v="필라멘트 외"/>
    <x v="2467"/>
    <x v="0"/>
  </r>
  <r>
    <x v="48"/>
    <x v="48"/>
    <s v="오텍코리아 주식회사"/>
    <d v="2023-10-31T00:00:00"/>
    <s v="20231031-7023-1"/>
    <s v="알루미나"/>
    <x v="1456"/>
    <x v="0"/>
  </r>
  <r>
    <x v="48"/>
    <x v="48"/>
    <s v="한국특수가스(주)"/>
    <d v="2023-10-31T00:00:00"/>
    <s v="20231031-7027-1"/>
    <s v="가스"/>
    <x v="2468"/>
    <x v="0"/>
  </r>
  <r>
    <x v="48"/>
    <x v="48"/>
    <s v="(주)오디텍전주지점"/>
    <d v="2023-10-31T00:00:00"/>
    <s v="20231031-7044-1"/>
    <s v="10월 소액"/>
    <x v="2469"/>
    <x v="0"/>
  </r>
  <r>
    <x v="48"/>
    <x v="48"/>
    <s v="오피스디포 전주점"/>
    <d v="2023-10-31T00:00:00"/>
    <s v="20231031-7045-1"/>
    <s v="사무용품"/>
    <x v="2470"/>
    <x v="0"/>
  </r>
  <r>
    <x v="48"/>
    <x v="48"/>
    <s v="케이투커피"/>
    <d v="2023-10-31T00:00:00"/>
    <s v="20231031-7046-1"/>
    <s v="커피머신 수리 외"/>
    <x v="2471"/>
    <x v="0"/>
  </r>
  <r>
    <x v="48"/>
    <x v="48"/>
    <s v="(주)석영테크"/>
    <d v="2023-10-31T00:00:00"/>
    <s v="20231031-7048-1"/>
    <s v="Quartz heater"/>
    <x v="427"/>
    <x v="0"/>
  </r>
  <r>
    <x v="48"/>
    <x v="48"/>
    <s v="(주)지에스엔지니어링"/>
    <d v="2023-11-01T00:00:00"/>
    <s v="20231101-7006-1"/>
    <s v="프로브카드"/>
    <x v="2472"/>
    <x v="0"/>
  </r>
  <r>
    <x v="48"/>
    <x v="48"/>
    <s v="세기공조설비(센추리에어콘)"/>
    <d v="2023-11-02T00:00:00"/>
    <s v="20231102-7005-1"/>
    <s v="안전변검사"/>
    <x v="2473"/>
    <x v="0"/>
  </r>
  <r>
    <x v="48"/>
    <x v="48"/>
    <s v="전라아크릴"/>
    <d v="2023-11-06T00:00:00"/>
    <s v="20231106-7005-1"/>
    <s v="장비 부착용 아크릴 명패"/>
    <x v="2474"/>
    <x v="0"/>
  </r>
  <r>
    <x v="48"/>
    <x v="48"/>
    <s v="제이앤엠"/>
    <d v="2023-11-06T00:00:00"/>
    <s v="20231106-7006-1"/>
    <s v="FURNACE 가림막 제작"/>
    <x v="2475"/>
    <x v="0"/>
  </r>
  <r>
    <x v="48"/>
    <x v="48"/>
    <s v="CHANGZHOU GALAXY CENTURY MICRO"/>
    <d v="2023-11-06T00:00:00"/>
    <s v="20231106-7008-3"/>
    <s v="패키지"/>
    <x v="647"/>
    <x v="0"/>
  </r>
  <r>
    <x v="48"/>
    <x v="48"/>
    <s v="진성산업"/>
    <d v="2023-11-07T00:00:00"/>
    <s v="20231107-7004-1"/>
    <s v="출하 box"/>
    <x v="11"/>
    <x v="0"/>
  </r>
  <r>
    <x v="48"/>
    <x v="48"/>
    <s v="윤스랩 주식회사(YUNS LAB co.,Ltd)"/>
    <d v="2023-11-07T00:00:00"/>
    <s v="20231107-7005-1"/>
    <s v="PVA SPONGE 매입"/>
    <x v="304"/>
    <x v="0"/>
  </r>
  <r>
    <x v="48"/>
    <x v="48"/>
    <s v="SPM"/>
    <d v="2023-11-07T00:00:00"/>
    <s v="20231107-7006-1"/>
    <s v="MPA DISK PIN"/>
    <x v="1857"/>
    <x v="0"/>
  </r>
  <r>
    <x v="48"/>
    <x v="48"/>
    <s v="나노켐"/>
    <d v="2023-11-07T00:00:00"/>
    <s v="20231107-7007-4"/>
    <s v="BBr3 용기 세정비"/>
    <x v="1030"/>
    <x v="0"/>
  </r>
  <r>
    <x v="48"/>
    <x v="48"/>
    <s v="(주)에이스"/>
    <d v="2023-11-08T00:00:00"/>
    <s v="20231108-7006-1"/>
    <s v="다이나졸브"/>
    <x v="1391"/>
    <x v="0"/>
  </r>
  <r>
    <x v="48"/>
    <x v="48"/>
    <s v="(주)한국피더블유티"/>
    <d v="2023-11-08T00:00:00"/>
    <s v="20231108-7007-1"/>
    <s v="Titan ASD"/>
    <x v="537"/>
    <x v="0"/>
  </r>
  <r>
    <x v="48"/>
    <x v="48"/>
    <s v="세기공조설비(센추리에어콘)"/>
    <d v="2023-11-08T00:00:00"/>
    <s v="20231108-7008-1"/>
    <s v="냉매가스"/>
    <x v="1090"/>
    <x v="0"/>
  </r>
  <r>
    <x v="48"/>
    <x v="48"/>
    <s v="제이앤엠"/>
    <d v="2023-11-10T00:00:00"/>
    <s v="20231110-7013-1"/>
    <s v="PI 테프론 캡"/>
    <x v="1749"/>
    <x v="0"/>
  </r>
  <r>
    <x v="48"/>
    <x v="48"/>
    <s v="철당(주)"/>
    <d v="2023-11-13T00:00:00"/>
    <s v="20231113-7002-1"/>
    <s v="드럼통 현금구매(김강산)"/>
    <x v="558"/>
    <x v="0"/>
  </r>
  <r>
    <x v="48"/>
    <x v="48"/>
    <s v="(주)오디텍전주지점"/>
    <d v="2023-11-13T00:00:00"/>
    <s v="20231113-7005-2"/>
    <s v="10월 사무용품 구입"/>
    <x v="368"/>
    <x v="0"/>
  </r>
  <r>
    <x v="48"/>
    <x v="48"/>
    <s v="드림정보전산"/>
    <d v="2023-11-13T00:00:00"/>
    <s v="20231113-7011-1"/>
    <s v="10월복합기"/>
    <x v="2476"/>
    <x v="0"/>
  </r>
  <r>
    <x v="48"/>
    <x v="48"/>
    <s v="덕성기획"/>
    <d v="2023-11-13T00:00:00"/>
    <s v="20231113-7012-1"/>
    <s v="C/T 스티커 외"/>
    <x v="1166"/>
    <x v="0"/>
  </r>
  <r>
    <x v="48"/>
    <x v="48"/>
    <s v="주식회사 성진테크"/>
    <d v="2023-11-13T00:00:00"/>
    <s v="20231113-7013-1"/>
    <s v="RUBBER COLLET"/>
    <x v="2340"/>
    <x v="0"/>
  </r>
  <r>
    <x v="48"/>
    <x v="48"/>
    <s v="JCSHI-TECHNOLOGY"/>
    <d v="2023-11-13T00:00:00"/>
    <s v="20231113-7017-1"/>
    <s v="전사지 매입"/>
    <x v="2477"/>
    <x v="0"/>
  </r>
  <r>
    <x v="48"/>
    <x v="48"/>
    <s v="뉴텍"/>
    <d v="2023-11-17T00:00:00"/>
    <s v="20231117-7002-1"/>
    <s v="펌프 수리"/>
    <x v="2478"/>
    <x v="0"/>
  </r>
  <r>
    <x v="48"/>
    <x v="48"/>
    <s v="하나호스유공압"/>
    <d v="2023-11-20T00:00:00"/>
    <s v="20231120-7003-1"/>
    <s v="식당 식수배관용"/>
    <x v="2441"/>
    <x v="0"/>
  </r>
  <r>
    <x v="48"/>
    <x v="48"/>
    <s v="(유)태양건축자재백화점"/>
    <d v="2023-11-20T00:00:00"/>
    <s v="20231120-7003-2"/>
    <s v="EPI ROOM 유틸리티 점검용"/>
    <x v="1044"/>
    <x v="0"/>
  </r>
  <r>
    <x v="48"/>
    <x v="48"/>
    <s v="다온판넬"/>
    <d v="2023-11-20T00:00:00"/>
    <s v="20231120-7003-3"/>
    <s v="알루미늄 U 바"/>
    <x v="2479"/>
    <x v="0"/>
  </r>
  <r>
    <x v="48"/>
    <x v="48"/>
    <s v="제니통상"/>
    <d v="2023-11-20T00:00:00"/>
    <s v="20231120-7003-4"/>
    <s v="코팅장갑"/>
    <x v="2480"/>
    <x v="0"/>
  </r>
  <r>
    <x v="48"/>
    <x v="48"/>
    <s v="주식회사 한일공구"/>
    <d v="2023-11-20T00:00:00"/>
    <s v="20231120-7003-5"/>
    <s v="10.8V 충전 드라이버"/>
    <x v="2481"/>
    <x v="0"/>
  </r>
  <r>
    <x v="48"/>
    <x v="48"/>
    <s v="반도체사업부"/>
    <d v="2023-11-20T00:00:00"/>
    <s v="20231120-7003-7"/>
    <s v="(마이유통)테프론 테이프+배송비"/>
    <x v="2482"/>
    <x v="0"/>
  </r>
  <r>
    <x v="48"/>
    <x v="48"/>
    <s v="반도체사업부"/>
    <d v="2023-11-20T00:00:00"/>
    <s v="20231120-7003-8"/>
    <s v="(럭키상사)PVC 본드"/>
    <x v="1145"/>
    <x v="0"/>
  </r>
  <r>
    <x v="48"/>
    <x v="48"/>
    <s v="다담P&amp;C"/>
    <d v="2023-11-20T00:00:00"/>
    <s v="20231120-7003-9"/>
    <s v="폐기물 말통"/>
    <x v="2418"/>
    <x v="0"/>
  </r>
  <r>
    <x v="48"/>
    <x v="48"/>
    <s v="반도체사업부"/>
    <d v="2023-11-20T00:00:00"/>
    <s v="20231120-7003-12"/>
    <s v="(유정만물)페인트"/>
    <x v="2483"/>
    <x v="0"/>
  </r>
  <r>
    <x v="48"/>
    <x v="48"/>
    <s v="세미콘스(주)"/>
    <d v="2023-11-20T00:00:00"/>
    <s v="20231120-7008-1"/>
    <s v="필라멘트 외"/>
    <x v="2484"/>
    <x v="0"/>
  </r>
  <r>
    <x v="48"/>
    <x v="48"/>
    <s v="에이앤에이티 주식회사"/>
    <d v="2023-11-21T00:00:00"/>
    <s v="20231121-7001-1"/>
    <s v="E220 BUSHING 수리"/>
    <x v="1011"/>
    <x v="0"/>
  </r>
  <r>
    <x v="48"/>
    <x v="48"/>
    <s v="Shenzhen Qingyi Photomask"/>
    <d v="2023-11-22T00:00:00"/>
    <s v="20231122-7003-1"/>
    <s v="포토마스크"/>
    <x v="646"/>
    <x v="0"/>
  </r>
  <r>
    <x v="48"/>
    <x v="48"/>
    <s v="NANJING EVERGREEN TRADE CO LTD"/>
    <d v="2023-11-22T00:00:00"/>
    <s v="20231122-7005-3"/>
    <s v="모니터 웨이퍼"/>
    <x v="648"/>
    <x v="0"/>
  </r>
  <r>
    <x v="48"/>
    <x v="48"/>
    <s v="(주)코디스"/>
    <d v="2023-11-24T00:00:00"/>
    <s v="20231124-7010-1"/>
    <s v="Blade"/>
    <x v="2485"/>
    <x v="0"/>
  </r>
  <r>
    <x v="48"/>
    <x v="48"/>
    <s v="주식회사 넥스텍"/>
    <d v="2023-11-24T00:00:00"/>
    <s v="20231124-7011-1"/>
    <s v="MFC REFURB"/>
    <x v="0"/>
    <x v="0"/>
  </r>
  <r>
    <x v="48"/>
    <x v="48"/>
    <s v="한국미우라공업(주)"/>
    <d v="2023-11-24T00:00:00"/>
    <s v="20231124-7016-1"/>
    <s v="카트리지 시약"/>
    <x v="1086"/>
    <x v="0"/>
  </r>
  <r>
    <x v="48"/>
    <x v="48"/>
    <s v="민디자인"/>
    <d v="2023-11-24T00:00:00"/>
    <s v="20231124-7019-2"/>
    <s v="대봉투 및 현수막"/>
    <x v="1215"/>
    <x v="0"/>
  </r>
  <r>
    <x v="48"/>
    <x v="48"/>
    <s v="(주)어드밴스메탈"/>
    <d v="2023-11-25T00:00:00"/>
    <s v="20231125-7003-1"/>
    <s v="Au recycle"/>
    <x v="2486"/>
    <x v="0"/>
  </r>
  <r>
    <x v="48"/>
    <x v="48"/>
    <s v="오텍코리아 주식회사"/>
    <d v="2023-11-25T00:00:00"/>
    <s v="20231125-7004-1"/>
    <s v="알루미나"/>
    <x v="2487"/>
    <x v="0"/>
  </r>
  <r>
    <x v="48"/>
    <x v="48"/>
    <s v="우진ACT 호남지사"/>
    <d v="2023-11-25T00:00:00"/>
    <s v="20231125-7005-1"/>
    <s v="클린룸 소모품"/>
    <x v="2301"/>
    <x v="0"/>
  </r>
  <r>
    <x v="48"/>
    <x v="48"/>
    <s v="우진ACT 호남지사"/>
    <d v="2023-11-25T00:00:00"/>
    <s v="20231125-7008-1"/>
    <s v="방진복 외"/>
    <x v="2488"/>
    <x v="0"/>
  </r>
  <r>
    <x v="48"/>
    <x v="48"/>
    <s v="(주)세원"/>
    <d v="2023-11-27T00:00:00"/>
    <s v="20231127-7007-4"/>
    <s v="가성소다"/>
    <x v="2439"/>
    <x v="0"/>
  </r>
  <r>
    <x v="48"/>
    <x v="48"/>
    <s v="(주)비앤아이시스템"/>
    <d v="2023-11-27T00:00:00"/>
    <s v="20231127-7009-1"/>
    <s v="라벨"/>
    <x v="2489"/>
    <x v="0"/>
  </r>
  <r>
    <x v="48"/>
    <x v="48"/>
    <s v="진흥무역(주)"/>
    <d v="2023-11-27T00:00:00"/>
    <s v="20231127-7010-1"/>
    <s v="전사지 외"/>
    <x v="2490"/>
    <x v="0"/>
  </r>
  <r>
    <x v="48"/>
    <x v="48"/>
    <s v="(주)지에스엔지니어링"/>
    <d v="2023-11-27T00:00:00"/>
    <s v="20231127-7014-1"/>
    <s v="프로브카드"/>
    <x v="748"/>
    <x v="0"/>
  </r>
  <r>
    <x v="48"/>
    <x v="48"/>
    <s v="NTL(엔티엘)"/>
    <d v="2023-11-27T00:00:00"/>
    <s v="20231127-7015-1"/>
    <s v="100Pin 수리"/>
    <x v="2491"/>
    <x v="0"/>
  </r>
  <r>
    <x v="48"/>
    <x v="48"/>
    <s v="세미원"/>
    <d v="2023-11-28T00:00:00"/>
    <s v="20231128-7001-1"/>
    <s v="프로브카드 PIN"/>
    <x v="47"/>
    <x v="0"/>
  </r>
  <r>
    <x v="48"/>
    <x v="48"/>
    <s v="Suzhou HCUT semiconductor Co.,Ltd"/>
    <d v="2023-11-28T00:00:00"/>
    <s v="20231128-7005-1"/>
    <s v="전사지 매입"/>
    <x v="2159"/>
    <x v="0"/>
  </r>
  <r>
    <x v="48"/>
    <x v="48"/>
    <s v="JCSHI-TECHNOLOGY"/>
    <d v="2023-11-28T00:00:00"/>
    <s v="20231128-7006-1"/>
    <s v="전사지 매입"/>
    <x v="2492"/>
    <x v="0"/>
  </r>
  <r>
    <x v="48"/>
    <x v="48"/>
    <s v="주식회사 에스에이치머티리얼즈"/>
    <d v="2023-11-30T00:00:00"/>
    <s v="20231130-7016-1"/>
    <s v="C3F8"/>
    <x v="6"/>
    <x v="0"/>
  </r>
  <r>
    <x v="48"/>
    <x v="48"/>
    <s v="㈜루미컴"/>
    <d v="2023-11-30T00:00:00"/>
    <s v="20231130-7018-1"/>
    <s v="덴탈 마스크"/>
    <x v="1182"/>
    <x v="0"/>
  </r>
  <r>
    <x v="48"/>
    <x v="48"/>
    <s v="진솔씨엔티"/>
    <d v="2023-11-30T00:00:00"/>
    <s v="20231130-7019-1"/>
    <s v="소석회"/>
    <x v="1825"/>
    <x v="0"/>
  </r>
  <r>
    <x v="48"/>
    <x v="48"/>
    <s v="(주)오디텍전주지점"/>
    <d v="2023-11-30T00:00:00"/>
    <s v="20231130-7037-1"/>
    <s v="11월 소액"/>
    <x v="2493"/>
    <x v="0"/>
  </r>
  <r>
    <x v="48"/>
    <x v="48"/>
    <s v="한국특수가스(주)"/>
    <d v="2023-11-30T00:00:00"/>
    <s v="20231130-7042-1"/>
    <s v="가스"/>
    <x v="2494"/>
    <x v="0"/>
  </r>
  <r>
    <x v="48"/>
    <x v="48"/>
    <s v="기전사"/>
    <d v="2023-12-04T00:00:00"/>
    <s v="20231204-7007-1"/>
    <s v="콘덴서 460V"/>
    <x v="1857"/>
    <x v="0"/>
  </r>
  <r>
    <x v="48"/>
    <x v="48"/>
    <s v="MCL Electronic mareials Co., Ltd"/>
    <d v="2023-12-04T00:00:00"/>
    <s v="20231204-7014-3"/>
    <s v="Wafer"/>
    <x v="2495"/>
    <x v="0"/>
  </r>
  <r>
    <x v="48"/>
    <x v="48"/>
    <s v="철당(주)"/>
    <d v="2023-12-05T00:00:00"/>
    <s v="20231205-7003-1"/>
    <s v="드럼통 현금구매(김강산)"/>
    <x v="558"/>
    <x v="0"/>
  </r>
  <r>
    <x v="48"/>
    <x v="48"/>
    <s v="반도체사업부"/>
    <d v="2023-12-05T00:00:00"/>
    <s v="20231205-7003-5"/>
    <s v="스텐 깔대기 (김강산)"/>
    <x v="2496"/>
    <x v="0"/>
  </r>
  <r>
    <x v="48"/>
    <x v="48"/>
    <s v="(주)한국피더블유티"/>
    <d v="2023-12-05T00:00:00"/>
    <s v="20231205-7012-1"/>
    <s v="Titan ASD"/>
    <x v="537"/>
    <x v="0"/>
  </r>
  <r>
    <x v="48"/>
    <x v="48"/>
    <s v="Nantong Hualong Microelectronics Co. LTD"/>
    <d v="2023-12-05T00:00:00"/>
    <s v="20231205-7013-3"/>
    <s v="패키지"/>
    <x v="2497"/>
    <x v="0"/>
  </r>
  <r>
    <x v="48"/>
    <x v="48"/>
    <s v="JCSHI-TECHNOLOGY"/>
    <d v="2023-12-06T00:00:00"/>
    <s v="20231206-7007-1"/>
    <s v="전사지 매입"/>
    <x v="2498"/>
    <x v="0"/>
  </r>
  <r>
    <x v="48"/>
    <x v="48"/>
    <s v="신정상사"/>
    <d v="2023-12-08T00:00:00"/>
    <s v="20231208-7005-1"/>
    <s v="화장지"/>
    <x v="2336"/>
    <x v="0"/>
  </r>
  <r>
    <x v="48"/>
    <x v="48"/>
    <s v="한국미우라공업(주)"/>
    <d v="2023-12-08T00:00:00"/>
    <s v="20231208-7010-1"/>
    <s v="청관제 외"/>
    <x v="1090"/>
    <x v="0"/>
  </r>
  <r>
    <x v="48"/>
    <x v="48"/>
    <s v="(주)컴퓨존"/>
    <d v="2023-12-11T00:00:00"/>
    <s v="20231211-7009-1"/>
    <s v="노하드서버SSD 및 전산소모품 구매"/>
    <x v="1797"/>
    <x v="0"/>
  </r>
  <r>
    <x v="48"/>
    <x v="48"/>
    <s v="두일진공 주식회사"/>
    <d v="2023-12-12T00:00:00"/>
    <s v="20231212-7004-1"/>
    <s v="배기미스트필터 외"/>
    <x v="1215"/>
    <x v="0"/>
  </r>
  <r>
    <x v="48"/>
    <x v="48"/>
    <s v="주식회사 에스에이치머티리얼즈"/>
    <d v="2023-12-14T00:00:00"/>
    <s v="20231214-7002-1"/>
    <s v="C3F8"/>
    <x v="6"/>
    <x v="0"/>
  </r>
  <r>
    <x v="48"/>
    <x v="48"/>
    <s v="주식회사 한중알엔비"/>
    <d v="2023-12-15T00:00:00"/>
    <s v="20231215-7007-1"/>
    <s v="베어링"/>
    <x v="2302"/>
    <x v="0"/>
  </r>
  <r>
    <x v="48"/>
    <x v="48"/>
    <s v="로이라이팅"/>
    <d v="2023-12-18T00:00:00"/>
    <s v="20231218-7004-2"/>
    <s v="전선, 누전차단기"/>
    <x v="2499"/>
    <x v="0"/>
  </r>
  <r>
    <x v="48"/>
    <x v="48"/>
    <s v="반도체사업부"/>
    <d v="2023-12-18T00:00:00"/>
    <s v="20231218-7004-3"/>
    <s v="(온라인최저가쇼핑) 가변저항"/>
    <x v="2500"/>
    <x v="0"/>
  </r>
  <r>
    <x v="48"/>
    <x v="48"/>
    <s v="동양탑(TOP)주식회사"/>
    <d v="2023-12-18T00:00:00"/>
    <s v="20231218-7004-4"/>
    <s v="마그네틱"/>
    <x v="2501"/>
    <x v="0"/>
  </r>
  <r>
    <x v="48"/>
    <x v="48"/>
    <s v="성도기전"/>
    <d v="2023-12-18T00:00:00"/>
    <s v="20231218-7004-5"/>
    <s v="타워램프"/>
    <x v="2502"/>
    <x v="0"/>
  </r>
  <r>
    <x v="48"/>
    <x v="48"/>
    <s v="주식회사 타로시"/>
    <d v="2023-12-18T00:00:00"/>
    <s v="20231218-7004-6"/>
    <s v="컨트롤박스"/>
    <x v="2216"/>
    <x v="0"/>
  </r>
  <r>
    <x v="48"/>
    <x v="48"/>
    <s v="남성상사"/>
    <d v="2023-12-18T00:00:00"/>
    <s v="20231218-7005-2"/>
    <s v="사각삽"/>
    <x v="1292"/>
    <x v="0"/>
  </r>
  <r>
    <x v="48"/>
    <x v="48"/>
    <s v="남성상사"/>
    <d v="2023-12-18T00:00:00"/>
    <s v="20231218-7005-3"/>
    <s v="앙카"/>
    <x v="1045"/>
    <x v="0"/>
  </r>
  <r>
    <x v="48"/>
    <x v="48"/>
    <s v="램프박스"/>
    <d v="2023-12-18T00:00:00"/>
    <s v="20231218-7005-4"/>
    <s v="주광색 형광등 30개+배송비"/>
    <x v="2503"/>
    <x v="0"/>
  </r>
  <r>
    <x v="48"/>
    <x v="48"/>
    <s v="대양종합상사"/>
    <d v="2023-12-18T00:00:00"/>
    <s v="20231218-7005-5"/>
    <s v="와이퍼+배송비"/>
    <x v="2504"/>
    <x v="0"/>
  </r>
  <r>
    <x v="48"/>
    <x v="48"/>
    <s v="(주)다이오드전자"/>
    <d v="2023-12-18T00:00:00"/>
    <s v="20231218-7005-6"/>
    <s v="쿨링팬+배송비"/>
    <x v="2505"/>
    <x v="0"/>
  </r>
  <r>
    <x v="48"/>
    <x v="48"/>
    <s v="케리케이원"/>
    <d v="2023-12-18T00:00:00"/>
    <s v="20231218-7005-7"/>
    <s v="드릴+배송비"/>
    <x v="2506"/>
    <x v="0"/>
  </r>
  <r>
    <x v="48"/>
    <x v="48"/>
    <s v="반도체사업부"/>
    <d v="2023-12-18T00:00:00"/>
    <s v="20231218-7005-8"/>
    <s v="(세일존)전기 절연테이프"/>
    <x v="1505"/>
    <x v="0"/>
  </r>
  <r>
    <x v="48"/>
    <x v="48"/>
    <s v="진성산업"/>
    <d v="2023-12-20T00:00:00"/>
    <s v="20231220-7003-1"/>
    <s v="출하 box"/>
    <x v="1306"/>
    <x v="0"/>
  </r>
  <r>
    <x v="48"/>
    <x v="48"/>
    <s v="뉴텍"/>
    <d v="2023-12-21T00:00:00"/>
    <s v="20231221-7002-1"/>
    <s v="펌프 오버홀"/>
    <x v="6"/>
    <x v="0"/>
  </r>
  <r>
    <x v="48"/>
    <x v="48"/>
    <s v="주식회사 케미탑상사"/>
    <d v="2023-12-21T00:00:00"/>
    <s v="20231221-7005-4"/>
    <s v="말통"/>
    <x v="2507"/>
    <x v="0"/>
  </r>
  <r>
    <x v="48"/>
    <x v="48"/>
    <s v="주식회사 성진테크"/>
    <d v="2023-12-21T00:00:00"/>
    <s v="20231221-7006-1"/>
    <s v="RUBBER COLLET"/>
    <x v="2340"/>
    <x v="0"/>
  </r>
  <r>
    <x v="48"/>
    <x v="48"/>
    <s v="(주)비앤아이시스템"/>
    <d v="2023-12-21T00:00:00"/>
    <s v="20231221-7007-1"/>
    <s v="라벨"/>
    <x v="2508"/>
    <x v="0"/>
  </r>
  <r>
    <x v="48"/>
    <x v="48"/>
    <s v="(주)코디스"/>
    <d v="2023-12-21T00:00:00"/>
    <s v="20231221-7008-1"/>
    <s v="Blade"/>
    <x v="2509"/>
    <x v="0"/>
  </r>
  <r>
    <x v="48"/>
    <x v="48"/>
    <s v="덕성기획"/>
    <d v="2023-12-21T00:00:00"/>
    <s v="20231221-7010-1"/>
    <s v="C/T 스티커 외"/>
    <x v="1166"/>
    <x v="0"/>
  </r>
  <r>
    <x v="48"/>
    <x v="48"/>
    <s v="삼미무역"/>
    <d v="2023-12-21T00:00:00"/>
    <s v="20231221-7013-1"/>
    <s v="Sponge"/>
    <x v="2510"/>
    <x v="0"/>
  </r>
  <r>
    <x v="48"/>
    <x v="48"/>
    <s v="나노켐"/>
    <d v="2023-12-21T00:00:00"/>
    <s v="20231221-7014-4"/>
    <s v="POCL3 용기 세정비"/>
    <x v="1276"/>
    <x v="0"/>
  </r>
  <r>
    <x v="48"/>
    <x v="48"/>
    <s v="진흥무역(주)"/>
    <d v="2023-12-21T00:00:00"/>
    <s v="20231221-7017-1"/>
    <s v="전사지 외"/>
    <x v="2511"/>
    <x v="0"/>
  </r>
  <r>
    <x v="48"/>
    <x v="48"/>
    <s v="NANJING EVERGREEN TRADE CO LTD"/>
    <d v="2023-12-21T00:00:00"/>
    <s v="20231221-7019-3"/>
    <s v="모니터 웨이퍼 외"/>
    <x v="2512"/>
    <x v="0"/>
  </r>
  <r>
    <x v="48"/>
    <x v="48"/>
    <s v="효성산업"/>
    <d v="2023-12-22T00:00:00"/>
    <s v="20231222-7029-1"/>
    <s v="CHUCK 수리 등"/>
    <x v="1391"/>
    <x v="0"/>
  </r>
  <r>
    <x v="48"/>
    <x v="48"/>
    <s v="우진ACT 호남지사"/>
    <d v="2023-12-22T00:00:00"/>
    <s v="20231222-7033-1"/>
    <s v="클린룸 소모품 외"/>
    <x v="1069"/>
    <x v="0"/>
  </r>
  <r>
    <x v="48"/>
    <x v="48"/>
    <s v="바다정수산업(주)"/>
    <d v="2023-12-22T00:00:00"/>
    <s v="20231222-7035-1"/>
    <s v="마이크로필터 외"/>
    <x v="2038"/>
    <x v="0"/>
  </r>
  <r>
    <x v="48"/>
    <x v="48"/>
    <s v="진솔씨엔티"/>
    <d v="2023-12-22T00:00:00"/>
    <s v="20231222-7039-1"/>
    <s v="소석회"/>
    <x v="1825"/>
    <x v="0"/>
  </r>
  <r>
    <x v="48"/>
    <x v="48"/>
    <s v="우진ACT 호남지사"/>
    <d v="2023-12-22T00:00:00"/>
    <s v="20231222-7041-1"/>
    <s v="클린룸 소모품 외"/>
    <x v="2142"/>
    <x v="0"/>
  </r>
  <r>
    <x v="48"/>
    <x v="48"/>
    <s v="한국특수가스(주)"/>
    <d v="2023-12-25T00:00:00"/>
    <s v="20231225-7003-1"/>
    <s v="가스"/>
    <x v="2513"/>
    <x v="0"/>
  </r>
  <r>
    <x v="48"/>
    <x v="48"/>
    <s v="민디자인"/>
    <d v="2023-12-26T00:00:00"/>
    <s v="20231226-7002-2"/>
    <s v="대봉투 및 현수막"/>
    <x v="1028"/>
    <x v="0"/>
  </r>
  <r>
    <x v="48"/>
    <x v="48"/>
    <s v="제이씨엘"/>
    <d v="2023-12-28T00:00:00"/>
    <s v="20231228-7004-1"/>
    <s v="전기공사 용 인버터"/>
    <x v="2514"/>
    <x v="0"/>
  </r>
  <r>
    <x v="48"/>
    <x v="48"/>
    <s v="(주)컴퓨존"/>
    <d v="2023-12-28T00:00:00"/>
    <s v="20231228-7006-1"/>
    <s v="신규인원 업무용 PC 구입"/>
    <x v="2515"/>
    <x v="0"/>
  </r>
  <r>
    <x v="48"/>
    <x v="48"/>
    <s v="(주)오디텍전주지점"/>
    <d v="2023-12-31T00:00:00"/>
    <s v="20231231-7004-3"/>
    <s v="12월 소액"/>
    <x v="2516"/>
    <x v="0"/>
  </r>
  <r>
    <x v="48"/>
    <x v="48"/>
    <s v="(주)에너포스"/>
    <d v="2023-12-31T00:00:00"/>
    <s v="20231231-7012-1"/>
    <s v="공조기 필터 교체"/>
    <x v="2517"/>
    <x v="0"/>
  </r>
  <r>
    <x v="48"/>
    <x v="48"/>
    <s v="남성상사"/>
    <d v="2023-12-31T00:00:00"/>
    <s v="20231231-7028-1"/>
    <s v="와이퍼올"/>
    <x v="1005"/>
    <x v="0"/>
  </r>
  <r>
    <x v="48"/>
    <x v="48"/>
    <s v="남성상사"/>
    <d v="2023-12-31T00:00:00"/>
    <s v="20231231-7028-3"/>
    <s v="전선"/>
    <x v="431"/>
    <x v="0"/>
  </r>
  <r>
    <x v="48"/>
    <x v="48"/>
    <s v="(주)특수"/>
    <d v="2023-12-31T00:00:00"/>
    <s v="20231231-7028-5"/>
    <s v="플랜지"/>
    <x v="2518"/>
    <x v="0"/>
  </r>
  <r>
    <x v="48"/>
    <x v="48"/>
    <s v="(주)현대전기"/>
    <d v="2023-12-31T00:00:00"/>
    <s v="20231231-7028-7"/>
    <s v="콘넥타 등"/>
    <x v="1610"/>
    <x v="0"/>
  </r>
  <r>
    <x v="48"/>
    <x v="48"/>
    <s v="엔에스웰딩"/>
    <d v="2023-12-31T00:00:00"/>
    <s v="20231231-7028-10"/>
    <s v="용접 아크봉"/>
    <x v="2519"/>
    <x v="0"/>
  </r>
  <r>
    <x v="49"/>
    <x v="49"/>
    <s v="(주)오디텍전주지점"/>
    <d v="2023-01-05T00:00:00"/>
    <s v="20230105-7002-1"/>
    <s v="1월분 소액 현금"/>
    <x v="1286"/>
    <x v="0"/>
  </r>
  <r>
    <x v="49"/>
    <x v="49"/>
    <s v="(주)오디텍전주지점"/>
    <d v="2023-01-31T00:00:00"/>
    <s v="20230131-7028-2"/>
    <s v="1월 소액"/>
    <x v="1"/>
    <x v="794"/>
  </r>
  <r>
    <x v="49"/>
    <x v="49"/>
    <s v="(주)오디텍전주지점"/>
    <d v="2023-02-13T00:00:00"/>
    <s v="20230213-7001-1"/>
    <s v="1월분 소액 현금"/>
    <x v="2520"/>
    <x v="0"/>
  </r>
  <r>
    <x v="49"/>
    <x v="49"/>
    <s v="(주)오디텍전주지점"/>
    <d v="2023-02-28T00:00:00"/>
    <s v="20230228-7015-2"/>
    <s v="2월 소액"/>
    <x v="1"/>
    <x v="826"/>
  </r>
  <r>
    <x v="49"/>
    <x v="49"/>
    <s v="(주)오디텍전주지점"/>
    <d v="2023-03-06T00:00:00"/>
    <s v="20230306-7009-1"/>
    <s v="3월분 소액 현금"/>
    <x v="2521"/>
    <x v="0"/>
  </r>
  <r>
    <x v="49"/>
    <x v="49"/>
    <s v="(주)오디텍전주지점"/>
    <d v="2023-03-31T00:00:00"/>
    <s v="20230331-7023-2"/>
    <s v="3월 소액"/>
    <x v="1"/>
    <x v="873"/>
  </r>
  <r>
    <x v="49"/>
    <x v="49"/>
    <s v="(주)오디텍전주지점"/>
    <d v="2023-04-10T00:00:00"/>
    <s v="20230410-7008-1"/>
    <s v="4월분 소액 신청"/>
    <x v="2522"/>
    <x v="0"/>
  </r>
  <r>
    <x v="49"/>
    <x v="49"/>
    <s v="(주)오디텍전주지점"/>
    <d v="2023-04-28T00:00:00"/>
    <s v="20230428-7019-2"/>
    <s v="4월 소액"/>
    <x v="1"/>
    <x v="920"/>
  </r>
  <r>
    <x v="49"/>
    <x v="49"/>
    <s v="(주)오디텍전주지점"/>
    <d v="2023-05-10T00:00:00"/>
    <s v="20230510-7025-1"/>
    <s v="5월분 소액 신청"/>
    <x v="2523"/>
    <x v="0"/>
  </r>
  <r>
    <x v="49"/>
    <x v="49"/>
    <s v="(주)오디텍전주지점"/>
    <d v="2023-05-31T00:00:00"/>
    <s v="20230531-7039-2"/>
    <s v="5월 소액"/>
    <x v="1"/>
    <x v="965"/>
  </r>
  <r>
    <x v="49"/>
    <x v="49"/>
    <s v="(주)오디텍전주지점"/>
    <d v="2023-06-05T00:00:00"/>
    <s v="20230605-7011-1"/>
    <s v="6월 분 소액 신청"/>
    <x v="2524"/>
    <x v="0"/>
  </r>
  <r>
    <x v="49"/>
    <x v="49"/>
    <s v="(주)오디텍전주지점"/>
    <d v="2023-06-30T00:00:00"/>
    <s v="20230630-7021-3"/>
    <s v="6월 소액"/>
    <x v="1"/>
    <x v="1008"/>
  </r>
  <r>
    <x v="49"/>
    <x v="49"/>
    <s v="(주)오디텍전주지점"/>
    <d v="2023-07-10T00:00:00"/>
    <s v="20230710-7003-1"/>
    <s v="7월분 소액 신청"/>
    <x v="2525"/>
    <x v="0"/>
  </r>
  <r>
    <x v="49"/>
    <x v="49"/>
    <s v="(주)오디텍전주지점"/>
    <d v="2023-07-31T00:00:00"/>
    <s v="20230731-7008-3"/>
    <s v="7월 소액"/>
    <x v="1"/>
    <x v="1054"/>
  </r>
  <r>
    <x v="49"/>
    <x v="49"/>
    <s v="(주)오디텍전주지점"/>
    <d v="2023-08-07T00:00:00"/>
    <s v="20230807-7005-1"/>
    <s v="8월분 소액 신청"/>
    <x v="2526"/>
    <x v="0"/>
  </r>
  <r>
    <x v="49"/>
    <x v="49"/>
    <s v="(주)오디텍전주지점"/>
    <d v="2023-08-31T00:00:00"/>
    <s v="20230831-7012-3"/>
    <s v="8월 소액"/>
    <x v="1"/>
    <x v="1108"/>
  </r>
  <r>
    <x v="49"/>
    <x v="49"/>
    <s v="(주)오디텍전주지점"/>
    <d v="2023-09-11T00:00:00"/>
    <s v="20230911-7012-1"/>
    <s v="9월분 소액 신청"/>
    <x v="2527"/>
    <x v="0"/>
  </r>
  <r>
    <x v="49"/>
    <x v="49"/>
    <s v="(주)오디텍전주지점"/>
    <d v="2023-09-30T00:00:00"/>
    <s v="20230930-7001-3"/>
    <s v="9월 소액"/>
    <x v="1"/>
    <x v="1151"/>
  </r>
  <r>
    <x v="49"/>
    <x v="49"/>
    <s v="(주)오디텍전주지점"/>
    <d v="2023-10-10T00:00:00"/>
    <s v="20231010-7008-1"/>
    <s v="10월분 소액 신청"/>
    <x v="2528"/>
    <x v="0"/>
  </r>
  <r>
    <x v="49"/>
    <x v="49"/>
    <s v="(주)오디텍전주지점"/>
    <d v="2023-10-31T00:00:00"/>
    <s v="20231031-7044-3"/>
    <s v="10월 소액"/>
    <x v="1"/>
    <x v="1203"/>
  </r>
  <r>
    <x v="49"/>
    <x v="49"/>
    <s v="(주)오디텍전주지점"/>
    <d v="2023-11-13T00:00:00"/>
    <s v="20231113-7004-1"/>
    <s v="11월분 소액 신청"/>
    <x v="2529"/>
    <x v="0"/>
  </r>
  <r>
    <x v="49"/>
    <x v="49"/>
    <s v="(주)오디텍전주지점"/>
    <d v="2023-11-30T00:00:00"/>
    <s v="20231130-7037-3"/>
    <s v="11월 소액"/>
    <x v="1"/>
    <x v="1236"/>
  </r>
  <r>
    <x v="49"/>
    <x v="49"/>
    <s v="(주)오디텍전주지점"/>
    <d v="2023-12-05T00:00:00"/>
    <s v="20231205-7002-1"/>
    <s v="12월분 소액 신청"/>
    <x v="2530"/>
    <x v="0"/>
  </r>
  <r>
    <x v="49"/>
    <x v="49"/>
    <s v="(주)오디텍전주지점"/>
    <d v="2023-12-31T00:00:00"/>
    <s v="20231231-7004-4"/>
    <s v="12월 소액"/>
    <x v="1"/>
    <x v="116"/>
  </r>
  <r>
    <x v="50"/>
    <x v="50"/>
    <s v="완주산업단지사무소"/>
    <d v="2023-01-31T00:00:00"/>
    <s v="20230131-7008-1"/>
    <s v="상하수도요금 9,226"/>
    <x v="2531"/>
    <x v="0"/>
  </r>
  <r>
    <x v="50"/>
    <x v="50"/>
    <s v="전북도시가스"/>
    <d v="2023-02-10T00:00:00"/>
    <s v="20230210-7002-1"/>
    <s v="1월 도시가스  10,087"/>
    <x v="2532"/>
    <x v="0"/>
  </r>
  <r>
    <x v="50"/>
    <x v="50"/>
    <s v="전북도시가스"/>
    <d v="2023-02-10T00:00:00"/>
    <s v="20230210-7002-3"/>
    <s v="1월 도시가스  402"/>
    <x v="2533"/>
    <x v="0"/>
  </r>
  <r>
    <x v="50"/>
    <x v="50"/>
    <s v="완주산업단지사무소"/>
    <d v="2023-02-28T00:00:00"/>
    <s v="20230228-7009-1"/>
    <s v="상하수도요금 7,838"/>
    <x v="2534"/>
    <x v="0"/>
  </r>
  <r>
    <x v="50"/>
    <x v="50"/>
    <s v="전북도시가스"/>
    <d v="2023-03-10T00:00:00"/>
    <s v="20230310-7003-1"/>
    <s v="2월 도시가스  10,807"/>
    <x v="2535"/>
    <x v="0"/>
  </r>
  <r>
    <x v="50"/>
    <x v="50"/>
    <s v="전북도시가스"/>
    <d v="2023-03-10T00:00:00"/>
    <s v="20230310-7003-3"/>
    <s v="2월 도시가스  399"/>
    <x v="2536"/>
    <x v="0"/>
  </r>
  <r>
    <x v="50"/>
    <x v="50"/>
    <s v="완주산업단지사무소"/>
    <d v="2023-03-31T00:00:00"/>
    <s v="20230331-7007-1"/>
    <s v="상하수도요금 8,451"/>
    <x v="2537"/>
    <x v="0"/>
  </r>
  <r>
    <x v="50"/>
    <x v="50"/>
    <s v="전북도시가스"/>
    <d v="2023-03-31T00:00:00"/>
    <s v="20230331-7058-1"/>
    <s v="3월 도시가스  8,843"/>
    <x v="2538"/>
    <x v="0"/>
  </r>
  <r>
    <x v="50"/>
    <x v="50"/>
    <s v="전북도시가스"/>
    <d v="2023-03-31T00:00:00"/>
    <s v="20230331-7058-3"/>
    <s v="3월 도시가스  309"/>
    <x v="2539"/>
    <x v="0"/>
  </r>
  <r>
    <x v="50"/>
    <x v="50"/>
    <s v="완주산업단지사무소"/>
    <d v="2023-04-28T00:00:00"/>
    <s v="20230428-7014-1"/>
    <s v="상하수도요금 9,217"/>
    <x v="2540"/>
    <x v="0"/>
  </r>
  <r>
    <x v="50"/>
    <x v="50"/>
    <s v="전북도시가스"/>
    <d v="2023-05-10T00:00:00"/>
    <s v="20230510-7002-1"/>
    <s v="4월 도시가스  3,728"/>
    <x v="2541"/>
    <x v="0"/>
  </r>
  <r>
    <x v="50"/>
    <x v="50"/>
    <s v="전북도시가스"/>
    <d v="2023-05-10T00:00:00"/>
    <s v="20230510-7002-3"/>
    <s v="4월 도시가스  286"/>
    <x v="2542"/>
    <x v="0"/>
  </r>
  <r>
    <x v="50"/>
    <x v="50"/>
    <s v="완주산업단지사무소"/>
    <d v="2023-05-31T00:00:00"/>
    <s v="20230531-7011-1"/>
    <s v="상하수도요금 8,501"/>
    <x v="2543"/>
    <x v="0"/>
  </r>
  <r>
    <x v="50"/>
    <x v="50"/>
    <s v="전북도시가스"/>
    <d v="2023-06-12T00:00:00"/>
    <s v="20230612-7001-1"/>
    <s v="5월 도시가스  1,549"/>
    <x v="2544"/>
    <x v="0"/>
  </r>
  <r>
    <x v="50"/>
    <x v="50"/>
    <s v="전북도시가스"/>
    <d v="2023-06-12T00:00:00"/>
    <s v="20230612-7001-3"/>
    <s v="5월 도시가스  270"/>
    <x v="2545"/>
    <x v="0"/>
  </r>
  <r>
    <x v="50"/>
    <x v="50"/>
    <s v="완주산업단지사무소"/>
    <d v="2023-06-30T00:00:00"/>
    <s v="20230630-7017-1"/>
    <s v="상하수도요금 9,869"/>
    <x v="2546"/>
    <x v="0"/>
  </r>
  <r>
    <x v="50"/>
    <x v="50"/>
    <s v="전북도시가스"/>
    <d v="2023-06-30T00:00:00"/>
    <s v="20230630-7064-1"/>
    <s v="6월 도시가스  9"/>
    <x v="2547"/>
    <x v="0"/>
  </r>
  <r>
    <x v="50"/>
    <x v="50"/>
    <s v="전북도시가스"/>
    <d v="2023-06-30T00:00:00"/>
    <s v="20230630-7064-3"/>
    <s v="6월 도시가스  280"/>
    <x v="2548"/>
    <x v="0"/>
  </r>
  <r>
    <x v="50"/>
    <x v="50"/>
    <s v="완주산업단지사무소"/>
    <d v="2023-07-25T00:00:00"/>
    <s v="20230725-7054-1"/>
    <s v="상하수도요금 10,165"/>
    <x v="2549"/>
    <x v="0"/>
  </r>
  <r>
    <x v="50"/>
    <x v="50"/>
    <s v="전북도시가스"/>
    <d v="2023-08-10T00:00:00"/>
    <s v="20230810-7002-1"/>
    <s v="7월 도시가스  8"/>
    <x v="2550"/>
    <x v="0"/>
  </r>
  <r>
    <x v="50"/>
    <x v="50"/>
    <s v="전북도시가스"/>
    <d v="2023-08-10T00:00:00"/>
    <s v="20230810-7002-3"/>
    <s v="7월 도시가스  257"/>
    <x v="2551"/>
    <x v="0"/>
  </r>
  <r>
    <x v="50"/>
    <x v="50"/>
    <s v="완주산업단지사무소"/>
    <d v="2023-08-31T00:00:00"/>
    <s v="20230831-7008-1"/>
    <s v="상하수도요금 6,970"/>
    <x v="2552"/>
    <x v="0"/>
  </r>
  <r>
    <x v="50"/>
    <x v="50"/>
    <s v="전북도시가스"/>
    <d v="2023-09-11T00:00:00"/>
    <s v="20230911-7005-1"/>
    <s v="8월 도시가스  35"/>
    <x v="2553"/>
    <x v="0"/>
  </r>
  <r>
    <x v="50"/>
    <x v="50"/>
    <s v="전북도시가스"/>
    <d v="2023-09-11T00:00:00"/>
    <s v="20230911-7005-3"/>
    <s v="8월 도시가스  215"/>
    <x v="2554"/>
    <x v="0"/>
  </r>
  <r>
    <x v="50"/>
    <x v="50"/>
    <s v="완주산업단지사무소"/>
    <d v="2023-09-27T00:00:00"/>
    <s v="20230927-7010-1"/>
    <s v="상하수도요금 6,889"/>
    <x v="2555"/>
    <x v="0"/>
  </r>
  <r>
    <x v="50"/>
    <x v="50"/>
    <s v="전북도시가스"/>
    <d v="2023-09-30T00:00:00"/>
    <s v="20230930-7007-1"/>
    <s v="9월 도시가스  32"/>
    <x v="2556"/>
    <x v="0"/>
  </r>
  <r>
    <x v="50"/>
    <x v="50"/>
    <s v="전북도시가스"/>
    <d v="2023-09-30T00:00:00"/>
    <s v="20230930-7007-3"/>
    <s v="9월 도시가스  187"/>
    <x v="2557"/>
    <x v="0"/>
  </r>
  <r>
    <x v="50"/>
    <x v="50"/>
    <s v="완주산업단지사무소"/>
    <d v="2023-10-31T00:00:00"/>
    <s v="20231031-7009-1"/>
    <s v="상하수도요금 6,634"/>
    <x v="2558"/>
    <x v="0"/>
  </r>
  <r>
    <x v="50"/>
    <x v="50"/>
    <s v="전북도시가스"/>
    <d v="2023-11-10T00:00:00"/>
    <s v="20231110-7003-1"/>
    <s v="10월 도시가스  1,156"/>
    <x v="2559"/>
    <x v="0"/>
  </r>
  <r>
    <x v="50"/>
    <x v="50"/>
    <s v="전북도시가스"/>
    <d v="2023-11-10T00:00:00"/>
    <s v="20231110-7003-3"/>
    <s v="10월 도시가스 222"/>
    <x v="2560"/>
    <x v="0"/>
  </r>
  <r>
    <x v="50"/>
    <x v="50"/>
    <s v="완주산업단지사무소"/>
    <d v="2023-11-30T00:00:00"/>
    <s v="20231130-7012-1"/>
    <s v="상하수도요금 8,902"/>
    <x v="2561"/>
    <x v="0"/>
  </r>
  <r>
    <x v="50"/>
    <x v="50"/>
    <s v="전북도시가스"/>
    <d v="2023-12-11T00:00:00"/>
    <s v="20231211-7001-1"/>
    <s v="11월 도시가스  8,869"/>
    <x v="2562"/>
    <x v="0"/>
  </r>
  <r>
    <x v="50"/>
    <x v="50"/>
    <s v="전북도시가스"/>
    <d v="2023-12-11T00:00:00"/>
    <s v="20231211-7001-3"/>
    <s v="11월 도시가스  254"/>
    <x v="2563"/>
    <x v="0"/>
  </r>
  <r>
    <x v="50"/>
    <x v="50"/>
    <s v="완주산업단지사무소"/>
    <d v="2023-12-22T00:00:00"/>
    <s v="20231222-7023-1"/>
    <s v="상하수도요금 10,097"/>
    <x v="2564"/>
    <x v="0"/>
  </r>
  <r>
    <x v="50"/>
    <x v="50"/>
    <s v="전북도시가스"/>
    <d v="2023-12-31T00:00:00"/>
    <s v="20231231-7011-1"/>
    <s v="12월 도시가스  9,890"/>
    <x v="2565"/>
    <x v="0"/>
  </r>
  <r>
    <x v="50"/>
    <x v="50"/>
    <s v="전북도시가스"/>
    <d v="2023-12-31T00:00:00"/>
    <s v="20231231-7011-3"/>
    <s v="12월 도시가스  232"/>
    <x v="2566"/>
    <x v="0"/>
  </r>
  <r>
    <x v="51"/>
    <x v="51"/>
    <s v="반도체사업부"/>
    <d v="2023-01-01T00:00:00"/>
    <s v="20230101-7002-1"/>
    <s v="출장비 정산 취소"/>
    <x v="2567"/>
    <x v="0"/>
  </r>
  <r>
    <x v="51"/>
    <x v="51"/>
    <s v="반도체사업부"/>
    <d v="2023-01-25T00:00:00"/>
    <s v="20230125-7007-1"/>
    <s v="강우혁주임,정일량기사 심청 출장비 정산(1/8~13)"/>
    <x v="2568"/>
    <x v="0"/>
  </r>
  <r>
    <x v="51"/>
    <x v="51"/>
    <s v="반도체사업부"/>
    <d v="2023-01-25T00:00:00"/>
    <s v="20230125-7007-3"/>
    <s v="정일량기사 중국출장비 정산(8/21~  )"/>
    <x v="2569"/>
    <x v="0"/>
  </r>
  <r>
    <x v="51"/>
    <x v="51"/>
    <s v="반도체사업부"/>
    <d v="2023-01-25T00:00:00"/>
    <s v="20230125-7035-1"/>
    <s v="박창수과장 삼성전자,레다즈 출장"/>
    <x v="2570"/>
    <x v="0"/>
  </r>
  <r>
    <x v="51"/>
    <x v="51"/>
    <s v="삼봉에너지"/>
    <d v="2023-01-31T00:00:00"/>
    <s v="20230131-7039-2"/>
    <s v="1월 주유"/>
    <x v="2571"/>
    <x v="0"/>
  </r>
  <r>
    <x v="51"/>
    <x v="51"/>
    <s v="반도체사업부"/>
    <d v="2023-02-06T00:00:00"/>
    <s v="20230206-7003-1"/>
    <s v="박창수과장 삼성전자 출장"/>
    <x v="1046"/>
    <x v="0"/>
  </r>
  <r>
    <x v="51"/>
    <x v="51"/>
    <s v="(주)오디텍전주지점"/>
    <d v="2023-02-28T00:00:00"/>
    <s v="20230228-7015-3"/>
    <s v="2월 소액"/>
    <x v="1086"/>
    <x v="0"/>
  </r>
  <r>
    <x v="51"/>
    <x v="51"/>
    <s v="삼봉에너지"/>
    <d v="2023-02-28T00:00:00"/>
    <s v="20230228-7024-2"/>
    <s v="2월 주유"/>
    <x v="2572"/>
    <x v="0"/>
  </r>
  <r>
    <x v="51"/>
    <x v="51"/>
    <s v="반도체사업부"/>
    <d v="2023-03-06T00:00:00"/>
    <s v="20230306-7010-1"/>
    <s v="정일량기사 귀국 항공권(22.08.22~23.02.16)"/>
    <x v="2573"/>
    <x v="0"/>
  </r>
  <r>
    <x v="51"/>
    <x v="51"/>
    <s v="반도체사업부"/>
    <d v="2023-03-10T00:00:00"/>
    <s v="20230310-7004-1"/>
    <s v="최봉민부사장외2명 베트남 출장항공권(3/12~16)"/>
    <x v="2574"/>
    <x v="0"/>
  </r>
  <r>
    <x v="51"/>
    <x v="51"/>
    <s v="반도체사업부"/>
    <d v="2023-03-13T00:00:00"/>
    <s v="20230313-7001-1"/>
    <s v="임성태상무 트리노테크,서울반도체 출장"/>
    <x v="2575"/>
    <x v="0"/>
  </r>
  <r>
    <x v="51"/>
    <x v="51"/>
    <s v="반도체사업부"/>
    <d v="2023-03-13T00:00:00"/>
    <s v="20230313-7001-2"/>
    <s v="임종훈기사 방사선안전관리자 교육"/>
    <x v="2576"/>
    <x v="0"/>
  </r>
  <r>
    <x v="51"/>
    <x v="51"/>
    <s v="아시아나항공(주)"/>
    <d v="2023-03-21T00:00:00"/>
    <s v="20230321-7007-1"/>
    <s v="정일량기사 중국출장 항공권(3/6 편도)"/>
    <x v="2577"/>
    <x v="0"/>
  </r>
  <r>
    <x v="51"/>
    <x v="51"/>
    <s v="아시아나항공(주)"/>
    <d v="2023-03-21T00:00:00"/>
    <s v="20230321-7007-2"/>
    <s v="강우혁주임 중국출장 항공권(3/11비자연장귀국 3/19재출국)"/>
    <x v="1281"/>
    <x v="0"/>
  </r>
  <r>
    <x v="51"/>
    <x v="51"/>
    <s v="아시아나항공(주)"/>
    <d v="2023-03-21T00:00:00"/>
    <s v="20230321-7007-3"/>
    <s v="최봉민부사장,황선태전무 중국출장 항공권(3/26~4/2)"/>
    <x v="2578"/>
    <x v="0"/>
  </r>
  <r>
    <x v="51"/>
    <x v="51"/>
    <s v="투어비스타여행서비스(유)"/>
    <d v="2023-03-31T00:00:00"/>
    <s v="20230331-7012-1"/>
    <s v="임성태상무,조아현대리 심천출장 항공권(4/3~7)"/>
    <x v="2579"/>
    <x v="0"/>
  </r>
  <r>
    <x v="51"/>
    <x v="51"/>
    <s v="삼봉에너지"/>
    <d v="2023-03-31T00:00:00"/>
    <s v="20230331-7041-2"/>
    <s v="3월 주유"/>
    <x v="2580"/>
    <x v="0"/>
  </r>
  <r>
    <x v="51"/>
    <x v="51"/>
    <s v="반도체사업부"/>
    <d v="2023-03-31T00:00:00"/>
    <s v="20230331-7079-1"/>
    <s v="출장비 정산"/>
    <x v="2581"/>
    <x v="0"/>
  </r>
  <r>
    <x v="51"/>
    <x v="51"/>
    <s v="반도체사업부"/>
    <d v="2023-04-01T00:00:00"/>
    <s v="20230401-7001-1"/>
    <s v="출장비 정산 취소"/>
    <x v="2582"/>
    <x v="0"/>
  </r>
  <r>
    <x v="51"/>
    <x v="51"/>
    <s v="반도체사업부"/>
    <d v="2023-04-03T00:00:00"/>
    <s v="20230403-7002-1"/>
    <s v="최봉민부사장외2명 베트남 출장비 정산(3/12~16)"/>
    <x v="2583"/>
    <x v="0"/>
  </r>
  <r>
    <x v="51"/>
    <x v="51"/>
    <s v="반도체사업부"/>
    <d v="2023-04-10T00:00:00"/>
    <s v="20230410-7009-1"/>
    <s v="최봉민부사장외1명 중국출장비 정산(3/26~4/2)"/>
    <x v="2584"/>
    <x v="0"/>
  </r>
  <r>
    <x v="51"/>
    <x v="51"/>
    <s v="반도체사업부"/>
    <d v="2023-04-14T00:00:00"/>
    <s v="20230414-7002-1"/>
    <s v="최봉민부사장외2명 중국출장 항공권(5/18~21)"/>
    <x v="2585"/>
    <x v="0"/>
  </r>
  <r>
    <x v="51"/>
    <x v="51"/>
    <s v="반도체사업부"/>
    <d v="2023-04-17T00:00:00"/>
    <s v="20230417-7004-1"/>
    <s v="임성태상무,조아현과장 심천출장비 정산(4/3~7)"/>
    <x v="2586"/>
    <x v="0"/>
  </r>
  <r>
    <x v="51"/>
    <x v="51"/>
    <s v="반도체사업부"/>
    <d v="2023-04-25T00:00:00"/>
    <s v="20230425-7025-1"/>
    <s v="조아현과장 베트남 비즈니스 세미나 참석"/>
    <x v="2587"/>
    <x v="0"/>
  </r>
  <r>
    <x v="51"/>
    <x v="51"/>
    <s v="삼봉에너지"/>
    <d v="2023-04-27T00:00:00"/>
    <s v="20230427-7009-2"/>
    <s v="4월 주유"/>
    <x v="2588"/>
    <x v="0"/>
  </r>
  <r>
    <x v="51"/>
    <x v="51"/>
    <s v="신한카드(황선태전무이사)"/>
    <d v="2023-05-01T00:00:00"/>
    <s v="20230501-7002-1"/>
    <s v="택시비"/>
    <x v="2589"/>
    <x v="0"/>
  </r>
  <r>
    <x v="51"/>
    <x v="51"/>
    <s v="반도체사업부"/>
    <d v="2023-05-15T00:00:00"/>
    <s v="20230515-7001-1"/>
    <s v="강우혁,정일량주임 중국 출장비 정산(23.04.17~20)"/>
    <x v="2590"/>
    <x v="0"/>
  </r>
  <r>
    <x v="51"/>
    <x v="51"/>
    <s v="투어비스타여행서비스(유)"/>
    <d v="2023-05-15T00:00:00"/>
    <s v="20230515-7004-1"/>
    <s v="박태영기사 베트남출장 항공권(23.5/16~6/9)"/>
    <x v="2591"/>
    <x v="0"/>
  </r>
  <r>
    <x v="51"/>
    <x v="51"/>
    <s v="반도체사업부"/>
    <d v="2023-05-15T00:00:00"/>
    <s v="20230515-7007-1"/>
    <s v="박창수과장2건 우리E&amp;L,서울반도체,미래나노텍,신화인터텍 출장"/>
    <x v="2592"/>
    <x v="0"/>
  </r>
  <r>
    <x v="51"/>
    <x v="51"/>
    <s v="투어비스타여행서비스(유)"/>
    <d v="2023-05-22T00:00:00"/>
    <s v="20230522-7001-1"/>
    <s v="조아현과장 중국출장 항공권(23.05.23~26)"/>
    <x v="2593"/>
    <x v="0"/>
  </r>
  <r>
    <x v="51"/>
    <x v="51"/>
    <s v="(주)오디텍전주지점"/>
    <d v="2023-05-31T00:00:00"/>
    <s v="20230531-7039-1"/>
    <s v="5월 소액"/>
    <x v="2594"/>
    <x v="0"/>
  </r>
  <r>
    <x v="51"/>
    <x v="51"/>
    <s v="삼봉에너지"/>
    <d v="2023-05-31T00:00:00"/>
    <s v="20230531-7059-2"/>
    <s v="5월 주유"/>
    <x v="2595"/>
    <x v="0"/>
  </r>
  <r>
    <x v="51"/>
    <x v="51"/>
    <s v="투어비스타여행서비스(유)"/>
    <d v="2023-06-02T00:00:00"/>
    <s v="20230602-7001-1"/>
    <s v="최봉민,황선태,임성태 베트남출장 항공권(6/5~11)"/>
    <x v="2596"/>
    <x v="0"/>
  </r>
  <r>
    <x v="51"/>
    <x v="51"/>
    <s v="반도체사업부"/>
    <d v="2023-06-05T00:00:00"/>
    <s v="20230605-7002-1"/>
    <s v="최봉민부사장외 중국출장비 정산(5/18~21)"/>
    <x v="2597"/>
    <x v="0"/>
  </r>
  <r>
    <x v="51"/>
    <x v="51"/>
    <s v="반도체사업부"/>
    <d v="2023-06-19T00:00:00"/>
    <s v="20230619-7001-1"/>
    <s v="조아현과장외2명 중국출장비 정산(5/23~26)"/>
    <x v="2598"/>
    <x v="0"/>
  </r>
  <r>
    <x v="51"/>
    <x v="51"/>
    <s v="반도체사업부"/>
    <d v="2023-06-19T00:00:00"/>
    <s v="20230619-7004-1"/>
    <s v="최봉민,황선태,임성태 베트남출장비 정산(23.6/5~11)"/>
    <x v="2599"/>
    <x v="0"/>
  </r>
  <r>
    <x v="51"/>
    <x v="51"/>
    <s v="투어비스타여행서비스(유)"/>
    <d v="2023-06-19T00:00:00"/>
    <s v="20230619-7006-1"/>
    <s v="박태영기사 베트남출장 항공권(23.6/11~7/9)"/>
    <x v="2600"/>
    <x v="0"/>
  </r>
  <r>
    <x v="51"/>
    <x v="51"/>
    <s v="신한카드(황선태전무이사)"/>
    <d v="2023-06-20T00:00:00"/>
    <s v="20230620-7001-1"/>
    <s v="9799호 하이패스 카드 충전"/>
    <x v="431"/>
    <x v="0"/>
  </r>
  <r>
    <x v="51"/>
    <x v="51"/>
    <s v="투어비스타여행서비스(유)"/>
    <d v="2023-06-23T00:00:00"/>
    <s v="20230623-7001-1"/>
    <s v="황선태전무 베트남 출장 항공권(6/24~27)"/>
    <x v="2601"/>
    <x v="0"/>
  </r>
  <r>
    <x v="51"/>
    <x v="51"/>
    <s v="투어비스타여행서비스(유)"/>
    <d v="2023-06-23T00:00:00"/>
    <s v="20230623-7001-2"/>
    <s v="임성태상무 베트남 출장 항공권(6/25~30)"/>
    <x v="2602"/>
    <x v="0"/>
  </r>
  <r>
    <x v="51"/>
    <x v="51"/>
    <s v="투어비스타여행서비스(유)"/>
    <d v="2023-06-26T00:00:00"/>
    <s v="20230626-7008-1"/>
    <s v="최봉민부사장 남경 출장 항공권(6/28~7/2)"/>
    <x v="2603"/>
    <x v="0"/>
  </r>
  <r>
    <x v="51"/>
    <x v="51"/>
    <s v="반도체사업부"/>
    <d v="2023-06-26T00:00:00"/>
    <s v="20230626-7021-1"/>
    <s v="박창수과장 우리E&amp;L,삼성전자 출장"/>
    <x v="2604"/>
    <x v="0"/>
  </r>
  <r>
    <x v="51"/>
    <x v="51"/>
    <s v="(주)오디텍전주지점"/>
    <d v="2023-06-30T00:00:00"/>
    <s v="20230630-7021-2"/>
    <s v="6월 소액"/>
    <x v="2605"/>
    <x v="0"/>
  </r>
  <r>
    <x v="51"/>
    <x v="51"/>
    <s v="삼봉에너지"/>
    <d v="2023-06-30T00:00:00"/>
    <s v="20230630-7027-2"/>
    <s v="6월 주유"/>
    <x v="2606"/>
    <x v="0"/>
  </r>
  <r>
    <x v="51"/>
    <x v="51"/>
    <s v="반도체사업부"/>
    <d v="2023-06-30T00:00:00"/>
    <s v="20230630-7082-1"/>
    <s v="황선태,임성태 베트남 출장비 정산(6/24~30)"/>
    <x v="2607"/>
    <x v="0"/>
  </r>
  <r>
    <x v="51"/>
    <x v="51"/>
    <s v="반도체사업부"/>
    <d v="2023-06-30T00:00:00"/>
    <s v="20230630-7086-1"/>
    <s v="출장비 정산"/>
    <x v="2608"/>
    <x v="0"/>
  </r>
  <r>
    <x v="51"/>
    <x v="51"/>
    <s v="반도체사업부"/>
    <d v="2023-07-01T00:00:00"/>
    <s v="20230701-7003-1"/>
    <s v="출장비 정산 취소"/>
    <x v="2609"/>
    <x v="0"/>
  </r>
  <r>
    <x v="51"/>
    <x v="51"/>
    <s v="반도체사업부"/>
    <d v="2023-07-14T00:00:00"/>
    <s v="20230714-7006-1"/>
    <s v="최봉민부사장 중국출장비 정산(6/28~7/2)"/>
    <x v="2610"/>
    <x v="0"/>
  </r>
  <r>
    <x v="51"/>
    <x v="51"/>
    <s v="투어비스타여행서비스(유)"/>
    <d v="2023-07-17T00:00:00"/>
    <s v="20230717-7005-1"/>
    <s v="박태영기사 베트남출장 항공권(7/19~8/14)"/>
    <x v="2611"/>
    <x v="0"/>
  </r>
  <r>
    <x v="51"/>
    <x v="51"/>
    <s v="반도체사업부"/>
    <d v="2023-07-17T00:00:00"/>
    <s v="20230717-7020-1"/>
    <s v="박태영기사 베트남출장비 정산(23.5/16~7/9)"/>
    <x v="7"/>
    <x v="0"/>
  </r>
  <r>
    <x v="51"/>
    <x v="51"/>
    <s v="신한카드(황선태전무이사)"/>
    <d v="2023-07-19T00:00:00"/>
    <s v="20230719-7001-1"/>
    <s v="9799호 하이패스 카드 충전"/>
    <x v="1086"/>
    <x v="0"/>
  </r>
  <r>
    <x v="51"/>
    <x v="51"/>
    <s v="투어비스타여행서비스(유)"/>
    <d v="2023-07-25T00:00:00"/>
    <s v="20230725-7037-1"/>
    <s v="조아현과장 중국출장 항공권(7/24~27)"/>
    <x v="2612"/>
    <x v="0"/>
  </r>
  <r>
    <x v="51"/>
    <x v="51"/>
    <s v="삼봉에너지"/>
    <d v="2023-07-31T00:00:00"/>
    <s v="20230731-7007-2"/>
    <s v="7월 주유"/>
    <x v="2613"/>
    <x v="0"/>
  </r>
  <r>
    <x v="51"/>
    <x v="51"/>
    <s v="(주)오디텍전주지점"/>
    <d v="2023-07-31T00:00:00"/>
    <s v="20230731-7008-2"/>
    <s v="7월 소액"/>
    <x v="2614"/>
    <x v="0"/>
  </r>
  <r>
    <x v="51"/>
    <x v="51"/>
    <s v="반도체사업부"/>
    <d v="2023-08-14T00:00:00"/>
    <s v="20230814-7001-1"/>
    <s v="조아현과장 중국출장비 정산(7/24~27)"/>
    <x v="2615"/>
    <x v="0"/>
  </r>
  <r>
    <x v="51"/>
    <x v="51"/>
    <s v="투어비스타여행서비스(유)"/>
    <d v="2023-08-22T00:00:00"/>
    <s v="20230822-7004-1"/>
    <s v="임성태상무 베트남 출장 항공권(8/27~31)"/>
    <x v="2616"/>
    <x v="0"/>
  </r>
  <r>
    <x v="51"/>
    <x v="51"/>
    <s v="투어비스타여행서비스(유)"/>
    <d v="2023-08-28T00:00:00"/>
    <s v="20230828-7004-2"/>
    <s v="박태영기사 베트남 출장 항공권(8/22~11/18)"/>
    <x v="2617"/>
    <x v="0"/>
  </r>
  <r>
    <x v="51"/>
    <x v="51"/>
    <s v="신한카드(최봉민 부사장)"/>
    <d v="2023-08-28T00:00:00"/>
    <s v="20230828-7018-1"/>
    <s v="9799호 하이패스 카드 충전"/>
    <x v="1086"/>
    <x v="0"/>
  </r>
  <r>
    <x v="51"/>
    <x v="51"/>
    <s v="신한카드(최봉민 부사장)"/>
    <d v="2023-08-28T00:00:00"/>
    <s v="20230828-7019-1"/>
    <s v="황선태전무 출장 주유비"/>
    <x v="431"/>
    <x v="0"/>
  </r>
  <r>
    <x v="51"/>
    <x v="51"/>
    <s v="(주)오디텍전주지점"/>
    <d v="2023-08-31T00:00:00"/>
    <s v="20230831-7012-2"/>
    <s v="8월 소액"/>
    <x v="2618"/>
    <x v="0"/>
  </r>
  <r>
    <x v="51"/>
    <x v="51"/>
    <s v="반도체사업부"/>
    <d v="2023-08-31T00:00:00"/>
    <s v="20230831-7013-1"/>
    <s v="강우혁,정일량주임 심천,동관,혜주 출장비 정산(23.7/31~8/4)"/>
    <x v="2619"/>
    <x v="0"/>
  </r>
  <r>
    <x v="51"/>
    <x v="51"/>
    <s v="삼봉에너지"/>
    <d v="2023-08-31T00:00:00"/>
    <s v="20230831-7033-2"/>
    <s v="8월 주유"/>
    <x v="2620"/>
    <x v="0"/>
  </r>
  <r>
    <x v="51"/>
    <x v="51"/>
    <s v="반도체사업부"/>
    <d v="2023-09-21T00:00:00"/>
    <s v="20230921-7004-1"/>
    <s v="임성태상무 레다즈,삼성교육아카데미 출장"/>
    <x v="2621"/>
    <x v="0"/>
  </r>
  <r>
    <x v="51"/>
    <x v="51"/>
    <s v="반도체사업부"/>
    <d v="2023-09-21T00:00:00"/>
    <s v="20230921-7006-1"/>
    <s v="정일량주임 귀국 항공권 편도(23.3/5~9/1)"/>
    <x v="2622"/>
    <x v="0"/>
  </r>
  <r>
    <x v="51"/>
    <x v="51"/>
    <s v="(주)오디텍전주지점"/>
    <d v="2023-09-30T00:00:00"/>
    <s v="20230930-7001-2"/>
    <s v="9월 소액"/>
    <x v="2623"/>
    <x v="0"/>
  </r>
  <r>
    <x v="51"/>
    <x v="51"/>
    <s v="삼봉에너지"/>
    <d v="2023-09-30T00:00:00"/>
    <s v="20230930-7006-2"/>
    <s v="9월 주유"/>
    <x v="2624"/>
    <x v="0"/>
  </r>
  <r>
    <x v="51"/>
    <x v="51"/>
    <s v="반도체사업부"/>
    <d v="2023-09-30T00:00:00"/>
    <s v="20230930-7032-1"/>
    <s v="출장비 정산"/>
    <x v="13"/>
    <x v="0"/>
  </r>
  <r>
    <x v="51"/>
    <x v="51"/>
    <s v="반도체사업부"/>
    <d v="2023-10-01T00:00:00"/>
    <s v="20231001-7009-1"/>
    <s v="출장비 정산 취소"/>
    <x v="2625"/>
    <x v="0"/>
  </r>
  <r>
    <x v="51"/>
    <x v="51"/>
    <s v="반도체사업부"/>
    <d v="2023-10-04T00:00:00"/>
    <s v="20231004-7002-1"/>
    <s v="임성태상무 베트남 출장비 정산(8/27~31)"/>
    <x v="2626"/>
    <x v="0"/>
  </r>
  <r>
    <x v="51"/>
    <x v="51"/>
    <s v="신한카드(황선태전무이사)"/>
    <d v="2023-10-05T00:00:00"/>
    <s v="20231005-7002-1"/>
    <s v="출장 주유비"/>
    <x v="2627"/>
    <x v="0"/>
  </r>
  <r>
    <x v="51"/>
    <x v="51"/>
    <s v="투어비스타여행서비스(유)"/>
    <d v="2023-10-10T00:00:00"/>
    <s v="20231010-7005-1"/>
    <s v="임성태상무,조아현과장 중국출장항공권(10/11~13)"/>
    <x v="2628"/>
    <x v="0"/>
  </r>
  <r>
    <x v="51"/>
    <x v="51"/>
    <s v="반도체사업부"/>
    <d v="2023-10-31T00:00:00"/>
    <s v="20231031-7013-1"/>
    <s v="베트남 법인 사무실 및 기숙사 임차 보증금,임대료외"/>
    <x v="2485"/>
    <x v="0"/>
  </r>
  <r>
    <x v="51"/>
    <x v="51"/>
    <s v="반도체사업부"/>
    <d v="2023-10-31T00:00:00"/>
    <s v="20231031-7014-1"/>
    <s v="임성태상무,조아현과장 중국출장비 정산(10/11~13)"/>
    <x v="2629"/>
    <x v="0"/>
  </r>
  <r>
    <x v="51"/>
    <x v="51"/>
    <s v="투어비스타여행서비스(유)"/>
    <d v="2023-10-31T00:00:00"/>
    <s v="20231031-7015-1"/>
    <s v="조아현과장 중국출장항공권(11/1~3)"/>
    <x v="411"/>
    <x v="0"/>
  </r>
  <r>
    <x v="51"/>
    <x v="51"/>
    <s v="삼봉에너지"/>
    <d v="2023-10-31T00:00:00"/>
    <s v="20231031-7043-2"/>
    <s v="10월 주유"/>
    <x v="2630"/>
    <x v="0"/>
  </r>
  <r>
    <x v="51"/>
    <x v="51"/>
    <s v="(주)오디텍전주지점"/>
    <d v="2023-10-31T00:00:00"/>
    <s v="20231031-7044-2"/>
    <s v="10월 소액"/>
    <x v="298"/>
    <x v="0"/>
  </r>
  <r>
    <x v="51"/>
    <x v="51"/>
    <s v="투어비스타여행서비스(유)"/>
    <d v="2023-11-07T00:00:00"/>
    <s v="20231107-7001-1"/>
    <s v="최봉민부사장 중국출장 항공권(11/8~12)"/>
    <x v="2631"/>
    <x v="0"/>
  </r>
  <r>
    <x v="51"/>
    <x v="51"/>
    <s v="신한카드(최봉민 부사장)"/>
    <d v="2023-11-12T00:00:00"/>
    <s v="20231112-7001-1"/>
    <s v="식대비"/>
    <x v="1791"/>
    <x v="0"/>
  </r>
  <r>
    <x v="51"/>
    <x v="51"/>
    <s v="반도체사업부"/>
    <d v="2023-11-13T00:00:00"/>
    <s v="20231113-7003-1"/>
    <s v="조아현과장 중국출장비 정산(11/1~3)"/>
    <x v="2632"/>
    <x v="0"/>
  </r>
  <r>
    <x v="51"/>
    <x v="51"/>
    <s v="신한카드(최봉민 부사장)"/>
    <d v="2023-11-15T00:00:00"/>
    <s v="20231115-7004-1"/>
    <s v="식대비"/>
    <x v="1577"/>
    <x v="0"/>
  </r>
  <r>
    <x v="51"/>
    <x v="51"/>
    <s v="신한카드(최봉민 부사장)"/>
    <d v="2023-11-16T00:00:00"/>
    <s v="20231116-7011-1"/>
    <s v="식대비"/>
    <x v="116"/>
    <x v="0"/>
  </r>
  <r>
    <x v="51"/>
    <x v="51"/>
    <s v="신한카드(최봉민 부사장)"/>
    <d v="2023-11-20T00:00:00"/>
    <s v="20231120-7005-1"/>
    <s v="식대비"/>
    <x v="1024"/>
    <x v="0"/>
  </r>
  <r>
    <x v="51"/>
    <x v="51"/>
    <s v="신한카드(최봉민 부사장)"/>
    <d v="2023-11-20T00:00:00"/>
    <s v="20231120-7006-1"/>
    <s v="식대비"/>
    <x v="1577"/>
    <x v="0"/>
  </r>
  <r>
    <x v="51"/>
    <x v="51"/>
    <s v="신한카드(최봉민 부사장)"/>
    <d v="2023-11-21T00:00:00"/>
    <s v="20231121-7002-1"/>
    <s v="식대비"/>
    <x v="2633"/>
    <x v="0"/>
  </r>
  <r>
    <x v="51"/>
    <x v="51"/>
    <s v="투어비스타여행서비스(유)"/>
    <d v="2023-11-24T00:00:00"/>
    <s v="20231124-7004-1"/>
    <s v="정일량주임 중국출장항공권(11/27~12/1)"/>
    <x v="2634"/>
    <x v="0"/>
  </r>
  <r>
    <x v="51"/>
    <x v="51"/>
    <s v="신한카드(최봉민 부사장)"/>
    <d v="2023-11-25T00:00:00"/>
    <s v="20231125-7001-1"/>
    <s v="식대비"/>
    <x v="1140"/>
    <x v="0"/>
  </r>
  <r>
    <x v="51"/>
    <x v="51"/>
    <s v="(주)오디텍전주지점"/>
    <d v="2023-11-30T00:00:00"/>
    <s v="20231130-7037-2"/>
    <s v="11월 소액"/>
    <x v="1292"/>
    <x v="0"/>
  </r>
  <r>
    <x v="51"/>
    <x v="51"/>
    <s v="삼봉에너지"/>
    <d v="2023-11-30T00:00:00"/>
    <s v="20231130-7038-2"/>
    <s v="11월 주유"/>
    <x v="2635"/>
    <x v="0"/>
  </r>
  <r>
    <x v="51"/>
    <x v="51"/>
    <s v="신한카드(최봉민 부사장)"/>
    <d v="2023-12-01T00:00:00"/>
    <s v="20231201-7001-1"/>
    <s v="식대비 (최봉민 대표)"/>
    <x v="1145"/>
    <x v="0"/>
  </r>
  <r>
    <x v="51"/>
    <x v="51"/>
    <s v="반도체사업부"/>
    <d v="2023-12-04T00:00:00"/>
    <s v="20231204-7001-1"/>
    <s v="최봉민부사장 중국출장비 정산(11/8~12)"/>
    <x v="2636"/>
    <x v="0"/>
  </r>
  <r>
    <x v="51"/>
    <x v="51"/>
    <s v="투어비스타여행서비스(유)"/>
    <d v="2023-12-04T00:00:00"/>
    <s v="20231204-7008-1"/>
    <s v="박태영기사 베트남출장항공권(편도12/3~)"/>
    <x v="2637"/>
    <x v="0"/>
  </r>
  <r>
    <x v="51"/>
    <x v="51"/>
    <s v="투어비스타여행서비스(유)"/>
    <d v="2023-12-08T00:00:00"/>
    <s v="20231208-7003-1"/>
    <s v="조아현과장 대만출장항공권(12/11~15)"/>
    <x v="650"/>
    <x v="0"/>
  </r>
  <r>
    <x v="51"/>
    <x v="51"/>
    <s v="(주)오디텍전주지점"/>
    <d v="2023-12-11T00:00:00"/>
    <s v="20231211-7008-2"/>
    <s v="고속도로 통행료"/>
    <x v="2638"/>
    <x v="0"/>
  </r>
  <r>
    <x v="51"/>
    <x v="51"/>
    <s v="반도체사업부"/>
    <d v="2023-12-18T00:00:00"/>
    <s v="20231218-7002-1"/>
    <s v="강우혁,정일량주임 중국출장비 정산(11/27~12/1)"/>
    <x v="2639"/>
    <x v="0"/>
  </r>
  <r>
    <x v="51"/>
    <x v="51"/>
    <s v="신한카드(최봉민 부사장)"/>
    <d v="2023-12-21T00:00:00"/>
    <s v="20231221-7015-1"/>
    <s v="7803호 주유비"/>
    <x v="2640"/>
    <x v="0"/>
  </r>
  <r>
    <x v="51"/>
    <x v="51"/>
    <s v="반도체사업부"/>
    <d v="2023-12-22T00:00:00"/>
    <s v="20231222-7028-3"/>
    <s v="조아현과장 대만출장비 정산(12/11~15)"/>
    <x v="2641"/>
    <x v="0"/>
  </r>
  <r>
    <x v="51"/>
    <x v="51"/>
    <s v="(주)오디텍전주지점"/>
    <d v="2023-12-31T00:00:00"/>
    <s v="20231231-7004-6"/>
    <s v="12월 소액"/>
    <x v="1272"/>
    <x v="0"/>
  </r>
  <r>
    <x v="51"/>
    <x v="51"/>
    <s v="삼봉에너지"/>
    <d v="2023-12-31T00:00:00"/>
    <s v="20231231-7010-2"/>
    <s v="12월 주유"/>
    <x v="2642"/>
    <x v="0"/>
  </r>
  <r>
    <x v="52"/>
    <x v="52"/>
    <s v="반도체사업부"/>
    <d v="2023-01-25T00:00:00"/>
    <s v="20230125-7020-1"/>
    <s v="전북특구 기술사업화 1차년도 연구수당"/>
    <x v="1884"/>
    <x v="0"/>
  </r>
  <r>
    <x v="52"/>
    <x v="52"/>
    <s v="원광대학교 산학협력단"/>
    <d v="2023-02-06T00:00:00"/>
    <s v="20230206-7013-1"/>
    <s v="1월 QD 공동실험 연구보조인력2명 인건비"/>
    <x v="293"/>
    <x v="0"/>
  </r>
  <r>
    <x v="52"/>
    <x v="52"/>
    <s v="김정안"/>
    <d v="2023-02-06T00:00:00"/>
    <s v="20230206-7013-3"/>
    <s v="1월 신규사업 리튬황 배터리 기술개발 고문료"/>
    <x v="1306"/>
    <x v="0"/>
  </r>
  <r>
    <x v="52"/>
    <x v="52"/>
    <s v="한국특수가스(주)"/>
    <d v="2023-02-22T00:00:00"/>
    <s v="20230222-7005-1"/>
    <s v="전북특구 기술사업화 진행 시약류 및 소모품류 구매"/>
    <x v="2302"/>
    <x v="0"/>
  </r>
  <r>
    <x v="52"/>
    <x v="52"/>
    <s v="한국미래기술교육연구원"/>
    <d v="2023-03-06T00:00:00"/>
    <s v="20230306-7008-1"/>
    <s v="전북특구 기술사업화 전기차 배터리 혁신 기술 세미나 교육 접수비"/>
    <x v="1157"/>
    <x v="0"/>
  </r>
  <r>
    <x v="52"/>
    <x v="52"/>
    <s v="(사단법인) 한국공업화학회"/>
    <d v="2023-03-06T00:00:00"/>
    <s v="20230306-7012-1"/>
    <s v="전북특구 기술사업화 2023 춘계 학술대회 사전등록비(정회원)"/>
    <x v="1042"/>
    <x v="0"/>
  </r>
  <r>
    <x v="52"/>
    <x v="52"/>
    <s v="원광대학교 산학협력단"/>
    <d v="2023-03-10T00:00:00"/>
    <s v="20230310-7001-1"/>
    <s v="2월 QD 공동실험 연구보조인력2명 인건비"/>
    <x v="293"/>
    <x v="0"/>
  </r>
  <r>
    <x v="52"/>
    <x v="52"/>
    <s v="김정안"/>
    <d v="2023-03-10T00:00:00"/>
    <s v="20230310-7001-3"/>
    <s v="2월 신규사업 리튬황 배터리 기술개발 고문료"/>
    <x v="1306"/>
    <x v="0"/>
  </r>
  <r>
    <x v="52"/>
    <x v="52"/>
    <s v="클랩"/>
    <d v="2023-03-20T00:00:00"/>
    <s v="20230320-7012-1"/>
    <s v="전북특구 기술사업화 과제 관련  PCM 개발용 시약 구매"/>
    <x v="2643"/>
    <x v="0"/>
  </r>
  <r>
    <x v="52"/>
    <x v="52"/>
    <s v="전북대학교"/>
    <d v="2023-03-27T00:00:00"/>
    <s v="20230327-7025-1"/>
    <s v="전북특구기술사업화- TGA 분석료"/>
    <x v="2644"/>
    <x v="0"/>
  </r>
  <r>
    <x v="52"/>
    <x v="52"/>
    <s v="(주)마이크로이미지"/>
    <d v="2023-03-31T00:00:00"/>
    <s v="20230331-7024-1"/>
    <s v="포토 마스크"/>
    <x v="1306"/>
    <x v="0"/>
  </r>
  <r>
    <x v="52"/>
    <x v="52"/>
    <s v="김정안"/>
    <d v="2023-03-31T00:00:00"/>
    <s v="20230331-7056-1"/>
    <s v="3월 신규사업 리튬황 배터리 기술개발 고문료"/>
    <x v="1306"/>
    <x v="0"/>
  </r>
  <r>
    <x v="52"/>
    <x v="52"/>
    <s v="반도체사업부"/>
    <d v="2023-03-31T00:00:00"/>
    <s v="20230331-7074-3"/>
    <s v="1분기 개발부 인건비 대체"/>
    <x v="2645"/>
    <x v="0"/>
  </r>
  <r>
    <x v="52"/>
    <x v="52"/>
    <s v="반도체사업부"/>
    <d v="2023-03-31T00:00:00"/>
    <s v="20230331-7077-1"/>
    <s v="1분기 연구개발비 대체 - 핵심소재원천기술개발사업"/>
    <x v="2646"/>
    <x v="0"/>
  </r>
  <r>
    <x v="52"/>
    <x v="52"/>
    <s v="개발부"/>
    <d v="2023-03-31T00:00:00"/>
    <s v="20230331-7078-1"/>
    <s v="1분기 연구개발비 대체- 전북특구 기술사업화"/>
    <x v="2647"/>
    <x v="0"/>
  </r>
  <r>
    <x v="52"/>
    <x v="52"/>
    <s v="한국특수가스(주)"/>
    <d v="2023-04-14T00:00:00"/>
    <s v="20230414-7004-1"/>
    <s v="전북특구 기술사업화 진행 시약류 및 소모품류 구매"/>
    <x v="1090"/>
    <x v="0"/>
  </r>
  <r>
    <x v="52"/>
    <x v="52"/>
    <s v="한국전자기술연구원"/>
    <d v="2023-04-21T00:00:00"/>
    <s v="20230421-7001-1"/>
    <s v="나노융합기반고도화사업 기관부담금"/>
    <x v="6"/>
    <x v="0"/>
  </r>
  <r>
    <x v="52"/>
    <x v="52"/>
    <s v="지비아이"/>
    <d v="2023-04-24T00:00:00"/>
    <s v="20230424-7005-1"/>
    <s v="전북특구기술사업화 장비(글로브박스)출장 점검"/>
    <x v="1006"/>
    <x v="0"/>
  </r>
  <r>
    <x v="52"/>
    <x v="52"/>
    <s v="산업교육연구소"/>
    <d v="2023-04-25T00:00:00"/>
    <s v="20230425-7017-1"/>
    <s v="전북특구 기술사업화 전기차 통합 열관리 시스템 세미나 접수비"/>
    <x v="2648"/>
    <x v="0"/>
  </r>
  <r>
    <x v="52"/>
    <x v="52"/>
    <s v="NANJING GUOSHENG ELECTRONIC CO"/>
    <d v="2023-05-03T00:00:00"/>
    <s v="20230503-7012-3"/>
    <s v="Wafer"/>
    <x v="416"/>
    <x v="0"/>
  </r>
  <r>
    <x v="52"/>
    <x v="52"/>
    <s v="군산대학교"/>
    <d v="2023-05-08T00:00:00"/>
    <s v="20230508-7012-1"/>
    <s v="전북특구기술사업화- 핵자기공명분광기 분석"/>
    <x v="361"/>
    <x v="0"/>
  </r>
  <r>
    <x v="52"/>
    <x v="52"/>
    <s v="김정안"/>
    <d v="2023-05-10T00:00:00"/>
    <s v="20230510-7001-1"/>
    <s v="4월 신규사업 리튬황 배터리 기술개발 고문료"/>
    <x v="1306"/>
    <x v="0"/>
  </r>
  <r>
    <x v="52"/>
    <x v="52"/>
    <s v="주식회사 케미탑상사"/>
    <d v="2023-05-11T00:00:00"/>
    <s v="20230511-7001-1"/>
    <s v="전북특구 기술사업화 진행 시약류 구매"/>
    <x v="2649"/>
    <x v="0"/>
  </r>
  <r>
    <x v="52"/>
    <x v="52"/>
    <s v="아주대학교"/>
    <d v="2023-05-16T00:00:00"/>
    <s v="20230516-7011-1"/>
    <s v="전북특구 기술사업화 과제 관련 FE-TEM 분석료"/>
    <x v="1107"/>
    <x v="0"/>
  </r>
  <r>
    <x v="52"/>
    <x v="52"/>
    <s v="(사)대한화학회"/>
    <d v="2023-05-22T00:00:00"/>
    <s v="20230522-7003-1"/>
    <s v="전북특구 기술사업화 과제 관련 광주전남지역본부 연합학술대회 회원등록"/>
    <x v="1005"/>
    <x v="0"/>
  </r>
  <r>
    <x v="52"/>
    <x v="52"/>
    <s v="군산대학교"/>
    <d v="2023-05-25T00:00:00"/>
    <s v="20230525-7031-1"/>
    <s v="전북특구기술사업화- 핵자기공명분광기 분석"/>
    <x v="390"/>
    <x v="0"/>
  </r>
  <r>
    <x v="52"/>
    <x v="52"/>
    <s v="김정안"/>
    <d v="2023-06-12T00:00:00"/>
    <s v="20230612-7007-1"/>
    <s v="5월 신규사업 리튬황 배터리 기술개발 고문료"/>
    <x v="1306"/>
    <x v="0"/>
  </r>
  <r>
    <x v="52"/>
    <x v="52"/>
    <s v="애니켐"/>
    <d v="2023-06-21T00:00:00"/>
    <s v="20230621-7006-1"/>
    <s v="전북특구 기술사업화 진행 시약류 및 소모품류 구매"/>
    <x v="1986"/>
    <x v="0"/>
  </r>
  <r>
    <x v="52"/>
    <x v="52"/>
    <s v="주식회사 케미탑상사"/>
    <d v="2023-06-27T00:00:00"/>
    <s v="20230627-7007-1"/>
    <s v="전북특구 기술사업화 과제 관련 진행 시약류 구매"/>
    <x v="2650"/>
    <x v="0"/>
  </r>
  <r>
    <x v="52"/>
    <x v="52"/>
    <s v="김정안"/>
    <d v="2023-06-30T00:00:00"/>
    <s v="20230630-7068-1"/>
    <s v="6월 신규사업 리튬황 배터리 기술개발 고문료"/>
    <x v="1306"/>
    <x v="0"/>
  </r>
  <r>
    <x v="52"/>
    <x v="52"/>
    <s v="반도체사업부"/>
    <d v="2023-06-30T00:00:00"/>
    <s v="20230630-7081-3"/>
    <s v="2분기 개발부 인건비 대체"/>
    <x v="2651"/>
    <x v="0"/>
  </r>
  <r>
    <x v="52"/>
    <x v="52"/>
    <s v="반도체사업부"/>
    <d v="2023-06-30T00:00:00"/>
    <s v="20230630-7087-1"/>
    <s v="2분기 연구개발비 대체 - 핵심소재원천기술개발사업"/>
    <x v="2652"/>
    <x v="0"/>
  </r>
  <r>
    <x v="52"/>
    <x v="52"/>
    <s v="개발부"/>
    <d v="2023-06-30T00:00:00"/>
    <s v="20230630-7088-1"/>
    <s v="2분기 연구개발비 대체- 전북특구 기술사업화"/>
    <x v="2653"/>
    <x v="0"/>
  </r>
  <r>
    <x v="52"/>
    <x v="52"/>
    <s v="한국미래기술교육연구원"/>
    <d v="2023-07-04T00:00:00"/>
    <s v="20230704-7004-1"/>
    <s v="전북특구 기술사업화 과재 관련 advanced battery 오프라인 세미나 접수비"/>
    <x v="1157"/>
    <x v="0"/>
  </r>
  <r>
    <x v="52"/>
    <x v="52"/>
    <s v="클랩"/>
    <d v="2023-07-11T00:00:00"/>
    <s v="20230711-7006-1"/>
    <s v="전북특구 기술사업화 과제 관련 시약류 구매"/>
    <x v="2654"/>
    <x v="0"/>
  </r>
  <r>
    <x v="52"/>
    <x v="52"/>
    <s v="클랩"/>
    <d v="2023-07-25T00:00:00"/>
    <s v="20230725-7048-1"/>
    <s v="전북특구 기술사업화 과제 관련 시약류 구매"/>
    <x v="2655"/>
    <x v="0"/>
  </r>
  <r>
    <x v="52"/>
    <x v="52"/>
    <s v="클랩"/>
    <d v="2023-07-25T00:00:00"/>
    <s v="20230725-7049-1"/>
    <s v="전북특구 기술사업화 과제 관련 시약류 구매"/>
    <x v="2656"/>
    <x v="0"/>
  </r>
  <r>
    <x v="52"/>
    <x v="52"/>
    <s v="오피스디포 전주점"/>
    <d v="2023-07-25T00:00:00"/>
    <s v="20230725-7051-1"/>
    <s v="전북특구 기술사업화 진행 사무용품 구매"/>
    <x v="2657"/>
    <x v="0"/>
  </r>
  <r>
    <x v="52"/>
    <x v="52"/>
    <s v="한국특수가스(주)"/>
    <d v="2023-08-04T00:00:00"/>
    <s v="20230804-7005-1"/>
    <s v="전북특구-양자점 합성욕 시약류 구매 건"/>
    <x v="1090"/>
    <x v="0"/>
  </r>
  <r>
    <x v="52"/>
    <x v="52"/>
    <s v="클랩"/>
    <d v="2023-08-07T00:00:00"/>
    <s v="20230807-7013-1"/>
    <s v="전북특구 기술사업화 과제 관련 시약류 구매"/>
    <x v="2658"/>
    <x v="0"/>
  </r>
  <r>
    <x v="52"/>
    <x v="52"/>
    <s v="김정안"/>
    <d v="2023-08-10T00:00:00"/>
    <s v="20230810-7001-1"/>
    <s v="7월 신규사업 리튬황 배터리 기술개발 고문료"/>
    <x v="1306"/>
    <x v="0"/>
  </r>
  <r>
    <x v="52"/>
    <x v="52"/>
    <s v="한국특수가스(주)"/>
    <d v="2023-08-30T00:00:00"/>
    <s v="20230830-7006-1"/>
    <s v="전북특구-양자점 합성용 시약류 구매 건"/>
    <x v="1962"/>
    <x v="0"/>
  </r>
  <r>
    <x v="52"/>
    <x v="52"/>
    <s v="한국특수가스(주)"/>
    <d v="2023-09-04T00:00:00"/>
    <s v="20230904-7013-1"/>
    <s v="전북특구-양자점 합성용 시약류 구매 건"/>
    <x v="1354"/>
    <x v="0"/>
  </r>
  <r>
    <x v="52"/>
    <x v="52"/>
    <s v="김정안"/>
    <d v="2023-09-08T00:00:00"/>
    <s v="20230908-7001-1"/>
    <s v="8월 신규사업 리튬황 배터리 기술개발 고문료"/>
    <x v="1306"/>
    <x v="0"/>
  </r>
  <r>
    <x v="52"/>
    <x v="52"/>
    <s v="(주)세원"/>
    <d v="2023-09-08T00:00:00"/>
    <s v="20230908-7004-1"/>
    <s v="전북특구-양자점 합성용 시약류 구매 건"/>
    <x v="2659"/>
    <x v="0"/>
  </r>
  <r>
    <x v="52"/>
    <x v="52"/>
    <s v="한국특수가스(주)"/>
    <d v="2023-09-11T00:00:00"/>
    <s v="20230911-7014-1"/>
    <s v="전북특구-양자점 합성용 시약류 구매 건"/>
    <x v="1962"/>
    <x v="0"/>
  </r>
  <r>
    <x v="52"/>
    <x v="52"/>
    <s v="클랩"/>
    <d v="2023-09-11T00:00:00"/>
    <s v="20230911-7021-1"/>
    <s v="미래전지 소재,부품 활성화 지원사업 과제 수행을 위한 시약 구매"/>
    <x v="2660"/>
    <x v="0"/>
  </r>
  <r>
    <x v="52"/>
    <x v="52"/>
    <s v="(주)제우스"/>
    <d v="2023-09-12T00:00:00"/>
    <s v="20230912-7009-1"/>
    <s v="전북특구-양자점 합성용 시약류 구매 건"/>
    <x v="2661"/>
    <x v="0"/>
  </r>
  <r>
    <x v="52"/>
    <x v="52"/>
    <s v="에치세미텍"/>
    <d v="2023-09-13T00:00:00"/>
    <s v="20230913-7004-1"/>
    <s v="전북특구-양자점 합성용 시약류 구매 건"/>
    <x v="2662"/>
    <x v="0"/>
  </r>
  <r>
    <x v="52"/>
    <x v="52"/>
    <s v="효동켐이엔지(주)"/>
    <d v="2023-09-13T00:00:00"/>
    <s v="20230913-7005-1"/>
    <s v="전북특구-양자점 합성용 시약류 구매 건"/>
    <x v="2663"/>
    <x v="0"/>
  </r>
  <r>
    <x v="52"/>
    <x v="52"/>
    <s v="(주)유니암"/>
    <d v="2023-09-13T00:00:00"/>
    <s v="20230913-7014-1"/>
    <s v="전북특구 기술사업화 진행 시약류 구매"/>
    <x v="2664"/>
    <x v="0"/>
  </r>
  <r>
    <x v="52"/>
    <x v="52"/>
    <s v="나우chem"/>
    <d v="2023-09-15T00:00:00"/>
    <s v="20230915-7007-1"/>
    <s v="전북특구-양자점 합성용 시약류 구매 건"/>
    <x v="2665"/>
    <x v="0"/>
  </r>
  <r>
    <x v="52"/>
    <x v="52"/>
    <s v="드림정보전산"/>
    <d v="2023-09-19T00:00:00"/>
    <s v="20230919-7004-1"/>
    <s v="전북특구-양자점 합성용 소모품 구매 건"/>
    <x v="2666"/>
    <x v="0"/>
  </r>
  <r>
    <x v="52"/>
    <x v="52"/>
    <s v="우진ACT 호남지사"/>
    <d v="2023-09-19T00:00:00"/>
    <s v="20230919-7007-1"/>
    <s v="전북특구-양자점 합성용 소모품 구매 건"/>
    <x v="2667"/>
    <x v="0"/>
  </r>
  <r>
    <x v="52"/>
    <x v="52"/>
    <s v="애드테크"/>
    <d v="2023-09-19T00:00:00"/>
    <s v="20230919-7008-1"/>
    <s v="전북특구-양자점 합성용 소모품 구매 건"/>
    <x v="2070"/>
    <x v="0"/>
  </r>
  <r>
    <x v="52"/>
    <x v="52"/>
    <s v="주식회사 케미탑상사"/>
    <d v="2023-09-19T00:00:00"/>
    <s v="20230919-7009-1"/>
    <s v="전북특구-양자점 합성용 시약류 구매 건"/>
    <x v="2668"/>
    <x v="0"/>
  </r>
  <r>
    <x v="52"/>
    <x v="52"/>
    <s v="진흥무역(주)"/>
    <d v="2023-09-20T00:00:00"/>
    <s v="20230920-7012-1"/>
    <s v="전북특구-양자점 합성용 소모품류 구매 건"/>
    <x v="2669"/>
    <x v="0"/>
  </r>
  <r>
    <x v="52"/>
    <x v="52"/>
    <s v="에이엠씨주식회사"/>
    <d v="2023-09-21T00:00:00"/>
    <s v="20230921-7013-1"/>
    <s v="전북특구-양자점 합성용 소모품류 구매 건"/>
    <x v="2670"/>
    <x v="0"/>
  </r>
  <r>
    <x v="52"/>
    <x v="52"/>
    <s v="(주)제우스"/>
    <d v="2023-09-21T00:00:00"/>
    <s v="20230921-7017-1"/>
    <s v="전북특구-양자점 합성용 시약류 구매 건"/>
    <x v="2671"/>
    <x v="0"/>
  </r>
  <r>
    <x v="52"/>
    <x v="52"/>
    <s v="(주)비앤아이시스템"/>
    <d v="2023-09-27T00:00:00"/>
    <s v="20230927-7031-1"/>
    <s v="전북특구-양자점 합성용 소모품 구매 건"/>
    <x v="2672"/>
    <x v="0"/>
  </r>
  <r>
    <x v="52"/>
    <x v="52"/>
    <s v="김정안"/>
    <d v="2023-09-30T00:00:00"/>
    <s v="20230930-7009-1"/>
    <s v="9월 신규사업 리튬황 배터리 기술개발 고문료"/>
    <x v="1306"/>
    <x v="0"/>
  </r>
  <r>
    <x v="52"/>
    <x v="52"/>
    <s v="(주)마이크로이미지"/>
    <d v="2023-09-30T00:00:00"/>
    <s v="20230930-7013-1"/>
    <s v="포토 마스크"/>
    <x v="2209"/>
    <x v="0"/>
  </r>
  <r>
    <x v="52"/>
    <x v="52"/>
    <s v="반도체사업부"/>
    <d v="2023-09-30T00:00:00"/>
    <s v="20230930-7027-1"/>
    <s v="3분기 연구개발비 대체 - 핵심소재원천기술개발사업"/>
    <x v="2673"/>
    <x v="0"/>
  </r>
  <r>
    <x v="52"/>
    <x v="52"/>
    <s v="개발부"/>
    <d v="2023-09-30T00:00:00"/>
    <s v="20230930-7028-1"/>
    <s v="3분기 연구개발비 대체- 전북특구 기술사업화"/>
    <x v="2674"/>
    <x v="0"/>
  </r>
  <r>
    <x v="52"/>
    <x v="52"/>
    <s v="반도체사업부"/>
    <d v="2023-09-30T00:00:00"/>
    <s v="20230930-7031-3"/>
    <s v="3분기 개발부 인건비 대체"/>
    <x v="2675"/>
    <x v="0"/>
  </r>
  <r>
    <x v="52"/>
    <x v="52"/>
    <s v="(주)세원"/>
    <d v="2023-10-01T00:00:00"/>
    <s v="20231001-7005-1"/>
    <s v="전북특구-양자점 합성용 시약류 구매 건"/>
    <x v="0"/>
    <x v="0"/>
  </r>
  <r>
    <x v="52"/>
    <x v="52"/>
    <s v="효동켐이엔지(주)"/>
    <d v="2023-10-05T00:00:00"/>
    <s v="20231005-7010-1"/>
    <s v="전북특구-양자점 합성용 시약류 구매 건"/>
    <x v="2676"/>
    <x v="0"/>
  </r>
  <r>
    <x v="52"/>
    <x v="52"/>
    <s v="애드테크"/>
    <d v="2023-10-05T00:00:00"/>
    <s v="20231005-7011-1"/>
    <s v="전북특구-양자점 합성용 소모품류 구매 건"/>
    <x v="2677"/>
    <x v="0"/>
  </r>
  <r>
    <x v="52"/>
    <x v="52"/>
    <s v="에치세미텍"/>
    <d v="2023-10-05T00:00:00"/>
    <s v="20231005-7012-1"/>
    <s v="전북특구-양자점 합성용 시약류 구매 건"/>
    <x v="2662"/>
    <x v="0"/>
  </r>
  <r>
    <x v="52"/>
    <x v="52"/>
    <s v="우진ACT 호남지사"/>
    <d v="2023-10-06T00:00:00"/>
    <s v="20231006-7001-1"/>
    <s v="전북특구-양자점 합성용 소모품류 구매 건"/>
    <x v="2678"/>
    <x v="0"/>
  </r>
  <r>
    <x v="52"/>
    <x v="52"/>
    <s v="에이엠씨주식회사"/>
    <d v="2023-10-10T00:00:00"/>
    <s v="20231010-7016-1"/>
    <s v="전북특구-양자점 합성용 소모품류 구매 건"/>
    <x v="2679"/>
    <x v="0"/>
  </r>
  <r>
    <x v="52"/>
    <x v="52"/>
    <s v="주식회사 케미탑상사"/>
    <d v="2023-10-10T00:00:00"/>
    <s v="20231010-7017-1"/>
    <s v="전북특구-양자점 합성용 시약류 구매 건"/>
    <x v="2680"/>
    <x v="0"/>
  </r>
  <r>
    <x v="52"/>
    <x v="52"/>
    <s v="우진ACT 호남지사"/>
    <d v="2023-10-11T00:00:00"/>
    <s v="20231011-7001-1"/>
    <s v="전북특구-양자점 합성용 소모품류 구매 건"/>
    <x v="2677"/>
    <x v="0"/>
  </r>
  <r>
    <x v="52"/>
    <x v="52"/>
    <s v="한국고분자시험연구소 주식회사"/>
    <d v="2023-10-11T00:00:00"/>
    <s v="20231011-7002-1"/>
    <s v="전북특구기술사업화-QD 성분분석"/>
    <x v="2681"/>
    <x v="0"/>
  </r>
  <r>
    <x v="52"/>
    <x v="52"/>
    <s v="클랩"/>
    <d v="2023-10-11T00:00:00"/>
    <s v="20231011-7004-1"/>
    <s v="전북특구-양자점 합성용 소모품류 구매 건"/>
    <x v="2682"/>
    <x v="0"/>
  </r>
  <r>
    <x v="52"/>
    <x v="52"/>
    <s v="클랩"/>
    <d v="2023-10-12T00:00:00"/>
    <s v="20231012-7004-1"/>
    <s v="전북특구-양자점 합성용 시약류 구매 건"/>
    <x v="2683"/>
    <x v="0"/>
  </r>
  <r>
    <x v="52"/>
    <x v="52"/>
    <s v="나우chem"/>
    <d v="2023-10-12T00:00:00"/>
    <s v="20231012-7006-1"/>
    <s v="전북특구-양자점 합성용 시약류 구매 건"/>
    <x v="2684"/>
    <x v="0"/>
  </r>
  <r>
    <x v="52"/>
    <x v="52"/>
    <s v="진흥무역(주)"/>
    <d v="2023-10-12T00:00:00"/>
    <s v="20231012-7007-1"/>
    <s v="전북특구-양자점 합성용 소모품류 구매 건"/>
    <x v="2685"/>
    <x v="0"/>
  </r>
  <r>
    <x v="52"/>
    <x v="52"/>
    <s v="(주)비앤아이시스템"/>
    <d v="2023-10-12T00:00:00"/>
    <s v="20231012-7010-1"/>
    <s v="전북특구-양자점 합성용 소모품류 구매 건"/>
    <x v="1908"/>
    <x v="0"/>
  </r>
  <r>
    <x v="52"/>
    <x v="52"/>
    <s v="우진ACT 호남지사"/>
    <d v="2023-10-13T00:00:00"/>
    <s v="20231013-7006-1"/>
    <s v="전북특구-양자점 합성용 소모품류 구매 건"/>
    <x v="2686"/>
    <x v="0"/>
  </r>
  <r>
    <x v="52"/>
    <x v="52"/>
    <s v="SPM"/>
    <d v="2023-10-13T00:00:00"/>
    <s v="20231013-7007-1"/>
    <s v="전북특구-양자점 합성용 소모품류 구매 건"/>
    <x v="3"/>
    <x v="0"/>
  </r>
  <r>
    <x v="52"/>
    <x v="52"/>
    <s v="(주)덕성테크팩"/>
    <d v="2023-10-16T00:00:00"/>
    <s v="20231016-7006-1"/>
    <s v="전북특구-양자점 합성용 소모품류 구매 건"/>
    <x v="1590"/>
    <x v="0"/>
  </r>
  <r>
    <x v="52"/>
    <x v="52"/>
    <s v="세미트론테크"/>
    <d v="2023-10-19T00:00:00"/>
    <s v="20231019-7003-1"/>
    <s v="전북특구-양자점 합성용 소모품류 구매 건"/>
    <x v="1910"/>
    <x v="0"/>
  </r>
  <r>
    <x v="52"/>
    <x v="52"/>
    <s v="클랩"/>
    <d v="2023-10-24T00:00:00"/>
    <s v="20231024-7002-1"/>
    <s v="전북특구- 소모품류 구매 건"/>
    <x v="2687"/>
    <x v="0"/>
  </r>
  <r>
    <x v="52"/>
    <x v="52"/>
    <s v="드림정보전산"/>
    <d v="2023-10-24T00:00:00"/>
    <s v="20231024-7003-1"/>
    <s v="전북특구 기술사업화 진행 사무용품 구매"/>
    <x v="2688"/>
    <x v="0"/>
  </r>
  <r>
    <x v="52"/>
    <x v="52"/>
    <s v="한국특수가스(주)"/>
    <d v="2023-10-25T00:00:00"/>
    <s v="20231025-7020-1"/>
    <s v="전북특구-양자점 합성용 시약류 구매 건"/>
    <x v="1713"/>
    <x v="0"/>
  </r>
  <r>
    <x v="52"/>
    <x v="52"/>
    <s v="김정안"/>
    <d v="2023-11-10T00:00:00"/>
    <s v="20231110-7001-1"/>
    <s v="10월 신규사업 리튬황 배터리 기술개발 고문료"/>
    <x v="1306"/>
    <x v="0"/>
  </r>
  <r>
    <x v="52"/>
    <x v="52"/>
    <s v="전북대학교"/>
    <d v="2023-11-14T00:00:00"/>
    <s v="20231114-7011-1"/>
    <s v="전북특구-STEM 분석+TEM GRID"/>
    <x v="2689"/>
    <x v="0"/>
  </r>
  <r>
    <x v="52"/>
    <x v="52"/>
    <s v="한국고분자시험연구소 주식회사"/>
    <d v="2023-11-20T00:00:00"/>
    <s v="20231120-7004-1"/>
    <s v="전북특구기술사업화- TGA 분석 건"/>
    <x v="2690"/>
    <x v="0"/>
  </r>
  <r>
    <x v="52"/>
    <x v="52"/>
    <s v="(재)전북테크노파크"/>
    <d v="2023-11-21T00:00:00"/>
    <s v="20231121-7006-2"/>
    <s v="2023년도 미래전지 소재,부품 활성화 지원사업비 반환금"/>
    <x v="2691"/>
    <x v="0"/>
  </r>
  <r>
    <x v="52"/>
    <x v="52"/>
    <s v="서현회계법인"/>
    <d v="2023-12-04T00:00:00"/>
    <s v="20231204-7013-1"/>
    <s v="전북특구-2차년도 진행 위한 위탁정산수수료 납부"/>
    <x v="2692"/>
    <x v="0"/>
  </r>
  <r>
    <x v="52"/>
    <x v="52"/>
    <s v="김정안"/>
    <d v="2023-12-08T00:00:00"/>
    <s v="20231208-7001-1"/>
    <s v="11월 신규사업 리튬황 배터리 기술개발 고문료"/>
    <x v="1306"/>
    <x v="0"/>
  </r>
  <r>
    <x v="52"/>
    <x v="52"/>
    <s v="김동원"/>
    <d v="2023-12-08T00:00:00"/>
    <s v="20231208-7001-2"/>
    <s v="11월 신규사업 리튬황 배터리 기술개발 고문료(10/16~11/30)"/>
    <x v="2693"/>
    <x v="0"/>
  </r>
  <r>
    <x v="52"/>
    <x v="52"/>
    <s v="한국고분자시험연구소 주식회사"/>
    <d v="2023-12-12T00:00:00"/>
    <s v="20231212-7001-1"/>
    <s v="전북특구기술사업화- DSC 분석 건"/>
    <x v="2694"/>
    <x v="0"/>
  </r>
  <r>
    <x v="52"/>
    <x v="52"/>
    <s v="한국고분자시험연구소 주식회사"/>
    <d v="2023-12-28T00:00:00"/>
    <s v="20231228-7011-1"/>
    <s v="전북특구기술사업화-TG-DTA 및 열전도 분석료"/>
    <x v="2695"/>
    <x v="0"/>
  </r>
  <r>
    <x v="52"/>
    <x v="52"/>
    <s v="김정안"/>
    <d v="2023-12-31T00:00:00"/>
    <s v="20231231-7013-1"/>
    <s v="12월 신규사업 리튬황 배터리 기술개발 고문료"/>
    <x v="1306"/>
    <x v="0"/>
  </r>
  <r>
    <x v="52"/>
    <x v="52"/>
    <s v="김동원"/>
    <d v="2023-12-31T00:00:00"/>
    <s v="20231231-7013-2"/>
    <s v="12월 신규사업 리튬황 배터리 기술개발 고문료"/>
    <x v="5"/>
    <x v="0"/>
  </r>
  <r>
    <x v="52"/>
    <x v="52"/>
    <s v="반도체사업부"/>
    <d v="2023-12-31T00:00:00"/>
    <s v="20231231-7029-3"/>
    <s v="4분기 개발부 인건비 대체"/>
    <x v="2696"/>
    <x v="0"/>
  </r>
  <r>
    <x v="52"/>
    <x v="52"/>
    <s v="반도체사업부"/>
    <d v="2023-12-31T00:00:00"/>
    <s v="20231231-7031-1"/>
    <s v="4분기 연구개발비 대체 - 핵심소재원천기술개발사업"/>
    <x v="2697"/>
    <x v="0"/>
  </r>
  <r>
    <x v="52"/>
    <x v="52"/>
    <s v="반도체사업부"/>
    <d v="2023-12-31T00:00:00"/>
    <s v="20231231-7032-1"/>
    <s v="4분기 연구개발비 대체- 전북특구 기술사업화"/>
    <x v="2698"/>
    <x v="0"/>
  </r>
  <r>
    <x v="53"/>
    <x v="53"/>
    <s v="김정안"/>
    <d v="2023-02-06T00:00:00"/>
    <s v="20230206-7013-4"/>
    <s v="1월 기타소득세"/>
    <x v="1"/>
    <x v="1637"/>
  </r>
  <r>
    <x v="53"/>
    <x v="53"/>
    <s v="김정안"/>
    <d v="2023-02-06T00:00:00"/>
    <s v="20230206-7013-5"/>
    <s v="1월 기타주민세"/>
    <x v="1"/>
    <x v="1638"/>
  </r>
  <r>
    <x v="53"/>
    <x v="53"/>
    <s v="김정안"/>
    <d v="2023-03-10T00:00:00"/>
    <s v="20230310-7001-4"/>
    <s v="2월 기타소득세"/>
    <x v="1"/>
    <x v="1637"/>
  </r>
  <r>
    <x v="53"/>
    <x v="53"/>
    <s v="김정안"/>
    <d v="2023-03-10T00:00:00"/>
    <s v="20230310-7001-5"/>
    <s v="2월 기타주민세"/>
    <x v="1"/>
    <x v="1638"/>
  </r>
  <r>
    <x v="53"/>
    <x v="53"/>
    <s v="김정안"/>
    <d v="2023-03-31T00:00:00"/>
    <s v="20230331-7056-2"/>
    <s v="3월 기타소득세"/>
    <x v="1"/>
    <x v="1637"/>
  </r>
  <r>
    <x v="53"/>
    <x v="53"/>
    <s v="김정안"/>
    <d v="2023-03-31T00:00:00"/>
    <s v="20230331-7056-3"/>
    <s v="3월 기타주민세"/>
    <x v="1"/>
    <x v="1638"/>
  </r>
  <r>
    <x v="53"/>
    <x v="53"/>
    <s v="개발부"/>
    <d v="2023-03-31T00:00:00"/>
    <s v="20230331-7078-2"/>
    <s v="1분기 연구개발비 대체- 전북특구 기술사업화"/>
    <x v="2699"/>
    <x v="0"/>
  </r>
  <r>
    <x v="53"/>
    <x v="53"/>
    <s v="반도체사업부"/>
    <d v="2023-04-05T00:00:00"/>
    <s v="20230405-7004-3"/>
    <s v="전북특구 기술사업화 과제 관련 정부출연금"/>
    <x v="1"/>
    <x v="1639"/>
  </r>
  <r>
    <x v="53"/>
    <x v="53"/>
    <s v="김정안"/>
    <d v="2023-05-10T00:00:00"/>
    <s v="20230510-7001-2"/>
    <s v="4월 기타소득세"/>
    <x v="1"/>
    <x v="1637"/>
  </r>
  <r>
    <x v="53"/>
    <x v="53"/>
    <s v="김정안"/>
    <d v="2023-05-10T00:00:00"/>
    <s v="20230510-7001-3"/>
    <s v="4월 기타주민세"/>
    <x v="1"/>
    <x v="1638"/>
  </r>
  <r>
    <x v="53"/>
    <x v="53"/>
    <s v="김정안"/>
    <d v="2023-06-12T00:00:00"/>
    <s v="20230612-7007-2"/>
    <s v="5월 기타소득세"/>
    <x v="1"/>
    <x v="1637"/>
  </r>
  <r>
    <x v="53"/>
    <x v="53"/>
    <s v="김정안"/>
    <d v="2023-06-12T00:00:00"/>
    <s v="20230612-7007-3"/>
    <s v="5월 기타주민세"/>
    <x v="1"/>
    <x v="1638"/>
  </r>
  <r>
    <x v="53"/>
    <x v="53"/>
    <s v="김정안"/>
    <d v="2023-06-30T00:00:00"/>
    <s v="20230630-7068-2"/>
    <s v="6월 기타소득세"/>
    <x v="1"/>
    <x v="1637"/>
  </r>
  <r>
    <x v="53"/>
    <x v="53"/>
    <s v="김정안"/>
    <d v="2023-06-30T00:00:00"/>
    <s v="20230630-7068-3"/>
    <s v="6월 기타주민세"/>
    <x v="1"/>
    <x v="1638"/>
  </r>
  <r>
    <x v="53"/>
    <x v="53"/>
    <s v="개발부"/>
    <d v="2023-06-30T00:00:00"/>
    <s v="20230630-7088-2"/>
    <s v="2분기 연구개발비 대체- 전북특구 기술사업화"/>
    <x v="2700"/>
    <x v="0"/>
  </r>
  <r>
    <x v="53"/>
    <x v="53"/>
    <s v="김정안"/>
    <d v="2023-08-10T00:00:00"/>
    <s v="20230810-7001-2"/>
    <s v="7월 기타소득세"/>
    <x v="1"/>
    <x v="1637"/>
  </r>
  <r>
    <x v="53"/>
    <x v="53"/>
    <s v="김정안"/>
    <d v="2023-08-10T00:00:00"/>
    <s v="20230810-7001-3"/>
    <s v="7월 기타주민세"/>
    <x v="1"/>
    <x v="1638"/>
  </r>
  <r>
    <x v="53"/>
    <x v="53"/>
    <s v="김정안"/>
    <d v="2023-09-08T00:00:00"/>
    <s v="20230908-7001-2"/>
    <s v="8월 기타소득세"/>
    <x v="1"/>
    <x v="1637"/>
  </r>
  <r>
    <x v="53"/>
    <x v="53"/>
    <s v="김정안"/>
    <d v="2023-09-08T00:00:00"/>
    <s v="20230908-7001-3"/>
    <s v="8월 기타주민세"/>
    <x v="1"/>
    <x v="1638"/>
  </r>
  <r>
    <x v="53"/>
    <x v="53"/>
    <s v="김정안"/>
    <d v="2023-09-30T00:00:00"/>
    <s v="20230930-7009-2"/>
    <s v="9월 기타소득세"/>
    <x v="1"/>
    <x v="1637"/>
  </r>
  <r>
    <x v="53"/>
    <x v="53"/>
    <s v="김정안"/>
    <d v="2023-09-30T00:00:00"/>
    <s v="20230930-7009-3"/>
    <s v="9월 기타주민세"/>
    <x v="1"/>
    <x v="1638"/>
  </r>
  <r>
    <x v="53"/>
    <x v="53"/>
    <s v="개발부"/>
    <d v="2023-09-30T00:00:00"/>
    <s v="20230930-7028-2"/>
    <s v="3분기 연구개발비 대체- 전북특구 기술사업화"/>
    <x v="2701"/>
    <x v="0"/>
  </r>
  <r>
    <x v="53"/>
    <x v="53"/>
    <s v="김정안"/>
    <d v="2023-11-10T00:00:00"/>
    <s v="20231110-7001-2"/>
    <s v="10월 기타소득세"/>
    <x v="1"/>
    <x v="1637"/>
  </r>
  <r>
    <x v="53"/>
    <x v="53"/>
    <s v="김정안"/>
    <d v="2023-11-10T00:00:00"/>
    <s v="20231110-7001-3"/>
    <s v="10월 기타주민세"/>
    <x v="1"/>
    <x v="1638"/>
  </r>
  <r>
    <x v="53"/>
    <x v="53"/>
    <s v="김정안"/>
    <d v="2023-12-08T00:00:00"/>
    <s v="20231208-7001-3"/>
    <s v="11월 기타소득세"/>
    <x v="1"/>
    <x v="1640"/>
  </r>
  <r>
    <x v="53"/>
    <x v="53"/>
    <s v="김정안"/>
    <d v="2023-12-08T00:00:00"/>
    <s v="20231208-7001-4"/>
    <s v="11월 기타주민세"/>
    <x v="1"/>
    <x v="1641"/>
  </r>
  <r>
    <x v="53"/>
    <x v="53"/>
    <s v="김정안"/>
    <d v="2023-12-31T00:00:00"/>
    <s v="20231231-7013-3"/>
    <s v="12월 기타소득세"/>
    <x v="1"/>
    <x v="1642"/>
  </r>
  <r>
    <x v="53"/>
    <x v="53"/>
    <s v="김정안"/>
    <d v="2023-12-31T00:00:00"/>
    <s v="20231231-7013-4"/>
    <s v="12월 기타주민세"/>
    <x v="1"/>
    <x v="1643"/>
  </r>
  <r>
    <x v="53"/>
    <x v="53"/>
    <s v="반도체사업부"/>
    <d v="2023-12-31T00:00:00"/>
    <s v="20231231-7032-2"/>
    <s v="4분기 연구개발비 대체- 전북특구 기술사업화"/>
    <x v="2702"/>
    <x v="0"/>
  </r>
  <r>
    <x v="54"/>
    <x v="54"/>
    <s v="Kwangmyung Semiconductor CO.,"/>
    <d v="2023-01-02T00:00:00"/>
    <s v="20230102-7007-2"/>
    <s v="ZENER DIODE OSZ-2017NA-7V 등 매입"/>
    <x v="1"/>
    <x v="1644"/>
  </r>
  <r>
    <x v="54"/>
    <x v="54"/>
    <s v="(주)세미칩스"/>
    <d v="2023-01-04T00:00:00"/>
    <s v="20230104-7004-3"/>
    <s v="Wafer"/>
    <x v="1"/>
    <x v="1645"/>
  </r>
  <r>
    <x v="54"/>
    <x v="54"/>
    <s v="주식회사 넥스트금속"/>
    <d v="2023-01-09T00:00:00"/>
    <s v="20230109-7003-3"/>
    <s v="Au"/>
    <x v="1"/>
    <x v="1646"/>
  </r>
  <r>
    <x v="54"/>
    <x v="54"/>
    <s v="CHANGZHOU GALAXY CENTURY MICRO"/>
    <d v="2023-01-09T00:00:00"/>
    <s v="20230109-7006-2"/>
    <s v="패키지"/>
    <x v="1"/>
    <x v="1647"/>
  </r>
  <r>
    <x v="54"/>
    <x v="54"/>
    <s v="엔엘씨"/>
    <d v="2023-01-10T00:00:00"/>
    <s v="20230110-7008-3"/>
    <s v="APDE-1 Developer"/>
    <x v="1"/>
    <x v="1648"/>
  </r>
  <r>
    <x v="54"/>
    <x v="54"/>
    <s v="(주)어드밴스메탈"/>
    <d v="2023-01-15T00:00:00"/>
    <s v="20230115-7003-3"/>
    <s v="Au"/>
    <x v="1"/>
    <x v="801"/>
  </r>
  <r>
    <x v="54"/>
    <x v="54"/>
    <s v="CHANGZHOU GALAXY CENTURY MICRO"/>
    <d v="2023-01-16T00:00:00"/>
    <s v="20230116-7004-2"/>
    <s v="패키지"/>
    <x v="1"/>
    <x v="1649"/>
  </r>
  <r>
    <x v="54"/>
    <x v="54"/>
    <s v="주식회사 케미탑상사"/>
    <d v="2023-01-17T00:00:00"/>
    <s v="20230117-7007-6"/>
    <s v="11월분 매입액 결제"/>
    <x v="2703"/>
    <x v="0"/>
  </r>
  <r>
    <x v="54"/>
    <x v="54"/>
    <s v="SUZHOU RUI HONG ELECTRONIC CHE"/>
    <d v="2023-01-19T00:00:00"/>
    <s v="20230119-7002-2"/>
    <s v="약품"/>
    <x v="1"/>
    <x v="1650"/>
  </r>
  <r>
    <x v="54"/>
    <x v="54"/>
    <s v="(주)어드밴스메탈"/>
    <d v="2023-01-25T00:00:00"/>
    <s v="20230125-7005-1"/>
    <s v="12월분 매입액 결제"/>
    <x v="2704"/>
    <x v="0"/>
  </r>
  <r>
    <x v="54"/>
    <x v="54"/>
    <s v="퍼스텍"/>
    <d v="2023-01-25T00:00:00"/>
    <s v="20230125-7006-1"/>
    <s v="12월분 매입액 결제"/>
    <x v="2705"/>
    <x v="0"/>
  </r>
  <r>
    <x v="54"/>
    <x v="54"/>
    <s v="효동켐이엔지(주)"/>
    <d v="2023-01-25T00:00:00"/>
    <s v="20230125-7014-3"/>
    <s v="DPD-200 외"/>
    <x v="1"/>
    <x v="1651"/>
  </r>
  <r>
    <x v="54"/>
    <x v="54"/>
    <s v="(주)세원"/>
    <d v="2023-01-25T00:00:00"/>
    <s v="20230125-7015-3"/>
    <s v="황산 외"/>
    <x v="1"/>
    <x v="1652"/>
  </r>
  <r>
    <x v="54"/>
    <x v="54"/>
    <s v="NANJING EVERGREEN TRADE CO LTD"/>
    <d v="2023-01-25T00:00:00"/>
    <s v="20230125-7026-2"/>
    <s v="Wafer"/>
    <x v="1"/>
    <x v="1653"/>
  </r>
  <r>
    <x v="54"/>
    <x v="54"/>
    <s v="에치세미텍"/>
    <d v="2023-01-25T00:00:00"/>
    <s v="20230125-7028-3"/>
    <s v="Al etchant"/>
    <x v="1"/>
    <x v="1654"/>
  </r>
  <r>
    <x v="54"/>
    <x v="54"/>
    <s v="퍼스텍"/>
    <d v="2023-01-26T00:00:00"/>
    <s v="20230126-7002-3"/>
    <s v="반도체검사"/>
    <x v="1"/>
    <x v="807"/>
  </r>
  <r>
    <x v="54"/>
    <x v="54"/>
    <s v="(주)세미칩스"/>
    <d v="2023-01-27T00:00:00"/>
    <s v="20230127-7001-3"/>
    <s v="Wafer"/>
    <x v="1"/>
    <x v="1655"/>
  </r>
  <r>
    <x v="54"/>
    <x v="54"/>
    <s v="주식회사 케미탑상사"/>
    <d v="2023-01-30T00:00:00"/>
    <s v="20230130-7001-3"/>
    <s v="아세톤 외"/>
    <x v="1"/>
    <x v="1656"/>
  </r>
  <r>
    <x v="54"/>
    <x v="54"/>
    <s v="나우chem"/>
    <d v="2023-01-30T00:00:00"/>
    <s v="20230130-7002-3"/>
    <s v="요오드"/>
    <x v="1"/>
    <x v="1657"/>
  </r>
  <r>
    <x v="54"/>
    <x v="54"/>
    <s v="CHANGZHOU GALAXY CENTURY MICRO"/>
    <d v="2023-01-31T00:00:00"/>
    <s v="20230131-7001-1"/>
    <s v="12월 패키지 물대 송금"/>
    <x v="2706"/>
    <x v="0"/>
  </r>
  <r>
    <x v="54"/>
    <x v="54"/>
    <s v="(주)어드밴스메탈"/>
    <d v="2023-01-31T00:00:00"/>
    <s v="20230131-7012-3"/>
    <s v="Au"/>
    <x v="1"/>
    <x v="810"/>
  </r>
  <r>
    <x v="54"/>
    <x v="54"/>
    <s v="(주)세원"/>
    <d v="2023-01-31T00:00:00"/>
    <s v="20230131-7038-7"/>
    <s v="12월분 매입액 결제"/>
    <x v="2707"/>
    <x v="0"/>
  </r>
  <r>
    <x v="54"/>
    <x v="54"/>
    <s v="에치세미텍"/>
    <d v="2023-01-31T00:00:00"/>
    <s v="20230131-7038-9"/>
    <s v="12월분 매입액 결제"/>
    <x v="2708"/>
    <x v="0"/>
  </r>
  <r>
    <x v="54"/>
    <x v="54"/>
    <s v="효동켐이엔지(주)"/>
    <d v="2023-01-31T00:00:00"/>
    <s v="20230131-7038-29"/>
    <s v="12월분 매입액 결제"/>
    <x v="2709"/>
    <x v="0"/>
  </r>
  <r>
    <x v="54"/>
    <x v="54"/>
    <s v="CHANGZHOU GALAXY CENTURY MICRO"/>
    <d v="2023-02-06T00:00:00"/>
    <s v="20230206-7010-2"/>
    <s v="패키지"/>
    <x v="1"/>
    <x v="1658"/>
  </r>
  <r>
    <x v="54"/>
    <x v="54"/>
    <s v="NANJING GUOSHENG ELECTRONIC CO"/>
    <d v="2023-02-09T00:00:00"/>
    <s v="20230209-7003-2"/>
    <s v="Wafer"/>
    <x v="1"/>
    <x v="1659"/>
  </r>
  <r>
    <x v="54"/>
    <x v="54"/>
    <s v="NANJING EVERGREEN TRADE CO LTD"/>
    <d v="2023-02-09T00:00:00"/>
    <s v="20230209-7004-2"/>
    <s v="Wafer"/>
    <x v="1"/>
    <x v="1660"/>
  </r>
  <r>
    <x v="54"/>
    <x v="54"/>
    <s v="주식회사 넥스트금속"/>
    <d v="2023-02-15T00:00:00"/>
    <s v="20230215-7001-12"/>
    <s v="1월분 매입액 결제"/>
    <x v="2710"/>
    <x v="0"/>
  </r>
  <r>
    <x v="54"/>
    <x v="54"/>
    <s v="(주)어드밴스메탈"/>
    <d v="2023-02-15T00:00:00"/>
    <s v="20230215-7014-3"/>
    <s v="Au"/>
    <x v="1"/>
    <x v="840"/>
  </r>
  <r>
    <x v="54"/>
    <x v="54"/>
    <s v="FILM TRONICS INC"/>
    <d v="2023-02-16T00:00:00"/>
    <s v="20230216-7005-2"/>
    <s v="PBF 1.4AS"/>
    <x v="1"/>
    <x v="1661"/>
  </r>
  <r>
    <x v="54"/>
    <x v="54"/>
    <s v="(주)어드밴스메탈"/>
    <d v="2023-02-16T00:00:00"/>
    <s v="20230216-7008-1"/>
    <s v="12월분 매입액 결제"/>
    <x v="2711"/>
    <x v="0"/>
  </r>
  <r>
    <x v="54"/>
    <x v="54"/>
    <s v="CHANGZHOU GALAXY CENTURY MICRO"/>
    <d v="2023-02-17T00:00:00"/>
    <s v="20230217-7001-2"/>
    <s v="패키지"/>
    <x v="1"/>
    <x v="1662"/>
  </r>
  <r>
    <x v="54"/>
    <x v="54"/>
    <s v="(주)어드밴스메탈"/>
    <d v="2023-02-20T00:00:00"/>
    <s v="20230220-7001-1"/>
    <s v="1월분 매입액 결제"/>
    <x v="2712"/>
    <x v="0"/>
  </r>
  <r>
    <x v="54"/>
    <x v="54"/>
    <s v="에치세미텍"/>
    <d v="2023-02-20T00:00:00"/>
    <s v="20230220-7016-3"/>
    <s v="Al etchant"/>
    <x v="1"/>
    <x v="1663"/>
  </r>
  <r>
    <x v="54"/>
    <x v="54"/>
    <s v="주식회사 케미탑상사"/>
    <d v="2023-02-23T00:00:00"/>
    <s v="20230223-7001-2"/>
    <s v="12월분 매입액 결제"/>
    <x v="2713"/>
    <x v="0"/>
  </r>
  <r>
    <x v="54"/>
    <x v="54"/>
    <s v="퍼스텍"/>
    <d v="2023-02-24T00:00:00"/>
    <s v="20230224-7003-1"/>
    <s v="1월분 매입액 결제"/>
    <x v="2714"/>
    <x v="0"/>
  </r>
  <r>
    <x v="54"/>
    <x v="54"/>
    <s v="(주)세미칩스"/>
    <d v="2023-02-24T00:00:00"/>
    <s v="20230224-7027-1"/>
    <s v="1월분 매입액 결제"/>
    <x v="2715"/>
    <x v="0"/>
  </r>
  <r>
    <x v="54"/>
    <x v="54"/>
    <s v="CHANGZHOU GALAXY CENTURY MICRO"/>
    <d v="2023-02-24T00:00:00"/>
    <s v="20230224-7028-1"/>
    <s v="1월 패키지 물대 송금"/>
    <x v="2716"/>
    <x v="0"/>
  </r>
  <r>
    <x v="54"/>
    <x v="54"/>
    <s v="SUZHOU RUI HONG ELECTRONIC CHE"/>
    <d v="2023-02-24T00:00:00"/>
    <s v="20230224-7029-1"/>
    <s v="1월 약품 물대 송금"/>
    <x v="2717"/>
    <x v="0"/>
  </r>
  <r>
    <x v="54"/>
    <x v="54"/>
    <s v="NANJING EVERGREEN TRADE CO LTD"/>
    <d v="2023-02-24T00:00:00"/>
    <s v="20230224-7030-1"/>
    <s v="1월 Wafer 물대 송금"/>
    <x v="2718"/>
    <x v="0"/>
  </r>
  <r>
    <x v="54"/>
    <x v="54"/>
    <s v="(주)어드밴스메탈"/>
    <d v="2023-02-24T00:00:00"/>
    <s v="20230224-7032-1"/>
    <s v="1월분 매입액 결제"/>
    <x v="2719"/>
    <x v="0"/>
  </r>
  <r>
    <x v="54"/>
    <x v="54"/>
    <s v="퍼스텍"/>
    <d v="2023-02-27T00:00:00"/>
    <s v="20230227-7002-3"/>
    <s v="반도체검사"/>
    <x v="1"/>
    <x v="862"/>
  </r>
  <r>
    <x v="54"/>
    <x v="54"/>
    <s v="효동켐이엔지(주)"/>
    <d v="2023-02-27T00:00:00"/>
    <s v="20230227-7003-3"/>
    <s v="DPD-200 외"/>
    <x v="1"/>
    <x v="409"/>
  </r>
  <r>
    <x v="54"/>
    <x v="54"/>
    <s v="(주)어드밴스메탈"/>
    <d v="2023-02-28T00:00:00"/>
    <s v="20230228-7017-3"/>
    <s v="Au"/>
    <x v="1"/>
    <x v="861"/>
  </r>
  <r>
    <x v="54"/>
    <x v="54"/>
    <s v="주식회사 케미탑상사"/>
    <d v="2023-02-28T00:00:00"/>
    <s v="20230228-7021-3"/>
    <s v="아세톤 외"/>
    <x v="1"/>
    <x v="1664"/>
  </r>
  <r>
    <x v="54"/>
    <x v="54"/>
    <s v="나우chem"/>
    <d v="2023-02-28T00:00:00"/>
    <s v="20230228-7022-3"/>
    <s v="요오드"/>
    <x v="1"/>
    <x v="1665"/>
  </r>
  <r>
    <x v="54"/>
    <x v="54"/>
    <s v="(주)세원"/>
    <d v="2023-02-28T00:00:00"/>
    <s v="20230228-7023-3"/>
    <s v="황산 외"/>
    <x v="1"/>
    <x v="1666"/>
  </r>
  <r>
    <x v="54"/>
    <x v="54"/>
    <s v="나우chem"/>
    <d v="2023-02-28T00:00:00"/>
    <s v="20230228-7052-2"/>
    <s v="1월분 매입액 결제"/>
    <x v="2720"/>
    <x v="0"/>
  </r>
  <r>
    <x v="54"/>
    <x v="54"/>
    <s v="(주)세원"/>
    <d v="2023-02-28T00:00:00"/>
    <s v="20230228-7052-9"/>
    <s v="1월분 매입액 결제"/>
    <x v="2721"/>
    <x v="0"/>
  </r>
  <r>
    <x v="54"/>
    <x v="54"/>
    <s v="엔엘씨"/>
    <d v="2023-02-28T00:00:00"/>
    <s v="20230228-7052-12"/>
    <s v="1월분 매입액 결제"/>
    <x v="2722"/>
    <x v="0"/>
  </r>
  <r>
    <x v="54"/>
    <x v="54"/>
    <s v="효동켐이엔지(주)"/>
    <d v="2023-02-28T00:00:00"/>
    <s v="20230228-7052-29"/>
    <s v="1월분 매입액 결제"/>
    <x v="2723"/>
    <x v="0"/>
  </r>
  <r>
    <x v="54"/>
    <x v="54"/>
    <s v="NANJING GUOSHENG ELECTRONIC CO"/>
    <d v="2023-03-02T00:00:00"/>
    <s v="20230302-7005-2"/>
    <s v="Wafer"/>
    <x v="1"/>
    <x v="1667"/>
  </r>
  <r>
    <x v="54"/>
    <x v="54"/>
    <s v="세기트레이딩"/>
    <d v="2023-03-03T00:00:00"/>
    <s v="20230303-7012-3"/>
    <s v="Sn"/>
    <x v="1"/>
    <x v="1668"/>
  </r>
  <r>
    <x v="54"/>
    <x v="54"/>
    <s v="CHANGZHOU GALAXY CENTURY MICRO"/>
    <d v="2023-03-06T00:00:00"/>
    <s v="20230306-7006-2"/>
    <s v="패키지"/>
    <x v="1"/>
    <x v="1669"/>
  </r>
  <r>
    <x v="54"/>
    <x v="54"/>
    <s v="에치세미텍"/>
    <d v="2023-03-14T00:00:00"/>
    <s v="20230314-7002-2"/>
    <s v="1월분 매입액 결제"/>
    <x v="2724"/>
    <x v="0"/>
  </r>
  <r>
    <x v="54"/>
    <x v="54"/>
    <s v="주식회사 케미탑상사"/>
    <d v="2023-03-14T00:00:00"/>
    <s v="20230314-7002-3"/>
    <s v="1월분 매입액 결제"/>
    <x v="2725"/>
    <x v="0"/>
  </r>
  <r>
    <x v="54"/>
    <x v="54"/>
    <s v="SUZHOU RUI HONG ELECTRONIC CHE"/>
    <d v="2023-03-15T00:00:00"/>
    <s v="20230315-7005-2"/>
    <s v="약품"/>
    <x v="1"/>
    <x v="1670"/>
  </r>
  <r>
    <x v="54"/>
    <x v="54"/>
    <s v="(주)어드밴스메탈"/>
    <d v="2023-03-15T00:00:00"/>
    <s v="20230315-7006-3"/>
    <s v="Au"/>
    <x v="1"/>
    <x v="882"/>
  </r>
  <r>
    <x v="54"/>
    <x v="54"/>
    <s v="(주)어드밴스메탈"/>
    <d v="2023-03-16T00:00:00"/>
    <s v="20230316-7002-1"/>
    <s v="2월분 매입액 결제"/>
    <x v="2726"/>
    <x v="0"/>
  </r>
  <r>
    <x v="54"/>
    <x v="54"/>
    <s v="CHANGZHOU GALAXY CENTURY MICRO"/>
    <d v="2023-03-17T00:00:00"/>
    <s v="20230317-7007-2"/>
    <s v="패키지"/>
    <x v="1"/>
    <x v="1671"/>
  </r>
  <r>
    <x v="54"/>
    <x v="54"/>
    <s v="NANJING EVERGREEN TRADE CO LTD"/>
    <d v="2023-03-20T00:00:00"/>
    <s v="20230320-7015-2"/>
    <s v="Wafer"/>
    <x v="1"/>
    <x v="1672"/>
  </r>
  <r>
    <x v="54"/>
    <x v="54"/>
    <s v="에치세미텍"/>
    <d v="2023-03-25T00:00:00"/>
    <s v="20230325-7003-3"/>
    <s v="Al etchant"/>
    <x v="1"/>
    <x v="1673"/>
  </r>
  <r>
    <x v="54"/>
    <x v="54"/>
    <s v="효동켐이엔지(주)"/>
    <d v="2023-03-27T00:00:00"/>
    <s v="20230327-7018-3"/>
    <s v="DPD-200 외"/>
    <x v="1"/>
    <x v="666"/>
  </r>
  <r>
    <x v="54"/>
    <x v="54"/>
    <s v="나우chem"/>
    <d v="2023-03-27T00:00:00"/>
    <s v="20230327-7021-3"/>
    <s v="요오드"/>
    <x v="1"/>
    <x v="1674"/>
  </r>
  <r>
    <x v="54"/>
    <x v="54"/>
    <s v="퍼스텍"/>
    <d v="2023-03-27T00:00:00"/>
    <s v="20230327-7022-3"/>
    <s v="반도체검사"/>
    <x v="1"/>
    <x v="892"/>
  </r>
  <r>
    <x v="54"/>
    <x v="54"/>
    <s v="CHANGZHOU GALAXY CENTURY MICRO"/>
    <d v="2023-03-27T00:00:00"/>
    <s v="20230327-7023-2"/>
    <s v="패키지"/>
    <x v="1"/>
    <x v="1675"/>
  </r>
  <r>
    <x v="54"/>
    <x v="54"/>
    <s v="(주)어드밴스메탈"/>
    <d v="2023-03-28T00:00:00"/>
    <s v="20230328-7007-1"/>
    <s v="2월분 매입액 결제"/>
    <x v="2727"/>
    <x v="0"/>
  </r>
  <r>
    <x v="54"/>
    <x v="54"/>
    <s v="퍼스텍"/>
    <d v="2023-03-28T00:00:00"/>
    <s v="20230328-7008-1"/>
    <s v="2월분 매입액 결제"/>
    <x v="2728"/>
    <x v="0"/>
  </r>
  <r>
    <x v="54"/>
    <x v="54"/>
    <s v="나우chem"/>
    <d v="2023-03-28T00:00:00"/>
    <s v="20230328-7012-3"/>
    <s v="2월분 매입액 결제"/>
    <x v="2729"/>
    <x v="0"/>
  </r>
  <r>
    <x v="54"/>
    <x v="54"/>
    <s v="(주)세원"/>
    <d v="2023-03-28T00:00:00"/>
    <s v="20230328-7012-10"/>
    <s v="2월분 매입액 결제"/>
    <x v="2730"/>
    <x v="0"/>
  </r>
  <r>
    <x v="54"/>
    <x v="54"/>
    <s v="에치세미텍"/>
    <d v="2023-03-28T00:00:00"/>
    <s v="20230328-7012-12"/>
    <s v="2월분 매입액 결제"/>
    <x v="2731"/>
    <x v="0"/>
  </r>
  <r>
    <x v="54"/>
    <x v="54"/>
    <s v="주식회사 케미탑상사"/>
    <d v="2023-03-28T00:00:00"/>
    <s v="20230328-7012-22"/>
    <s v="2월분 매입액 결제"/>
    <x v="2732"/>
    <x v="0"/>
  </r>
  <r>
    <x v="54"/>
    <x v="54"/>
    <s v="효동켐이엔지(주)"/>
    <d v="2023-03-28T00:00:00"/>
    <s v="20230328-7012-34"/>
    <s v="2월분 매입액 결제"/>
    <x v="425"/>
    <x v="0"/>
  </r>
  <r>
    <x v="54"/>
    <x v="54"/>
    <s v="CHANGZHOU GALAXY CENTURY MICRO"/>
    <d v="2023-03-28T00:00:00"/>
    <s v="20230328-7013-1"/>
    <s v="2월 Package 물대 송금"/>
    <x v="2733"/>
    <x v="0"/>
  </r>
  <r>
    <x v="54"/>
    <x v="54"/>
    <s v="NANJING GUOSHENG ELECTRONIC CO"/>
    <d v="2023-03-28T00:00:00"/>
    <s v="20230328-7014-1"/>
    <s v="2월 wafer 물대 송금"/>
    <x v="2734"/>
    <x v="0"/>
  </r>
  <r>
    <x v="54"/>
    <x v="54"/>
    <s v="NANJING EVERGREEN TRADE CO LTD"/>
    <d v="2023-03-28T00:00:00"/>
    <s v="20230328-7015-1"/>
    <s v="2월 Wafer 물대 송금"/>
    <x v="2735"/>
    <x v="0"/>
  </r>
  <r>
    <x v="54"/>
    <x v="54"/>
    <s v="FILM TRONICS INC"/>
    <d v="2023-03-28T00:00:00"/>
    <s v="20230328-7017-1"/>
    <s v="2월 PBF1.4AS 약품 물대 송금"/>
    <x v="2736"/>
    <x v="0"/>
  </r>
  <r>
    <x v="54"/>
    <x v="54"/>
    <s v="(주)어드밴스메탈"/>
    <d v="2023-03-31T00:00:00"/>
    <s v="20230331-7016-3"/>
    <s v="Au"/>
    <x v="1"/>
    <x v="894"/>
  </r>
  <r>
    <x v="54"/>
    <x v="54"/>
    <s v="(주)세원"/>
    <d v="2023-03-31T00:00:00"/>
    <s v="20230331-7017-3"/>
    <s v="황산 외"/>
    <x v="1"/>
    <x v="1676"/>
  </r>
  <r>
    <x v="54"/>
    <x v="54"/>
    <s v="주식회사 케미탑상사"/>
    <d v="2023-03-31T00:00:00"/>
    <s v="20230331-7029-3"/>
    <s v="아세톤 외"/>
    <x v="1"/>
    <x v="1677"/>
  </r>
  <r>
    <x v="54"/>
    <x v="54"/>
    <s v="관리부"/>
    <d v="2023-03-31T00:00:00"/>
    <s v="20230331-7075-1"/>
    <s v="1분기 매입채무 평가"/>
    <x v="1"/>
    <x v="1678"/>
  </r>
  <r>
    <x v="54"/>
    <x v="54"/>
    <s v="관리부"/>
    <d v="2023-03-31T00:00:00"/>
    <s v="20230331-7075-2"/>
    <s v="1분기 매입채무 평가"/>
    <x v="2737"/>
    <x v="0"/>
  </r>
  <r>
    <x v="54"/>
    <x v="54"/>
    <s v="관리부"/>
    <d v="2023-04-01T00:00:00"/>
    <s v="20230401-7003-1"/>
    <s v="1분기 매입채무 평가 취소"/>
    <x v="1"/>
    <x v="1679"/>
  </r>
  <r>
    <x v="54"/>
    <x v="54"/>
    <s v="관리부"/>
    <d v="2023-04-01T00:00:00"/>
    <s v="20230401-7003-2"/>
    <s v="1분기 매입채무 평가 취소"/>
    <x v="2738"/>
    <x v="0"/>
  </r>
  <r>
    <x v="54"/>
    <x v="54"/>
    <s v="NANJING EVERGREEN TRADE CO LTD"/>
    <d v="2023-04-04T00:00:00"/>
    <s v="20230404-7006-2"/>
    <s v="Wafer"/>
    <x v="1"/>
    <x v="1680"/>
  </r>
  <r>
    <x v="54"/>
    <x v="54"/>
    <s v="Nantong Hualong Microelectronics Co. LTD"/>
    <d v="2023-04-06T00:00:00"/>
    <s v="20230406-7005-2"/>
    <s v="패키지"/>
    <x v="1"/>
    <x v="1681"/>
  </r>
  <r>
    <x v="54"/>
    <x v="54"/>
    <s v="NANJING GUOSHENG ELECTRONIC CO"/>
    <d v="2023-04-06T00:00:00"/>
    <s v="20230406-7009-2"/>
    <s v="Wafer"/>
    <x v="1"/>
    <x v="1682"/>
  </r>
  <r>
    <x v="54"/>
    <x v="54"/>
    <s v="CHANGZHOU GALAXY CENTURY MICRO"/>
    <d v="2023-04-10T00:00:00"/>
    <s v="20230410-7012-2"/>
    <s v="패키지"/>
    <x v="1"/>
    <x v="1683"/>
  </r>
  <r>
    <x v="54"/>
    <x v="54"/>
    <s v="(주)어드밴스메탈"/>
    <d v="2023-04-15T00:00:00"/>
    <s v="20230415-7002-3"/>
    <s v="Au"/>
    <x v="1"/>
    <x v="936"/>
  </r>
  <r>
    <x v="54"/>
    <x v="54"/>
    <s v="(주)어드밴스메탈"/>
    <d v="2023-04-18T00:00:00"/>
    <s v="20230418-7001-1"/>
    <s v="3월분 매입액 결제"/>
    <x v="2739"/>
    <x v="0"/>
  </r>
  <r>
    <x v="54"/>
    <x v="54"/>
    <s v="CHANGZHOU GALAXY CENTURY MICRO"/>
    <d v="2023-04-20T00:00:00"/>
    <s v="20230420-7003-2"/>
    <s v="패키지"/>
    <x v="1"/>
    <x v="1684"/>
  </r>
  <r>
    <x v="54"/>
    <x v="54"/>
    <s v="(주)세미칩스"/>
    <d v="2023-04-25T00:00:00"/>
    <s v="20230425-7021-3"/>
    <s v="Wafer"/>
    <x v="1"/>
    <x v="1685"/>
  </r>
  <r>
    <x v="54"/>
    <x v="54"/>
    <s v="퍼스텍"/>
    <d v="2023-04-25T00:00:00"/>
    <s v="20230425-7027-1"/>
    <s v="3월분 매입액 결제"/>
    <x v="2740"/>
    <x v="0"/>
  </r>
  <r>
    <x v="54"/>
    <x v="54"/>
    <s v="(주)어드밴스메탈"/>
    <d v="2023-04-25T00:00:00"/>
    <s v="20230425-7029-1"/>
    <s v="3월분 매입액 결제"/>
    <x v="2741"/>
    <x v="0"/>
  </r>
  <r>
    <x v="54"/>
    <x v="54"/>
    <s v="에치세미텍"/>
    <d v="2023-04-25T00:00:00"/>
    <s v="20230425-7032-3"/>
    <s v="Al etchant"/>
    <x v="1"/>
    <x v="1686"/>
  </r>
  <r>
    <x v="54"/>
    <x v="54"/>
    <s v="퍼스텍"/>
    <d v="2023-04-26T00:00:00"/>
    <s v="20230426-7002-3"/>
    <s v="반도체검사"/>
    <x v="1"/>
    <x v="947"/>
  </r>
  <r>
    <x v="54"/>
    <x v="54"/>
    <s v="효동켐이엔지(주)"/>
    <d v="2023-04-26T00:00:00"/>
    <s v="20230426-7003-3"/>
    <s v="DPD-200 외"/>
    <x v="1"/>
    <x v="970"/>
  </r>
  <r>
    <x v="54"/>
    <x v="54"/>
    <s v="나우chem"/>
    <d v="2023-04-26T00:00:00"/>
    <s v="20230426-7008-2"/>
    <s v="3월분 매입액 결제"/>
    <x v="2742"/>
    <x v="0"/>
  </r>
  <r>
    <x v="54"/>
    <x v="54"/>
    <s v="세기트레이딩"/>
    <d v="2023-04-26T00:00:00"/>
    <s v="20230426-7008-14"/>
    <s v="3월분 매입액 결제"/>
    <x v="2743"/>
    <x v="0"/>
  </r>
  <r>
    <x v="54"/>
    <x v="54"/>
    <s v="(주)세원"/>
    <d v="2023-04-26T00:00:00"/>
    <s v="20230426-7008-15"/>
    <s v="3월분 매입액 결제"/>
    <x v="2744"/>
    <x v="0"/>
  </r>
  <r>
    <x v="54"/>
    <x v="54"/>
    <s v="효동켐이엔지(주)"/>
    <d v="2023-04-26T00:00:00"/>
    <s v="20230426-7008-32"/>
    <s v="3월분 매입액 결제"/>
    <x v="644"/>
    <x v="0"/>
  </r>
  <r>
    <x v="54"/>
    <x v="54"/>
    <s v="나우chem"/>
    <d v="2023-04-27T00:00:00"/>
    <s v="20230427-7002-3"/>
    <s v="요오드"/>
    <x v="1"/>
    <x v="1687"/>
  </r>
  <r>
    <x v="54"/>
    <x v="54"/>
    <s v="SUZHOU RUI HONG ELECTRONIC CHE"/>
    <d v="2023-04-27T00:00:00"/>
    <s v="20230427-7004-1"/>
    <s v="3월 약품 물대 송금"/>
    <x v="2745"/>
    <x v="0"/>
  </r>
  <r>
    <x v="54"/>
    <x v="54"/>
    <s v="NANJING EVERGREEN TRADE CO LTD"/>
    <d v="2023-04-27T00:00:00"/>
    <s v="20230427-7005-1"/>
    <s v="3월 Wafer 물대 송금"/>
    <x v="2746"/>
    <x v="0"/>
  </r>
  <r>
    <x v="54"/>
    <x v="54"/>
    <s v="CHANGZHOU GALAXY CENTURY MICRO"/>
    <d v="2023-04-27T00:00:00"/>
    <s v="20230427-7007-1"/>
    <s v="3월 Package 물대 송금"/>
    <x v="2747"/>
    <x v="0"/>
  </r>
  <r>
    <x v="54"/>
    <x v="54"/>
    <s v="NANJING GUOSHENG ELECTRONIC CO"/>
    <d v="2023-04-27T00:00:00"/>
    <s v="20230427-7008-1"/>
    <s v="3월 Wafer 물대 송금"/>
    <x v="2748"/>
    <x v="0"/>
  </r>
  <r>
    <x v="54"/>
    <x v="54"/>
    <s v="(주)어드밴스메탈"/>
    <d v="2023-04-28T00:00:00"/>
    <s v="20230428-7020-3"/>
    <s v="Au"/>
    <x v="1"/>
    <x v="955"/>
  </r>
  <r>
    <x v="54"/>
    <x v="54"/>
    <s v="주식회사 케미탑상사"/>
    <d v="2023-04-28T00:00:00"/>
    <s v="20230428-7022-3"/>
    <s v="아세톤 외"/>
    <x v="1"/>
    <x v="1688"/>
  </r>
  <r>
    <x v="54"/>
    <x v="54"/>
    <s v="(주)세원"/>
    <d v="2023-04-29T00:00:00"/>
    <s v="20230429-7002-3"/>
    <s v="황산 외"/>
    <x v="1"/>
    <x v="1689"/>
  </r>
  <r>
    <x v="54"/>
    <x v="54"/>
    <s v="세기트레이딩"/>
    <d v="2023-05-02T00:00:00"/>
    <s v="20230502-7026-3"/>
    <s v="Sn"/>
    <x v="1"/>
    <x v="1668"/>
  </r>
  <r>
    <x v="54"/>
    <x v="54"/>
    <s v="NANJING GUOSHENG ELECTRONIC CO"/>
    <d v="2023-05-03T00:00:00"/>
    <s v="20230503-7012-2"/>
    <s v="Wafer"/>
    <x v="1"/>
    <x v="1690"/>
  </r>
  <r>
    <x v="54"/>
    <x v="54"/>
    <s v="CHANGZHOU GALAXY CENTURY MICRO"/>
    <d v="2023-05-08T00:00:00"/>
    <s v="20230508-7006-2"/>
    <s v="패키지"/>
    <x v="1"/>
    <x v="1691"/>
  </r>
  <r>
    <x v="54"/>
    <x v="54"/>
    <s v="NANJING EVERGREEN TRADE CO LTD"/>
    <d v="2023-05-08T00:00:00"/>
    <s v="20230508-7008-2"/>
    <s v="Wafer"/>
    <x v="1"/>
    <x v="1692"/>
  </r>
  <r>
    <x v="54"/>
    <x v="54"/>
    <s v="NANJING GUOSHENG ELECTRONIC CO"/>
    <d v="2023-05-08T00:00:00"/>
    <s v="20230508-7010-2"/>
    <s v="Wafer"/>
    <x v="1"/>
    <x v="1693"/>
  </r>
  <r>
    <x v="54"/>
    <x v="54"/>
    <s v="세기트레이딩"/>
    <d v="2023-05-10T00:00:00"/>
    <s v="20230510-7029-3"/>
    <s v="Sn"/>
    <x v="1"/>
    <x v="1668"/>
  </r>
  <r>
    <x v="54"/>
    <x v="54"/>
    <s v="에치세미텍"/>
    <d v="2023-05-12T00:00:00"/>
    <s v="20230512-7003-3"/>
    <s v="3월분 매입액 결제"/>
    <x v="2749"/>
    <x v="0"/>
  </r>
  <r>
    <x v="54"/>
    <x v="54"/>
    <s v="(주)어드밴스메탈"/>
    <d v="2023-05-15T00:00:00"/>
    <s v="20230515-7024-3"/>
    <s v="Au"/>
    <x v="1"/>
    <x v="977"/>
  </r>
  <r>
    <x v="54"/>
    <x v="54"/>
    <s v="(주)어드밴스메탈"/>
    <d v="2023-05-16T00:00:00"/>
    <s v="20230516-7001-1"/>
    <s v="4월분 매입액 결제"/>
    <x v="2750"/>
    <x v="0"/>
  </r>
  <r>
    <x v="54"/>
    <x v="54"/>
    <s v="WOOREE VINA CO.LTD.,"/>
    <d v="2023-05-16T00:00:00"/>
    <s v="20230516-7015-2"/>
    <s v="OSZ-1019A-6V"/>
    <x v="1"/>
    <x v="1694"/>
  </r>
  <r>
    <x v="54"/>
    <x v="54"/>
    <s v="나우chem"/>
    <d v="2023-05-23T00:00:00"/>
    <s v="20230523-7001-3"/>
    <s v="요오드 외"/>
    <x v="1"/>
    <x v="1695"/>
  </r>
  <r>
    <x v="54"/>
    <x v="54"/>
    <s v="주식회사 케미탑상사"/>
    <d v="2023-05-24T00:00:00"/>
    <s v="20230524-7001-3"/>
    <s v="3월분 매입액 결제"/>
    <x v="2751"/>
    <x v="0"/>
  </r>
  <r>
    <x v="54"/>
    <x v="54"/>
    <s v="(주)세원"/>
    <d v="2023-05-24T00:00:00"/>
    <s v="20230524-7002-3"/>
    <s v="황산 외"/>
    <x v="1"/>
    <x v="1696"/>
  </r>
  <r>
    <x v="54"/>
    <x v="54"/>
    <s v="에치세미텍"/>
    <d v="2023-05-24T00:00:00"/>
    <s v="20230524-7003-3"/>
    <s v="Al etchant"/>
    <x v="1"/>
    <x v="1697"/>
  </r>
  <r>
    <x v="54"/>
    <x v="54"/>
    <s v="SUZHOU RUI HONG ELECTRONIC CHE"/>
    <d v="2023-05-24T00:00:00"/>
    <s v="20230524-7005-2"/>
    <s v="약품"/>
    <x v="1"/>
    <x v="1698"/>
  </r>
  <r>
    <x v="54"/>
    <x v="54"/>
    <s v="퍼스텍"/>
    <d v="2023-05-25T00:00:00"/>
    <s v="20230525-7001-1"/>
    <s v="4월분 매입액 결제"/>
    <x v="2752"/>
    <x v="0"/>
  </r>
  <r>
    <x v="54"/>
    <x v="54"/>
    <s v="CHANGZHOU GALAXY CENTURY MICRO"/>
    <d v="2023-05-25T00:00:00"/>
    <s v="20230525-7017-2"/>
    <s v="패키지"/>
    <x v="1"/>
    <x v="1699"/>
  </r>
  <r>
    <x v="54"/>
    <x v="54"/>
    <s v="(주)어드밴스메탈"/>
    <d v="2023-05-25T00:00:00"/>
    <s v="20230525-7034-1"/>
    <s v="4월분 매입액 결제"/>
    <x v="2753"/>
    <x v="0"/>
  </r>
  <r>
    <x v="54"/>
    <x v="54"/>
    <s v="나우chem"/>
    <d v="2023-05-30T00:00:00"/>
    <s v="20230530-7002-2"/>
    <s v="4월분 매입액 결제"/>
    <x v="2754"/>
    <x v="0"/>
  </r>
  <r>
    <x v="54"/>
    <x v="54"/>
    <s v="(주)세원"/>
    <d v="2023-05-30T00:00:00"/>
    <s v="20230530-7002-17"/>
    <s v="4월분 매입액 결제"/>
    <x v="2755"/>
    <x v="0"/>
  </r>
  <r>
    <x v="54"/>
    <x v="54"/>
    <s v="에치세미텍"/>
    <d v="2023-05-30T00:00:00"/>
    <s v="20230530-7002-20"/>
    <s v="4월분 매입액 결제"/>
    <x v="2756"/>
    <x v="0"/>
  </r>
  <r>
    <x v="54"/>
    <x v="54"/>
    <s v="효동켐이엔지(주)"/>
    <d v="2023-05-30T00:00:00"/>
    <s v="20230530-7002-36"/>
    <s v="4월분 매입액 결제"/>
    <x v="2757"/>
    <x v="0"/>
  </r>
  <r>
    <x v="54"/>
    <x v="54"/>
    <s v="Nantong Hualong Microelectronics Co. LTD"/>
    <d v="2023-05-31T00:00:00"/>
    <s v="20230531-7001-1"/>
    <s v="4월 패키지 물대 송금"/>
    <x v="2110"/>
    <x v="0"/>
  </r>
  <r>
    <x v="54"/>
    <x v="54"/>
    <s v="NANJING GUOSHENG ELECTRONIC CO"/>
    <d v="2023-05-31T00:00:00"/>
    <s v="20230531-7002-1"/>
    <s v="4월 wafer 물대 송금"/>
    <x v="2758"/>
    <x v="0"/>
  </r>
  <r>
    <x v="54"/>
    <x v="54"/>
    <s v="NANJING EVERGREEN TRADE CO LTD"/>
    <d v="2023-05-31T00:00:00"/>
    <s v="20230531-7003-4"/>
    <s v="4월 Wafer 물대 송금"/>
    <x v="2759"/>
    <x v="0"/>
  </r>
  <r>
    <x v="54"/>
    <x v="54"/>
    <s v="CHANGZHOU GALAXY CENTURY MICRO"/>
    <d v="2023-05-31T00:00:00"/>
    <s v="20230531-7004-1"/>
    <s v="4월 패키지 물대 송금"/>
    <x v="2760"/>
    <x v="0"/>
  </r>
  <r>
    <x v="54"/>
    <x v="54"/>
    <s v="(주)세미칩스"/>
    <d v="2023-05-31T00:00:00"/>
    <s v="20230531-7009-1"/>
    <s v="4월분 매입액 결제"/>
    <x v="2761"/>
    <x v="0"/>
  </r>
  <r>
    <x v="54"/>
    <x v="54"/>
    <s v="(주)세미칩스"/>
    <d v="2023-05-31T00:00:00"/>
    <s v="20230531-7019-3"/>
    <s v="Wafer"/>
    <x v="1"/>
    <x v="1700"/>
  </r>
  <r>
    <x v="54"/>
    <x v="54"/>
    <s v="주식회사 케미탑상사"/>
    <d v="2023-05-31T00:00:00"/>
    <s v="20230531-7022-3"/>
    <s v="아세톤 외"/>
    <x v="1"/>
    <x v="1701"/>
  </r>
  <r>
    <x v="54"/>
    <x v="54"/>
    <s v="이비테크(주)_전자조사"/>
    <d v="2023-05-31T00:00:00"/>
    <s v="20230531-7024-3"/>
    <s v="전자 조사"/>
    <x v="1"/>
    <x v="160"/>
  </r>
  <r>
    <x v="54"/>
    <x v="54"/>
    <s v="(주)어드밴스메탈"/>
    <d v="2023-05-31T00:00:00"/>
    <s v="20230531-7025-3"/>
    <s v="Au"/>
    <x v="1"/>
    <x v="999"/>
  </r>
  <r>
    <x v="54"/>
    <x v="54"/>
    <s v="효동켐이엔지(주)"/>
    <d v="2023-05-31T00:00:00"/>
    <s v="20230531-7026-3"/>
    <s v="DPD-200 외"/>
    <x v="1"/>
    <x v="1702"/>
  </r>
  <r>
    <x v="54"/>
    <x v="54"/>
    <s v="퍼스텍"/>
    <d v="2023-05-31T00:00:00"/>
    <s v="20230531-7037-3"/>
    <s v="반도체검사"/>
    <x v="1"/>
    <x v="987"/>
  </r>
  <r>
    <x v="54"/>
    <x v="54"/>
    <s v="NANJING GUOSHENG ELECTRONIC CO"/>
    <d v="2023-06-05T00:00:00"/>
    <s v="20230605-7005-2"/>
    <s v="Wafer"/>
    <x v="1"/>
    <x v="1703"/>
  </r>
  <r>
    <x v="54"/>
    <x v="54"/>
    <s v="NANJING EVERGREEN TRADE CO LTD"/>
    <d v="2023-06-05T00:00:00"/>
    <s v="20230605-7007-2"/>
    <s v="Wafer"/>
    <x v="1"/>
    <x v="1704"/>
  </r>
  <r>
    <x v="54"/>
    <x v="54"/>
    <s v="Kwangmyung Semiconductor CO.,"/>
    <d v="2023-06-09T00:00:00"/>
    <s v="20230609-7004-1"/>
    <s v="OSZ-2017NA-7V 등 물대 송금"/>
    <x v="2102"/>
    <x v="0"/>
  </r>
  <r>
    <x v="54"/>
    <x v="54"/>
    <s v="CHANGZHOU GALAXY CENTURY MICRO"/>
    <d v="2023-06-15T00:00:00"/>
    <s v="20230615-7005-2"/>
    <s v="패키지"/>
    <x v="1"/>
    <x v="1705"/>
  </r>
  <r>
    <x v="54"/>
    <x v="54"/>
    <s v="(주)어드밴스메탈"/>
    <d v="2023-06-15T00:00:00"/>
    <s v="20230615-7011-3"/>
    <s v="Au"/>
    <x v="1"/>
    <x v="1706"/>
  </r>
  <r>
    <x v="54"/>
    <x v="54"/>
    <s v="(주)어드밴스메탈"/>
    <d v="2023-06-16T00:00:00"/>
    <s v="20230616-7002-1"/>
    <s v="5월분 매입액 결제"/>
    <x v="2762"/>
    <x v="0"/>
  </r>
  <r>
    <x v="54"/>
    <x v="54"/>
    <s v="NANJING EVERGREEN TRADE CO LTD"/>
    <d v="2023-06-16T00:00:00"/>
    <s v="20230616-7015-2"/>
    <s v="Wafer"/>
    <x v="1"/>
    <x v="1707"/>
  </r>
  <r>
    <x v="54"/>
    <x v="54"/>
    <s v="효동켐이엔지(주)"/>
    <d v="2023-06-23T00:00:00"/>
    <s v="20230623-7006-3"/>
    <s v="DPD-200 외"/>
    <x v="1"/>
    <x v="1708"/>
  </r>
  <r>
    <x v="54"/>
    <x v="54"/>
    <s v="에치세미텍"/>
    <d v="2023-06-25T00:00:00"/>
    <s v="20230625-7002-3"/>
    <s v="Al etchant"/>
    <x v="1"/>
    <x v="1709"/>
  </r>
  <r>
    <x v="54"/>
    <x v="54"/>
    <s v="퍼스텍"/>
    <d v="2023-06-26T00:00:00"/>
    <s v="20230626-7005-1"/>
    <s v="5월분 매입액 결제"/>
    <x v="2763"/>
    <x v="0"/>
  </r>
  <r>
    <x v="54"/>
    <x v="54"/>
    <s v="주식회사 케미탑상사"/>
    <d v="2023-06-26T00:00:00"/>
    <s v="20230626-7006-2"/>
    <s v="4월분 매입액 결제"/>
    <x v="2764"/>
    <x v="0"/>
  </r>
  <r>
    <x v="54"/>
    <x v="54"/>
    <s v="나우chem"/>
    <d v="2023-06-27T00:00:00"/>
    <s v="20230627-7002-3"/>
    <s v="요오드 외"/>
    <x v="1"/>
    <x v="277"/>
  </r>
  <r>
    <x v="54"/>
    <x v="54"/>
    <s v="(주)어드밴스메탈"/>
    <d v="2023-06-27T00:00:00"/>
    <s v="20230627-7005-3"/>
    <s v="Au 외"/>
    <x v="1"/>
    <x v="1039"/>
  </r>
  <r>
    <x v="54"/>
    <x v="54"/>
    <s v="(주)세원"/>
    <d v="2023-06-27T00:00:00"/>
    <s v="20230627-7006-3"/>
    <s v="황산 외"/>
    <x v="1"/>
    <x v="1710"/>
  </r>
  <r>
    <x v="54"/>
    <x v="54"/>
    <s v="나우chem"/>
    <d v="2023-06-27T00:00:00"/>
    <s v="20230627-7008-1"/>
    <s v="5월분 매입액 결제"/>
    <x v="2765"/>
    <x v="0"/>
  </r>
  <r>
    <x v="54"/>
    <x v="54"/>
    <s v="세기트레이딩"/>
    <d v="2023-06-27T00:00:00"/>
    <s v="20230627-7008-7"/>
    <s v="5월분 매입액 결제"/>
    <x v="2766"/>
    <x v="0"/>
  </r>
  <r>
    <x v="54"/>
    <x v="54"/>
    <s v="(주)세원"/>
    <d v="2023-06-27T00:00:00"/>
    <s v="20230627-7008-9"/>
    <s v="5월분 매입액 결제"/>
    <x v="2767"/>
    <x v="0"/>
  </r>
  <r>
    <x v="54"/>
    <x v="54"/>
    <s v="에치세미텍"/>
    <d v="2023-06-27T00:00:00"/>
    <s v="20230627-7008-11"/>
    <s v="5월분 매입액 결제"/>
    <x v="2768"/>
    <x v="0"/>
  </r>
  <r>
    <x v="54"/>
    <x v="54"/>
    <s v="효동켐이엔지(주)"/>
    <d v="2023-06-27T00:00:00"/>
    <s v="20230627-7008-31"/>
    <s v="5월분 매입액 결제"/>
    <x v="2769"/>
    <x v="0"/>
  </r>
  <r>
    <x v="54"/>
    <x v="54"/>
    <s v="(주)세미칩스"/>
    <d v="2023-06-28T00:00:00"/>
    <s v="20230628-7006-3"/>
    <s v="Wafer"/>
    <x v="1"/>
    <x v="1711"/>
  </r>
  <r>
    <x v="54"/>
    <x v="54"/>
    <s v="(주)어드밴스메탈"/>
    <d v="2023-06-28T00:00:00"/>
    <s v="20230628-7012-1"/>
    <s v="5월분 매입액 결제"/>
    <x v="2770"/>
    <x v="0"/>
  </r>
  <r>
    <x v="54"/>
    <x v="54"/>
    <s v="퍼스텍"/>
    <d v="2023-06-29T00:00:00"/>
    <s v="20230629-7001-3"/>
    <s v="반도체검사"/>
    <x v="1"/>
    <x v="1026"/>
  </r>
  <r>
    <x v="54"/>
    <x v="54"/>
    <s v="이비테크(주)_전자조사"/>
    <d v="2023-06-29T00:00:00"/>
    <s v="20230629-7003-3"/>
    <s v="전자 조사"/>
    <x v="1"/>
    <x v="1712"/>
  </r>
  <r>
    <x v="54"/>
    <x v="54"/>
    <s v="NANJING GUOSHENG ELECTRONIC CO"/>
    <d v="2023-06-30T00:00:00"/>
    <s v="20230630-7011-1"/>
    <s v="5월 wafer 물대 송금"/>
    <x v="2771"/>
    <x v="0"/>
  </r>
  <r>
    <x v="54"/>
    <x v="54"/>
    <s v="CHANGZHOU GALAXY CENTURY MICRO"/>
    <d v="2023-06-30T00:00:00"/>
    <s v="20230630-7012-1"/>
    <s v="5월 패키지 물대 송금"/>
    <x v="2772"/>
    <x v="0"/>
  </r>
  <r>
    <x v="54"/>
    <x v="54"/>
    <s v="NANJING EVERGREEN TRADE CO LTD"/>
    <d v="2023-06-30T00:00:00"/>
    <s v="20230630-7013-1"/>
    <s v="5월 Wafer 물대 송금"/>
    <x v="2773"/>
    <x v="0"/>
  </r>
  <r>
    <x v="54"/>
    <x v="54"/>
    <s v="SUZHOU RUI HONG ELECTRONIC CHE"/>
    <d v="2023-06-30T00:00:00"/>
    <s v="20230630-7014-1"/>
    <s v="5월 약품 물대 송금"/>
    <x v="2774"/>
    <x v="0"/>
  </r>
  <r>
    <x v="54"/>
    <x v="54"/>
    <s v="(주)세미칩스"/>
    <d v="2023-06-30T00:00:00"/>
    <s v="20230630-7015-1"/>
    <s v="5월분 매입액 결제"/>
    <x v="2775"/>
    <x v="0"/>
  </r>
  <r>
    <x v="54"/>
    <x v="54"/>
    <s v="주식회사 케미탑상사"/>
    <d v="2023-06-30T00:00:00"/>
    <s v="20230630-7029-3"/>
    <s v="아세톤 외"/>
    <x v="1"/>
    <x v="1713"/>
  </r>
  <r>
    <x v="54"/>
    <x v="54"/>
    <s v="반도체사업부"/>
    <d v="2023-06-30T00:00:00"/>
    <s v="20230630-7090-1"/>
    <s v="2분기 매입채무 평가"/>
    <x v="1"/>
    <x v="1714"/>
  </r>
  <r>
    <x v="54"/>
    <x v="54"/>
    <s v="반도체사업부"/>
    <d v="2023-06-30T00:00:00"/>
    <s v="20230630-7090-2"/>
    <s v="2분기 매입채무 평가"/>
    <x v="2776"/>
    <x v="0"/>
  </r>
  <r>
    <x v="54"/>
    <x v="54"/>
    <s v="반도체사업부"/>
    <d v="2023-07-01T00:00:00"/>
    <s v="20230701-7002-1"/>
    <s v="2분기 매입채무 평가 취소"/>
    <x v="1"/>
    <x v="1715"/>
  </r>
  <r>
    <x v="54"/>
    <x v="54"/>
    <s v="반도체사업부"/>
    <d v="2023-07-01T00:00:00"/>
    <s v="20230701-7002-2"/>
    <s v="2분기 매입채무 평가 취소"/>
    <x v="2777"/>
    <x v="0"/>
  </r>
  <r>
    <x v="54"/>
    <x v="54"/>
    <s v="CHANGZHOU GALAXY CENTURY MICRO"/>
    <d v="2023-07-04T00:00:00"/>
    <s v="20230704-7005-2"/>
    <s v="패키지"/>
    <x v="1"/>
    <x v="1716"/>
  </r>
  <r>
    <x v="54"/>
    <x v="54"/>
    <s v="클랩"/>
    <d v="2023-07-11T00:00:00"/>
    <s v="20230711-7005-4"/>
    <s v="Acetone, LMC-20 Stripper"/>
    <x v="1"/>
    <x v="1717"/>
  </r>
  <r>
    <x v="54"/>
    <x v="54"/>
    <s v="NANJING GUOSHENG ELECTRONIC CO"/>
    <d v="2023-07-12T00:00:00"/>
    <s v="20230712-7007-2"/>
    <s v="Wafer"/>
    <x v="1"/>
    <x v="1718"/>
  </r>
  <r>
    <x v="54"/>
    <x v="54"/>
    <s v="(주)어드밴스메탈"/>
    <d v="2023-07-12T00:00:00"/>
    <s v="20230712-7010-1"/>
    <s v="6월분 매입액 결제"/>
    <x v="2778"/>
    <x v="0"/>
  </r>
  <r>
    <x v="54"/>
    <x v="54"/>
    <s v="(주)어드밴스메탈"/>
    <d v="2023-07-15T00:00:00"/>
    <s v="20230715-7001-3"/>
    <s v="Au 외"/>
    <x v="1"/>
    <x v="1076"/>
  </r>
  <r>
    <x v="54"/>
    <x v="54"/>
    <s v="이비테크(주)_전자조사"/>
    <d v="2023-07-18T00:00:00"/>
    <s v="20230718-7002-4"/>
    <s v="5월분 매입액 결제"/>
    <x v="211"/>
    <x v="0"/>
  </r>
  <r>
    <x v="54"/>
    <x v="54"/>
    <s v="주식회사 케미탑상사"/>
    <d v="2023-07-18T00:00:00"/>
    <s v="20230718-7002-5"/>
    <s v="5월분 매입액 결제"/>
    <x v="2779"/>
    <x v="0"/>
  </r>
  <r>
    <x v="54"/>
    <x v="54"/>
    <s v="(주)제우스"/>
    <d v="2023-07-20T00:00:00"/>
    <s v="20230720-7009-3"/>
    <s v="DEVELOP"/>
    <x v="1"/>
    <x v="1719"/>
  </r>
  <r>
    <x v="54"/>
    <x v="54"/>
    <s v="Nantong Hualong Microelectronics Co. LTD"/>
    <d v="2023-07-24T00:00:00"/>
    <s v="20230724-7002-2"/>
    <s v="패키지"/>
    <x v="1"/>
    <x v="1720"/>
  </r>
  <r>
    <x v="54"/>
    <x v="54"/>
    <s v="CHANGZHOU GALAXY CENTURY MICRO"/>
    <d v="2023-07-24T00:00:00"/>
    <s v="20230724-7004-2"/>
    <s v="패키지"/>
    <x v="1"/>
    <x v="1721"/>
  </r>
  <r>
    <x v="54"/>
    <x v="54"/>
    <s v="(주)세원"/>
    <d v="2023-07-24T00:00:00"/>
    <s v="20230724-7009-3"/>
    <s v="황산 외"/>
    <x v="1"/>
    <x v="1722"/>
  </r>
  <r>
    <x v="54"/>
    <x v="54"/>
    <s v="효동켐이엔지(주)"/>
    <d v="2023-07-24T00:00:00"/>
    <s v="20230724-7010-3"/>
    <s v="DPD-200 외"/>
    <x v="1"/>
    <x v="970"/>
  </r>
  <r>
    <x v="54"/>
    <x v="54"/>
    <s v="나우chem"/>
    <d v="2023-07-24T00:00:00"/>
    <s v="20230724-7011-3"/>
    <s v="요오드 외"/>
    <x v="1"/>
    <x v="147"/>
  </r>
  <r>
    <x v="54"/>
    <x v="54"/>
    <s v="퍼스텍"/>
    <d v="2023-07-25T00:00:00"/>
    <s v="20230725-7002-1"/>
    <s v="6월분 매입액 결제"/>
    <x v="2780"/>
    <x v="0"/>
  </r>
  <r>
    <x v="54"/>
    <x v="54"/>
    <s v="(주)어드밴스메탈"/>
    <d v="2023-07-25T00:00:00"/>
    <s v="20230725-7021-1"/>
    <s v="6월분 매입액 결제"/>
    <x v="2781"/>
    <x v="0"/>
  </r>
  <r>
    <x v="54"/>
    <x v="54"/>
    <s v="(주)세미칩스"/>
    <d v="2023-07-25T00:00:00"/>
    <s v="20230725-7031-1"/>
    <s v="6월분 매입액 결제"/>
    <x v="2782"/>
    <x v="0"/>
  </r>
  <r>
    <x v="54"/>
    <x v="54"/>
    <s v="NANJING GUOSHENG ELECTRONIC CO"/>
    <d v="2023-07-25T00:00:00"/>
    <s v="20230725-7032-1"/>
    <s v="6월 wafer 물대 송금"/>
    <x v="2783"/>
    <x v="0"/>
  </r>
  <r>
    <x v="54"/>
    <x v="54"/>
    <s v="NANJING EVERGREEN TRADE CO LTD"/>
    <d v="2023-07-25T00:00:00"/>
    <s v="20230725-7033-1"/>
    <s v="6월 Wafer 물대 송금"/>
    <x v="2784"/>
    <x v="0"/>
  </r>
  <r>
    <x v="54"/>
    <x v="54"/>
    <s v="CHANGZHOU GALAXY CENTURY MICRO"/>
    <d v="2023-07-25T00:00:00"/>
    <s v="20230725-7035-1"/>
    <s v="6월 패키지 물대 송금"/>
    <x v="2116"/>
    <x v="0"/>
  </r>
  <r>
    <x v="54"/>
    <x v="54"/>
    <s v="(주)세미칩스"/>
    <d v="2023-07-25T00:00:00"/>
    <s v="20230725-7043-3"/>
    <s v="Wafer"/>
    <x v="1"/>
    <x v="1723"/>
  </r>
  <r>
    <x v="54"/>
    <x v="54"/>
    <s v="(주)어드밴스메탈"/>
    <d v="2023-07-25T00:00:00"/>
    <s v="20230725-7060-3"/>
    <s v="Au 외"/>
    <x v="1"/>
    <x v="1090"/>
  </r>
  <r>
    <x v="54"/>
    <x v="54"/>
    <s v="에치세미텍"/>
    <d v="2023-07-25T00:00:00"/>
    <s v="20230725-7064-3"/>
    <s v="Al etchant"/>
    <x v="1"/>
    <x v="1724"/>
  </r>
  <r>
    <x v="54"/>
    <x v="54"/>
    <s v="주식회사 케미탑상사"/>
    <d v="2023-07-27T00:00:00"/>
    <s v="20230727-7001-3"/>
    <s v="아세톤 외"/>
    <x v="1"/>
    <x v="1725"/>
  </r>
  <r>
    <x v="54"/>
    <x v="54"/>
    <s v="나우chem"/>
    <d v="2023-07-27T00:00:00"/>
    <s v="20230727-7005-2"/>
    <s v="6월분 매입액 결제"/>
    <x v="384"/>
    <x v="0"/>
  </r>
  <r>
    <x v="54"/>
    <x v="54"/>
    <s v="(주)세원"/>
    <d v="2023-07-27T00:00:00"/>
    <s v="20230727-7005-14"/>
    <s v="6월분 매입액 결제"/>
    <x v="2785"/>
    <x v="0"/>
  </r>
  <r>
    <x v="54"/>
    <x v="54"/>
    <s v="에치세미텍"/>
    <d v="2023-07-27T00:00:00"/>
    <s v="20230727-7005-19"/>
    <s v="6월분 매입액 결제"/>
    <x v="2786"/>
    <x v="0"/>
  </r>
  <r>
    <x v="54"/>
    <x v="54"/>
    <s v="효동켐이엔지(주)"/>
    <d v="2023-07-27T00:00:00"/>
    <s v="20230727-7005-36"/>
    <s v="6월분 매입액 결제"/>
    <x v="2709"/>
    <x v="0"/>
  </r>
  <r>
    <x v="54"/>
    <x v="54"/>
    <s v="퍼스텍"/>
    <d v="2023-07-28T00:00:00"/>
    <s v="20230728-7001-3"/>
    <s v="반도체검사"/>
    <x v="1"/>
    <x v="1080"/>
  </r>
  <r>
    <x v="54"/>
    <x v="54"/>
    <s v="이비테크(주)_전자조사"/>
    <d v="2023-07-31T00:00:00"/>
    <s v="20230731-7004-3"/>
    <s v="전자 조사"/>
    <x v="1"/>
    <x v="1726"/>
  </r>
  <r>
    <x v="54"/>
    <x v="54"/>
    <s v="NANJING EVERGREEN TRADE CO LTD"/>
    <d v="2023-08-04T00:00:00"/>
    <s v="20230804-7006-2"/>
    <s v="Wafer"/>
    <x v="1"/>
    <x v="1727"/>
  </r>
  <r>
    <x v="54"/>
    <x v="54"/>
    <s v="이비테크(주)_전자조사"/>
    <d v="2023-08-11T00:00:00"/>
    <s v="20230811-7001-6"/>
    <s v="6월분 매입액 결제"/>
    <x v="2787"/>
    <x v="0"/>
  </r>
  <r>
    <x v="54"/>
    <x v="54"/>
    <s v="주식회사 케미탑상사"/>
    <d v="2023-08-11T00:00:00"/>
    <s v="20230811-7001-7"/>
    <s v="6월분 매입액 결제"/>
    <x v="2788"/>
    <x v="0"/>
  </r>
  <r>
    <x v="54"/>
    <x v="54"/>
    <s v="(주)어드밴스메탈"/>
    <d v="2023-08-15T00:00:00"/>
    <s v="20230815-7002-3"/>
    <s v="Au 외"/>
    <x v="1"/>
    <x v="1113"/>
  </r>
  <r>
    <x v="54"/>
    <x v="54"/>
    <s v="JCSHI-TECHNOLOGY"/>
    <d v="2023-08-17T00:00:00"/>
    <s v="20230817-7009-2"/>
    <s v="전사지 매입"/>
    <x v="1"/>
    <x v="1728"/>
  </r>
  <r>
    <x v="54"/>
    <x v="54"/>
    <s v="(주)어드밴스메탈"/>
    <d v="2023-08-18T00:00:00"/>
    <s v="20230818-7002-1"/>
    <s v="7월분 매입액 결제"/>
    <x v="2789"/>
    <x v="0"/>
  </r>
  <r>
    <x v="54"/>
    <x v="54"/>
    <s v="CHANGZHOU GALAXY CENTURY MICRO"/>
    <d v="2023-08-21T00:00:00"/>
    <s v="20230821-7008-2"/>
    <s v="패키지"/>
    <x v="1"/>
    <x v="1729"/>
  </r>
  <r>
    <x v="54"/>
    <x v="54"/>
    <s v="FILM TRONICS INC"/>
    <d v="2023-08-22T00:00:00"/>
    <s v="20230822-7001-2"/>
    <s v="PBF 1.4AS"/>
    <x v="1"/>
    <x v="1730"/>
  </r>
  <r>
    <x v="54"/>
    <x v="54"/>
    <s v="나우chem"/>
    <d v="2023-08-24T00:00:00"/>
    <s v="20230824-7001-3"/>
    <s v="요오드 외"/>
    <x v="1"/>
    <x v="1731"/>
  </r>
  <r>
    <x v="54"/>
    <x v="54"/>
    <s v="(주)세원"/>
    <d v="2023-08-24T00:00:00"/>
    <s v="20230824-7003-3"/>
    <s v="황산 외"/>
    <x v="1"/>
    <x v="1732"/>
  </r>
  <r>
    <x v="54"/>
    <x v="54"/>
    <s v="주식회사 케미탑상사"/>
    <d v="2023-08-24T00:00:00"/>
    <s v="20230824-7004-3"/>
    <s v="아세톤 외"/>
    <x v="1"/>
    <x v="1733"/>
  </r>
  <r>
    <x v="54"/>
    <x v="54"/>
    <s v="효동켐이엔지(주)"/>
    <d v="2023-08-24T00:00:00"/>
    <s v="20230824-7007-3"/>
    <s v="DPD-200 외"/>
    <x v="1"/>
    <x v="1708"/>
  </r>
  <r>
    <x v="54"/>
    <x v="54"/>
    <s v="퍼스텍"/>
    <d v="2023-08-25T00:00:00"/>
    <s v="20230825-7001-1"/>
    <s v="7월분 매입액 결제"/>
    <x v="2790"/>
    <x v="0"/>
  </r>
  <r>
    <x v="54"/>
    <x v="54"/>
    <s v="(주)어드밴스메탈"/>
    <d v="2023-08-25T00:00:00"/>
    <s v="20230825-7015-3"/>
    <s v="Au 외"/>
    <x v="1"/>
    <x v="1137"/>
  </r>
  <r>
    <x v="54"/>
    <x v="54"/>
    <s v="SUZHOU RUI HONG ELECTRONIC CHE"/>
    <d v="2023-08-25T00:00:00"/>
    <s v="20230825-7021-2"/>
    <s v="약품"/>
    <x v="1"/>
    <x v="1734"/>
  </r>
  <r>
    <x v="54"/>
    <x v="54"/>
    <s v="퍼스텍"/>
    <d v="2023-08-28T00:00:00"/>
    <s v="20230828-7005-3"/>
    <s v="반도체검사"/>
    <x v="1"/>
    <x v="1127"/>
  </r>
  <r>
    <x v="54"/>
    <x v="54"/>
    <s v="(주)세미칩스"/>
    <d v="2023-08-28T00:00:00"/>
    <s v="20230828-7007-3"/>
    <s v="Wafer"/>
    <x v="1"/>
    <x v="1735"/>
  </r>
  <r>
    <x v="54"/>
    <x v="54"/>
    <s v="에치세미텍"/>
    <d v="2023-08-28T00:00:00"/>
    <s v="20230828-7009-3"/>
    <s v="Al etchant"/>
    <x v="1"/>
    <x v="1724"/>
  </r>
  <r>
    <x v="54"/>
    <x v="54"/>
    <s v="NANJING GUOSHENG ELECTRONIC CO"/>
    <d v="2023-08-28T00:00:00"/>
    <s v="20230828-7012-2"/>
    <s v="Wafer"/>
    <x v="1"/>
    <x v="1736"/>
  </r>
  <r>
    <x v="54"/>
    <x v="54"/>
    <s v="나우chem"/>
    <d v="2023-08-29T00:00:00"/>
    <s v="20230829-7003-1"/>
    <s v="7월분 매입액 결제"/>
    <x v="263"/>
    <x v="0"/>
  </r>
  <r>
    <x v="54"/>
    <x v="54"/>
    <s v="(주)세원"/>
    <d v="2023-08-29T00:00:00"/>
    <s v="20230829-7003-11"/>
    <s v="7월분 매입액 결제"/>
    <x v="2791"/>
    <x v="0"/>
  </r>
  <r>
    <x v="54"/>
    <x v="54"/>
    <s v="(주)제우스"/>
    <d v="2023-08-29T00:00:00"/>
    <s v="20230829-7003-18"/>
    <s v="7월분 매입액 결제"/>
    <x v="2792"/>
    <x v="0"/>
  </r>
  <r>
    <x v="54"/>
    <x v="54"/>
    <s v="클랩"/>
    <d v="2023-08-29T00:00:00"/>
    <s v="20230829-7003-25"/>
    <s v="7월분 매입액 결제"/>
    <x v="2793"/>
    <x v="0"/>
  </r>
  <r>
    <x v="54"/>
    <x v="54"/>
    <s v="효동켐이엔지(주)"/>
    <d v="2023-08-29T00:00:00"/>
    <s v="20230829-7003-32"/>
    <s v="7월분 매입액 결제"/>
    <x v="2757"/>
    <x v="0"/>
  </r>
  <r>
    <x v="54"/>
    <x v="54"/>
    <s v="(주)어드밴스메탈"/>
    <d v="2023-08-31T00:00:00"/>
    <s v="20230831-7006-1"/>
    <s v="7월분 매입액 결제"/>
    <x v="2794"/>
    <x v="0"/>
  </r>
  <r>
    <x v="54"/>
    <x v="54"/>
    <s v="이비테크(주)_전자조사"/>
    <d v="2023-08-31T00:00:00"/>
    <s v="20230831-7029-3"/>
    <s v="전자 조사"/>
    <x v="1"/>
    <x v="1737"/>
  </r>
  <r>
    <x v="54"/>
    <x v="54"/>
    <s v="(주)세미칩스"/>
    <d v="2023-09-01T00:00:00"/>
    <s v="20230901-7004-1"/>
    <s v="7월분 매입액 결제"/>
    <x v="2795"/>
    <x v="0"/>
  </r>
  <r>
    <x v="54"/>
    <x v="54"/>
    <s v="NANJING GUOSHENG ELECTRONIC CO"/>
    <d v="2023-09-01T00:00:00"/>
    <s v="20230901-7006-1"/>
    <s v="7월 wafer 물대 송금"/>
    <x v="2796"/>
    <x v="0"/>
  </r>
  <r>
    <x v="54"/>
    <x v="54"/>
    <s v="Nantong Hualong Microelectronics Co. LTD"/>
    <d v="2023-09-01T00:00:00"/>
    <s v="20230901-7007-1"/>
    <s v="7월 패키지 물대 송금"/>
    <x v="2118"/>
    <x v="0"/>
  </r>
  <r>
    <x v="54"/>
    <x v="54"/>
    <s v="CHANGZHOU GALAXY CENTURY MICRO"/>
    <d v="2023-09-01T00:00:00"/>
    <s v="20230901-7008-1"/>
    <s v="7월 패키지 물대 송금"/>
    <x v="2797"/>
    <x v="0"/>
  </r>
  <r>
    <x v="54"/>
    <x v="54"/>
    <s v="JCSHI-TECHNOLOGY"/>
    <d v="2023-09-04T00:00:00"/>
    <s v="20230904-7001-1"/>
    <s v="8월 전사지 물대 송금"/>
    <x v="2403"/>
    <x v="0"/>
  </r>
  <r>
    <x v="54"/>
    <x v="54"/>
    <s v="NANJING GUOSHENG ELECTRONIC CO"/>
    <d v="2023-09-06T00:00:00"/>
    <s v="20230906-7003-2"/>
    <s v="Wafer"/>
    <x v="1"/>
    <x v="1738"/>
  </r>
  <r>
    <x v="54"/>
    <x v="54"/>
    <s v="NANJING EVERGREEN TRADE CO LTD"/>
    <d v="2023-09-11T00:00:00"/>
    <s v="20230911-7016-2"/>
    <s v="Wafer"/>
    <x v="1"/>
    <x v="1739"/>
  </r>
  <r>
    <x v="54"/>
    <x v="54"/>
    <s v="CHANGZHOU GALAXY CENTURY MICRO"/>
    <d v="2023-09-11T00:00:00"/>
    <s v="20230911-7019-2"/>
    <s v="패키지"/>
    <x v="1"/>
    <x v="1740"/>
  </r>
  <r>
    <x v="54"/>
    <x v="54"/>
    <s v="Wuxi Pango Semiconductor Technology Co.,Lt"/>
    <d v="2023-09-12T00:00:00"/>
    <s v="20230912-7008-2"/>
    <s v="Wafer"/>
    <x v="1"/>
    <x v="1741"/>
  </r>
  <r>
    <x v="54"/>
    <x v="54"/>
    <s v="(주)어드밴스메탈"/>
    <d v="2023-09-13T00:00:00"/>
    <s v="20230913-7008-1"/>
    <s v="8월분 매입액 결제"/>
    <x v="2798"/>
    <x v="0"/>
  </r>
  <r>
    <x v="54"/>
    <x v="54"/>
    <s v="(주)어드밴스메탈"/>
    <d v="2023-09-15T00:00:00"/>
    <s v="20230915-7010-3"/>
    <s v="Au 외"/>
    <x v="1"/>
    <x v="1742"/>
  </r>
  <r>
    <x v="54"/>
    <x v="54"/>
    <s v="NANJING EVERGREEN TRADE CO LTD"/>
    <d v="2023-09-18T00:00:00"/>
    <s v="20230918-7008-2"/>
    <s v="Wafer"/>
    <x v="1"/>
    <x v="1743"/>
  </r>
  <r>
    <x v="54"/>
    <x v="54"/>
    <s v="에치세미텍"/>
    <d v="2023-09-19T00:00:00"/>
    <s v="20230919-7001-3"/>
    <s v="7월분 매입액 결제"/>
    <x v="2799"/>
    <x v="0"/>
  </r>
  <r>
    <x v="54"/>
    <x v="54"/>
    <s v="이비테크(주)_전자조사"/>
    <d v="2023-09-19T00:00:00"/>
    <s v="20230919-7001-4"/>
    <s v="7월분 매입액 결제"/>
    <x v="2800"/>
    <x v="0"/>
  </r>
  <r>
    <x v="54"/>
    <x v="54"/>
    <s v="주식회사 케미탑상사"/>
    <d v="2023-09-19T00:00:00"/>
    <s v="20230919-7001-5"/>
    <s v="7월분 매입액 결제"/>
    <x v="2801"/>
    <x v="0"/>
  </r>
  <r>
    <x v="54"/>
    <x v="54"/>
    <s v="주식회사 케미탑상사"/>
    <d v="2023-09-19T00:00:00"/>
    <s v="20230919-7006-3"/>
    <s v="아세톤 외"/>
    <x v="1"/>
    <x v="1744"/>
  </r>
  <r>
    <x v="54"/>
    <x v="54"/>
    <s v="(주)어드밴스메탈"/>
    <d v="2023-09-22T00:00:00"/>
    <s v="20230922-7007-3"/>
    <s v="Au 외"/>
    <x v="1"/>
    <x v="1183"/>
  </r>
  <r>
    <x v="54"/>
    <x v="54"/>
    <s v="(주)세미칩스"/>
    <d v="2023-09-22T00:00:00"/>
    <s v="20230922-7009-3"/>
    <s v="Wafer"/>
    <x v="1"/>
    <x v="1745"/>
  </r>
  <r>
    <x v="54"/>
    <x v="54"/>
    <s v="퍼스텍"/>
    <d v="2023-09-25T00:00:00"/>
    <s v="20230925-7011-1"/>
    <s v="8월분 매입액 결제"/>
    <x v="2802"/>
    <x v="0"/>
  </r>
  <r>
    <x v="54"/>
    <x v="54"/>
    <s v="CHANGZHOU GALAXY CENTURY MICRO"/>
    <d v="2023-09-25T00:00:00"/>
    <s v="20230925-7026-2"/>
    <s v="패키지"/>
    <x v="1"/>
    <x v="1746"/>
  </r>
  <r>
    <x v="54"/>
    <x v="54"/>
    <s v="(주)어드밴스메탈"/>
    <d v="2023-09-25T00:00:00"/>
    <s v="20230925-7029-1"/>
    <s v="8월분 매입액 결제"/>
    <x v="2803"/>
    <x v="0"/>
  </r>
  <r>
    <x v="54"/>
    <x v="54"/>
    <s v="(주)세미칩스"/>
    <d v="2023-09-25T00:00:00"/>
    <s v="20230925-7030-1"/>
    <s v="8월분 매입액 결제"/>
    <x v="2804"/>
    <x v="0"/>
  </r>
  <r>
    <x v="54"/>
    <x v="54"/>
    <s v="NANJING EVERGREEN TRADE CO LTD"/>
    <d v="2023-09-25T00:00:00"/>
    <s v="20230925-7031-1"/>
    <s v="8월 Wafer 물대 송금"/>
    <x v="2805"/>
    <x v="0"/>
  </r>
  <r>
    <x v="54"/>
    <x v="54"/>
    <s v="CHANGZHOU GALAXY CENTURY MICRO"/>
    <d v="2023-09-25T00:00:00"/>
    <s v="20230925-7033-1"/>
    <s v="8월 패키지 물대 송금"/>
    <x v="2120"/>
    <x v="0"/>
  </r>
  <r>
    <x v="54"/>
    <x v="54"/>
    <s v="FILM TRONICS INC"/>
    <d v="2023-09-25T00:00:00"/>
    <s v="20230925-7034-1"/>
    <s v="8월 PBF1.4AS 약품 물대 송금"/>
    <x v="2806"/>
    <x v="0"/>
  </r>
  <r>
    <x v="54"/>
    <x v="54"/>
    <s v="SUZHOU RUI HONG ELECTRONIC CHE"/>
    <d v="2023-09-25T00:00:00"/>
    <s v="20230925-7035-1"/>
    <s v="8월 약품 물대 송금"/>
    <x v="2807"/>
    <x v="0"/>
  </r>
  <r>
    <x v="54"/>
    <x v="54"/>
    <s v="NANJING GUOSHENG ELECTRONIC CO"/>
    <d v="2023-09-25T00:00:00"/>
    <s v="20230925-7036-1"/>
    <s v="8월 wafer 물대 송금"/>
    <x v="2808"/>
    <x v="0"/>
  </r>
  <r>
    <x v="54"/>
    <x v="54"/>
    <s v="(주)파워벨리"/>
    <d v="2023-09-25T00:00:00"/>
    <s v="20230925-7049-3"/>
    <s v="FRD Process Set-Up 제품 조립"/>
    <x v="1"/>
    <x v="1153"/>
  </r>
  <r>
    <x v="54"/>
    <x v="54"/>
    <s v="퍼스텍"/>
    <d v="2023-09-26T00:00:00"/>
    <s v="20230926-7003-3"/>
    <s v="반도체검사"/>
    <x v="1"/>
    <x v="1174"/>
  </r>
  <r>
    <x v="54"/>
    <x v="54"/>
    <s v="나우chem"/>
    <d v="2023-09-26T00:00:00"/>
    <s v="20230926-7021-4"/>
    <s v="8월분 매입액 결제"/>
    <x v="2809"/>
    <x v="0"/>
  </r>
  <r>
    <x v="54"/>
    <x v="54"/>
    <s v="(주)세원"/>
    <d v="2023-09-26T00:00:00"/>
    <s v="20230926-7021-15"/>
    <s v="8월분 매입액 결제"/>
    <x v="2810"/>
    <x v="0"/>
  </r>
  <r>
    <x v="54"/>
    <x v="54"/>
    <s v="효동켐이엔지(주)"/>
    <d v="2023-09-26T00:00:00"/>
    <s v="20230926-7021-34"/>
    <s v="8월분 매입액 결제"/>
    <x v="2709"/>
    <x v="0"/>
  </r>
  <r>
    <x v="54"/>
    <x v="54"/>
    <s v="이비테크(주)_전자조사"/>
    <d v="2023-09-27T00:00:00"/>
    <s v="20230927-7014-3"/>
    <s v="전자 조사"/>
    <x v="1"/>
    <x v="1726"/>
  </r>
  <r>
    <x v="54"/>
    <x v="54"/>
    <s v="(주)세원"/>
    <d v="2023-09-30T00:00:00"/>
    <s v="20230930-7005-3"/>
    <s v="황산 외"/>
    <x v="1"/>
    <x v="1747"/>
  </r>
  <r>
    <x v="54"/>
    <x v="54"/>
    <s v="관리부"/>
    <d v="2023-09-30T00:00:00"/>
    <s v="20230930-7035-1"/>
    <s v="3분기 매입채무 평가"/>
    <x v="1"/>
    <x v="1748"/>
  </r>
  <r>
    <x v="54"/>
    <x v="54"/>
    <s v="관리부"/>
    <d v="2023-10-01T00:00:00"/>
    <s v="20231001-7007-1"/>
    <s v="3분기 매입채무 평가 취소"/>
    <x v="1"/>
    <x v="1749"/>
  </r>
  <r>
    <x v="54"/>
    <x v="54"/>
    <s v="JCSHI-TECHNOLOGY"/>
    <d v="2023-10-10T00:00:00"/>
    <s v="20231010-7013-2"/>
    <s v="전사지 매입"/>
    <x v="1"/>
    <x v="1750"/>
  </r>
  <r>
    <x v="54"/>
    <x v="54"/>
    <s v="(주)세미칩스"/>
    <d v="2023-10-12T00:00:00"/>
    <s v="20231012-7002-3"/>
    <s v="Wafer"/>
    <x v="1"/>
    <x v="1751"/>
  </r>
  <r>
    <x v="54"/>
    <x v="54"/>
    <s v="NANJING GUOSHENG ELECTRONIC CO"/>
    <d v="2023-10-12T00:00:00"/>
    <s v="20231012-7008-2"/>
    <s v="Wafer"/>
    <x v="1"/>
    <x v="1752"/>
  </r>
  <r>
    <x v="54"/>
    <x v="54"/>
    <s v="NANJING EVERGREEN TRADE CO LTD"/>
    <d v="2023-10-13T00:00:00"/>
    <s v="20231013-7004-2"/>
    <s v="Wafer"/>
    <x v="1"/>
    <x v="1753"/>
  </r>
  <r>
    <x v="54"/>
    <x v="54"/>
    <s v="(주)어드밴스메탈"/>
    <d v="2023-10-15T00:00:00"/>
    <s v="20231015-7003-3"/>
    <s v="Au 외"/>
    <x v="1"/>
    <x v="1754"/>
  </r>
  <r>
    <x v="54"/>
    <x v="54"/>
    <s v="에치세미텍"/>
    <d v="2023-10-17T00:00:00"/>
    <s v="20231017-7013-3"/>
    <s v="8월분 매입액 결제"/>
    <x v="2799"/>
    <x v="0"/>
  </r>
  <r>
    <x v="54"/>
    <x v="54"/>
    <s v="이비테크(주)_전자조사"/>
    <d v="2023-10-17T00:00:00"/>
    <s v="20231017-7013-4"/>
    <s v="8월분 매입액 결제"/>
    <x v="2811"/>
    <x v="0"/>
  </r>
  <r>
    <x v="54"/>
    <x v="54"/>
    <s v="주식회사 케미탑상사"/>
    <d v="2023-10-17T00:00:00"/>
    <s v="20231017-7013-5"/>
    <s v="8월분 매입액 결제"/>
    <x v="2812"/>
    <x v="0"/>
  </r>
  <r>
    <x v="54"/>
    <x v="54"/>
    <s v="(주)어드밴스메탈"/>
    <d v="2023-10-17T00:00:00"/>
    <s v="20231017-7016-1"/>
    <s v="9월분 매입액 결제"/>
    <x v="2750"/>
    <x v="0"/>
  </r>
  <r>
    <x v="54"/>
    <x v="54"/>
    <s v="퍼스텍"/>
    <d v="2023-10-20T00:00:00"/>
    <s v="20231020-7002-3"/>
    <s v="반도체검사"/>
    <x v="1"/>
    <x v="1217"/>
  </r>
  <r>
    <x v="54"/>
    <x v="54"/>
    <s v="세기트레이딩"/>
    <d v="2023-10-20T00:00:00"/>
    <s v="20231020-7005-3"/>
    <s v="Sn"/>
    <x v="1"/>
    <x v="1668"/>
  </r>
  <r>
    <x v="54"/>
    <x v="54"/>
    <s v="CHANGZHOU GALAXY CENTURY MICRO"/>
    <d v="2023-10-20T00:00:00"/>
    <s v="20231020-7008-2"/>
    <s v="패키지"/>
    <x v="1"/>
    <x v="1755"/>
  </r>
  <r>
    <x v="54"/>
    <x v="54"/>
    <s v="퍼스텍"/>
    <d v="2023-10-25T00:00:00"/>
    <s v="20231025-7014-1"/>
    <s v="9월분 매입액 결제"/>
    <x v="2813"/>
    <x v="0"/>
  </r>
  <r>
    <x v="54"/>
    <x v="54"/>
    <s v="(주)어드밴스메탈"/>
    <d v="2023-10-25T00:00:00"/>
    <s v="20231025-7030-3"/>
    <s v="Au 외"/>
    <x v="1"/>
    <x v="1227"/>
  </r>
  <r>
    <x v="54"/>
    <x v="54"/>
    <s v="주식회사 케미탑상사"/>
    <d v="2023-10-26T00:00:00"/>
    <s v="20231026-7003-3"/>
    <s v="불산 외"/>
    <x v="1"/>
    <x v="1756"/>
  </r>
  <r>
    <x v="54"/>
    <x v="54"/>
    <s v="CHANGZHOU GALAXY CENTURY MICRO"/>
    <d v="2023-10-27T00:00:00"/>
    <s v="20231027-7001-2"/>
    <s v="패키지"/>
    <x v="1"/>
    <x v="1757"/>
  </r>
  <r>
    <x v="54"/>
    <x v="54"/>
    <s v="(주)어드밴스메탈"/>
    <d v="2023-10-30T00:00:00"/>
    <s v="20231030-7009-1"/>
    <s v="9월분 매입액 결제"/>
    <x v="2814"/>
    <x v="0"/>
  </r>
  <r>
    <x v="54"/>
    <x v="54"/>
    <s v="(주)세미칩스"/>
    <d v="2023-10-31T00:00:00"/>
    <s v="20231031-7001-1"/>
    <s v="9월분 매입액 결제"/>
    <x v="2815"/>
    <x v="0"/>
  </r>
  <r>
    <x v="54"/>
    <x v="54"/>
    <s v="NANJING GUOSHENG ELECTRONIC CO"/>
    <d v="2023-10-31T00:00:00"/>
    <s v="20231031-7003-1"/>
    <s v="9월 wafer 물대 송금"/>
    <x v="2816"/>
    <x v="0"/>
  </r>
  <r>
    <x v="54"/>
    <x v="54"/>
    <s v="NANJING EVERGREEN TRADE CO LTD"/>
    <d v="2023-10-31T00:00:00"/>
    <s v="20231031-7004-1"/>
    <s v="9월 Wafer 물대 송금"/>
    <x v="2817"/>
    <x v="0"/>
  </r>
  <r>
    <x v="54"/>
    <x v="54"/>
    <s v="CHANGZHOU GALAXY CENTURY MICRO"/>
    <d v="2023-10-31T00:00:00"/>
    <s v="20231031-7005-1"/>
    <s v="9월 패키지 물대 송금"/>
    <x v="2818"/>
    <x v="0"/>
  </r>
  <r>
    <x v="54"/>
    <x v="54"/>
    <s v="Wuxi Pango Semiconductor Technology Co.,Lt"/>
    <d v="2023-10-31T00:00:00"/>
    <s v="20231031-7006-1"/>
    <s v="9월 Wafer 물대 송금"/>
    <x v="2819"/>
    <x v="0"/>
  </r>
  <r>
    <x v="54"/>
    <x v="54"/>
    <s v="(주)세원"/>
    <d v="2023-10-31T00:00:00"/>
    <s v="20231031-7018-11"/>
    <s v="9월분 매입액 결제"/>
    <x v="2820"/>
    <x v="0"/>
  </r>
  <r>
    <x v="54"/>
    <x v="54"/>
    <s v="주식회사 케미탑상사"/>
    <d v="2023-10-31T00:00:00"/>
    <s v="20231031-7018-24"/>
    <s v="9월분 매입액 결제"/>
    <x v="2821"/>
    <x v="0"/>
  </r>
  <r>
    <x v="54"/>
    <x v="54"/>
    <s v="(주)파워벨리"/>
    <d v="2023-10-31T00:00:00"/>
    <s v="20231031-7018-28"/>
    <s v="9월분 매입액 결제"/>
    <x v="2822"/>
    <x v="0"/>
  </r>
  <r>
    <x v="54"/>
    <x v="54"/>
    <s v="NANJING EVERGREEN TRADE CO LTD"/>
    <d v="2023-10-31T00:00:00"/>
    <s v="20231031-7020-2"/>
    <s v="Wafer"/>
    <x v="1"/>
    <x v="1758"/>
  </r>
  <r>
    <x v="54"/>
    <x v="54"/>
    <s v="CHANGZHOU GALAXY CENTURY MICRO"/>
    <d v="2023-11-06T00:00:00"/>
    <s v="20231106-7008-2"/>
    <s v="패키지"/>
    <x v="1"/>
    <x v="1759"/>
  </r>
  <r>
    <x v="54"/>
    <x v="54"/>
    <s v="나노켐"/>
    <d v="2023-11-07T00:00:00"/>
    <s v="20231107-7007-3"/>
    <s v="BBr3"/>
    <x v="1"/>
    <x v="1760"/>
  </r>
  <r>
    <x v="54"/>
    <x v="54"/>
    <s v="NANJING GUOSHENG ELECTRONIC CO"/>
    <d v="2023-11-09T00:00:00"/>
    <s v="20231109-7001-2"/>
    <s v="Wafer"/>
    <x v="1"/>
    <x v="1761"/>
  </r>
  <r>
    <x v="54"/>
    <x v="54"/>
    <s v="CHANGZHOU GALAXY CENTURY MICRO"/>
    <d v="2023-11-13T00:00:00"/>
    <s v="20231113-7014-2"/>
    <s v="패키지"/>
    <x v="1"/>
    <x v="1762"/>
  </r>
  <r>
    <x v="54"/>
    <x v="54"/>
    <s v="Nantong Hualong Microelectronics Co. LTD"/>
    <d v="2023-11-13T00:00:00"/>
    <s v="20231113-7015-2"/>
    <s v="패키지"/>
    <x v="1"/>
    <x v="1763"/>
  </r>
  <r>
    <x v="54"/>
    <x v="54"/>
    <s v="(주)어드밴스메탈"/>
    <d v="2023-11-14T00:00:00"/>
    <s v="20231114-7009-1"/>
    <s v="10월분 매입액 결제"/>
    <x v="2823"/>
    <x v="0"/>
  </r>
  <r>
    <x v="54"/>
    <x v="54"/>
    <s v="(주)어드밴스메탈"/>
    <d v="2023-11-15T00:00:00"/>
    <s v="20231115-7007-3"/>
    <s v="Au"/>
    <x v="1"/>
    <x v="1250"/>
  </r>
  <r>
    <x v="54"/>
    <x v="54"/>
    <s v="이비테크(주)_전자조사"/>
    <d v="2023-11-16T00:00:00"/>
    <s v="20231116-7009-1"/>
    <s v="9월분 매입액 결제"/>
    <x v="2800"/>
    <x v="0"/>
  </r>
  <r>
    <x v="54"/>
    <x v="54"/>
    <s v="NANJING GUOSHENG ELECTRONIC CO"/>
    <d v="2023-11-16T00:00:00"/>
    <s v="20231116-7016-2"/>
    <s v="Wafer"/>
    <x v="1"/>
    <x v="1764"/>
  </r>
  <r>
    <x v="54"/>
    <x v="54"/>
    <s v="CHANGZHOU GALAXY CENTURY MICRO"/>
    <d v="2023-11-20T00:00:00"/>
    <s v="20231120-7011-2"/>
    <s v="패키지"/>
    <x v="1"/>
    <x v="1765"/>
  </r>
  <r>
    <x v="54"/>
    <x v="54"/>
    <s v="NANJING EVERGREEN TRADE CO LTD"/>
    <d v="2023-11-22T00:00:00"/>
    <s v="20231122-7004-2"/>
    <s v="Wafer"/>
    <x v="1"/>
    <x v="1766"/>
  </r>
  <r>
    <x v="54"/>
    <x v="54"/>
    <s v="NANJING EVERGREEN TRADE CO LTD"/>
    <d v="2023-11-22T00:00:00"/>
    <s v="20231122-7005-2"/>
    <s v="Wafer"/>
    <x v="1"/>
    <x v="1767"/>
  </r>
  <r>
    <x v="54"/>
    <x v="54"/>
    <s v="(주)세미칩스"/>
    <d v="2023-11-23T00:00:00"/>
    <s v="20231123-7001-3"/>
    <s v="Wafer"/>
    <x v="1"/>
    <x v="1768"/>
  </r>
  <r>
    <x v="54"/>
    <x v="54"/>
    <s v="NANJING GUOSHENG ELECTRONIC CO"/>
    <d v="2023-11-23T00:00:00"/>
    <s v="20231123-7009-2"/>
    <s v="Wafer"/>
    <x v="1"/>
    <x v="1769"/>
  </r>
  <r>
    <x v="54"/>
    <x v="54"/>
    <s v="퍼스텍"/>
    <d v="2023-11-24T00:00:00"/>
    <s v="20231124-7001-1"/>
    <s v="10월분 매입액 결제"/>
    <x v="2824"/>
    <x v="0"/>
  </r>
  <r>
    <x v="54"/>
    <x v="54"/>
    <s v="주식회사 케미탑상사"/>
    <d v="2023-11-24T00:00:00"/>
    <s v="20231124-7009-3"/>
    <s v="불산 외"/>
    <x v="1"/>
    <x v="1770"/>
  </r>
  <r>
    <x v="54"/>
    <x v="54"/>
    <s v="이비테크(주)_전자조사"/>
    <d v="2023-11-24T00:00:00"/>
    <s v="20231124-7015-3"/>
    <s v="전자 조사"/>
    <x v="1"/>
    <x v="1771"/>
  </r>
  <r>
    <x v="54"/>
    <x v="54"/>
    <s v="(주)어드밴스메탈"/>
    <d v="2023-11-25T00:00:00"/>
    <s v="20231125-7002-3"/>
    <s v="Au"/>
    <x v="1"/>
    <x v="1772"/>
  </r>
  <r>
    <x v="54"/>
    <x v="54"/>
    <s v="(주)세원"/>
    <d v="2023-11-27T00:00:00"/>
    <s v="20231127-7007-3"/>
    <s v="암모니아수 외"/>
    <x v="1"/>
    <x v="1773"/>
  </r>
  <r>
    <x v="54"/>
    <x v="54"/>
    <s v="효동켐이엔지(주)"/>
    <d v="2023-11-27T00:00:00"/>
    <s v="20231127-7008-3"/>
    <s v="AZ GXR-601 1GAL"/>
    <x v="1"/>
    <x v="1774"/>
  </r>
  <r>
    <x v="54"/>
    <x v="54"/>
    <s v="세기트레이딩"/>
    <d v="2023-11-28T00:00:00"/>
    <s v="20231128-7002-13"/>
    <s v="10월분 매입액 결제"/>
    <x v="2743"/>
    <x v="0"/>
  </r>
  <r>
    <x v="54"/>
    <x v="54"/>
    <s v="주식회사 케미탑상사"/>
    <d v="2023-11-28T00:00:00"/>
    <s v="20231128-7002-26"/>
    <s v="10월분 매입액 결제"/>
    <x v="2825"/>
    <x v="0"/>
  </r>
  <r>
    <x v="54"/>
    <x v="54"/>
    <s v="SUZHOU RUI HONG ELECTRONIC CHE"/>
    <d v="2023-11-29T00:00:00"/>
    <s v="20231129-7011-2"/>
    <s v="약품"/>
    <x v="1"/>
    <x v="1775"/>
  </r>
  <r>
    <x v="54"/>
    <x v="54"/>
    <s v="(주)세미칩스"/>
    <d v="2023-11-30T00:00:00"/>
    <s v="20231130-7001-1"/>
    <s v="10월분 매입액 결제"/>
    <x v="2826"/>
    <x v="0"/>
  </r>
  <r>
    <x v="54"/>
    <x v="54"/>
    <s v="NANJING GUOSHENG ELECTRONIC CO"/>
    <d v="2023-11-30T00:00:00"/>
    <s v="20231130-7003-1"/>
    <s v="10월 wafer 물대 송금"/>
    <x v="2827"/>
    <x v="0"/>
  </r>
  <r>
    <x v="54"/>
    <x v="54"/>
    <s v="JCSHI-TECHNOLOGY"/>
    <d v="2023-11-30T00:00:00"/>
    <s v="20231130-7004-1"/>
    <s v="10월 전사지 물대 송금"/>
    <x v="2450"/>
    <x v="0"/>
  </r>
  <r>
    <x v="54"/>
    <x v="54"/>
    <s v="NANJING EVERGREEN TRADE CO LTD"/>
    <d v="2023-11-30T00:00:00"/>
    <s v="20231130-7005-1"/>
    <s v="10월 Wafer 물대 송금"/>
    <x v="2828"/>
    <x v="0"/>
  </r>
  <r>
    <x v="54"/>
    <x v="54"/>
    <s v="CHANGZHOU GALAXY CENTURY MICRO"/>
    <d v="2023-11-30T00:00:00"/>
    <s v="20231130-7006-1"/>
    <s v="10월 패키지 물대 송금"/>
    <x v="2829"/>
    <x v="0"/>
  </r>
  <r>
    <x v="54"/>
    <x v="54"/>
    <s v="(주)어드밴스메탈"/>
    <d v="2023-11-30T00:00:00"/>
    <s v="20231130-7010-1"/>
    <s v="10월분 매입액 결제"/>
    <x v="2830"/>
    <x v="0"/>
  </r>
  <r>
    <x v="54"/>
    <x v="54"/>
    <s v="CHANGZHOU GALAXY CENTURY MICRO"/>
    <d v="2023-12-01T00:00:00"/>
    <s v="20231201-7006-2"/>
    <s v="패키지"/>
    <x v="1"/>
    <x v="1776"/>
  </r>
  <r>
    <x v="54"/>
    <x v="54"/>
    <s v="MCL Electronic mareials Co., Ltd"/>
    <d v="2023-12-04T00:00:00"/>
    <s v="20231204-7014-2"/>
    <s v="Wafer"/>
    <x v="1"/>
    <x v="1777"/>
  </r>
  <r>
    <x v="54"/>
    <x v="54"/>
    <s v="Nantong Hualong Microelectronics Co. LTD"/>
    <d v="2023-12-05T00:00:00"/>
    <s v="20231205-7013-2"/>
    <s v="패키지"/>
    <x v="1"/>
    <x v="1778"/>
  </r>
  <r>
    <x v="54"/>
    <x v="54"/>
    <s v="(주)어드밴스메탈"/>
    <d v="2023-12-15T00:00:00"/>
    <s v="20231215-7001-1"/>
    <s v="11월분 매입액 결제"/>
    <x v="2831"/>
    <x v="0"/>
  </r>
  <r>
    <x v="54"/>
    <x v="54"/>
    <s v="(주)어드밴스메탈"/>
    <d v="2023-12-15T00:00:00"/>
    <s v="20231215-7009-3"/>
    <s v="Au"/>
    <x v="1"/>
    <x v="1779"/>
  </r>
  <r>
    <x v="54"/>
    <x v="54"/>
    <s v="효동켐이엔지(주)"/>
    <d v="2023-12-21T00:00:00"/>
    <s v="20231221-7003-3"/>
    <s v="AZ GXR-601"/>
    <x v="1"/>
    <x v="1780"/>
  </r>
  <r>
    <x v="54"/>
    <x v="54"/>
    <s v="나우chem"/>
    <d v="2023-12-21T00:00:00"/>
    <s v="20231221-7004-3"/>
    <s v="요오드 외"/>
    <x v="1"/>
    <x v="1781"/>
  </r>
  <r>
    <x v="54"/>
    <x v="54"/>
    <s v="주식회사 케미탑상사"/>
    <d v="2023-12-21T00:00:00"/>
    <s v="20231221-7005-3"/>
    <s v="아세톤 외"/>
    <x v="1"/>
    <x v="1782"/>
  </r>
  <r>
    <x v="54"/>
    <x v="54"/>
    <s v="(주)세원"/>
    <d v="2023-12-21T00:00:00"/>
    <s v="20231221-7011-3"/>
    <s v="황산 외"/>
    <x v="1"/>
    <x v="1783"/>
  </r>
  <r>
    <x v="54"/>
    <x v="54"/>
    <s v="나노켐"/>
    <d v="2023-12-21T00:00:00"/>
    <s v="20231221-7014-3"/>
    <s v="POCL3"/>
    <x v="1"/>
    <x v="1784"/>
  </r>
  <r>
    <x v="54"/>
    <x v="54"/>
    <s v="이비테크(주)_전자조사"/>
    <d v="2023-12-21T00:00:00"/>
    <s v="20231221-7016-3"/>
    <s v="전자 조사"/>
    <x v="1"/>
    <x v="616"/>
  </r>
  <r>
    <x v="54"/>
    <x v="54"/>
    <s v="에치세미텍"/>
    <d v="2023-12-21T00:00:00"/>
    <s v="20231221-7018-3"/>
    <s v="Al etchant"/>
    <x v="1"/>
    <x v="1785"/>
  </r>
  <r>
    <x v="54"/>
    <x v="54"/>
    <s v="NANJING EVERGREEN TRADE CO LTD"/>
    <d v="2023-12-21T00:00:00"/>
    <s v="20231221-7019-2"/>
    <s v="Wafer"/>
    <x v="1"/>
    <x v="1786"/>
  </r>
  <r>
    <x v="54"/>
    <x v="54"/>
    <s v="(주)어드밴스메탈"/>
    <d v="2023-12-22T00:00:00"/>
    <s v="20231222-7002-1"/>
    <s v="11월분 매입액 결제"/>
    <x v="2832"/>
    <x v="0"/>
  </r>
  <r>
    <x v="54"/>
    <x v="54"/>
    <s v="(주)세미칩스"/>
    <d v="2023-12-22T00:00:00"/>
    <s v="20231222-7011-1"/>
    <s v="11월분 매입액 결제"/>
    <x v="2833"/>
    <x v="0"/>
  </r>
  <r>
    <x v="54"/>
    <x v="54"/>
    <s v="Nantong Hualong Microelectronics Co. LTD"/>
    <d v="2023-12-22T00:00:00"/>
    <s v="20231222-7012-1"/>
    <s v="11월 패키지 물대 송금"/>
    <x v="2127"/>
    <x v="0"/>
  </r>
  <r>
    <x v="54"/>
    <x v="54"/>
    <s v="CHANGZHOU GALAXY CENTURY MICRO"/>
    <d v="2023-12-22T00:00:00"/>
    <s v="20231222-7014-1"/>
    <s v="11월 패키지 물대 송금"/>
    <x v="2834"/>
    <x v="0"/>
  </r>
  <r>
    <x v="54"/>
    <x v="54"/>
    <s v="NANJING GUOSHENG ELECTRONIC CO"/>
    <d v="2023-12-22T00:00:00"/>
    <s v="20231222-7015-1"/>
    <s v="11월 wafer 물대 송금"/>
    <x v="2835"/>
    <x v="0"/>
  </r>
  <r>
    <x v="54"/>
    <x v="54"/>
    <s v="NANJING EVERGREEN TRADE CO LTD"/>
    <d v="2023-12-22T00:00:00"/>
    <s v="20231222-7016-1"/>
    <s v="11월 Wafer 물대 송금"/>
    <x v="2836"/>
    <x v="0"/>
  </r>
  <r>
    <x v="54"/>
    <x v="54"/>
    <s v="SUZHOU RUI HONG ELECTRONIC CHE"/>
    <d v="2023-12-22T00:00:00"/>
    <s v="20231222-7018-1"/>
    <s v="11월 약품 물대 송금"/>
    <x v="2837"/>
    <x v="0"/>
  </r>
  <r>
    <x v="54"/>
    <x v="54"/>
    <s v="(주)어드밴스메탈"/>
    <d v="2023-12-22T00:00:00"/>
    <s v="20231222-7032-3"/>
    <s v="Au"/>
    <x v="1"/>
    <x v="1787"/>
  </r>
  <r>
    <x v="54"/>
    <x v="54"/>
    <s v="CHANGZHOU GALAXY CENTURY MICRO"/>
    <d v="2023-12-22T00:00:00"/>
    <s v="20231222-7037-2"/>
    <s v="패키지"/>
    <x v="1"/>
    <x v="1788"/>
  </r>
  <r>
    <x v="54"/>
    <x v="54"/>
    <s v="나노켐"/>
    <d v="2023-12-27T00:00:00"/>
    <s v="20231227-7016-2"/>
    <s v="11월분 매입액 결제"/>
    <x v="2838"/>
    <x v="0"/>
  </r>
  <r>
    <x v="54"/>
    <x v="54"/>
    <s v="(주)세원"/>
    <d v="2023-12-27T00:00:00"/>
    <s v="20231227-7016-15"/>
    <s v="11월분 매입액 결제"/>
    <x v="2839"/>
    <x v="0"/>
  </r>
  <r>
    <x v="54"/>
    <x v="54"/>
    <s v="효동켐이엔지(주)"/>
    <d v="2023-12-27T00:00:00"/>
    <s v="20231227-7016-36"/>
    <s v="11월분 매입액 결제"/>
    <x v="2840"/>
    <x v="0"/>
  </r>
  <r>
    <x v="54"/>
    <x v="54"/>
    <s v="CHANGZHOU GALAXY CENTURY MICRO"/>
    <d v="2023-12-31T00:00:00"/>
    <s v="20231231-7030-1"/>
    <s v="4분기 매입채무 평가"/>
    <x v="2841"/>
    <x v="0"/>
  </r>
  <r>
    <x v="54"/>
    <x v="54"/>
    <s v="NANJING EVERGREEN TRADE CO LTD"/>
    <d v="2023-12-31T00:00:00"/>
    <s v="20231231-7030-2"/>
    <s v="4분기 매입채무 평가"/>
    <x v="2842"/>
    <x v="0"/>
  </r>
  <r>
    <x v="54"/>
    <x v="54"/>
    <s v="MCL Electronic mareials Co., Ltd"/>
    <d v="2023-12-31T00:00:00"/>
    <s v="20231231-7030-3"/>
    <s v="4분기 매입채무 평가"/>
    <x v="2843"/>
    <x v="0"/>
  </r>
  <r>
    <x v="54"/>
    <x v="54"/>
    <s v="Nantong Hualong Microelectronics Co. LTD"/>
    <d v="2023-12-31T00:00:00"/>
    <s v="20231231-7030-4"/>
    <s v="4분기 매입채무 평가"/>
    <x v="2844"/>
    <x v="0"/>
  </r>
  <r>
    <x v="54"/>
    <x v="54"/>
    <s v="WOOREE VINA CO.LTD.,"/>
    <d v="2023-12-31T00:00:00"/>
    <s v="20231231-7030-5"/>
    <s v="4분기 매입채무 평가"/>
    <x v="2845"/>
    <x v="0"/>
  </r>
  <r>
    <x v="55"/>
    <x v="55"/>
    <s v="서울반도체(주)"/>
    <d v="2023-01-02T00:00:00"/>
    <s v="20230102-7004-2"/>
    <s v="11/30일자 매출대금 회수"/>
    <x v="1"/>
    <x v="1789"/>
  </r>
  <r>
    <x v="55"/>
    <x v="55"/>
    <s v="엔엘씨"/>
    <d v="2023-01-06T00:00:00"/>
    <s v="20230106-7003-2"/>
    <s v="10월잔금 매출대금 회수"/>
    <x v="1"/>
    <x v="1790"/>
  </r>
  <r>
    <x v="55"/>
    <x v="55"/>
    <s v="(주)원반도체"/>
    <d v="2023-01-10T00:00:00"/>
    <s v="20230110-7012-2"/>
    <s v="10월일부,11월일부 매출대금 회수"/>
    <x v="1"/>
    <x v="1791"/>
  </r>
  <r>
    <x v="55"/>
    <x v="55"/>
    <s v="㈜루미컴"/>
    <d v="2023-01-13T00:00:00"/>
    <s v="20230113-7003-3"/>
    <s v="10월분 매출대금 회수"/>
    <x v="1"/>
    <x v="1792"/>
  </r>
  <r>
    <x v="55"/>
    <x v="55"/>
    <s v="(주)앤에스텍"/>
    <d v="2023-01-31T00:00:00"/>
    <s v="20230131-7016-1"/>
    <s v="OSD-2130-3"/>
    <x v="2846"/>
    <x v="0"/>
  </r>
  <r>
    <x v="55"/>
    <x v="55"/>
    <s v="(주)동부엘이디"/>
    <d v="2023-01-31T00:00:00"/>
    <s v="20230131-7018-1"/>
    <s v="OSZ-1019A-12V13"/>
    <x v="732"/>
    <x v="0"/>
  </r>
  <r>
    <x v="55"/>
    <x v="55"/>
    <s v="레이트론(주)"/>
    <d v="2023-01-31T00:00:00"/>
    <s v="20230131-7019-1"/>
    <s v="OSZ-1019B-14V외 1종"/>
    <x v="2847"/>
    <x v="0"/>
  </r>
  <r>
    <x v="55"/>
    <x v="55"/>
    <s v="우리이앤엘(주)"/>
    <d v="2023-01-31T00:00:00"/>
    <s v="20230131-7021-1"/>
    <s v="OSZ-1019A-12V"/>
    <x v="797"/>
    <x v="0"/>
  </r>
  <r>
    <x v="55"/>
    <x v="55"/>
    <s v="엔엘씨"/>
    <d v="2023-01-31T00:00:00"/>
    <s v="20230131-7022-1"/>
    <s v="OSZ-1021AV 외 2종"/>
    <x v="766"/>
    <x v="0"/>
  </r>
  <r>
    <x v="55"/>
    <x v="55"/>
    <s v="(주)오디쎄미"/>
    <d v="2023-01-31T00:00:00"/>
    <s v="20230131-7023-1"/>
    <s v="OSZ-1023A-12V13"/>
    <x v="781"/>
    <x v="0"/>
  </r>
  <r>
    <x v="55"/>
    <x v="55"/>
    <s v="(주)원반도체"/>
    <d v="2023-01-31T00:00:00"/>
    <s v="20230131-7024-1"/>
    <s v="OSD-21814A외 3종"/>
    <x v="2848"/>
    <x v="0"/>
  </r>
  <r>
    <x v="55"/>
    <x v="55"/>
    <s v="서울반도체(주)"/>
    <d v="2023-01-31T00:00:00"/>
    <s v="20230131-7025-1"/>
    <s v="OSZ-1019A-12V외 5종"/>
    <x v="730"/>
    <x v="0"/>
  </r>
  <r>
    <x v="55"/>
    <x v="55"/>
    <s v="레이트론(주)"/>
    <d v="2023-01-31T00:00:00"/>
    <s v="20230131-7031-3"/>
    <s v="11월분 매출대금 회수"/>
    <x v="1"/>
    <x v="1793"/>
  </r>
  <r>
    <x v="55"/>
    <x v="55"/>
    <s v="우리이앤엘(주)"/>
    <d v="2023-01-31T00:00:00"/>
    <s v="20230131-7031-5"/>
    <s v="10/31일자 매출대금 회수"/>
    <x v="1"/>
    <x v="1794"/>
  </r>
  <r>
    <x v="55"/>
    <x v="55"/>
    <s v="(주)앤에스텍"/>
    <d v="2023-01-31T00:00:00"/>
    <s v="20230131-7032-3"/>
    <s v="11월분 매출대금 회수"/>
    <x v="1"/>
    <x v="1795"/>
  </r>
  <r>
    <x v="55"/>
    <x v="55"/>
    <s v="(주)동부엘이디"/>
    <d v="2023-01-31T00:00:00"/>
    <s v="20230131-7032-6"/>
    <s v="12/30일자 매출대금 회수"/>
    <x v="1"/>
    <x v="1796"/>
  </r>
  <r>
    <x v="55"/>
    <x v="55"/>
    <s v="(주)쎄미하우"/>
    <d v="2023-01-31T00:00:00"/>
    <s v="20230131-7033-2"/>
    <s v="12/30일자 매출대금 회수"/>
    <x v="1"/>
    <x v="1797"/>
  </r>
  <r>
    <x v="55"/>
    <x v="55"/>
    <s v="서울반도체(주)"/>
    <d v="2023-01-31T00:00:00"/>
    <s v="20230131-7033-4"/>
    <s v="12/30일자 매출대금 회수"/>
    <x v="1"/>
    <x v="1798"/>
  </r>
  <r>
    <x v="55"/>
    <x v="55"/>
    <s v="GLOCHIPS"/>
    <d v="2023-01-31T00:00:00"/>
    <s v="20230131-7033-6"/>
    <s v="9/30일자 매출대금 회수"/>
    <x v="1"/>
    <x v="1799"/>
  </r>
  <r>
    <x v="55"/>
    <x v="55"/>
    <s v="(주)트리노테크놀로지"/>
    <d v="2023-01-31T00:00:00"/>
    <s v="20230131-7034-2"/>
    <s v="10/31일자 매출대금 회수"/>
    <x v="1"/>
    <x v="1800"/>
  </r>
  <r>
    <x v="55"/>
    <x v="55"/>
    <s v="(주)원반도체"/>
    <d v="2023-02-06T00:00:00"/>
    <s v="20230206-7007-2"/>
    <s v="10월,11월분 매출대금 회수"/>
    <x v="1"/>
    <x v="1801"/>
  </r>
  <r>
    <x v="55"/>
    <x v="55"/>
    <s v="(주)큐에스아이"/>
    <d v="2023-02-06T00:00:00"/>
    <s v="20230206-7008-2"/>
    <s v="11월분 매출대금 회수"/>
    <x v="1"/>
    <x v="1802"/>
  </r>
  <r>
    <x v="55"/>
    <x v="55"/>
    <s v="주식회사 코셋"/>
    <d v="2023-02-07T00:00:00"/>
    <s v="20230207-7009-2"/>
    <s v="12/30일자 매출대금 회수"/>
    <x v="1"/>
    <x v="1803"/>
  </r>
  <r>
    <x v="55"/>
    <x v="55"/>
    <s v="엔엘씨"/>
    <d v="2023-02-09T00:00:00"/>
    <s v="20230209-7006-2"/>
    <s v="11/30일자 매출대금 회수"/>
    <x v="1"/>
    <x v="1804"/>
  </r>
  <r>
    <x v="55"/>
    <x v="55"/>
    <s v="㈜루미컴"/>
    <d v="2023-02-15T00:00:00"/>
    <s v="20230215-7010-3"/>
    <s v="11월분 매출대금 회수"/>
    <x v="1"/>
    <x v="1805"/>
  </r>
  <r>
    <x v="55"/>
    <x v="55"/>
    <s v="레이트론(주)"/>
    <d v="2023-02-28T00:00:00"/>
    <s v="20230228-7027-2"/>
    <s v="12월분 매출대금 회수"/>
    <x v="1"/>
    <x v="1806"/>
  </r>
  <r>
    <x v="55"/>
    <x v="55"/>
    <s v="서울반도체(주)"/>
    <d v="2023-02-28T00:00:00"/>
    <s v="20230228-7027-5"/>
    <s v="1/31일자 매출대금 회수"/>
    <x v="1"/>
    <x v="1807"/>
  </r>
  <r>
    <x v="55"/>
    <x v="55"/>
    <s v="(주)앤에스텍"/>
    <d v="2023-02-28T00:00:00"/>
    <s v="20230228-7028-3"/>
    <s v="12월분 매출대금 회수"/>
    <x v="1"/>
    <x v="1808"/>
  </r>
  <r>
    <x v="55"/>
    <x v="55"/>
    <s v="(주)동부엘이디"/>
    <d v="2023-02-28T00:00:00"/>
    <s v="20230228-7029-2"/>
    <s v="1/31일자 매출대금 회수"/>
    <x v="1"/>
    <x v="1809"/>
  </r>
  <r>
    <x v="55"/>
    <x v="55"/>
    <s v="우리이앤엘(주)"/>
    <d v="2023-02-28T00:00:00"/>
    <s v="20230228-7029-4"/>
    <s v="11/30일자 매출대금 회수"/>
    <x v="1"/>
    <x v="1810"/>
  </r>
  <r>
    <x v="55"/>
    <x v="55"/>
    <s v="엔엘씨"/>
    <d v="2023-02-28T00:00:00"/>
    <s v="20230228-7029-6"/>
    <s v="12/30일자 매출대금 회수"/>
    <x v="1"/>
    <x v="1811"/>
  </r>
  <r>
    <x v="55"/>
    <x v="55"/>
    <s v="엔엘씨"/>
    <d v="2023-02-28T00:00:00"/>
    <s v="20230228-7037-1"/>
    <s v="OSZ-1023A-12V"/>
    <x v="482"/>
    <x v="0"/>
  </r>
  <r>
    <x v="55"/>
    <x v="55"/>
    <s v="(주)동부엘이디"/>
    <d v="2023-02-28T00:00:00"/>
    <s v="20230228-7038-1"/>
    <s v="OSZ-1019A-12V13외 1종"/>
    <x v="765"/>
    <x v="0"/>
  </r>
  <r>
    <x v="55"/>
    <x v="55"/>
    <s v="(주)앤에스텍"/>
    <d v="2023-02-28T00:00:00"/>
    <s v="20230228-7039-1"/>
    <s v="OSD-2130-3"/>
    <x v="2849"/>
    <x v="0"/>
  </r>
  <r>
    <x v="55"/>
    <x v="55"/>
    <s v="레이트론(주)"/>
    <d v="2023-02-28T00:00:00"/>
    <s v="20230228-7041-1"/>
    <s v="OSZ-1019B-14V외 1종"/>
    <x v="2850"/>
    <x v="0"/>
  </r>
  <r>
    <x v="55"/>
    <x v="55"/>
    <s v="(주)원반도체"/>
    <d v="2023-02-28T00:00:00"/>
    <s v="20230228-7043-1"/>
    <s v="OSD-1250 외 2종"/>
    <x v="2851"/>
    <x v="0"/>
  </r>
  <r>
    <x v="55"/>
    <x v="55"/>
    <s v="SJ늘푸른"/>
    <d v="2023-02-28T00:00:00"/>
    <s v="20230228-7044-1"/>
    <s v="OSD-1380620"/>
    <x v="2852"/>
    <x v="0"/>
  </r>
  <r>
    <x v="55"/>
    <x v="55"/>
    <s v="(주)쎄미하우"/>
    <d v="2023-02-28T00:00:00"/>
    <s v="20230228-7045-1"/>
    <s v="OPFD25A120"/>
    <x v="759"/>
    <x v="0"/>
  </r>
  <r>
    <x v="55"/>
    <x v="55"/>
    <s v="(주)큐에스아이"/>
    <d v="2023-02-28T00:00:00"/>
    <s v="20230228-7046-1"/>
    <s v="OSD-1068N"/>
    <x v="2853"/>
    <x v="0"/>
  </r>
  <r>
    <x v="55"/>
    <x v="55"/>
    <s v="우리이앤엘(주)"/>
    <d v="2023-02-28T00:00:00"/>
    <s v="20230228-7047-1"/>
    <s v="OSZ-1019A-12V"/>
    <x v="820"/>
    <x v="0"/>
  </r>
  <r>
    <x v="55"/>
    <x v="55"/>
    <s v="(주)트리노테크놀로지"/>
    <d v="2023-02-28T00:00:00"/>
    <s v="20230228-7048-1"/>
    <s v="OPFD15A135"/>
    <x v="821"/>
    <x v="0"/>
  </r>
  <r>
    <x v="55"/>
    <x v="55"/>
    <s v="서울반도체(주)"/>
    <d v="2023-02-28T00:00:00"/>
    <s v="20230228-7049-1"/>
    <s v="OSZ-1019A-12V 외 3종"/>
    <x v="768"/>
    <x v="0"/>
  </r>
  <r>
    <x v="55"/>
    <x v="55"/>
    <s v="삼성전자(주)"/>
    <d v="2023-02-28T00:00:00"/>
    <s v="20230228-7050-1"/>
    <s v="OSZ-2021A-14V 외 1종"/>
    <x v="241"/>
    <x v="0"/>
  </r>
  <r>
    <x v="55"/>
    <x v="55"/>
    <s v="삼성전자(주)"/>
    <d v="2023-03-10T00:00:00"/>
    <s v="20230310-7011-2"/>
    <s v="2/28일자 매출대금 회수"/>
    <x v="1"/>
    <x v="214"/>
  </r>
  <r>
    <x v="55"/>
    <x v="55"/>
    <s v="GLOCHIPS"/>
    <d v="2023-03-20T00:00:00"/>
    <s v="20230320-7017-2"/>
    <s v="10/31일자 매출대금 회수"/>
    <x v="1"/>
    <x v="1812"/>
  </r>
  <r>
    <x v="55"/>
    <x v="55"/>
    <s v="레이트론(주)"/>
    <d v="2023-03-30T00:00:00"/>
    <s v="20230330-7013-2"/>
    <s v="1월분 매출대금 회수"/>
    <x v="1"/>
    <x v="1813"/>
  </r>
  <r>
    <x v="55"/>
    <x v="55"/>
    <s v="(주)쎄미하우"/>
    <d v="2023-03-30T00:00:00"/>
    <s v="20230330-7013-5"/>
    <s v="2/28일자 매출대금 회수"/>
    <x v="1"/>
    <x v="1814"/>
  </r>
  <r>
    <x v="55"/>
    <x v="55"/>
    <s v="우리이앤엘(주)"/>
    <d v="2023-03-31T00:00:00"/>
    <s v="20230331-7025-2"/>
    <s v="12/30일자 매출대금 회수"/>
    <x v="1"/>
    <x v="1815"/>
  </r>
  <r>
    <x v="55"/>
    <x v="55"/>
    <s v="(주)동부엘이디"/>
    <d v="2023-03-31T00:00:00"/>
    <s v="20230331-7025-4"/>
    <s v="2/28일자 매출대금 회수"/>
    <x v="1"/>
    <x v="1816"/>
  </r>
  <r>
    <x v="55"/>
    <x v="55"/>
    <s v="엔엘씨"/>
    <d v="2023-03-31T00:00:00"/>
    <s v="20230331-7025-6"/>
    <s v="1/31일자 매출대금 회수"/>
    <x v="1"/>
    <x v="1817"/>
  </r>
  <r>
    <x v="55"/>
    <x v="55"/>
    <s v="(주)앤에스텍"/>
    <d v="2023-03-31T00:00:00"/>
    <s v="20230331-7026-3"/>
    <s v="1월분 매출대금 회수"/>
    <x v="1"/>
    <x v="1818"/>
  </r>
  <r>
    <x v="55"/>
    <x v="55"/>
    <s v="서울반도체(주)"/>
    <d v="2023-03-31T00:00:00"/>
    <s v="20230331-7026-6"/>
    <s v="2/28일자 매출대금 회수"/>
    <x v="1"/>
    <x v="1819"/>
  </r>
  <r>
    <x v="55"/>
    <x v="55"/>
    <s v="(주)앤에스텍"/>
    <d v="2023-03-31T00:00:00"/>
    <s v="20230331-7039-1"/>
    <s v="OSD-2130-3"/>
    <x v="2854"/>
    <x v="0"/>
  </r>
  <r>
    <x v="55"/>
    <x v="55"/>
    <s v="(주)동부엘이디"/>
    <d v="2023-03-31T00:00:00"/>
    <s v="20230331-7043-1"/>
    <s v="OSZ-1019A-12V13외 1종"/>
    <x v="795"/>
    <x v="0"/>
  </r>
  <r>
    <x v="55"/>
    <x v="55"/>
    <s v="우리이앤엘(주)"/>
    <d v="2023-03-31T00:00:00"/>
    <s v="20230331-7044-1"/>
    <s v="OSZ-1019A-12V"/>
    <x v="845"/>
    <x v="0"/>
  </r>
  <r>
    <x v="55"/>
    <x v="55"/>
    <s v="엔엘씨"/>
    <d v="2023-03-31T00:00:00"/>
    <s v="20230331-7045-1"/>
    <s v="OSZ-1023A-12V외 1종목"/>
    <x v="1740"/>
    <x v="0"/>
  </r>
  <r>
    <x v="55"/>
    <x v="55"/>
    <s v="서울반도체(주)"/>
    <d v="2023-03-31T00:00:00"/>
    <s v="20230331-7046-1"/>
    <s v="OSZ-1019A-12V외 3품목"/>
    <x v="803"/>
    <x v="0"/>
  </r>
  <r>
    <x v="55"/>
    <x v="55"/>
    <s v="레이트론(주)"/>
    <d v="2023-03-31T00:00:00"/>
    <s v="20230331-7048-1"/>
    <s v="OSZ-1019B-14V"/>
    <x v="2855"/>
    <x v="0"/>
  </r>
  <r>
    <x v="55"/>
    <x v="55"/>
    <s v="(주)원반도체"/>
    <d v="2023-03-31T00:00:00"/>
    <s v="20230331-7049-1"/>
    <s v="OSD-1250 외 2품목"/>
    <x v="2856"/>
    <x v="0"/>
  </r>
  <r>
    <x v="55"/>
    <x v="55"/>
    <s v="(주)트리노테크놀로지"/>
    <d v="2023-03-31T00:00:00"/>
    <s v="20230331-7051-1"/>
    <s v="OPFD14A135외 1품목"/>
    <x v="859"/>
    <x v="0"/>
  </r>
  <r>
    <x v="55"/>
    <x v="55"/>
    <s v="(주)큐에스아이"/>
    <d v="2023-03-31T00:00:00"/>
    <s v="20230331-7052-1"/>
    <s v="OSD-1068N외 2품목"/>
    <x v="2857"/>
    <x v="0"/>
  </r>
  <r>
    <x v="55"/>
    <x v="55"/>
    <s v="㈜루미컴"/>
    <d v="2023-03-31T00:00:00"/>
    <s v="20230331-7053-1"/>
    <s v="OSD-2160NA"/>
    <x v="2858"/>
    <x v="0"/>
  </r>
  <r>
    <x v="55"/>
    <x v="55"/>
    <s v="(주)쎄미하우"/>
    <d v="2023-03-31T00:00:00"/>
    <s v="20230331-7054-1"/>
    <s v="OPRD10A120PI"/>
    <x v="793"/>
    <x v="0"/>
  </r>
  <r>
    <x v="55"/>
    <x v="55"/>
    <s v="(주)세미칩스"/>
    <d v="2023-03-31T00:00:00"/>
    <s v="20230331-7055-1"/>
    <s v="OPFD75A060PI 외 1종"/>
    <x v="2859"/>
    <x v="0"/>
  </r>
  <r>
    <x v="55"/>
    <x v="55"/>
    <s v="(주)원반도체"/>
    <d v="2023-04-10T00:00:00"/>
    <s v="20230410-7016-2"/>
    <s v="1월분 매출대금 회수"/>
    <x v="1"/>
    <x v="1303"/>
  </r>
  <r>
    <x v="55"/>
    <x v="55"/>
    <s v="(주)오디쎄미"/>
    <d v="2023-04-11T00:00:00"/>
    <s v="20230411-7002-2"/>
    <s v="1월분 매출대금 회수"/>
    <x v="1"/>
    <x v="1820"/>
  </r>
  <r>
    <x v="55"/>
    <x v="55"/>
    <s v="(주)원반도체"/>
    <d v="2023-04-21T00:00:00"/>
    <s v="20230421-7003-2"/>
    <s v="1월분 매출대금 회수"/>
    <x v="1"/>
    <x v="1821"/>
  </r>
  <r>
    <x v="55"/>
    <x v="55"/>
    <s v="(주)큐에스아이"/>
    <d v="2023-04-26T00:00:00"/>
    <s v="20230426-7007-2"/>
    <s v="2월분 매출대금 회수"/>
    <x v="1"/>
    <x v="1822"/>
  </r>
  <r>
    <x v="55"/>
    <x v="55"/>
    <s v="(주)쎄미하우"/>
    <d v="2023-04-27T00:00:00"/>
    <s v="20230427-7003-2"/>
    <s v="3/31일자 매출대금 회수"/>
    <x v="1"/>
    <x v="1823"/>
  </r>
  <r>
    <x v="55"/>
    <x v="55"/>
    <s v="(주)앤에스텍"/>
    <d v="2023-04-28T00:00:00"/>
    <s v="20230428-7017-3"/>
    <s v="2월분 매출대금 회수"/>
    <x v="1"/>
    <x v="1824"/>
  </r>
  <r>
    <x v="55"/>
    <x v="55"/>
    <s v="(주)동부엘이디"/>
    <d v="2023-04-28T00:00:00"/>
    <s v="20230428-7017-6"/>
    <s v="3/31일자 매출대금 회수"/>
    <x v="1"/>
    <x v="1825"/>
  </r>
  <r>
    <x v="55"/>
    <x v="55"/>
    <s v="레이트론(주)"/>
    <d v="2023-04-28T00:00:00"/>
    <s v="20230428-7018-2"/>
    <s v="2월분 매출대금 회수"/>
    <x v="1"/>
    <x v="1826"/>
  </r>
  <r>
    <x v="55"/>
    <x v="55"/>
    <s v="우리이앤엘(주)"/>
    <d v="2023-04-28T00:00:00"/>
    <s v="20230428-7018-5"/>
    <s v="1/31일자 매출대금 회수"/>
    <x v="1"/>
    <x v="1827"/>
  </r>
  <r>
    <x v="55"/>
    <x v="55"/>
    <s v="주식회사 전북반도체"/>
    <d v="2023-04-28T00:00:00"/>
    <s v="20230428-7025-2"/>
    <s v="4/28일자 매출대금 회수"/>
    <x v="1"/>
    <x v="1828"/>
  </r>
  <r>
    <x v="55"/>
    <x v="55"/>
    <s v="(주)세미칩스"/>
    <d v="2023-04-28T00:00:00"/>
    <s v="20230428-7025-5"/>
    <s v="3/31일자 매출대금 회수"/>
    <x v="1"/>
    <x v="1829"/>
  </r>
  <r>
    <x v="55"/>
    <x v="55"/>
    <s v="GLOCHIPS"/>
    <d v="2023-04-28T00:00:00"/>
    <s v="20230428-7035-1"/>
    <s v="OTC5027-R"/>
    <x v="866"/>
    <x v="0"/>
  </r>
  <r>
    <x v="55"/>
    <x v="55"/>
    <s v="주식회사 전북반도체"/>
    <d v="2023-04-28T00:00:00"/>
    <s v="20230428-7036-1"/>
    <s v="OSD-2200"/>
    <x v="798"/>
    <x v="0"/>
  </r>
  <r>
    <x v="55"/>
    <x v="55"/>
    <s v="㈜루미컴"/>
    <d v="2023-04-28T00:00:00"/>
    <s v="20230428-7037-1"/>
    <s v="OSD-21814A"/>
    <x v="2860"/>
    <x v="0"/>
  </r>
  <r>
    <x v="55"/>
    <x v="55"/>
    <s v="(주)큐에스아이"/>
    <d v="2023-04-28T00:00:00"/>
    <s v="20230428-7038-1"/>
    <s v="OSD-1068N 외 2종"/>
    <x v="2861"/>
    <x v="0"/>
  </r>
  <r>
    <x v="55"/>
    <x v="55"/>
    <s v="(주)원반도체"/>
    <d v="2023-04-28T00:00:00"/>
    <s v="20230428-7039-1"/>
    <s v="OSD-21814A"/>
    <x v="2862"/>
    <x v="0"/>
  </r>
  <r>
    <x v="55"/>
    <x v="55"/>
    <s v="레이트론(주)"/>
    <d v="2023-04-28T00:00:00"/>
    <s v="20230428-7041-1"/>
    <s v="OSZ-1019B-14V외 1종"/>
    <x v="2863"/>
    <x v="0"/>
  </r>
  <r>
    <x v="55"/>
    <x v="55"/>
    <s v="서울반도체(주)"/>
    <d v="2023-04-28T00:00:00"/>
    <s v="20230428-7042-1"/>
    <s v="OSZ-1019A-12V외 4종"/>
    <x v="822"/>
    <x v="0"/>
  </r>
  <r>
    <x v="55"/>
    <x v="55"/>
    <s v="엔엘씨"/>
    <d v="2023-04-28T00:00:00"/>
    <s v="20230428-7043-1"/>
    <s v="OSZ-1021A-7V"/>
    <x v="858"/>
    <x v="0"/>
  </r>
  <r>
    <x v="55"/>
    <x v="55"/>
    <s v="우리이앤엘(주)"/>
    <d v="2023-04-28T00:00:00"/>
    <s v="20230428-7044-1"/>
    <s v="OSZ-1019A-12V"/>
    <x v="857"/>
    <x v="0"/>
  </r>
  <r>
    <x v="55"/>
    <x v="55"/>
    <s v="(주)동부엘이디"/>
    <d v="2023-04-28T00:00:00"/>
    <s v="20230428-7045-1"/>
    <s v="OSZ-2019A-14V13외 1종"/>
    <x v="817"/>
    <x v="0"/>
  </r>
  <r>
    <x v="55"/>
    <x v="55"/>
    <s v="(주)앤에스텍"/>
    <d v="2023-04-28T00:00:00"/>
    <s v="20230428-7047-1"/>
    <s v="OSD-2130-3"/>
    <x v="2864"/>
    <x v="0"/>
  </r>
  <r>
    <x v="55"/>
    <x v="55"/>
    <s v="서울반도체(주)"/>
    <d v="2023-05-02T00:00:00"/>
    <s v="20230502-7023-2"/>
    <s v="3/31일자 매출대금 회수"/>
    <x v="1"/>
    <x v="1830"/>
  </r>
  <r>
    <x v="55"/>
    <x v="55"/>
    <s v="엔엘씨"/>
    <d v="2023-05-09T00:00:00"/>
    <s v="20230509-7003-2"/>
    <s v="2/28일자 매출대금 회수"/>
    <x v="1"/>
    <x v="412"/>
  </r>
  <r>
    <x v="55"/>
    <x v="55"/>
    <s v="(주)원반도체"/>
    <d v="2023-05-10T00:00:00"/>
    <s v="20230510-7020-2"/>
    <s v="2월분 매출대금 회수"/>
    <x v="1"/>
    <x v="1309"/>
  </r>
  <r>
    <x v="55"/>
    <x v="55"/>
    <s v="엔엘씨"/>
    <d v="2023-05-16T00:00:00"/>
    <s v="20230516-7010-2"/>
    <s v="3/31,4/28일자 매출대금 회수"/>
    <x v="1"/>
    <x v="1831"/>
  </r>
  <r>
    <x v="55"/>
    <x v="55"/>
    <s v="(주)동부엘이디"/>
    <d v="2023-05-31T00:00:00"/>
    <s v="20230531-7029-2"/>
    <s v="4/28일자 매출대금 회수"/>
    <x v="1"/>
    <x v="1832"/>
  </r>
  <r>
    <x v="55"/>
    <x v="55"/>
    <s v="(주)앤에스텍"/>
    <d v="2023-05-31T00:00:00"/>
    <s v="20230531-7029-5"/>
    <s v="3월분 매출대금 회수"/>
    <x v="1"/>
    <x v="1833"/>
  </r>
  <r>
    <x v="55"/>
    <x v="55"/>
    <s v="레이트론(주)"/>
    <d v="2023-05-31T00:00:00"/>
    <s v="20230531-7030-2"/>
    <s v="3월분 매출대금 회수"/>
    <x v="1"/>
    <x v="1834"/>
  </r>
  <r>
    <x v="55"/>
    <x v="55"/>
    <s v="우리이앤엘(주)"/>
    <d v="2023-05-31T00:00:00"/>
    <s v="20230531-7030-5"/>
    <s v="2/28일자 매출대금 회수"/>
    <x v="1"/>
    <x v="1835"/>
  </r>
  <r>
    <x v="55"/>
    <x v="55"/>
    <s v="(주)트리노테크놀로지"/>
    <d v="2023-05-31T00:00:00"/>
    <s v="20230531-7031-2"/>
    <s v="2/28일자 매출대금 회수"/>
    <x v="1"/>
    <x v="1836"/>
  </r>
  <r>
    <x v="55"/>
    <x v="55"/>
    <s v="서울반도체(주)"/>
    <d v="2023-05-31T00:00:00"/>
    <s v="20230531-7031-4"/>
    <s v="4/28일자 매출대금 회수"/>
    <x v="1"/>
    <x v="1837"/>
  </r>
  <r>
    <x v="55"/>
    <x v="55"/>
    <s v="(주)앤에스텍"/>
    <d v="2023-05-31T00:00:00"/>
    <s v="20230531-7041-1"/>
    <s v="OSD-2130-3"/>
    <x v="2865"/>
    <x v="0"/>
  </r>
  <r>
    <x v="55"/>
    <x v="55"/>
    <s v="우리이앤엘(주)"/>
    <d v="2023-05-31T00:00:00"/>
    <s v="20230531-7043-1"/>
    <s v="OSZ-1019A-12V"/>
    <x v="887"/>
    <x v="0"/>
  </r>
  <r>
    <x v="55"/>
    <x v="55"/>
    <s v="럭스피아㈜ 전주지점"/>
    <d v="2023-05-31T00:00:00"/>
    <s v="20230531-7044-1"/>
    <s v="OSZ-1021A-7V"/>
    <x v="858"/>
    <x v="0"/>
  </r>
  <r>
    <x v="55"/>
    <x v="55"/>
    <s v="서울반도체(주)"/>
    <d v="2023-05-31T00:00:00"/>
    <s v="20230531-7045-1"/>
    <s v="OSZ-1019A-12V 외 2종"/>
    <x v="844"/>
    <x v="0"/>
  </r>
  <r>
    <x v="55"/>
    <x v="55"/>
    <s v="레이트론(주)"/>
    <d v="2023-05-31T00:00:00"/>
    <s v="20230531-7047-1"/>
    <s v="OSZ-1019A-12V 외 1종"/>
    <x v="2866"/>
    <x v="0"/>
  </r>
  <r>
    <x v="55"/>
    <x v="55"/>
    <s v="레이트론(주)"/>
    <d v="2023-05-31T00:00:00"/>
    <s v="20230531-7048-1"/>
    <s v="OST-3041 개발"/>
    <x v="2867"/>
    <x v="0"/>
  </r>
  <r>
    <x v="55"/>
    <x v="55"/>
    <s v="(주)원반도체"/>
    <d v="2023-05-31T00:00:00"/>
    <s v="20230531-7049-1"/>
    <s v="OSD-21814A 외 2종"/>
    <x v="2868"/>
    <x v="0"/>
  </r>
  <r>
    <x v="55"/>
    <x v="55"/>
    <s v="㈜루미컴"/>
    <d v="2023-05-31T00:00:00"/>
    <s v="20230531-7050-1"/>
    <s v="OSD-21814A 외 1종"/>
    <x v="2869"/>
    <x v="0"/>
  </r>
  <r>
    <x v="55"/>
    <x v="55"/>
    <s v="(주)쎄미하우"/>
    <d v="2023-05-31T00:00:00"/>
    <s v="20230531-7051-1"/>
    <s v="FRD 공정개발"/>
    <x v="825"/>
    <x v="0"/>
  </r>
  <r>
    <x v="55"/>
    <x v="55"/>
    <s v="(주)큐에스아이"/>
    <d v="2023-05-31T00:00:00"/>
    <s v="20230531-7052-1"/>
    <s v="OSD-1040 외 2종"/>
    <x v="2870"/>
    <x v="0"/>
  </r>
  <r>
    <x v="55"/>
    <x v="55"/>
    <s v="(주)쎄미하우"/>
    <d v="2023-06-09T00:00:00"/>
    <s v="20230609-7007-2"/>
    <s v="5/31일자 매출대금 회수"/>
    <x v="1"/>
    <x v="1838"/>
  </r>
  <r>
    <x v="55"/>
    <x v="55"/>
    <s v="(주)원반도체"/>
    <d v="2023-06-09T00:00:00"/>
    <s v="20230609-7007-4"/>
    <s v="3월분 매출대금 회수"/>
    <x v="1"/>
    <x v="1322"/>
  </r>
  <r>
    <x v="55"/>
    <x v="55"/>
    <s v="㈜루미컴"/>
    <d v="2023-06-15T00:00:00"/>
    <s v="20230615-7007-3"/>
    <s v="3월분 매출대금 회수"/>
    <x v="1"/>
    <x v="1839"/>
  </r>
  <r>
    <x v="55"/>
    <x v="55"/>
    <s v="(주)큐에스아이"/>
    <d v="2023-06-23T00:00:00"/>
    <s v="20230623-7004-2"/>
    <s v="3월분 매출대금 회수"/>
    <x v="1"/>
    <x v="1840"/>
  </r>
  <r>
    <x v="55"/>
    <x v="55"/>
    <s v="삼성전자(주)"/>
    <d v="2023-06-23T00:00:00"/>
    <s v="20230623-7010-1"/>
    <s v="OSZ-1021A-14V"/>
    <x v="539"/>
    <x v="0"/>
  </r>
  <r>
    <x v="55"/>
    <x v="55"/>
    <s v="(주)원반도체"/>
    <d v="2023-06-29T00:00:00"/>
    <s v="20230629-7011-2"/>
    <s v="2월,3월분 매출대금 회수"/>
    <x v="1"/>
    <x v="1841"/>
  </r>
  <r>
    <x v="55"/>
    <x v="55"/>
    <s v="(주)큐에스아이"/>
    <d v="2023-06-30T00:00:00"/>
    <s v="20230630-7039-2"/>
    <s v="4월분 매출대금 회수"/>
    <x v="1"/>
    <x v="1842"/>
  </r>
  <r>
    <x v="55"/>
    <x v="55"/>
    <s v="(주)앤에스텍"/>
    <d v="2023-06-30T00:00:00"/>
    <s v="20230630-7041-3"/>
    <s v="4월분 매출대금 회수"/>
    <x v="1"/>
    <x v="1843"/>
  </r>
  <r>
    <x v="55"/>
    <x v="55"/>
    <s v="서울반도체(주)"/>
    <d v="2023-06-30T00:00:00"/>
    <s v="20230630-7041-6"/>
    <s v="5/31일자 매출대금 회수"/>
    <x v="1"/>
    <x v="1844"/>
  </r>
  <r>
    <x v="55"/>
    <x v="55"/>
    <s v="우리이앤엘(주)"/>
    <d v="2023-06-30T00:00:00"/>
    <s v="20230630-7042-2"/>
    <s v="3/31일자 매출대금 회수"/>
    <x v="1"/>
    <x v="1845"/>
  </r>
  <r>
    <x v="55"/>
    <x v="55"/>
    <s v="레이트론(주)"/>
    <d v="2023-06-30T00:00:00"/>
    <s v="20230630-7042-4"/>
    <s v="4월,5월일부 매출대금 회수"/>
    <x v="1"/>
    <x v="1846"/>
  </r>
  <r>
    <x v="55"/>
    <x v="55"/>
    <s v="GLOCHIPS"/>
    <d v="2023-06-30T00:00:00"/>
    <s v="20230630-7048-1"/>
    <s v="OTC5027-R"/>
    <x v="912"/>
    <x v="0"/>
  </r>
  <r>
    <x v="55"/>
    <x v="55"/>
    <s v="(주)동부엘이디"/>
    <d v="2023-06-30T00:00:00"/>
    <s v="20230630-7049-1"/>
    <s v="OSZ-1019A-12V13외 2종"/>
    <x v="854"/>
    <x v="0"/>
  </r>
  <r>
    <x v="55"/>
    <x v="55"/>
    <s v="럭스피아㈜ 전주지점"/>
    <d v="2023-06-30T00:00:00"/>
    <s v="20230630-7050-1"/>
    <s v="OSZ-1021A-7V 외 2종"/>
    <x v="889"/>
    <x v="0"/>
  </r>
  <r>
    <x v="55"/>
    <x v="55"/>
    <s v="㈜루미컴"/>
    <d v="2023-06-30T00:00:00"/>
    <s v="20230630-7051-1"/>
    <s v="OSD-2160NA"/>
    <x v="2871"/>
    <x v="0"/>
  </r>
  <r>
    <x v="55"/>
    <x v="55"/>
    <s v="레이트론(주)"/>
    <d v="2023-06-30T00:00:00"/>
    <s v="20230630-7052-1"/>
    <s v="OSZ-1021A-14V 외 2종"/>
    <x v="2872"/>
    <x v="0"/>
  </r>
  <r>
    <x v="55"/>
    <x v="55"/>
    <s v="서울반도체(주)"/>
    <d v="2023-06-30T00:00:00"/>
    <s v="20230630-7057-1"/>
    <s v="OSZ-1019A-6V 외 3종"/>
    <x v="856"/>
    <x v="0"/>
  </r>
  <r>
    <x v="55"/>
    <x v="55"/>
    <s v="우리이앤엘(주)"/>
    <d v="2023-06-30T00:00:00"/>
    <s v="20230630-7058-1"/>
    <s v="OSZ-1019A-12V"/>
    <x v="915"/>
    <x v="0"/>
  </r>
  <r>
    <x v="55"/>
    <x v="55"/>
    <s v="(주)앤에스텍"/>
    <d v="2023-06-30T00:00:00"/>
    <s v="20230630-7060-1"/>
    <s v="OSD-2130-3"/>
    <x v="2873"/>
    <x v="0"/>
  </r>
  <r>
    <x v="55"/>
    <x v="55"/>
    <s v="(주)원반도체"/>
    <d v="2023-06-30T00:00:00"/>
    <s v="20230630-7061-1"/>
    <s v="OSD-1250 외 2종"/>
    <x v="2874"/>
    <x v="0"/>
  </r>
  <r>
    <x v="55"/>
    <x v="55"/>
    <s v="주식회사 전북반도체"/>
    <d v="2023-06-30T00:00:00"/>
    <s v="20230630-7062-1"/>
    <s v="OSD-2200"/>
    <x v="2875"/>
    <x v="0"/>
  </r>
  <r>
    <x v="55"/>
    <x v="55"/>
    <s v="(주)트리노테크놀로지"/>
    <d v="2023-06-30T00:00:00"/>
    <s v="20230630-7063-1"/>
    <s v="OPFD15A135 외 1종"/>
    <x v="916"/>
    <x v="0"/>
  </r>
  <r>
    <x v="55"/>
    <x v="55"/>
    <s v="삼성전자(주)"/>
    <d v="2023-07-03T00:00:00"/>
    <s v="20230703-7004-3"/>
    <s v="6/23일자 매출대금 회수"/>
    <x v="1"/>
    <x v="485"/>
  </r>
  <r>
    <x v="55"/>
    <x v="55"/>
    <s v="주식회사 전북반도체"/>
    <d v="2023-07-04T00:00:00"/>
    <s v="20230704-7008-2"/>
    <s v="6/30일자 매출대금 회수"/>
    <x v="1"/>
    <x v="1847"/>
  </r>
  <r>
    <x v="55"/>
    <x v="55"/>
    <s v="(주)원반도체"/>
    <d v="2023-07-10T00:00:00"/>
    <s v="20230710-7021-2"/>
    <s v="4월분 매출대금 회수"/>
    <x v="1"/>
    <x v="1335"/>
  </r>
  <r>
    <x v="55"/>
    <x v="55"/>
    <s v="㈜루미컴"/>
    <d v="2023-07-14T00:00:00"/>
    <s v="20230714-7007-3"/>
    <s v="4월분 매출대금 회수"/>
    <x v="1"/>
    <x v="1848"/>
  </r>
  <r>
    <x v="55"/>
    <x v="55"/>
    <s v="레이트론(주)"/>
    <d v="2023-07-31T00:00:00"/>
    <s v="20230731-7009-2"/>
    <s v="5월잔금 매출대금 회수"/>
    <x v="1"/>
    <x v="1849"/>
  </r>
  <r>
    <x v="55"/>
    <x v="55"/>
    <s v="(주)동부엘이디"/>
    <d v="2023-07-31T00:00:00"/>
    <s v="20230731-7009-5"/>
    <s v="6/30일자 매출대금 회수"/>
    <x v="1"/>
    <x v="1850"/>
  </r>
  <r>
    <x v="55"/>
    <x v="55"/>
    <s v="(주)앤에스텍"/>
    <d v="2023-07-31T00:00:00"/>
    <s v="20230731-7010-3"/>
    <s v="5월분 매출대금 회수"/>
    <x v="1"/>
    <x v="1851"/>
  </r>
  <r>
    <x v="55"/>
    <x v="55"/>
    <s v="서울반도체(주)"/>
    <d v="2023-07-31T00:00:00"/>
    <s v="20230731-7010-6"/>
    <s v="6/30일자 매출대금 회수"/>
    <x v="1"/>
    <x v="1852"/>
  </r>
  <r>
    <x v="55"/>
    <x v="55"/>
    <s v="우리이앤엘(주)"/>
    <d v="2023-07-31T00:00:00"/>
    <s v="20230731-7011-2"/>
    <s v="4/28일자 매출대금 회수"/>
    <x v="1"/>
    <x v="1853"/>
  </r>
  <r>
    <x v="55"/>
    <x v="55"/>
    <s v="럭스피아㈜ 전주지점"/>
    <d v="2023-07-31T00:00:00"/>
    <s v="20230731-7011-4"/>
    <s v="5/31일자 매출대금 회수"/>
    <x v="1"/>
    <x v="1854"/>
  </r>
  <r>
    <x v="55"/>
    <x v="55"/>
    <s v="우리이앤엘(주)"/>
    <d v="2023-07-31T00:00:00"/>
    <s v="20230731-7012-1"/>
    <s v="OSZ-1019A-12V"/>
    <x v="937"/>
    <x v="0"/>
  </r>
  <r>
    <x v="55"/>
    <x v="55"/>
    <s v="(주)앤에스텍"/>
    <d v="2023-07-31T00:00:00"/>
    <s v="20230731-7013-1"/>
    <s v="OSD-2130-3"/>
    <x v="2876"/>
    <x v="0"/>
  </r>
  <r>
    <x v="55"/>
    <x v="55"/>
    <s v="럭스피아㈜ 전주지점"/>
    <d v="2023-07-31T00:00:00"/>
    <s v="20230731-7015-1"/>
    <s v="OSZ-1021A-7V 외 1종"/>
    <x v="918"/>
    <x v="0"/>
  </r>
  <r>
    <x v="55"/>
    <x v="55"/>
    <s v="서울반도체(주)"/>
    <d v="2023-07-31T00:00:00"/>
    <s v="20230731-7017-1"/>
    <s v="OSZ-1019A-6V 외 3종"/>
    <x v="886"/>
    <x v="0"/>
  </r>
  <r>
    <x v="55"/>
    <x v="55"/>
    <s v="(주)쎄미하우"/>
    <d v="2023-07-31T00:00:00"/>
    <s v="20230731-7018-1"/>
    <s v="OPRD25A120PI"/>
    <x v="888"/>
    <x v="0"/>
  </r>
  <r>
    <x v="55"/>
    <x v="55"/>
    <s v="(주)원반도체"/>
    <d v="2023-07-31T00:00:00"/>
    <s v="20230731-7020-1"/>
    <s v="OSD-1250 외 3종"/>
    <x v="2877"/>
    <x v="0"/>
  </r>
  <r>
    <x v="55"/>
    <x v="55"/>
    <s v="㈜루미컴"/>
    <d v="2023-07-31T00:00:00"/>
    <s v="20230731-7021-1"/>
    <s v="OSD-2160NA"/>
    <x v="2878"/>
    <x v="0"/>
  </r>
  <r>
    <x v="55"/>
    <x v="55"/>
    <s v="레이트론(주)"/>
    <d v="2023-07-31T00:00:00"/>
    <s v="20230731-7023-1"/>
    <s v="OSZ-1021A-14V 외 2종"/>
    <x v="2879"/>
    <x v="0"/>
  </r>
  <r>
    <x v="55"/>
    <x v="55"/>
    <s v="GLOCHIPS"/>
    <d v="2023-07-31T00:00:00"/>
    <s v="20230731-7024-1"/>
    <s v="OTC5027-R"/>
    <x v="2880"/>
    <x v="0"/>
  </r>
  <r>
    <x v="55"/>
    <x v="55"/>
    <s v="(주)트리노테크놀로지"/>
    <d v="2023-07-31T00:00:00"/>
    <s v="20230731-7025-1"/>
    <s v="OPFD15A135 외 1종"/>
    <x v="940"/>
    <x v="0"/>
  </r>
  <r>
    <x v="55"/>
    <x v="55"/>
    <s v="(주)큐에스아이"/>
    <d v="2023-07-31T00:00:00"/>
    <s v="20230731-7026-1"/>
    <s v="OSD-1068N"/>
    <x v="2881"/>
    <x v="0"/>
  </r>
  <r>
    <x v="55"/>
    <x v="55"/>
    <s v="(주)트리노테크놀로지"/>
    <d v="2023-08-02T00:00:00"/>
    <s v="20230802-7004-2"/>
    <s v="3/31일자 매출대금 회수"/>
    <x v="1"/>
    <x v="1855"/>
  </r>
  <r>
    <x v="55"/>
    <x v="55"/>
    <s v="GLOCHIPS"/>
    <d v="2023-08-03T00:00:00"/>
    <s v="20230803-7013-2"/>
    <s v="4/28일자 매출대금 회수"/>
    <x v="1"/>
    <x v="1856"/>
  </r>
  <r>
    <x v="55"/>
    <x v="55"/>
    <s v="(주)원반도체"/>
    <d v="2023-08-10T00:00:00"/>
    <s v="20230810-7010-2"/>
    <s v="5월분 매출대금 회수"/>
    <x v="1"/>
    <x v="1347"/>
  </r>
  <r>
    <x v="55"/>
    <x v="55"/>
    <s v="㈜루미컴"/>
    <d v="2023-08-16T00:00:00"/>
    <s v="20230816-7006-3"/>
    <s v="5월분 매출대금 회수"/>
    <x v="1"/>
    <x v="1857"/>
  </r>
  <r>
    <x v="55"/>
    <x v="55"/>
    <s v="(주)원반도체"/>
    <d v="2023-08-17T00:00:00"/>
    <s v="20230817-7004-2"/>
    <s v="4월분 매출대금 회수"/>
    <x v="1"/>
    <x v="1455"/>
  </r>
  <r>
    <x v="55"/>
    <x v="55"/>
    <s v="(주)큐에스아이"/>
    <d v="2023-08-17T00:00:00"/>
    <s v="20230817-7007-2"/>
    <s v="5월분 매출대금 회수"/>
    <x v="1"/>
    <x v="1858"/>
  </r>
  <r>
    <x v="55"/>
    <x v="55"/>
    <s v="(주)앤에스텍"/>
    <d v="2023-08-31T00:00:00"/>
    <s v="20230831-7015-3"/>
    <s v="6월분 매출대금 회수"/>
    <x v="1"/>
    <x v="1859"/>
  </r>
  <r>
    <x v="55"/>
    <x v="55"/>
    <s v="레이트론(주)"/>
    <d v="2023-08-31T00:00:00"/>
    <s v="20230831-7016-2"/>
    <s v="6월분 매출대금 회수"/>
    <x v="1"/>
    <x v="1860"/>
  </r>
  <r>
    <x v="55"/>
    <x v="55"/>
    <s v="서울반도체(주)"/>
    <d v="2023-08-31T00:00:00"/>
    <s v="20230831-7016-5"/>
    <s v="7/31일자 매출대금 회수"/>
    <x v="1"/>
    <x v="1861"/>
  </r>
  <r>
    <x v="55"/>
    <x v="55"/>
    <s v="우리이앤엘(주)"/>
    <d v="2023-08-31T00:00:00"/>
    <s v="20230831-7017-2"/>
    <s v="5/31일자 매출대금 회수"/>
    <x v="1"/>
    <x v="1862"/>
  </r>
  <r>
    <x v="55"/>
    <x v="55"/>
    <s v="(주)쎄미하우"/>
    <d v="2023-08-31T00:00:00"/>
    <s v="20230831-7017-4"/>
    <s v="7/31일자 매출대금 회수"/>
    <x v="1"/>
    <x v="1863"/>
  </r>
  <r>
    <x v="55"/>
    <x v="55"/>
    <s v="럭스피아㈜ 전주지점"/>
    <d v="2023-08-31T00:00:00"/>
    <s v="20230831-7017-6"/>
    <s v="6/30일자 매출대금 회수"/>
    <x v="1"/>
    <x v="1864"/>
  </r>
  <r>
    <x v="55"/>
    <x v="55"/>
    <s v="(주)트리노테크놀로지"/>
    <d v="2023-08-31T00:00:00"/>
    <s v="20230831-7018-1"/>
    <s v="OPFD15A135 외 1종"/>
    <x v="966"/>
    <x v="0"/>
  </r>
  <r>
    <x v="55"/>
    <x v="55"/>
    <s v="서울반도체(주)"/>
    <d v="2023-08-31T00:00:00"/>
    <s v="20230831-7019-1"/>
    <s v="OSZ-1019A-6V 외 2종"/>
    <x v="917"/>
    <x v="0"/>
  </r>
  <r>
    <x v="55"/>
    <x v="55"/>
    <s v="(주)원반도체"/>
    <d v="2023-08-31T00:00:00"/>
    <s v="20230831-7020-1"/>
    <s v="OSD-1250 외 2종"/>
    <x v="2882"/>
    <x v="0"/>
  </r>
  <r>
    <x v="55"/>
    <x v="55"/>
    <s v="(주)앤에스텍"/>
    <d v="2023-08-31T00:00:00"/>
    <s v="20230831-7022-1"/>
    <s v="OSD-2130-3"/>
    <x v="2883"/>
    <x v="0"/>
  </r>
  <r>
    <x v="55"/>
    <x v="55"/>
    <s v="GLOCHIPS"/>
    <d v="2023-08-31T00:00:00"/>
    <s v="20230831-7023-1"/>
    <s v="OTC5027-R"/>
    <x v="965"/>
    <x v="0"/>
  </r>
  <r>
    <x v="55"/>
    <x v="55"/>
    <s v="럭스피아㈜ 전주지점"/>
    <d v="2023-08-31T00:00:00"/>
    <s v="20230831-7024-1"/>
    <s v="OSZ-1021A-7V 외 2종"/>
    <x v="939"/>
    <x v="0"/>
  </r>
  <r>
    <x v="55"/>
    <x v="55"/>
    <s v="(주)동부엘이디"/>
    <d v="2023-08-31T00:00:00"/>
    <s v="20230831-7025-1"/>
    <s v="OSZ-1019A-12V13외 2종"/>
    <x v="911"/>
    <x v="0"/>
  </r>
  <r>
    <x v="55"/>
    <x v="55"/>
    <s v="우리이앤엘(주)"/>
    <d v="2023-08-31T00:00:00"/>
    <s v="20230831-7026-1"/>
    <s v="OSZ-1019A-12V"/>
    <x v="963"/>
    <x v="0"/>
  </r>
  <r>
    <x v="55"/>
    <x v="55"/>
    <s v="(주)큐에스아이"/>
    <d v="2023-08-31T00:00:00"/>
    <s v="20230831-7027-1"/>
    <s v="OSD-1068N"/>
    <x v="2884"/>
    <x v="0"/>
  </r>
  <r>
    <x v="55"/>
    <x v="55"/>
    <s v="레이트론(주)"/>
    <d v="2023-08-31T00:00:00"/>
    <s v="20230831-7037-1"/>
    <s v="OSZ-1021A-14V 외 2종"/>
    <x v="2885"/>
    <x v="0"/>
  </r>
  <r>
    <x v="55"/>
    <x v="55"/>
    <s v="(주)원반도체"/>
    <d v="2023-09-06T00:00:00"/>
    <s v="20230906-7008-2"/>
    <s v="5월분 매출대금 회수"/>
    <x v="1"/>
    <x v="1865"/>
  </r>
  <r>
    <x v="55"/>
    <x v="55"/>
    <s v="(주)원반도체"/>
    <d v="2023-09-11T00:00:00"/>
    <s v="20230911-7020-2"/>
    <s v="6월분 매출대금 회수"/>
    <x v="1"/>
    <x v="1359"/>
  </r>
  <r>
    <x v="55"/>
    <x v="55"/>
    <s v="㈜루미컴"/>
    <d v="2023-09-15T00:00:00"/>
    <s v="20230915-7005-3"/>
    <s v="6월분 매출대금 회수"/>
    <x v="1"/>
    <x v="1866"/>
  </r>
  <r>
    <x v="55"/>
    <x v="55"/>
    <s v="레이트론(주)"/>
    <d v="2023-09-25T00:00:00"/>
    <s v="20230925-7042-1"/>
    <s v="OSZ-1017B-14V 외 1종"/>
    <x v="2886"/>
    <x v="0"/>
  </r>
  <r>
    <x v="55"/>
    <x v="55"/>
    <s v="(주)원반도체"/>
    <d v="2023-09-26T00:00:00"/>
    <s v="20230926-7011-2"/>
    <s v="6월 매출대금 회수"/>
    <x v="1"/>
    <x v="1867"/>
  </r>
  <r>
    <x v="55"/>
    <x v="55"/>
    <s v="레이트론(주)"/>
    <d v="2023-09-26T00:00:00"/>
    <s v="20230926-7018-2"/>
    <s v="7월분 매출대금 회수"/>
    <x v="1"/>
    <x v="1868"/>
  </r>
  <r>
    <x v="55"/>
    <x v="55"/>
    <s v="(주)큐에스아이"/>
    <d v="2023-09-27T00:00:00"/>
    <s v="20230927-7013-2"/>
    <s v="7월분 매출대금 회수"/>
    <x v="1"/>
    <x v="1869"/>
  </r>
  <r>
    <x v="55"/>
    <x v="55"/>
    <s v="(주)동부엘이디"/>
    <d v="2023-09-27T00:00:00"/>
    <s v="20230927-7015-2"/>
    <s v="8/31일자 매출대금 회수"/>
    <x v="1"/>
    <x v="1870"/>
  </r>
  <r>
    <x v="55"/>
    <x v="55"/>
    <s v="GLOCHIPS"/>
    <d v="2023-09-27T00:00:00"/>
    <s v="20230927-7015-4"/>
    <s v="6/30일자 매출대금 회수"/>
    <x v="1"/>
    <x v="1871"/>
  </r>
  <r>
    <x v="55"/>
    <x v="55"/>
    <s v="(주)앤에스텍"/>
    <d v="2023-09-27T00:00:00"/>
    <s v="20230927-7016-3"/>
    <s v="7월분 매출대금 회수"/>
    <x v="1"/>
    <x v="1872"/>
  </r>
  <r>
    <x v="55"/>
    <x v="55"/>
    <s v="우리이앤엘(주)"/>
    <d v="2023-09-27T00:00:00"/>
    <s v="20230927-7017-2"/>
    <s v="6/30일자 매출대금 회수"/>
    <x v="1"/>
    <x v="1873"/>
  </r>
  <r>
    <x v="55"/>
    <x v="55"/>
    <s v="(주)트리노테크놀로지"/>
    <d v="2023-09-27T00:00:00"/>
    <s v="20230927-7017-4"/>
    <s v="6/30일자 매출대금 회수"/>
    <x v="1"/>
    <x v="1874"/>
  </r>
  <r>
    <x v="55"/>
    <x v="55"/>
    <s v="서울반도체(주)"/>
    <d v="2023-09-27T00:00:00"/>
    <s v="20230927-7022-1"/>
    <s v="OSZ-1019A-6V 외 3종"/>
    <x v="938"/>
    <x v="0"/>
  </r>
  <r>
    <x v="55"/>
    <x v="55"/>
    <s v="우리이앤엘(주)"/>
    <d v="2023-09-27T00:00:00"/>
    <s v="20230927-7023-1"/>
    <s v="OSZ-1019A-12V"/>
    <x v="2887"/>
    <x v="0"/>
  </r>
  <r>
    <x v="55"/>
    <x v="55"/>
    <s v="(주)앤에스텍"/>
    <d v="2023-09-27T00:00:00"/>
    <s v="20230927-7024-1"/>
    <s v="OSD-2130-3"/>
    <x v="2888"/>
    <x v="0"/>
  </r>
  <r>
    <x v="55"/>
    <x v="55"/>
    <s v="럭스피아㈜ 전주지점"/>
    <d v="2023-09-27T00:00:00"/>
    <s v="20230927-7026-1"/>
    <s v="OSZ-1021A-7V 외 1종"/>
    <x v="964"/>
    <x v="0"/>
  </r>
  <r>
    <x v="55"/>
    <x v="55"/>
    <s v="(주)원반도체"/>
    <d v="2023-09-27T00:00:00"/>
    <s v="20230927-7027-1"/>
    <s v="OSD-21814A 외 3종"/>
    <x v="2889"/>
    <x v="0"/>
  </r>
  <r>
    <x v="55"/>
    <x v="55"/>
    <s v="(주)동부엘이디"/>
    <d v="2023-09-27T00:00:00"/>
    <s v="20230927-7028-1"/>
    <s v="OSZ-1019A-12V13"/>
    <x v="935"/>
    <x v="0"/>
  </r>
  <r>
    <x v="55"/>
    <x v="55"/>
    <s v="GLOCHIPS"/>
    <d v="2023-09-27T00:00:00"/>
    <s v="20230927-7029-1"/>
    <s v="OTC5027-R"/>
    <x v="990"/>
    <x v="0"/>
  </r>
  <r>
    <x v="55"/>
    <x v="55"/>
    <s v="(주)트리노테크놀로지"/>
    <d v="2023-09-27T00:00:00"/>
    <s v="20230927-7030-1"/>
    <s v="OPFD15A135 외 1종"/>
    <x v="986"/>
    <x v="0"/>
  </r>
  <r>
    <x v="55"/>
    <x v="55"/>
    <s v="㈜루미컴"/>
    <d v="2023-09-27T00:00:00"/>
    <s v="20230927-7033-1"/>
    <s v="OSD-21612A"/>
    <x v="2890"/>
    <x v="0"/>
  </r>
  <r>
    <x v="55"/>
    <x v="55"/>
    <s v="(주)큐에스아이"/>
    <d v="2023-09-27T00:00:00"/>
    <s v="20230927-7034-1"/>
    <s v="OSS-2094064A"/>
    <x v="944"/>
    <x v="0"/>
  </r>
  <r>
    <x v="55"/>
    <x v="55"/>
    <s v="서울반도체(주)"/>
    <d v="2023-10-04T00:00:00"/>
    <s v="20231004-7009-2"/>
    <s v="8/31일자 매출대금 회수"/>
    <x v="1"/>
    <x v="1875"/>
  </r>
  <r>
    <x v="55"/>
    <x v="55"/>
    <s v="럭스피아㈜ 전주지점"/>
    <d v="2023-10-04T00:00:00"/>
    <s v="20231004-7009-4"/>
    <s v="7/31일자 매출대금 회수"/>
    <x v="1"/>
    <x v="1876"/>
  </r>
  <r>
    <x v="55"/>
    <x v="55"/>
    <s v="(주)원반도체"/>
    <d v="2023-10-10T00:00:00"/>
    <s v="20231010-7015-2"/>
    <s v="7월분 매출대금 회수"/>
    <x v="1"/>
    <x v="1370"/>
  </r>
  <r>
    <x v="55"/>
    <x v="55"/>
    <s v="㈜루미컴"/>
    <d v="2023-10-16T00:00:00"/>
    <s v="20231016-7011-3"/>
    <s v="7월분 매출대금 회수"/>
    <x v="1"/>
    <x v="1877"/>
  </r>
  <r>
    <x v="55"/>
    <x v="55"/>
    <s v="레이트론(주)"/>
    <d v="2023-10-25T00:00:00"/>
    <s v="20231025-7036-1"/>
    <s v="OSZ-1017B-14V"/>
    <x v="2891"/>
    <x v="0"/>
  </r>
  <r>
    <x v="55"/>
    <x v="55"/>
    <s v="(주)앤에스텍"/>
    <d v="2023-10-31T00:00:00"/>
    <s v="20231031-7024-3"/>
    <s v="8월분 매출대금 회수"/>
    <x v="1"/>
    <x v="1878"/>
  </r>
  <r>
    <x v="55"/>
    <x v="55"/>
    <s v="(주)동부엘이디"/>
    <d v="2023-10-31T00:00:00"/>
    <s v="20231031-7024-6"/>
    <s v="9/27일자 매출대금 회수"/>
    <x v="1"/>
    <x v="1879"/>
  </r>
  <r>
    <x v="55"/>
    <x v="55"/>
    <s v="레이트론(주)"/>
    <d v="2023-10-31T00:00:00"/>
    <s v="20231031-7025-3"/>
    <s v="8월분 매출대금 회수"/>
    <x v="1"/>
    <x v="1880"/>
  </r>
  <r>
    <x v="55"/>
    <x v="55"/>
    <s v="우리이앤엘(주)"/>
    <d v="2023-10-31T00:00:00"/>
    <s v="20231031-7025-5"/>
    <s v="7/31일자 매출대금 회수"/>
    <x v="1"/>
    <x v="1881"/>
  </r>
  <r>
    <x v="55"/>
    <x v="55"/>
    <s v="서울반도체(주)"/>
    <d v="2023-10-31T00:00:00"/>
    <s v="20231031-7026-2"/>
    <s v="9/27일자 매출대금 회수"/>
    <x v="1"/>
    <x v="1882"/>
  </r>
  <r>
    <x v="55"/>
    <x v="55"/>
    <s v="럭스피아㈜ 전주지점"/>
    <d v="2023-10-31T00:00:00"/>
    <s v="20231031-7026-4"/>
    <s v="8/31일자 매출대금 회수"/>
    <x v="1"/>
    <x v="1883"/>
  </r>
  <r>
    <x v="55"/>
    <x v="55"/>
    <s v="(주)트리노테크놀로지"/>
    <d v="2023-10-31T00:00:00"/>
    <s v="20231031-7026-6"/>
    <s v="7/31일자 매출대금 회수"/>
    <x v="1"/>
    <x v="1884"/>
  </r>
  <r>
    <x v="55"/>
    <x v="55"/>
    <s v="GLOCHIPS"/>
    <d v="2023-10-31T00:00:00"/>
    <s v="20231031-7028-1"/>
    <s v="OTC5027-R"/>
    <x v="2892"/>
    <x v="0"/>
  </r>
  <r>
    <x v="55"/>
    <x v="55"/>
    <s v="(주)원반도체"/>
    <d v="2023-10-31T00:00:00"/>
    <s v="20231031-7029-1"/>
    <s v="OSD-1250 외 2종"/>
    <x v="2893"/>
    <x v="0"/>
  </r>
  <r>
    <x v="55"/>
    <x v="55"/>
    <s v="(주)동부엘이디"/>
    <d v="2023-10-31T00:00:00"/>
    <s v="20231031-7030-1"/>
    <s v="OSZ-1019A-12V13 외1종"/>
    <x v="961"/>
    <x v="0"/>
  </r>
  <r>
    <x v="55"/>
    <x v="55"/>
    <s v="(주)제엠제코"/>
    <d v="2023-10-31T00:00:00"/>
    <s v="20231031-7031-1"/>
    <s v="OPRD50A160PI"/>
    <x v="2894"/>
    <x v="0"/>
  </r>
  <r>
    <x v="55"/>
    <x v="55"/>
    <s v="(주)트리노테크놀로지"/>
    <d v="2023-10-31T00:00:00"/>
    <s v="20231031-7032-1"/>
    <s v="OPFD15A135 외 1종"/>
    <x v="2895"/>
    <x v="0"/>
  </r>
  <r>
    <x v="55"/>
    <x v="55"/>
    <s v="우리이앤엘(주)"/>
    <d v="2023-10-31T00:00:00"/>
    <s v="20231031-7034-1"/>
    <s v="OSZ-1019A-12V"/>
    <x v="2896"/>
    <x v="0"/>
  </r>
  <r>
    <x v="55"/>
    <x v="55"/>
    <s v="서울반도체(주)"/>
    <d v="2023-10-31T00:00:00"/>
    <s v="20231031-7035-1"/>
    <s v="OSZ-1019A-12V 외 2종"/>
    <x v="960"/>
    <x v="0"/>
  </r>
  <r>
    <x v="55"/>
    <x v="55"/>
    <s v="럭스피아㈜ 전주지점"/>
    <d v="2023-10-31T00:00:00"/>
    <s v="20231031-7036-1"/>
    <s v="OSZ-1023A-12V 외 1종"/>
    <x v="695"/>
    <x v="0"/>
  </r>
  <r>
    <x v="55"/>
    <x v="55"/>
    <s v="(주)앤에스텍"/>
    <d v="2023-10-31T00:00:00"/>
    <s v="20231031-7037-1"/>
    <s v="OSD-2130-3"/>
    <x v="2897"/>
    <x v="0"/>
  </r>
  <r>
    <x v="55"/>
    <x v="55"/>
    <s v="(주)큐에스아이"/>
    <d v="2023-10-31T00:00:00"/>
    <s v="20231031-7040-1"/>
    <s v="OSD-1068N 외 3종"/>
    <x v="2898"/>
    <x v="0"/>
  </r>
  <r>
    <x v="55"/>
    <x v="55"/>
    <s v="(주)큐에스아이"/>
    <d v="2023-11-06T00:00:00"/>
    <s v="20231106-7007-2"/>
    <s v="9월분 매출대금 회수"/>
    <x v="1"/>
    <x v="1885"/>
  </r>
  <r>
    <x v="55"/>
    <x v="55"/>
    <s v="주식회사 전북반도체"/>
    <d v="2023-11-08T00:00:00"/>
    <s v="20231108-7003-2"/>
    <s v="6/30일자 매출대금 회수"/>
    <x v="1"/>
    <x v="1360"/>
  </r>
  <r>
    <x v="55"/>
    <x v="55"/>
    <s v="(주)원반도체"/>
    <d v="2023-11-10T00:00:00"/>
    <s v="20231110-7011-2"/>
    <s v="8월분 매출대금 회수"/>
    <x v="1"/>
    <x v="1378"/>
  </r>
  <r>
    <x v="55"/>
    <x v="55"/>
    <s v="(주)원반도체"/>
    <d v="2023-11-23T00:00:00"/>
    <s v="20231123-7008-2"/>
    <s v="7월,8월 매출대금 회수"/>
    <x v="1"/>
    <x v="1886"/>
  </r>
  <r>
    <x v="55"/>
    <x v="55"/>
    <s v="레이트론(주)"/>
    <d v="2023-11-25T00:00:00"/>
    <s v="20231125-7007-1"/>
    <s v="OSZ-1019B-14V"/>
    <x v="2899"/>
    <x v="0"/>
  </r>
  <r>
    <x v="55"/>
    <x v="55"/>
    <s v="서울반도체(주)"/>
    <d v="2023-11-29T00:00:00"/>
    <s v="20231129-7008-1"/>
    <s v="OSZ-1019A-12V 외 2종"/>
    <x v="2900"/>
    <x v="0"/>
  </r>
  <r>
    <x v="55"/>
    <x v="55"/>
    <s v="(주)앤에스텍"/>
    <d v="2023-11-30T00:00:00"/>
    <s v="20231130-7022-3"/>
    <s v="9월분 매출대금 회수"/>
    <x v="1"/>
    <x v="1887"/>
  </r>
  <r>
    <x v="55"/>
    <x v="55"/>
    <s v="서울반도체(주)"/>
    <d v="2023-11-30T00:00:00"/>
    <s v="20231130-7022-6"/>
    <s v="10/31일자 매출대금 회수"/>
    <x v="1"/>
    <x v="1888"/>
  </r>
  <r>
    <x v="55"/>
    <x v="55"/>
    <s v="(주)동부엘이디"/>
    <d v="2023-11-30T00:00:00"/>
    <s v="20231130-7023-2"/>
    <s v="10/31일자 매출대금 회수"/>
    <x v="1"/>
    <x v="1889"/>
  </r>
  <r>
    <x v="55"/>
    <x v="55"/>
    <s v="레이트론(주)"/>
    <d v="2023-11-30T00:00:00"/>
    <s v="20231130-7023-4"/>
    <s v="9월분 매출대금 회수"/>
    <x v="1"/>
    <x v="1890"/>
  </r>
  <r>
    <x v="55"/>
    <x v="55"/>
    <s v="우리이앤엘(주)"/>
    <d v="2023-11-30T00:00:00"/>
    <s v="20231130-7024-2"/>
    <s v="8/31일자 매출대금 회수"/>
    <x v="1"/>
    <x v="1891"/>
  </r>
  <r>
    <x v="55"/>
    <x v="55"/>
    <s v="럭스피아㈜ 전주지점"/>
    <d v="2023-11-30T00:00:00"/>
    <s v="20231130-7024-4"/>
    <s v="9/27일자 매출대금 회수"/>
    <x v="1"/>
    <x v="1892"/>
  </r>
  <r>
    <x v="55"/>
    <x v="55"/>
    <s v="GLOCHIPS"/>
    <d v="2023-11-30T00:00:00"/>
    <s v="20231130-7024-6"/>
    <s v="8/31일자 매출대금 회수"/>
    <x v="1"/>
    <x v="1893"/>
  </r>
  <r>
    <x v="55"/>
    <x v="55"/>
    <s v="(주)트리노테크놀로지"/>
    <d v="2023-11-30T00:00:00"/>
    <s v="20231130-7025-2"/>
    <s v="8/31일자 매출대금 회수"/>
    <x v="1"/>
    <x v="1894"/>
  </r>
  <r>
    <x v="55"/>
    <x v="55"/>
    <s v="GLOCHIPS"/>
    <d v="2023-11-30T00:00:00"/>
    <s v="20231130-7026-1"/>
    <s v="OTC5027-R"/>
    <x v="2901"/>
    <x v="0"/>
  </r>
  <r>
    <x v="55"/>
    <x v="55"/>
    <s v="우리이앤엘(주)"/>
    <d v="2023-11-30T00:00:00"/>
    <s v="20231130-7027-1"/>
    <s v="OSZ-1019A-12V"/>
    <x v="2902"/>
    <x v="0"/>
  </r>
  <r>
    <x v="55"/>
    <x v="55"/>
    <s v="(주)앤에스텍"/>
    <d v="2023-11-30T00:00:00"/>
    <s v="20231130-7029-1"/>
    <s v="OSD-2130-3"/>
    <x v="2903"/>
    <x v="0"/>
  </r>
  <r>
    <x v="55"/>
    <x v="55"/>
    <s v="럭스피아㈜ 전주지점"/>
    <d v="2023-11-30T00:00:00"/>
    <s v="20231130-7031-1"/>
    <s v="OSZ-1023A-12V 외 2종"/>
    <x v="2904"/>
    <x v="0"/>
  </r>
  <r>
    <x v="55"/>
    <x v="55"/>
    <s v="(주)큐에스아이"/>
    <d v="2023-11-30T00:00:00"/>
    <s v="20231130-7032-1"/>
    <s v="OSS-2094064A"/>
    <x v="2905"/>
    <x v="0"/>
  </r>
  <r>
    <x v="55"/>
    <x v="55"/>
    <s v="(주)큐에스아이"/>
    <d v="2023-11-30T00:00:00"/>
    <s v="20231130-7033-1"/>
    <s v="OSD-2068"/>
    <x v="2906"/>
    <x v="0"/>
  </r>
  <r>
    <x v="55"/>
    <x v="55"/>
    <s v="(주)동부엘이디"/>
    <d v="2023-11-30T00:00:00"/>
    <s v="20231130-7034-1"/>
    <s v="OSZ-2019A-14V13 외1종"/>
    <x v="983"/>
    <x v="0"/>
  </r>
  <r>
    <x v="55"/>
    <x v="55"/>
    <s v="(주)트리노테크놀로지"/>
    <d v="2023-11-30T00:00:00"/>
    <s v="20231130-7035-1"/>
    <s v="OPFD10A135-E1"/>
    <x v="2907"/>
    <x v="0"/>
  </r>
  <r>
    <x v="55"/>
    <x v="55"/>
    <s v="(주)큐에스아이"/>
    <d v="2023-12-07T00:00:00"/>
    <s v="20231207-7006-2"/>
    <s v="8월분 매출대금 회수"/>
    <x v="1"/>
    <x v="1895"/>
  </r>
  <r>
    <x v="55"/>
    <x v="55"/>
    <s v="(주)원반도체"/>
    <d v="2023-12-08T00:00:00"/>
    <s v="20231208-7006-2"/>
    <s v="9월분 매출대금 회수"/>
    <x v="1"/>
    <x v="1390"/>
  </r>
  <r>
    <x v="55"/>
    <x v="55"/>
    <s v="㈜루미컴"/>
    <d v="2023-12-15T00:00:00"/>
    <s v="20231215-7004-3"/>
    <s v="9월분 매출대금 회수"/>
    <x v="1"/>
    <x v="1896"/>
  </r>
  <r>
    <x v="55"/>
    <x v="55"/>
    <s v="(주)큐에스아이"/>
    <d v="2023-12-15T00:00:00"/>
    <s v="20231215-7005-3"/>
    <s v="10월분 매출대금 회수"/>
    <x v="1"/>
    <x v="1897"/>
  </r>
  <r>
    <x v="55"/>
    <x v="55"/>
    <s v="레이트론(주)"/>
    <d v="2023-12-25T00:00:00"/>
    <s v="20231225-7005-1"/>
    <s v="OSZ-1019B-14V"/>
    <x v="2908"/>
    <x v="0"/>
  </r>
  <r>
    <x v="55"/>
    <x v="55"/>
    <s v="(주)동부엘이디"/>
    <d v="2023-12-26T00:00:00"/>
    <s v="20231226-7004-1"/>
    <s v="OSZ-1019A-12V13 외1종"/>
    <x v="2909"/>
    <x v="0"/>
  </r>
  <r>
    <x v="55"/>
    <x v="55"/>
    <s v="럭스피아㈜ 전주지점"/>
    <d v="2023-12-26T00:00:00"/>
    <s v="20231226-7005-1"/>
    <s v="OSZ-1023A-12V 외 3종"/>
    <x v="2910"/>
    <x v="0"/>
  </r>
  <r>
    <x v="55"/>
    <x v="55"/>
    <s v="(주)동부엘이디"/>
    <d v="2023-12-27T00:00:00"/>
    <s v="20231227-7015-2"/>
    <s v="11/30일자 매출대금 회수"/>
    <x v="1"/>
    <x v="1898"/>
  </r>
  <r>
    <x v="55"/>
    <x v="55"/>
    <s v="서울반도체(주)"/>
    <d v="2023-12-27T00:00:00"/>
    <s v="20231227-7019-1"/>
    <s v="OSZ-1019A-12V 외 2종"/>
    <x v="2911"/>
    <x v="0"/>
  </r>
  <r>
    <x v="55"/>
    <x v="55"/>
    <s v="레이트론(주)"/>
    <d v="2023-12-28T00:00:00"/>
    <s v="20231228-7008-3"/>
    <s v="10월분 매출대금 회수"/>
    <x v="1"/>
    <x v="1899"/>
  </r>
  <r>
    <x v="55"/>
    <x v="55"/>
    <s v="(주)트리노테크놀로지"/>
    <d v="2023-12-28T00:00:00"/>
    <s v="20231228-7008-5"/>
    <s v="9/27일자 매출대금 회수"/>
    <x v="1"/>
    <x v="1900"/>
  </r>
  <r>
    <x v="55"/>
    <x v="55"/>
    <s v="우리이앤엘(주)"/>
    <d v="2023-12-28T00:00:00"/>
    <s v="20231228-7010-1"/>
    <s v="OSZ-1019A-12V"/>
    <x v="2912"/>
    <x v="0"/>
  </r>
  <r>
    <x v="55"/>
    <x v="55"/>
    <s v="(주)제엠제코"/>
    <d v="2023-12-29T00:00:00"/>
    <s v="20231229-7001-2"/>
    <s v="10월분 매출대금 회수"/>
    <x v="1"/>
    <x v="1901"/>
  </r>
  <r>
    <x v="55"/>
    <x v="55"/>
    <s v="(주)원반도체"/>
    <d v="2023-12-29T00:00:00"/>
    <s v="20231229-7002-2"/>
    <s v="9월분 매출대금 회수"/>
    <x v="1"/>
    <x v="1902"/>
  </r>
  <r>
    <x v="55"/>
    <x v="55"/>
    <s v="(주)큐에스아이"/>
    <d v="2023-12-29T00:00:00"/>
    <s v="20231229-7003-2"/>
    <s v="10월분 매출대금 회수"/>
    <x v="1"/>
    <x v="1903"/>
  </r>
  <r>
    <x v="55"/>
    <x v="55"/>
    <s v="(주)앤에스텍"/>
    <d v="2023-12-29T00:00:00"/>
    <s v="20231229-7018-3"/>
    <s v="10월분 매출대금 회수"/>
    <x v="1"/>
    <x v="1904"/>
  </r>
  <r>
    <x v="55"/>
    <x v="55"/>
    <s v="GLOCHIPS"/>
    <d v="2023-12-29T00:00:00"/>
    <s v="20231229-7019-2"/>
    <s v="9/27일자 매출대금 회수"/>
    <x v="1"/>
    <x v="1905"/>
  </r>
  <r>
    <x v="55"/>
    <x v="55"/>
    <s v="럭스피아㈜ 전주지점"/>
    <d v="2023-12-29T00:00:00"/>
    <s v="20231229-7019-6"/>
    <s v="10/31일자 매출대금 회수"/>
    <x v="1"/>
    <x v="1790"/>
  </r>
  <r>
    <x v="55"/>
    <x v="55"/>
    <s v="(주)앤에스텍"/>
    <d v="2023-12-29T00:00:00"/>
    <s v="20231229-7020-1"/>
    <s v="OSD-2130-3"/>
    <x v="2913"/>
    <x v="0"/>
  </r>
  <r>
    <x v="55"/>
    <x v="55"/>
    <s v="GLOCHIPS"/>
    <d v="2023-12-31T00:00:00"/>
    <s v="20231231-7005-1"/>
    <s v="OTC5027-R"/>
    <x v="2914"/>
    <x v="0"/>
  </r>
  <r>
    <x v="55"/>
    <x v="55"/>
    <s v="(주)원반도체"/>
    <d v="2023-12-31T00:00:00"/>
    <s v="20231231-7007-1"/>
    <s v="OSD-1250 외 3종"/>
    <x v="2915"/>
    <x v="0"/>
  </r>
  <r>
    <x v="55"/>
    <x v="55"/>
    <s v="(주)큐에스아이"/>
    <d v="2023-12-31T00:00:00"/>
    <s v="20231231-7008-1"/>
    <s v="OSS-2084124"/>
    <x v="2916"/>
    <x v="0"/>
  </r>
  <r>
    <x v="55"/>
    <x v="55"/>
    <s v="(주)큐에스아이"/>
    <d v="2023-12-31T00:00:00"/>
    <s v="20231231-7009-1"/>
    <s v="OSD-1068N 외"/>
    <x v="2917"/>
    <x v="0"/>
  </r>
  <r>
    <x v="56"/>
    <x v="56"/>
    <s v="SANKEN ELECTRIC CO LTD"/>
    <d v="2023-01-03T00:00:00"/>
    <s v="20230103-7003-2"/>
    <s v="9월잔금,10월일부 매출대금 회수"/>
    <x v="1"/>
    <x v="1906"/>
  </r>
  <r>
    <x v="56"/>
    <x v="56"/>
    <s v="삼성전자(주)"/>
    <d v="2023-01-03T00:00:00"/>
    <s v="20230103-7004-2"/>
    <s v="12/30일자 매출대금 회수"/>
    <x v="1"/>
    <x v="1907"/>
  </r>
  <r>
    <x v="56"/>
    <x v="56"/>
    <s v="ASIANTECH OPTIC CORP"/>
    <d v="2023-01-03T00:00:00"/>
    <s v="20230103-7005-2"/>
    <s v="10월일부 매출대금 회수"/>
    <x v="1"/>
    <x v="1908"/>
  </r>
  <r>
    <x v="56"/>
    <x v="56"/>
    <s v="Nanjing Evergreen trade co ltd"/>
    <d v="2023-01-05T00:00:00"/>
    <s v="20230105-7005-2"/>
    <s v="1월잔금,2월일부 매출대금 회수"/>
    <x v="1"/>
    <x v="1909"/>
  </r>
  <r>
    <x v="56"/>
    <x v="56"/>
    <s v="CT MICROELECTRONICS"/>
    <d v="2023-01-05T00:00:00"/>
    <s v="20230105-7008-1"/>
    <s v="OST-3041(300-450) 외"/>
    <x v="2918"/>
    <x v="0"/>
  </r>
  <r>
    <x v="56"/>
    <x v="56"/>
    <s v="SHANTOU HUASHAN ELECTRONIC"/>
    <d v="2023-01-06T00:00:00"/>
    <s v="20230106-7002-2"/>
    <s v="11월분 매출대금 회수"/>
    <x v="1"/>
    <x v="1910"/>
  </r>
  <r>
    <x v="56"/>
    <x v="56"/>
    <s v="SHENZHEN JUFEI OPTOELECTRONICS"/>
    <d v="2023-01-06T00:00:00"/>
    <s v="20230106-7007-1"/>
    <s v="OSZ-2019NAL-14V13"/>
    <x v="2919"/>
    <x v="0"/>
  </r>
  <r>
    <x v="56"/>
    <x v="56"/>
    <s v="OSRAM Opto Semiconductors Sdn."/>
    <d v="2023-01-07T00:00:00"/>
    <s v="20230107-7003-1"/>
    <s v="OSZ-1021A-7V 외_x000a__x000a_"/>
    <x v="2920"/>
    <x v="0"/>
  </r>
  <r>
    <x v="56"/>
    <x v="56"/>
    <s v="JIANGSU HENGFENG SUNTEC TECHNOLOGY CO LTD"/>
    <d v="2023-01-07T00:00:00"/>
    <s v="20230107-7004-1"/>
    <s v="OTDA54400CS"/>
    <x v="2921"/>
    <x v="0"/>
  </r>
  <r>
    <x v="56"/>
    <x v="56"/>
    <s v="OSRAM Opto Semiconductors Sdn."/>
    <d v="2023-01-09T00:00:00"/>
    <s v="20230109-7009-2"/>
    <s v="9월일부 매출대금 회수"/>
    <x v="1"/>
    <x v="1911"/>
  </r>
  <r>
    <x v="56"/>
    <x v="56"/>
    <s v="QUINTEC LASER SEMICONDUCTOR"/>
    <d v="2023-01-09T00:00:00"/>
    <s v="20230109-7011-1"/>
    <s v="OSD-1068N"/>
    <x v="2922"/>
    <x v="0"/>
  </r>
  <r>
    <x v="56"/>
    <x v="56"/>
    <s v="Jiangxi MTC Optoelectronics Co., LTD"/>
    <d v="2023-01-10T00:00:00"/>
    <s v="20230110-7013-1"/>
    <s v="OSZ-1019A-12V(130)"/>
    <x v="2923"/>
    <x v="0"/>
  </r>
  <r>
    <x v="56"/>
    <x v="56"/>
    <s v="SHENZHEN ORIENT CO.,LTD."/>
    <d v="2023-01-10T00:00:00"/>
    <s v="20230110-7014-1"/>
    <s v="OSTA1104 RETURN"/>
    <x v="2924"/>
    <x v="0"/>
  </r>
  <r>
    <x v="56"/>
    <x v="56"/>
    <s v="Huizhou Espace photoglectric Co.,LTD"/>
    <d v="2023-01-11T00:00:00"/>
    <s v="20230111-7003-1"/>
    <s v="OTDA54400CS"/>
    <x v="2925"/>
    <x v="0"/>
  </r>
  <r>
    <x v="56"/>
    <x v="56"/>
    <s v="JIANGSU HONG JIA ELECTRONIC"/>
    <d v="2023-01-11T00:00:00"/>
    <s v="20230111-7004-1"/>
    <s v="OTDA4836C"/>
    <x v="2926"/>
    <x v="0"/>
  </r>
  <r>
    <x v="56"/>
    <x v="56"/>
    <s v="Jingnan Electronics CO., LTD"/>
    <d v="2023-01-11T00:00:00"/>
    <s v="20230111-7005-1"/>
    <s v="OTDA54400CS"/>
    <x v="2927"/>
    <x v="0"/>
  </r>
  <r>
    <x v="56"/>
    <x v="56"/>
    <s v="GUANGZHOU DONG DO ELECTRONICS"/>
    <d v="2023-01-12T00:00:00"/>
    <s v="20230112-7003-1"/>
    <s v="OTDA54400CS"/>
    <x v="2928"/>
    <x v="0"/>
  </r>
  <r>
    <x v="56"/>
    <x v="56"/>
    <s v="JIANGSU HENGFENG SUNTEC TECHNOLOGY CO LTD"/>
    <d v="2023-01-12T00:00:00"/>
    <s v="20230112-7004-1"/>
    <s v="OTDA54400CS"/>
    <x v="2929"/>
    <x v="0"/>
  </r>
  <r>
    <x v="56"/>
    <x v="56"/>
    <s v="삼성엘이디주식회사(TIANJIN)"/>
    <d v="2023-01-12T00:00:00"/>
    <s v="20230112-7008-1"/>
    <s v="OSZ-1021A-14V 외_x000a__x000a_"/>
    <x v="2930"/>
    <x v="0"/>
  </r>
  <r>
    <x v="56"/>
    <x v="56"/>
    <s v="SHENZHEN CITY SUNMOON ELEC"/>
    <d v="2023-01-13T00:00:00"/>
    <s v="20230113-7006-1"/>
    <s v="OSZ-1017B-7V 외"/>
    <x v="2931"/>
    <x v="0"/>
  </r>
  <r>
    <x v="56"/>
    <x v="56"/>
    <s v="OSRAM Opto Semiconductors Sdn."/>
    <d v="2023-01-13T00:00:00"/>
    <s v="20230113-7007-1"/>
    <s v="OSZ-1021A-7V 외"/>
    <x v="2932"/>
    <x v="0"/>
  </r>
  <r>
    <x v="56"/>
    <x v="56"/>
    <s v="LUMENS VINA CO., LTD"/>
    <d v="2023-01-15T00:00:00"/>
    <s v="20230115-7002-1"/>
    <s v="OSZ-1019A-12V"/>
    <x v="2933"/>
    <x v="0"/>
  </r>
  <r>
    <x v="56"/>
    <x v="56"/>
    <s v="Kwangmyung Semiconductor CO.,"/>
    <d v="2023-01-16T00:00:00"/>
    <s v="20230116-7007-1"/>
    <s v="OSZ-1021A-7V"/>
    <x v="2934"/>
    <x v="0"/>
  </r>
  <r>
    <x v="56"/>
    <x v="56"/>
    <s v="Nanjing Evergreen trade co ltd"/>
    <d v="2023-01-17T00:00:00"/>
    <s v="20230117-7008-1"/>
    <s v="OSD-1300-3 외"/>
    <x v="2935"/>
    <x v="0"/>
  </r>
  <r>
    <x v="56"/>
    <x v="56"/>
    <s v="Jingnan Electronics CO., LTD"/>
    <d v="2023-01-18T00:00:00"/>
    <s v="20230118-7007-1"/>
    <s v="OTDA54400CS"/>
    <x v="2936"/>
    <x v="0"/>
  </r>
  <r>
    <x v="56"/>
    <x v="56"/>
    <s v="삼성엘이디주식회사(TIANJIN)"/>
    <d v="2023-01-18T00:00:00"/>
    <s v="20230118-7011-1"/>
    <s v="OSZ-1019A(12)13외"/>
    <x v="2937"/>
    <x v="0"/>
  </r>
  <r>
    <x v="56"/>
    <x v="56"/>
    <s v="SEOUL SEMICONDUCTOR VINA"/>
    <d v="2023-01-20T00:00:00"/>
    <s v="20230120-7004-1"/>
    <s v="OSZ-1019A-12V 외"/>
    <x v="2938"/>
    <x v="0"/>
  </r>
  <r>
    <x v="56"/>
    <x v="56"/>
    <s v="Jingnan Electronics CO., LTD"/>
    <d v="2023-01-25T00:00:00"/>
    <s v="20230125-7030-2"/>
    <s v="8월,9월일부 매출대금 회수"/>
    <x v="1"/>
    <x v="1912"/>
  </r>
  <r>
    <x v="56"/>
    <x v="56"/>
    <s v="JIANGSU HENGFENG SUNTEC TECHNOLOGY CO LTD"/>
    <d v="2023-01-25T00:00:00"/>
    <s v="20230125-7031-2"/>
    <s v="1월분 매출대금 회수"/>
    <x v="1"/>
    <x v="1913"/>
  </r>
  <r>
    <x v="56"/>
    <x v="56"/>
    <s v="shenzhen keweixin optics"/>
    <d v="2023-01-25T00:00:00"/>
    <s v="20230125-7032-1"/>
    <s v="OTDA54400CS"/>
    <x v="2939"/>
    <x v="0"/>
  </r>
  <r>
    <x v="56"/>
    <x v="56"/>
    <s v="GUANGZHOU DONG DO ELECTRONICS"/>
    <d v="2023-01-25T00:00:00"/>
    <s v="20230125-7033-1"/>
    <s v="OTDA54400CS"/>
    <x v="2940"/>
    <x v="0"/>
  </r>
  <r>
    <x v="56"/>
    <x v="56"/>
    <s v="Jiangxi MTC Optoelectronics Co., LTD"/>
    <d v="2023-01-26T00:00:00"/>
    <s v="20230126-7005-1"/>
    <s v="OSZ-1019A-12V(130)"/>
    <x v="2941"/>
    <x v="0"/>
  </r>
  <r>
    <x v="56"/>
    <x v="56"/>
    <s v="OSRAM Opto Semiconductors Sdn."/>
    <d v="2023-01-27T00:00:00"/>
    <s v="20230127-7007-1"/>
    <s v="OSZ-2021A-7V 외"/>
    <x v="2942"/>
    <x v="0"/>
  </r>
  <r>
    <x v="56"/>
    <x v="56"/>
    <s v="SANKEN ELECTRIC CO LTD"/>
    <d v="2023-01-27T00:00:00"/>
    <s v="20230127-7008-1"/>
    <s v="OSZ-2019A-7V"/>
    <x v="2943"/>
    <x v="0"/>
  </r>
  <r>
    <x v="56"/>
    <x v="56"/>
    <s v="ASIANTECH OPTIC CORP"/>
    <d v="2023-01-30T00:00:00"/>
    <s v="20230130-7005-1"/>
    <s v="OSZ-1021B-7V15외"/>
    <x v="1223"/>
    <x v="0"/>
  </r>
  <r>
    <x v="56"/>
    <x v="56"/>
    <s v="CT MICROELECTRONICS"/>
    <d v="2023-01-30T00:00:00"/>
    <s v="20230130-7006-1"/>
    <s v="OST-3041(300-450) 외"/>
    <x v="2944"/>
    <x v="0"/>
  </r>
  <r>
    <x v="56"/>
    <x v="56"/>
    <s v="SEOUL SEMICONDUCTOR VINA"/>
    <d v="2023-01-30T00:00:00"/>
    <s v="20230130-7007-1"/>
    <s v="OSZ-1019A-12V 외"/>
    <x v="2945"/>
    <x v="0"/>
  </r>
  <r>
    <x v="56"/>
    <x v="56"/>
    <s v="SHENZHEN"/>
    <d v="2023-01-30T00:00:00"/>
    <s v="20230130-7008-1"/>
    <s v="OSD-1300-3 외"/>
    <x v="2946"/>
    <x v="0"/>
  </r>
  <r>
    <x v="56"/>
    <x v="56"/>
    <s v="Nanjing Evergreen trade co ltd"/>
    <d v="2023-01-30T00:00:00"/>
    <s v="20230130-7009-1"/>
    <s v="OSD-1300-3 외"/>
    <x v="2947"/>
    <x v="0"/>
  </r>
  <r>
    <x v="56"/>
    <x v="56"/>
    <s v="삼성엘이디주식회사(TIANJIN)"/>
    <d v="2023-01-31T00:00:00"/>
    <s v="20230131-7014-1"/>
    <s v="OSZ-1019A(12)13외"/>
    <x v="2948"/>
    <x v="0"/>
  </r>
  <r>
    <x v="56"/>
    <x v="56"/>
    <s v="㈜옵토리치일렉트로닉스"/>
    <d v="2023-01-31T00:00:00"/>
    <s v="20230131-7017-1"/>
    <s v="OSD-1300"/>
    <x v="2949"/>
    <x v="0"/>
  </r>
  <r>
    <x v="56"/>
    <x v="56"/>
    <s v="레이트론(주)"/>
    <d v="2023-01-31T00:00:00"/>
    <s v="20230131-7020-1"/>
    <s v="OSD-2130-3외 3종"/>
    <x v="2950"/>
    <x v="0"/>
  </r>
  <r>
    <x v="56"/>
    <x v="56"/>
    <s v="삼성전자(주)"/>
    <d v="2023-01-31T00:00:00"/>
    <s v="20230131-7027-1"/>
    <s v="OSZ-1019A-12V13외 3종"/>
    <x v="723"/>
    <x v="0"/>
  </r>
  <r>
    <x v="56"/>
    <x v="56"/>
    <s v="레이트론(주)"/>
    <d v="2023-01-31T00:00:00"/>
    <s v="20230131-7031-2"/>
    <s v="11월분 매출대금 회수"/>
    <x v="1"/>
    <x v="1914"/>
  </r>
  <r>
    <x v="56"/>
    <x v="56"/>
    <s v="삼성엘이디주식회사(TIANJIN)"/>
    <d v="2023-01-31T00:00:00"/>
    <s v="20230131-7035-2"/>
    <s v="11월분 매출대금 회수"/>
    <x v="1"/>
    <x v="1915"/>
  </r>
  <r>
    <x v="56"/>
    <x v="56"/>
    <s v="SEOUL SEMICONDUCTOR VINA"/>
    <d v="2023-02-03T00:00:00"/>
    <s v="20230203-7005-2"/>
    <s v="7월잔금,8월일부 매출대금 회수"/>
    <x v="1"/>
    <x v="1916"/>
  </r>
  <r>
    <x v="56"/>
    <x v="56"/>
    <s v="Huizhou Espace photoglectric Co.,LTD"/>
    <d v="2023-02-03T00:00:00"/>
    <s v="20230203-7006-2"/>
    <s v="9월일부 매출대금 회수"/>
    <x v="1"/>
    <x v="1917"/>
  </r>
  <r>
    <x v="56"/>
    <x v="56"/>
    <s v="삼성엘이디주식회사(TIANJIN)"/>
    <d v="2023-02-04T00:00:00"/>
    <s v="20230204-7002-1"/>
    <s v="OSZ-1019A(12)13 외"/>
    <x v="2951"/>
    <x v="0"/>
  </r>
  <r>
    <x v="56"/>
    <x v="56"/>
    <s v="OSRAM Opto Semiconductors Sdn."/>
    <d v="2023-02-04T00:00:00"/>
    <s v="20230204-7003-1"/>
    <s v="OSZ-1021-50V"/>
    <x v="2952"/>
    <x v="0"/>
  </r>
  <r>
    <x v="56"/>
    <x v="56"/>
    <s v="shenzhen keweixin optics"/>
    <d v="2023-02-06T00:00:00"/>
    <s v="20230206-7005-2"/>
    <s v="8월일부 매출대금 회수"/>
    <x v="1"/>
    <x v="1918"/>
  </r>
  <r>
    <x v="56"/>
    <x v="56"/>
    <s v="㈜옵토리치일렉트로닉스"/>
    <d v="2023-02-06T00:00:00"/>
    <s v="20230206-7006-2"/>
    <s v="11월분 매출대금 회수"/>
    <x v="1"/>
    <x v="1919"/>
  </r>
  <r>
    <x v="56"/>
    <x v="56"/>
    <s v="Kwangmyung Semiconductor CO.,"/>
    <d v="2023-02-07T00:00:00"/>
    <s v="20230207-7004-2"/>
    <s v="8월일부 매출대금 회수"/>
    <x v="1"/>
    <x v="1920"/>
  </r>
  <r>
    <x v="56"/>
    <x v="56"/>
    <s v="GUANGZHOU DONG DO ELECTRONICS"/>
    <d v="2023-02-07T00:00:00"/>
    <s v="20230207-7005-2"/>
    <s v="8월잔금,9월분 매출대금 회수"/>
    <x v="1"/>
    <x v="1921"/>
  </r>
  <r>
    <x v="56"/>
    <x v="56"/>
    <s v="SANKEN ELECTRIC CO LTD"/>
    <d v="2023-02-07T00:00:00"/>
    <s v="20230207-7006-2"/>
    <s v="10월잔금,11월일부 매출대금 회수"/>
    <x v="1"/>
    <x v="1922"/>
  </r>
  <r>
    <x v="56"/>
    <x v="56"/>
    <s v="EVERLIGHT ELECTRONICS CO.,LTD."/>
    <d v="2023-02-07T00:00:00"/>
    <s v="20230207-7007-2"/>
    <s v="8월분 매출대금 회수"/>
    <x v="1"/>
    <x v="1923"/>
  </r>
  <r>
    <x v="56"/>
    <x v="56"/>
    <s v="OSRAM Opto Semiconductors Sdn."/>
    <d v="2023-02-07T00:00:00"/>
    <s v="20230207-7008-2"/>
    <s v="9월잔금,10월일부 매출대금 회수"/>
    <x v="1"/>
    <x v="1924"/>
  </r>
  <r>
    <x v="56"/>
    <x v="56"/>
    <s v="HONGLI OPTO ELECTRONIC CO LTD"/>
    <d v="2023-02-09T00:00:00"/>
    <s v="20230209-7008-1"/>
    <s v="OSZ-1019A-6V 외"/>
    <x v="2953"/>
    <x v="0"/>
  </r>
  <r>
    <x v="56"/>
    <x v="56"/>
    <s v="GUANGZHOU DONG DO ELECTRONICS"/>
    <d v="2023-02-09T00:00:00"/>
    <s v="20230209-7009-1"/>
    <s v="OTDA54400CS"/>
    <x v="2954"/>
    <x v="0"/>
  </r>
  <r>
    <x v="56"/>
    <x v="56"/>
    <s v="Huizhou Espace photoglectric Co.,LTD"/>
    <d v="2023-02-09T00:00:00"/>
    <s v="20230209-7010-1"/>
    <s v="OTDA54400CS"/>
    <x v="2955"/>
    <x v="0"/>
  </r>
  <r>
    <x v="56"/>
    <x v="56"/>
    <s v="OSRAM Opto Semiconductors Sdn."/>
    <d v="2023-02-09T00:00:00"/>
    <s v="20230209-7011-1"/>
    <s v="OSZ-1021A-7V 외"/>
    <x v="2956"/>
    <x v="0"/>
  </r>
  <r>
    <x v="56"/>
    <x v="56"/>
    <s v="삼성전자(주)"/>
    <d v="2023-02-10T00:00:00"/>
    <s v="20230210-7005-2"/>
    <s v="1/31일자 매출대금 회수"/>
    <x v="1"/>
    <x v="1925"/>
  </r>
  <r>
    <x v="56"/>
    <x v="56"/>
    <s v="SHENZHEN INVSEMI TECHNOLOGY CO"/>
    <d v="2023-02-12T00:00:00"/>
    <s v="20230212-7001-1"/>
    <s v="OPFD01A060R"/>
    <x v="2957"/>
    <x v="0"/>
  </r>
  <r>
    <x v="56"/>
    <x v="56"/>
    <s v="SHENZHEN CITY SUNMOON ELEC"/>
    <d v="2023-02-13T00:00:00"/>
    <s v="20230213-7003-1"/>
    <s v="OSZ-1017B-7V 외"/>
    <x v="2958"/>
    <x v="0"/>
  </r>
  <r>
    <x v="56"/>
    <x v="56"/>
    <s v="LUMENS VINA CO., LTD"/>
    <d v="2023-02-14T00:00:00"/>
    <s v="20230214-7004-1"/>
    <s v="OSZ-1019A-12V"/>
    <x v="2959"/>
    <x v="0"/>
  </r>
  <r>
    <x v="56"/>
    <x v="56"/>
    <s v="SHENZHEN ORIENT CO.,LTD."/>
    <d v="2023-02-15T00:00:00"/>
    <s v="20230215-7006-2"/>
    <s v="21년11월잔금,12월분,1월,2월,3월일부 매출대금 회수"/>
    <x v="1"/>
    <x v="1926"/>
  </r>
  <r>
    <x v="56"/>
    <x v="56"/>
    <s v="JIANGSU HENGFENG SUNTEC TECHNOLOGY CO LTD"/>
    <d v="2023-02-15T00:00:00"/>
    <s v="20230215-7011-1"/>
    <s v="OTDA54400CS"/>
    <x v="2960"/>
    <x v="0"/>
  </r>
  <r>
    <x v="56"/>
    <x v="56"/>
    <s v="JIANGXI HONGLI TRONIC CO LTD"/>
    <d v="2023-02-16T00:00:00"/>
    <s v="20230216-7007-1"/>
    <s v="OSZ-1019A-6V 외"/>
    <x v="2961"/>
    <x v="0"/>
  </r>
  <r>
    <x v="56"/>
    <x v="56"/>
    <s v="삼성엘이디주식회사(TIANJIN)"/>
    <d v="2023-02-17T00:00:00"/>
    <s v="20230217-7003-1"/>
    <s v="OSZ-1019A(12)13 외"/>
    <x v="2962"/>
    <x v="0"/>
  </r>
  <r>
    <x v="56"/>
    <x v="56"/>
    <s v="SEOUL SEMICONDUCTOR VINA"/>
    <d v="2023-02-17T00:00:00"/>
    <s v="20230217-7004-1"/>
    <s v="OSZ-1019A-6V 외"/>
    <x v="2963"/>
    <x v="0"/>
  </r>
  <r>
    <x v="56"/>
    <x v="56"/>
    <s v="OSRAM Opto Semiconductors Sdn."/>
    <d v="2023-02-17T00:00:00"/>
    <s v="20230217-7006-1"/>
    <s v="OSZ-1021A-7V 외"/>
    <x v="2964"/>
    <x v="0"/>
  </r>
  <r>
    <x v="56"/>
    <x v="56"/>
    <s v="Nanjing Evergreen trade co ltd"/>
    <d v="2023-02-17T00:00:00"/>
    <s v="20230217-7007-1"/>
    <s v="OSD-1300-3 외"/>
    <x v="2965"/>
    <x v="0"/>
  </r>
  <r>
    <x v="56"/>
    <x v="56"/>
    <s v="SEOUL SEMICONDUCTOR VINA"/>
    <d v="2023-02-18T00:00:00"/>
    <s v="20230218-7001-1"/>
    <s v="OSZ-1019A-6V 외"/>
    <x v="2966"/>
    <x v="0"/>
  </r>
  <r>
    <x v="56"/>
    <x v="56"/>
    <s v="POWER KEY MICROELECTRONICS"/>
    <d v="2023-02-19T00:00:00"/>
    <s v="20230219-7001-1"/>
    <s v="OPTC13002HVBPI-Y"/>
    <x v="2967"/>
    <x v="0"/>
  </r>
  <r>
    <x v="56"/>
    <x v="56"/>
    <s v="SHENZHEN CITY SUNMOON ELEC"/>
    <d v="2023-02-20T00:00:00"/>
    <s v="20230220-7005-1"/>
    <s v="OSZ-1017B-7V"/>
    <x v="2968"/>
    <x v="0"/>
  </r>
  <r>
    <x v="56"/>
    <x v="56"/>
    <s v="QUINTEC LASER SEMICONDUCTOR"/>
    <d v="2023-02-20T00:00:00"/>
    <s v="20230220-7006-1"/>
    <s v="OSS-2094064A"/>
    <x v="2969"/>
    <x v="0"/>
  </r>
  <r>
    <x v="56"/>
    <x v="56"/>
    <s v="shenzhen keweixin optics"/>
    <d v="2023-02-21T00:00:00"/>
    <s v="20230221-7002-1"/>
    <s v="OTDA54400CS"/>
    <x v="2970"/>
    <x v="0"/>
  </r>
  <r>
    <x v="56"/>
    <x v="56"/>
    <s v="GUANGZHOU DONG DO ELECTRONICS"/>
    <d v="2023-02-21T00:00:00"/>
    <s v="20230221-7003-1"/>
    <s v="OTDA54400CS"/>
    <x v="2971"/>
    <x v="0"/>
  </r>
  <r>
    <x v="56"/>
    <x v="56"/>
    <s v="Jingnan Electronics CO., LTD"/>
    <d v="2023-02-21T00:00:00"/>
    <s v="20230221-7004-1"/>
    <s v="OTDA54400CS 외"/>
    <x v="2972"/>
    <x v="0"/>
  </r>
  <r>
    <x v="56"/>
    <x v="56"/>
    <s v="삼성엘이디주식회사(TIANJIN)"/>
    <d v="2023-02-22T00:00:00"/>
    <s v="20230222-7001-2"/>
    <s v="12월분 매출대금 회수"/>
    <x v="1"/>
    <x v="1927"/>
  </r>
  <r>
    <x v="56"/>
    <x v="56"/>
    <s v="JIANGSU HENGFENG SUNTEC TECHNOLOGY CO LTD"/>
    <d v="2023-02-22T00:00:00"/>
    <s v="20230222-7002-2"/>
    <s v="2월분 매출대금 회수"/>
    <x v="1"/>
    <x v="1484"/>
  </r>
  <r>
    <x v="56"/>
    <x v="56"/>
    <s v="㈜옵토리치일렉트로닉스"/>
    <d v="2023-02-22T00:00:00"/>
    <s v="20230222-7003-2"/>
    <s v="12월분 매출대금 회수"/>
    <x v="1"/>
    <x v="1928"/>
  </r>
  <r>
    <x v="56"/>
    <x v="56"/>
    <s v="OSRAM Opto Semiconductors Sdn."/>
    <d v="2023-02-23T00:00:00"/>
    <s v="20230223-7005-1"/>
    <s v="OSZ-2021A-7V 외_x000a__x000a_"/>
    <x v="2973"/>
    <x v="0"/>
  </r>
  <r>
    <x v="56"/>
    <x v="56"/>
    <s v="SHENZHEN CITY SUNMOON ELEC"/>
    <d v="2023-02-24T00:00:00"/>
    <s v="20230224-7023-1"/>
    <s v="OSZ-1017B-7V 외"/>
    <x v="2974"/>
    <x v="0"/>
  </r>
  <r>
    <x v="56"/>
    <x v="56"/>
    <s v="삼성엘이디주식회사(TIANJIN)"/>
    <d v="2023-02-25T00:00:00"/>
    <s v="20230225-7002-1"/>
    <s v="OSZ-1019A(12)13 외"/>
    <x v="2975"/>
    <x v="0"/>
  </r>
  <r>
    <x v="56"/>
    <x v="56"/>
    <s v="SEOUL SEMICONDUCTOR VINA"/>
    <d v="2023-02-26T00:00:00"/>
    <s v="20230226-7001-1"/>
    <s v="OTDA54400CS"/>
    <x v="2976"/>
    <x v="0"/>
  </r>
  <r>
    <x v="56"/>
    <x v="56"/>
    <s v="Nanjing Evergreen trade co ltd"/>
    <d v="2023-02-26T00:00:00"/>
    <s v="20230226-7002-1"/>
    <s v="OSD-1300-3 외"/>
    <x v="2977"/>
    <x v="0"/>
  </r>
  <r>
    <x v="56"/>
    <x v="56"/>
    <s v="JIANGXI HONGLI TRONIC CO LTD"/>
    <d v="2023-02-26T00:00:00"/>
    <s v="20230226-7003-1"/>
    <s v="OSZ-1026-50V12_x000a__x000a_"/>
    <x v="2978"/>
    <x v="0"/>
  </r>
  <r>
    <x v="56"/>
    <x v="56"/>
    <s v="QUINTEC LASER SEMICONDUCTOR"/>
    <d v="2023-02-27T00:00:00"/>
    <s v="20230227-7009-1"/>
    <s v="OSD-1068N 외"/>
    <x v="2979"/>
    <x v="0"/>
  </r>
  <r>
    <x v="56"/>
    <x v="56"/>
    <s v="GUANGZHOU DONG DO ELECTRONICS"/>
    <d v="2023-02-27T00:00:00"/>
    <s v="20230227-7010-1"/>
    <s v="OTDA54400CS"/>
    <x v="2980"/>
    <x v="0"/>
  </r>
  <r>
    <x v="56"/>
    <x v="56"/>
    <s v="Jiangxi MTC Optoelectronics Co., LTD"/>
    <d v="2023-02-27T00:00:00"/>
    <s v="20230227-7011-1"/>
    <s v="OSZ-1019A-12V(130)"/>
    <x v="2981"/>
    <x v="0"/>
  </r>
  <r>
    <x v="56"/>
    <x v="56"/>
    <s v="shenzhen keweixin optics"/>
    <d v="2023-02-27T00:00:00"/>
    <s v="20230227-7012-1"/>
    <s v="OTDA54400CS"/>
    <x v="2982"/>
    <x v="0"/>
  </r>
  <r>
    <x v="56"/>
    <x v="56"/>
    <s v="SANKEN ELECTRIC CO LTD"/>
    <d v="2023-02-27T00:00:00"/>
    <s v="20230227-7013-1"/>
    <s v="OSZ-2019A-7V"/>
    <x v="2983"/>
    <x v="0"/>
  </r>
  <r>
    <x v="56"/>
    <x v="56"/>
    <s v="SEOUL SEMICONDUCTOR VINA"/>
    <d v="2023-02-27T00:00:00"/>
    <s v="20230227-7014-1"/>
    <s v="OSZ-1019A-6V 외"/>
    <x v="2984"/>
    <x v="0"/>
  </r>
  <r>
    <x v="56"/>
    <x v="56"/>
    <s v="SHENZHEN JUFEI OPTOELECTRONICS"/>
    <d v="2023-02-28T00:00:00"/>
    <s v="20230228-7026-1"/>
    <s v="OSZ-2019NAL-14V13"/>
    <x v="2985"/>
    <x v="0"/>
  </r>
  <r>
    <x v="56"/>
    <x v="56"/>
    <s v="레이트론(주)"/>
    <d v="2023-02-28T00:00:00"/>
    <s v="20230228-7027-3"/>
    <s v="12월분 매출대금 회수"/>
    <x v="1"/>
    <x v="1929"/>
  </r>
  <r>
    <x v="56"/>
    <x v="56"/>
    <s v="QUINTEC LASER SEMICONDUCTOR"/>
    <d v="2023-02-28T00:00:00"/>
    <s v="20230228-7030-2"/>
    <s v="12월,1월분 매출대금 회수"/>
    <x v="1"/>
    <x v="1930"/>
  </r>
  <r>
    <x v="56"/>
    <x v="56"/>
    <s v="레이트론(주)"/>
    <d v="2023-02-28T00:00:00"/>
    <s v="20230228-7040-1"/>
    <s v="OSD-2130-3외 3종"/>
    <x v="2986"/>
    <x v="0"/>
  </r>
  <r>
    <x v="56"/>
    <x v="56"/>
    <s v="㈜옵토리치일렉트로닉스"/>
    <d v="2023-02-28T00:00:00"/>
    <s v="20230228-7042-1"/>
    <s v="OSD-1300"/>
    <x v="2987"/>
    <x v="0"/>
  </r>
  <r>
    <x v="56"/>
    <x v="56"/>
    <s v="삼성전자(주)"/>
    <d v="2023-02-28T00:00:00"/>
    <s v="20230228-7051-1"/>
    <s v="OSZ-2021A-14V 외 1종"/>
    <x v="737"/>
    <x v="0"/>
  </r>
  <r>
    <x v="56"/>
    <x v="56"/>
    <s v="SHEAUMANN LASER INC"/>
    <d v="2023-02-28T00:00:00"/>
    <s v="20230228-7061-1"/>
    <s v="OSD-1068N"/>
    <x v="2988"/>
    <x v="0"/>
  </r>
  <r>
    <x v="56"/>
    <x v="56"/>
    <s v="SHANDONG INSPUR HUAGUANG"/>
    <d v="2023-03-02T00:00:00"/>
    <s v="20230302-7003-2"/>
    <s v="3월잔금,4월일부 매출대금 회수"/>
    <x v="1"/>
    <x v="1931"/>
  </r>
  <r>
    <x v="56"/>
    <x v="56"/>
    <s v="OSRAM Opto Semiconductors Sdn."/>
    <d v="2023-03-02T00:00:00"/>
    <s v="20230302-7007-1"/>
    <s v="OSZ-1021-50V"/>
    <x v="2989"/>
    <x v="0"/>
  </r>
  <r>
    <x v="56"/>
    <x v="56"/>
    <s v="삼성전자(주)"/>
    <d v="2023-03-03T00:00:00"/>
    <s v="20230303-7004-2"/>
    <s v="2/23일자 매출대금 회수"/>
    <x v="1"/>
    <x v="1932"/>
  </r>
  <r>
    <x v="56"/>
    <x v="56"/>
    <s v="삼성엘이디주식회사(TIANJIN)"/>
    <d v="2023-03-04T00:00:00"/>
    <s v="20230304-7004-1"/>
    <s v="OSZ-1019A(12)13"/>
    <x v="2990"/>
    <x v="0"/>
  </r>
  <r>
    <x v="56"/>
    <x v="56"/>
    <s v="삼성엘이디주식회사(TIANJIN)"/>
    <d v="2023-03-06T00:00:00"/>
    <s v="20230306-7014-1"/>
    <s v="OSZ-1019A(12)13"/>
    <x v="2991"/>
    <x v="0"/>
  </r>
  <r>
    <x v="56"/>
    <x v="56"/>
    <s v="shenzhen keweixin optics"/>
    <d v="2023-03-07T00:00:00"/>
    <s v="20230307-7005-1"/>
    <s v="OTDA54400CS"/>
    <x v="2992"/>
    <x v="0"/>
  </r>
  <r>
    <x v="56"/>
    <x v="56"/>
    <s v="Huizhou Espace photoglectric Co.,LTD"/>
    <d v="2023-03-08T00:00:00"/>
    <s v="20230308-7005-1"/>
    <s v="OTDA54400CS"/>
    <x v="2993"/>
    <x v="0"/>
  </r>
  <r>
    <x v="56"/>
    <x v="56"/>
    <s v="LUMENS VINA CO., LTD"/>
    <d v="2023-03-09T00:00:00"/>
    <s v="20230309-7002-2"/>
    <s v="12월분 매출대금 회수"/>
    <x v="1"/>
    <x v="1933"/>
  </r>
  <r>
    <x v="56"/>
    <x v="56"/>
    <s v="shenzhen keweixin optics"/>
    <d v="2023-03-09T00:00:00"/>
    <s v="20230309-7003-2"/>
    <s v="8월잔금 매출대금 회수"/>
    <x v="1"/>
    <x v="1934"/>
  </r>
  <r>
    <x v="56"/>
    <x v="56"/>
    <s v="CHONGQING SILIAN OPTOELECTRONICS"/>
    <d v="2023-03-09T00:00:00"/>
    <s v="20230309-7004-2"/>
    <s v="6월잔금 매출대금 회수"/>
    <x v="1"/>
    <x v="1935"/>
  </r>
  <r>
    <x v="56"/>
    <x v="56"/>
    <s v="SHEAUMANN LASER INC"/>
    <d v="2023-03-09T00:00:00"/>
    <s v="20230309-7005-2"/>
    <s v="2월분 매출대금 회수"/>
    <x v="1"/>
    <x v="1495"/>
  </r>
  <r>
    <x v="56"/>
    <x v="56"/>
    <s v="Jingnan Electronics CO., LTD"/>
    <d v="2023-03-09T00:00:00"/>
    <s v="20230309-7011-1"/>
    <s v="OTDA54400CS"/>
    <x v="2994"/>
    <x v="0"/>
  </r>
  <r>
    <x v="56"/>
    <x v="56"/>
    <s v="SEOUL SEMICONDUCTOR SHENZHEN"/>
    <d v="2023-03-09T00:00:00"/>
    <s v="20230309-7012-1"/>
    <s v="OTDA54400"/>
    <x v="2995"/>
    <x v="0"/>
  </r>
  <r>
    <x v="56"/>
    <x v="56"/>
    <s v="Kwangmyung Semiconductor CO.,"/>
    <d v="2023-03-10T00:00:00"/>
    <s v="20230310-7012-1"/>
    <s v="OSZ-1026-50V 외"/>
    <x v="2996"/>
    <x v="0"/>
  </r>
  <r>
    <x v="56"/>
    <x v="56"/>
    <s v="삼성엘이디주식회사(TIANJIN)"/>
    <d v="2023-03-10T00:00:00"/>
    <s v="20230310-7013-1"/>
    <s v="OSZ-1019A(12)13"/>
    <x v="2997"/>
    <x v="0"/>
  </r>
  <r>
    <x v="56"/>
    <x v="56"/>
    <s v="SHENZHEN CITY SUNMOON ELEC"/>
    <d v="2023-03-10T00:00:00"/>
    <s v="20230310-7014-1"/>
    <s v="OSZ-1017B-7V"/>
    <x v="2998"/>
    <x v="0"/>
  </r>
  <r>
    <x v="56"/>
    <x v="56"/>
    <s v="OSRAM Opto Semiconductors Sdn."/>
    <d v="2023-03-10T00:00:00"/>
    <s v="20230310-7015-1"/>
    <s v="OSZ-1021-50V"/>
    <x v="2999"/>
    <x v="0"/>
  </r>
  <r>
    <x v="56"/>
    <x v="56"/>
    <s v="JIANGSU PRAJNA ELECTRONICS INDUSTRIAL CO LTD"/>
    <d v="2023-03-10T00:00:00"/>
    <s v="20230310-7016-1"/>
    <s v="OSZ-1019A-6V"/>
    <x v="3000"/>
    <x v="0"/>
  </r>
  <r>
    <x v="56"/>
    <x v="56"/>
    <s v="SEOUL SEMICONDUCTOR VINA"/>
    <d v="2023-03-13T00:00:00"/>
    <s v="20230313-7012-1"/>
    <s v="OTDA54400CS"/>
    <x v="3001"/>
    <x v="0"/>
  </r>
  <r>
    <x v="56"/>
    <x v="56"/>
    <s v="㈜옵토리치일렉트로닉스"/>
    <d v="2023-03-14T00:00:00"/>
    <s v="20230314-7004-2"/>
    <s v="1월분 매출대금 회수"/>
    <x v="1"/>
    <x v="1936"/>
  </r>
  <r>
    <x v="56"/>
    <x v="56"/>
    <s v="GUANGZHOU DONG DO ELECTRONICS"/>
    <d v="2023-03-15T00:00:00"/>
    <s v="20230315-7008-1"/>
    <s v="OTDA54400CS"/>
    <x v="3002"/>
    <x v="0"/>
  </r>
  <r>
    <x v="56"/>
    <x v="56"/>
    <s v="LUMENS VINA CO., LTD"/>
    <d v="2023-03-15T00:00:00"/>
    <s v="20230315-7009-1"/>
    <s v="OSZ-1019A-12V"/>
    <x v="3003"/>
    <x v="0"/>
  </r>
  <r>
    <x v="56"/>
    <x v="56"/>
    <s v="JIANGSU PRAJNA ELECTRONICS INDUSTRIAL CO LTD"/>
    <d v="2023-03-15T00:00:00"/>
    <s v="20230315-7010-1"/>
    <s v="OSZ-1019A-6V"/>
    <x v="3004"/>
    <x v="0"/>
  </r>
  <r>
    <x v="56"/>
    <x v="56"/>
    <s v="shenzhen keweixin optics"/>
    <d v="2023-03-15T00:00:00"/>
    <s v="20230315-7011-1"/>
    <s v="OTDA54400CS"/>
    <x v="3005"/>
    <x v="0"/>
  </r>
  <r>
    <x v="56"/>
    <x v="56"/>
    <s v="삼성엘이디주식회사(TIANJIN)"/>
    <d v="2023-03-16T00:00:00"/>
    <s v="20230316-7003-2"/>
    <s v="1월분 매출대금 회수"/>
    <x v="1"/>
    <x v="1937"/>
  </r>
  <r>
    <x v="56"/>
    <x v="56"/>
    <s v="SHENZHEN CITY SUNMOON ELEC"/>
    <d v="2023-03-16T00:00:00"/>
    <s v="20230316-7006-1"/>
    <s v="OSZ-1017B-7V"/>
    <x v="3006"/>
    <x v="0"/>
  </r>
  <r>
    <x v="56"/>
    <x v="56"/>
    <s v="SEOUL SEMICONDUCTOR VINA"/>
    <d v="2023-03-16T00:00:00"/>
    <s v="20230316-7007-1"/>
    <s v="OSZ-1019A-6V 외"/>
    <x v="3007"/>
    <x v="0"/>
  </r>
  <r>
    <x v="56"/>
    <x v="56"/>
    <s v="Nanjing Evergreen trade co ltd"/>
    <d v="2023-03-16T00:00:00"/>
    <s v="20230316-7008-1"/>
    <s v="OSD-1300-3 외"/>
    <x v="3008"/>
    <x v="0"/>
  </r>
  <r>
    <x v="56"/>
    <x v="56"/>
    <s v="삼성엘이디주식회사(TIANJIN)"/>
    <d v="2023-03-18T00:00:00"/>
    <s v="20230318-7002-1"/>
    <s v="OSZ-1019A(12)13"/>
    <x v="3009"/>
    <x v="0"/>
  </r>
  <r>
    <x v="56"/>
    <x v="56"/>
    <s v="JIANGXI HONGLI TRONIC CO LTD"/>
    <d v="2023-03-19T00:00:00"/>
    <s v="20230319-7002-1"/>
    <s v="OSZ-1019A-6V 외"/>
    <x v="3010"/>
    <x v="0"/>
  </r>
  <r>
    <x v="56"/>
    <x v="56"/>
    <s v="SANKEN ELECTRIC CO LTD"/>
    <d v="2023-03-21T00:00:00"/>
    <s v="20230321-7005-2"/>
    <s v="11월잔금,12월일부 매출대금 회수"/>
    <x v="1"/>
    <x v="1938"/>
  </r>
  <r>
    <x v="56"/>
    <x v="56"/>
    <s v="SEOUL SEMICONDUCTOR VINA"/>
    <d v="2023-03-21T00:00:00"/>
    <s v="20230321-7006-2"/>
    <s v="8월잔금,9월,10월일부 매출대금 회수"/>
    <x v="1"/>
    <x v="1939"/>
  </r>
  <r>
    <x v="56"/>
    <x v="56"/>
    <s v="GUANGZHOU DONG DO ELECTRONICS"/>
    <d v="2023-03-21T00:00:00"/>
    <s v="20230321-7008-1"/>
    <s v="OTDA54400CS"/>
    <x v="3011"/>
    <x v="0"/>
  </r>
  <r>
    <x v="56"/>
    <x v="56"/>
    <s v="Jingnan Electronics CO., LTD"/>
    <d v="2023-03-21T00:00:00"/>
    <s v="20230321-7009-1"/>
    <s v="OTDA54400CS 외"/>
    <x v="3012"/>
    <x v="0"/>
  </r>
  <r>
    <x v="56"/>
    <x v="56"/>
    <s v="OSRAM Opto Semiconductors Sdn."/>
    <d v="2023-03-21T00:00:00"/>
    <s v="20230321-7010-1"/>
    <s v="OSZ-1021-50V"/>
    <x v="3013"/>
    <x v="0"/>
  </r>
  <r>
    <x v="56"/>
    <x v="56"/>
    <s v="JIANGSU HONG JIA ELECTRONIC"/>
    <d v="2023-03-21T00:00:00"/>
    <s v="20230321-7011-1"/>
    <s v="OTDA4836C"/>
    <x v="3014"/>
    <x v="0"/>
  </r>
  <r>
    <x v="56"/>
    <x v="56"/>
    <s v="Nanjing Evergreen trade co ltd"/>
    <d v="2023-03-22T00:00:00"/>
    <s v="20230322-7005-1"/>
    <s v="OST-3041(1800-2400)"/>
    <x v="3015"/>
    <x v="0"/>
  </r>
  <r>
    <x v="56"/>
    <x v="56"/>
    <s v="SHENZHEN"/>
    <d v="2023-03-22T00:00:00"/>
    <s v="20230322-7006-1"/>
    <s v="OST-3041(2000-3000)"/>
    <x v="3016"/>
    <x v="0"/>
  </r>
  <r>
    <x v="56"/>
    <x v="56"/>
    <s v="OSRAM Opto Semiconductors Sdn."/>
    <d v="2023-03-23T00:00:00"/>
    <s v="20230323-7003-1"/>
    <s v="OSZ-1021-50V"/>
    <x v="3017"/>
    <x v="0"/>
  </r>
  <r>
    <x v="56"/>
    <x v="56"/>
    <s v="삼성엘이디주식회사(TIANJIN)"/>
    <d v="2023-03-24T00:00:00"/>
    <s v="20230324-7014-1"/>
    <s v="OSZ-1019A(12)13 외"/>
    <x v="3018"/>
    <x v="0"/>
  </r>
  <r>
    <x v="56"/>
    <x v="56"/>
    <s v="RAYTRONJAPAN"/>
    <d v="2023-03-26T00:00:00"/>
    <s v="20230326-7001-1"/>
    <s v="OSZ-2062037F-12V15"/>
    <x v="3019"/>
    <x v="0"/>
  </r>
  <r>
    <x v="56"/>
    <x v="56"/>
    <s v="Nanjing Evergreen trade co ltd"/>
    <d v="2023-03-27T00:00:00"/>
    <s v="20230327-7008-1"/>
    <s v="OSTA1104 RETURN"/>
    <x v="3020"/>
    <x v="0"/>
  </r>
  <r>
    <x v="56"/>
    <x v="56"/>
    <s v="QUINTEC LASER SEMICONDUCTOR"/>
    <d v="2023-03-27T00:00:00"/>
    <s v="20230327-7026-1"/>
    <s v="OSD-1068N 외"/>
    <x v="3021"/>
    <x v="0"/>
  </r>
  <r>
    <x v="56"/>
    <x v="56"/>
    <s v="JIANGXI HONGLI TRONIC CO LTD"/>
    <d v="2023-03-29T00:00:00"/>
    <s v="20230329-7002-1"/>
    <s v="OSZ-1019A-6V 외"/>
    <x v="3022"/>
    <x v="0"/>
  </r>
  <r>
    <x v="56"/>
    <x v="56"/>
    <s v="Jingnan Electronics CO., LTD"/>
    <d v="2023-03-30T00:00:00"/>
    <s v="20230330-7001-2"/>
    <s v="9월잔금,10월,11월일부 매출대금 회수"/>
    <x v="1"/>
    <x v="1940"/>
  </r>
  <r>
    <x v="56"/>
    <x v="56"/>
    <s v="JIANGSU PRAJNA ELECTRONICS INDUSTRIAL CO LTD"/>
    <d v="2023-03-30T00:00:00"/>
    <s v="20230330-7002-2"/>
    <s v="10월,11월,12월 매출대금 회수"/>
    <x v="1"/>
    <x v="1941"/>
  </r>
  <r>
    <x v="56"/>
    <x v="56"/>
    <s v="GUANGZHOU DONG DO ELECTRONICS"/>
    <d v="2023-03-30T00:00:00"/>
    <s v="20230330-7003-2"/>
    <s v="10월,11월일부 매출대금 회수"/>
    <x v="1"/>
    <x v="1942"/>
  </r>
  <r>
    <x v="56"/>
    <x v="56"/>
    <s v="HONGLI OPTO ELECTRONIC CO LTD"/>
    <d v="2023-03-30T00:00:00"/>
    <s v="20230330-7005-2"/>
    <s v="11월분 매출대금 회수"/>
    <x v="1"/>
    <x v="1943"/>
  </r>
  <r>
    <x v="56"/>
    <x v="56"/>
    <s v="Huizhou Espace photoglectric Co.,LTD"/>
    <d v="2023-03-30T00:00:00"/>
    <s v="20230330-7006-2"/>
    <s v="9월잔금,10월,11월일부 매출대금 회수"/>
    <x v="1"/>
    <x v="1944"/>
  </r>
  <r>
    <x v="56"/>
    <x v="56"/>
    <s v="OSRAM Opto Semiconductors Sdn."/>
    <d v="2023-03-30T00:00:00"/>
    <s v="20230330-7007-2"/>
    <s v="10월잔금,11월일부 매출대금 회수"/>
    <x v="1"/>
    <x v="1945"/>
  </r>
  <r>
    <x v="56"/>
    <x v="56"/>
    <s v="shenzhen keweixin optics"/>
    <d v="2023-03-30T00:00:00"/>
    <s v="20230330-7008-2"/>
    <s v="10월일부 매출대금 회수"/>
    <x v="1"/>
    <x v="1946"/>
  </r>
  <r>
    <x v="56"/>
    <x v="56"/>
    <s v="QUINTEC LASER SEMICONDUCTOR"/>
    <d v="2023-03-30T00:00:00"/>
    <s v="20230330-7009-2"/>
    <s v="2월일부 매출대금 회수"/>
    <x v="1"/>
    <x v="1947"/>
  </r>
  <r>
    <x v="56"/>
    <x v="56"/>
    <s v="ASIANTECH OPTIC CORP"/>
    <d v="2023-03-30T00:00:00"/>
    <s v="20230330-7010-2"/>
    <s v="10월잔금 매출대금 회수"/>
    <x v="1"/>
    <x v="1948"/>
  </r>
  <r>
    <x v="56"/>
    <x v="56"/>
    <s v="레이트론(주)"/>
    <d v="2023-03-30T00:00:00"/>
    <s v="20230330-7013-3"/>
    <s v="1월분 매출대금 회수"/>
    <x v="1"/>
    <x v="1949"/>
  </r>
  <r>
    <x v="56"/>
    <x v="56"/>
    <s v="OSRAM Opto Semiconductors Sdn."/>
    <d v="2023-03-30T00:00:00"/>
    <s v="20230330-7015-1"/>
    <s v="OSZ-1021-50V"/>
    <x v="3023"/>
    <x v="0"/>
  </r>
  <r>
    <x v="56"/>
    <x v="56"/>
    <s v="SANKEN ELECTRIC CO LTD"/>
    <d v="2023-03-30T00:00:00"/>
    <s v="20230330-7016-1"/>
    <s v="OSZ-2019A-7V"/>
    <x v="3024"/>
    <x v="0"/>
  </r>
  <r>
    <x v="56"/>
    <x v="56"/>
    <s v="SEOUL SEMICONDUCTOR VINA"/>
    <d v="2023-03-30T00:00:00"/>
    <s v="20230330-7017-1"/>
    <s v="OSZ-1019A-6V 외"/>
    <x v="3025"/>
    <x v="0"/>
  </r>
  <r>
    <x v="56"/>
    <x v="56"/>
    <s v="Nanjing Evergreen trade co ltd"/>
    <d v="2023-03-30T00:00:00"/>
    <s v="20230330-7018-1"/>
    <s v="OSD-1300-3 외"/>
    <x v="3026"/>
    <x v="0"/>
  </r>
  <r>
    <x v="56"/>
    <x v="56"/>
    <s v="shenzhen keweixin optics"/>
    <d v="2023-03-30T00:00:00"/>
    <s v="20230330-7019-1"/>
    <s v="OTDA54400CS"/>
    <x v="3027"/>
    <x v="0"/>
  </r>
  <r>
    <x v="56"/>
    <x v="56"/>
    <s v="Kwangmyung Semiconductor CO.,"/>
    <d v="2023-03-31T00:00:00"/>
    <s v="20230331-7018-2"/>
    <s v="8월잔금,9월,10월,11월,12월분 매출대금 회수"/>
    <x v="1"/>
    <x v="1950"/>
  </r>
  <r>
    <x v="56"/>
    <x v="56"/>
    <s v="SHENZHEN"/>
    <d v="2023-03-31T00:00:00"/>
    <s v="20230331-7019-2"/>
    <s v="21년 8월일부 매출대금 회수"/>
    <x v="1"/>
    <x v="1951"/>
  </r>
  <r>
    <x v="56"/>
    <x v="56"/>
    <s v="HONGLI OPTO ELECTRONIC CO LTD"/>
    <d v="2023-03-31T00:00:00"/>
    <s v="20230331-7020-2"/>
    <s v="2월분 매출대금 회수"/>
    <x v="1"/>
    <x v="1952"/>
  </r>
  <r>
    <x v="56"/>
    <x v="56"/>
    <s v="JIANGXI HONGLI TRONIC CO LTD"/>
    <d v="2023-03-31T00:00:00"/>
    <s v="20230331-7021-2"/>
    <s v="2월일부 매출대금 회수"/>
    <x v="1"/>
    <x v="1953"/>
  </r>
  <r>
    <x v="56"/>
    <x v="56"/>
    <s v="SANKEN ELECTRIC CO LTD"/>
    <d v="2023-03-31T00:00:00"/>
    <s v="20230331-7027-2"/>
    <s v="12월잔금,1월일부 매출대금 회수"/>
    <x v="1"/>
    <x v="1954"/>
  </r>
  <r>
    <x v="56"/>
    <x v="56"/>
    <s v="LUMENS VINA CO., LTD"/>
    <d v="2023-03-31T00:00:00"/>
    <s v="20230331-7028-2"/>
    <s v="1월분 매출대금 회수"/>
    <x v="1"/>
    <x v="1955"/>
  </r>
  <r>
    <x v="56"/>
    <x v="56"/>
    <s v="CT MICROELECTRONICS"/>
    <d v="2023-03-31T00:00:00"/>
    <s v="20230331-7030-2"/>
    <s v="9월,11월일부 매출대금 회수"/>
    <x v="1"/>
    <x v="1956"/>
  </r>
  <r>
    <x v="56"/>
    <x v="56"/>
    <s v="삼성엘이디주식회사(TIANJIN)"/>
    <d v="2023-03-31T00:00:00"/>
    <s v="20230331-7032-1"/>
    <s v="OSZ-1019A(12)13 외"/>
    <x v="3028"/>
    <x v="0"/>
  </r>
  <r>
    <x v="56"/>
    <x v="56"/>
    <s v="ASIANTECH OPTIC CORP"/>
    <d v="2023-03-31T00:00:00"/>
    <s v="20230331-7035-1"/>
    <s v="OSZ-1017AL-8V"/>
    <x v="3029"/>
    <x v="0"/>
  </r>
  <r>
    <x v="56"/>
    <x v="56"/>
    <s v="Huizhou Espace photoglectric Co.,LTD"/>
    <d v="2023-03-31T00:00:00"/>
    <s v="20230331-7036-1"/>
    <s v="OTDA54400CS"/>
    <x v="3030"/>
    <x v="0"/>
  </r>
  <r>
    <x v="56"/>
    <x v="56"/>
    <s v="GUANGZHOU DONG DO ELECTRONICS"/>
    <d v="2023-03-31T00:00:00"/>
    <s v="20230331-7037-1"/>
    <s v="OTDA54400CS"/>
    <x v="3031"/>
    <x v="0"/>
  </r>
  <r>
    <x v="56"/>
    <x v="56"/>
    <s v="㈜옵토리치일렉트로닉스"/>
    <d v="2023-03-31T00:00:00"/>
    <s v="20230331-7042-1"/>
    <s v="OSD-1300"/>
    <x v="3032"/>
    <x v="0"/>
  </r>
  <r>
    <x v="56"/>
    <x v="56"/>
    <s v="레이트론(주)"/>
    <d v="2023-03-31T00:00:00"/>
    <s v="20230331-7047-1"/>
    <s v="OSD-2130-3외 2품목"/>
    <x v="3033"/>
    <x v="0"/>
  </r>
  <r>
    <x v="56"/>
    <x v="56"/>
    <s v="삼성전자(주)"/>
    <d v="2023-03-31T00:00:00"/>
    <s v="20230331-7050-1"/>
    <s v="OSZ-2021A-14V"/>
    <x v="777"/>
    <x v="0"/>
  </r>
  <r>
    <x v="56"/>
    <x v="56"/>
    <s v="반도체사업부"/>
    <d v="2023-03-31T00:00:00"/>
    <s v="20230331-7069-1"/>
    <s v="1분기 외화환산평가"/>
    <x v="3034"/>
    <x v="0"/>
  </r>
  <r>
    <x v="56"/>
    <x v="56"/>
    <s v="반도체사업부"/>
    <d v="2023-03-31T00:00:00"/>
    <s v="20230331-7069-4"/>
    <s v="1분기 외화환산평가"/>
    <x v="1"/>
    <x v="1957"/>
  </r>
  <r>
    <x v="56"/>
    <x v="56"/>
    <s v="반도체사업부"/>
    <d v="2023-04-01T00:00:00"/>
    <s v="20230401-7002-1"/>
    <s v="1분기 외화환산평가 취소"/>
    <x v="3035"/>
    <x v="0"/>
  </r>
  <r>
    <x v="56"/>
    <x v="56"/>
    <s v="반도체사업부"/>
    <d v="2023-04-01T00:00:00"/>
    <s v="20230401-7002-4"/>
    <s v="1분기 외화환산평가 취소"/>
    <x v="1"/>
    <x v="1958"/>
  </r>
  <r>
    <x v="56"/>
    <x v="56"/>
    <s v="LUMENS VINA CO., LTD"/>
    <d v="2023-04-04T00:00:00"/>
    <s v="20230404-7004-1"/>
    <s v="OSZ-1019A-12V"/>
    <x v="3036"/>
    <x v="0"/>
  </r>
  <r>
    <x v="56"/>
    <x v="56"/>
    <s v="SEOUL SEMICONDUCTOR VINA"/>
    <d v="2023-04-05T00:00:00"/>
    <s v="20230405-7002-2"/>
    <s v="10월잔금,11월,12월일부 매출대금 회수"/>
    <x v="1"/>
    <x v="1959"/>
  </r>
  <r>
    <x v="56"/>
    <x v="56"/>
    <s v="ASIANTECH OPTIC CORP"/>
    <d v="2023-04-05T00:00:00"/>
    <s v="20230405-7005-1"/>
    <s v="OSE-1065(40000-80000)"/>
    <x v="3037"/>
    <x v="0"/>
  </r>
  <r>
    <x v="56"/>
    <x v="56"/>
    <s v="OSRAM Opto Semiconductors Sdn."/>
    <d v="2023-04-06T00:00:00"/>
    <s v="20230406-7012-1"/>
    <s v="OSZ-1021-50V 외"/>
    <x v="3038"/>
    <x v="0"/>
  </r>
  <r>
    <x v="56"/>
    <x v="56"/>
    <s v="Kwangmyung Semiconductor CO.,"/>
    <d v="2023-04-07T00:00:00"/>
    <s v="20230407-7004-1"/>
    <s v="OSZ-1026-50V 외"/>
    <x v="3039"/>
    <x v="0"/>
  </r>
  <r>
    <x v="56"/>
    <x v="56"/>
    <s v="삼성엘이디주식회사(TIANJIN)"/>
    <d v="2023-04-08T00:00:00"/>
    <s v="20230408-7002-1"/>
    <s v="OSZ-1019A(12)13 외"/>
    <x v="3040"/>
    <x v="0"/>
  </r>
  <r>
    <x v="56"/>
    <x v="56"/>
    <s v="삼성전자(주)"/>
    <d v="2023-04-10T00:00:00"/>
    <s v="20230410-7016-4"/>
    <s v="3/31일자 매출대금 회수"/>
    <x v="1"/>
    <x v="1960"/>
  </r>
  <r>
    <x v="56"/>
    <x v="56"/>
    <s v="POWER KEY MICROELECTRONICS"/>
    <d v="2023-04-10T00:00:00"/>
    <s v="20230410-7017-2"/>
    <s v="2월분 매출대금 회수"/>
    <x v="1"/>
    <x v="1961"/>
  </r>
  <r>
    <x v="56"/>
    <x v="56"/>
    <s v="OSRAM Opto Semiconductors Sdn."/>
    <d v="2023-04-10T00:00:00"/>
    <s v="20230410-7018-2"/>
    <s v="11월잔금,12월일부 매출대금 회수"/>
    <x v="1"/>
    <x v="1962"/>
  </r>
  <r>
    <x v="56"/>
    <x v="56"/>
    <s v="Jingnan Electronics CO., LTD"/>
    <d v="2023-04-10T00:00:00"/>
    <s v="20230410-7019-2"/>
    <s v="11월잔금 매출대금 회수"/>
    <x v="1"/>
    <x v="1963"/>
  </r>
  <r>
    <x v="56"/>
    <x v="56"/>
    <s v="ASIANTECH OPTIC CORP"/>
    <d v="2023-04-10T00:00:00"/>
    <s v="20230410-7020-2"/>
    <s v="1월분 매출대금 회수"/>
    <x v="1"/>
    <x v="1964"/>
  </r>
  <r>
    <x v="56"/>
    <x v="56"/>
    <s v="shenzhen keweixin optics"/>
    <d v="2023-04-11T00:00:00"/>
    <s v="20230411-7003-2"/>
    <s v="10월잔금,11월일부 매출대금 회수"/>
    <x v="1"/>
    <x v="1965"/>
  </r>
  <r>
    <x v="56"/>
    <x v="56"/>
    <s v="SHENZHEN"/>
    <d v="2023-04-12T00:00:00"/>
    <s v="20230412-7005-2"/>
    <s v="21년 8월잔금,9월일부 매출대금 회수"/>
    <x v="1"/>
    <x v="1966"/>
  </r>
  <r>
    <x v="56"/>
    <x v="56"/>
    <s v="Jingnan Electronics CO., LTD"/>
    <d v="2023-04-12T00:00:00"/>
    <s v="20230412-7009-1"/>
    <s v="OTDA54400CS 외"/>
    <x v="3041"/>
    <x v="0"/>
  </r>
  <r>
    <x v="56"/>
    <x v="56"/>
    <s v="shenzhen keweixin optics"/>
    <d v="2023-04-13T00:00:00"/>
    <s v="20230413-7001-1"/>
    <s v="OTDA54400CS"/>
    <x v="3042"/>
    <x v="0"/>
  </r>
  <r>
    <x v="56"/>
    <x v="56"/>
    <s v="삼성엘이디주식회사(TIANJIN)"/>
    <d v="2023-04-14T00:00:00"/>
    <s v="20230414-7005-1"/>
    <s v="OSZ-1019A(12)13 외"/>
    <x v="3043"/>
    <x v="0"/>
  </r>
  <r>
    <x v="56"/>
    <x v="56"/>
    <s v="SHENZHEN INVSEMI TECHNOLOGY CO"/>
    <d v="2023-04-14T00:00:00"/>
    <s v="20230414-7006-1"/>
    <s v="OPFD01A060R 외"/>
    <x v="3044"/>
    <x v="0"/>
  </r>
  <r>
    <x v="56"/>
    <x v="56"/>
    <s v="GUANGZHOU DONG DO ELECTRONICS"/>
    <d v="2023-04-14T00:00:00"/>
    <s v="20230414-7007-1"/>
    <s v="OTDA54400CS"/>
    <x v="3045"/>
    <x v="0"/>
  </r>
  <r>
    <x v="56"/>
    <x v="56"/>
    <s v="OSRAM Opto Semiconductors Sdn."/>
    <d v="2023-04-14T00:00:00"/>
    <s v="20230414-7008-1"/>
    <s v="OSZ-1021-50V 외"/>
    <x v="3046"/>
    <x v="0"/>
  </r>
  <r>
    <x v="56"/>
    <x v="56"/>
    <s v="JIANGSU HENGFENG SUNTEC TECHNOLOGY CO LTD"/>
    <d v="2023-04-15T00:00:00"/>
    <s v="20230415-7003-1"/>
    <s v="OTDA54400CS"/>
    <x v="3047"/>
    <x v="0"/>
  </r>
  <r>
    <x v="56"/>
    <x v="56"/>
    <s v="JIANGXI HONGLI TRONIC CO LTD"/>
    <d v="2023-04-16T00:00:00"/>
    <s v="20230416-7002-1"/>
    <s v="OSZ-1019A-6V 외"/>
    <x v="3048"/>
    <x v="0"/>
  </r>
  <r>
    <x v="56"/>
    <x v="56"/>
    <s v="SEOUL SEMICONDUCTOR VINA"/>
    <d v="2023-04-16T00:00:00"/>
    <s v="20230416-7003-1"/>
    <s v="OSZ-1019A-6V 외"/>
    <x v="3049"/>
    <x v="0"/>
  </r>
  <r>
    <x v="56"/>
    <x v="56"/>
    <s v="Nanjing Evergreen trade co ltd"/>
    <d v="2023-04-16T00:00:00"/>
    <s v="20230416-7004-1"/>
    <s v="OSD-1300-3 외"/>
    <x v="3050"/>
    <x v="0"/>
  </r>
  <r>
    <x v="56"/>
    <x v="56"/>
    <s v="㈜옵토리치일렉트로닉스"/>
    <d v="2023-04-17T00:00:00"/>
    <s v="20230417-7011-2"/>
    <s v="2월분 매출대금 회수"/>
    <x v="1"/>
    <x v="1967"/>
  </r>
  <r>
    <x v="56"/>
    <x v="56"/>
    <s v="삼성엘이디주식회사(TIANJIN)"/>
    <d v="2023-04-17T00:00:00"/>
    <s v="20230417-7012-2"/>
    <s v="2월분 매출대금 회수"/>
    <x v="1"/>
    <x v="1968"/>
  </r>
  <r>
    <x v="56"/>
    <x v="56"/>
    <s v="GUANGZHOU DONG DO ELECTRONICS"/>
    <d v="2023-04-18T00:00:00"/>
    <s v="20230418-7008-2"/>
    <s v="11월잔금,12월일부 매출대금 회수"/>
    <x v="1"/>
    <x v="1969"/>
  </r>
  <r>
    <x v="56"/>
    <x v="56"/>
    <s v="RAYTRONJAPAN"/>
    <d v="2023-04-19T00:00:00"/>
    <s v="20230419-7003-1"/>
    <s v="OSD-1130D"/>
    <x v="1228"/>
    <x v="0"/>
  </r>
  <r>
    <x v="56"/>
    <x v="56"/>
    <s v="SHENZHEN ORIENT CO.,LTD."/>
    <d v="2023-04-20T00:00:00"/>
    <s v="20230420-7002-2"/>
    <s v="3월잔금,4월,5월,6월분 매출대금 회수"/>
    <x v="1"/>
    <x v="1970"/>
  </r>
  <r>
    <x v="56"/>
    <x v="56"/>
    <s v="QUINTEC LASER SEMICONDUCTOR"/>
    <d v="2023-04-21T00:00:00"/>
    <s v="20230421-7002-2"/>
    <s v="2월,3월분 매출대금 회수"/>
    <x v="1"/>
    <x v="1971"/>
  </r>
  <r>
    <x v="56"/>
    <x v="56"/>
    <s v="SHENZHEN CITY SUNMOON ELEC"/>
    <d v="2023-04-21T00:00:00"/>
    <s v="20230421-7005-1"/>
    <s v="OSZ-1017B-7V 외"/>
    <x v="3051"/>
    <x v="0"/>
  </r>
  <r>
    <x v="56"/>
    <x v="56"/>
    <s v="OSRAM Opto Semiconductors Sdn."/>
    <d v="2023-04-21T00:00:00"/>
    <s v="20230421-7006-1"/>
    <s v="OSZ-1021-50V 외"/>
    <x v="3052"/>
    <x v="0"/>
  </r>
  <r>
    <x v="56"/>
    <x v="56"/>
    <s v="ASIANTECH OPTIC CORP"/>
    <d v="2023-04-22T00:00:00"/>
    <s v="20230422-7002-1"/>
    <s v="OSZ-1021B-7V15 외"/>
    <x v="3053"/>
    <x v="0"/>
  </r>
  <r>
    <x v="56"/>
    <x v="56"/>
    <s v="SHANDONG INSPUR HUAGUANG"/>
    <d v="2023-04-22T00:00:00"/>
    <s v="20230422-7003-1"/>
    <s v="OSD-1068N"/>
    <x v="3054"/>
    <x v="0"/>
  </r>
  <r>
    <x v="56"/>
    <x v="56"/>
    <s v="Kwangmyung Semiconductor CO.,"/>
    <d v="2023-04-23T00:00:00"/>
    <s v="20230423-7002-1"/>
    <s v="OSZ-1026-50V 외"/>
    <x v="3055"/>
    <x v="0"/>
  </r>
  <r>
    <x v="56"/>
    <x v="56"/>
    <s v="Jingnan Electronics CO., LTD"/>
    <d v="2023-04-23T00:00:00"/>
    <s v="20230423-7003-1"/>
    <s v="OTDA54400CS"/>
    <x v="3056"/>
    <x v="0"/>
  </r>
  <r>
    <x v="56"/>
    <x v="56"/>
    <s v="shenzhen keweixin optics"/>
    <d v="2023-04-24T00:00:00"/>
    <s v="20230424-7012-1"/>
    <s v="OTDA54400CS"/>
    <x v="3057"/>
    <x v="0"/>
  </r>
  <r>
    <x v="56"/>
    <x v="56"/>
    <s v="Kwangmyung Semiconductor CO.,"/>
    <d v="2023-04-25T00:00:00"/>
    <s v="20230425-7030-2"/>
    <s v="1월분 매출대금 회수"/>
    <x v="1"/>
    <x v="1972"/>
  </r>
  <r>
    <x v="56"/>
    <x v="56"/>
    <s v="GUANGZHOU DONG DO ELECTRONICS"/>
    <d v="2023-04-26T00:00:00"/>
    <s v="20230426-7010-1"/>
    <s v="OTDA54400CS"/>
    <x v="3058"/>
    <x v="0"/>
  </r>
  <r>
    <x v="56"/>
    <x v="56"/>
    <s v="QUINTEC LASER SEMICONDUCTOR"/>
    <d v="2023-04-26T00:00:00"/>
    <s v="20230426-7012-1"/>
    <s v="OSS-2074039 외"/>
    <x v="3059"/>
    <x v="0"/>
  </r>
  <r>
    <x v="56"/>
    <x v="56"/>
    <s v="OSRAM Opto Semiconductors Sdn."/>
    <d v="2023-04-26T00:00:00"/>
    <s v="20230426-7015-1"/>
    <s v="OSZ-1021-50V 외"/>
    <x v="3060"/>
    <x v="0"/>
  </r>
  <r>
    <x v="56"/>
    <x v="56"/>
    <s v="LUMENS VINA CO., LTD"/>
    <d v="2023-04-27T00:00:00"/>
    <s v="20230427-7001-2"/>
    <s v="2월분 매출대금 회수"/>
    <x v="1"/>
    <x v="1973"/>
  </r>
  <r>
    <x v="56"/>
    <x v="56"/>
    <s v="삼성엘이디주식회사(TIANJIN)"/>
    <d v="2023-04-27T00:00:00"/>
    <s v="20230427-7011-1"/>
    <s v="OSZ-1019A(12)13 외"/>
    <x v="3061"/>
    <x v="0"/>
  </r>
  <r>
    <x v="56"/>
    <x v="56"/>
    <s v="JIANGXI HONGLI TRONIC CO LTD"/>
    <d v="2023-04-27T00:00:00"/>
    <s v="20230427-7012-1"/>
    <s v="OSZ-1019A-6V 외"/>
    <x v="3062"/>
    <x v="0"/>
  </r>
  <r>
    <x v="56"/>
    <x v="56"/>
    <s v="SANKEN ELECTRIC CO LTD"/>
    <d v="2023-04-27T00:00:00"/>
    <s v="20230427-7013-1"/>
    <s v="OSZ-2019A-7V"/>
    <x v="3063"/>
    <x v="0"/>
  </r>
  <r>
    <x v="56"/>
    <x v="56"/>
    <s v="레이트론(주)"/>
    <d v="2023-04-28T00:00:00"/>
    <s v="20230428-7018-3"/>
    <s v="2월분 매출대금 회수"/>
    <x v="1"/>
    <x v="1974"/>
  </r>
  <r>
    <x v="56"/>
    <x v="56"/>
    <s v="SHENZHEN"/>
    <d v="2023-04-28T00:00:00"/>
    <s v="20230428-7026-1"/>
    <s v="OST-3041(2000-3000) 외"/>
    <x v="3064"/>
    <x v="0"/>
  </r>
  <r>
    <x v="56"/>
    <x v="56"/>
    <s v="Nanjing Evergreen trade co ltd"/>
    <d v="2023-04-28T00:00:00"/>
    <s v="20230428-7028-1"/>
    <s v="OSD-1300-3 외"/>
    <x v="3065"/>
    <x v="0"/>
  </r>
  <r>
    <x v="56"/>
    <x v="56"/>
    <s v="SEOUL SEMICONDUCTOR VINA"/>
    <d v="2023-04-28T00:00:00"/>
    <s v="20230428-7030-1"/>
    <s v="OSZ-1019A-6V 외"/>
    <x v="3066"/>
    <x v="0"/>
  </r>
  <r>
    <x v="56"/>
    <x v="56"/>
    <s v="레이트론(주)"/>
    <d v="2023-04-28T00:00:00"/>
    <s v="20230428-7040-1"/>
    <s v="OSD-2130-3외 3종"/>
    <x v="3067"/>
    <x v="0"/>
  </r>
  <r>
    <x v="56"/>
    <x v="56"/>
    <s v="㈜옵토리치일렉트로닉스"/>
    <d v="2023-04-28T00:00:00"/>
    <s v="20230428-7046-1"/>
    <s v="OSD-1300"/>
    <x v="3068"/>
    <x v="0"/>
  </r>
  <r>
    <x v="56"/>
    <x v="56"/>
    <s v="삼성엘이디주식회사(TIANJIN)"/>
    <d v="2023-04-29T00:00:00"/>
    <s v="20230429-7001-1"/>
    <s v="OSZ-1019A(12)13 외"/>
    <x v="3069"/>
    <x v="0"/>
  </r>
  <r>
    <x v="56"/>
    <x v="56"/>
    <s v="SHENZHEN INVSEMI TECHNOLOGY CO"/>
    <d v="2023-04-30T00:00:00"/>
    <s v="20230430-7001-1"/>
    <s v="OPFD01A060R 외"/>
    <x v="3070"/>
    <x v="0"/>
  </r>
  <r>
    <x v="56"/>
    <x v="56"/>
    <s v="JIANGXI HONGLI TRONIC CO LTD"/>
    <d v="2023-05-02T00:00:00"/>
    <s v="20230502-7020-2"/>
    <s v="2월잔금 매출대금 회수"/>
    <x v="1"/>
    <x v="1491"/>
  </r>
  <r>
    <x v="56"/>
    <x v="56"/>
    <s v="Huizhou Espace photoglectric Co.,LTD"/>
    <d v="2023-05-02T00:00:00"/>
    <s v="20230502-7021-2"/>
    <s v="12월분 매출대금 회수"/>
    <x v="1"/>
    <x v="1975"/>
  </r>
  <r>
    <x v="56"/>
    <x v="56"/>
    <s v="SANKEN ELECTRIC CO LTD"/>
    <d v="2023-05-02T00:00:00"/>
    <s v="20230502-7022-2"/>
    <s v="1월잔금,2월일부 매출대금 회수"/>
    <x v="1"/>
    <x v="1976"/>
  </r>
  <r>
    <x v="56"/>
    <x v="56"/>
    <s v="SEOUL SEMICONDUCTOR VINA"/>
    <d v="2023-05-03T00:00:00"/>
    <s v="20230503-7009-2"/>
    <s v="12월일부 매출대금 회수"/>
    <x v="1"/>
    <x v="1977"/>
  </r>
  <r>
    <x v="56"/>
    <x v="56"/>
    <s v="SEOUL SEMICONDUCTOR VINA"/>
    <d v="2023-05-04T00:00:00"/>
    <s v="20230504-7004-1"/>
    <s v="OSZ-1019A-6V 외"/>
    <x v="3071"/>
    <x v="0"/>
  </r>
  <r>
    <x v="56"/>
    <x v="56"/>
    <s v="CT MICROELECTRONICS"/>
    <d v="2023-05-08T00:00:00"/>
    <s v="20230508-7013-2"/>
    <s v="11월잔금,1월일부 매출대금 회수"/>
    <x v="1"/>
    <x v="1978"/>
  </r>
  <r>
    <x v="56"/>
    <x v="56"/>
    <s v="Huizhou Espace photoglectric Co.,LTD"/>
    <d v="2023-05-10T00:00:00"/>
    <s v="20230510-7019-1"/>
    <s v="OTDA54400CS"/>
    <x v="3072"/>
    <x v="0"/>
  </r>
  <r>
    <x v="56"/>
    <x v="56"/>
    <s v="Jingnan Electronics CO., LTD"/>
    <d v="2023-05-10T00:00:00"/>
    <s v="20230510-7030-1"/>
    <s v="OTDA48100C"/>
    <x v="3073"/>
    <x v="0"/>
  </r>
  <r>
    <x v="56"/>
    <x v="56"/>
    <s v="shenzhen keweixin optics"/>
    <d v="2023-05-11T00:00:00"/>
    <s v="20230511-7002-1"/>
    <s v="OTDA54400CS"/>
    <x v="3042"/>
    <x v="0"/>
  </r>
  <r>
    <x v="56"/>
    <x v="56"/>
    <s v="GUANGZHOU DONG DO ELECTRONICS"/>
    <d v="2023-05-11T00:00:00"/>
    <s v="20230511-7003-1"/>
    <s v="OTDA54400CS"/>
    <x v="3074"/>
    <x v="0"/>
  </r>
  <r>
    <x v="56"/>
    <x v="56"/>
    <s v="JIANGSU HENGFENG SUNTEC TECHNOLOGY CO LTD"/>
    <d v="2023-05-12T00:00:00"/>
    <s v="20230512-7004-1"/>
    <s v="OTDA54400CS"/>
    <x v="3075"/>
    <x v="0"/>
  </r>
  <r>
    <x v="56"/>
    <x v="56"/>
    <s v="Nanjing Evergreen trade co ltd"/>
    <d v="2023-05-14T00:00:00"/>
    <s v="20230514-7002-1"/>
    <s v="OSD-1154N-3 외"/>
    <x v="3076"/>
    <x v="0"/>
  </r>
  <r>
    <x v="56"/>
    <x v="56"/>
    <s v="Jingnan Electronics CO., LTD"/>
    <d v="2023-05-15T00:00:00"/>
    <s v="20230515-7020-2"/>
    <s v="12월,1월일부 매출대금 회수"/>
    <x v="1"/>
    <x v="1979"/>
  </r>
  <r>
    <x v="56"/>
    <x v="56"/>
    <s v="OSRAM Opto Semiconductors Sdn."/>
    <d v="2023-05-15T00:00:00"/>
    <s v="20230515-7021-2"/>
    <s v="12월잔금,1월일부 매출대금 회수"/>
    <x v="1"/>
    <x v="1980"/>
  </r>
  <r>
    <x v="56"/>
    <x v="56"/>
    <s v="SHENZHEN"/>
    <d v="2023-05-15T00:00:00"/>
    <s v="20230515-7022-2"/>
    <s v="21년 9월일부 매출대금 회수"/>
    <x v="1"/>
    <x v="1981"/>
  </r>
  <r>
    <x v="56"/>
    <x v="56"/>
    <s v="삼성전자(주)"/>
    <d v="2023-05-15T00:00:00"/>
    <s v="20230515-7025-1"/>
    <s v="OSZ-1033HV-30V 외 2종"/>
    <x v="816"/>
    <x v="0"/>
  </r>
  <r>
    <x v="56"/>
    <x v="56"/>
    <s v="Jiangxi MTC Optoelectronics Co., LTD"/>
    <d v="2023-05-17T00:00:00"/>
    <s v="20230517-7003-1"/>
    <s v="OSZ-1019A-12V(130)"/>
    <x v="3077"/>
    <x v="0"/>
  </r>
  <r>
    <x v="56"/>
    <x v="56"/>
    <s v="GUANGZHOU DONG DO ELECTRONICS"/>
    <d v="2023-05-19T00:00:00"/>
    <s v="20230519-7002-1"/>
    <s v="OTDA54400CS"/>
    <x v="3078"/>
    <x v="0"/>
  </r>
  <r>
    <x v="56"/>
    <x v="56"/>
    <s v="shenzhen keweixin optics"/>
    <d v="2023-05-19T00:00:00"/>
    <s v="20230519-7003-1"/>
    <s v="OTDA54400CS"/>
    <x v="3078"/>
    <x v="0"/>
  </r>
  <r>
    <x v="56"/>
    <x v="56"/>
    <s v="Jingnan Electronics CO., LTD"/>
    <d v="2023-05-19T00:00:00"/>
    <s v="20230519-7004-1"/>
    <s v="OTDA54400CS 외"/>
    <x v="3079"/>
    <x v="0"/>
  </r>
  <r>
    <x v="56"/>
    <x v="56"/>
    <s v="삼성엘이디주식회사(TIANJIN)"/>
    <d v="2023-05-19T00:00:00"/>
    <s v="20230519-7005-1"/>
    <s v="OSZ-1019A(12)13 외"/>
    <x v="3080"/>
    <x v="0"/>
  </r>
  <r>
    <x v="56"/>
    <x v="56"/>
    <s v="SEOUL SEMICONDUCTOR VINA"/>
    <d v="2023-05-20T00:00:00"/>
    <s v="20230520-7004-1"/>
    <s v="OSZ-1019A-6V 외"/>
    <x v="3081"/>
    <x v="0"/>
  </r>
  <r>
    <x v="56"/>
    <x v="56"/>
    <s v="Kwangmyung Semiconductor CO.,"/>
    <d v="2023-05-21T00:00:00"/>
    <s v="20230521-7001-1"/>
    <s v="OSZ-1021-7V 외"/>
    <x v="3082"/>
    <x v="0"/>
  </r>
  <r>
    <x v="56"/>
    <x v="56"/>
    <s v="ASIANTECH OPTIC CORP"/>
    <d v="2023-05-21T00:00:00"/>
    <s v="20230521-7002-1"/>
    <s v="OSZ-1017AL-8V 외"/>
    <x v="3083"/>
    <x v="0"/>
  </r>
  <r>
    <x v="56"/>
    <x v="56"/>
    <s v="LUMENS VINA CO., LTD"/>
    <d v="2023-05-21T00:00:00"/>
    <s v="20230521-7003-1"/>
    <s v="OSZ-1019A-12V"/>
    <x v="3084"/>
    <x v="0"/>
  </r>
  <r>
    <x v="56"/>
    <x v="56"/>
    <s v="Nanjing Evergreen trade co ltd"/>
    <d v="2023-05-22T00:00:00"/>
    <s v="20230522-7009-1"/>
    <s v="OSD-1300-3 외"/>
    <x v="3085"/>
    <x v="0"/>
  </r>
  <r>
    <x v="56"/>
    <x v="56"/>
    <s v="SHANDONG INSPUR HUAGUANG"/>
    <d v="2023-05-22T00:00:00"/>
    <s v="20230522-7010-1"/>
    <s v="OSD-1068N 외"/>
    <x v="3086"/>
    <x v="0"/>
  </r>
  <r>
    <x v="56"/>
    <x v="56"/>
    <s v="JIANGXI HONGLI TRONIC CO LTD"/>
    <d v="2023-05-24T00:00:00"/>
    <s v="20230524-7007-1"/>
    <s v="OSZ-1019A-6V 외"/>
    <x v="3087"/>
    <x v="0"/>
  </r>
  <r>
    <x v="56"/>
    <x v="56"/>
    <s v="JIANGSU HONG JIA ELECTRONIC"/>
    <d v="2023-05-25T00:00:00"/>
    <s v="20230525-7022-2"/>
    <s v="1월,3월 매출대금 회수"/>
    <x v="1"/>
    <x v="1982"/>
  </r>
  <r>
    <x v="56"/>
    <x v="56"/>
    <s v="SHENZHEN JUFEI OPTOELECTRONICS"/>
    <d v="2023-05-25T00:00:00"/>
    <s v="20230525-7023-2"/>
    <s v="1월분 매출대금 회수"/>
    <x v="1"/>
    <x v="1983"/>
  </r>
  <r>
    <x v="56"/>
    <x v="56"/>
    <s v="SHENZHEN INVSEMI TECHNOLOGY CO"/>
    <d v="2023-05-25T00:00:00"/>
    <s v="20230525-7024-2"/>
    <s v="12월,2월 매출대금 회수"/>
    <x v="1"/>
    <x v="1984"/>
  </r>
  <r>
    <x v="56"/>
    <x v="56"/>
    <s v="GUANGZHOU DONG DO ELECTRONICS"/>
    <d v="2023-05-25T00:00:00"/>
    <s v="20230525-7025-2"/>
    <s v="12월잔금 매출대금 회수"/>
    <x v="1"/>
    <x v="1969"/>
  </r>
  <r>
    <x v="56"/>
    <x v="56"/>
    <s v="SHENZHEN ORIENT CO.,LTD."/>
    <d v="2023-05-25T00:00:00"/>
    <s v="20230525-7026-2"/>
    <s v="5월분 매출대금 회수"/>
    <x v="1"/>
    <x v="1541"/>
  </r>
  <r>
    <x v="56"/>
    <x v="56"/>
    <s v="삼성전자(주)"/>
    <d v="2023-05-25T00:00:00"/>
    <s v="20230525-7027-2"/>
    <s v="5/15일자 매출대금 회수"/>
    <x v="1"/>
    <x v="1985"/>
  </r>
  <r>
    <x v="56"/>
    <x v="56"/>
    <s v="SHENZHEN ORIENT CO.,LTD."/>
    <d v="2023-05-25T00:00:00"/>
    <s v="20230525-7032-1"/>
    <s v="OST-3046(1100-1700)"/>
    <x v="3088"/>
    <x v="0"/>
  </r>
  <r>
    <x v="56"/>
    <x v="56"/>
    <s v="SHENZHEN"/>
    <d v="2023-05-25T00:00:00"/>
    <s v="20230525-7033-1"/>
    <s v="OST-3041(2000-3000) 외"/>
    <x v="3089"/>
    <x v="0"/>
  </r>
  <r>
    <x v="56"/>
    <x v="56"/>
    <s v="SANKEN ELECTRIC CO LTD"/>
    <d v="2023-05-26T00:00:00"/>
    <s v="20230526-7005-1"/>
    <s v="OSZ-2019A-7V"/>
    <x v="3090"/>
    <x v="0"/>
  </r>
  <r>
    <x v="56"/>
    <x v="56"/>
    <s v="SHANTOU HUASHAN ELECTRONIC"/>
    <d v="2023-05-26T00:00:00"/>
    <s v="20230526-7006-1"/>
    <s v="OPTC5200P-O 외"/>
    <x v="3091"/>
    <x v="0"/>
  </r>
  <r>
    <x v="56"/>
    <x v="56"/>
    <s v="SHENZHEN CITY SUNMOON ELEC"/>
    <d v="2023-05-26T00:00:00"/>
    <s v="20230526-7007-1"/>
    <s v="OSZ-1034-50V"/>
    <x v="3092"/>
    <x v="0"/>
  </r>
  <r>
    <x v="56"/>
    <x v="56"/>
    <s v="SEOUL SEMICONDUCTOR VINA"/>
    <d v="2023-05-27T00:00:00"/>
    <s v="20230527-7001-1"/>
    <s v="OSZ-1019A-6V 외"/>
    <x v="3093"/>
    <x v="0"/>
  </r>
  <r>
    <x v="56"/>
    <x v="56"/>
    <s v="QUINTEC LASER SEMICONDUCTOR"/>
    <d v="2023-05-29T00:00:00"/>
    <s v="20230529-7001-1"/>
    <s v="OSD-1086127 외"/>
    <x v="3094"/>
    <x v="0"/>
  </r>
  <r>
    <x v="56"/>
    <x v="56"/>
    <s v="Nanjing Evergreen trade co ltd"/>
    <d v="2023-05-31T00:00:00"/>
    <s v="20230531-7027-1"/>
    <s v="OSD-2160N-3 외"/>
    <x v="3095"/>
    <x v="0"/>
  </r>
  <r>
    <x v="56"/>
    <x v="56"/>
    <s v="SHENZHEN INVSEMI TECHNOLOGY CO"/>
    <d v="2023-05-31T00:00:00"/>
    <s v="20230531-7028-1"/>
    <s v="OPFD01A060R 외"/>
    <x v="3096"/>
    <x v="0"/>
  </r>
  <r>
    <x v="56"/>
    <x v="56"/>
    <s v="레이트론(주)"/>
    <d v="2023-05-31T00:00:00"/>
    <s v="20230531-7030-3"/>
    <s v="3월분 매출대금 회수"/>
    <x v="1"/>
    <x v="1986"/>
  </r>
  <r>
    <x v="56"/>
    <x v="56"/>
    <s v="㈜옵토리치일렉트로닉스"/>
    <d v="2023-05-31T00:00:00"/>
    <s v="20230531-7042-1"/>
    <s v="OSD-1300"/>
    <x v="3097"/>
    <x v="0"/>
  </r>
  <r>
    <x v="56"/>
    <x v="56"/>
    <s v="레이트론(주)"/>
    <d v="2023-05-31T00:00:00"/>
    <s v="20230531-7046-1"/>
    <s v="OSD-2130-3 외 4종"/>
    <x v="3098"/>
    <x v="0"/>
  </r>
  <r>
    <x v="56"/>
    <x v="56"/>
    <s v="삼성전자(주)"/>
    <d v="2023-05-31T00:00:00"/>
    <s v="20230531-7054-1"/>
    <s v="OSS-2104-A"/>
    <x v="827"/>
    <x v="0"/>
  </r>
  <r>
    <x v="56"/>
    <x v="56"/>
    <s v="Huizhou Espace photoglectric Co.,LTD"/>
    <d v="2023-06-02T00:00:00"/>
    <s v="20230602-7004-1"/>
    <s v="OTDA54400CS"/>
    <x v="3099"/>
    <x v="0"/>
  </r>
  <r>
    <x v="56"/>
    <x v="56"/>
    <s v="GUANGZHOU DONG DO ELECTRONICS"/>
    <d v="2023-06-07T00:00:00"/>
    <s v="20230607-7007-1"/>
    <s v="OTDA54400CS"/>
    <x v="3100"/>
    <x v="0"/>
  </r>
  <r>
    <x v="56"/>
    <x v="56"/>
    <s v="SHENZHEN"/>
    <d v="2023-06-08T00:00:00"/>
    <s v="20230608-7003-2"/>
    <s v="21년 9월일부 매출대금 회수"/>
    <x v="1"/>
    <x v="1966"/>
  </r>
  <r>
    <x v="56"/>
    <x v="56"/>
    <s v="Nanjing Evergreen trade co ltd"/>
    <d v="2023-06-08T00:00:00"/>
    <s v="20230608-7004-2"/>
    <s v="3월잔금,4월,5월,6월,7월,8월일부 매출대금 회수"/>
    <x v="1"/>
    <x v="1987"/>
  </r>
  <r>
    <x v="56"/>
    <x v="56"/>
    <s v="OSRAM Opto Semiconductors Sdn."/>
    <d v="2023-06-08T00:00:00"/>
    <s v="20230608-7005-1"/>
    <s v="OSZ-1021-50V"/>
    <x v="3101"/>
    <x v="0"/>
  </r>
  <r>
    <x v="56"/>
    <x v="56"/>
    <s v="삼성전자(주)"/>
    <d v="2023-06-09T00:00:00"/>
    <s v="20230609-7007-6"/>
    <s v="5/31일자 매출대금 회수"/>
    <x v="1"/>
    <x v="1988"/>
  </r>
  <r>
    <x v="56"/>
    <x v="56"/>
    <s v="shenzhen keweixin optics"/>
    <d v="2023-06-09T00:00:00"/>
    <s v="20230609-7008-1"/>
    <s v="OTDA54400CS"/>
    <x v="3102"/>
    <x v="0"/>
  </r>
  <r>
    <x v="56"/>
    <x v="56"/>
    <s v="SEOUL SEMICONDUCTOR VINA"/>
    <d v="2023-06-10T00:00:00"/>
    <s v="20230610-7001-1"/>
    <s v="OTDA54400CS"/>
    <x v="3102"/>
    <x v="0"/>
  </r>
  <r>
    <x v="56"/>
    <x v="56"/>
    <s v="LUMENS VINA CO., LTD"/>
    <d v="2023-06-11T00:00:00"/>
    <s v="20230611-7001-1"/>
    <s v="OSZ-1019A-12V"/>
    <x v="3103"/>
    <x v="0"/>
  </r>
  <r>
    <x v="56"/>
    <x v="56"/>
    <s v="삼성엘이디주식회사(TIANJIN)"/>
    <d v="2023-06-14T00:00:00"/>
    <s v="20230614-7007-1"/>
    <s v="OSZ-1019A(12)13"/>
    <x v="3104"/>
    <x v="0"/>
  </r>
  <r>
    <x v="56"/>
    <x v="56"/>
    <s v="JCSHI-TECHNOLOGY"/>
    <d v="2023-06-15T00:00:00"/>
    <s v="20230615-7003-1"/>
    <s v="OSD-1130"/>
    <x v="3105"/>
    <x v="0"/>
  </r>
  <r>
    <x v="56"/>
    <x v="56"/>
    <s v="OSRAM Opto Semiconductors Sdn."/>
    <d v="2023-06-15T00:00:00"/>
    <s v="20230615-7009-1"/>
    <s v="OSZ-1021-50V"/>
    <x v="3106"/>
    <x v="0"/>
  </r>
  <r>
    <x v="56"/>
    <x v="56"/>
    <s v="SEOUL SEMICONDUCTOR VINA"/>
    <d v="2023-06-16T00:00:00"/>
    <s v="20230616-7013-1"/>
    <s v="OSZ-1019A-6V 외"/>
    <x v="3107"/>
    <x v="0"/>
  </r>
  <r>
    <x v="56"/>
    <x v="56"/>
    <s v="Nanjing Evergreen trade co ltd"/>
    <d v="2023-06-18T00:00:00"/>
    <s v="20230618-7002-1"/>
    <s v="OSD-1300-3 외_x000a__x000a_"/>
    <x v="3108"/>
    <x v="0"/>
  </r>
  <r>
    <x v="56"/>
    <x v="56"/>
    <s v="GUANGZHOU DONG DO ELECTRONICS"/>
    <d v="2023-06-20T00:00:00"/>
    <s v="20230620-7002-1"/>
    <s v="OTDA54400CS"/>
    <x v="3109"/>
    <x v="0"/>
  </r>
  <r>
    <x v="56"/>
    <x v="56"/>
    <s v="shenzhen keweixin optics"/>
    <d v="2023-06-20T00:00:00"/>
    <s v="20230620-7003-1"/>
    <s v="OTDA54400CS"/>
    <x v="3109"/>
    <x v="0"/>
  </r>
  <r>
    <x v="56"/>
    <x v="56"/>
    <s v="Jingnan Electronics CO., LTD"/>
    <d v="2023-06-20T00:00:00"/>
    <s v="20230620-7004-1"/>
    <s v="OTDA54400CS 외"/>
    <x v="3110"/>
    <x v="0"/>
  </r>
  <r>
    <x v="56"/>
    <x v="56"/>
    <s v="OSRAM Opto Semiconductors Sdn."/>
    <d v="2023-06-20T00:00:00"/>
    <s v="20230620-7005-2"/>
    <s v="1월잔금,2월일부 매출대금 회수"/>
    <x v="1"/>
    <x v="1989"/>
  </r>
  <r>
    <x v="56"/>
    <x v="56"/>
    <s v="SEOUL SEMICONDUCTOR VINA"/>
    <d v="2023-06-20T00:00:00"/>
    <s v="20230620-7006-2"/>
    <s v="12월잔금,1월일부 매출대금 회수"/>
    <x v="1"/>
    <x v="1990"/>
  </r>
  <r>
    <x v="56"/>
    <x v="56"/>
    <s v="Jingnan Electronics CO., LTD"/>
    <d v="2023-06-20T00:00:00"/>
    <s v="20230620-7007-2"/>
    <s v="1월잔금 매출대금 회수"/>
    <x v="1"/>
    <x v="1476"/>
  </r>
  <r>
    <x v="56"/>
    <x v="56"/>
    <s v="Huizhou Espace photoglectric Co.,LTD"/>
    <d v="2023-06-20T00:00:00"/>
    <s v="20230620-7008-2"/>
    <s v="1월,2월 매출대금 회수"/>
    <x v="1"/>
    <x v="1991"/>
  </r>
  <r>
    <x v="56"/>
    <x v="56"/>
    <s v="GUANGZHOU DONG DO ELECTRONICS"/>
    <d v="2023-06-20T00:00:00"/>
    <s v="20230620-7009-2"/>
    <s v="1월,2월일부 매출대금 회수"/>
    <x v="1"/>
    <x v="1992"/>
  </r>
  <r>
    <x v="56"/>
    <x v="56"/>
    <s v="삼성엘이디주식회사(TIANJIN)"/>
    <d v="2023-06-21T00:00:00"/>
    <s v="20230621-7003-1"/>
    <s v="OSZ-1019A(12)13 외_x000a__x000a_"/>
    <x v="3111"/>
    <x v="0"/>
  </r>
  <r>
    <x v="56"/>
    <x v="56"/>
    <s v="Kwangmyung Semiconductor CO.,"/>
    <d v="2023-06-21T00:00:00"/>
    <s v="20230621-7004-1"/>
    <s v="OSZ-2017NA-7V_x000a__x000a_"/>
    <x v="3112"/>
    <x v="0"/>
  </r>
  <r>
    <x v="56"/>
    <x v="56"/>
    <s v="shenzhen keweixin optics"/>
    <d v="2023-06-22T00:00:00"/>
    <s v="20230622-7003-2"/>
    <s v="12월분 매출대금 회수"/>
    <x v="1"/>
    <x v="1993"/>
  </r>
  <r>
    <x v="56"/>
    <x v="56"/>
    <s v="SANKEN ELECTRIC CO LTD"/>
    <d v="2023-06-23T00:00:00"/>
    <s v="20230623-7002-2"/>
    <s v="2월잔금,3월일부 매출대금 회수"/>
    <x v="1"/>
    <x v="1994"/>
  </r>
  <r>
    <x v="56"/>
    <x v="56"/>
    <s v="LUMENS VINA CO., LTD"/>
    <d v="2023-06-23T00:00:00"/>
    <s v="20230623-7003-2"/>
    <s v="3월분 매출대금 회수"/>
    <x v="1"/>
    <x v="1995"/>
  </r>
  <r>
    <x v="56"/>
    <x v="56"/>
    <s v="ASIANTECH OPTIC CORP"/>
    <d v="2023-06-23T00:00:00"/>
    <s v="20230623-7008-1"/>
    <s v="OSZ-1021B-7V15 외_x000a__x000a_"/>
    <x v="3113"/>
    <x v="0"/>
  </r>
  <r>
    <x v="56"/>
    <x v="56"/>
    <s v="삼성전자(주)"/>
    <d v="2023-06-23T00:00:00"/>
    <s v="20230623-7009-1"/>
    <s v="OSZ-2021A-14V 외"/>
    <x v="3114"/>
    <x v="0"/>
  </r>
  <r>
    <x v="56"/>
    <x v="56"/>
    <s v="OSRAM Opto Semiconductors Sdn."/>
    <d v="2023-06-25T00:00:00"/>
    <s v="20230625-7003-1"/>
    <s v="OSZ-1021-50V 외_x000a__x000a_"/>
    <x v="3115"/>
    <x v="0"/>
  </r>
  <r>
    <x v="56"/>
    <x v="56"/>
    <s v="SHENZHEN"/>
    <d v="2023-06-25T00:00:00"/>
    <s v="20230625-7004-1"/>
    <s v="OPTC5027P-R_x000a__x000a_"/>
    <x v="3116"/>
    <x v="0"/>
  </r>
  <r>
    <x v="56"/>
    <x v="56"/>
    <s v="JIANGXI HONGLI TRONIC CO LTD"/>
    <d v="2023-06-28T00:00:00"/>
    <s v="20230628-7013-1"/>
    <s v="OSZ-1019A-6V 외"/>
    <x v="3117"/>
    <x v="0"/>
  </r>
  <r>
    <x v="56"/>
    <x v="56"/>
    <s v="OSRAM Opto Semiconductors Sdn."/>
    <d v="2023-06-28T00:00:00"/>
    <s v="20230628-7014-1"/>
    <s v="OSZ-1021-50V_x000a__x000a_"/>
    <x v="3118"/>
    <x v="0"/>
  </r>
  <r>
    <x v="56"/>
    <x v="56"/>
    <s v="QUINTEC LASER SEMICONDUCTOR"/>
    <d v="2023-06-28T00:00:00"/>
    <s v="20230628-7015-1"/>
    <s v="OSD-1086127 외"/>
    <x v="3119"/>
    <x v="0"/>
  </r>
  <r>
    <x v="56"/>
    <x v="56"/>
    <s v="SANKEN ELECTRIC CO LTD"/>
    <d v="2023-06-28T00:00:00"/>
    <s v="20230628-7016-1"/>
    <s v="OSZ-2019A-7V"/>
    <x v="3120"/>
    <x v="0"/>
  </r>
  <r>
    <x v="56"/>
    <x v="56"/>
    <s v="GUANGZHOU DONG DO ELECTRONICS"/>
    <d v="2023-06-28T00:00:00"/>
    <s v="20230628-7017-1"/>
    <s v="OTDA54400CS"/>
    <x v="3121"/>
    <x v="0"/>
  </r>
  <r>
    <x v="56"/>
    <x v="56"/>
    <s v="SHENZHEN INVSEMI TECHNOLOGY CO"/>
    <d v="2023-06-29T00:00:00"/>
    <s v="20230629-7008-1"/>
    <s v="OPFD01A060R_x000a__x000a_"/>
    <x v="3122"/>
    <x v="0"/>
  </r>
  <r>
    <x v="56"/>
    <x v="56"/>
    <s v="JIANGSU PRAJNA ELECTRONICS INDUSTRIAL CO LTD"/>
    <d v="2023-06-29T00:00:00"/>
    <s v="20230629-7010-2"/>
    <s v="3월분 매출대금 회수"/>
    <x v="1"/>
    <x v="1996"/>
  </r>
  <r>
    <x v="56"/>
    <x v="56"/>
    <s v="Nanjing Evergreen trade co ltd"/>
    <d v="2023-06-29T00:00:00"/>
    <s v="20230629-7015-1"/>
    <s v="OSD-1300-3 외"/>
    <x v="3123"/>
    <x v="0"/>
  </r>
  <r>
    <x v="56"/>
    <x v="56"/>
    <s v="SHANDONG INSPUR HUAGUANG"/>
    <d v="2023-06-29T00:00:00"/>
    <s v="20230629-7016-1"/>
    <s v="OSD-1068N 외"/>
    <x v="3124"/>
    <x v="0"/>
  </r>
  <r>
    <x v="56"/>
    <x v="56"/>
    <s v="삼성엘이디주식회사(TIANJIN)"/>
    <d v="2023-06-30T00:00:00"/>
    <s v="20230630-7030-2"/>
    <s v="3월,4월분 매출대금 회수"/>
    <x v="1"/>
    <x v="1997"/>
  </r>
  <r>
    <x v="56"/>
    <x v="56"/>
    <s v="SHENZHEN JUFEI OPTOELECTRONICS"/>
    <d v="2023-06-30T00:00:00"/>
    <s v="20230630-7031-2"/>
    <s v="2월분 매출대금 회수"/>
    <x v="1"/>
    <x v="1998"/>
  </r>
  <r>
    <x v="56"/>
    <x v="56"/>
    <s v="JIANGXI HONGLI TRONIC CO LTD"/>
    <d v="2023-06-30T00:00:00"/>
    <s v="20230630-7032-2"/>
    <s v="3월,4월분 매출대금 회수"/>
    <x v="1"/>
    <x v="1999"/>
  </r>
  <r>
    <x v="56"/>
    <x v="56"/>
    <s v="JCSHI-TECHNOLOGY"/>
    <d v="2023-06-30T00:00:00"/>
    <s v="20230630-7033-2"/>
    <s v="10월분 매출대금 회수"/>
    <x v="1"/>
    <x v="2000"/>
  </r>
  <r>
    <x v="56"/>
    <x v="56"/>
    <s v="JIANGSU HENGFENG SUNTEC TECHNOLOGY CO LTD"/>
    <d v="2023-06-30T00:00:00"/>
    <s v="20230630-7034-2"/>
    <s v="4월분 매출대금 회수"/>
    <x v="1"/>
    <x v="1520"/>
  </r>
  <r>
    <x v="56"/>
    <x v="56"/>
    <s v="Kwangmyung Semiconductor CO.,"/>
    <d v="2023-06-30T00:00:00"/>
    <s v="20230630-7035-2"/>
    <s v="3월분 매출대금 회수"/>
    <x v="1"/>
    <x v="2001"/>
  </r>
  <r>
    <x v="56"/>
    <x v="56"/>
    <s v="QUINTEC LASER SEMICONDUCTOR"/>
    <d v="2023-06-30T00:00:00"/>
    <s v="20230630-7036-2"/>
    <s v="4월분 매출대금 회수"/>
    <x v="1"/>
    <x v="2002"/>
  </r>
  <r>
    <x v="56"/>
    <x v="56"/>
    <s v="LUMENS VINA CO., LTD"/>
    <d v="2023-06-30T00:00:00"/>
    <s v="20230630-7037-2"/>
    <s v="4월분 매출대금 회수"/>
    <x v="1"/>
    <x v="2003"/>
  </r>
  <r>
    <x v="56"/>
    <x v="56"/>
    <s v="ASIANTECH OPTIC CORP"/>
    <d v="2023-06-30T00:00:00"/>
    <s v="20230630-7038-2"/>
    <s v="3월,4월일부 매출대금 회수"/>
    <x v="1"/>
    <x v="2004"/>
  </r>
  <r>
    <x v="56"/>
    <x v="56"/>
    <s v="㈜옵토리치일렉트로닉스"/>
    <d v="2023-06-30T00:00:00"/>
    <s v="20230630-7040-2"/>
    <s v="3월,4월분 매출대금 회수"/>
    <x v="1"/>
    <x v="2005"/>
  </r>
  <r>
    <x v="56"/>
    <x v="56"/>
    <s v="레이트론(주)"/>
    <d v="2023-06-30T00:00:00"/>
    <s v="20230630-7042-5"/>
    <s v="4월,5월일부 매출대금 회수"/>
    <x v="1"/>
    <x v="2006"/>
  </r>
  <r>
    <x v="56"/>
    <x v="56"/>
    <s v="Kwangmyung Semiconductor CO.,"/>
    <d v="2023-06-30T00:00:00"/>
    <s v="20230630-7045-1"/>
    <s v="OSZ-1021-7V 외"/>
    <x v="3125"/>
    <x v="0"/>
  </r>
  <r>
    <x v="56"/>
    <x v="56"/>
    <s v="SEOUL SEMICONDUCTOR VINA"/>
    <d v="2023-06-30T00:00:00"/>
    <s v="20230630-7046-1"/>
    <s v="OSZ-1019A-6V 외"/>
    <x v="3126"/>
    <x v="0"/>
  </r>
  <r>
    <x v="56"/>
    <x v="56"/>
    <s v="레이트론(주)"/>
    <d v="2023-06-30T00:00:00"/>
    <s v="20230630-7054-1"/>
    <s v="OSD-2130-3외 2종"/>
    <x v="3127"/>
    <x v="0"/>
  </r>
  <r>
    <x v="56"/>
    <x v="56"/>
    <s v="한국미쓰비시전기주식회사"/>
    <d v="2023-06-30T00:00:00"/>
    <s v="20230630-7056-1"/>
    <s v="OSD-1068"/>
    <x v="3128"/>
    <x v="0"/>
  </r>
  <r>
    <x v="56"/>
    <x v="56"/>
    <s v="㈜옵토리치일렉트로닉스"/>
    <d v="2023-06-30T00:00:00"/>
    <s v="20230630-7059-1"/>
    <s v="OSD-1300"/>
    <x v="3129"/>
    <x v="0"/>
  </r>
  <r>
    <x v="56"/>
    <x v="56"/>
    <s v="반도체사업부"/>
    <d v="2023-06-30T00:00:00"/>
    <s v="20230630-7077-1"/>
    <s v="2분기 외화환산평가"/>
    <x v="3130"/>
    <x v="0"/>
  </r>
  <r>
    <x v="56"/>
    <x v="56"/>
    <s v="반도체사업부"/>
    <d v="2023-06-30T00:00:00"/>
    <s v="20230630-7077-4"/>
    <s v="2분기 외화환산평가"/>
    <x v="1"/>
    <x v="2007"/>
  </r>
  <r>
    <x v="56"/>
    <x v="56"/>
    <s v="반도체사업부"/>
    <d v="2023-07-01T00:00:00"/>
    <s v="20230701-7001-1"/>
    <s v="2분기 외화환산평가 취소"/>
    <x v="3131"/>
    <x v="0"/>
  </r>
  <r>
    <x v="56"/>
    <x v="56"/>
    <s v="반도체사업부"/>
    <d v="2023-07-01T00:00:00"/>
    <s v="20230701-7001-4"/>
    <s v="2분기 외화환산평가 취소"/>
    <x v="1"/>
    <x v="2008"/>
  </r>
  <r>
    <x v="56"/>
    <x v="56"/>
    <s v="삼성전자(주)"/>
    <d v="2023-07-03T00:00:00"/>
    <s v="20230703-7004-2"/>
    <s v="6/23일자 매출대금 회수"/>
    <x v="1"/>
    <x v="2009"/>
  </r>
  <r>
    <x v="56"/>
    <x v="56"/>
    <s v="Jiangxi MTC Optoelectronics Co., LTD"/>
    <d v="2023-07-04T00:00:00"/>
    <s v="20230704-7009-1"/>
    <s v="OSZ-1019A-12V(130)"/>
    <x v="3132"/>
    <x v="0"/>
  </r>
  <r>
    <x v="56"/>
    <x v="56"/>
    <s v="Huizhou Espace photoglectric Co.,LTD"/>
    <d v="2023-07-07T00:00:00"/>
    <s v="20230707-7003-1"/>
    <s v="OTDA54400CS"/>
    <x v="3030"/>
    <x v="0"/>
  </r>
  <r>
    <x v="56"/>
    <x v="56"/>
    <s v="GUANGZHOU DONG DO ELECTRONICS"/>
    <d v="2023-07-07T00:00:00"/>
    <s v="20230707-7004-1"/>
    <s v="OTDA54400CS"/>
    <x v="3031"/>
    <x v="0"/>
  </r>
  <r>
    <x v="56"/>
    <x v="56"/>
    <s v="shenzhen keweixin optics"/>
    <d v="2023-07-07T00:00:00"/>
    <s v="20230707-7005-1"/>
    <s v="OTDA54400CS"/>
    <x v="3031"/>
    <x v="0"/>
  </r>
  <r>
    <x v="56"/>
    <x v="56"/>
    <s v="SANSHO"/>
    <d v="2023-07-08T00:00:00"/>
    <s v="20230708-7001-1"/>
    <s v="OSZ-2021-7V"/>
    <x v="3133"/>
    <x v="0"/>
  </r>
  <r>
    <x v="56"/>
    <x v="56"/>
    <s v="삼성엘이디주식회사(TIANJIN)"/>
    <d v="2023-07-11T00:00:00"/>
    <s v="20230711-7003-1"/>
    <s v="OSZ-1019A(12)13"/>
    <x v="3134"/>
    <x v="0"/>
  </r>
  <r>
    <x v="56"/>
    <x v="56"/>
    <s v="LUMENS VINA CO., LTD"/>
    <d v="2023-07-14T00:00:00"/>
    <s v="20230714-7009-1"/>
    <s v="OSZ-1019A-12V"/>
    <x v="3135"/>
    <x v="0"/>
  </r>
  <r>
    <x v="56"/>
    <x v="56"/>
    <s v="Nanjing Evergreen trade co ltd"/>
    <d v="2023-07-16T00:00:00"/>
    <s v="20230716-7001-1"/>
    <s v="OSD-1300-3 외"/>
    <x v="3136"/>
    <x v="0"/>
  </r>
  <r>
    <x v="56"/>
    <x v="56"/>
    <s v="삼성엘이디주식회사(TIANJIN)"/>
    <d v="2023-07-19T00:00:00"/>
    <s v="20230719-7007-1"/>
    <s v="OSZ-1019A(12)13 외"/>
    <x v="3137"/>
    <x v="0"/>
  </r>
  <r>
    <x v="56"/>
    <x v="56"/>
    <s v="GUANGZHOU DONG DO ELECTRONICS"/>
    <d v="2023-07-19T00:00:00"/>
    <s v="20230719-7008-1"/>
    <s v="OTDA54400CS"/>
    <x v="3138"/>
    <x v="0"/>
  </r>
  <r>
    <x v="56"/>
    <x v="56"/>
    <s v="Jingnan Electronics CO., LTD"/>
    <d v="2023-07-19T00:00:00"/>
    <s v="20230719-7009-1"/>
    <s v="OTDA54400CS 외"/>
    <x v="3139"/>
    <x v="0"/>
  </r>
  <r>
    <x v="56"/>
    <x v="56"/>
    <s v="Huizhou Espace photoglectric Co.,LTD"/>
    <d v="2023-07-19T00:00:00"/>
    <s v="20230719-7010-1"/>
    <s v="OTDA54400CS"/>
    <x v="3140"/>
    <x v="0"/>
  </r>
  <r>
    <x v="56"/>
    <x v="56"/>
    <s v="SHENZHEN CITY SUNMOON ELEC"/>
    <d v="2023-07-20T00:00:00"/>
    <s v="20230720-7008-1"/>
    <s v="OSZ-1017B-7V 외"/>
    <x v="3141"/>
    <x v="0"/>
  </r>
  <r>
    <x v="56"/>
    <x v="56"/>
    <s v="ASIANTECH OPTIC CORP"/>
    <d v="2023-07-21T00:00:00"/>
    <s v="20230721-7003-1"/>
    <s v="OSZ-1017AL-8V 외"/>
    <x v="3142"/>
    <x v="0"/>
  </r>
  <r>
    <x v="56"/>
    <x v="56"/>
    <s v="SEOUL SEMICONDUCTOR VINA"/>
    <d v="2023-07-22T00:00:00"/>
    <s v="20230722-7003-1"/>
    <s v="OSZ-1019A-6V 외"/>
    <x v="3143"/>
    <x v="0"/>
  </r>
  <r>
    <x v="56"/>
    <x v="56"/>
    <s v="삼성전자(주)"/>
    <d v="2023-07-23T00:00:00"/>
    <s v="20230723-7002-1"/>
    <s v="OSZ-2021A-14V 외"/>
    <x v="867"/>
    <x v="0"/>
  </r>
  <r>
    <x v="56"/>
    <x v="56"/>
    <s v="QUINTEC LASER SEMICONDUCTOR"/>
    <d v="2023-07-26T00:00:00"/>
    <s v="20230726-7011-1"/>
    <s v="OSD-1068N 외"/>
    <x v="3144"/>
    <x v="0"/>
  </r>
  <r>
    <x v="56"/>
    <x v="56"/>
    <s v="SANKEN ELECTRIC CO LTD"/>
    <d v="2023-07-26T00:00:00"/>
    <s v="20230726-7012-1"/>
    <s v="OSZ-2019A-7V"/>
    <x v="3145"/>
    <x v="0"/>
  </r>
  <r>
    <x v="56"/>
    <x v="56"/>
    <s v="CT MICROELECTRONICS"/>
    <d v="2023-07-26T00:00:00"/>
    <s v="20230726-7013-1"/>
    <s v="OST-3041(600-900) 외"/>
    <x v="3146"/>
    <x v="0"/>
  </r>
  <r>
    <x v="56"/>
    <x v="56"/>
    <s v="SHENZHEN"/>
    <d v="2023-07-27T00:00:00"/>
    <s v="20230727-7008-1"/>
    <s v="OSD-1308308 외_x000a__x000a_"/>
    <x v="3147"/>
    <x v="0"/>
  </r>
  <r>
    <x v="56"/>
    <x v="56"/>
    <s v="삼성엘이디주식회사(TIANJIN)"/>
    <d v="2023-07-27T00:00:00"/>
    <s v="20230727-7009-1"/>
    <s v="OSZ-1019A(12)13"/>
    <x v="3148"/>
    <x v="0"/>
  </r>
  <r>
    <x v="56"/>
    <x v="56"/>
    <s v="SHANDONG INSPUR HUAGUANG"/>
    <d v="2023-07-28T00:00:00"/>
    <s v="20230728-7004-1"/>
    <s v="OSD-1068N 외"/>
    <x v="3149"/>
    <x v="0"/>
  </r>
  <r>
    <x v="56"/>
    <x v="56"/>
    <s v="GUANGZHOU DONG DO ELECTRONICS"/>
    <d v="2023-07-28T00:00:00"/>
    <s v="20230728-7005-1"/>
    <s v="OTDA54400CS"/>
    <x v="3150"/>
    <x v="0"/>
  </r>
  <r>
    <x v="56"/>
    <x v="56"/>
    <s v="Kwangmyung Semiconductor CO.,"/>
    <d v="2023-07-31T00:00:00"/>
    <s v="20230731-7001-1"/>
    <s v="OSZ-1026-50V 외"/>
    <x v="3151"/>
    <x v="0"/>
  </r>
  <r>
    <x v="56"/>
    <x v="56"/>
    <s v="레이트론(주)"/>
    <d v="2023-07-31T00:00:00"/>
    <s v="20230731-7009-3"/>
    <s v="5월잔금 매출대금 회수"/>
    <x v="1"/>
    <x v="2010"/>
  </r>
  <r>
    <x v="56"/>
    <x v="56"/>
    <s v="㈜옵토리치일렉트로닉스"/>
    <d v="2023-07-31T00:00:00"/>
    <s v="20230731-7014-1"/>
    <s v="OSD-1300"/>
    <x v="3152"/>
    <x v="0"/>
  </r>
  <r>
    <x v="56"/>
    <x v="56"/>
    <s v="레이트론(주)"/>
    <d v="2023-07-31T00:00:00"/>
    <s v="20230731-7022-1"/>
    <s v="OSD-2130-3외 2종"/>
    <x v="3153"/>
    <x v="0"/>
  </r>
  <r>
    <x v="56"/>
    <x v="56"/>
    <s v="SHANDONG INSPUR HUAGUANG"/>
    <d v="2023-08-03T00:00:00"/>
    <s v="20230803-7003-2"/>
    <s v="4월잔금,5월일부 매출대금 회수"/>
    <x v="1"/>
    <x v="2011"/>
  </r>
  <r>
    <x v="56"/>
    <x v="56"/>
    <s v="shenzhen keweixin optics"/>
    <d v="2023-08-03T00:00:00"/>
    <s v="20230803-7004-2"/>
    <s v="1월분 매출대금 회수"/>
    <x v="1"/>
    <x v="1477"/>
  </r>
  <r>
    <x v="56"/>
    <x v="56"/>
    <s v="Jiangxi MTC Optoelectronics Co., LTD"/>
    <d v="2023-08-03T00:00:00"/>
    <s v="20230803-7005-2"/>
    <s v="1월,2월 매출대금 회수"/>
    <x v="1"/>
    <x v="2012"/>
  </r>
  <r>
    <x v="56"/>
    <x v="56"/>
    <s v="SHENZHEN"/>
    <d v="2023-08-03T00:00:00"/>
    <s v="20230803-7006-2"/>
    <s v="21년9월일부 매출대금 회수"/>
    <x v="1"/>
    <x v="2013"/>
  </r>
  <r>
    <x v="56"/>
    <x v="56"/>
    <s v="CT MICROELECTRONICS"/>
    <d v="2023-08-03T00:00:00"/>
    <s v="20230803-7007-2"/>
    <s v="1월잔금 매출대금 회수"/>
    <x v="1"/>
    <x v="1479"/>
  </r>
  <r>
    <x v="56"/>
    <x v="56"/>
    <s v="SEOUL SEMICONDUCTOR VINA"/>
    <d v="2023-08-03T00:00:00"/>
    <s v="20230803-7008-2"/>
    <s v="1월잔금,2월,3월일부 매출대금 회수"/>
    <x v="1"/>
    <x v="2014"/>
  </r>
  <r>
    <x v="56"/>
    <x v="56"/>
    <s v="삼성전자(주)"/>
    <d v="2023-08-03T00:00:00"/>
    <s v="20230803-7018-2"/>
    <s v="7/23일자 매출대금 회수"/>
    <x v="1"/>
    <x v="2015"/>
  </r>
  <r>
    <x v="56"/>
    <x v="56"/>
    <s v="shenzhen keweixin optics"/>
    <d v="2023-08-04T00:00:00"/>
    <s v="20230804-7007-1"/>
    <s v="OTDA54400CS"/>
    <x v="3154"/>
    <x v="0"/>
  </r>
  <r>
    <x v="56"/>
    <x v="56"/>
    <s v="GUANGZHOU DONG DO ELECTRONICS"/>
    <d v="2023-08-04T00:00:00"/>
    <s v="20230804-7008-1"/>
    <s v="OTDA54400CS"/>
    <x v="530"/>
    <x v="0"/>
  </r>
  <r>
    <x v="56"/>
    <x v="56"/>
    <s v="OSRAM Opto Semiconductors Sdn."/>
    <d v="2023-08-07T00:00:00"/>
    <s v="20230807-7017-1"/>
    <s v="OSZ-1021-50V"/>
    <x v="3155"/>
    <x v="0"/>
  </r>
  <r>
    <x v="56"/>
    <x v="56"/>
    <s v="Kwangmyung Semiconductor CO.,"/>
    <d v="2023-08-10T00:00:00"/>
    <s v="20230810-7011-1"/>
    <s v="OSZ-2021A-7V"/>
    <x v="3156"/>
    <x v="0"/>
  </r>
  <r>
    <x v="56"/>
    <x v="56"/>
    <s v="OSRAM Opto Semiconductors Sdn."/>
    <d v="2023-08-10T00:00:00"/>
    <s v="20230810-7012-1"/>
    <s v="OSZ-1021-50V"/>
    <x v="3157"/>
    <x v="0"/>
  </r>
  <r>
    <x v="56"/>
    <x v="56"/>
    <s v="SANKEN ELECTRIC CO LTD"/>
    <d v="2023-08-11T00:00:00"/>
    <s v="20230811-7002-2"/>
    <s v="3월잔금,4월,5월일부 매출대금 회수"/>
    <x v="1"/>
    <x v="2016"/>
  </r>
  <r>
    <x v="56"/>
    <x v="56"/>
    <s v="OSRAM Opto Semiconductors Sdn."/>
    <d v="2023-08-11T00:00:00"/>
    <s v="20230811-7003-2"/>
    <s v="2월잔금,3월,4월일부 매출대금 회수"/>
    <x v="1"/>
    <x v="2017"/>
  </r>
  <r>
    <x v="56"/>
    <x v="56"/>
    <s v="RAYTRONJAPAN"/>
    <d v="2023-08-11T00:00:00"/>
    <s v="20230811-7004-2"/>
    <s v="3월분 매출대금 회수"/>
    <x v="1"/>
    <x v="2018"/>
  </r>
  <r>
    <x v="56"/>
    <x v="56"/>
    <s v="GUANGZHOU DONG DO ELECTRONICS"/>
    <d v="2023-08-11T00:00:00"/>
    <s v="20230811-7005-2"/>
    <s v="2월잔금,3월일부 매출대금 회수"/>
    <x v="1"/>
    <x v="2019"/>
  </r>
  <r>
    <x v="56"/>
    <x v="56"/>
    <s v="JIANGXI HONGLI TRONIC CO LTD"/>
    <d v="2023-08-11T00:00:00"/>
    <s v="20230811-7006-2"/>
    <s v="5월분 매출대금 회수"/>
    <x v="1"/>
    <x v="2020"/>
  </r>
  <r>
    <x v="56"/>
    <x v="56"/>
    <s v="한국미쓰비시전기주식회사"/>
    <d v="2023-08-11T00:00:00"/>
    <s v="20230811-7007-2"/>
    <s v="6월분 매출대금 회수"/>
    <x v="1"/>
    <x v="2021"/>
  </r>
  <r>
    <x v="56"/>
    <x v="56"/>
    <s v="ASIANTECH OPTIC CORP"/>
    <d v="2023-08-11T00:00:00"/>
    <s v="20230811-7008-2"/>
    <s v="4월잔금,5월일부 매출대금 회수"/>
    <x v="1"/>
    <x v="2022"/>
  </r>
  <r>
    <x v="56"/>
    <x v="56"/>
    <s v="RAYTRONJAPAN"/>
    <d v="2023-08-11T00:00:00"/>
    <s v="20230811-7009-2"/>
    <s v="4월분 매출대금 회수"/>
    <x v="1"/>
    <x v="2023"/>
  </r>
  <r>
    <x v="56"/>
    <x v="56"/>
    <s v="Jiangxi MTC Optoelectronics Co., LTD"/>
    <d v="2023-08-11T00:00:00"/>
    <s v="20230811-7010-1"/>
    <s v="OSZ-1019A-12V(130)"/>
    <x v="3158"/>
    <x v="0"/>
  </r>
  <r>
    <x v="56"/>
    <x v="56"/>
    <s v="LUMENS VINA CO., LTD"/>
    <d v="2023-08-11T00:00:00"/>
    <s v="20230811-7011-1"/>
    <s v="OSZ-1019A-12V"/>
    <x v="3159"/>
    <x v="0"/>
  </r>
  <r>
    <x v="56"/>
    <x v="56"/>
    <s v="Nanjing Evergreen trade co ltd"/>
    <d v="2023-08-13T00:00:00"/>
    <s v="20230813-7003-1"/>
    <s v="OSD-1300-3 외"/>
    <x v="3160"/>
    <x v="0"/>
  </r>
  <r>
    <x v="56"/>
    <x v="56"/>
    <s v="삼성엘이디주식회사(TIANJIN)"/>
    <d v="2023-08-17T00:00:00"/>
    <s v="20230817-7005-2"/>
    <s v="5월분 매출대금 회수"/>
    <x v="1"/>
    <x v="2024"/>
  </r>
  <r>
    <x v="56"/>
    <x v="56"/>
    <s v="QUINTEC LASER SEMICONDUCTOR"/>
    <d v="2023-08-17T00:00:00"/>
    <s v="20230817-7006-2"/>
    <s v="5월분 매출대금 회수"/>
    <x v="1"/>
    <x v="2025"/>
  </r>
  <r>
    <x v="56"/>
    <x v="56"/>
    <s v="SHANTOU HUASHAN ELECTRONIC"/>
    <d v="2023-08-17T00:00:00"/>
    <s v="20230817-7008-2"/>
    <s v="5월분 매출대금 회수"/>
    <x v="1"/>
    <x v="2026"/>
  </r>
  <r>
    <x v="56"/>
    <x v="56"/>
    <s v="SEOUL SEMICONDUCTOR VINA"/>
    <d v="2023-08-17T00:00:00"/>
    <s v="20230817-7010-1"/>
    <s v="OSZ-1019A-6V"/>
    <x v="3161"/>
    <x v="0"/>
  </r>
  <r>
    <x v="56"/>
    <x v="56"/>
    <s v="OSRAM Opto Semiconductors Sdn."/>
    <d v="2023-08-17T00:00:00"/>
    <s v="20230817-7011-1"/>
    <s v="OSZ-1021-50V"/>
    <x v="3162"/>
    <x v="0"/>
  </r>
  <r>
    <x v="56"/>
    <x v="56"/>
    <s v="Jiangxi MTC Optoelectronics Co., LTD"/>
    <d v="2023-08-18T00:00:00"/>
    <s v="20230818-7004-1"/>
    <s v="OSZ-1019A-12V(130)"/>
    <x v="3163"/>
    <x v="0"/>
  </r>
  <r>
    <x v="56"/>
    <x v="56"/>
    <s v="삼성엘이디주식회사(TIANJIN)"/>
    <d v="2023-08-19T00:00:00"/>
    <s v="20230819-7001-1"/>
    <s v="OSZ-1019A(12)13 외"/>
    <x v="3164"/>
    <x v="0"/>
  </r>
  <r>
    <x v="56"/>
    <x v="56"/>
    <s v="Huizhou Espace photoglectric Co.,LTD"/>
    <d v="2023-08-22T00:00:00"/>
    <s v="20230822-7006-1"/>
    <s v="OTDA54400CS"/>
    <x v="3165"/>
    <x v="0"/>
  </r>
  <r>
    <x v="56"/>
    <x v="56"/>
    <s v="JIANGSU HENGFENG SUNTEC TECHNOLOGY CO LTD"/>
    <d v="2023-08-22T00:00:00"/>
    <s v="20230822-7007-1"/>
    <s v="OTDA54400CS"/>
    <x v="3166"/>
    <x v="0"/>
  </r>
  <r>
    <x v="56"/>
    <x v="56"/>
    <s v="삼성전자(주)"/>
    <d v="2023-08-23T00:00:00"/>
    <s v="20230823-7001-1"/>
    <s v="OSZ-2021A-14V 외"/>
    <x v="890"/>
    <x v="0"/>
  </r>
  <r>
    <x v="56"/>
    <x v="56"/>
    <s v="SHENZHEN CITY SUNMOON ELEC"/>
    <d v="2023-08-24T00:00:00"/>
    <s v="20230824-7010-1"/>
    <s v="OSZ-1017B-7V 외"/>
    <x v="3167"/>
    <x v="0"/>
  </r>
  <r>
    <x v="56"/>
    <x v="56"/>
    <s v="ASIANTECH OPTIC CORP"/>
    <d v="2023-08-26T00:00:00"/>
    <s v="20230826-7003-1"/>
    <s v="OSZ-1017AL-8V 외"/>
    <x v="3168"/>
    <x v="0"/>
  </r>
  <r>
    <x v="56"/>
    <x v="56"/>
    <s v="GUANGZHOU DONG DO ELECTRONICS"/>
    <d v="2023-08-26T00:00:00"/>
    <s v="20230826-7004-1"/>
    <s v="OTDA54400CS"/>
    <x v="3169"/>
    <x v="0"/>
  </r>
  <r>
    <x v="56"/>
    <x v="56"/>
    <s v="shenzhen keweixin optics"/>
    <d v="2023-08-26T00:00:00"/>
    <s v="20230826-7005-1"/>
    <s v="OTDA54400CS"/>
    <x v="3170"/>
    <x v="0"/>
  </r>
  <r>
    <x v="56"/>
    <x v="56"/>
    <s v="Jingnan Electronics CO., LTD"/>
    <d v="2023-08-26T00:00:00"/>
    <s v="20230826-7006-1"/>
    <s v="OTDA54400CS 외"/>
    <x v="3171"/>
    <x v="0"/>
  </r>
  <r>
    <x v="56"/>
    <x v="56"/>
    <s v="SHENZHEN JUFEI OPTOELECTRONICS"/>
    <d v="2023-08-26T00:00:00"/>
    <s v="20230826-7007-1"/>
    <s v="OSZ-2019NAL-14V13"/>
    <x v="3172"/>
    <x v="0"/>
  </r>
  <r>
    <x v="56"/>
    <x v="56"/>
    <s v="SHENZHEN"/>
    <d v="2023-08-26T00:00:00"/>
    <s v="20230826-7008-1"/>
    <s v="OSD-1077 외_x000a__x000a_"/>
    <x v="3173"/>
    <x v="0"/>
  </r>
  <r>
    <x v="56"/>
    <x v="56"/>
    <s v="SHANDONG INSPUR HUAGUANG"/>
    <d v="2023-08-27T00:00:00"/>
    <s v="20230827-7001-1"/>
    <s v="OSD-1068N 외"/>
    <x v="3174"/>
    <x v="0"/>
  </r>
  <r>
    <x v="56"/>
    <x v="56"/>
    <s v="CT MICROELECTRONICS"/>
    <d v="2023-08-27T00:00:00"/>
    <s v="20230827-7002-1"/>
    <s v="OST-3041(700-1050)"/>
    <x v="3175"/>
    <x v="0"/>
  </r>
  <r>
    <x v="56"/>
    <x v="56"/>
    <s v="OSRAM Opto Semiconductors Sdn."/>
    <d v="2023-08-28T00:00:00"/>
    <s v="20230828-7013-1"/>
    <s v="OSZ-1021-50V"/>
    <x v="3176"/>
    <x v="0"/>
  </r>
  <r>
    <x v="56"/>
    <x v="56"/>
    <s v="Kwangmyung Semiconductor CO.,"/>
    <d v="2023-08-28T00:00:00"/>
    <s v="20230828-7014-1"/>
    <s v="OSZ-2021A-7V 외"/>
    <x v="3177"/>
    <x v="0"/>
  </r>
  <r>
    <x v="56"/>
    <x v="56"/>
    <s v="Nanjing Evergreen trade co ltd"/>
    <d v="2023-08-28T00:00:00"/>
    <s v="20230828-7015-1"/>
    <s v="OSZ-1017BH-7V11 외"/>
    <x v="3178"/>
    <x v="0"/>
  </r>
  <r>
    <x v="56"/>
    <x v="56"/>
    <s v="SANKEN ELECTRIC CO LTD"/>
    <d v="2023-08-28T00:00:00"/>
    <s v="20230828-7016-1"/>
    <s v="OSZ-2019A-7V"/>
    <x v="3179"/>
    <x v="0"/>
  </r>
  <r>
    <x v="56"/>
    <x v="56"/>
    <s v="QUINTEC LASER SEMICONDUCTOR"/>
    <d v="2023-08-28T00:00:00"/>
    <s v="20230828-7017-1"/>
    <s v="OSD-1068N 외"/>
    <x v="3180"/>
    <x v="0"/>
  </r>
  <r>
    <x v="56"/>
    <x v="56"/>
    <s v="삼성엘이디주식회사(TIANJIN)"/>
    <d v="2023-08-29T00:00:00"/>
    <s v="20230829-7004-1"/>
    <s v="OSZ-1019A(12)13"/>
    <x v="3181"/>
    <x v="0"/>
  </r>
  <r>
    <x v="56"/>
    <x v="56"/>
    <s v="SEOUL SEMICONDUCTOR VINA"/>
    <d v="2023-08-29T00:00:00"/>
    <s v="20230829-7005-1"/>
    <s v="OSZ-1019A-6V 외"/>
    <x v="3182"/>
    <x v="0"/>
  </r>
  <r>
    <x v="56"/>
    <x v="56"/>
    <s v="OSRAM Opto Semiconductors Sdn."/>
    <d v="2023-08-29T00:00:00"/>
    <s v="20230829-7006-1"/>
    <s v="OSZ-2021A-7V_x000a__x000a_"/>
    <x v="3183"/>
    <x v="0"/>
  </r>
  <r>
    <x v="56"/>
    <x v="56"/>
    <s v="SANSHO"/>
    <d v="2023-08-30T00:00:00"/>
    <s v="20230830-7003-2"/>
    <s v="7월분 매출대금 회수"/>
    <x v="1"/>
    <x v="2027"/>
  </r>
  <r>
    <x v="56"/>
    <x v="56"/>
    <s v="SHENZHEN"/>
    <d v="2023-08-30T00:00:00"/>
    <s v="20230830-7004-2"/>
    <s v="21년9월잔금,21년10월일부 매출대금 회수"/>
    <x v="1"/>
    <x v="2028"/>
  </r>
  <r>
    <x v="56"/>
    <x v="56"/>
    <s v="㈜옵토리치일렉트로닉스"/>
    <d v="2023-08-30T00:00:00"/>
    <s v="20230830-7005-2"/>
    <s v="5월,6월 매출대금 회수"/>
    <x v="1"/>
    <x v="2029"/>
  </r>
  <r>
    <x v="56"/>
    <x v="56"/>
    <s v="레이트론(주)"/>
    <d v="2023-08-31T00:00:00"/>
    <s v="20230831-7016-3"/>
    <s v="6월분 매출대금 회수"/>
    <x v="1"/>
    <x v="2030"/>
  </r>
  <r>
    <x v="56"/>
    <x v="56"/>
    <s v="㈜옵토리치일렉트로닉스"/>
    <d v="2023-08-31T00:00:00"/>
    <s v="20230831-7021-1"/>
    <s v="OSD-1300"/>
    <x v="3184"/>
    <x v="0"/>
  </r>
  <r>
    <x v="56"/>
    <x v="56"/>
    <s v="㈜케이이씨 구미사업장"/>
    <d v="2023-08-31T00:00:00"/>
    <s v="20230831-7028-1"/>
    <s v="OPTC13003B-Y"/>
    <x v="913"/>
    <x v="0"/>
  </r>
  <r>
    <x v="56"/>
    <x v="56"/>
    <s v="레이트론(주)"/>
    <d v="2023-08-31T00:00:00"/>
    <s v="20230831-7036-1"/>
    <s v="OSD-2130-3외 1종"/>
    <x v="3185"/>
    <x v="0"/>
  </r>
  <r>
    <x v="56"/>
    <x v="56"/>
    <s v="삼성전자(주)"/>
    <d v="2023-09-01T00:00:00"/>
    <s v="20230901-7012-2"/>
    <s v="8/23일자 매출대금 회수"/>
    <x v="1"/>
    <x v="2031"/>
  </r>
  <r>
    <x v="56"/>
    <x v="56"/>
    <s v="Kwangmyung Semiconductor CO.,"/>
    <d v="2023-09-06T00:00:00"/>
    <s v="20230906-7005-2"/>
    <s v="4월분 매출대금 회수"/>
    <x v="1"/>
    <x v="2032"/>
  </r>
  <r>
    <x v="56"/>
    <x v="56"/>
    <s v="OSRAM Opto Semiconductors Sdn."/>
    <d v="2023-09-06T00:00:00"/>
    <s v="20230906-7006-2"/>
    <s v="4월잔금 매출대금 회수"/>
    <x v="1"/>
    <x v="2033"/>
  </r>
  <r>
    <x v="56"/>
    <x v="56"/>
    <s v="SHENZHEN CITY SUNMOON ELEC"/>
    <d v="2023-09-06T00:00:00"/>
    <s v="20230906-7007-2"/>
    <s v="9월잔금,10월,11월,12월,1월,2월일부 매출대금 회수"/>
    <x v="1"/>
    <x v="2034"/>
  </r>
  <r>
    <x v="56"/>
    <x v="56"/>
    <s v="shenzhen keweixin optics"/>
    <d v="2023-09-06T00:00:00"/>
    <s v="20230906-7009-1"/>
    <s v="OTDA54400CS"/>
    <x v="3186"/>
    <x v="0"/>
  </r>
  <r>
    <x v="56"/>
    <x v="56"/>
    <s v="GUANGZHOU DONG DO ELECTRONICS"/>
    <d v="2023-09-07T00:00:00"/>
    <s v="20230907-7001-1"/>
    <s v="OTDA54400CS"/>
    <x v="3187"/>
    <x v="0"/>
  </r>
  <r>
    <x v="56"/>
    <x v="56"/>
    <s v="Kwangmyung Semiconductor CO.,"/>
    <d v="2023-09-08T00:00:00"/>
    <s v="20230908-7005-1"/>
    <s v="OSZ-1021-7V 외"/>
    <x v="3188"/>
    <x v="0"/>
  </r>
  <r>
    <x v="56"/>
    <x v="56"/>
    <s v="삼성엘이디주식회사(TIANJIN)"/>
    <d v="2023-09-12T00:00:00"/>
    <s v="20230912-7010-1"/>
    <s v="OSZ-1019A(12)13"/>
    <x v="3189"/>
    <x v="0"/>
  </r>
  <r>
    <x v="56"/>
    <x v="56"/>
    <s v="SANKEN ELECTRIC CO LTD"/>
    <d v="2023-09-13T00:00:00"/>
    <s v="20230913-7002-2"/>
    <s v="5월잔금,6월일부 매출대금 회수"/>
    <x v="1"/>
    <x v="2035"/>
  </r>
  <r>
    <x v="56"/>
    <x v="56"/>
    <s v="JIANGSU HENGFENG SUNTEC TECHNOLOGY CO LTD"/>
    <d v="2023-09-13T00:00:00"/>
    <s v="20230913-7003-2"/>
    <s v="5월 매출대금 회수"/>
    <x v="1"/>
    <x v="1535"/>
  </r>
  <r>
    <x v="56"/>
    <x v="56"/>
    <s v="OSRAM Opto Semiconductors Sdn."/>
    <d v="2023-09-13T00:00:00"/>
    <s v="20230913-7011-1"/>
    <s v="OSZ-2021A-7V"/>
    <x v="3190"/>
    <x v="0"/>
  </r>
  <r>
    <x v="56"/>
    <x v="56"/>
    <s v="JCSHI-TECHNOLOGY"/>
    <d v="2023-09-13T00:00:00"/>
    <s v="20230913-7012-1"/>
    <s v="OSD-1130"/>
    <x v="3191"/>
    <x v="0"/>
  </r>
  <r>
    <x v="56"/>
    <x v="56"/>
    <s v="Nanjing Evergreen trade co ltd"/>
    <d v="2023-09-13T00:00:00"/>
    <s v="20230913-7013-1"/>
    <s v="OSD-1300-3 외"/>
    <x v="3192"/>
    <x v="0"/>
  </r>
  <r>
    <x v="56"/>
    <x v="56"/>
    <s v="Huizhou Espace photoglectric Co.,LTD"/>
    <d v="2023-09-14T00:00:00"/>
    <s v="20230914-7002-1"/>
    <s v="OTDA54400CS"/>
    <x v="3193"/>
    <x v="0"/>
  </r>
  <r>
    <x v="56"/>
    <x v="56"/>
    <s v="LUMENS VINA CO., LTD"/>
    <d v="2023-09-15T00:00:00"/>
    <s v="20230915-7011-1"/>
    <s v="OSZ-1019A-12V"/>
    <x v="3194"/>
    <x v="0"/>
  </r>
  <r>
    <x v="56"/>
    <x v="56"/>
    <s v="OSRAM Opto Semiconductors Sdn."/>
    <d v="2023-09-15T00:00:00"/>
    <s v="20230915-7012-1"/>
    <s v="OSZ-2021A-7V"/>
    <x v="3195"/>
    <x v="0"/>
  </r>
  <r>
    <x v="56"/>
    <x v="56"/>
    <s v="SEOUL SEMICONDUCTOR VINA"/>
    <d v="2023-09-15T00:00:00"/>
    <s v="20230915-7013-1"/>
    <s v="OSZ-1019A-12V 외"/>
    <x v="3196"/>
    <x v="0"/>
  </r>
  <r>
    <x v="56"/>
    <x v="56"/>
    <s v="삼성전자(주)"/>
    <d v="2023-09-15T00:00:00"/>
    <s v="20230915-7014-1"/>
    <s v="OSZ-2021A-14V 외"/>
    <x v="902"/>
    <x v="0"/>
  </r>
  <r>
    <x v="56"/>
    <x v="56"/>
    <s v="SHENZHEN CITY SUNMOON ELEC"/>
    <d v="2023-09-19T00:00:00"/>
    <s v="20230919-7013-1"/>
    <s v="OSZ-1034-50V"/>
    <x v="3197"/>
    <x v="0"/>
  </r>
  <r>
    <x v="56"/>
    <x v="56"/>
    <s v="Jingnan Electronics CO., LTD"/>
    <d v="2023-09-19T00:00:00"/>
    <s v="20230919-7014-1"/>
    <s v="OTDA54400CS 외"/>
    <x v="3198"/>
    <x v="0"/>
  </r>
  <r>
    <x v="56"/>
    <x v="56"/>
    <s v="SHENZHEN"/>
    <d v="2023-09-20T00:00:00"/>
    <s v="20230920-7005-2"/>
    <s v="21년 10월일부 매출대금 회수"/>
    <x v="1"/>
    <x v="2036"/>
  </r>
  <r>
    <x v="56"/>
    <x v="56"/>
    <s v="Jiangxi MTC Optoelectronics Co., LTD"/>
    <d v="2023-09-20T00:00:00"/>
    <s v="20230920-7006-2"/>
    <s v="5월,7월 매출대금 회수"/>
    <x v="1"/>
    <x v="2037"/>
  </r>
  <r>
    <x v="56"/>
    <x v="56"/>
    <s v="shenzhen keweixin optics"/>
    <d v="2023-09-20T00:00:00"/>
    <s v="20230920-7013-1"/>
    <s v="OTDA54400CS"/>
    <x v="3199"/>
    <x v="0"/>
  </r>
  <r>
    <x v="56"/>
    <x v="56"/>
    <s v="GUANGZHOU DONG DO ELECTRONICS"/>
    <d v="2023-09-20T00:00:00"/>
    <s v="20230920-7014-1"/>
    <s v="OTDA54400CS"/>
    <x v="3200"/>
    <x v="0"/>
  </r>
  <r>
    <x v="56"/>
    <x v="56"/>
    <s v="Kwangmyung Semiconductor CO.,"/>
    <d v="2023-09-21T00:00:00"/>
    <s v="20230921-7015-1"/>
    <s v="OSZ-2021A-7V"/>
    <x v="3201"/>
    <x v="0"/>
  </r>
  <r>
    <x v="56"/>
    <x v="56"/>
    <s v="SHENZHEN JUFEI OPTOELECTRONICS"/>
    <d v="2023-09-21T00:00:00"/>
    <s v="20230921-7016-1"/>
    <s v="OSZ-2019NAL-14V13"/>
    <x v="3202"/>
    <x v="0"/>
  </r>
  <r>
    <x v="56"/>
    <x v="56"/>
    <s v="삼성엘이디주식회사(TIANJIN)"/>
    <d v="2023-09-22T00:00:00"/>
    <s v="20230922-7010-1"/>
    <s v="OSZ-1021A-14V 외_x000a__x000a_"/>
    <x v="3203"/>
    <x v="0"/>
  </r>
  <r>
    <x v="56"/>
    <x v="56"/>
    <s v="Huizhou Espace photoglectric Co.,LTD"/>
    <d v="2023-09-22T00:00:00"/>
    <s v="20230922-7011-1"/>
    <s v="OTDA54400CS"/>
    <x v="3204"/>
    <x v="0"/>
  </r>
  <r>
    <x v="56"/>
    <x v="56"/>
    <s v="Kwangmyung Semiconductor CO.,"/>
    <d v="2023-09-22T00:00:00"/>
    <s v="20230922-7012-1"/>
    <s v="OSZ-1026-50V 외"/>
    <x v="3205"/>
    <x v="0"/>
  </r>
  <r>
    <x v="56"/>
    <x v="56"/>
    <s v="shenzhen keweixin optics"/>
    <d v="2023-09-22T00:00:00"/>
    <s v="20230922-7013-1"/>
    <s v="OTDA54400CS"/>
    <x v="3204"/>
    <x v="0"/>
  </r>
  <r>
    <x v="56"/>
    <x v="56"/>
    <s v="삼성전자(주)"/>
    <d v="2023-09-22T00:00:00"/>
    <s v="20230922-7015-2"/>
    <s v="9/15일자 매출대금 회수"/>
    <x v="1"/>
    <x v="2038"/>
  </r>
  <r>
    <x v="56"/>
    <x v="56"/>
    <s v="ASIANTECH OPTIC CORP"/>
    <d v="2023-09-23T00:00:00"/>
    <s v="20230923-7001-1"/>
    <s v="OSZ-1021B-7V15 외"/>
    <x v="3206"/>
    <x v="0"/>
  </r>
  <r>
    <x v="56"/>
    <x v="56"/>
    <s v="SHENZHEN INVSEMI TECHNOLOGY CO"/>
    <d v="2023-09-23T00:00:00"/>
    <s v="20230923-7002-1"/>
    <s v="OPFD10A120PI"/>
    <x v="3207"/>
    <x v="0"/>
  </r>
  <r>
    <x v="56"/>
    <x v="56"/>
    <s v="OSRAM Opto Semiconductors Sdn."/>
    <d v="2023-09-24T00:00:00"/>
    <s v="20230924-7003-1"/>
    <s v="OSZ-1021-50V 외"/>
    <x v="3208"/>
    <x v="0"/>
  </r>
  <r>
    <x v="56"/>
    <x v="56"/>
    <s v="Nanjing Evergreen trade co ltd"/>
    <d v="2023-09-24T00:00:00"/>
    <s v="20230924-7004-1"/>
    <s v="OSD-1300-3 외"/>
    <x v="3209"/>
    <x v="0"/>
  </r>
  <r>
    <x v="56"/>
    <x v="56"/>
    <s v="QUINTEC LASER SEMICONDUCTOR"/>
    <d v="2023-09-25T00:00:00"/>
    <s v="20230925-7025-1"/>
    <s v="OSD-1068N 외"/>
    <x v="3210"/>
    <x v="0"/>
  </r>
  <r>
    <x v="56"/>
    <x v="56"/>
    <s v="레이트론(주)"/>
    <d v="2023-09-25T00:00:00"/>
    <s v="20230925-7043-1"/>
    <s v="OSD-2130-3외 2종"/>
    <x v="3211"/>
    <x v="0"/>
  </r>
  <r>
    <x v="56"/>
    <x v="56"/>
    <s v="Jingnan Electronics CO., LTD"/>
    <d v="2023-09-26T00:00:00"/>
    <s v="20230926-7004-2"/>
    <s v="2월,3월,4월,5월일부 매출대금 회수"/>
    <x v="1"/>
    <x v="2039"/>
  </r>
  <r>
    <x v="56"/>
    <x v="56"/>
    <s v="shenzhen keweixin optics"/>
    <d v="2023-09-26T00:00:00"/>
    <s v="20230926-7005-2"/>
    <s v="2월,3월,4월일부 매출대금 회수"/>
    <x v="1"/>
    <x v="2040"/>
  </r>
  <r>
    <x v="56"/>
    <x v="56"/>
    <s v="삼성엘이디주식회사(TIANJIN)"/>
    <d v="2023-09-26T00:00:00"/>
    <s v="20230926-7006-2"/>
    <s v="6월,7월 매출대금 회수"/>
    <x v="1"/>
    <x v="2041"/>
  </r>
  <r>
    <x v="56"/>
    <x v="56"/>
    <s v="LUMENS VINA CO., LTD"/>
    <d v="2023-09-26T00:00:00"/>
    <s v="20230926-7007-2"/>
    <s v="5월,6월 매출대금 회수"/>
    <x v="1"/>
    <x v="2042"/>
  </r>
  <r>
    <x v="56"/>
    <x v="56"/>
    <s v="QUINTEC LASER SEMICONDUCTOR"/>
    <d v="2023-09-26T00:00:00"/>
    <s v="20230926-7008-2"/>
    <s v="6월,7월 매출대금 회수"/>
    <x v="1"/>
    <x v="2043"/>
  </r>
  <r>
    <x v="56"/>
    <x v="56"/>
    <s v="GUANGZHOU DONG DO ELECTRONICS"/>
    <d v="2023-09-26T00:00:00"/>
    <s v="20230926-7009-2"/>
    <s v="3월잔금,4월,5월일부 매출대금 회수"/>
    <x v="1"/>
    <x v="2044"/>
  </r>
  <r>
    <x v="56"/>
    <x v="56"/>
    <s v="㈜옵토리치일렉트로닉스"/>
    <d v="2023-09-26T00:00:00"/>
    <s v="20230926-7010-2"/>
    <s v="7월 매출대금 회수"/>
    <x v="1"/>
    <x v="2045"/>
  </r>
  <r>
    <x v="56"/>
    <x v="56"/>
    <s v="ASIANTECH OPTIC CORP"/>
    <d v="2023-09-26T00:00:00"/>
    <s v="20230926-7012-2"/>
    <s v="5월잔금,6월일부 매출대금 회수"/>
    <x v="1"/>
    <x v="2046"/>
  </r>
  <r>
    <x v="56"/>
    <x v="56"/>
    <s v="SEOUL SEMICONDUCTOR VINA"/>
    <d v="2023-09-26T00:00:00"/>
    <s v="20230926-7013-2"/>
    <s v="3월잔금,4월일부 매출대금 회수"/>
    <x v="1"/>
    <x v="2047"/>
  </r>
  <r>
    <x v="56"/>
    <x v="56"/>
    <s v="Nanjing Evergreen trade co ltd"/>
    <d v="2023-09-26T00:00:00"/>
    <s v="20230926-7014-2"/>
    <s v="8월잔금,9월,10월,11월,12월,1월,2월,3월일부 매출대금 회수"/>
    <x v="1"/>
    <x v="2048"/>
  </r>
  <r>
    <x v="56"/>
    <x v="56"/>
    <s v="레이트론(주)"/>
    <d v="2023-09-26T00:00:00"/>
    <s v="20230926-7018-3"/>
    <s v="7월분 매출대금 회수"/>
    <x v="1"/>
    <x v="2049"/>
  </r>
  <r>
    <x v="56"/>
    <x v="56"/>
    <s v="CT MICROELECTRONICS"/>
    <d v="2023-09-26T00:00:00"/>
    <s v="20230926-7019-1"/>
    <s v="OST-3041(600-900) 외"/>
    <x v="3212"/>
    <x v="0"/>
  </r>
  <r>
    <x v="56"/>
    <x v="56"/>
    <s v="SHENZHEN"/>
    <d v="2023-09-26T00:00:00"/>
    <s v="20230926-7020-1"/>
    <s v="OST-1061(1300-2000) 외"/>
    <x v="3213"/>
    <x v="0"/>
  </r>
  <r>
    <x v="56"/>
    <x v="56"/>
    <s v="Kwangmyung Semiconductor CO.,"/>
    <d v="2023-09-27T00:00:00"/>
    <s v="20230927-7011-2"/>
    <s v="5월분 매출대금 회수"/>
    <x v="1"/>
    <x v="2050"/>
  </r>
  <r>
    <x v="56"/>
    <x v="56"/>
    <s v="QUINTEC LASER SEMICONDUCTOR"/>
    <d v="2023-09-27T00:00:00"/>
    <s v="20230927-7012-2"/>
    <s v="8월일부 매출대금 회수"/>
    <x v="1"/>
    <x v="2051"/>
  </r>
  <r>
    <x v="56"/>
    <x v="56"/>
    <s v="㈜케이이씨 구미사업장"/>
    <d v="2023-09-27T00:00:00"/>
    <s v="20230927-7015-6"/>
    <s v="8/31일자 매출대금 회수"/>
    <x v="1"/>
    <x v="1570"/>
  </r>
  <r>
    <x v="56"/>
    <x v="56"/>
    <s v="삼성엘이디주식회사(TIANJIN)"/>
    <d v="2023-09-27T00:00:00"/>
    <s v="20230927-7018-1"/>
    <s v="OSZ-1019A-12V13"/>
    <x v="3214"/>
    <x v="0"/>
  </r>
  <r>
    <x v="56"/>
    <x v="56"/>
    <s v="SHANDONG INSPUR HUAGUANG"/>
    <d v="2023-09-27T00:00:00"/>
    <s v="20230927-7019-1"/>
    <s v="OSS-2069-02"/>
    <x v="3215"/>
    <x v="0"/>
  </r>
  <r>
    <x v="56"/>
    <x v="56"/>
    <s v="SEOUL SEMICONDUCTOR VINA"/>
    <d v="2023-09-27T00:00:00"/>
    <s v="20230927-7020-1"/>
    <s v="OSZ-1019A-12V 외"/>
    <x v="3216"/>
    <x v="0"/>
  </r>
  <r>
    <x v="56"/>
    <x v="56"/>
    <s v="SANKEN ELECTRIC CO LTD"/>
    <d v="2023-09-27T00:00:00"/>
    <s v="20230927-7021-1"/>
    <s v="OSZ-2019A-7V"/>
    <x v="3217"/>
    <x v="0"/>
  </r>
  <r>
    <x v="56"/>
    <x v="56"/>
    <s v="㈜옵토리치일렉트로닉스"/>
    <d v="2023-09-27T00:00:00"/>
    <s v="20230927-7025-1"/>
    <s v="OSD-1300"/>
    <x v="3218"/>
    <x v="0"/>
  </r>
  <r>
    <x v="56"/>
    <x v="56"/>
    <s v="삼성전자(주)"/>
    <d v="2023-09-30T00:00:00"/>
    <s v="20230930-7021-1"/>
    <s v="OSS-2104A"/>
    <x v="921"/>
    <x v="0"/>
  </r>
  <r>
    <x v="56"/>
    <x v="56"/>
    <s v="반도체사업부"/>
    <d v="2023-09-30T00:00:00"/>
    <s v="20230930-7022-1"/>
    <s v="3분기 외화환산평가"/>
    <x v="3219"/>
    <x v="0"/>
  </r>
  <r>
    <x v="56"/>
    <x v="56"/>
    <s v="반도체사업부"/>
    <d v="2023-10-01T00:00:00"/>
    <s v="20231001-7008-1"/>
    <s v="3분기 외화환산평가 취소"/>
    <x v="3220"/>
    <x v="0"/>
  </r>
  <r>
    <x v="56"/>
    <x v="56"/>
    <s v="GUANGZHOU DONG DO ELECTRONICS"/>
    <d v="2023-10-06T00:00:00"/>
    <s v="20231006-7002-1"/>
    <s v="OTDA54400CS"/>
    <x v="3221"/>
    <x v="0"/>
  </r>
  <r>
    <x v="56"/>
    <x v="56"/>
    <s v="OSRAM Opto Semiconductors Sdn."/>
    <d v="2023-10-07T00:00:00"/>
    <s v="20231007-7001-1"/>
    <s v="OSZ-1021-50V"/>
    <x v="3222"/>
    <x v="0"/>
  </r>
  <r>
    <x v="56"/>
    <x v="56"/>
    <s v="LUMENS VINA CO., LTD"/>
    <d v="2023-10-07T00:00:00"/>
    <s v="20231007-7002-1"/>
    <s v="OSZ-1019A-12V"/>
    <x v="3223"/>
    <x v="0"/>
  </r>
  <r>
    <x v="56"/>
    <x v="56"/>
    <s v="Huizhou Espace photoglectric Co.,LTD"/>
    <d v="2023-10-08T00:00:00"/>
    <s v="20231008-7002-1"/>
    <s v="OTDA54400CS"/>
    <x v="3224"/>
    <x v="0"/>
  </r>
  <r>
    <x v="56"/>
    <x v="56"/>
    <s v="shenzhen keweixin optics"/>
    <d v="2023-10-08T00:00:00"/>
    <s v="20231008-7003-1"/>
    <s v="OTDA54400CS"/>
    <x v="3225"/>
    <x v="0"/>
  </r>
  <r>
    <x v="56"/>
    <x v="56"/>
    <s v="삼성전자(주)"/>
    <d v="2023-10-10T00:00:00"/>
    <s v="20231010-7015-4"/>
    <s v="9/30일자 매출대금 회수"/>
    <x v="1"/>
    <x v="2052"/>
  </r>
  <r>
    <x v="56"/>
    <x v="56"/>
    <s v="삼성엘이디주식회사(TIANJIN)"/>
    <d v="2023-10-12T00:00:00"/>
    <s v="20231012-7011-1"/>
    <s v="OSZ-1019A-12V13 외"/>
    <x v="3226"/>
    <x v="0"/>
  </r>
  <r>
    <x v="56"/>
    <x v="56"/>
    <s v="OSRAM Opto Semiconductors Sdn."/>
    <d v="2023-10-13T00:00:00"/>
    <s v="20231013-7008-1"/>
    <s v="OSZ-1021-50V_x000a__x000a_"/>
    <x v="3227"/>
    <x v="0"/>
  </r>
  <r>
    <x v="56"/>
    <x v="56"/>
    <s v="SEOUL SEMICONDUCTOR VINA"/>
    <d v="2023-10-13T00:00:00"/>
    <s v="20231013-7009-1"/>
    <s v="OSZ-1019A-6V"/>
    <x v="3228"/>
    <x v="0"/>
  </r>
  <r>
    <x v="56"/>
    <x v="56"/>
    <s v="JCSHI-TECHNOLOGY"/>
    <d v="2023-10-15T00:00:00"/>
    <s v="20231015-7001-1"/>
    <s v="OSD-1130 외"/>
    <x v="3229"/>
    <x v="0"/>
  </r>
  <r>
    <x v="56"/>
    <x v="56"/>
    <s v="Nanjing Evergreen trade co ltd"/>
    <d v="2023-10-15T00:00:00"/>
    <s v="20231015-7002-1"/>
    <s v="OSD-1300-3 외"/>
    <x v="3230"/>
    <x v="0"/>
  </r>
  <r>
    <x v="56"/>
    <x v="56"/>
    <s v="LUMENS VINA CO., LTD"/>
    <d v="2023-10-17T00:00:00"/>
    <s v="20231017-7006-2"/>
    <s v="7월분 매출대금 회수"/>
    <x v="1"/>
    <x v="2053"/>
  </r>
  <r>
    <x v="56"/>
    <x v="56"/>
    <s v="JIANGXI HONGLI TRONIC CO LTD"/>
    <d v="2023-10-17T00:00:00"/>
    <s v="20231017-7007-2"/>
    <s v="6월분 매출대금 회수"/>
    <x v="1"/>
    <x v="2054"/>
  </r>
  <r>
    <x v="56"/>
    <x v="56"/>
    <s v="SANKEN ELECTRIC CO LTD"/>
    <d v="2023-10-17T00:00:00"/>
    <s v="20231017-7008-2"/>
    <s v="6월잔금,7월일부 매출대금 회수"/>
    <x v="1"/>
    <x v="2055"/>
  </r>
  <r>
    <x v="56"/>
    <x v="56"/>
    <s v="SEOUL SEMICONDUCTOR VINA"/>
    <d v="2023-10-17T00:00:00"/>
    <s v="20231017-7009-2"/>
    <s v="4월일부 매출대금 회수"/>
    <x v="1"/>
    <x v="2056"/>
  </r>
  <r>
    <x v="56"/>
    <x v="56"/>
    <s v="SEOUL SEMICONDUCTOR VINA"/>
    <d v="2023-10-17T00:00:00"/>
    <s v="20231017-7015-1"/>
    <s v="OSZ-1019A-6V 외"/>
    <x v="3231"/>
    <x v="0"/>
  </r>
  <r>
    <x v="56"/>
    <x v="56"/>
    <s v="OSRAM Opto Semiconductors Sdn."/>
    <d v="2023-10-19T00:00:00"/>
    <s v="20231019-7004-1"/>
    <s v="OSZ-1021-50V"/>
    <x v="3232"/>
    <x v="0"/>
  </r>
  <r>
    <x v="56"/>
    <x v="56"/>
    <s v="Jingnan Electronics CO., LTD"/>
    <d v="2023-10-20T00:00:00"/>
    <s v="20231020-7004-1"/>
    <s v="OTDA54400CS 외"/>
    <x v="3233"/>
    <x v="0"/>
  </r>
  <r>
    <x v="56"/>
    <x v="56"/>
    <s v="SHENZHEN CITY SUNMOON ELEC"/>
    <d v="2023-10-21T00:00:00"/>
    <s v="20231021-7001-1"/>
    <s v="OSZ-1017B-10V_x000a__x000a_"/>
    <x v="3234"/>
    <x v="0"/>
  </r>
  <r>
    <x v="56"/>
    <x v="56"/>
    <s v="Huizhou Espace photoglectric Co.,LTD"/>
    <d v="2023-10-23T00:00:00"/>
    <s v="20231023-7004-1"/>
    <s v="OTDA54400CS"/>
    <x v="3235"/>
    <x v="0"/>
  </r>
  <r>
    <x v="56"/>
    <x v="56"/>
    <s v="shenzhen keweixin optics"/>
    <d v="2023-10-23T00:00:00"/>
    <s v="20231023-7005-1"/>
    <s v="OTDA54400CS"/>
    <x v="3236"/>
    <x v="0"/>
  </r>
  <r>
    <x v="56"/>
    <x v="56"/>
    <s v="㈜옵토리치일렉트로닉스"/>
    <d v="2023-10-23T00:00:00"/>
    <s v="20231023-7008-2"/>
    <s v="8월분 매출대금 회수"/>
    <x v="1"/>
    <x v="2057"/>
  </r>
  <r>
    <x v="56"/>
    <x v="56"/>
    <s v="JCSHI-TECHNOLOGY"/>
    <d v="2023-10-24T00:00:00"/>
    <s v="20231024-7009-1"/>
    <s v="OSD-1130"/>
    <x v="3237"/>
    <x v="0"/>
  </r>
  <r>
    <x v="56"/>
    <x v="56"/>
    <s v="JCSHI-TECHNOLOGY"/>
    <d v="2023-10-25T00:00:00"/>
    <s v="20231025-7027-2"/>
    <s v="11월분 매출대금 회수"/>
    <x v="1"/>
    <x v="2058"/>
  </r>
  <r>
    <x v="56"/>
    <x v="56"/>
    <s v="Jingnan Electronics CO., LTD"/>
    <d v="2023-10-25T00:00:00"/>
    <s v="20231025-7028-2"/>
    <s v="5월잔금 매출대금 회수"/>
    <x v="1"/>
    <x v="1538"/>
  </r>
  <r>
    <x v="56"/>
    <x v="56"/>
    <s v="Huizhou Espace photoglectric Co.,LTD"/>
    <d v="2023-10-25T00:00:00"/>
    <s v="20231025-7029-2"/>
    <s v="3월,5월분 매출대금 회수"/>
    <x v="1"/>
    <x v="2059"/>
  </r>
  <r>
    <x v="56"/>
    <x v="56"/>
    <s v="SHENZHEN"/>
    <d v="2023-10-25T00:00:00"/>
    <s v="20231025-7031-2"/>
    <s v="21년 10월일부 매출대금 회수"/>
    <x v="1"/>
    <x v="2060"/>
  </r>
  <r>
    <x v="56"/>
    <x v="56"/>
    <s v="GUANGZHOU DONG DO ELECTRONICS"/>
    <d v="2023-10-25T00:00:00"/>
    <s v="20231025-7032-1"/>
    <s v="OTDA54400CS"/>
    <x v="3238"/>
    <x v="0"/>
  </r>
  <r>
    <x v="56"/>
    <x v="56"/>
    <s v="QUINTEC LASER SEMICONDUCTOR"/>
    <d v="2023-10-25T00:00:00"/>
    <s v="20231025-7033-1"/>
    <s v="OSD-1068N 외"/>
    <x v="3239"/>
    <x v="0"/>
  </r>
  <r>
    <x v="56"/>
    <x v="56"/>
    <s v="레이트론(주)"/>
    <d v="2023-10-25T00:00:00"/>
    <s v="20231025-7035-1"/>
    <s v="OSD-21814A-3외 2종"/>
    <x v="3240"/>
    <x v="0"/>
  </r>
  <r>
    <x v="56"/>
    <x v="56"/>
    <s v="Kwangmyung Semiconductor CO.,"/>
    <d v="2023-10-26T00:00:00"/>
    <s v="20231026-7005-1"/>
    <s v="OSZ-2021A-7V"/>
    <x v="3241"/>
    <x v="0"/>
  </r>
  <r>
    <x v="56"/>
    <x v="56"/>
    <s v="SHANDONG INSPUR HUAGUANG"/>
    <d v="2023-10-26T00:00:00"/>
    <s v="20231026-7006-1"/>
    <s v="OSD-1068N 외"/>
    <x v="3242"/>
    <x v="0"/>
  </r>
  <r>
    <x v="56"/>
    <x v="56"/>
    <s v="SANKEN ELECTRIC CO LTD"/>
    <d v="2023-10-26T00:00:00"/>
    <s v="20231026-7007-1"/>
    <s v="OSZ-2019A-7V"/>
    <x v="3243"/>
    <x v="0"/>
  </r>
  <r>
    <x v="56"/>
    <x v="56"/>
    <s v="OSRAM Opto Semiconductors Sdn."/>
    <d v="2023-10-26T00:00:00"/>
    <s v="20231026-7008-1"/>
    <s v="OSZ-1021-50V"/>
    <x v="3244"/>
    <x v="0"/>
  </r>
  <r>
    <x v="56"/>
    <x v="56"/>
    <s v="SHENZHEN"/>
    <d v="2023-10-26T00:00:00"/>
    <s v="20231026-7009-1"/>
    <s v="OST-1061 외"/>
    <x v="3245"/>
    <x v="0"/>
  </r>
  <r>
    <x v="56"/>
    <x v="56"/>
    <s v="SEOUL SEMICONDUCTOR VINA"/>
    <d v="2023-10-28T00:00:00"/>
    <s v="20231028-7002-1"/>
    <s v="OSZ-1019A-6V 외"/>
    <x v="3246"/>
    <x v="0"/>
  </r>
  <r>
    <x v="56"/>
    <x v="56"/>
    <s v="삼성엘이디주식회사(TIANJIN)"/>
    <d v="2023-10-30T00:00:00"/>
    <s v="20231030-7015-1"/>
    <s v="OSZ-1019A-12V13"/>
    <x v="3247"/>
    <x v="0"/>
  </r>
  <r>
    <x v="56"/>
    <x v="56"/>
    <s v="SHENZHEN"/>
    <d v="2023-10-30T00:00:00"/>
    <s v="20231030-7017-1"/>
    <s v="OPTC3320SWPI-R"/>
    <x v="3248"/>
    <x v="0"/>
  </r>
  <r>
    <x v="56"/>
    <x v="56"/>
    <s v="Jingnan Electronics CO., LTD"/>
    <d v="2023-10-30T00:00:00"/>
    <s v="20231030-7018-1"/>
    <s v="OTDA54400CS 외"/>
    <x v="3249"/>
    <x v="0"/>
  </r>
  <r>
    <x v="56"/>
    <x v="56"/>
    <s v="GUANGZHOU DONG DO ELECTRONICS"/>
    <d v="2023-10-30T00:00:00"/>
    <s v="20231030-7019-1"/>
    <s v="OTDA54400CS"/>
    <x v="3250"/>
    <x v="0"/>
  </r>
  <r>
    <x v="56"/>
    <x v="56"/>
    <s v="SHENZHEN INVSEMI TECHNOLOGY CO"/>
    <d v="2023-10-30T00:00:00"/>
    <s v="20231030-7020-1"/>
    <s v="OPFD10A120PI"/>
    <x v="3251"/>
    <x v="0"/>
  </r>
  <r>
    <x v="56"/>
    <x v="56"/>
    <s v="레이트론(주)"/>
    <d v="2023-10-31T00:00:00"/>
    <s v="20231031-7025-2"/>
    <s v="8월분 매출대금 회수"/>
    <x v="1"/>
    <x v="2061"/>
  </r>
  <r>
    <x v="56"/>
    <x v="56"/>
    <s v="㈜옵토리치일렉트로닉스"/>
    <d v="2023-10-31T00:00:00"/>
    <s v="20231031-7033-1"/>
    <s v="OSD-1300"/>
    <x v="3252"/>
    <x v="0"/>
  </r>
  <r>
    <x v="56"/>
    <x v="56"/>
    <s v="삼성엘이디주식회사(TIANJIN)"/>
    <d v="2023-11-01T00:00:00"/>
    <s v="20231101-7002-2"/>
    <s v="8월분 매출대금 회수"/>
    <x v="1"/>
    <x v="2062"/>
  </r>
  <r>
    <x v="56"/>
    <x v="56"/>
    <s v="SEOUL SEMICONDUCTOR VINA"/>
    <d v="2023-11-01T00:00:00"/>
    <s v="20231101-7003-2"/>
    <s v="4월일부 매출대금 회수"/>
    <x v="1"/>
    <x v="2063"/>
  </r>
  <r>
    <x v="56"/>
    <x v="56"/>
    <s v="GUANGZHOU DONG DO ELECTRONICS"/>
    <d v="2023-11-01T00:00:00"/>
    <s v="20231101-7004-2"/>
    <s v="5월잔금,6월일부 매출대금 회수"/>
    <x v="1"/>
    <x v="2064"/>
  </r>
  <r>
    <x v="56"/>
    <x v="56"/>
    <s v="LUMENS VINA CO., LTD"/>
    <d v="2023-11-02T00:00:00"/>
    <s v="20231102-7004-1"/>
    <s v="OSZ-1019A-12V"/>
    <x v="3253"/>
    <x v="0"/>
  </r>
  <r>
    <x v="56"/>
    <x v="56"/>
    <s v="Huizhou Espace photoglectric Co.,LTD"/>
    <d v="2023-11-08T00:00:00"/>
    <s v="20231108-7004-1"/>
    <s v="OTDA54400CS"/>
    <x v="3254"/>
    <x v="0"/>
  </r>
  <r>
    <x v="56"/>
    <x v="56"/>
    <s v="shenzhen keweixin optics"/>
    <d v="2023-11-08T00:00:00"/>
    <s v="20231108-7005-1"/>
    <s v="OTDA54400CS"/>
    <x v="3102"/>
    <x v="0"/>
  </r>
  <r>
    <x v="56"/>
    <x v="56"/>
    <s v="Huizhou Espace photoglectric Co.,LTD"/>
    <d v="2023-11-10T00:00:00"/>
    <s v="20231110-7006-2"/>
    <s v="6월,7월분 매출대금 회수"/>
    <x v="1"/>
    <x v="2065"/>
  </r>
  <r>
    <x v="56"/>
    <x v="56"/>
    <s v="SHENZHEN CITY SUNMOON ELEC"/>
    <d v="2023-11-10T00:00:00"/>
    <s v="20231110-7007-2"/>
    <s v="2월잔금,3월일부 매출대금 회수"/>
    <x v="1"/>
    <x v="2066"/>
  </r>
  <r>
    <x v="56"/>
    <x v="56"/>
    <s v="OSRAM Opto Semiconductors Sdn."/>
    <d v="2023-11-10T00:00:00"/>
    <s v="20231110-7008-2"/>
    <s v="6월분 매출대금 회수"/>
    <x v="1"/>
    <x v="2067"/>
  </r>
  <r>
    <x v="56"/>
    <x v="56"/>
    <s v="Jingnan Electronics CO., LTD"/>
    <d v="2023-11-10T00:00:00"/>
    <s v="20231110-7009-2"/>
    <s v="6월분 매출대금 회수"/>
    <x v="1"/>
    <x v="1550"/>
  </r>
  <r>
    <x v="56"/>
    <x v="56"/>
    <s v="SHENZHEN"/>
    <d v="2023-11-10T00:00:00"/>
    <s v="20231110-7010-2"/>
    <s v="21년10월일부 매출대금 회수"/>
    <x v="1"/>
    <x v="2068"/>
  </r>
  <r>
    <x v="56"/>
    <x v="56"/>
    <s v="SEOUL SEMICONDUCTOR VINA"/>
    <d v="2023-11-12T00:00:00"/>
    <s v="20231112-7002-1"/>
    <s v="OSZ-1019A-6V 외"/>
    <x v="3255"/>
    <x v="0"/>
  </r>
  <r>
    <x v="56"/>
    <x v="56"/>
    <s v="CT MICROELECTRONICS"/>
    <d v="2023-11-12T00:00:00"/>
    <s v="20231112-7003-1"/>
    <s v="OST-3041(700-1050) 외"/>
    <x v="3256"/>
    <x v="0"/>
  </r>
  <r>
    <x v="56"/>
    <x v="56"/>
    <s v="GUANGZHOU DONG DO ELECTRONICS"/>
    <d v="2023-11-14T00:00:00"/>
    <s v="20231114-7003-1"/>
    <s v="OTDA54400CS"/>
    <x v="3257"/>
    <x v="0"/>
  </r>
  <r>
    <x v="56"/>
    <x v="56"/>
    <s v="Jingnan Electronics CO., LTD"/>
    <d v="2023-11-14T00:00:00"/>
    <s v="20231114-7004-1"/>
    <s v="OTDA54400CS"/>
    <x v="3258"/>
    <x v="0"/>
  </r>
  <r>
    <x v="56"/>
    <x v="56"/>
    <s v="Huizhou Espace photoglectric Co.,LTD"/>
    <d v="2023-11-14T00:00:00"/>
    <s v="20231114-7005-1"/>
    <s v="OTDA54400CS"/>
    <x v="3258"/>
    <x v="0"/>
  </r>
  <r>
    <x v="56"/>
    <x v="56"/>
    <s v="Nanjing Evergreen trade co ltd"/>
    <d v="2023-11-14T00:00:00"/>
    <s v="20231114-7006-1"/>
    <s v="OSD-1300-3 외"/>
    <x v="3259"/>
    <x v="0"/>
  </r>
  <r>
    <x v="56"/>
    <x v="56"/>
    <s v="LUMENS VINA CO., LTD"/>
    <d v="2023-11-15T00:00:00"/>
    <s v="20231115-7006-1"/>
    <s v="OSZ-1019A-12V"/>
    <x v="3260"/>
    <x v="0"/>
  </r>
  <r>
    <x v="56"/>
    <x v="56"/>
    <s v="삼성전자(주)"/>
    <d v="2023-11-15T00:00:00"/>
    <s v="20231115-7008-1"/>
    <s v="OSZ-2021A-14V 외"/>
    <x v="958"/>
    <x v="0"/>
  </r>
  <r>
    <x v="56"/>
    <x v="56"/>
    <s v="JIANGXI LATTICEPOWER"/>
    <d v="2023-11-16T00:00:00"/>
    <s v="20231116-7015-1"/>
    <s v="OSZ-1021A-50V13 외"/>
    <x v="3261"/>
    <x v="0"/>
  </r>
  <r>
    <x v="56"/>
    <x v="56"/>
    <s v="Nanjing Evergreen trade co ltd"/>
    <d v="2023-11-19T00:00:00"/>
    <s v="20231119-7002-1"/>
    <s v="OSD-1160N-3_x000a__x000a_"/>
    <x v="3262"/>
    <x v="0"/>
  </r>
  <r>
    <x v="56"/>
    <x v="56"/>
    <s v="JCSHI-TECHNOLOGY"/>
    <d v="2023-11-19T00:00:00"/>
    <s v="20231119-7003-1"/>
    <s v="OSD-1068(AuSn)"/>
    <x v="3263"/>
    <x v="0"/>
  </r>
  <r>
    <x v="56"/>
    <x v="56"/>
    <s v="삼성엘이디주식회사(TIANJIN)"/>
    <d v="2023-11-21T00:00:00"/>
    <s v="20231121-7003-1"/>
    <s v="OSZ-1019A-12V13 외"/>
    <x v="3264"/>
    <x v="0"/>
  </r>
  <r>
    <x v="56"/>
    <x v="56"/>
    <s v="OSRAM Opto Semiconductors Sdn."/>
    <d v="2023-11-21T00:00:00"/>
    <s v="20231121-7004-1"/>
    <s v="OSZ-1021-50V"/>
    <x v="3265"/>
    <x v="0"/>
  </r>
  <r>
    <x v="56"/>
    <x v="56"/>
    <s v="SHENZHEN JUFEI OPTOELECTRONICS"/>
    <d v="2023-11-21T00:00:00"/>
    <s v="20231121-7005-1"/>
    <s v="OSZ-2019NAL-14V13"/>
    <x v="3266"/>
    <x v="0"/>
  </r>
  <r>
    <x v="56"/>
    <x v="56"/>
    <s v="GUANGZHOU DONG DO ELECTRONICS"/>
    <d v="2023-11-23T00:00:00"/>
    <s v="20231123-7004-2"/>
    <s v="6월잔금 매출대금 회수"/>
    <x v="1"/>
    <x v="2069"/>
  </r>
  <r>
    <x v="56"/>
    <x v="56"/>
    <s v="Kwangmyung Semiconductor CO.,"/>
    <d v="2023-11-23T00:00:00"/>
    <s v="20231123-7005-2"/>
    <s v="6월,7월 매출대금 회수"/>
    <x v="1"/>
    <x v="2070"/>
  </r>
  <r>
    <x v="56"/>
    <x v="56"/>
    <s v="SANKEN ELECTRIC CO LTD"/>
    <d v="2023-11-23T00:00:00"/>
    <s v="20231123-7006-2"/>
    <s v="7월잔금,8월일부 매출대금 회수"/>
    <x v="1"/>
    <x v="2071"/>
  </r>
  <r>
    <x v="56"/>
    <x v="56"/>
    <s v="CT MICROELECTRONICS"/>
    <d v="2023-11-23T00:00:00"/>
    <s v="20231123-7007-2"/>
    <s v="7월분 매출대금 회수"/>
    <x v="1"/>
    <x v="1556"/>
  </r>
  <r>
    <x v="56"/>
    <x v="56"/>
    <s v="JIANGSU HENGFENG SUNTEC TECHNOLOGY CO LTD"/>
    <d v="2023-11-23T00:00:00"/>
    <s v="20231123-7010-1"/>
    <s v="OTDA54400CS"/>
    <x v="3267"/>
    <x v="0"/>
  </r>
  <r>
    <x v="56"/>
    <x v="56"/>
    <s v="삼성전자(주)"/>
    <d v="2023-11-23T00:00:00"/>
    <s v="20231123-7011-1"/>
    <s v="OSZ-2021A-14V"/>
    <x v="967"/>
    <x v="0"/>
  </r>
  <r>
    <x v="56"/>
    <x v="56"/>
    <s v="삼성전자(주)"/>
    <d v="2023-11-24T00:00:00"/>
    <s v="20231124-7013-2"/>
    <s v="11/15일자 매출대금 회수"/>
    <x v="1"/>
    <x v="2072"/>
  </r>
  <r>
    <x v="56"/>
    <x v="56"/>
    <s v="Nanjing Evergreen trade co ltd"/>
    <d v="2023-11-24T00:00:00"/>
    <s v="20231124-7014-2"/>
    <s v="3월잔금,4월일부 매출대금 회수"/>
    <x v="1"/>
    <x v="2073"/>
  </r>
  <r>
    <x v="56"/>
    <x v="56"/>
    <s v="SHENZHEN CITY SUNMOON ELEC"/>
    <d v="2023-11-24T00:00:00"/>
    <s v="20231124-7017-1"/>
    <s v="OSD-1154_x000a__x000a_"/>
    <x v="3268"/>
    <x v="0"/>
  </r>
  <r>
    <x v="56"/>
    <x v="56"/>
    <s v="QUINTEC LASER SEMICONDUCTOR"/>
    <d v="2023-11-24T00:00:00"/>
    <s v="20231124-7018-1"/>
    <s v="OSD-1068N 외"/>
    <x v="3269"/>
    <x v="0"/>
  </r>
  <r>
    <x v="56"/>
    <x v="56"/>
    <s v="레이트론(주)"/>
    <d v="2023-11-25T00:00:00"/>
    <s v="20231125-7006-1"/>
    <s v="OSD-21814A-3외 2종"/>
    <x v="3270"/>
    <x v="0"/>
  </r>
  <r>
    <x v="56"/>
    <x v="56"/>
    <s v="SHANDONG INSPUR HUAGUANG"/>
    <d v="2023-11-27T00:00:00"/>
    <s v="20231127-7019-1"/>
    <s v="OSS-2069-02"/>
    <x v="3271"/>
    <x v="0"/>
  </r>
  <r>
    <x v="56"/>
    <x v="56"/>
    <s v="shenzhen keweixin optics"/>
    <d v="2023-11-27T00:00:00"/>
    <s v="20231127-7020-1"/>
    <s v="OTDA54400CS"/>
    <x v="3272"/>
    <x v="0"/>
  </r>
  <r>
    <x v="56"/>
    <x v="56"/>
    <s v="GUANGZHOU DONG DO ELECTRONICS"/>
    <d v="2023-11-27T00:00:00"/>
    <s v="20231127-7021-1"/>
    <s v="OTDA54400CS"/>
    <x v="3273"/>
    <x v="0"/>
  </r>
  <r>
    <x v="56"/>
    <x v="56"/>
    <s v="SANKEN ELECTRIC CO LTD"/>
    <d v="2023-11-27T00:00:00"/>
    <s v="20231127-7022-1"/>
    <s v="OSZ-2019A-7V"/>
    <x v="3274"/>
    <x v="0"/>
  </r>
  <r>
    <x v="56"/>
    <x v="56"/>
    <s v="OSRAM Opto Semiconductors Sdn."/>
    <d v="2023-11-28T00:00:00"/>
    <s v="20231128-7008-1"/>
    <s v="OSZ-2021A-7V_x000a__x000a_"/>
    <x v="3275"/>
    <x v="0"/>
  </r>
  <r>
    <x v="56"/>
    <x v="56"/>
    <s v="SHENZHEN"/>
    <d v="2023-11-28T00:00:00"/>
    <s v="20231128-7009-1"/>
    <s v="OST-1061 외"/>
    <x v="3276"/>
    <x v="0"/>
  </r>
  <r>
    <x v="56"/>
    <x v="56"/>
    <s v="Nanjing Evergreen trade co ltd"/>
    <d v="2023-11-28T00:00:00"/>
    <s v="20231128-7010-1"/>
    <s v="OSD-1300-3 외_x000a__x000a_"/>
    <x v="3277"/>
    <x v="0"/>
  </r>
  <r>
    <x v="56"/>
    <x v="56"/>
    <s v="삼성엘이디주식회사(TIANJIN)"/>
    <d v="2023-11-29T00:00:00"/>
    <s v="20231129-7004-1"/>
    <s v="OSZ-1019A-12V13 외"/>
    <x v="3278"/>
    <x v="0"/>
  </r>
  <r>
    <x v="56"/>
    <x v="56"/>
    <s v="Kwangmyung Semiconductor CO.,"/>
    <d v="2023-11-29T00:00:00"/>
    <s v="20231129-7005-1"/>
    <s v="OSZ-2021A-7V"/>
    <x v="3279"/>
    <x v="0"/>
  </r>
  <r>
    <x v="56"/>
    <x v="56"/>
    <s v="ASIANTECH OPTIC CORP"/>
    <d v="2023-11-29T00:00:00"/>
    <s v="20231129-7006-1"/>
    <s v="OSZ-1021B-7V15_x000a__x000a_"/>
    <x v="3280"/>
    <x v="0"/>
  </r>
  <r>
    <x v="56"/>
    <x v="56"/>
    <s v="POWER KEY MICROELECTRONICS"/>
    <d v="2023-11-29T00:00:00"/>
    <s v="20231129-7007-1"/>
    <s v="OPTC13002HVBPI-Y"/>
    <x v="3281"/>
    <x v="0"/>
  </r>
  <r>
    <x v="56"/>
    <x v="56"/>
    <s v="SEOUL SEMICONDUCTOR VINA"/>
    <d v="2023-11-30T00:00:00"/>
    <s v="20231130-7020-1"/>
    <s v="OSZ-1019A-6V 외"/>
    <x v="3282"/>
    <x v="0"/>
  </r>
  <r>
    <x v="56"/>
    <x v="56"/>
    <s v="CT MICROELECTRONICS"/>
    <d v="2023-11-30T00:00:00"/>
    <s v="20231130-7021-1"/>
    <s v="OST-3041(700-1050) 외"/>
    <x v="3283"/>
    <x v="0"/>
  </r>
  <r>
    <x v="56"/>
    <x v="56"/>
    <s v="레이트론(주)"/>
    <d v="2023-11-30T00:00:00"/>
    <s v="20231130-7023-5"/>
    <s v="9월분 매출대금 회수"/>
    <x v="1"/>
    <x v="2074"/>
  </r>
  <r>
    <x v="56"/>
    <x v="56"/>
    <s v="㈜케이이씨 구미사업장"/>
    <d v="2023-11-30T00:00:00"/>
    <s v="20231130-7028-1"/>
    <s v="OPTC13003B-Y"/>
    <x v="991"/>
    <x v="0"/>
  </r>
  <r>
    <x v="56"/>
    <x v="56"/>
    <s v="㈜옵토리치일렉트로닉스"/>
    <d v="2023-11-30T00:00:00"/>
    <s v="20231130-7030-1"/>
    <s v="OSD-1300"/>
    <x v="3284"/>
    <x v="0"/>
  </r>
  <r>
    <x v="56"/>
    <x v="56"/>
    <s v="삼성전자(주)"/>
    <d v="2023-12-01T00:00:00"/>
    <s v="20231201-7003-2"/>
    <s v="11/23일자 매출대금 회수"/>
    <x v="1"/>
    <x v="2075"/>
  </r>
  <r>
    <x v="56"/>
    <x v="56"/>
    <s v="OSRAM Opto Semiconductors Sdn."/>
    <d v="2023-12-03T00:00:00"/>
    <s v="20231203-7001-1"/>
    <s v="OSZ-1021A-7V"/>
    <x v="3285"/>
    <x v="0"/>
  </r>
  <r>
    <x v="56"/>
    <x v="56"/>
    <s v="ASIANTECH OPTIC CORP"/>
    <d v="2023-12-05T00:00:00"/>
    <s v="20231205-7007-2"/>
    <s v="6월잔금,7월,8월,9월일부 매출대금 회수"/>
    <x v="1"/>
    <x v="2076"/>
  </r>
  <r>
    <x v="56"/>
    <x v="56"/>
    <s v="SHENZHEN CITY SUNMOON ELEC"/>
    <d v="2023-12-05T00:00:00"/>
    <s v="20231205-7008-2"/>
    <s v="3월잔금,4월일부 매출대금 회수"/>
    <x v="1"/>
    <x v="2077"/>
  </r>
  <r>
    <x v="56"/>
    <x v="56"/>
    <s v="SHANDONG INSPUR HUAGUANG"/>
    <d v="2023-12-05T00:00:00"/>
    <s v="20231205-7009-2"/>
    <s v="22년5월잔금,12월,4월,5월,6월,7월일부 매출대금 회수"/>
    <x v="1"/>
    <x v="2078"/>
  </r>
  <r>
    <x v="56"/>
    <x v="56"/>
    <s v="JIANGXI LATTICEPOWER"/>
    <d v="2023-12-05T00:00:00"/>
    <s v="20231205-7010-2"/>
    <s v="11월분 매출대금 회수"/>
    <x v="1"/>
    <x v="2079"/>
  </r>
  <r>
    <x v="56"/>
    <x v="56"/>
    <s v="SHENZHEN"/>
    <d v="2023-12-06T00:00:00"/>
    <s v="20231206-7004-2"/>
    <s v="21년 10월일부 매출대금 회수"/>
    <x v="1"/>
    <x v="2080"/>
  </r>
  <r>
    <x v="56"/>
    <x v="56"/>
    <s v="OSRAM Opto Semiconductors Sdn."/>
    <d v="2023-12-06T00:00:00"/>
    <s v="20231206-7005-2"/>
    <s v="8월일부 매출대금 회수"/>
    <x v="1"/>
    <x v="2081"/>
  </r>
  <r>
    <x v="56"/>
    <x v="56"/>
    <s v="JCSHI-TECHNOLOGY"/>
    <d v="2023-12-06T00:00:00"/>
    <s v="20231206-7006-1"/>
    <s v="OSD-2068 외"/>
    <x v="3286"/>
    <x v="0"/>
  </r>
  <r>
    <x v="56"/>
    <x v="56"/>
    <s v="Jingnan Electronics CO., LTD"/>
    <d v="2023-12-07T00:00:00"/>
    <s v="20231207-7003-2"/>
    <s v="7월분 매출대금 회수"/>
    <x v="1"/>
    <x v="1554"/>
  </r>
  <r>
    <x v="56"/>
    <x v="56"/>
    <s v="LUMENS VINA CO., LTD"/>
    <d v="2023-12-07T00:00:00"/>
    <s v="20231207-7004-2"/>
    <s v="8월,9월 매출대금 회수"/>
    <x v="1"/>
    <x v="2082"/>
  </r>
  <r>
    <x v="56"/>
    <x v="56"/>
    <s v="SHENZHEN INVSEMI TECHNOLOGY CO"/>
    <d v="2023-12-07T00:00:00"/>
    <s v="20231207-7005-2"/>
    <s v="4월분 매출대금 회수"/>
    <x v="1"/>
    <x v="2083"/>
  </r>
  <r>
    <x v="56"/>
    <x v="56"/>
    <s v="삼성전자(주)"/>
    <d v="2023-12-07T00:00:00"/>
    <s v="20231207-7009-1"/>
    <s v="OSZ-1019A-12V"/>
    <x v="981"/>
    <x v="0"/>
  </r>
  <r>
    <x v="56"/>
    <x v="56"/>
    <s v="LUMENS VINA CO., LTD"/>
    <d v="2023-12-08T00:00:00"/>
    <s v="20231208-7009-1"/>
    <s v="OSZ-1019A-12V"/>
    <x v="3287"/>
    <x v="0"/>
  </r>
  <r>
    <x v="56"/>
    <x v="56"/>
    <s v="삼성엘이디주식회사(TIANJIN)"/>
    <d v="2023-12-09T00:00:00"/>
    <s v="20231209-7001-1"/>
    <s v="OSZ-1019A-12V13 외"/>
    <x v="3288"/>
    <x v="0"/>
  </r>
  <r>
    <x v="56"/>
    <x v="56"/>
    <s v="OSRAM Opto Semiconductors Sdn."/>
    <d v="2023-12-10T00:00:00"/>
    <s v="20231210-7003-1"/>
    <s v="OSZ-1021-50V_x000a__x000a_"/>
    <x v="3289"/>
    <x v="0"/>
  </r>
  <r>
    <x v="56"/>
    <x v="56"/>
    <s v="SHENZHEN CITY SUNMOON ELEC"/>
    <d v="2023-12-13T00:00:00"/>
    <s v="20231213-7001-1"/>
    <s v="OSD-1300-3_x000a__x000a_"/>
    <x v="3290"/>
    <x v="0"/>
  </r>
  <r>
    <x v="56"/>
    <x v="56"/>
    <s v="Nanjing Evergreen trade co ltd"/>
    <d v="2023-12-13T00:00:00"/>
    <s v="20231213-7002-1"/>
    <s v="OSD-1300-3 외"/>
    <x v="3291"/>
    <x v="0"/>
  </r>
  <r>
    <x v="56"/>
    <x v="56"/>
    <s v="SEOUL SEMICONDUCTOR VINA"/>
    <d v="2023-12-14T00:00:00"/>
    <s v="20231214-7003-1"/>
    <s v="OSZ-1019A-6V 외"/>
    <x v="3292"/>
    <x v="0"/>
  </r>
  <r>
    <x v="56"/>
    <x v="56"/>
    <s v="OSRAM Opto Semiconductors Sdn."/>
    <d v="2023-12-14T00:00:00"/>
    <s v="20231214-7005-1"/>
    <s v="OSZ-1021A-7V 외_x000a__x000a_"/>
    <x v="3293"/>
    <x v="0"/>
  </r>
  <r>
    <x v="56"/>
    <x v="56"/>
    <s v="삼성전자(주)"/>
    <d v="2023-12-15T00:00:00"/>
    <s v="20231215-7006-2"/>
    <s v="12/7일자 매출대금 회수"/>
    <x v="1"/>
    <x v="2084"/>
  </r>
  <r>
    <x v="56"/>
    <x v="56"/>
    <s v="Jingnan Electronics CO., LTD"/>
    <d v="2023-12-15T00:00:00"/>
    <s v="20231215-7010-1"/>
    <s v="OTDA54400CS"/>
    <x v="3294"/>
    <x v="0"/>
  </r>
  <r>
    <x v="56"/>
    <x v="56"/>
    <s v="SHENZHEN"/>
    <d v="2023-12-15T00:00:00"/>
    <s v="20231215-7011-1"/>
    <s v="OST-3041(1800-2400)_x000a__x000a_"/>
    <x v="3295"/>
    <x v="0"/>
  </r>
  <r>
    <x v="56"/>
    <x v="56"/>
    <s v="GUANGZHOU DONG DO ELECTRONICS"/>
    <d v="2023-12-17T00:00:00"/>
    <s v="20231217-7001-1"/>
    <s v="OTDA54400CS"/>
    <x v="3296"/>
    <x v="0"/>
  </r>
  <r>
    <x v="56"/>
    <x v="56"/>
    <s v="SHANDONG INSPUR HUAGUANG"/>
    <d v="2023-12-18T00:00:00"/>
    <s v="20231218-7009-1"/>
    <s v="OSS-2069-02 외"/>
    <x v="3297"/>
    <x v="0"/>
  </r>
  <r>
    <x v="56"/>
    <x v="56"/>
    <s v="GUANGZHOU DONG DO ELECTRONICS"/>
    <d v="2023-12-20T00:00:00"/>
    <s v="20231220-7001-2"/>
    <s v="7월일부 매출대금 회수"/>
    <x v="1"/>
    <x v="2085"/>
  </r>
  <r>
    <x v="56"/>
    <x v="56"/>
    <s v="shenzhen keweixin optics"/>
    <d v="2023-12-20T00:00:00"/>
    <s v="20231220-7004-1"/>
    <s v="OTDA54400CS"/>
    <x v="3298"/>
    <x v="0"/>
  </r>
  <r>
    <x v="56"/>
    <x v="56"/>
    <s v="CT MICROELECTRONICS"/>
    <d v="2023-12-20T00:00:00"/>
    <s v="20231220-7005-1"/>
    <s v="OST-3041(700-1050) 외"/>
    <x v="3299"/>
    <x v="0"/>
  </r>
  <r>
    <x v="56"/>
    <x v="56"/>
    <s v="SHENZHEN CITY SUNMOON ELEC"/>
    <d v="2023-12-20T00:00:00"/>
    <s v="20231220-7006-1"/>
    <s v="OSZ-1017B-7V 외"/>
    <x v="3300"/>
    <x v="0"/>
  </r>
  <r>
    <x v="56"/>
    <x v="56"/>
    <s v="SHENZHEN JUFEI OPTOELECTRONICS"/>
    <d v="2023-12-20T00:00:00"/>
    <s v="20231220-7007-1"/>
    <s v="OSZ-1017AL-8V 외_x000a__x000a_"/>
    <x v="3301"/>
    <x v="0"/>
  </r>
  <r>
    <x v="56"/>
    <x v="56"/>
    <s v="ASIANTECH OPTIC CORP"/>
    <d v="2023-12-21T00:00:00"/>
    <s v="20231221-7021-1"/>
    <s v="OSZ-1017BA-7V12_x000a__x000a_"/>
    <x v="3302"/>
    <x v="0"/>
  </r>
  <r>
    <x v="56"/>
    <x v="56"/>
    <s v="Huizhou Espace photoglectric Co.,LTD"/>
    <d v="2023-12-21T00:00:00"/>
    <s v="20231221-7022-1"/>
    <s v="OTDA54400CS"/>
    <x v="3303"/>
    <x v="0"/>
  </r>
  <r>
    <x v="56"/>
    <x v="56"/>
    <s v="SEOUL SEMICONDUCTOR VINA"/>
    <d v="2023-12-22T00:00:00"/>
    <s v="20231222-7040-1"/>
    <s v="OSZ-1019A-6V 외"/>
    <x v="3304"/>
    <x v="0"/>
  </r>
  <r>
    <x v="56"/>
    <x v="56"/>
    <s v="삼성전자(주)"/>
    <d v="2023-12-23T00:00:00"/>
    <s v="20231223-7001-1"/>
    <s v="OSZ-2021A-14V 외"/>
    <x v="3305"/>
    <x v="0"/>
  </r>
  <r>
    <x v="56"/>
    <x v="56"/>
    <s v="OSRAM Opto Semiconductors Sdn."/>
    <d v="2023-12-24T00:00:00"/>
    <s v="20231224-7002-1"/>
    <s v="OSZ-1021-50V 외"/>
    <x v="3306"/>
    <x v="0"/>
  </r>
  <r>
    <x v="56"/>
    <x v="56"/>
    <s v="Nanjing Evergreen trade co ltd"/>
    <d v="2023-12-24T00:00:00"/>
    <s v="20231224-7003-1"/>
    <s v="OSE-1065(20000-50000)_x000a__x000a_"/>
    <x v="3307"/>
    <x v="0"/>
  </r>
  <r>
    <x v="56"/>
    <x v="56"/>
    <s v="QUINTEC LASER SEMICONDUCTOR"/>
    <d v="2023-12-25T00:00:00"/>
    <s v="20231225-7004-1"/>
    <s v="OSD-1068N 외"/>
    <x v="3308"/>
    <x v="0"/>
  </r>
  <r>
    <x v="56"/>
    <x v="56"/>
    <s v="레이트론(주)"/>
    <d v="2023-12-25T00:00:00"/>
    <s v="20231225-7006-1"/>
    <s v="OSD-21814A-3외 2종"/>
    <x v="3309"/>
    <x v="0"/>
  </r>
  <r>
    <x v="56"/>
    <x v="56"/>
    <s v="삼성엘이디주식회사(TIANJIN)"/>
    <d v="2023-12-26T00:00:00"/>
    <s v="20231226-7003-1"/>
    <s v="OSZ-1019A-12V13 외"/>
    <x v="3310"/>
    <x v="0"/>
  </r>
  <r>
    <x v="56"/>
    <x v="56"/>
    <s v="CT MICROELECTRONICS"/>
    <d v="2023-12-27T00:00:00"/>
    <s v="20231227-7010-1"/>
    <s v="OST-3041(700-1050) 외"/>
    <x v="3311"/>
    <x v="0"/>
  </r>
  <r>
    <x v="56"/>
    <x v="56"/>
    <s v="SANKEN ELECTRIC CO LTD"/>
    <d v="2023-12-27T00:00:00"/>
    <s v="20231227-7011-1"/>
    <s v="OSZ-2019A-7V"/>
    <x v="3312"/>
    <x v="0"/>
  </r>
  <r>
    <x v="56"/>
    <x v="56"/>
    <s v="OSRAM Opto Semiconductors Sdn."/>
    <d v="2023-12-27T00:00:00"/>
    <s v="20231227-7012-1"/>
    <s v="OSZ-1021-50V"/>
    <x v="3313"/>
    <x v="0"/>
  </r>
  <r>
    <x v="56"/>
    <x v="56"/>
    <s v="JIANGXI LATTICEPOWER"/>
    <d v="2023-12-27T00:00:00"/>
    <s v="20231227-7013-1"/>
    <s v="OSZ-1021A-50V13 외"/>
    <x v="3314"/>
    <x v="0"/>
  </r>
  <r>
    <x v="56"/>
    <x v="56"/>
    <s v="Nanjing Evergreen trade co ltd"/>
    <d v="2023-12-27T00:00:00"/>
    <s v="20231227-7014-1"/>
    <s v="OSD-1300-3 외"/>
    <x v="3315"/>
    <x v="0"/>
  </r>
  <r>
    <x v="56"/>
    <x v="56"/>
    <s v="레이트론(주)"/>
    <d v="2023-12-28T00:00:00"/>
    <s v="20231228-7008-2"/>
    <s v="10월분 매출대금 회수"/>
    <x v="1"/>
    <x v="2086"/>
  </r>
  <r>
    <x v="56"/>
    <x v="56"/>
    <s v="JIANGSU HENGFENG SUNTEC TECHNOLOGY CO LTD"/>
    <d v="2023-12-28T00:00:00"/>
    <s v="20231228-7009-1"/>
    <s v="OTDA54400CS"/>
    <x v="3316"/>
    <x v="0"/>
  </r>
  <r>
    <x v="56"/>
    <x v="56"/>
    <s v="Jiangxi MTC Optoelectronics Co., LTD"/>
    <d v="2023-12-29T00:00:00"/>
    <s v="20231229-7004-2"/>
    <s v="8월분 매출대금 회수"/>
    <x v="1"/>
    <x v="2087"/>
  </r>
  <r>
    <x v="56"/>
    <x v="56"/>
    <s v="SANKEN ELECTRIC CO LTD"/>
    <d v="2023-12-29T00:00:00"/>
    <s v="20231229-7005-2"/>
    <s v="8월잔금,9월,10월일부 매출대금 회수"/>
    <x v="1"/>
    <x v="2088"/>
  </r>
  <r>
    <x v="56"/>
    <x v="56"/>
    <s v="shenzhen keweixin optics"/>
    <d v="2023-12-29T00:00:00"/>
    <s v="20231229-7006-2"/>
    <s v="4월잔금,5월분 매출대금 회수"/>
    <x v="1"/>
    <x v="2089"/>
  </r>
  <r>
    <x v="56"/>
    <x v="56"/>
    <s v="SHENZHEN JUFEI OPTOELECTRONICS"/>
    <d v="2023-12-29T00:00:00"/>
    <s v="20231229-7007-2"/>
    <s v="8월분 매출대금 회수"/>
    <x v="1"/>
    <x v="2090"/>
  </r>
  <r>
    <x v="56"/>
    <x v="56"/>
    <s v="SHENZHEN CITY SUNMOON ELEC"/>
    <d v="2023-12-29T00:00:00"/>
    <s v="20231229-7008-2"/>
    <s v="4월잔금 매출대금 회수"/>
    <x v="1"/>
    <x v="2091"/>
  </r>
  <r>
    <x v="56"/>
    <x v="56"/>
    <s v="삼성엘이디주식회사(TIANJIN)"/>
    <d v="2023-12-29T00:00:00"/>
    <s v="20231229-7009-2"/>
    <s v="9월,10월분 매출대금 회수"/>
    <x v="1"/>
    <x v="2092"/>
  </r>
  <r>
    <x v="56"/>
    <x v="56"/>
    <s v="Kwangmyung Semiconductor CO.,"/>
    <d v="2023-12-29T00:00:00"/>
    <s v="20231229-7010-2"/>
    <s v="8월분 매출대금 회수"/>
    <x v="1"/>
    <x v="2093"/>
  </r>
  <r>
    <x v="56"/>
    <x v="56"/>
    <s v="QUINTEC LASER SEMICONDUCTOR"/>
    <d v="2023-12-29T00:00:00"/>
    <s v="20231229-7011-2"/>
    <s v="8월,9월,10월,11월분 매출대금 회수"/>
    <x v="1"/>
    <x v="2094"/>
  </r>
  <r>
    <x v="56"/>
    <x v="56"/>
    <s v="㈜옵토리치일렉트로닉스"/>
    <d v="2023-12-29T00:00:00"/>
    <s v="20231229-7012-2"/>
    <s v="9월,10월분 매출대금 회수"/>
    <x v="1"/>
    <x v="2095"/>
  </r>
  <r>
    <x v="56"/>
    <x v="56"/>
    <s v="SEOUL SEMICONDUCTOR VINA"/>
    <d v="2023-12-29T00:00:00"/>
    <s v="20231229-7013-2"/>
    <s v="4월잔금,5월,6월일부 매출대금 회수"/>
    <x v="1"/>
    <x v="2096"/>
  </r>
  <r>
    <x v="56"/>
    <x v="56"/>
    <s v="Nanjing Evergreen trade co ltd"/>
    <d v="2023-12-29T00:00:00"/>
    <s v="20231229-7014-2"/>
    <s v="4월잔금,5월,6월,7월일부 매출대금 회수"/>
    <x v="1"/>
    <x v="2097"/>
  </r>
  <r>
    <x v="56"/>
    <x v="56"/>
    <s v="LUMENS VINA CO., LTD"/>
    <d v="2023-12-29T00:00:00"/>
    <s v="20231229-7015-2"/>
    <s v="10월 매출대금 회수"/>
    <x v="1"/>
    <x v="2098"/>
  </r>
  <r>
    <x v="56"/>
    <x v="56"/>
    <s v="SHANDONG INSPUR HUAGUANG"/>
    <d v="2023-12-29T00:00:00"/>
    <s v="20231229-7016-2"/>
    <s v="7월잔금,8월일부 매출대금 회수"/>
    <x v="1"/>
    <x v="2099"/>
  </r>
  <r>
    <x v="56"/>
    <x v="56"/>
    <s v="SHENZHEN"/>
    <d v="2023-12-29T00:00:00"/>
    <s v="20231229-7017-2"/>
    <s v="21년 10월일부 매출대금 회수"/>
    <x v="1"/>
    <x v="2060"/>
  </r>
  <r>
    <x v="56"/>
    <x v="56"/>
    <s v="㈜케이이씨 구미사업장"/>
    <d v="2023-12-29T00:00:00"/>
    <s v="20231229-7019-4"/>
    <s v="11/30일자 매출대금 회수"/>
    <x v="1"/>
    <x v="2100"/>
  </r>
  <r>
    <x v="56"/>
    <x v="56"/>
    <s v="SHENZHEN INVSEMI TECHNOLOGY CO"/>
    <d v="2023-12-30T00:00:00"/>
    <s v="20231230-7003-1"/>
    <s v="OPFD01A060R_x000a__x000a_"/>
    <x v="3317"/>
    <x v="0"/>
  </r>
  <r>
    <x v="56"/>
    <x v="56"/>
    <s v="SEOUL SEMICONDUCTOR VINA"/>
    <d v="2023-12-30T00:00:00"/>
    <s v="20231230-7004-1"/>
    <s v="OSZ-1019A-6V 외"/>
    <x v="3318"/>
    <x v="0"/>
  </r>
  <r>
    <x v="56"/>
    <x v="56"/>
    <s v="㈜옵토리치일렉트로닉스"/>
    <d v="2023-12-31T00:00:00"/>
    <s v="20231231-7006-1"/>
    <s v="OSD-1300"/>
    <x v="3319"/>
    <x v="0"/>
  </r>
  <r>
    <x v="56"/>
    <x v="56"/>
    <s v="SHENZHEN"/>
    <d v="2023-12-31T00:00:00"/>
    <s v="20231231-7026-2"/>
    <s v="4분기 외화환산평가"/>
    <x v="1"/>
    <x v="2101"/>
  </r>
  <r>
    <x v="56"/>
    <x v="56"/>
    <s v="SHENZHEN"/>
    <d v="2023-12-31T00:00:00"/>
    <s v="20231231-7026-3"/>
    <s v="4분기 외화환산평가"/>
    <x v="3320"/>
    <x v="0"/>
  </r>
  <r>
    <x v="56"/>
    <x v="56"/>
    <s v="삼성엘이디주식회사(TIANJIN)"/>
    <d v="2023-12-31T00:00:00"/>
    <s v="20231231-7026-6"/>
    <s v="4분기 외화환산평가"/>
    <x v="1"/>
    <x v="2102"/>
  </r>
  <r>
    <x v="56"/>
    <x v="56"/>
    <s v="LG INNOTEK HUIZHOU CO., LTD"/>
    <d v="2023-12-31T00:00:00"/>
    <s v="20231231-7026-7"/>
    <s v="4분기 외화환산평가"/>
    <x v="3321"/>
    <x v="0"/>
  </r>
  <r>
    <x v="56"/>
    <x v="56"/>
    <s v="LUMENS VINA CO., LTD"/>
    <d v="2023-12-31T00:00:00"/>
    <s v="20231231-7026-10"/>
    <s v="4분기 외화환산평가"/>
    <x v="1"/>
    <x v="2103"/>
  </r>
  <r>
    <x v="56"/>
    <x v="56"/>
    <s v="CT MICROELECTRONICS"/>
    <d v="2023-12-31T00:00:00"/>
    <s v="20231231-7026-12"/>
    <s v="4분기 외화환산평가"/>
    <x v="1"/>
    <x v="2104"/>
  </r>
  <r>
    <x v="56"/>
    <x v="56"/>
    <s v="CT MICROELECTRONICS"/>
    <d v="2023-12-31T00:00:00"/>
    <s v="20231231-7026-13"/>
    <s v="4분기 외화환산평가"/>
    <x v="3322"/>
    <x v="0"/>
  </r>
  <r>
    <x v="56"/>
    <x v="56"/>
    <s v="JCSHI-TECHNOLOGY"/>
    <d v="2023-12-31T00:00:00"/>
    <s v="20231231-7026-16"/>
    <s v="4분기 외화환산평가"/>
    <x v="1"/>
    <x v="2105"/>
  </r>
  <r>
    <x v="56"/>
    <x v="56"/>
    <s v="JCSHI-TECHNOLOGY"/>
    <d v="2023-12-31T00:00:00"/>
    <s v="20231231-7026-17"/>
    <s v="4분기 외화환산평가"/>
    <x v="3323"/>
    <x v="0"/>
  </r>
  <r>
    <x v="56"/>
    <x v="56"/>
    <s v="JIANGSU HENGFENG SUNTEC TECHNOLOGY CO LTD"/>
    <d v="2023-12-31T00:00:00"/>
    <s v="20231231-7026-20"/>
    <s v="4분기 외화환산평가"/>
    <x v="1"/>
    <x v="2106"/>
  </r>
  <r>
    <x v="56"/>
    <x v="56"/>
    <s v="JIANGXI LATTICEPOWER"/>
    <d v="2023-12-31T00:00:00"/>
    <s v="20231231-7026-22"/>
    <s v="4분기 외화환산평가"/>
    <x v="1"/>
    <x v="2107"/>
  </r>
  <r>
    <x v="56"/>
    <x v="56"/>
    <s v="QUINTEC LASER SEMICONDUCTOR"/>
    <d v="2023-12-31T00:00:00"/>
    <s v="20231231-7026-24"/>
    <s v="4분기 외화환산평가"/>
    <x v="1"/>
    <x v="2108"/>
  </r>
  <r>
    <x v="56"/>
    <x v="56"/>
    <s v="SANKEN ELECTRIC CO LTD"/>
    <d v="2023-12-31T00:00:00"/>
    <s v="20231231-7026-26"/>
    <s v="4분기 외화환산평가"/>
    <x v="1"/>
    <x v="2109"/>
  </r>
  <r>
    <x v="56"/>
    <x v="56"/>
    <s v="OSRAM Opto Semiconductors Sdn."/>
    <d v="2023-12-31T00:00:00"/>
    <s v="20231231-7026-28"/>
    <s v="4분기 외화환산평가"/>
    <x v="1"/>
    <x v="2110"/>
  </r>
  <r>
    <x v="56"/>
    <x v="56"/>
    <s v="POWER KEY MICROELECTRONICS"/>
    <d v="2023-12-31T00:00:00"/>
    <s v="20231231-7026-30"/>
    <s v="4분기 외화환산평가"/>
    <x v="1"/>
    <x v="2111"/>
  </r>
  <r>
    <x v="56"/>
    <x v="56"/>
    <s v="Kwangmyung Semiconductor CO.,"/>
    <d v="2023-12-31T00:00:00"/>
    <s v="20231231-7026-32"/>
    <s v="4분기 외화환산평가"/>
    <x v="1"/>
    <x v="2112"/>
  </r>
  <r>
    <x v="56"/>
    <x v="56"/>
    <s v="ASIANTECH OPTIC CORP"/>
    <d v="2023-12-31T00:00:00"/>
    <s v="20231231-7026-34"/>
    <s v="4분기 외화환산평가"/>
    <x v="1"/>
    <x v="2113"/>
  </r>
  <r>
    <x v="56"/>
    <x v="56"/>
    <s v="SHANDONG INSPUR HUAGUANG"/>
    <d v="2023-12-31T00:00:00"/>
    <s v="20231231-7026-36"/>
    <s v="4분기 외화환산평가"/>
    <x v="1"/>
    <x v="2114"/>
  </r>
  <r>
    <x v="56"/>
    <x v="56"/>
    <s v="SHENZHEN CITY SUNMOON ELEC"/>
    <d v="2023-12-31T00:00:00"/>
    <s v="20231231-7026-38"/>
    <s v="4분기 외화환산평가"/>
    <x v="1"/>
    <x v="2115"/>
  </r>
  <r>
    <x v="56"/>
    <x v="56"/>
    <s v="SHENZHEN CITY SUNMOON ELEC"/>
    <d v="2023-12-31T00:00:00"/>
    <s v="20231231-7026-39"/>
    <s v="4분기 외화환산평가"/>
    <x v="3324"/>
    <x v="0"/>
  </r>
  <r>
    <x v="56"/>
    <x v="56"/>
    <s v="SHENZHEN INVSEMI TECHNOLOGY CO"/>
    <d v="2023-12-31T00:00:00"/>
    <s v="20231231-7026-42"/>
    <s v="4분기 외화환산평가"/>
    <x v="1"/>
    <x v="2116"/>
  </r>
  <r>
    <x v="56"/>
    <x v="56"/>
    <s v="SHENZHEN JUFEI OPTOELECTRONICS"/>
    <d v="2023-12-31T00:00:00"/>
    <s v="20231231-7026-44"/>
    <s v="4분기 외화환산평가"/>
    <x v="1"/>
    <x v="2117"/>
  </r>
  <r>
    <x v="56"/>
    <x v="56"/>
    <s v="GUANGZHOU DONG DO ELECTRONICS"/>
    <d v="2023-12-31T00:00:00"/>
    <s v="20231231-7026-46"/>
    <s v="4분기 외화환산평가"/>
    <x v="1"/>
    <x v="2118"/>
  </r>
  <r>
    <x v="56"/>
    <x v="56"/>
    <s v="GUANGZHOU DONG DO ELECTRONICS"/>
    <d v="2023-12-31T00:00:00"/>
    <s v="20231231-7026-47"/>
    <s v="4분기 외화환산평가"/>
    <x v="3325"/>
    <x v="0"/>
  </r>
  <r>
    <x v="56"/>
    <x v="56"/>
    <s v="Huizhou Espace photoglectric Co.,LTD"/>
    <d v="2023-12-31T00:00:00"/>
    <s v="20231231-7026-50"/>
    <s v="4분기 외화환산평가"/>
    <x v="1"/>
    <x v="2119"/>
  </r>
  <r>
    <x v="56"/>
    <x v="56"/>
    <s v="shenzhen keweixin optics"/>
    <d v="2023-12-31T00:00:00"/>
    <s v="20231231-7026-52"/>
    <s v="4분기 외화환산평가"/>
    <x v="1"/>
    <x v="2120"/>
  </r>
  <r>
    <x v="56"/>
    <x v="56"/>
    <s v="shenzhen keweixin optics"/>
    <d v="2023-12-31T00:00:00"/>
    <s v="20231231-7026-53"/>
    <s v="4분기 외화환산평가"/>
    <x v="3326"/>
    <x v="0"/>
  </r>
  <r>
    <x v="56"/>
    <x v="56"/>
    <s v="Nanjing Evergreen trade co ltd"/>
    <d v="2023-12-31T00:00:00"/>
    <s v="20231231-7026-56"/>
    <s v="4분기 외화환산평가"/>
    <x v="1"/>
    <x v="2121"/>
  </r>
  <r>
    <x v="56"/>
    <x v="56"/>
    <s v="Nanjing Evergreen trade co ltd"/>
    <d v="2023-12-31T00:00:00"/>
    <s v="20231231-7026-57"/>
    <s v="4분기 외화환산평가"/>
    <x v="3327"/>
    <x v="0"/>
  </r>
  <r>
    <x v="56"/>
    <x v="56"/>
    <s v="Jingnan Electronics CO., LTD"/>
    <d v="2023-12-31T00:00:00"/>
    <s v="20231231-7026-60"/>
    <s v="4분기 외화환산평가"/>
    <x v="1"/>
    <x v="2122"/>
  </r>
  <r>
    <x v="56"/>
    <x v="56"/>
    <s v="SHINE ON CO.,LTD"/>
    <d v="2023-12-31T00:00:00"/>
    <s v="20231231-7026-61"/>
    <s v="4분기 외화환산평가"/>
    <x v="3328"/>
    <x v="0"/>
  </r>
  <r>
    <x v="56"/>
    <x v="56"/>
    <s v="JMI H VIET NAM COMPANY LIMITED"/>
    <d v="2023-12-31T00:00:00"/>
    <s v="20231231-7026-63"/>
    <s v="4분기 외화환산평가"/>
    <x v="3329"/>
    <x v="0"/>
  </r>
  <r>
    <x v="56"/>
    <x v="56"/>
    <s v="REGENT ELECTRON SUZHOU CO.,LTD"/>
    <d v="2023-12-31T00:00:00"/>
    <s v="20231231-7026-65"/>
    <s v="4분기 외화환산평가"/>
    <x v="3330"/>
    <x v="0"/>
  </r>
  <r>
    <x v="56"/>
    <x v="56"/>
    <s v="SEOUL SEMICONDUCTOR SHENZHEN"/>
    <d v="2023-12-31T00:00:00"/>
    <s v="20231231-7026-68"/>
    <s v="4분기 외화환산평가"/>
    <x v="1"/>
    <x v="2123"/>
  </r>
  <r>
    <x v="56"/>
    <x v="56"/>
    <s v="SEOUL SEMICONDUCTOR VINA"/>
    <d v="2023-12-31T00:00:00"/>
    <s v="20231231-7026-70"/>
    <s v="4분기 외화환산평가"/>
    <x v="1"/>
    <x v="2124"/>
  </r>
  <r>
    <x v="56"/>
    <x v="56"/>
    <s v="SEOUL SEMICONDUCTOR VINA"/>
    <d v="2023-12-31T00:00:00"/>
    <s v="20231231-7026-71"/>
    <s v="4분기 외화환산평가"/>
    <x v="3331"/>
    <x v="0"/>
  </r>
  <r>
    <x v="56"/>
    <x v="56"/>
    <s v="㈜옵토리치일렉트로닉스"/>
    <d v="2023-12-31T00:00:00"/>
    <s v="20231231-7026-73"/>
    <s v="4분기 외화환산평가"/>
    <x v="3332"/>
    <x v="0"/>
  </r>
  <r>
    <x v="57"/>
    <x v="57"/>
    <s v="퍼스텍"/>
    <d v="2023-01-26T00:00:00"/>
    <s v="20230126-7002-1"/>
    <s v="반도체검사"/>
    <x v="3333"/>
    <x v="0"/>
  </r>
  <r>
    <x v="57"/>
    <x v="57"/>
    <s v="퍼스텍"/>
    <d v="2023-02-27T00:00:00"/>
    <s v="20230227-7002-1"/>
    <s v="반도체검사"/>
    <x v="3334"/>
    <x v="0"/>
  </r>
  <r>
    <x v="57"/>
    <x v="57"/>
    <s v="퍼스텍"/>
    <d v="2023-03-27T00:00:00"/>
    <s v="20230327-7022-1"/>
    <s v="반도체검사"/>
    <x v="3335"/>
    <x v="0"/>
  </r>
  <r>
    <x v="57"/>
    <x v="57"/>
    <s v="퍼스텍"/>
    <d v="2023-04-26T00:00:00"/>
    <s v="20230426-7002-1"/>
    <s v="반도체검사"/>
    <x v="3336"/>
    <x v="0"/>
  </r>
  <r>
    <x v="57"/>
    <x v="57"/>
    <s v="이비테크(주)_전자조사"/>
    <d v="2023-05-31T00:00:00"/>
    <s v="20230531-7024-1"/>
    <s v="전자 조사"/>
    <x v="3"/>
    <x v="0"/>
  </r>
  <r>
    <x v="57"/>
    <x v="57"/>
    <s v="퍼스텍"/>
    <d v="2023-05-31T00:00:00"/>
    <s v="20230531-7037-1"/>
    <s v="반도체검사"/>
    <x v="3337"/>
    <x v="0"/>
  </r>
  <r>
    <x v="57"/>
    <x v="57"/>
    <s v="퍼스텍"/>
    <d v="2023-06-29T00:00:00"/>
    <s v="20230629-7001-1"/>
    <s v="반도체검사"/>
    <x v="3338"/>
    <x v="0"/>
  </r>
  <r>
    <x v="57"/>
    <x v="57"/>
    <s v="이비테크(주)_전자조사"/>
    <d v="2023-06-29T00:00:00"/>
    <s v="20230629-7003-1"/>
    <s v="전자 조사"/>
    <x v="3339"/>
    <x v="0"/>
  </r>
  <r>
    <x v="57"/>
    <x v="57"/>
    <s v="퍼스텍"/>
    <d v="2023-07-28T00:00:00"/>
    <s v="20230728-7001-1"/>
    <s v="반도체검사"/>
    <x v="3340"/>
    <x v="0"/>
  </r>
  <r>
    <x v="57"/>
    <x v="57"/>
    <s v="이비테크(주)_전자조사"/>
    <d v="2023-07-31T00:00:00"/>
    <s v="20230731-7004-1"/>
    <s v="전자 조사"/>
    <x v="3341"/>
    <x v="0"/>
  </r>
  <r>
    <x v="57"/>
    <x v="57"/>
    <s v="퍼스텍"/>
    <d v="2023-08-28T00:00:00"/>
    <s v="20230828-7005-1"/>
    <s v="반도체검사"/>
    <x v="3342"/>
    <x v="0"/>
  </r>
  <r>
    <x v="57"/>
    <x v="57"/>
    <s v="이비테크(주)_전자조사"/>
    <d v="2023-08-31T00:00:00"/>
    <s v="20230831-7029-1"/>
    <s v="전자 조사"/>
    <x v="3343"/>
    <x v="0"/>
  </r>
  <r>
    <x v="57"/>
    <x v="57"/>
    <s v="(주)파워벨리"/>
    <d v="2023-09-25T00:00:00"/>
    <s v="20230925-7049-1"/>
    <s v="FRD Process Set-Up 제품 조립"/>
    <x v="2451"/>
    <x v="0"/>
  </r>
  <r>
    <x v="57"/>
    <x v="57"/>
    <s v="퍼스텍"/>
    <d v="2023-09-26T00:00:00"/>
    <s v="20230926-7003-1"/>
    <s v="반도체검사"/>
    <x v="3344"/>
    <x v="0"/>
  </r>
  <r>
    <x v="57"/>
    <x v="57"/>
    <s v="이비테크(주)_전자조사"/>
    <d v="2023-09-27T00:00:00"/>
    <s v="20230927-7014-1"/>
    <s v="전자 조사"/>
    <x v="3341"/>
    <x v="0"/>
  </r>
  <r>
    <x v="57"/>
    <x v="57"/>
    <s v="퍼스텍"/>
    <d v="2023-10-20T00:00:00"/>
    <s v="20231020-7002-1"/>
    <s v="반도체검사"/>
    <x v="3345"/>
    <x v="0"/>
  </r>
  <r>
    <x v="57"/>
    <x v="57"/>
    <s v="이비테크(주)_전자조사"/>
    <d v="2023-11-24T00:00:00"/>
    <s v="20231124-7015-1"/>
    <s v="전자 조사"/>
    <x v="3346"/>
    <x v="0"/>
  </r>
  <r>
    <x v="57"/>
    <x v="57"/>
    <s v="이비테크(주)_전자조사"/>
    <d v="2023-12-21T00:00:00"/>
    <s v="20231221-7016-1"/>
    <s v="전자 조사"/>
    <x v="2454"/>
    <x v="0"/>
  </r>
  <r>
    <x v="58"/>
    <x v="58"/>
    <s v="반도체사업부"/>
    <d v="2023-04-03T00:00:00"/>
    <s v="20230403-7002-2"/>
    <s v="최봉민부사장외2명 베트남 출장비 정산(3/12~16)"/>
    <x v="3347"/>
    <x v="0"/>
  </r>
  <r>
    <x v="58"/>
    <x v="58"/>
    <s v="반도체사업부"/>
    <d v="2023-04-10T00:00:00"/>
    <s v="20230410-7009-3"/>
    <s v="최봉민부사장외1명 중국출장비 정산(3/26~4/2)"/>
    <x v="3348"/>
    <x v="0"/>
  </r>
  <r>
    <x v="58"/>
    <x v="58"/>
    <s v="반도체사업부"/>
    <d v="2023-04-17T00:00:00"/>
    <s v="20230417-7004-2"/>
    <s v="임성태상무,조아현과장 심천출장비 정산(4/3~7)"/>
    <x v="3349"/>
    <x v="0"/>
  </r>
  <r>
    <x v="58"/>
    <x v="58"/>
    <s v="반도체사업부"/>
    <d v="2023-05-15T00:00:00"/>
    <s v="20230515-7004-4"/>
    <s v="박태영기사 베트남출장비(23.5/16~6/9)"/>
    <x v="1"/>
    <x v="2125"/>
  </r>
  <r>
    <x v="58"/>
    <x v="58"/>
    <s v="반도체사업부"/>
    <d v="2023-05-22T00:00:00"/>
    <s v="20230522-7001-4"/>
    <s v="조아현,강우혁,정일량 중국출장비(23.05.23~26)"/>
    <x v="1"/>
    <x v="2126"/>
  </r>
  <r>
    <x v="58"/>
    <x v="58"/>
    <s v="반도체사업부"/>
    <d v="2023-06-19T00:00:00"/>
    <s v="20230619-7001-2"/>
    <s v="조아현과장외2명 중국출장비 정산(5/23~26)"/>
    <x v="3350"/>
    <x v="0"/>
  </r>
  <r>
    <x v="58"/>
    <x v="58"/>
    <s v="반도체사업부"/>
    <d v="2023-06-30T00:00:00"/>
    <s v="20230630-7082-2"/>
    <s v="황선태,임성태 베트남 출장비 정산(6/24~30)"/>
    <x v="3351"/>
    <x v="0"/>
  </r>
  <r>
    <x v="58"/>
    <x v="58"/>
    <s v="반도체사업부"/>
    <d v="2023-06-30T00:00:00"/>
    <s v="20230630-7082-3"/>
    <s v="황선태,임성태 베트남 출장비 정산(6/24~30)"/>
    <x v="3352"/>
    <x v="0"/>
  </r>
  <r>
    <x v="58"/>
    <x v="58"/>
    <s v="반도체사업부"/>
    <d v="2023-08-14T00:00:00"/>
    <s v="20230814-7001-2"/>
    <s v="조아현과장 중국출장비 정산(7/24~27)"/>
    <x v="3353"/>
    <x v="0"/>
  </r>
  <r>
    <x v="58"/>
    <x v="58"/>
    <s v="반도체사업부"/>
    <d v="2023-08-22T00:00:00"/>
    <s v="20230822-7004-4"/>
    <s v="임성태상무 베트남 출장비(8/27~31)"/>
    <x v="1"/>
    <x v="2127"/>
  </r>
  <r>
    <x v="58"/>
    <x v="58"/>
    <s v="반도체사업부"/>
    <d v="2023-08-22T00:00:00"/>
    <s v="20230822-7004-5"/>
    <s v="임성태상무 베트남 출장비(8/27~31)"/>
    <x v="1"/>
    <x v="2128"/>
  </r>
  <r>
    <x v="58"/>
    <x v="58"/>
    <s v="반도체사업부"/>
    <d v="2023-10-10T00:00:00"/>
    <s v="20231010-7005-4"/>
    <s v="임성태상무,조아현과장 중국출장비(10/11~13)"/>
    <x v="1"/>
    <x v="2129"/>
  </r>
  <r>
    <x v="58"/>
    <x v="58"/>
    <s v="반도체사업부"/>
    <d v="2023-10-31T00:00:00"/>
    <s v="20231031-7014-2"/>
    <s v="임성태상무,조아현과장 중국출장비 정산(10/11~13)"/>
    <x v="3354"/>
    <x v="0"/>
  </r>
  <r>
    <x v="58"/>
    <x v="58"/>
    <s v="반도체사업부"/>
    <d v="2023-10-31T00:00:00"/>
    <s v="20231031-7015-4"/>
    <s v="조아현과장 중국출장비(11/1~3)"/>
    <x v="1"/>
    <x v="2130"/>
  </r>
  <r>
    <x v="58"/>
    <x v="58"/>
    <s v="반도체사업부"/>
    <d v="2023-11-13T00:00:00"/>
    <s v="20231113-7003-2"/>
    <s v="조아현과장 중국출장비 정산(11/1~3)"/>
    <x v="3355"/>
    <x v="0"/>
  </r>
  <r>
    <x v="58"/>
    <x v="58"/>
    <s v="반도체사업부"/>
    <d v="2023-11-24T00:00:00"/>
    <s v="20231124-7004-4"/>
    <s v="강우혁,정일량주임 중국출장비(11/27~12/1)"/>
    <x v="1"/>
    <x v="2131"/>
  </r>
  <r>
    <x v="58"/>
    <x v="58"/>
    <s v="반도체사업부"/>
    <d v="2023-12-08T00:00:00"/>
    <s v="20231208-7003-4"/>
    <s v="조아현과장 대만출장비(12/11~15)"/>
    <x v="1"/>
    <x v="2132"/>
  </r>
  <r>
    <x v="58"/>
    <x v="58"/>
    <s v="투어비스타여행서비스(유)"/>
    <d v="2023-12-18T00:00:00"/>
    <s v="20231218-7002-2"/>
    <s v="강우혁,정일량주임 중국출장비 정산(11/27~12/1)"/>
    <x v="3356"/>
    <x v="0"/>
  </r>
  <r>
    <x v="58"/>
    <x v="58"/>
    <s v="반도체사업부"/>
    <d v="2023-12-22T00:00:00"/>
    <s v="20231222-7028-4"/>
    <s v="조아현과장 대만출장비 정산(12/11~15)"/>
    <x v="3357"/>
    <x v="0"/>
  </r>
  <r>
    <x v="59"/>
    <x v="59"/>
    <s v="㈜루미컴"/>
    <d v="2023-01-13T00:00:00"/>
    <s v="20230113-7003-2"/>
    <s v="10월분 매출대금 회수"/>
    <x v="3358"/>
    <x v="0"/>
  </r>
  <r>
    <x v="59"/>
    <x v="59"/>
    <s v="ODTECH(NANJING). CO., LTD"/>
    <d v="2023-01-13T00:00:00"/>
    <s v="20230113-7004-1"/>
    <s v="남경 출자금 회수"/>
    <x v="3359"/>
    <x v="0"/>
  </r>
  <r>
    <x v="59"/>
    <x v="59"/>
    <s v="디스코하이테크코리아(주)"/>
    <d v="2023-01-25T00:00:00"/>
    <s v="20230125-7019-2"/>
    <s v="BLADE 선결제"/>
    <x v="1"/>
    <x v="2133"/>
  </r>
  <r>
    <x v="59"/>
    <x v="59"/>
    <s v="CHANGZHOU GALAXY CENTURY MICRO"/>
    <d v="2023-01-31T00:00:00"/>
    <s v="20230131-7001-2"/>
    <s v="12월 패키지 물대 송금"/>
    <x v="1"/>
    <x v="2134"/>
  </r>
  <r>
    <x v="59"/>
    <x v="59"/>
    <s v="Shenzhen Qingyi Photomask"/>
    <d v="2023-01-31T00:00:00"/>
    <s v="20230131-7002-2"/>
    <s v="12월 마스크 물대 송금"/>
    <x v="1"/>
    <x v="2135"/>
  </r>
  <r>
    <x v="59"/>
    <x v="59"/>
    <s v="(주)앤에스텍"/>
    <d v="2023-01-31T00:00:00"/>
    <s v="20230131-7032-2"/>
    <s v="11월분 매출대금 회수"/>
    <x v="3360"/>
    <x v="0"/>
  </r>
  <r>
    <x v="59"/>
    <x v="59"/>
    <s v="주식회사 코셋"/>
    <d v="2023-02-07T00:00:00"/>
    <s v="20230207-7009-1"/>
    <s v="12/30일자 매출대금 회수"/>
    <x v="3361"/>
    <x v="0"/>
  </r>
  <r>
    <x v="59"/>
    <x v="59"/>
    <s v="디스코하이테크코리아(주)"/>
    <d v="2023-02-14T00:00:00"/>
    <s v="20230214-7003-2"/>
    <s v="BLADE 선결제"/>
    <x v="1"/>
    <x v="2136"/>
  </r>
  <r>
    <x v="59"/>
    <x v="59"/>
    <s v="㈜루미컴"/>
    <d v="2023-02-15T00:00:00"/>
    <s v="20230215-7010-2"/>
    <s v="11월분 매출대금 회수"/>
    <x v="3362"/>
    <x v="0"/>
  </r>
  <r>
    <x v="59"/>
    <x v="59"/>
    <s v="(주)세미칩스"/>
    <d v="2023-02-24T00:00:00"/>
    <s v="20230224-7027-2"/>
    <s v="1월분 매입액 결제"/>
    <x v="1"/>
    <x v="2137"/>
  </r>
  <r>
    <x v="59"/>
    <x v="59"/>
    <s v="CHANGZHOU GALAXY CENTURY MICRO"/>
    <d v="2023-02-24T00:00:00"/>
    <s v="20230224-7028-2"/>
    <s v="1월 패키지 물대 송금"/>
    <x v="1"/>
    <x v="2138"/>
  </r>
  <r>
    <x v="59"/>
    <x v="59"/>
    <s v="SUZHOU RUI HONG ELECTRONIC CHE"/>
    <d v="2023-02-24T00:00:00"/>
    <s v="20230224-7029-2"/>
    <s v="1월 약품 물대 송금"/>
    <x v="1"/>
    <x v="2139"/>
  </r>
  <r>
    <x v="59"/>
    <x v="59"/>
    <s v="NANJING EVERGREEN TRADE CO LTD"/>
    <d v="2023-02-24T00:00:00"/>
    <s v="20230224-7030-2"/>
    <s v="1월 Wafer 물대 송금"/>
    <x v="1"/>
    <x v="2140"/>
  </r>
  <r>
    <x v="59"/>
    <x v="59"/>
    <s v="(주)앤에스텍"/>
    <d v="2023-02-28T00:00:00"/>
    <s v="20230228-7028-2"/>
    <s v="12월분 매출대금 회수"/>
    <x v="3363"/>
    <x v="0"/>
  </r>
  <r>
    <x v="59"/>
    <x v="59"/>
    <s v="ODTECH(NANJING). CO., LTD"/>
    <d v="2023-03-02T00:00:00"/>
    <s v="20230302-7004-1"/>
    <s v="남경 철수에 따른 출자금 회수"/>
    <x v="3364"/>
    <x v="0"/>
  </r>
  <r>
    <x v="59"/>
    <x v="59"/>
    <s v="디스코하이테크코리아(주)"/>
    <d v="2023-03-03T00:00:00"/>
    <s v="20230303-7003-2"/>
    <s v="BLADE 결제"/>
    <x v="1"/>
    <x v="2141"/>
  </r>
  <r>
    <x v="59"/>
    <x v="59"/>
    <s v="디스코하이테크코리아(주)"/>
    <d v="2023-03-15T00:00:00"/>
    <s v="20230315-7003-2"/>
    <s v="BLADE 선결제"/>
    <x v="1"/>
    <x v="2142"/>
  </r>
  <r>
    <x v="59"/>
    <x v="59"/>
    <s v="MITAKA CO LTD"/>
    <d v="2023-03-27T00:00:00"/>
    <s v="20230327-7020-2"/>
    <s v="100pin 선결제"/>
    <x v="1"/>
    <x v="2143"/>
  </r>
  <r>
    <x v="59"/>
    <x v="59"/>
    <s v="CHANGZHOU GALAXY CENTURY MICRO"/>
    <d v="2023-03-28T00:00:00"/>
    <s v="20230328-7013-2"/>
    <s v="2월 Package 물대 송금"/>
    <x v="1"/>
    <x v="2144"/>
  </r>
  <r>
    <x v="59"/>
    <x v="59"/>
    <s v="NANJING GUOSHENG ELECTRONIC CO"/>
    <d v="2023-03-28T00:00:00"/>
    <s v="20230328-7014-2"/>
    <s v="2월 wafer 물대 송금"/>
    <x v="1"/>
    <x v="2145"/>
  </r>
  <r>
    <x v="59"/>
    <x v="59"/>
    <s v="NANJING EVERGREEN TRADE CO LTD"/>
    <d v="2023-03-28T00:00:00"/>
    <s v="20230328-7015-2"/>
    <s v="2월 Wafer 물대 송금"/>
    <x v="1"/>
    <x v="2146"/>
  </r>
  <r>
    <x v="59"/>
    <x v="59"/>
    <s v="Shenzhen Qingyi Photomask"/>
    <d v="2023-03-28T00:00:00"/>
    <s v="20230328-7016-2"/>
    <s v="2월 마스크 물대 송금"/>
    <x v="1"/>
    <x v="2147"/>
  </r>
  <r>
    <x v="59"/>
    <x v="59"/>
    <s v="FILM TRONICS INC"/>
    <d v="2023-03-28T00:00:00"/>
    <s v="20230328-7017-2"/>
    <s v="2월 PBF1.4AS 약품 물대 송금"/>
    <x v="1"/>
    <x v="2148"/>
  </r>
  <r>
    <x v="59"/>
    <x v="59"/>
    <s v="(주)앤에스텍"/>
    <d v="2023-03-31T00:00:00"/>
    <s v="20230331-7026-2"/>
    <s v="1월분 매출대금 회수"/>
    <x v="3365"/>
    <x v="0"/>
  </r>
  <r>
    <x v="59"/>
    <x v="59"/>
    <s v="PREMIA TNC (VIETNAM) CO., LTD"/>
    <d v="2023-04-04T00:00:00"/>
    <s v="20230404-7002-2"/>
    <s v="베트남 법인 설립 관련 대행수수료 - 계약금(70%)"/>
    <x v="1"/>
    <x v="2149"/>
  </r>
  <r>
    <x v="59"/>
    <x v="59"/>
    <s v="PAMCO CO.,JSC"/>
    <d v="2023-04-04T00:00:00"/>
    <s v="20230404-7003-3"/>
    <s v="베트남 법인 office 10개월분 지불"/>
    <x v="1"/>
    <x v="2150"/>
  </r>
  <r>
    <x v="59"/>
    <x v="59"/>
    <s v="디스코하이테크코리아(주)"/>
    <d v="2023-04-05T00:00:00"/>
    <s v="20230405-7003-2"/>
    <s v="BLADE 선결제"/>
    <x v="1"/>
    <x v="2151"/>
  </r>
  <r>
    <x v="59"/>
    <x v="59"/>
    <s v="GLOBALWAFERS CO., LTD."/>
    <d v="2023-04-12T00:00:00"/>
    <s v="20230412-7007-2"/>
    <s v="4월 입고 WAFER 선결제"/>
    <x v="1"/>
    <x v="2152"/>
  </r>
  <r>
    <x v="59"/>
    <x v="59"/>
    <s v="SUZHOU RUI HONG ELECTRONIC CHE"/>
    <d v="2023-04-27T00:00:00"/>
    <s v="20230427-7004-2"/>
    <s v="3월 약품 물대 송금"/>
    <x v="1"/>
    <x v="2153"/>
  </r>
  <r>
    <x v="59"/>
    <x v="59"/>
    <s v="NANJING EVERGREEN TRADE CO LTD"/>
    <d v="2023-04-27T00:00:00"/>
    <s v="20230427-7005-2"/>
    <s v="3월 Wafer 물대 송금"/>
    <x v="1"/>
    <x v="2154"/>
  </r>
  <r>
    <x v="59"/>
    <x v="59"/>
    <s v="Shenzhen Qingyi Photomask"/>
    <d v="2023-04-27T00:00:00"/>
    <s v="20230427-7006-2"/>
    <s v="3월 마스크 물대 송금"/>
    <x v="1"/>
    <x v="2155"/>
  </r>
  <r>
    <x v="59"/>
    <x v="59"/>
    <s v="CHANGZHOU GALAXY CENTURY MICRO"/>
    <d v="2023-04-27T00:00:00"/>
    <s v="20230427-7007-2"/>
    <s v="3월 Package 물대 송금"/>
    <x v="1"/>
    <x v="2156"/>
  </r>
  <r>
    <x v="59"/>
    <x v="59"/>
    <s v="NANJING GUOSHENG ELECTRONIC CO"/>
    <d v="2023-04-27T00:00:00"/>
    <s v="20230427-7008-2"/>
    <s v="3월 Wafer 물대 송금"/>
    <x v="1"/>
    <x v="2157"/>
  </r>
  <r>
    <x v="59"/>
    <x v="59"/>
    <s v="(주)앤에스텍"/>
    <d v="2023-04-28T00:00:00"/>
    <s v="20230428-7017-2"/>
    <s v="2월분 매출대금 회수"/>
    <x v="3366"/>
    <x v="0"/>
  </r>
  <r>
    <x v="59"/>
    <x v="59"/>
    <s v="(주)세미칩스"/>
    <d v="2023-04-28T00:00:00"/>
    <s v="20230428-7025-4"/>
    <s v="3/31일자 매출대금 회수"/>
    <x v="3367"/>
    <x v="0"/>
  </r>
  <r>
    <x v="59"/>
    <x v="59"/>
    <s v="Nantong Hualong Microelectronics Co. LTD"/>
    <d v="2023-05-31T00:00:00"/>
    <s v="20230531-7001-2"/>
    <s v="4월 패키지 물대 송금"/>
    <x v="1"/>
    <x v="2158"/>
  </r>
  <r>
    <x v="59"/>
    <x v="59"/>
    <s v="NANJING GUOSHENG ELECTRONIC CO"/>
    <d v="2023-05-31T00:00:00"/>
    <s v="20230531-7002-2"/>
    <s v="4월 wafer 물대 송금"/>
    <x v="1"/>
    <x v="2159"/>
  </r>
  <r>
    <x v="59"/>
    <x v="59"/>
    <s v="NANJING EVERGREEN TRADE CO LTD"/>
    <d v="2023-05-31T00:00:00"/>
    <s v="20230531-7003-2"/>
    <s v="4월 Wafer 물대 송금"/>
    <x v="1"/>
    <x v="2160"/>
  </r>
  <r>
    <x v="59"/>
    <x v="59"/>
    <s v="CHANGZHOU GALAXY CENTURY MICRO"/>
    <d v="2023-05-31T00:00:00"/>
    <s v="20230531-7004-2"/>
    <s v="4월 패키지 물대 송금"/>
    <x v="1"/>
    <x v="2161"/>
  </r>
  <r>
    <x v="59"/>
    <x v="59"/>
    <s v="Shenzhen Qingyi Photomask"/>
    <d v="2023-05-31T00:00:00"/>
    <s v="20230531-7005-2"/>
    <s v="4월 Photomask 물대 송금"/>
    <x v="1"/>
    <x v="2162"/>
  </r>
  <r>
    <x v="59"/>
    <x v="59"/>
    <s v="(주)세미칩스"/>
    <d v="2023-05-31T00:00:00"/>
    <s v="20230531-7009-2"/>
    <s v="4월분 매입액 결제"/>
    <x v="1"/>
    <x v="2163"/>
  </r>
  <r>
    <x v="59"/>
    <x v="59"/>
    <s v="(주)앤에스텍"/>
    <d v="2023-05-31T00:00:00"/>
    <s v="20230531-7029-4"/>
    <s v="3월분 매출대금 회수"/>
    <x v="3368"/>
    <x v="0"/>
  </r>
  <r>
    <x v="59"/>
    <x v="59"/>
    <s v="Kwangmyung Semiconductor CO.,"/>
    <d v="2023-06-09T00:00:00"/>
    <s v="20230609-7004-2"/>
    <s v="OSZ-2017NA-7V 등 물대 송금"/>
    <x v="1"/>
    <x v="1644"/>
  </r>
  <r>
    <x v="59"/>
    <x v="59"/>
    <s v="㈜루미컴"/>
    <d v="2023-06-15T00:00:00"/>
    <s v="20230615-7007-2"/>
    <s v="3월분 매출대금 회수"/>
    <x v="3369"/>
    <x v="0"/>
  </r>
  <r>
    <x v="59"/>
    <x v="59"/>
    <s v="Wuxi Pango Semiconductor Technology Co.,Lt"/>
    <d v="2023-06-19T00:00:00"/>
    <s v="20230619-7005-2"/>
    <s v="Wafer 선결제"/>
    <x v="1"/>
    <x v="2164"/>
  </r>
  <r>
    <x v="59"/>
    <x v="59"/>
    <s v="POME SCI-TECH CO.,LTD"/>
    <d v="2023-06-28T00:00:00"/>
    <s v="20230628-7008-2"/>
    <s v="ZKPI-3022S 물품 선입금"/>
    <x v="1"/>
    <x v="2165"/>
  </r>
  <r>
    <x v="59"/>
    <x v="59"/>
    <s v="Shenzhen Qingyi Photomask"/>
    <d v="2023-06-30T00:00:00"/>
    <s v="20230630-7006-2"/>
    <s v="5월 마스크 물대 송금"/>
    <x v="1"/>
    <x v="2166"/>
  </r>
  <r>
    <x v="59"/>
    <x v="59"/>
    <s v="NANJING GUOSHENG ELECTRONIC CO"/>
    <d v="2023-06-30T00:00:00"/>
    <s v="20230630-7011-2"/>
    <s v="5월 wafer 물대 송금"/>
    <x v="1"/>
    <x v="2167"/>
  </r>
  <r>
    <x v="59"/>
    <x v="59"/>
    <s v="CHANGZHOU GALAXY CENTURY MICRO"/>
    <d v="2023-06-30T00:00:00"/>
    <s v="20230630-7012-2"/>
    <s v="5월 패키지 물대 송금"/>
    <x v="1"/>
    <x v="2168"/>
  </r>
  <r>
    <x v="59"/>
    <x v="59"/>
    <s v="NANJING EVERGREEN TRADE CO LTD"/>
    <d v="2023-06-30T00:00:00"/>
    <s v="20230630-7013-2"/>
    <s v="5월 Wafer 물대 송금"/>
    <x v="1"/>
    <x v="2169"/>
  </r>
  <r>
    <x v="59"/>
    <x v="59"/>
    <s v="SUZHOU RUI HONG ELECTRONIC CHE"/>
    <d v="2023-06-30T00:00:00"/>
    <s v="20230630-7014-2"/>
    <s v="5월 약품 물대 송금"/>
    <x v="1"/>
    <x v="2170"/>
  </r>
  <r>
    <x v="59"/>
    <x v="59"/>
    <s v="(주)세미칩스"/>
    <d v="2023-06-30T00:00:00"/>
    <s v="20230630-7015-2"/>
    <s v="5월분 매입액 결제"/>
    <x v="1"/>
    <x v="2171"/>
  </r>
  <r>
    <x v="59"/>
    <x v="59"/>
    <s v="JIANGXI HONGLI TRONIC CO LTD"/>
    <d v="2023-06-30T00:00:00"/>
    <s v="20230630-7032-1"/>
    <s v="3월,4월분 매출대금 회수"/>
    <x v="3370"/>
    <x v="0"/>
  </r>
  <r>
    <x v="59"/>
    <x v="59"/>
    <s v="JCSHI-TECHNOLOGY"/>
    <d v="2023-06-30T00:00:00"/>
    <s v="20230630-7033-1"/>
    <s v="10월분 매출대금 회수"/>
    <x v="3371"/>
    <x v="0"/>
  </r>
  <r>
    <x v="59"/>
    <x v="59"/>
    <s v="JIANGSU HENGFENG SUNTEC TECHNOLOGY CO LTD"/>
    <d v="2023-06-30T00:00:00"/>
    <s v="20230630-7034-1"/>
    <s v="4월분 매출대금 회수"/>
    <x v="3372"/>
    <x v="0"/>
  </r>
  <r>
    <x v="59"/>
    <x v="59"/>
    <s v="Kwangmyung Semiconductor CO.,"/>
    <d v="2023-06-30T00:00:00"/>
    <s v="20230630-7035-1"/>
    <s v="3월분 매출대금 회수"/>
    <x v="3373"/>
    <x v="0"/>
  </r>
  <r>
    <x v="59"/>
    <x v="59"/>
    <s v="QUINTEC LASER SEMICONDUCTOR"/>
    <d v="2023-06-30T00:00:00"/>
    <s v="20230630-7036-1"/>
    <s v="4월분 매출대금 회수"/>
    <x v="3374"/>
    <x v="0"/>
  </r>
  <r>
    <x v="59"/>
    <x v="59"/>
    <s v="LUMENS VINA CO., LTD"/>
    <d v="2023-06-30T00:00:00"/>
    <s v="20230630-7037-1"/>
    <s v="4월분 매출대금 회수"/>
    <x v="3375"/>
    <x v="0"/>
  </r>
  <r>
    <x v="59"/>
    <x v="59"/>
    <s v="ASIANTECH OPTIC CORP"/>
    <d v="2023-06-30T00:00:00"/>
    <s v="20230630-7038-1"/>
    <s v="3월,4월일부 매출대금 회수"/>
    <x v="3376"/>
    <x v="0"/>
  </r>
  <r>
    <x v="59"/>
    <x v="59"/>
    <s v="(주)큐에스아이"/>
    <d v="2023-06-30T00:00:00"/>
    <s v="20230630-7039-1"/>
    <s v="4월분 매출대금 회수"/>
    <x v="3377"/>
    <x v="0"/>
  </r>
  <r>
    <x v="59"/>
    <x v="59"/>
    <s v="㈜옵토리치일렉트로닉스"/>
    <d v="2023-06-30T00:00:00"/>
    <s v="20230630-7040-1"/>
    <s v="3월,4월분 매출대금 회수"/>
    <x v="3378"/>
    <x v="0"/>
  </r>
  <r>
    <x v="59"/>
    <x v="59"/>
    <s v="(주)앤에스텍"/>
    <d v="2023-06-30T00:00:00"/>
    <s v="20230630-7041-2"/>
    <s v="4월분 매출대금 회수"/>
    <x v="3379"/>
    <x v="0"/>
  </r>
  <r>
    <x v="59"/>
    <x v="59"/>
    <s v="ODT VINA CO.,LTD"/>
    <d v="2023-07-07T00:00:00"/>
    <s v="20230707-7002-2"/>
    <s v="베트남 법인 출자금"/>
    <x v="1"/>
    <x v="2172"/>
  </r>
  <r>
    <x v="59"/>
    <x v="59"/>
    <s v="PREMIA TNC (VIETNAM) CO., LTD"/>
    <d v="2023-07-10T00:00:00"/>
    <s v="20230710-7007-2"/>
    <s v="베트남 법인 설립 대행수수료(30% 잔금)"/>
    <x v="1"/>
    <x v="2173"/>
  </r>
  <r>
    <x v="59"/>
    <x v="59"/>
    <s v="㈜루미컴"/>
    <d v="2023-07-14T00:00:00"/>
    <s v="20230714-7007-1"/>
    <s v="4월분 매출대금 회수"/>
    <x v="3380"/>
    <x v="0"/>
  </r>
  <r>
    <x v="59"/>
    <x v="59"/>
    <s v="International Thermal Products (Wuhan) Inc."/>
    <d v="2023-07-25T00:00:00"/>
    <s v="20230725-7030-2"/>
    <s v="HEATING CHAMBER 선결재"/>
    <x v="1"/>
    <x v="2174"/>
  </r>
  <r>
    <x v="59"/>
    <x v="59"/>
    <s v="(주)세미칩스"/>
    <d v="2023-07-25T00:00:00"/>
    <s v="20230725-7031-2"/>
    <s v="6월분 매입액 결제"/>
    <x v="1"/>
    <x v="2175"/>
  </r>
  <r>
    <x v="59"/>
    <x v="59"/>
    <s v="NANJING GUOSHENG ELECTRONIC CO"/>
    <d v="2023-07-25T00:00:00"/>
    <s v="20230725-7032-2"/>
    <s v="6월 wafer 물대 송금"/>
    <x v="1"/>
    <x v="2176"/>
  </r>
  <r>
    <x v="59"/>
    <x v="59"/>
    <s v="NANJING EVERGREEN TRADE CO LTD"/>
    <d v="2023-07-25T00:00:00"/>
    <s v="20230725-7033-2"/>
    <s v="6월 Wafer 물대 송금"/>
    <x v="1"/>
    <x v="2177"/>
  </r>
  <r>
    <x v="59"/>
    <x v="59"/>
    <s v="Shenzhen Qingyi Photomask"/>
    <d v="2023-07-25T00:00:00"/>
    <s v="20230725-7034-2"/>
    <s v="6월 Photomask 물대 송금"/>
    <x v="1"/>
    <x v="2178"/>
  </r>
  <r>
    <x v="59"/>
    <x v="59"/>
    <s v="CHANGZHOU GALAXY CENTURY MICRO"/>
    <d v="2023-07-25T00:00:00"/>
    <s v="20230725-7035-2"/>
    <s v="6월 패키지 물대 송금"/>
    <x v="1"/>
    <x v="2179"/>
  </r>
  <r>
    <x v="59"/>
    <x v="59"/>
    <s v="(주)앤에스텍"/>
    <d v="2023-07-31T00:00:00"/>
    <s v="20230731-7010-1"/>
    <s v="5월분 매출대금 회수"/>
    <x v="3381"/>
    <x v="0"/>
  </r>
  <r>
    <x v="59"/>
    <x v="59"/>
    <s v="DISCO CORPORATION"/>
    <d v="2023-08-07T00:00:00"/>
    <s v="20230807-7011-2"/>
    <s v="BACK GRIND 계약금 30%"/>
    <x v="1"/>
    <x v="2180"/>
  </r>
  <r>
    <x v="59"/>
    <x v="59"/>
    <s v="Suzhou HCUT semiconductor Co.,Ltd"/>
    <d v="2023-08-07T00:00:00"/>
    <s v="20230807-7012-2"/>
    <s v="전사지 선결제"/>
    <x v="1"/>
    <x v="2181"/>
  </r>
  <r>
    <x v="59"/>
    <x v="59"/>
    <s v="㈜루미컴"/>
    <d v="2023-08-16T00:00:00"/>
    <s v="20230816-7006-2"/>
    <s v="5월분 매출대금 회수"/>
    <x v="3382"/>
    <x v="0"/>
  </r>
  <r>
    <x v="59"/>
    <x v="59"/>
    <s v="GLOBALWAFERS CO., LTD."/>
    <d v="2023-08-16T00:00:00"/>
    <s v="20230816-7007-2"/>
    <s v="8월 입고 WAFER 선결제"/>
    <x v="1"/>
    <x v="2182"/>
  </r>
  <r>
    <x v="59"/>
    <x v="59"/>
    <s v="(주)앤에스텍"/>
    <d v="2023-08-31T00:00:00"/>
    <s v="20230831-7015-2"/>
    <s v="6월분 매출대금 회수"/>
    <x v="3383"/>
    <x v="0"/>
  </r>
  <r>
    <x v="59"/>
    <x v="59"/>
    <s v="(주)세미칩스"/>
    <d v="2023-09-01T00:00:00"/>
    <s v="20230901-7004-2"/>
    <s v="7월분 매입액 결제"/>
    <x v="1"/>
    <x v="2183"/>
  </r>
  <r>
    <x v="59"/>
    <x v="59"/>
    <s v="Shenzhen Qingyi Photomask"/>
    <d v="2023-09-01T00:00:00"/>
    <s v="20230901-7005-2"/>
    <s v="7월 마스크 물대 송금"/>
    <x v="1"/>
    <x v="2184"/>
  </r>
  <r>
    <x v="59"/>
    <x v="59"/>
    <s v="NANJING GUOSHENG ELECTRONIC CO"/>
    <d v="2023-09-01T00:00:00"/>
    <s v="20230901-7006-2"/>
    <s v="7월 wafer 물대 송금"/>
    <x v="1"/>
    <x v="2185"/>
  </r>
  <r>
    <x v="59"/>
    <x v="59"/>
    <s v="Nantong Hualong Microelectronics Co. LTD"/>
    <d v="2023-09-01T00:00:00"/>
    <s v="20230901-7007-2"/>
    <s v="7월 패키지 물대 송금"/>
    <x v="1"/>
    <x v="2186"/>
  </r>
  <r>
    <x v="59"/>
    <x v="59"/>
    <s v="CHANGZHOU GALAXY CENTURY MICRO"/>
    <d v="2023-09-01T00:00:00"/>
    <s v="20230901-7008-2"/>
    <s v="7월 패키지 물대 송금"/>
    <x v="1"/>
    <x v="2187"/>
  </r>
  <r>
    <x v="59"/>
    <x v="59"/>
    <s v="JCSHI-TECHNOLOGY"/>
    <d v="2023-09-04T00:00:00"/>
    <s v="20230904-7001-2"/>
    <s v="8월 전사지 물대 송금"/>
    <x v="1"/>
    <x v="2188"/>
  </r>
  <r>
    <x v="59"/>
    <x v="59"/>
    <s v="ODT VINA CO.,LTD"/>
    <d v="2023-09-11T00:00:00"/>
    <s v="20230911-7011-2"/>
    <s v="오디텍 베트남 법인 선급금 지급"/>
    <x v="1"/>
    <x v="2189"/>
  </r>
  <r>
    <x v="59"/>
    <x v="59"/>
    <s v="Suzhou HCUT semiconductor Co.,Ltd"/>
    <d v="2023-09-13T00:00:00"/>
    <s v="20230913-7010-2"/>
    <s v="전사지 선결제"/>
    <x v="1"/>
    <x v="2190"/>
  </r>
  <r>
    <x v="59"/>
    <x v="59"/>
    <s v="㈜루미컴"/>
    <d v="2023-09-15T00:00:00"/>
    <s v="20230915-7005-2"/>
    <s v="6월분 매출대금 회수"/>
    <x v="3384"/>
    <x v="0"/>
  </r>
  <r>
    <x v="59"/>
    <x v="59"/>
    <s v="POME SCI-TECH CO.,LTD"/>
    <d v="2023-09-25T00:00:00"/>
    <s v="20230925-7024-2"/>
    <s v="ZKPI-3022S 물품 선입금"/>
    <x v="1"/>
    <x v="2191"/>
  </r>
  <r>
    <x v="59"/>
    <x v="59"/>
    <s v="(주)세미칩스"/>
    <d v="2023-09-25T00:00:00"/>
    <s v="20230925-7030-2"/>
    <s v="8월분 매입액 결제"/>
    <x v="1"/>
    <x v="2192"/>
  </r>
  <r>
    <x v="59"/>
    <x v="59"/>
    <s v="NANJING EVERGREEN TRADE CO LTD"/>
    <d v="2023-09-25T00:00:00"/>
    <s v="20230925-7031-2"/>
    <s v="8월 Wafer 물대 송금"/>
    <x v="1"/>
    <x v="2193"/>
  </r>
  <r>
    <x v="59"/>
    <x v="59"/>
    <s v="Shenzhen Qingyi Photomask"/>
    <d v="2023-09-25T00:00:00"/>
    <s v="20230925-7032-2"/>
    <s v="8월 Photomask 물대 송금"/>
    <x v="1"/>
    <x v="2194"/>
  </r>
  <r>
    <x v="59"/>
    <x v="59"/>
    <s v="CHANGZHOU GALAXY CENTURY MICRO"/>
    <d v="2023-09-25T00:00:00"/>
    <s v="20230925-7033-2"/>
    <s v="8월 패키지 물대 송금"/>
    <x v="1"/>
    <x v="2195"/>
  </r>
  <r>
    <x v="59"/>
    <x v="59"/>
    <s v="FILM TRONICS INC"/>
    <d v="2023-09-25T00:00:00"/>
    <s v="20230925-7034-2"/>
    <s v="8월 PBF1.4AS 약품 물대 송금"/>
    <x v="1"/>
    <x v="2196"/>
  </r>
  <r>
    <x v="59"/>
    <x v="59"/>
    <s v="SUZHOU RUI HONG ELECTRONIC CHE"/>
    <d v="2023-09-25T00:00:00"/>
    <s v="20230925-7035-2"/>
    <s v="8월 약품 물대 송금"/>
    <x v="1"/>
    <x v="2197"/>
  </r>
  <r>
    <x v="59"/>
    <x v="59"/>
    <s v="NANJING GUOSHENG ELECTRONIC CO"/>
    <d v="2023-09-25T00:00:00"/>
    <s v="20230925-7036-2"/>
    <s v="8월 wafer 물대 송금"/>
    <x v="1"/>
    <x v="2198"/>
  </r>
  <r>
    <x v="59"/>
    <x v="59"/>
    <s v="QUINTEC LASER SEMICONDUCTOR"/>
    <d v="2023-09-26T00:00:00"/>
    <s v="20230926-7008-1"/>
    <s v="6월,7월 매출대금 회수"/>
    <x v="3385"/>
    <x v="0"/>
  </r>
  <r>
    <x v="59"/>
    <x v="59"/>
    <s v="GUANGZHOU DONG DO ELECTRONICS"/>
    <d v="2023-09-26T00:00:00"/>
    <s v="20230926-7009-1"/>
    <s v="3월잔금,4월,5월일부 매출대금 회수"/>
    <x v="3386"/>
    <x v="0"/>
  </r>
  <r>
    <x v="59"/>
    <x v="59"/>
    <s v="㈜옵토리치일렉트로닉스"/>
    <d v="2023-09-26T00:00:00"/>
    <s v="20230926-7010-1"/>
    <s v="7월 매출대금 회수"/>
    <x v="3387"/>
    <x v="0"/>
  </r>
  <r>
    <x v="59"/>
    <x v="59"/>
    <s v="(주)원반도체"/>
    <d v="2023-09-26T00:00:00"/>
    <s v="20230926-7011-1"/>
    <s v="6월 매출대금 회수"/>
    <x v="3388"/>
    <x v="0"/>
  </r>
  <r>
    <x v="59"/>
    <x v="59"/>
    <s v="ASIANTECH OPTIC CORP"/>
    <d v="2023-09-26T00:00:00"/>
    <s v="20230926-7012-1"/>
    <s v="5월잔금,6월일부 매출대금 회수"/>
    <x v="3389"/>
    <x v="0"/>
  </r>
  <r>
    <x v="59"/>
    <x v="59"/>
    <s v="SEOUL SEMICONDUCTOR VINA"/>
    <d v="2023-09-26T00:00:00"/>
    <s v="20230926-7013-1"/>
    <s v="3월잔금,4월일부 매출대금 회수"/>
    <x v="3390"/>
    <x v="0"/>
  </r>
  <r>
    <x v="59"/>
    <x v="59"/>
    <s v="(주)앤에스텍"/>
    <d v="2023-09-27T00:00:00"/>
    <s v="20230927-7016-2"/>
    <s v="7월분 매출대금 회수"/>
    <x v="3391"/>
    <x v="0"/>
  </r>
  <r>
    <x v="59"/>
    <x v="59"/>
    <s v="㈜루미컴"/>
    <d v="2023-10-16T00:00:00"/>
    <s v="20231016-7011-2"/>
    <s v="7월분 매출대금 회수"/>
    <x v="3392"/>
    <x v="0"/>
  </r>
  <r>
    <x v="59"/>
    <x v="59"/>
    <s v="MITAKA CO LTD"/>
    <d v="2023-10-17T00:00:00"/>
    <s v="20231017-7014-2"/>
    <s v="100pin 선결제"/>
    <x v="1"/>
    <x v="2199"/>
  </r>
  <r>
    <x v="59"/>
    <x v="59"/>
    <s v="(주)세미칩스"/>
    <d v="2023-10-31T00:00:00"/>
    <s v="20231031-7001-2"/>
    <s v="9월분 매입액 결제"/>
    <x v="1"/>
    <x v="2200"/>
  </r>
  <r>
    <x v="59"/>
    <x v="59"/>
    <s v="Shenzhen Qingyi Photomask"/>
    <d v="2023-10-31T00:00:00"/>
    <s v="20231031-7002-2"/>
    <s v="9월 마스크 물대 송금"/>
    <x v="1"/>
    <x v="2201"/>
  </r>
  <r>
    <x v="59"/>
    <x v="59"/>
    <s v="NANJING GUOSHENG ELECTRONIC CO"/>
    <d v="2023-10-31T00:00:00"/>
    <s v="20231031-7003-2"/>
    <s v="9월 wafer 물대 송금"/>
    <x v="1"/>
    <x v="2202"/>
  </r>
  <r>
    <x v="59"/>
    <x v="59"/>
    <s v="NANJING EVERGREEN TRADE CO LTD"/>
    <d v="2023-10-31T00:00:00"/>
    <s v="20231031-7004-2"/>
    <s v="9월 Wafer 물대 송금"/>
    <x v="1"/>
    <x v="2203"/>
  </r>
  <r>
    <x v="59"/>
    <x v="59"/>
    <s v="CHANGZHOU GALAXY CENTURY MICRO"/>
    <d v="2023-10-31T00:00:00"/>
    <s v="20231031-7005-2"/>
    <s v="9월 패키지 물대 송금"/>
    <x v="1"/>
    <x v="2204"/>
  </r>
  <r>
    <x v="59"/>
    <x v="59"/>
    <s v="Wuxi Pango Semiconductor Technology Co.,Lt"/>
    <d v="2023-10-31T00:00:00"/>
    <s v="20231031-7006-2"/>
    <s v="9월 Wafer 물대 송금"/>
    <x v="1"/>
    <x v="2205"/>
  </r>
  <r>
    <x v="59"/>
    <x v="59"/>
    <s v="(주)앤에스텍"/>
    <d v="2023-10-31T00:00:00"/>
    <s v="20231031-7024-2"/>
    <s v="8월분 매출대금 회수"/>
    <x v="3393"/>
    <x v="0"/>
  </r>
  <r>
    <x v="59"/>
    <x v="59"/>
    <s v="Suzhou HCUT semiconductor Co.,Ltd"/>
    <d v="2023-11-14T00:00:00"/>
    <s v="20231114-7008-2"/>
    <s v="전사지 선결제"/>
    <x v="1"/>
    <x v="2206"/>
  </r>
  <r>
    <x v="59"/>
    <x v="59"/>
    <s v="(주)세미칩스"/>
    <d v="2023-11-30T00:00:00"/>
    <s v="20231130-7001-2"/>
    <s v="10월분 매입액 결제"/>
    <x v="1"/>
    <x v="2207"/>
  </r>
  <r>
    <x v="59"/>
    <x v="59"/>
    <s v="Shenzhen Qingyi Photomask"/>
    <d v="2023-11-30T00:00:00"/>
    <s v="20231130-7002-2"/>
    <s v="10월 Photomask 물대 송금"/>
    <x v="1"/>
    <x v="2208"/>
  </r>
  <r>
    <x v="59"/>
    <x v="59"/>
    <s v="NANJING GUOSHENG ELECTRONIC CO"/>
    <d v="2023-11-30T00:00:00"/>
    <s v="20231130-7003-2"/>
    <s v="10월 wafer 물대 송금"/>
    <x v="1"/>
    <x v="2209"/>
  </r>
  <r>
    <x v="59"/>
    <x v="59"/>
    <s v="JCSHI-TECHNOLOGY"/>
    <d v="2023-11-30T00:00:00"/>
    <s v="20231130-7004-2"/>
    <s v="10월 전사지 물대 송금"/>
    <x v="1"/>
    <x v="2210"/>
  </r>
  <r>
    <x v="59"/>
    <x v="59"/>
    <s v="NANJING EVERGREEN TRADE CO LTD"/>
    <d v="2023-11-30T00:00:00"/>
    <s v="20231130-7005-2"/>
    <s v="10월 Wafer 물대 송금"/>
    <x v="1"/>
    <x v="2211"/>
  </r>
  <r>
    <x v="59"/>
    <x v="59"/>
    <s v="CHANGZHOU GALAXY CENTURY MICRO"/>
    <d v="2023-11-30T00:00:00"/>
    <s v="20231130-7006-2"/>
    <s v="10월 패키지 물대 송금"/>
    <x v="1"/>
    <x v="2212"/>
  </r>
  <r>
    <x v="59"/>
    <x v="59"/>
    <s v="(주)앤에스텍"/>
    <d v="2023-11-30T00:00:00"/>
    <s v="20231130-7022-2"/>
    <s v="9월분 매출대금 회수"/>
    <x v="3394"/>
    <x v="0"/>
  </r>
  <r>
    <x v="59"/>
    <x v="59"/>
    <s v="㈜루미컴"/>
    <d v="2023-12-15T00:00:00"/>
    <s v="20231215-7004-2"/>
    <s v="9월분 매출대금 회수"/>
    <x v="3395"/>
    <x v="0"/>
  </r>
  <r>
    <x v="59"/>
    <x v="59"/>
    <s v="(주)세미칩스"/>
    <d v="2023-12-22T00:00:00"/>
    <s v="20231222-7011-2"/>
    <s v="11월분 매입액 결제"/>
    <x v="1"/>
    <x v="2213"/>
  </r>
  <r>
    <x v="59"/>
    <x v="59"/>
    <s v="Nantong Hualong Microelectronics Co. LTD"/>
    <d v="2023-12-22T00:00:00"/>
    <s v="20231222-7012-2"/>
    <s v="11월 패키지 물대 송금"/>
    <x v="1"/>
    <x v="2214"/>
  </r>
  <r>
    <x v="59"/>
    <x v="59"/>
    <s v="Shenzhen Qingyi Photomask"/>
    <d v="2023-12-22T00:00:00"/>
    <s v="20231222-7013-2"/>
    <s v="11월 마스크 물대 송금"/>
    <x v="1"/>
    <x v="2135"/>
  </r>
  <r>
    <x v="59"/>
    <x v="59"/>
    <s v="CHANGZHOU GALAXY CENTURY MICRO"/>
    <d v="2023-12-22T00:00:00"/>
    <s v="20231222-7014-2"/>
    <s v="11월 패키지 물대 송금"/>
    <x v="1"/>
    <x v="2215"/>
  </r>
  <r>
    <x v="59"/>
    <x v="59"/>
    <s v="NANJING GUOSHENG ELECTRONIC CO"/>
    <d v="2023-12-22T00:00:00"/>
    <s v="20231222-7015-2"/>
    <s v="11월 wafer 물대 송금"/>
    <x v="1"/>
    <x v="2216"/>
  </r>
  <r>
    <x v="59"/>
    <x v="59"/>
    <s v="NANJING EVERGREEN TRADE CO LTD"/>
    <d v="2023-12-22T00:00:00"/>
    <s v="20231222-7016-3"/>
    <s v="11월 Wafer 물대 송금"/>
    <x v="1"/>
    <x v="2217"/>
  </r>
  <r>
    <x v="59"/>
    <x v="59"/>
    <s v="JCSHI-TECHNOLOGY"/>
    <d v="2023-12-22T00:00:00"/>
    <s v="20231222-7017-2"/>
    <s v="11월 전사지 물대 송금"/>
    <x v="1"/>
    <x v="2218"/>
  </r>
  <r>
    <x v="59"/>
    <x v="59"/>
    <s v="SUZHOU RUI HONG ELECTRONIC CHE"/>
    <d v="2023-12-22T00:00:00"/>
    <s v="20231222-7018-2"/>
    <s v="11월 약품 물대 송금"/>
    <x v="1"/>
    <x v="2219"/>
  </r>
  <r>
    <x v="59"/>
    <x v="59"/>
    <s v="(주)제엠제코"/>
    <d v="2023-12-29T00:00:00"/>
    <s v="20231229-7001-1"/>
    <s v="10월분 매출대금 회수"/>
    <x v="3396"/>
    <x v="0"/>
  </r>
  <r>
    <x v="59"/>
    <x v="59"/>
    <s v="(주)원반도체"/>
    <d v="2023-12-29T00:00:00"/>
    <s v="20231229-7002-1"/>
    <s v="9월분 매출대금 회수"/>
    <x v="3397"/>
    <x v="0"/>
  </r>
  <r>
    <x v="59"/>
    <x v="59"/>
    <s v="(주)큐에스아이"/>
    <d v="2023-12-29T00:00:00"/>
    <s v="20231229-7003-1"/>
    <s v="10월분 매출대금 회수"/>
    <x v="3398"/>
    <x v="0"/>
  </r>
  <r>
    <x v="59"/>
    <x v="59"/>
    <s v="Jiangxi MTC Optoelectronics Co., LTD"/>
    <d v="2023-12-29T00:00:00"/>
    <s v="20231229-7004-1"/>
    <s v="8월분 매출대금 회수"/>
    <x v="3399"/>
    <x v="0"/>
  </r>
  <r>
    <x v="59"/>
    <x v="59"/>
    <s v="SANKEN ELECTRIC CO LTD"/>
    <d v="2023-12-29T00:00:00"/>
    <s v="20231229-7005-1"/>
    <s v="8월잔금,9월,10월일부 매출대금 회수"/>
    <x v="3400"/>
    <x v="0"/>
  </r>
  <r>
    <x v="59"/>
    <x v="59"/>
    <s v="shenzhen keweixin optics"/>
    <d v="2023-12-29T00:00:00"/>
    <s v="20231229-7006-1"/>
    <s v="4월잔금,5월분 매출대금 회수"/>
    <x v="3401"/>
    <x v="0"/>
  </r>
  <r>
    <x v="59"/>
    <x v="59"/>
    <s v="SHENZHEN JUFEI OPTOELECTRONICS"/>
    <d v="2023-12-29T00:00:00"/>
    <s v="20231229-7007-1"/>
    <s v="8월분 매출대금 회수"/>
    <x v="3402"/>
    <x v="0"/>
  </r>
  <r>
    <x v="59"/>
    <x v="59"/>
    <s v="SHENZHEN CITY SUNMOON ELEC"/>
    <d v="2023-12-29T00:00:00"/>
    <s v="20231229-7008-1"/>
    <s v="4월잔금 매출대금 회수"/>
    <x v="3403"/>
    <x v="0"/>
  </r>
  <r>
    <x v="59"/>
    <x v="59"/>
    <s v="삼성엘이디주식회사(TIANJIN)"/>
    <d v="2023-12-29T00:00:00"/>
    <s v="20231229-7009-1"/>
    <s v="9월,10월분 매출대금 회수"/>
    <x v="3404"/>
    <x v="0"/>
  </r>
  <r>
    <x v="59"/>
    <x v="59"/>
    <s v="Kwangmyung Semiconductor CO.,"/>
    <d v="2023-12-29T00:00:00"/>
    <s v="20231229-7010-1"/>
    <s v="8월분 매출대금 회수"/>
    <x v="3405"/>
    <x v="0"/>
  </r>
  <r>
    <x v="59"/>
    <x v="59"/>
    <s v="QUINTEC LASER SEMICONDUCTOR"/>
    <d v="2023-12-29T00:00:00"/>
    <s v="20231229-7011-1"/>
    <s v="8월,9월,10월,11월분 매출대금 회수"/>
    <x v="3406"/>
    <x v="0"/>
  </r>
  <r>
    <x v="59"/>
    <x v="59"/>
    <s v="LUMENS VINA CO., LTD"/>
    <d v="2023-12-29T00:00:00"/>
    <s v="20231229-7015-1"/>
    <s v="10월 매출대금 회수"/>
    <x v="3407"/>
    <x v="0"/>
  </r>
  <r>
    <x v="59"/>
    <x v="59"/>
    <s v="SHANDONG INSPUR HUAGUANG"/>
    <d v="2023-12-29T00:00:00"/>
    <s v="20231229-7016-1"/>
    <s v="7월잔금,8월일부 매출대금 회수"/>
    <x v="3408"/>
    <x v="0"/>
  </r>
  <r>
    <x v="59"/>
    <x v="59"/>
    <s v="SHENZHEN"/>
    <d v="2023-12-29T00:00:00"/>
    <s v="20231229-7017-1"/>
    <s v="21년 10월일부 매출대금 회수"/>
    <x v="3409"/>
    <x v="0"/>
  </r>
  <r>
    <x v="59"/>
    <x v="59"/>
    <s v="(주)앤에스텍"/>
    <d v="2023-12-29T00:00:00"/>
    <s v="20231229-7018-2"/>
    <s v="10월분 매출대금 회수"/>
    <x v="3410"/>
    <x v="0"/>
  </r>
  <r>
    <x v="60"/>
    <x v="60"/>
    <s v="반도체사업부"/>
    <d v="2023-03-31T00:00:00"/>
    <s v="20230331-7069-3"/>
    <s v="1분기 외화환산평가"/>
    <x v="3411"/>
    <x v="0"/>
  </r>
  <r>
    <x v="60"/>
    <x v="60"/>
    <s v="관리부"/>
    <d v="2023-03-31T00:00:00"/>
    <s v="20230331-7075-5"/>
    <s v="1분기 매입채무 평가"/>
    <x v="3412"/>
    <x v="0"/>
  </r>
  <r>
    <x v="60"/>
    <x v="60"/>
    <s v="반도체사업부"/>
    <d v="2023-04-01T00:00:00"/>
    <s v="20230401-7002-3"/>
    <s v="1분기 외화환산평가 취소"/>
    <x v="3413"/>
    <x v="0"/>
  </r>
  <r>
    <x v="60"/>
    <x v="60"/>
    <s v="관리부"/>
    <d v="2023-04-01T00:00:00"/>
    <s v="20230401-7003-5"/>
    <s v="1분기 매입채무 평가 취소"/>
    <x v="3414"/>
    <x v="0"/>
  </r>
  <r>
    <x v="60"/>
    <x v="60"/>
    <s v="반도체사업부"/>
    <d v="2023-06-30T00:00:00"/>
    <s v="20230630-7077-3"/>
    <s v="2분기 외화환산평가"/>
    <x v="3415"/>
    <x v="0"/>
  </r>
  <r>
    <x v="60"/>
    <x v="60"/>
    <s v="반도체사업부"/>
    <d v="2023-06-30T00:00:00"/>
    <s v="20230630-7090-4"/>
    <s v="2분기 매입채무 평가"/>
    <x v="3416"/>
    <x v="0"/>
  </r>
  <r>
    <x v="60"/>
    <x v="60"/>
    <s v="반도체사업부"/>
    <d v="2023-07-01T00:00:00"/>
    <s v="20230701-7001-3"/>
    <s v="2분기 외화환산평가 취소"/>
    <x v="3417"/>
    <x v="0"/>
  </r>
  <r>
    <x v="60"/>
    <x v="60"/>
    <s v="반도체사업부"/>
    <d v="2023-07-01T00:00:00"/>
    <s v="20230701-7002-4"/>
    <s v="2분기 매입채무 평가 취소"/>
    <x v="3418"/>
    <x v="0"/>
  </r>
  <r>
    <x v="60"/>
    <x v="60"/>
    <s v="관리부"/>
    <d v="2023-09-30T00:00:00"/>
    <s v="20230930-7035-3"/>
    <s v="3분기 매입채무 평가"/>
    <x v="3419"/>
    <x v="0"/>
  </r>
  <r>
    <x v="60"/>
    <x v="60"/>
    <s v="관리부"/>
    <d v="2023-10-01T00:00:00"/>
    <s v="20231001-7007-3"/>
    <s v="3분기 매입채무 평가 취소"/>
    <x v="3420"/>
    <x v="0"/>
  </r>
  <r>
    <x v="60"/>
    <x v="60"/>
    <s v="SHENZHEN"/>
    <d v="2023-12-31T00:00:00"/>
    <s v="20231231-7026-1"/>
    <s v="4분기 외화환산평가"/>
    <x v="3421"/>
    <x v="0"/>
  </r>
  <r>
    <x v="60"/>
    <x v="60"/>
    <s v="삼성엘이디주식회사(TIANJIN)"/>
    <d v="2023-12-31T00:00:00"/>
    <s v="20231231-7026-5"/>
    <s v="4분기 외화환산평가"/>
    <x v="3422"/>
    <x v="0"/>
  </r>
  <r>
    <x v="60"/>
    <x v="60"/>
    <s v="LUMENS VINA CO., LTD"/>
    <d v="2023-12-31T00:00:00"/>
    <s v="20231231-7026-9"/>
    <s v="4분기 외화환산평가"/>
    <x v="3423"/>
    <x v="0"/>
  </r>
  <r>
    <x v="60"/>
    <x v="60"/>
    <s v="CT MICROELECTRONICS"/>
    <d v="2023-12-31T00:00:00"/>
    <s v="20231231-7026-11"/>
    <s v="4분기 외화환산평가"/>
    <x v="3424"/>
    <x v="0"/>
  </r>
  <r>
    <x v="60"/>
    <x v="60"/>
    <s v="JCSHI-TECHNOLOGY"/>
    <d v="2023-12-31T00:00:00"/>
    <s v="20231231-7026-15"/>
    <s v="4분기 외화환산평가"/>
    <x v="3425"/>
    <x v="0"/>
  </r>
  <r>
    <x v="60"/>
    <x v="60"/>
    <s v="JIANGSU HENGFENG SUNTEC TECHNOLOGY CO LTD"/>
    <d v="2023-12-31T00:00:00"/>
    <s v="20231231-7026-19"/>
    <s v="4분기 외화환산평가"/>
    <x v="3426"/>
    <x v="0"/>
  </r>
  <r>
    <x v="60"/>
    <x v="60"/>
    <s v="JIANGXI LATTICEPOWER"/>
    <d v="2023-12-31T00:00:00"/>
    <s v="20231231-7026-21"/>
    <s v="4분기 외화환산평가"/>
    <x v="3427"/>
    <x v="0"/>
  </r>
  <r>
    <x v="60"/>
    <x v="60"/>
    <s v="QUINTEC LASER SEMICONDUCTOR"/>
    <d v="2023-12-31T00:00:00"/>
    <s v="20231231-7026-23"/>
    <s v="4분기 외화환산평가"/>
    <x v="3428"/>
    <x v="0"/>
  </r>
  <r>
    <x v="60"/>
    <x v="60"/>
    <s v="SANKEN ELECTRIC CO LTD"/>
    <d v="2023-12-31T00:00:00"/>
    <s v="20231231-7026-25"/>
    <s v="4분기 외화환산평가"/>
    <x v="3429"/>
    <x v="0"/>
  </r>
  <r>
    <x v="60"/>
    <x v="60"/>
    <s v="OSRAM Opto Semiconductors Sdn."/>
    <d v="2023-12-31T00:00:00"/>
    <s v="20231231-7026-27"/>
    <s v="4분기 외화환산평가"/>
    <x v="3430"/>
    <x v="0"/>
  </r>
  <r>
    <x v="60"/>
    <x v="60"/>
    <s v="POWER KEY MICROELECTRONICS"/>
    <d v="2023-12-31T00:00:00"/>
    <s v="20231231-7026-29"/>
    <s v="4분기 외화환산평가"/>
    <x v="3431"/>
    <x v="0"/>
  </r>
  <r>
    <x v="60"/>
    <x v="60"/>
    <s v="Kwangmyung Semiconductor CO.,"/>
    <d v="2023-12-31T00:00:00"/>
    <s v="20231231-7026-31"/>
    <s v="4분기 외화환산평가"/>
    <x v="3432"/>
    <x v="0"/>
  </r>
  <r>
    <x v="60"/>
    <x v="60"/>
    <s v="ASIANTECH OPTIC CORP"/>
    <d v="2023-12-31T00:00:00"/>
    <s v="20231231-7026-33"/>
    <s v="4분기 외화환산평가"/>
    <x v="3433"/>
    <x v="0"/>
  </r>
  <r>
    <x v="60"/>
    <x v="60"/>
    <s v="SHANDONG INSPUR HUAGUANG"/>
    <d v="2023-12-31T00:00:00"/>
    <s v="20231231-7026-35"/>
    <s v="4분기 외화환산평가"/>
    <x v="3434"/>
    <x v="0"/>
  </r>
  <r>
    <x v="60"/>
    <x v="60"/>
    <s v="SHENZHEN CITY SUNMOON ELEC"/>
    <d v="2023-12-31T00:00:00"/>
    <s v="20231231-7026-37"/>
    <s v="4분기 외화환산평가"/>
    <x v="3435"/>
    <x v="0"/>
  </r>
  <r>
    <x v="60"/>
    <x v="60"/>
    <s v="SHENZHEN INVSEMI TECHNOLOGY CO"/>
    <d v="2023-12-31T00:00:00"/>
    <s v="20231231-7026-41"/>
    <s v="4분기 외화환산평가"/>
    <x v="3436"/>
    <x v="0"/>
  </r>
  <r>
    <x v="60"/>
    <x v="60"/>
    <s v="SHENZHEN JUFEI OPTOELECTRONICS"/>
    <d v="2023-12-31T00:00:00"/>
    <s v="20231231-7026-43"/>
    <s v="4분기 외화환산평가"/>
    <x v="3437"/>
    <x v="0"/>
  </r>
  <r>
    <x v="60"/>
    <x v="60"/>
    <s v="GUANGZHOU DONG DO ELECTRONICS"/>
    <d v="2023-12-31T00:00:00"/>
    <s v="20231231-7026-45"/>
    <s v="4분기 외화환산평가"/>
    <x v="3438"/>
    <x v="0"/>
  </r>
  <r>
    <x v="60"/>
    <x v="60"/>
    <s v="Huizhou Espace photoglectric Co.,LTD"/>
    <d v="2023-12-31T00:00:00"/>
    <s v="20231231-7026-49"/>
    <s v="4분기 외화환산평가"/>
    <x v="3439"/>
    <x v="0"/>
  </r>
  <r>
    <x v="60"/>
    <x v="60"/>
    <s v="shenzhen keweixin optics"/>
    <d v="2023-12-31T00:00:00"/>
    <s v="20231231-7026-51"/>
    <s v="4분기 외화환산평가"/>
    <x v="3440"/>
    <x v="0"/>
  </r>
  <r>
    <x v="60"/>
    <x v="60"/>
    <s v="Nanjing Evergreen trade co ltd"/>
    <d v="2023-12-31T00:00:00"/>
    <s v="20231231-7026-55"/>
    <s v="4분기 외화환산평가"/>
    <x v="3441"/>
    <x v="0"/>
  </r>
  <r>
    <x v="60"/>
    <x v="60"/>
    <s v="Jingnan Electronics CO., LTD"/>
    <d v="2023-12-31T00:00:00"/>
    <s v="20231231-7026-59"/>
    <s v="4분기 외화환산평가"/>
    <x v="3442"/>
    <x v="0"/>
  </r>
  <r>
    <x v="60"/>
    <x v="60"/>
    <s v="SEOUL SEMICONDUCTOR SHENZHEN"/>
    <d v="2023-12-31T00:00:00"/>
    <s v="20231231-7026-67"/>
    <s v="4분기 외화환산평가"/>
    <x v="1810"/>
    <x v="0"/>
  </r>
  <r>
    <x v="60"/>
    <x v="60"/>
    <s v="SEOUL SEMICONDUCTOR VINA"/>
    <d v="2023-12-31T00:00:00"/>
    <s v="20231231-7026-69"/>
    <s v="4분기 외화환산평가"/>
    <x v="3443"/>
    <x v="0"/>
  </r>
  <r>
    <x v="61"/>
    <x v="61"/>
    <s v="반도체사업부"/>
    <d v="2023-03-31T00:00:00"/>
    <s v="20230331-7069-2"/>
    <s v="1분기 외화환산평가"/>
    <x v="1"/>
    <x v="2220"/>
  </r>
  <r>
    <x v="61"/>
    <x v="61"/>
    <s v="관리부"/>
    <d v="2023-03-31T00:00:00"/>
    <s v="20230331-7075-6"/>
    <s v="1분기 매입채무 평가"/>
    <x v="1"/>
    <x v="2221"/>
  </r>
  <r>
    <x v="61"/>
    <x v="61"/>
    <s v="반도체사업부"/>
    <d v="2023-04-01T00:00:00"/>
    <s v="20230401-7002-2"/>
    <s v="1분기 외화환산평가 취소"/>
    <x v="1"/>
    <x v="2222"/>
  </r>
  <r>
    <x v="61"/>
    <x v="61"/>
    <s v="관리부"/>
    <d v="2023-04-01T00:00:00"/>
    <s v="20230401-7003-6"/>
    <s v="1분기 매입채무 평가 취소"/>
    <x v="1"/>
    <x v="2223"/>
  </r>
  <r>
    <x v="61"/>
    <x v="61"/>
    <s v="반도체사업부"/>
    <d v="2023-06-30T00:00:00"/>
    <s v="20230630-7077-2"/>
    <s v="2분기 외화환산평가"/>
    <x v="1"/>
    <x v="2224"/>
  </r>
  <r>
    <x v="61"/>
    <x v="61"/>
    <s v="반도체사업부"/>
    <d v="2023-06-30T00:00:00"/>
    <s v="20230630-7090-5"/>
    <s v="2분기 매입채무 평가"/>
    <x v="1"/>
    <x v="2225"/>
  </r>
  <r>
    <x v="61"/>
    <x v="61"/>
    <s v="반도체사업부"/>
    <d v="2023-07-01T00:00:00"/>
    <s v="20230701-7001-2"/>
    <s v="2분기 외화환산평가 취소"/>
    <x v="1"/>
    <x v="2226"/>
  </r>
  <r>
    <x v="61"/>
    <x v="61"/>
    <s v="반도체사업부"/>
    <d v="2023-07-01T00:00:00"/>
    <s v="20230701-7002-5"/>
    <s v="2분기 매입채무 평가 취소"/>
    <x v="1"/>
    <x v="2227"/>
  </r>
  <r>
    <x v="61"/>
    <x v="61"/>
    <s v="반도체사업부"/>
    <d v="2023-09-30T00:00:00"/>
    <s v="20230930-7022-2"/>
    <s v="3분기 외화환산평가"/>
    <x v="1"/>
    <x v="2228"/>
  </r>
  <r>
    <x v="61"/>
    <x v="61"/>
    <s v="반도체사업부"/>
    <d v="2023-10-01T00:00:00"/>
    <s v="20231001-7008-2"/>
    <s v="3분기 외화환산평가 취소"/>
    <x v="1"/>
    <x v="2229"/>
  </r>
  <r>
    <x v="61"/>
    <x v="61"/>
    <s v="SHENZHEN"/>
    <d v="2023-12-31T00:00:00"/>
    <s v="20231231-7026-4"/>
    <s v="4분기 외화환산평가"/>
    <x v="1"/>
    <x v="2230"/>
  </r>
  <r>
    <x v="61"/>
    <x v="61"/>
    <s v="LG INNOTEK HUIZHOU CO., LTD"/>
    <d v="2023-12-31T00:00:00"/>
    <s v="20231231-7026-8"/>
    <s v="4분기 외화환산평가"/>
    <x v="1"/>
    <x v="2231"/>
  </r>
  <r>
    <x v="61"/>
    <x v="61"/>
    <s v="CT MICROELECTRONICS"/>
    <d v="2023-12-31T00:00:00"/>
    <s v="20231231-7026-14"/>
    <s v="4분기 외화환산평가"/>
    <x v="1"/>
    <x v="2232"/>
  </r>
  <r>
    <x v="61"/>
    <x v="61"/>
    <s v="JCSHI-TECHNOLOGY"/>
    <d v="2023-12-31T00:00:00"/>
    <s v="20231231-7026-18"/>
    <s v="4분기 외화환산평가"/>
    <x v="1"/>
    <x v="2233"/>
  </r>
  <r>
    <x v="61"/>
    <x v="61"/>
    <s v="SHENZHEN CITY SUNMOON ELEC"/>
    <d v="2023-12-31T00:00:00"/>
    <s v="20231231-7026-40"/>
    <s v="4분기 외화환산평가"/>
    <x v="1"/>
    <x v="2234"/>
  </r>
  <r>
    <x v="61"/>
    <x v="61"/>
    <s v="GUANGZHOU DONG DO ELECTRONICS"/>
    <d v="2023-12-31T00:00:00"/>
    <s v="20231231-7026-48"/>
    <s v="4분기 외화환산평가"/>
    <x v="1"/>
    <x v="2235"/>
  </r>
  <r>
    <x v="61"/>
    <x v="61"/>
    <s v="shenzhen keweixin optics"/>
    <d v="2023-12-31T00:00:00"/>
    <s v="20231231-7026-54"/>
    <s v="4분기 외화환산평가"/>
    <x v="1"/>
    <x v="2236"/>
  </r>
  <r>
    <x v="61"/>
    <x v="61"/>
    <s v="Nanjing Evergreen trade co ltd"/>
    <d v="2023-12-31T00:00:00"/>
    <s v="20231231-7026-58"/>
    <s v="4분기 외화환산평가"/>
    <x v="1"/>
    <x v="2237"/>
  </r>
  <r>
    <x v="61"/>
    <x v="61"/>
    <s v="SHINE ON CO.,LTD"/>
    <d v="2023-12-31T00:00:00"/>
    <s v="20231231-7026-62"/>
    <s v="4분기 외화환산평가"/>
    <x v="1"/>
    <x v="2238"/>
  </r>
  <r>
    <x v="61"/>
    <x v="61"/>
    <s v="JMI H VIET NAM COMPANY LIMITED"/>
    <d v="2023-12-31T00:00:00"/>
    <s v="20231231-7026-64"/>
    <s v="4분기 외화환산평가"/>
    <x v="1"/>
    <x v="2239"/>
  </r>
  <r>
    <x v="61"/>
    <x v="61"/>
    <s v="REGENT ELECTRON SUZHOU CO.,LTD"/>
    <d v="2023-12-31T00:00:00"/>
    <s v="20231231-7026-66"/>
    <s v="4분기 외화환산평가"/>
    <x v="1"/>
    <x v="2240"/>
  </r>
  <r>
    <x v="61"/>
    <x v="61"/>
    <s v="SEOUL SEMICONDUCTOR VINA"/>
    <d v="2023-12-31T00:00:00"/>
    <s v="20231231-7026-72"/>
    <s v="4분기 외화환산평가"/>
    <x v="1"/>
    <x v="2241"/>
  </r>
  <r>
    <x v="61"/>
    <x v="61"/>
    <s v="㈜옵토리치일렉트로닉스"/>
    <d v="2023-12-31T00:00:00"/>
    <s v="20231231-7026-74"/>
    <s v="4분기 외화환산평가"/>
    <x v="1"/>
    <x v="2242"/>
  </r>
  <r>
    <x v="61"/>
    <x v="61"/>
    <s v="관리부"/>
    <d v="2023-12-31T00:00:00"/>
    <s v="20231231-7030-10"/>
    <s v="4분기 매입채무 평가"/>
    <x v="1"/>
    <x v="2243"/>
  </r>
  <r>
    <x v="62"/>
    <x v="62"/>
    <s v="OSRAM Opto Semiconductors Sdn."/>
    <d v="2023-01-09T00:00:00"/>
    <s v="20230109-7009-4"/>
    <s v="매출대금 회수시 환차손"/>
    <x v="3444"/>
    <x v="0"/>
  </r>
  <r>
    <x v="62"/>
    <x v="62"/>
    <s v="SHENZHEN ORIENT CO.,LTD."/>
    <d v="2023-01-10T00:00:00"/>
    <s v="20230110-7014-4"/>
    <s v="OSTA1104 RETURN시 환차손"/>
    <x v="3445"/>
    <x v="0"/>
  </r>
  <r>
    <x v="62"/>
    <x v="62"/>
    <s v="㈜루미컴"/>
    <d v="2023-01-13T00:00:00"/>
    <s v="20230113-7003-4"/>
    <s v="매출대금 회수시 환차손"/>
    <x v="3446"/>
    <x v="0"/>
  </r>
  <r>
    <x v="62"/>
    <x v="62"/>
    <s v="디스코하이테크코리아(주)"/>
    <d v="2023-01-25T00:00:00"/>
    <s v="20230125-7019-3"/>
    <s v="BLADE 선결제시 환차손"/>
    <x v="3447"/>
    <x v="0"/>
  </r>
  <r>
    <x v="62"/>
    <x v="62"/>
    <s v="Jingnan Electronics CO., LTD"/>
    <d v="2023-01-25T00:00:00"/>
    <s v="20230125-7030-4"/>
    <s v="매출대금 회수시 환차손"/>
    <x v="3448"/>
    <x v="0"/>
  </r>
  <r>
    <x v="62"/>
    <x v="62"/>
    <s v="JIANGSU HENGFENG SUNTEC TECHNOLOGY CO LTD"/>
    <d v="2023-01-25T00:00:00"/>
    <s v="20230125-7031-4"/>
    <s v="매출대금 회수시 환차손"/>
    <x v="3449"/>
    <x v="0"/>
  </r>
  <r>
    <x v="62"/>
    <x v="62"/>
    <s v="(주)앤에스텍"/>
    <d v="2023-01-31T00:00:00"/>
    <s v="20230131-7032-4"/>
    <s v="매출대금 회수시 환차손"/>
    <x v="3450"/>
    <x v="0"/>
  </r>
  <r>
    <x v="62"/>
    <x v="62"/>
    <s v="삼성엘이디주식회사(TIANJIN)"/>
    <d v="2023-01-31T00:00:00"/>
    <s v="20230131-7035-3"/>
    <s v="매출대금 회수시 환차손"/>
    <x v="3451"/>
    <x v="0"/>
  </r>
  <r>
    <x v="62"/>
    <x v="62"/>
    <s v="SEOUL SEMICONDUCTOR VINA"/>
    <d v="2023-02-03T00:00:00"/>
    <s v="20230203-7005-4"/>
    <s v="매출대금 회수시 환차손"/>
    <x v="3452"/>
    <x v="0"/>
  </r>
  <r>
    <x v="62"/>
    <x v="62"/>
    <s v="Huizhou Espace photoglectric Co.,LTD"/>
    <d v="2023-02-03T00:00:00"/>
    <s v="20230203-7006-4"/>
    <s v="매출대금 회수시 환차손"/>
    <x v="3453"/>
    <x v="0"/>
  </r>
  <r>
    <x v="62"/>
    <x v="62"/>
    <s v="shenzhen keweixin optics"/>
    <d v="2023-02-06T00:00:00"/>
    <s v="20230206-7005-4"/>
    <s v="매출대금 회수시 환차손"/>
    <x v="3454"/>
    <x v="0"/>
  </r>
  <r>
    <x v="62"/>
    <x v="62"/>
    <s v="㈜옵토리치일렉트로닉스"/>
    <d v="2023-02-06T00:00:00"/>
    <s v="20230206-7006-4"/>
    <s v="매출대금 회수시 환차손"/>
    <x v="3455"/>
    <x v="0"/>
  </r>
  <r>
    <x v="62"/>
    <x v="62"/>
    <s v="(주)원반도체"/>
    <d v="2023-02-06T00:00:00"/>
    <s v="20230206-7007-4"/>
    <s v="매출대금 회수시 환차손"/>
    <x v="3456"/>
    <x v="0"/>
  </r>
  <r>
    <x v="62"/>
    <x v="62"/>
    <s v="(주)큐에스아이"/>
    <d v="2023-02-06T00:00:00"/>
    <s v="20230206-7008-4"/>
    <s v="매출대금 회수시 환차손"/>
    <x v="3457"/>
    <x v="0"/>
  </r>
  <r>
    <x v="62"/>
    <x v="62"/>
    <s v="Kwangmyung Semiconductor CO.,"/>
    <d v="2023-02-07T00:00:00"/>
    <s v="20230207-7004-4"/>
    <s v="매출대금 회수시 환차손"/>
    <x v="3458"/>
    <x v="0"/>
  </r>
  <r>
    <x v="62"/>
    <x v="62"/>
    <s v="GUANGZHOU DONG DO ELECTRONICS"/>
    <d v="2023-02-07T00:00:00"/>
    <s v="20230207-7005-4"/>
    <s v="매출대금 회수시 환차손"/>
    <x v="3459"/>
    <x v="0"/>
  </r>
  <r>
    <x v="62"/>
    <x v="62"/>
    <s v="SANKEN ELECTRIC CO LTD"/>
    <d v="2023-02-07T00:00:00"/>
    <s v="20230207-7006-4"/>
    <s v="매출대금 회수시 환차손"/>
    <x v="3460"/>
    <x v="0"/>
  </r>
  <r>
    <x v="62"/>
    <x v="62"/>
    <s v="EVERLIGHT ELECTRONICS CO.,LTD."/>
    <d v="2023-02-07T00:00:00"/>
    <s v="20230207-7007-4"/>
    <s v="매출대금 회수시 환차손"/>
    <x v="3461"/>
    <x v="0"/>
  </r>
  <r>
    <x v="62"/>
    <x v="62"/>
    <s v="OSRAM Opto Semiconductors Sdn."/>
    <d v="2023-02-07T00:00:00"/>
    <s v="20230207-7008-4"/>
    <s v="매출대금 회수시 환차손"/>
    <x v="3462"/>
    <x v="0"/>
  </r>
  <r>
    <x v="62"/>
    <x v="62"/>
    <s v="주식회사 코셋"/>
    <d v="2023-02-07T00:00:00"/>
    <s v="20230207-7009-3"/>
    <s v="매출대금 회수시 환차손"/>
    <x v="3463"/>
    <x v="0"/>
  </r>
  <r>
    <x v="62"/>
    <x v="62"/>
    <s v="SHENZHEN ORIENT CO.,LTD."/>
    <d v="2023-02-15T00:00:00"/>
    <s v="20230215-7006-4"/>
    <s v="매출대금 회수시 환차손"/>
    <x v="3464"/>
    <x v="0"/>
  </r>
  <r>
    <x v="62"/>
    <x v="62"/>
    <s v="㈜루미컴"/>
    <d v="2023-02-15T00:00:00"/>
    <s v="20230215-7010-4"/>
    <s v="매출대금 회수시 환차손"/>
    <x v="3465"/>
    <x v="0"/>
  </r>
  <r>
    <x v="62"/>
    <x v="62"/>
    <s v="SUZHOU RUI HONG ELECTRONIC CHE"/>
    <d v="2023-02-24T00:00:00"/>
    <s v="20230224-7029-3"/>
    <s v="1월 약품 물대 송금시 환차손"/>
    <x v="3466"/>
    <x v="0"/>
  </r>
  <r>
    <x v="62"/>
    <x v="62"/>
    <s v="NANJING EVERGREEN TRADE CO LTD"/>
    <d v="2023-02-24T00:00:00"/>
    <s v="20230224-7030-3"/>
    <s v="1월 Wafer 물대 송금시 환차손"/>
    <x v="3467"/>
    <x v="0"/>
  </r>
  <r>
    <x v="62"/>
    <x v="62"/>
    <s v="디스코하이테크코리아(주)"/>
    <d v="2023-03-01T00:00:00"/>
    <s v="20230301-7002-4"/>
    <s v="Blade 매입시 환차손"/>
    <x v="3468"/>
    <x v="0"/>
  </r>
  <r>
    <x v="62"/>
    <x v="62"/>
    <s v="디스코하이테크코리아(주)"/>
    <d v="2023-03-03T00:00:00"/>
    <s v="20230303-7003-3"/>
    <s v="BLADE 결제시 환차손"/>
    <x v="3469"/>
    <x v="0"/>
  </r>
  <r>
    <x v="62"/>
    <x v="62"/>
    <s v="디스코하이테크코리아(주)"/>
    <d v="2023-03-15T00:00:00"/>
    <s v="20230315-7003-3"/>
    <s v="BLADE 선결제시 환차손"/>
    <x v="3470"/>
    <x v="0"/>
  </r>
  <r>
    <x v="62"/>
    <x v="62"/>
    <s v="Nanjing Evergreen trade co ltd"/>
    <d v="2023-03-27T00:00:00"/>
    <s v="20230327-7008-4"/>
    <s v="OSTA1104 RETURN시 환차손"/>
    <x v="3471"/>
    <x v="0"/>
  </r>
  <r>
    <x v="62"/>
    <x v="62"/>
    <s v="㈜옵토리치일렉트로닉스"/>
    <d v="2023-04-17T00:00:00"/>
    <s v="20230417-7011-4"/>
    <s v="매출대금 회수시 환차손"/>
    <x v="3472"/>
    <x v="0"/>
  </r>
  <r>
    <x v="62"/>
    <x v="62"/>
    <s v="SHENZHEN ORIENT CO.,LTD."/>
    <d v="2023-04-20T00:00:00"/>
    <s v="20230420-7002-4"/>
    <s v="매출대금 회수시 환차손"/>
    <x v="3473"/>
    <x v="0"/>
  </r>
  <r>
    <x v="62"/>
    <x v="62"/>
    <s v="SHENZHEN ORIENT CO.,LTD."/>
    <d v="2023-04-20T00:00:00"/>
    <s v="20230420-7002-5"/>
    <s v="매출대금 회수시 환차손"/>
    <x v="3474"/>
    <x v="0"/>
  </r>
  <r>
    <x v="62"/>
    <x v="62"/>
    <s v="SHENZHEN ORIENT CO.,LTD."/>
    <d v="2023-04-20T00:00:00"/>
    <s v="20230420-7002-6"/>
    <s v="매출대금 회수시 환차손"/>
    <x v="3475"/>
    <x v="0"/>
  </r>
  <r>
    <x v="62"/>
    <x v="62"/>
    <s v="SHENZHEN ORIENT CO.,LTD."/>
    <d v="2023-04-20T00:00:00"/>
    <s v="20230420-7002-7"/>
    <s v="매출대금 회수시 환차손"/>
    <x v="3476"/>
    <x v="0"/>
  </r>
  <r>
    <x v="62"/>
    <x v="62"/>
    <s v="디스코하이테크코리아(주)"/>
    <d v="2023-04-25T00:00:00"/>
    <s v="20230425-7031-4"/>
    <s v="Blade 매입시 환차손"/>
    <x v="3477"/>
    <x v="0"/>
  </r>
  <r>
    <x v="62"/>
    <x v="62"/>
    <s v="㈜루미컴"/>
    <d v="2023-06-15T00:00:00"/>
    <s v="20230615-7007-4"/>
    <s v="매출대금 회수시 환차손"/>
    <x v="3478"/>
    <x v="0"/>
  </r>
  <r>
    <x v="62"/>
    <x v="62"/>
    <s v="LUMENS VINA CO., LTD"/>
    <d v="2023-06-23T00:00:00"/>
    <s v="20230623-7003-4"/>
    <s v="매출대금 회수시 환차손"/>
    <x v="3479"/>
    <x v="0"/>
  </r>
  <r>
    <x v="62"/>
    <x v="62"/>
    <s v="JIANGXI HONGLI TRONIC CO LTD"/>
    <d v="2023-06-30T00:00:00"/>
    <s v="20230630-7032-4"/>
    <s v="매출대금 회수시 환차손"/>
    <x v="3480"/>
    <x v="0"/>
  </r>
  <r>
    <x v="62"/>
    <x v="62"/>
    <s v="JIANGSU HENGFENG SUNTEC TECHNOLOGY CO LTD"/>
    <d v="2023-06-30T00:00:00"/>
    <s v="20230630-7034-4"/>
    <s v="매출대금 회수시 환차손"/>
    <x v="3481"/>
    <x v="0"/>
  </r>
  <r>
    <x v="62"/>
    <x v="62"/>
    <s v="Kwangmyung Semiconductor CO.,"/>
    <d v="2023-06-30T00:00:00"/>
    <s v="20230630-7035-4"/>
    <s v="매출대금 회수시 환차손"/>
    <x v="3482"/>
    <x v="0"/>
  </r>
  <r>
    <x v="62"/>
    <x v="62"/>
    <s v="QUINTEC LASER SEMICONDUCTOR"/>
    <d v="2023-06-30T00:00:00"/>
    <s v="20230630-7036-4"/>
    <s v="매출대금 회수시 환차손"/>
    <x v="3483"/>
    <x v="0"/>
  </r>
  <r>
    <x v="62"/>
    <x v="62"/>
    <s v="LUMENS VINA CO., LTD"/>
    <d v="2023-06-30T00:00:00"/>
    <s v="20230630-7037-4"/>
    <s v="매출대금 회수시 환차손"/>
    <x v="3484"/>
    <x v="0"/>
  </r>
  <r>
    <x v="62"/>
    <x v="62"/>
    <s v="ASIANTECH OPTIC CORP"/>
    <d v="2023-06-30T00:00:00"/>
    <s v="20230630-7038-4"/>
    <s v="매출대금 회수시 환차손"/>
    <x v="3485"/>
    <x v="0"/>
  </r>
  <r>
    <x v="62"/>
    <x v="62"/>
    <s v="(주)큐에스아이"/>
    <d v="2023-06-30T00:00:00"/>
    <s v="20230630-7039-4"/>
    <s v="매출대금 회수시 환차손"/>
    <x v="3486"/>
    <x v="0"/>
  </r>
  <r>
    <x v="62"/>
    <x v="62"/>
    <s v="㈜옵토리치일렉트로닉스"/>
    <d v="2023-06-30T00:00:00"/>
    <s v="20230630-7040-4"/>
    <s v="매출대금 회수시 환차손"/>
    <x v="3487"/>
    <x v="0"/>
  </r>
  <r>
    <x v="62"/>
    <x v="62"/>
    <s v="(주)앤에스텍"/>
    <d v="2023-06-30T00:00:00"/>
    <s v="20230630-7041-4"/>
    <s v="매출대금 회수시 환차손"/>
    <x v="3488"/>
    <x v="0"/>
  </r>
  <r>
    <x v="62"/>
    <x v="62"/>
    <s v="㈜루미컴"/>
    <d v="2023-07-14T00:00:00"/>
    <s v="20230714-7007-4"/>
    <s v="매출대금 회수시 환차손"/>
    <x v="3489"/>
    <x v="0"/>
  </r>
  <r>
    <x v="62"/>
    <x v="62"/>
    <s v="NANJING EVERGREEN TRADE CO LTD"/>
    <d v="2023-07-25T00:00:00"/>
    <s v="20230725-7033-4"/>
    <s v="6월 Wafer 물대 송금시 환차손"/>
    <x v="3490"/>
    <x v="0"/>
  </r>
  <r>
    <x v="62"/>
    <x v="62"/>
    <s v="Shenzhen Qingyi Photomask"/>
    <d v="2023-07-25T00:00:00"/>
    <s v="20230725-7034-3"/>
    <s v="6월 Photomask 물대 송금시 환차손"/>
    <x v="3491"/>
    <x v="0"/>
  </r>
  <r>
    <x v="62"/>
    <x v="62"/>
    <s v="CHANGZHOU GALAXY CENTURY MICRO"/>
    <d v="2023-07-25T00:00:00"/>
    <s v="20230725-7035-3"/>
    <s v="6월 패키지 물대 송금시 환차손"/>
    <x v="3492"/>
    <x v="0"/>
  </r>
  <r>
    <x v="62"/>
    <x v="62"/>
    <s v="(주)앤에스텍"/>
    <d v="2023-07-31T00:00:00"/>
    <s v="20230731-7010-4"/>
    <s v="매출대금 회수시 환차손"/>
    <x v="3493"/>
    <x v="0"/>
  </r>
  <r>
    <x v="62"/>
    <x v="62"/>
    <s v="SANSHO"/>
    <d v="2023-08-30T00:00:00"/>
    <s v="20230830-7003-4"/>
    <s v="매출대금 회수시 환차손"/>
    <x v="3494"/>
    <x v="0"/>
  </r>
  <r>
    <x v="62"/>
    <x v="62"/>
    <s v="(주)세미칩스"/>
    <d v="2023-09-01T00:00:00"/>
    <s v="20230901-7004-4"/>
    <s v="7월분 매입액 결제시 환차손"/>
    <x v="3495"/>
    <x v="0"/>
  </r>
  <r>
    <x v="62"/>
    <x v="62"/>
    <s v="Shenzhen Qingyi Photomask"/>
    <d v="2023-09-01T00:00:00"/>
    <s v="20230901-7005-3"/>
    <s v="7월 마스크 물대 송금시 환차손"/>
    <x v="3496"/>
    <x v="0"/>
  </r>
  <r>
    <x v="62"/>
    <x v="62"/>
    <s v="NANJING GUOSHENG ELECTRONIC CO"/>
    <d v="2023-09-01T00:00:00"/>
    <s v="20230901-7006-3"/>
    <s v="7월 wafer 물대 송금시 환차손"/>
    <x v="3497"/>
    <x v="0"/>
  </r>
  <r>
    <x v="62"/>
    <x v="62"/>
    <s v="Nantong Hualong Microelectronics Co. LTD"/>
    <d v="2023-09-01T00:00:00"/>
    <s v="20230901-7007-3"/>
    <s v="7월 패키지 물대 송금시 환차손"/>
    <x v="3498"/>
    <x v="0"/>
  </r>
  <r>
    <x v="62"/>
    <x v="62"/>
    <s v="CHANGZHOU GALAXY CENTURY MICRO"/>
    <d v="2023-09-01T00:00:00"/>
    <s v="20230901-7008-3"/>
    <s v="7월 패키지 물대 송금시 환차손"/>
    <x v="3499"/>
    <x v="0"/>
  </r>
  <r>
    <x v="62"/>
    <x v="62"/>
    <s v="NANJING EVERGREEN TRADE CO LTD"/>
    <d v="2023-09-25T00:00:00"/>
    <s v="20230925-7031-4"/>
    <s v="8월 Wafer 물대 송금시 환차손"/>
    <x v="3500"/>
    <x v="0"/>
  </r>
  <r>
    <x v="62"/>
    <x v="62"/>
    <s v="Shenzhen Qingyi Photomask"/>
    <d v="2023-09-25T00:00:00"/>
    <s v="20230925-7032-3"/>
    <s v="8월 Photomask 물대 송금시 환차손"/>
    <x v="3501"/>
    <x v="0"/>
  </r>
  <r>
    <x v="62"/>
    <x v="62"/>
    <s v="(주)앤에스텍"/>
    <d v="2023-11-30T00:00:00"/>
    <s v="20231130-7022-4"/>
    <s v="매출대금 회수시 환차손"/>
    <x v="3502"/>
    <x v="0"/>
  </r>
  <r>
    <x v="62"/>
    <x v="62"/>
    <s v="㈜루미컴"/>
    <d v="2023-12-15T00:00:00"/>
    <s v="20231215-7004-4"/>
    <s v="매출대금 회수시 환차손"/>
    <x v="3503"/>
    <x v="0"/>
  </r>
  <r>
    <x v="62"/>
    <x v="62"/>
    <s v="(주)제엠제코"/>
    <d v="2023-12-29T00:00:00"/>
    <s v="20231229-7001-4"/>
    <s v="매출대금 회수시 환차손"/>
    <x v="3504"/>
    <x v="0"/>
  </r>
  <r>
    <x v="62"/>
    <x v="62"/>
    <s v="(주)원반도체"/>
    <d v="2023-12-29T00:00:00"/>
    <s v="20231229-7002-4"/>
    <s v="매출대금 회수시 환차손"/>
    <x v="3505"/>
    <x v="0"/>
  </r>
  <r>
    <x v="62"/>
    <x v="62"/>
    <s v="(주)큐에스아이"/>
    <d v="2023-12-29T00:00:00"/>
    <s v="20231229-7003-4"/>
    <s v="매출대금 회수시 환차손"/>
    <x v="3506"/>
    <x v="0"/>
  </r>
  <r>
    <x v="62"/>
    <x v="62"/>
    <s v="Jiangxi MTC Optoelectronics Co., LTD"/>
    <d v="2023-12-29T00:00:00"/>
    <s v="20231229-7004-4"/>
    <s v="매출대금 회수시 환차손"/>
    <x v="3507"/>
    <x v="0"/>
  </r>
  <r>
    <x v="62"/>
    <x v="62"/>
    <s v="SANKEN ELECTRIC CO LTD"/>
    <d v="2023-12-29T00:00:00"/>
    <s v="20231229-7005-4"/>
    <s v="매출대금 회수시 환차손"/>
    <x v="3508"/>
    <x v="0"/>
  </r>
  <r>
    <x v="62"/>
    <x v="62"/>
    <s v="shenzhen keweixin optics"/>
    <d v="2023-12-29T00:00:00"/>
    <s v="20231229-7006-4"/>
    <s v="매출대금 회수시 환차손"/>
    <x v="3509"/>
    <x v="0"/>
  </r>
  <r>
    <x v="62"/>
    <x v="62"/>
    <s v="SHENZHEN JUFEI OPTOELECTRONICS"/>
    <d v="2023-12-29T00:00:00"/>
    <s v="20231229-7007-4"/>
    <s v="매출대금 회수시 환차손"/>
    <x v="3510"/>
    <x v="0"/>
  </r>
  <r>
    <x v="62"/>
    <x v="62"/>
    <s v="SHENZHEN CITY SUNMOON ELEC"/>
    <d v="2023-12-29T00:00:00"/>
    <s v="20231229-7008-4"/>
    <s v="매출대금 회수시 환차손"/>
    <x v="3511"/>
    <x v="0"/>
  </r>
  <r>
    <x v="62"/>
    <x v="62"/>
    <s v="삼성엘이디주식회사(TIANJIN)"/>
    <d v="2023-12-29T00:00:00"/>
    <s v="20231229-7009-3"/>
    <s v="매출대금 회수시 환차손"/>
    <x v="3512"/>
    <x v="0"/>
  </r>
  <r>
    <x v="62"/>
    <x v="62"/>
    <s v="Kwangmyung Semiconductor CO.,"/>
    <d v="2023-12-29T00:00:00"/>
    <s v="20231229-7010-4"/>
    <s v="매출대금 회수시 환차손"/>
    <x v="3513"/>
    <x v="0"/>
  </r>
  <r>
    <x v="62"/>
    <x v="62"/>
    <s v="QUINTEC LASER SEMICONDUCTOR"/>
    <d v="2023-12-29T00:00:00"/>
    <s v="20231229-7011-4"/>
    <s v="매출대금 회수시 환차손"/>
    <x v="3514"/>
    <x v="0"/>
  </r>
  <r>
    <x v="62"/>
    <x v="62"/>
    <s v="㈜옵토리치일렉트로닉스"/>
    <d v="2023-12-29T00:00:00"/>
    <s v="20231229-7012-4"/>
    <s v="매출대금 회수시 환차손"/>
    <x v="3515"/>
    <x v="0"/>
  </r>
  <r>
    <x v="62"/>
    <x v="62"/>
    <s v="SEOUL SEMICONDUCTOR VINA"/>
    <d v="2023-12-29T00:00:00"/>
    <s v="20231229-7013-4"/>
    <s v="매출대금 회수시 환차손"/>
    <x v="3516"/>
    <x v="0"/>
  </r>
  <r>
    <x v="62"/>
    <x v="62"/>
    <s v="LUMENS VINA CO., LTD"/>
    <d v="2023-12-29T00:00:00"/>
    <s v="20231229-7015-4"/>
    <s v="매출대금 회수시 환차손"/>
    <x v="3517"/>
    <x v="0"/>
  </r>
  <r>
    <x v="62"/>
    <x v="62"/>
    <s v="(주)앤에스텍"/>
    <d v="2023-12-29T00:00:00"/>
    <s v="20231229-7018-4"/>
    <s v="매출대금 회수시 환차손"/>
    <x v="3518"/>
    <x v="0"/>
  </r>
  <r>
    <x v="63"/>
    <x v="63"/>
    <s v="SANKEN ELECTRIC CO LTD"/>
    <d v="2023-01-03T00:00:00"/>
    <s v="20230103-7003-4"/>
    <s v="매출대금 회수시 환차익"/>
    <x v="1"/>
    <x v="2244"/>
  </r>
  <r>
    <x v="63"/>
    <x v="63"/>
    <s v="SHANTOU HUASHAN ELECTRONIC"/>
    <d v="2023-01-06T00:00:00"/>
    <s v="20230106-7002-4"/>
    <s v="매출대금 회수시 환차익"/>
    <x v="1"/>
    <x v="2245"/>
  </r>
  <r>
    <x v="63"/>
    <x v="63"/>
    <s v="ODTECH(NANJING). CO., LTD"/>
    <d v="2023-01-13T00:00:00"/>
    <s v="20230113-7004-3"/>
    <s v="남경 출자금 회수"/>
    <x v="1"/>
    <x v="2246"/>
  </r>
  <r>
    <x v="63"/>
    <x v="63"/>
    <s v="디스코하이테크코리아(주)"/>
    <d v="2023-02-09T00:00:00"/>
    <s v="20230209-7007-4"/>
    <s v="2월 Blade 매입"/>
    <x v="1"/>
    <x v="2247"/>
  </r>
  <r>
    <x v="63"/>
    <x v="63"/>
    <s v="디스코하이테크코리아(주)"/>
    <d v="2023-02-14T00:00:00"/>
    <s v="20230214-7003-3"/>
    <s v="BLADE 선결제시 환차익"/>
    <x v="1"/>
    <x v="2248"/>
  </r>
  <r>
    <x v="63"/>
    <x v="63"/>
    <s v="디스코하이테크코리아(주)"/>
    <d v="2023-02-14T00:00:00"/>
    <s v="20230214-7005-4"/>
    <s v="2월 Blade 매입시 환차익"/>
    <x v="1"/>
    <x v="2249"/>
  </r>
  <r>
    <x v="63"/>
    <x v="63"/>
    <s v="삼성엘이디주식회사(TIANJIN)"/>
    <d v="2023-02-22T00:00:00"/>
    <s v="20230222-7001-3"/>
    <s v="매출대금 회수시 환차익"/>
    <x v="1"/>
    <x v="2250"/>
  </r>
  <r>
    <x v="63"/>
    <x v="63"/>
    <s v="JIANGSU HENGFENG SUNTEC TECHNOLOGY CO LTD"/>
    <d v="2023-02-22T00:00:00"/>
    <s v="20230222-7002-4"/>
    <s v="매출대금 회수시 환차익"/>
    <x v="1"/>
    <x v="2251"/>
  </r>
  <r>
    <x v="63"/>
    <x v="63"/>
    <s v="㈜옵토리치일렉트로닉스"/>
    <d v="2023-02-22T00:00:00"/>
    <s v="20230222-7003-4"/>
    <s v="매출대금 회수시 환차익"/>
    <x v="1"/>
    <x v="2252"/>
  </r>
  <r>
    <x v="63"/>
    <x v="63"/>
    <s v="(주)세미칩스"/>
    <d v="2023-02-24T00:00:00"/>
    <s v="20230224-7027-4"/>
    <s v="1월분 매입액 결제시 환차익"/>
    <x v="1"/>
    <x v="2253"/>
  </r>
  <r>
    <x v="63"/>
    <x v="63"/>
    <s v="CHANGZHOU GALAXY CENTURY MICRO"/>
    <d v="2023-02-24T00:00:00"/>
    <s v="20230224-7028-3"/>
    <s v="1월 패키지 물대 송금시 환차익"/>
    <x v="1"/>
    <x v="2254"/>
  </r>
  <r>
    <x v="63"/>
    <x v="63"/>
    <s v="(주)앤에스텍"/>
    <d v="2023-02-28T00:00:00"/>
    <s v="20230228-7028-4"/>
    <s v="매출대금 회수시 환차익"/>
    <x v="1"/>
    <x v="2255"/>
  </r>
  <r>
    <x v="63"/>
    <x v="63"/>
    <s v="QUINTEC LASER SEMICONDUCTOR"/>
    <d v="2023-02-28T00:00:00"/>
    <s v="20230228-7030-4"/>
    <s v="매출대금 회수시 환차익"/>
    <x v="1"/>
    <x v="2256"/>
  </r>
  <r>
    <x v="63"/>
    <x v="63"/>
    <s v="SHANDONG INSPUR HUAGUANG"/>
    <d v="2023-03-02T00:00:00"/>
    <s v="20230302-7003-4"/>
    <s v="매출대금 회수시 환차익"/>
    <x v="1"/>
    <x v="2257"/>
  </r>
  <r>
    <x v="63"/>
    <x v="63"/>
    <s v="ODTECH(NANJING). CO., LTD"/>
    <d v="2023-03-02T00:00:00"/>
    <s v="20230302-7004-5"/>
    <s v="남경 철수에 따른 출자금 회수시 환차익"/>
    <x v="1"/>
    <x v="98"/>
  </r>
  <r>
    <x v="63"/>
    <x v="63"/>
    <s v="ODTECH(NANJING). CO., LTD"/>
    <d v="2023-03-02T00:00:00"/>
    <s v="20230302-7004-9"/>
    <s v="수정분개_x000a__x000a_"/>
    <x v="1"/>
    <x v="2258"/>
  </r>
  <r>
    <x v="63"/>
    <x v="63"/>
    <s v="LUMENS VINA CO., LTD"/>
    <d v="2023-03-09T00:00:00"/>
    <s v="20230309-7002-4"/>
    <s v="매출대금 회수시 환차익"/>
    <x v="1"/>
    <x v="2259"/>
  </r>
  <r>
    <x v="63"/>
    <x v="63"/>
    <s v="shenzhen keweixin optics"/>
    <d v="2023-03-09T00:00:00"/>
    <s v="20230309-7003-4"/>
    <s v="매출대금 회수시 환차익"/>
    <x v="1"/>
    <x v="2260"/>
  </r>
  <r>
    <x v="63"/>
    <x v="63"/>
    <s v="CHONGQING SILIAN OPTOELECTRONICS"/>
    <d v="2023-03-09T00:00:00"/>
    <s v="20230309-7004-4"/>
    <s v="매출대금 회수시 환차익"/>
    <x v="1"/>
    <x v="2261"/>
  </r>
  <r>
    <x v="63"/>
    <x v="63"/>
    <s v="SHEAUMANN LASER INC"/>
    <d v="2023-03-09T00:00:00"/>
    <s v="20230309-7005-4"/>
    <s v="매출대금 회수시 환차익"/>
    <x v="1"/>
    <x v="2262"/>
  </r>
  <r>
    <x v="63"/>
    <x v="63"/>
    <s v="㈜옵토리치일렉트로닉스"/>
    <d v="2023-03-14T00:00:00"/>
    <s v="20230314-7004-4"/>
    <s v="매출대금 회수시 환차익"/>
    <x v="1"/>
    <x v="2263"/>
  </r>
  <r>
    <x v="63"/>
    <x v="63"/>
    <s v="삼성엘이디주식회사(TIANJIN)"/>
    <d v="2023-03-16T00:00:00"/>
    <s v="20230316-7003-3"/>
    <s v="매출대금 회수시 환차익"/>
    <x v="1"/>
    <x v="2264"/>
  </r>
  <r>
    <x v="63"/>
    <x v="63"/>
    <s v="디스코하이테크코리아(주)"/>
    <d v="2023-03-16T00:00:00"/>
    <s v="20230316-7005-4"/>
    <s v="Blade 매입시 환차익"/>
    <x v="1"/>
    <x v="2265"/>
  </r>
  <r>
    <x v="63"/>
    <x v="63"/>
    <s v="SANKEN ELECTRIC CO LTD"/>
    <d v="2023-03-21T00:00:00"/>
    <s v="20230321-7005-4"/>
    <s v="매출대금 회수시 환차익"/>
    <x v="1"/>
    <x v="2266"/>
  </r>
  <r>
    <x v="63"/>
    <x v="63"/>
    <s v="SEOUL SEMICONDUCTOR VINA"/>
    <d v="2023-03-21T00:00:00"/>
    <s v="20230321-7006-4"/>
    <s v="매출대금 회수시 환차익"/>
    <x v="1"/>
    <x v="2267"/>
  </r>
  <r>
    <x v="63"/>
    <x v="63"/>
    <s v="MITAKA CO LTD"/>
    <d v="2023-03-27T00:00:00"/>
    <s v="20230327-7020-5"/>
    <s v="100pin 선결제시 환차익"/>
    <x v="1"/>
    <x v="2268"/>
  </r>
  <r>
    <x v="63"/>
    <x v="63"/>
    <s v="CHANGZHOU GALAXY CENTURY MICRO"/>
    <d v="2023-03-28T00:00:00"/>
    <s v="20230328-7013-3"/>
    <s v="2월 Package 물대 송금시 환차익"/>
    <x v="1"/>
    <x v="2269"/>
  </r>
  <r>
    <x v="63"/>
    <x v="63"/>
    <s v="NANJING GUOSHENG ELECTRONIC CO"/>
    <d v="2023-03-28T00:00:00"/>
    <s v="20230328-7014-3"/>
    <s v="2월 wafer 물대 송금시 환차익"/>
    <x v="1"/>
    <x v="2270"/>
  </r>
  <r>
    <x v="63"/>
    <x v="63"/>
    <s v="NANJING EVERGREEN TRADE CO LTD"/>
    <d v="2023-03-28T00:00:00"/>
    <s v="20230328-7015-3"/>
    <s v="2월 Wafer 물대 송금시 환차익"/>
    <x v="1"/>
    <x v="2271"/>
  </r>
  <r>
    <x v="63"/>
    <x v="63"/>
    <s v="Shenzhen Qingyi Photomask"/>
    <d v="2023-03-28T00:00:00"/>
    <s v="20230328-7016-3"/>
    <s v="2월 마스크 물대 송금시 환차익"/>
    <x v="1"/>
    <x v="2272"/>
  </r>
  <r>
    <x v="63"/>
    <x v="63"/>
    <s v="FILM TRONICS INC"/>
    <d v="2023-03-28T00:00:00"/>
    <s v="20230328-7017-3"/>
    <s v="2월 PBF1.4AS 약품 물대 송금시 환차익"/>
    <x v="1"/>
    <x v="2273"/>
  </r>
  <r>
    <x v="63"/>
    <x v="63"/>
    <s v="Jingnan Electronics CO., LTD"/>
    <d v="2023-03-30T00:00:00"/>
    <s v="20230330-7001-4"/>
    <s v="매출대금 회수시 환차익"/>
    <x v="1"/>
    <x v="2274"/>
  </r>
  <r>
    <x v="63"/>
    <x v="63"/>
    <s v="JIANGSU PRAJNA ELECTRONICS INDUSTRIAL CO LTD"/>
    <d v="2023-03-30T00:00:00"/>
    <s v="20230330-7002-4"/>
    <s v="매출대금 회수시 환차익"/>
    <x v="1"/>
    <x v="2275"/>
  </r>
  <r>
    <x v="63"/>
    <x v="63"/>
    <s v="GUANGZHOU DONG DO ELECTRONICS"/>
    <d v="2023-03-30T00:00:00"/>
    <s v="20230330-7003-4"/>
    <s v="매출대금 회수시 환차익"/>
    <x v="1"/>
    <x v="2276"/>
  </r>
  <r>
    <x v="63"/>
    <x v="63"/>
    <s v="HONGLI OPTO ELECTRONIC CO LTD"/>
    <d v="2023-03-30T00:00:00"/>
    <s v="20230330-7005-4"/>
    <s v="매출대금 회수시 환차익"/>
    <x v="1"/>
    <x v="2277"/>
  </r>
  <r>
    <x v="63"/>
    <x v="63"/>
    <s v="Huizhou Espace photoglectric Co.,LTD"/>
    <d v="2023-03-30T00:00:00"/>
    <s v="20230330-7006-4"/>
    <s v="매출대금 회수시 환차익"/>
    <x v="1"/>
    <x v="2278"/>
  </r>
  <r>
    <x v="63"/>
    <x v="63"/>
    <s v="OSRAM Opto Semiconductors Sdn."/>
    <d v="2023-03-30T00:00:00"/>
    <s v="20230330-7007-4"/>
    <s v="매출대금 회수시 환차익"/>
    <x v="1"/>
    <x v="2279"/>
  </r>
  <r>
    <x v="63"/>
    <x v="63"/>
    <s v="shenzhen keweixin optics"/>
    <d v="2023-03-30T00:00:00"/>
    <s v="20230330-7008-4"/>
    <s v="매출대금 회수시 환차익"/>
    <x v="1"/>
    <x v="2280"/>
  </r>
  <r>
    <x v="63"/>
    <x v="63"/>
    <s v="QUINTEC LASER SEMICONDUCTOR"/>
    <d v="2023-03-30T00:00:00"/>
    <s v="20230330-7009-4"/>
    <s v="매출대금 회수시 환차익"/>
    <x v="1"/>
    <x v="2281"/>
  </r>
  <r>
    <x v="63"/>
    <x v="63"/>
    <s v="Kwangmyung Semiconductor CO.,"/>
    <d v="2023-03-31T00:00:00"/>
    <s v="20230331-7018-4"/>
    <s v="매출대금 회수시 환차익"/>
    <x v="1"/>
    <x v="989"/>
  </r>
  <r>
    <x v="63"/>
    <x v="63"/>
    <s v="SHENZHEN"/>
    <d v="2023-03-31T00:00:00"/>
    <s v="20230331-7019-4"/>
    <s v="매출대금 회수시 환차익"/>
    <x v="1"/>
    <x v="2282"/>
  </r>
  <r>
    <x v="63"/>
    <x v="63"/>
    <s v="HONGLI OPTO ELECTRONIC CO LTD"/>
    <d v="2023-03-31T00:00:00"/>
    <s v="20230331-7020-4"/>
    <s v="매출대금 회수시 환차익"/>
    <x v="1"/>
    <x v="2283"/>
  </r>
  <r>
    <x v="63"/>
    <x v="63"/>
    <s v="JIANGXI HONGLI TRONIC CO LTD"/>
    <d v="2023-03-31T00:00:00"/>
    <s v="20230331-7021-4"/>
    <s v="매출대금 회수시 환차익"/>
    <x v="1"/>
    <x v="2284"/>
  </r>
  <r>
    <x v="63"/>
    <x v="63"/>
    <s v="(주)앤에스텍"/>
    <d v="2023-03-31T00:00:00"/>
    <s v="20230331-7026-4"/>
    <s v="매출대금 회수시 환차익"/>
    <x v="1"/>
    <x v="2285"/>
  </r>
  <r>
    <x v="63"/>
    <x v="63"/>
    <s v="SANKEN ELECTRIC CO LTD"/>
    <d v="2023-03-31T00:00:00"/>
    <s v="20230331-7027-4"/>
    <s v="매출대금 회수시 환차익"/>
    <x v="1"/>
    <x v="2286"/>
  </r>
  <r>
    <x v="63"/>
    <x v="63"/>
    <s v="LUMENS VINA CO., LTD"/>
    <d v="2023-03-31T00:00:00"/>
    <s v="20230331-7028-4"/>
    <s v="매출대금 회수시 환차익"/>
    <x v="1"/>
    <x v="2287"/>
  </r>
  <r>
    <x v="63"/>
    <x v="63"/>
    <s v="CT MICROELECTRONICS"/>
    <d v="2023-03-31T00:00:00"/>
    <s v="20230331-7030-4"/>
    <s v="매출대금 회수시 환차익"/>
    <x v="1"/>
    <x v="2288"/>
  </r>
  <r>
    <x v="63"/>
    <x v="63"/>
    <s v="PREMIA TNC (VIETNAM) CO., LTD"/>
    <d v="2023-04-04T00:00:00"/>
    <s v="20230404-7002-5"/>
    <s v="베트남 법인 설립 관련 대행수수료 결제시 환차익"/>
    <x v="1"/>
    <x v="2289"/>
  </r>
  <r>
    <x v="63"/>
    <x v="63"/>
    <s v="PAMCO CO.,JSC"/>
    <d v="2023-04-04T00:00:00"/>
    <s v="20230404-7003-6"/>
    <s v="베트남 법인 office 10개월분 결제시 환차익"/>
    <x v="1"/>
    <x v="2290"/>
  </r>
  <r>
    <x v="63"/>
    <x v="63"/>
    <s v="SEOUL SEMICONDUCTOR VINA"/>
    <d v="2023-04-05T00:00:00"/>
    <s v="20230405-7002-4"/>
    <s v="매출대금 회수시 환차익"/>
    <x v="1"/>
    <x v="2291"/>
  </r>
  <r>
    <x v="63"/>
    <x v="63"/>
    <s v="디스코하이테크코리아(주)"/>
    <d v="2023-04-05T00:00:00"/>
    <s v="20230405-7003-3"/>
    <s v="BLADE 선결제시 환차익"/>
    <x v="1"/>
    <x v="2292"/>
  </r>
  <r>
    <x v="63"/>
    <x v="63"/>
    <s v="디스코하이테크코리아(주)"/>
    <d v="2023-04-07T00:00:00"/>
    <s v="20230407-7005-4"/>
    <s v="Blade 매입시 환차익"/>
    <x v="1"/>
    <x v="2293"/>
  </r>
  <r>
    <x v="63"/>
    <x v="63"/>
    <s v="POWER KEY MICROELECTRONICS"/>
    <d v="2023-04-10T00:00:00"/>
    <s v="20230410-7017-4"/>
    <s v="매출대금 회수시 환차익"/>
    <x v="1"/>
    <x v="2294"/>
  </r>
  <r>
    <x v="63"/>
    <x v="63"/>
    <s v="OSRAM Opto Semiconductors Sdn."/>
    <d v="2023-04-10T00:00:00"/>
    <s v="20230410-7018-4"/>
    <s v="매출대금 회수시 환차익"/>
    <x v="1"/>
    <x v="2295"/>
  </r>
  <r>
    <x v="63"/>
    <x v="63"/>
    <s v="Jingnan Electronics CO., LTD"/>
    <d v="2023-04-10T00:00:00"/>
    <s v="20230410-7019-4"/>
    <s v="매출대금 회수시 환차익"/>
    <x v="1"/>
    <x v="2296"/>
  </r>
  <r>
    <x v="63"/>
    <x v="63"/>
    <s v="shenzhen keweixin optics"/>
    <d v="2023-04-11T00:00:00"/>
    <s v="20230411-7003-4"/>
    <s v="매출대금 회수시 환차익"/>
    <x v="1"/>
    <x v="2297"/>
  </r>
  <r>
    <x v="63"/>
    <x v="63"/>
    <s v="SHENZHEN"/>
    <d v="2023-04-12T00:00:00"/>
    <s v="20230412-7005-4"/>
    <s v="매출대금 회수시 환차익"/>
    <x v="1"/>
    <x v="2298"/>
  </r>
  <r>
    <x v="63"/>
    <x v="63"/>
    <s v="GLOBALWAFERS CO., LTD."/>
    <d v="2023-04-12T00:00:00"/>
    <s v="20230412-7007-3"/>
    <s v="4월 입고 WAFER 선결제시 환차익"/>
    <x v="1"/>
    <x v="2299"/>
  </r>
  <r>
    <x v="63"/>
    <x v="63"/>
    <s v="삼성엘이디주식회사(TIANJIN)"/>
    <d v="2023-04-17T00:00:00"/>
    <s v="20230417-7012-3"/>
    <s v="매출대금 회수시 환차익"/>
    <x v="1"/>
    <x v="2300"/>
  </r>
  <r>
    <x v="63"/>
    <x v="63"/>
    <s v="GUANGZHOU DONG DO ELECTRONICS"/>
    <d v="2023-04-18T00:00:00"/>
    <s v="20230418-7008-4"/>
    <s v="매출대금 회수시 환차익"/>
    <x v="1"/>
    <x v="2301"/>
  </r>
  <r>
    <x v="63"/>
    <x v="63"/>
    <s v="QUINTEC LASER SEMICONDUCTOR"/>
    <d v="2023-04-21T00:00:00"/>
    <s v="20230421-7002-4"/>
    <s v="매출대금 회수시 환차익"/>
    <x v="1"/>
    <x v="2302"/>
  </r>
  <r>
    <x v="63"/>
    <x v="63"/>
    <s v="(주)원반도체"/>
    <d v="2023-04-21T00:00:00"/>
    <s v="20230421-7003-4"/>
    <s v="매출대금 회수시 환차익"/>
    <x v="1"/>
    <x v="2303"/>
  </r>
  <r>
    <x v="63"/>
    <x v="63"/>
    <s v="Kwangmyung Semiconductor CO.,"/>
    <d v="2023-04-25T00:00:00"/>
    <s v="20230425-7030-4"/>
    <s v="매출대금 회수시 환차익"/>
    <x v="1"/>
    <x v="2304"/>
  </r>
  <r>
    <x v="63"/>
    <x v="63"/>
    <s v="(주)큐에스아이"/>
    <d v="2023-04-26T00:00:00"/>
    <s v="20230426-7007-4"/>
    <s v="매출대금 회수시 환차익"/>
    <x v="1"/>
    <x v="2305"/>
  </r>
  <r>
    <x v="63"/>
    <x v="63"/>
    <s v="LUMENS VINA CO., LTD"/>
    <d v="2023-04-27T00:00:00"/>
    <s v="20230427-7001-4"/>
    <s v="매출대금 회수시 환차익"/>
    <x v="1"/>
    <x v="273"/>
  </r>
  <r>
    <x v="63"/>
    <x v="63"/>
    <s v="SUZHOU RUI HONG ELECTRONIC CHE"/>
    <d v="2023-04-27T00:00:00"/>
    <s v="20230427-7004-3"/>
    <s v="3월 약품 물대 송금시 환차익"/>
    <x v="1"/>
    <x v="2306"/>
  </r>
  <r>
    <x v="63"/>
    <x v="63"/>
    <s v="NANJING EVERGREEN TRADE CO LTD"/>
    <d v="2023-04-27T00:00:00"/>
    <s v="20230427-7005-3"/>
    <s v="3월 Wafer 물대 송금시 환차익"/>
    <x v="1"/>
    <x v="2307"/>
  </r>
  <r>
    <x v="63"/>
    <x v="63"/>
    <s v="Shenzhen Qingyi Photomask"/>
    <d v="2023-04-27T00:00:00"/>
    <s v="20230427-7006-3"/>
    <s v="3월 마스크 물대 송금시 환차익"/>
    <x v="1"/>
    <x v="2308"/>
  </r>
  <r>
    <x v="63"/>
    <x v="63"/>
    <s v="CHANGZHOU GALAXY CENTURY MICRO"/>
    <d v="2023-04-27T00:00:00"/>
    <s v="20230427-7007-3"/>
    <s v="3월 Package 물대 송금시 수수료"/>
    <x v="1"/>
    <x v="2309"/>
  </r>
  <r>
    <x v="63"/>
    <x v="63"/>
    <s v="NANJING GUOSHENG ELECTRONIC CO"/>
    <d v="2023-04-27T00:00:00"/>
    <s v="20230427-7008-3"/>
    <s v="3월 Wafer 물대 송금시 환차익"/>
    <x v="1"/>
    <x v="2310"/>
  </r>
  <r>
    <x v="63"/>
    <x v="63"/>
    <s v="(주)앤에스텍"/>
    <d v="2023-04-28T00:00:00"/>
    <s v="20230428-7017-4"/>
    <s v="매출대금 회수시 환차익"/>
    <x v="1"/>
    <x v="2311"/>
  </r>
  <r>
    <x v="63"/>
    <x v="63"/>
    <s v="(주)세미칩스"/>
    <d v="2023-04-28T00:00:00"/>
    <s v="20230428-7025-6"/>
    <s v="매출대금 회수시 환차익"/>
    <x v="1"/>
    <x v="2312"/>
  </r>
  <r>
    <x v="63"/>
    <x v="63"/>
    <s v="JIANGXI HONGLI TRONIC CO LTD"/>
    <d v="2023-05-02T00:00:00"/>
    <s v="20230502-7020-4"/>
    <s v="매출대금 회수시 환차익"/>
    <x v="1"/>
    <x v="2313"/>
  </r>
  <r>
    <x v="63"/>
    <x v="63"/>
    <s v="Huizhou Espace photoglectric Co.,LTD"/>
    <d v="2023-05-02T00:00:00"/>
    <s v="20230502-7021-4"/>
    <s v="매출대금 회수시 환차익"/>
    <x v="1"/>
    <x v="2314"/>
  </r>
  <r>
    <x v="63"/>
    <x v="63"/>
    <s v="SANKEN ELECTRIC CO LTD"/>
    <d v="2023-05-02T00:00:00"/>
    <s v="20230502-7022-4"/>
    <s v="매출대금 회수시 환차익"/>
    <x v="1"/>
    <x v="2315"/>
  </r>
  <r>
    <x v="63"/>
    <x v="63"/>
    <s v="SEOUL SEMICONDUCTOR VINA"/>
    <d v="2023-05-03T00:00:00"/>
    <s v="20230503-7009-4"/>
    <s v="매출대금 회수시 환차익"/>
    <x v="1"/>
    <x v="2316"/>
  </r>
  <r>
    <x v="63"/>
    <x v="63"/>
    <s v="CT MICROELECTRONICS"/>
    <d v="2023-05-08T00:00:00"/>
    <s v="20230508-7013-4"/>
    <s v="매출대금 회수시 환차익"/>
    <x v="1"/>
    <x v="2317"/>
  </r>
  <r>
    <x v="63"/>
    <x v="63"/>
    <s v="Jingnan Electronics CO., LTD"/>
    <d v="2023-05-15T00:00:00"/>
    <s v="20230515-7020-4"/>
    <s v="매출대금 회수시 환차익"/>
    <x v="1"/>
    <x v="2318"/>
  </r>
  <r>
    <x v="63"/>
    <x v="63"/>
    <s v="OSRAM Opto Semiconductors Sdn."/>
    <d v="2023-05-15T00:00:00"/>
    <s v="20230515-7021-4"/>
    <s v="매출대금 회수시 환차익"/>
    <x v="1"/>
    <x v="2319"/>
  </r>
  <r>
    <x v="63"/>
    <x v="63"/>
    <s v="SHENZHEN"/>
    <d v="2023-05-15T00:00:00"/>
    <s v="20230515-7022-4"/>
    <s v="매출대금 회수시 환차익"/>
    <x v="1"/>
    <x v="2320"/>
  </r>
  <r>
    <x v="63"/>
    <x v="63"/>
    <s v="JIANGSU HONG JIA ELECTRONIC"/>
    <d v="2023-05-25T00:00:00"/>
    <s v="20230525-7022-4"/>
    <s v="매출대금 회수시 환차익"/>
    <x v="1"/>
    <x v="2321"/>
  </r>
  <r>
    <x v="63"/>
    <x v="63"/>
    <s v="SHENZHEN JUFEI OPTOELECTRONICS"/>
    <d v="2023-05-25T00:00:00"/>
    <s v="20230525-7023-4"/>
    <s v="매출대금 회수시 환차익"/>
    <x v="1"/>
    <x v="2322"/>
  </r>
  <r>
    <x v="63"/>
    <x v="63"/>
    <s v="SHENZHEN INVSEMI TECHNOLOGY CO"/>
    <d v="2023-05-25T00:00:00"/>
    <s v="20230525-7024-4"/>
    <s v="매출대금 회수시 환차익"/>
    <x v="1"/>
    <x v="2323"/>
  </r>
  <r>
    <x v="63"/>
    <x v="63"/>
    <s v="GUANGZHOU DONG DO ELECTRONICS"/>
    <d v="2023-05-25T00:00:00"/>
    <s v="20230525-7025-4"/>
    <s v="매출대금 회수시 환차익"/>
    <x v="1"/>
    <x v="2324"/>
  </r>
  <r>
    <x v="63"/>
    <x v="63"/>
    <s v="SHENZHEN ORIENT CO.,LTD."/>
    <d v="2023-05-25T00:00:00"/>
    <s v="20230525-7026-4"/>
    <s v="매출대금 회수시 환차익"/>
    <x v="1"/>
    <x v="2325"/>
  </r>
  <r>
    <x v="63"/>
    <x v="63"/>
    <s v="Nantong Hualong Microelectronics Co. LTD"/>
    <d v="2023-05-31T00:00:00"/>
    <s v="20230531-7001-3"/>
    <s v="4월 패키지 물대 송금시 환차익"/>
    <x v="1"/>
    <x v="2326"/>
  </r>
  <r>
    <x v="63"/>
    <x v="63"/>
    <s v="NANJING GUOSHENG ELECTRONIC CO"/>
    <d v="2023-05-31T00:00:00"/>
    <s v="20230531-7002-3"/>
    <s v="4월 wafer 물대 송금시 환차익"/>
    <x v="1"/>
    <x v="2327"/>
  </r>
  <r>
    <x v="63"/>
    <x v="63"/>
    <s v="NANJING EVERGREEN TRADE CO LTD"/>
    <d v="2023-05-31T00:00:00"/>
    <s v="20230531-7003-3"/>
    <s v="4월 Wafer 물대 송금시 환차익"/>
    <x v="1"/>
    <x v="2328"/>
  </r>
  <r>
    <x v="63"/>
    <x v="63"/>
    <s v="CHANGZHOU GALAXY CENTURY MICRO"/>
    <d v="2023-05-31T00:00:00"/>
    <s v="20230531-7004-3"/>
    <s v="4월 패키지 물대 송금시 환차익"/>
    <x v="1"/>
    <x v="2329"/>
  </r>
  <r>
    <x v="63"/>
    <x v="63"/>
    <s v="Shenzhen Qingyi Photomask"/>
    <d v="2023-05-31T00:00:00"/>
    <s v="20230531-7005-3"/>
    <s v="4월 Photomask 물대 송금시 환차익"/>
    <x v="1"/>
    <x v="2330"/>
  </r>
  <r>
    <x v="63"/>
    <x v="63"/>
    <s v="(주)세미칩스"/>
    <d v="2023-05-31T00:00:00"/>
    <s v="20230531-7009-4"/>
    <s v="4월분 매입액 결제시 환차익"/>
    <x v="1"/>
    <x v="2331"/>
  </r>
  <r>
    <x v="63"/>
    <x v="63"/>
    <s v="(주)앤에스텍"/>
    <d v="2023-05-31T00:00:00"/>
    <s v="20230531-7029-6"/>
    <s v="매출대금 회수시 환차익"/>
    <x v="1"/>
    <x v="2332"/>
  </r>
  <r>
    <x v="63"/>
    <x v="63"/>
    <s v="SHENZHEN"/>
    <d v="2023-06-08T00:00:00"/>
    <s v="20230608-7003-4"/>
    <s v="매출대금 회수시 환차익"/>
    <x v="1"/>
    <x v="2333"/>
  </r>
  <r>
    <x v="63"/>
    <x v="63"/>
    <s v="Nanjing Evergreen trade co ltd"/>
    <d v="2023-06-08T00:00:00"/>
    <s v="20230608-7004-4"/>
    <s v="매출대금 회수시 환차익"/>
    <x v="1"/>
    <x v="2334"/>
  </r>
  <r>
    <x v="63"/>
    <x v="63"/>
    <s v="Wuxi Pango Semiconductor Technology Co.,Lt"/>
    <d v="2023-06-19T00:00:00"/>
    <s v="20230619-7005-5"/>
    <s v="Wafer 선결제시 환차익"/>
    <x v="1"/>
    <x v="2335"/>
  </r>
  <r>
    <x v="63"/>
    <x v="63"/>
    <s v="OSRAM Opto Semiconductors Sdn."/>
    <d v="2023-06-20T00:00:00"/>
    <s v="20230620-7005-4"/>
    <s v="매출대금 회수시 환차익"/>
    <x v="1"/>
    <x v="2336"/>
  </r>
  <r>
    <x v="63"/>
    <x v="63"/>
    <s v="SEOUL SEMICONDUCTOR VINA"/>
    <d v="2023-06-20T00:00:00"/>
    <s v="20230620-7006-4"/>
    <s v="매출대금 회수시 환차익"/>
    <x v="1"/>
    <x v="2337"/>
  </r>
  <r>
    <x v="63"/>
    <x v="63"/>
    <s v="Jingnan Electronics CO., LTD"/>
    <d v="2023-06-20T00:00:00"/>
    <s v="20230620-7007-4"/>
    <s v="매출대금 회수시 환차익"/>
    <x v="1"/>
    <x v="2338"/>
  </r>
  <r>
    <x v="63"/>
    <x v="63"/>
    <s v="Huizhou Espace photoglectric Co.,LTD"/>
    <d v="2023-06-20T00:00:00"/>
    <s v="20230620-7008-4"/>
    <s v="매출대금 회수시 환차익"/>
    <x v="1"/>
    <x v="2339"/>
  </r>
  <r>
    <x v="63"/>
    <x v="63"/>
    <s v="GUANGZHOU DONG DO ELECTRONICS"/>
    <d v="2023-06-20T00:00:00"/>
    <s v="20230620-7009-4"/>
    <s v="매출대금 회수시 환차익"/>
    <x v="1"/>
    <x v="2340"/>
  </r>
  <r>
    <x v="63"/>
    <x v="63"/>
    <s v="shenzhen keweixin optics"/>
    <d v="2023-06-22T00:00:00"/>
    <s v="20230622-7003-4"/>
    <s v="매출대금 회수시 환차익"/>
    <x v="1"/>
    <x v="2341"/>
  </r>
  <r>
    <x v="63"/>
    <x v="63"/>
    <s v="SANKEN ELECTRIC CO LTD"/>
    <d v="2023-06-23T00:00:00"/>
    <s v="20230623-7002-4"/>
    <s v="매출대금 회수시 환차익"/>
    <x v="1"/>
    <x v="2342"/>
  </r>
  <r>
    <x v="63"/>
    <x v="63"/>
    <s v="(주)큐에스아이"/>
    <d v="2023-06-23T00:00:00"/>
    <s v="20230623-7004-4"/>
    <s v="매출대금 회수시 환차익"/>
    <x v="1"/>
    <x v="2343"/>
  </r>
  <r>
    <x v="63"/>
    <x v="63"/>
    <s v="POME SCI-TECH CO.,LTD"/>
    <d v="2023-06-28T00:00:00"/>
    <s v="20230628-7008-5"/>
    <s v="ZKPI-3022S 물품 선입금 시 환차익"/>
    <x v="1"/>
    <x v="2344"/>
  </r>
  <r>
    <x v="63"/>
    <x v="63"/>
    <s v="JIANGSU PRAJNA ELECTRONICS INDUSTRIAL CO LTD"/>
    <d v="2023-06-29T00:00:00"/>
    <s v="20230629-7010-4"/>
    <s v="매출대금 회수시 환차익"/>
    <x v="1"/>
    <x v="2345"/>
  </r>
  <r>
    <x v="63"/>
    <x v="63"/>
    <s v="(주)원반도체"/>
    <d v="2023-06-29T00:00:00"/>
    <s v="20230629-7011-4"/>
    <s v="매출대금 회수시 환차손"/>
    <x v="1"/>
    <x v="2346"/>
  </r>
  <r>
    <x v="63"/>
    <x v="63"/>
    <s v="Shenzhen Qingyi Photomask"/>
    <d v="2023-06-30T00:00:00"/>
    <s v="20230630-7006-3"/>
    <s v="5월 마스크 물대 송금시 환차익"/>
    <x v="1"/>
    <x v="2347"/>
  </r>
  <r>
    <x v="63"/>
    <x v="63"/>
    <s v="NANJING GUOSHENG ELECTRONIC CO"/>
    <d v="2023-06-30T00:00:00"/>
    <s v="20230630-7011-3"/>
    <s v="5월 wafer 물대 송금시 환차익"/>
    <x v="1"/>
    <x v="2348"/>
  </r>
  <r>
    <x v="63"/>
    <x v="63"/>
    <s v="CHANGZHOU GALAXY CENTURY MICRO"/>
    <d v="2023-06-30T00:00:00"/>
    <s v="20230630-7012-3"/>
    <s v="5월 패키지 물대 송금시 환차익"/>
    <x v="1"/>
    <x v="2349"/>
  </r>
  <r>
    <x v="63"/>
    <x v="63"/>
    <s v="NANJING EVERGREEN TRADE CO LTD"/>
    <d v="2023-06-30T00:00:00"/>
    <s v="20230630-7013-4"/>
    <s v="5월 Wafer 물대 송금시 환차익"/>
    <x v="1"/>
    <x v="2350"/>
  </r>
  <r>
    <x v="63"/>
    <x v="63"/>
    <s v="SUZHOU RUI HONG ELECTRONIC CHE"/>
    <d v="2023-06-30T00:00:00"/>
    <s v="20230630-7014-3"/>
    <s v="5월 약품 물대 송금시 환차익"/>
    <x v="1"/>
    <x v="2351"/>
  </r>
  <r>
    <x v="63"/>
    <x v="63"/>
    <s v="(주)세미칩스"/>
    <d v="2023-06-30T00:00:00"/>
    <s v="20230630-7015-4"/>
    <s v="5월분 매입액 결제시 환차익"/>
    <x v="1"/>
    <x v="2352"/>
  </r>
  <r>
    <x v="63"/>
    <x v="63"/>
    <s v="삼성엘이디주식회사(TIANJIN)"/>
    <d v="2023-06-30T00:00:00"/>
    <s v="20230630-7030-3"/>
    <s v="매출대금 회수시 환차익"/>
    <x v="1"/>
    <x v="2353"/>
  </r>
  <r>
    <x v="63"/>
    <x v="63"/>
    <s v="SHENZHEN JUFEI OPTOELECTRONICS"/>
    <d v="2023-06-30T00:00:00"/>
    <s v="20230630-7031-4"/>
    <s v="매출대금 회수시 환차익"/>
    <x v="1"/>
    <x v="2354"/>
  </r>
  <r>
    <x v="63"/>
    <x v="63"/>
    <s v="JCSHI-TECHNOLOGY"/>
    <d v="2023-06-30T00:00:00"/>
    <s v="20230630-7033-4"/>
    <s v="매출대금 회수시 환차익"/>
    <x v="1"/>
    <x v="2355"/>
  </r>
  <r>
    <x v="63"/>
    <x v="63"/>
    <s v="ODT VINA CO.,LTD"/>
    <d v="2023-07-07T00:00:00"/>
    <s v="20230707-7002-4"/>
    <s v="베트남 법인 출자금 결제시 환차익"/>
    <x v="1"/>
    <x v="2356"/>
  </r>
  <r>
    <x v="63"/>
    <x v="63"/>
    <s v="PREMIA TNC (VIETNAM) CO., LTD"/>
    <d v="2023-07-10T00:00:00"/>
    <s v="20230710-7007-5"/>
    <s v="베트남 법인 설립 대행수수료 지급시 환차익"/>
    <x v="1"/>
    <x v="2357"/>
  </r>
  <r>
    <x v="63"/>
    <x v="63"/>
    <s v="International Thermal Products (Wuhan) Inc."/>
    <d v="2023-07-25T00:00:00"/>
    <s v="20230725-7030-3"/>
    <s v="HEATING CHAMBER 선결재시 환차익"/>
    <x v="1"/>
    <x v="2358"/>
  </r>
  <r>
    <x v="63"/>
    <x v="63"/>
    <s v="(주)세미칩스"/>
    <d v="2023-07-25T00:00:00"/>
    <s v="20230725-7031-4"/>
    <s v="6월분 매입액 결제시 환차익"/>
    <x v="1"/>
    <x v="2359"/>
  </r>
  <r>
    <x v="63"/>
    <x v="63"/>
    <s v="NANJING GUOSHENG ELECTRONIC CO"/>
    <d v="2023-07-25T00:00:00"/>
    <s v="20230725-7032-3"/>
    <s v="6월 wafer 물대 송금시 환차익"/>
    <x v="1"/>
    <x v="2360"/>
  </r>
  <r>
    <x v="63"/>
    <x v="63"/>
    <s v="SHANDONG INSPUR HUAGUANG"/>
    <d v="2023-08-03T00:00:00"/>
    <s v="20230803-7003-4"/>
    <s v="매출대금 회수시 환차익"/>
    <x v="1"/>
    <x v="2361"/>
  </r>
  <r>
    <x v="63"/>
    <x v="63"/>
    <s v="shenzhen keweixin optics"/>
    <d v="2023-08-03T00:00:00"/>
    <s v="20230803-7004-4"/>
    <s v="매출대금 회수시 환차익"/>
    <x v="1"/>
    <x v="2362"/>
  </r>
  <r>
    <x v="63"/>
    <x v="63"/>
    <s v="Jiangxi MTC Optoelectronics Co., LTD"/>
    <d v="2023-08-03T00:00:00"/>
    <s v="20230803-7005-4"/>
    <s v="매출대금 회수시 환차익"/>
    <x v="1"/>
    <x v="2363"/>
  </r>
  <r>
    <x v="63"/>
    <x v="63"/>
    <s v="SHENZHEN"/>
    <d v="2023-08-03T00:00:00"/>
    <s v="20230803-7006-4"/>
    <s v="매출대금 회수시 환차익"/>
    <x v="1"/>
    <x v="2364"/>
  </r>
  <r>
    <x v="63"/>
    <x v="63"/>
    <s v="CT MICROELECTRONICS"/>
    <d v="2023-08-03T00:00:00"/>
    <s v="20230803-7007-4"/>
    <s v="매출대금 회수시 환차익"/>
    <x v="1"/>
    <x v="2365"/>
  </r>
  <r>
    <x v="63"/>
    <x v="63"/>
    <s v="SEOUL SEMICONDUCTOR VINA"/>
    <d v="2023-08-03T00:00:00"/>
    <s v="20230803-7008-4"/>
    <s v="매출대금 회수시 환차익"/>
    <x v="1"/>
    <x v="2366"/>
  </r>
  <r>
    <x v="63"/>
    <x v="63"/>
    <s v="DISCO CORPORATION"/>
    <d v="2023-08-07T00:00:00"/>
    <s v="20230807-7011-5"/>
    <s v="BACK GRIND 계약금 결제시 환차익"/>
    <x v="1"/>
    <x v="2367"/>
  </r>
  <r>
    <x v="63"/>
    <x v="63"/>
    <s v="Suzhou HCUT semiconductor Co.,Ltd"/>
    <d v="2023-08-07T00:00:00"/>
    <s v="20230807-7012-5"/>
    <s v="전사지 선결제시 환차익"/>
    <x v="1"/>
    <x v="2368"/>
  </r>
  <r>
    <x v="63"/>
    <x v="63"/>
    <s v="SANKEN ELECTRIC CO LTD"/>
    <d v="2023-08-11T00:00:00"/>
    <s v="20230811-7002-4"/>
    <s v="매출대금 회수시 환차익"/>
    <x v="1"/>
    <x v="2369"/>
  </r>
  <r>
    <x v="63"/>
    <x v="63"/>
    <s v="OSRAM Opto Semiconductors Sdn."/>
    <d v="2023-08-11T00:00:00"/>
    <s v="20230811-7003-4"/>
    <s v="매출대금 회수시 환차익"/>
    <x v="1"/>
    <x v="2370"/>
  </r>
  <r>
    <x v="63"/>
    <x v="63"/>
    <s v="RAYTRONJAPAN"/>
    <d v="2023-08-11T00:00:00"/>
    <s v="20230811-7004-4"/>
    <s v="매출대금 회수시 환차익"/>
    <x v="1"/>
    <x v="2371"/>
  </r>
  <r>
    <x v="63"/>
    <x v="63"/>
    <s v="GUANGZHOU DONG DO ELECTRONICS"/>
    <d v="2023-08-11T00:00:00"/>
    <s v="20230811-7005-4"/>
    <s v="매출대금 회수시 환차익"/>
    <x v="1"/>
    <x v="2372"/>
  </r>
  <r>
    <x v="63"/>
    <x v="63"/>
    <s v="JIANGXI HONGLI TRONIC CO LTD"/>
    <d v="2023-08-11T00:00:00"/>
    <s v="20230811-7006-4"/>
    <s v="매출대금 회수시 환차익"/>
    <x v="1"/>
    <x v="2373"/>
  </r>
  <r>
    <x v="63"/>
    <x v="63"/>
    <s v="한국미쓰비시전기주식회사"/>
    <d v="2023-08-11T00:00:00"/>
    <s v="20230811-7007-4"/>
    <s v="매출대금 회수시 환차익"/>
    <x v="1"/>
    <x v="2374"/>
  </r>
  <r>
    <x v="63"/>
    <x v="63"/>
    <s v="㈜루미컴"/>
    <d v="2023-08-16T00:00:00"/>
    <s v="20230816-7006-4"/>
    <s v="매출대금 회수시 환차익"/>
    <x v="1"/>
    <x v="2375"/>
  </r>
  <r>
    <x v="63"/>
    <x v="63"/>
    <s v="GLOBALWAFERS CO., LTD."/>
    <d v="2023-08-16T00:00:00"/>
    <s v="20230816-7007-5"/>
    <s v="8월 입고 WAFER 선결제"/>
    <x v="1"/>
    <x v="2376"/>
  </r>
  <r>
    <x v="63"/>
    <x v="63"/>
    <s v="(주)원반도체"/>
    <d v="2023-08-17T00:00:00"/>
    <s v="20230817-7004-4"/>
    <s v="매출대금 회수시 환차익"/>
    <x v="1"/>
    <x v="2377"/>
  </r>
  <r>
    <x v="63"/>
    <x v="63"/>
    <s v="삼성엘이디주식회사(TIANJIN)"/>
    <d v="2023-08-17T00:00:00"/>
    <s v="20230817-7005-3"/>
    <s v="매출대금 회수시 환차익"/>
    <x v="1"/>
    <x v="2378"/>
  </r>
  <r>
    <x v="63"/>
    <x v="63"/>
    <s v="QUINTEC LASER SEMICONDUCTOR"/>
    <d v="2023-08-17T00:00:00"/>
    <s v="20230817-7006-4"/>
    <s v="매출대금 회수시 환차익"/>
    <x v="1"/>
    <x v="2379"/>
  </r>
  <r>
    <x v="63"/>
    <x v="63"/>
    <s v="(주)큐에스아이"/>
    <d v="2023-08-17T00:00:00"/>
    <s v="20230817-7007-4"/>
    <s v="매출대금 회수시 환차익"/>
    <x v="1"/>
    <x v="2380"/>
  </r>
  <r>
    <x v="63"/>
    <x v="63"/>
    <s v="SHANTOU HUASHAN ELECTRONIC"/>
    <d v="2023-08-17T00:00:00"/>
    <s v="20230817-7008-4"/>
    <s v="매출대금 회수시 환차익"/>
    <x v="1"/>
    <x v="2381"/>
  </r>
  <r>
    <x v="63"/>
    <x v="63"/>
    <s v="SHENZHEN"/>
    <d v="2023-08-30T00:00:00"/>
    <s v="20230830-7004-4"/>
    <s v="매출대금 회수시 환차익"/>
    <x v="1"/>
    <x v="2382"/>
  </r>
  <r>
    <x v="63"/>
    <x v="63"/>
    <s v="㈜옵토리치일렉트로닉스"/>
    <d v="2023-08-30T00:00:00"/>
    <s v="20230830-7005-4"/>
    <s v="매출대금 회수시 환차익"/>
    <x v="1"/>
    <x v="2383"/>
  </r>
  <r>
    <x v="63"/>
    <x v="63"/>
    <s v="(주)앤에스텍"/>
    <d v="2023-08-31T00:00:00"/>
    <s v="20230831-7015-4"/>
    <s v="매출대금 회수시 환차익"/>
    <x v="1"/>
    <x v="2384"/>
  </r>
  <r>
    <x v="63"/>
    <x v="63"/>
    <s v="JCSHI-TECHNOLOGY"/>
    <d v="2023-09-04T00:00:00"/>
    <s v="20230904-7001-5"/>
    <s v="8월 전사지 물대 송금시 환차익"/>
    <x v="1"/>
    <x v="2385"/>
  </r>
  <r>
    <x v="63"/>
    <x v="63"/>
    <s v="Kwangmyung Semiconductor CO.,"/>
    <d v="2023-09-06T00:00:00"/>
    <s v="20230906-7005-4"/>
    <s v="매출대금 회수시 환차익"/>
    <x v="1"/>
    <x v="2386"/>
  </r>
  <r>
    <x v="63"/>
    <x v="63"/>
    <s v="OSRAM Opto Semiconductors Sdn."/>
    <d v="2023-09-06T00:00:00"/>
    <s v="20230906-7006-4"/>
    <s v="매출대금 회수시 환차익"/>
    <x v="1"/>
    <x v="2387"/>
  </r>
  <r>
    <x v="63"/>
    <x v="63"/>
    <s v="SHENZHEN CITY SUNMOON ELEC"/>
    <d v="2023-09-06T00:00:00"/>
    <s v="20230906-7007-4"/>
    <s v="매출대금 회수시 환차익"/>
    <x v="1"/>
    <x v="2388"/>
  </r>
  <r>
    <x v="63"/>
    <x v="63"/>
    <s v="(주)원반도체"/>
    <d v="2023-09-06T00:00:00"/>
    <s v="20230906-7008-4"/>
    <s v="매출대금 회수시 환차익"/>
    <x v="1"/>
    <x v="2389"/>
  </r>
  <r>
    <x v="63"/>
    <x v="63"/>
    <s v="ODT VINA CO.,LTD"/>
    <d v="2023-09-11T00:00:00"/>
    <s v="20230911-7011-4"/>
    <s v="오디텍 베트남 법인 선급금 지급시 환차익"/>
    <x v="1"/>
    <x v="2390"/>
  </r>
  <r>
    <x v="63"/>
    <x v="63"/>
    <s v="SANKEN ELECTRIC CO LTD"/>
    <d v="2023-09-13T00:00:00"/>
    <s v="20230913-7002-4"/>
    <s v="매출대금 회수시 환차익"/>
    <x v="1"/>
    <x v="2391"/>
  </r>
  <r>
    <x v="63"/>
    <x v="63"/>
    <s v="JIANGSU HENGFENG SUNTEC TECHNOLOGY CO LTD"/>
    <d v="2023-09-13T00:00:00"/>
    <s v="20230913-7003-4"/>
    <s v="매출대금 회수시 환차익"/>
    <x v="1"/>
    <x v="2392"/>
  </r>
  <r>
    <x v="63"/>
    <x v="63"/>
    <s v="Suzhou HCUT semiconductor Co.,Ltd"/>
    <d v="2023-09-13T00:00:00"/>
    <s v="20230913-7010-5"/>
    <s v="전사지 선결제시 환차익"/>
    <x v="1"/>
    <x v="2393"/>
  </r>
  <r>
    <x v="63"/>
    <x v="63"/>
    <s v="㈜루미컴"/>
    <d v="2023-09-15T00:00:00"/>
    <s v="20230915-7005-4"/>
    <s v="매출대금 회수시 환차익"/>
    <x v="1"/>
    <x v="2394"/>
  </r>
  <r>
    <x v="63"/>
    <x v="63"/>
    <s v="SHENZHEN"/>
    <d v="2023-09-20T00:00:00"/>
    <s v="20230920-7005-4"/>
    <s v="매출대금 회수시 환차익"/>
    <x v="1"/>
    <x v="2395"/>
  </r>
  <r>
    <x v="63"/>
    <x v="63"/>
    <s v="Jiangxi MTC Optoelectronics Co., LTD"/>
    <d v="2023-09-20T00:00:00"/>
    <s v="20230920-7006-4"/>
    <s v="매출대금 회수시 환차익"/>
    <x v="1"/>
    <x v="2396"/>
  </r>
  <r>
    <x v="63"/>
    <x v="63"/>
    <s v="POME SCI-TECH CO.,LTD"/>
    <d v="2023-09-25T00:00:00"/>
    <s v="20230925-7024-3"/>
    <s v="ZKPI-3022S 물품 선입금 시 환차익"/>
    <x v="1"/>
    <x v="2397"/>
  </r>
  <r>
    <x v="63"/>
    <x v="63"/>
    <s v="(주)세미칩스"/>
    <d v="2023-09-25T00:00:00"/>
    <s v="20230925-7030-4"/>
    <s v="8월분 매입액 결제시 환차익"/>
    <x v="1"/>
    <x v="2398"/>
  </r>
  <r>
    <x v="63"/>
    <x v="63"/>
    <s v="CHANGZHOU GALAXY CENTURY MICRO"/>
    <d v="2023-09-25T00:00:00"/>
    <s v="20230925-7033-3"/>
    <s v="8월 패키지 물대 송금시 환차익"/>
    <x v="1"/>
    <x v="2399"/>
  </r>
  <r>
    <x v="63"/>
    <x v="63"/>
    <s v="FILM TRONICS INC"/>
    <d v="2023-09-25T00:00:00"/>
    <s v="20230925-7034-3"/>
    <s v="8월 PBF1.4AS 약품 물대 송금시 환차익"/>
    <x v="1"/>
    <x v="2400"/>
  </r>
  <r>
    <x v="63"/>
    <x v="63"/>
    <s v="SUZHOU RUI HONG ELECTRONIC CHE"/>
    <d v="2023-09-25T00:00:00"/>
    <s v="20230925-7035-3"/>
    <s v="8월 약품 물대 송금시 환차익"/>
    <x v="1"/>
    <x v="2401"/>
  </r>
  <r>
    <x v="63"/>
    <x v="63"/>
    <s v="NANJING GUOSHENG ELECTRONIC CO"/>
    <d v="2023-09-25T00:00:00"/>
    <s v="20230925-7036-3"/>
    <s v="8월 wafer 물대 송금시 환차익"/>
    <x v="1"/>
    <x v="2402"/>
  </r>
  <r>
    <x v="63"/>
    <x v="63"/>
    <s v="Jingnan Electronics CO., LTD"/>
    <d v="2023-09-26T00:00:00"/>
    <s v="20230926-7004-4"/>
    <s v="매출대금 회수시 환차익"/>
    <x v="1"/>
    <x v="2403"/>
  </r>
  <r>
    <x v="63"/>
    <x v="63"/>
    <s v="shenzhen keweixin optics"/>
    <d v="2023-09-26T00:00:00"/>
    <s v="20230926-7005-4"/>
    <s v="매출대금 회수시 환차익"/>
    <x v="1"/>
    <x v="2404"/>
  </r>
  <r>
    <x v="63"/>
    <x v="63"/>
    <s v="삼성엘이디주식회사(TIANJIN)"/>
    <d v="2023-09-26T00:00:00"/>
    <s v="20230926-7006-3"/>
    <s v="매출대금 회수시 환차익"/>
    <x v="1"/>
    <x v="2405"/>
  </r>
  <r>
    <x v="63"/>
    <x v="63"/>
    <s v="LUMENS VINA CO., LTD"/>
    <d v="2023-09-26T00:00:00"/>
    <s v="20230926-7007-4"/>
    <s v="매출대금 회수시 환차익"/>
    <x v="1"/>
    <x v="2406"/>
  </r>
  <r>
    <x v="63"/>
    <x v="63"/>
    <s v="QUINTEC LASER SEMICONDUCTOR"/>
    <d v="2023-09-26T00:00:00"/>
    <s v="20230926-7008-4"/>
    <s v="매출대금 회수시 환차익"/>
    <x v="1"/>
    <x v="2407"/>
  </r>
  <r>
    <x v="63"/>
    <x v="63"/>
    <s v="GUANGZHOU DONG DO ELECTRONICS"/>
    <d v="2023-09-26T00:00:00"/>
    <s v="20230926-7009-4"/>
    <s v="매출대금 회수시 환차익"/>
    <x v="1"/>
    <x v="2408"/>
  </r>
  <r>
    <x v="63"/>
    <x v="63"/>
    <s v="㈜옵토리치일렉트로닉스"/>
    <d v="2023-09-26T00:00:00"/>
    <s v="20230926-7010-4"/>
    <s v="매출대금 회수시 환차익"/>
    <x v="1"/>
    <x v="2409"/>
  </r>
  <r>
    <x v="63"/>
    <x v="63"/>
    <s v="(주)원반도체"/>
    <d v="2023-09-26T00:00:00"/>
    <s v="20230926-7011-4"/>
    <s v="매출대금 회수시 환차익"/>
    <x v="1"/>
    <x v="2410"/>
  </r>
  <r>
    <x v="63"/>
    <x v="63"/>
    <s v="ASIANTECH OPTIC CORP"/>
    <d v="2023-09-26T00:00:00"/>
    <s v="20230926-7012-4"/>
    <s v="매출대금 회수시 환차익"/>
    <x v="1"/>
    <x v="2411"/>
  </r>
  <r>
    <x v="63"/>
    <x v="63"/>
    <s v="SEOUL SEMICONDUCTOR VINA"/>
    <d v="2023-09-26T00:00:00"/>
    <s v="20230926-7013-4"/>
    <s v="매출대금 회수시 환차익"/>
    <x v="1"/>
    <x v="2412"/>
  </r>
  <r>
    <x v="63"/>
    <x v="63"/>
    <s v="Kwangmyung Semiconductor CO.,"/>
    <d v="2023-09-27T00:00:00"/>
    <s v="20230927-7011-4"/>
    <s v="매출대금 회수시 환차익"/>
    <x v="1"/>
    <x v="2413"/>
  </r>
  <r>
    <x v="63"/>
    <x v="63"/>
    <s v="QUINTEC LASER SEMICONDUCTOR"/>
    <d v="2023-09-27T00:00:00"/>
    <s v="20230927-7012-4"/>
    <s v="매출대금 회수시 환차익"/>
    <x v="1"/>
    <x v="2414"/>
  </r>
  <r>
    <x v="63"/>
    <x v="63"/>
    <s v="(주)큐에스아이"/>
    <d v="2023-09-27T00:00:00"/>
    <s v="20230927-7013-4"/>
    <s v="매출대금 회수시 환차익"/>
    <x v="1"/>
    <x v="2415"/>
  </r>
  <r>
    <x v="63"/>
    <x v="63"/>
    <s v="(주)앤에스텍"/>
    <d v="2023-09-27T00:00:00"/>
    <s v="20230927-7016-4"/>
    <s v="매출대금 회수시 환차익"/>
    <x v="1"/>
    <x v="2416"/>
  </r>
  <r>
    <x v="63"/>
    <x v="63"/>
    <s v="㈜루미컴"/>
    <d v="2023-10-16T00:00:00"/>
    <s v="20231016-7011-4"/>
    <s v="매출대금 회수시 환차익"/>
    <x v="1"/>
    <x v="2417"/>
  </r>
  <r>
    <x v="63"/>
    <x v="63"/>
    <s v="LUMENS VINA CO., LTD"/>
    <d v="2023-10-17T00:00:00"/>
    <s v="20231017-7006-4"/>
    <s v="매출대금 회수시 환차익"/>
    <x v="1"/>
    <x v="2418"/>
  </r>
  <r>
    <x v="63"/>
    <x v="63"/>
    <s v="JIANGXI HONGLI TRONIC CO LTD"/>
    <d v="2023-10-17T00:00:00"/>
    <s v="20231017-7007-4"/>
    <s v="매출대금 회수시 환차익"/>
    <x v="1"/>
    <x v="2419"/>
  </r>
  <r>
    <x v="63"/>
    <x v="63"/>
    <s v="SANKEN ELECTRIC CO LTD"/>
    <d v="2023-10-17T00:00:00"/>
    <s v="20231017-7008-4"/>
    <s v="매출대금 회수시 환차익"/>
    <x v="1"/>
    <x v="2420"/>
  </r>
  <r>
    <x v="63"/>
    <x v="63"/>
    <s v="SEOUL SEMICONDUCTOR VINA"/>
    <d v="2023-10-17T00:00:00"/>
    <s v="20231017-7009-4"/>
    <s v="매출대금 회수시 환차익"/>
    <x v="1"/>
    <x v="2421"/>
  </r>
  <r>
    <x v="63"/>
    <x v="63"/>
    <s v="MITAKA CO LTD"/>
    <d v="2023-10-17T00:00:00"/>
    <s v="20231017-7014-5"/>
    <s v="100pin 선결제시 환차익"/>
    <x v="1"/>
    <x v="2422"/>
  </r>
  <r>
    <x v="63"/>
    <x v="63"/>
    <s v="㈜옵토리치일렉트로닉스"/>
    <d v="2023-10-23T00:00:00"/>
    <s v="20231023-7008-4"/>
    <s v="매출대금 회수시 환차익"/>
    <x v="1"/>
    <x v="2423"/>
  </r>
  <r>
    <x v="63"/>
    <x v="63"/>
    <s v="JCSHI-TECHNOLOGY"/>
    <d v="2023-10-25T00:00:00"/>
    <s v="20231025-7027-4"/>
    <s v="매출대금 회수시 환차익"/>
    <x v="1"/>
    <x v="2424"/>
  </r>
  <r>
    <x v="63"/>
    <x v="63"/>
    <s v="Jingnan Electronics CO., LTD"/>
    <d v="2023-10-25T00:00:00"/>
    <s v="20231025-7028-4"/>
    <s v="매출대금 회수시 환차익"/>
    <x v="1"/>
    <x v="2425"/>
  </r>
  <r>
    <x v="63"/>
    <x v="63"/>
    <s v="Huizhou Espace photoglectric Co.,LTD"/>
    <d v="2023-10-25T00:00:00"/>
    <s v="20231025-7029-4"/>
    <s v="매출대금 회수시 환차익"/>
    <x v="1"/>
    <x v="2426"/>
  </r>
  <r>
    <x v="63"/>
    <x v="63"/>
    <s v="SHENZHEN"/>
    <d v="2023-10-25T00:00:00"/>
    <s v="20231025-7031-4"/>
    <s v="매출대금 회수시 환차익"/>
    <x v="1"/>
    <x v="2427"/>
  </r>
  <r>
    <x v="63"/>
    <x v="63"/>
    <s v="(주)세미칩스"/>
    <d v="2023-10-31T00:00:00"/>
    <s v="20231031-7001-4"/>
    <s v="9월분 매입액 결제시 환차익"/>
    <x v="1"/>
    <x v="2428"/>
  </r>
  <r>
    <x v="63"/>
    <x v="63"/>
    <s v="Shenzhen Qingyi Photomask"/>
    <d v="2023-10-31T00:00:00"/>
    <s v="20231031-7002-3"/>
    <s v="9월 마스크 물대 송금시 환차익"/>
    <x v="1"/>
    <x v="2429"/>
  </r>
  <r>
    <x v="63"/>
    <x v="63"/>
    <s v="NANJING GUOSHENG ELECTRONIC CO"/>
    <d v="2023-10-31T00:00:00"/>
    <s v="20231031-7003-3"/>
    <s v="9월 wafer 물대 송금시 환차익"/>
    <x v="1"/>
    <x v="2430"/>
  </r>
  <r>
    <x v="63"/>
    <x v="63"/>
    <s v="NANJING EVERGREEN TRADE CO LTD"/>
    <d v="2023-10-31T00:00:00"/>
    <s v="20231031-7004-3"/>
    <s v="9월 Wafer 물대 송금시 환차익"/>
    <x v="1"/>
    <x v="2431"/>
  </r>
  <r>
    <x v="63"/>
    <x v="63"/>
    <s v="CHANGZHOU GALAXY CENTURY MICRO"/>
    <d v="2023-10-31T00:00:00"/>
    <s v="20231031-7005-3"/>
    <s v="9월 패키지 물대 송금시 환차익"/>
    <x v="1"/>
    <x v="2432"/>
  </r>
  <r>
    <x v="63"/>
    <x v="63"/>
    <s v="Wuxi Pango Semiconductor Technology Co.,Lt"/>
    <d v="2023-10-31T00:00:00"/>
    <s v="20231031-7006-3"/>
    <s v="9월 Wafer 물대 송금시 환차익"/>
    <x v="1"/>
    <x v="2433"/>
  </r>
  <r>
    <x v="63"/>
    <x v="63"/>
    <s v="(주)앤에스텍"/>
    <d v="2023-10-31T00:00:00"/>
    <s v="20231031-7024-4"/>
    <s v="매출대금 회수시 환차익"/>
    <x v="1"/>
    <x v="2434"/>
  </r>
  <r>
    <x v="63"/>
    <x v="63"/>
    <s v="삼성엘이디주식회사(TIANJIN)"/>
    <d v="2023-11-01T00:00:00"/>
    <s v="20231101-7002-3"/>
    <s v="매출대금 회수시 환차익"/>
    <x v="1"/>
    <x v="2435"/>
  </r>
  <r>
    <x v="63"/>
    <x v="63"/>
    <s v="SEOUL SEMICONDUCTOR VINA"/>
    <d v="2023-11-01T00:00:00"/>
    <s v="20231101-7003-4"/>
    <s v="매출대금 회수시 환차익"/>
    <x v="1"/>
    <x v="2436"/>
  </r>
  <r>
    <x v="63"/>
    <x v="63"/>
    <s v="GUANGZHOU DONG DO ELECTRONICS"/>
    <d v="2023-11-01T00:00:00"/>
    <s v="20231101-7004-4"/>
    <s v="매출대금 회수시 환차익"/>
    <x v="1"/>
    <x v="2437"/>
  </r>
  <r>
    <x v="63"/>
    <x v="63"/>
    <s v="Huizhou Espace photoglectric Co.,LTD"/>
    <d v="2023-11-10T00:00:00"/>
    <s v="20231110-7006-4"/>
    <s v="매출대금 회수시 환차익"/>
    <x v="1"/>
    <x v="2438"/>
  </r>
  <r>
    <x v="63"/>
    <x v="63"/>
    <s v="SHENZHEN CITY SUNMOON ELEC"/>
    <d v="2023-11-10T00:00:00"/>
    <s v="20231110-7007-4"/>
    <s v="매출대금 회수시 환차익"/>
    <x v="1"/>
    <x v="2439"/>
  </r>
  <r>
    <x v="63"/>
    <x v="63"/>
    <s v="OSRAM Opto Semiconductors Sdn."/>
    <d v="2023-11-10T00:00:00"/>
    <s v="20231110-7008-4"/>
    <s v="매출대금 회수시 환차익"/>
    <x v="1"/>
    <x v="2440"/>
  </r>
  <r>
    <x v="63"/>
    <x v="63"/>
    <s v="Jingnan Electronics CO., LTD"/>
    <d v="2023-11-10T00:00:00"/>
    <s v="20231110-7009-4"/>
    <s v="매출대금 회수시 환차익"/>
    <x v="1"/>
    <x v="2441"/>
  </r>
  <r>
    <x v="63"/>
    <x v="63"/>
    <s v="SHENZHEN"/>
    <d v="2023-11-10T00:00:00"/>
    <s v="20231110-7010-4"/>
    <s v="매출대금 회수시 환차익"/>
    <x v="1"/>
    <x v="2442"/>
  </r>
  <r>
    <x v="63"/>
    <x v="63"/>
    <s v="Suzhou HCUT semiconductor Co.,Ltd"/>
    <d v="2023-11-14T00:00:00"/>
    <s v="20231114-7008-5"/>
    <s v="전사지 선결제시 환차익"/>
    <x v="1"/>
    <x v="2443"/>
  </r>
  <r>
    <x v="63"/>
    <x v="63"/>
    <s v="GUANGZHOU DONG DO ELECTRONICS"/>
    <d v="2023-11-23T00:00:00"/>
    <s v="20231123-7004-4"/>
    <s v="매출대금 회수시 환차익"/>
    <x v="1"/>
    <x v="2444"/>
  </r>
  <r>
    <x v="63"/>
    <x v="63"/>
    <s v="Kwangmyung Semiconductor CO.,"/>
    <d v="2023-11-23T00:00:00"/>
    <s v="20231123-7005-4"/>
    <s v="매출대금 회수시 환차익"/>
    <x v="1"/>
    <x v="2445"/>
  </r>
  <r>
    <x v="63"/>
    <x v="63"/>
    <s v="SANKEN ELECTRIC CO LTD"/>
    <d v="2023-11-23T00:00:00"/>
    <s v="20231123-7006-4"/>
    <s v="매출대금 회수시 환차익"/>
    <x v="1"/>
    <x v="2446"/>
  </r>
  <r>
    <x v="63"/>
    <x v="63"/>
    <s v="CT MICROELECTRONICS"/>
    <d v="2023-11-23T00:00:00"/>
    <s v="20231123-7007-4"/>
    <s v="매출대금 회수시 환차익"/>
    <x v="1"/>
    <x v="2447"/>
  </r>
  <r>
    <x v="63"/>
    <x v="63"/>
    <s v="(주)원반도체"/>
    <d v="2023-11-23T00:00:00"/>
    <s v="20231123-7008-4"/>
    <s v="매출대금 회수시 환차익"/>
    <x v="1"/>
    <x v="2448"/>
  </r>
  <r>
    <x v="63"/>
    <x v="63"/>
    <s v="(주)세미칩스"/>
    <d v="2023-11-30T00:00:00"/>
    <s v="20231130-7001-4"/>
    <s v="10월분 매입액 결제시 환차익"/>
    <x v="1"/>
    <x v="2449"/>
  </r>
  <r>
    <x v="63"/>
    <x v="63"/>
    <s v="Shenzhen Qingyi Photomask"/>
    <d v="2023-11-30T00:00:00"/>
    <s v="20231130-7002-3"/>
    <s v="10월 Photomask 물대 송금시 환차익"/>
    <x v="1"/>
    <x v="2450"/>
  </r>
  <r>
    <x v="63"/>
    <x v="63"/>
    <s v="NANJING GUOSHENG ELECTRONIC CO"/>
    <d v="2023-11-30T00:00:00"/>
    <s v="20231130-7003-3"/>
    <s v="10월 wafer 물대 송금시 환차익"/>
    <x v="1"/>
    <x v="2451"/>
  </r>
  <r>
    <x v="63"/>
    <x v="63"/>
    <s v="JCSHI-TECHNOLOGY"/>
    <d v="2023-11-30T00:00:00"/>
    <s v="20231130-7004-3"/>
    <s v="10월 전사지 물대 송금시 환차익"/>
    <x v="1"/>
    <x v="2452"/>
  </r>
  <r>
    <x v="63"/>
    <x v="63"/>
    <s v="NANJING EVERGREEN TRADE CO LTD"/>
    <d v="2023-11-30T00:00:00"/>
    <s v="20231130-7005-4"/>
    <s v="10월 Wafer 물대 송금시 환차익"/>
    <x v="1"/>
    <x v="2453"/>
  </r>
  <r>
    <x v="63"/>
    <x v="63"/>
    <s v="CHANGZHOU GALAXY CENTURY MICRO"/>
    <d v="2023-11-30T00:00:00"/>
    <s v="20231130-7006-3"/>
    <s v="10월 패키지 물대 송금시 환차익"/>
    <x v="1"/>
    <x v="2454"/>
  </r>
  <r>
    <x v="63"/>
    <x v="63"/>
    <s v="SHANDONG INSPUR HUAGUANG"/>
    <d v="2023-12-05T00:00:00"/>
    <s v="20231205-7009-4"/>
    <s v="매출대금 회수시 환차익"/>
    <x v="1"/>
    <x v="2455"/>
  </r>
  <r>
    <x v="63"/>
    <x v="63"/>
    <s v="JIANGXI LATTICEPOWER"/>
    <d v="2023-12-05T00:00:00"/>
    <s v="20231205-7010-4"/>
    <s v="매출대금 회수시 환차익"/>
    <x v="1"/>
    <x v="2456"/>
  </r>
  <r>
    <x v="63"/>
    <x v="63"/>
    <s v="SHENZHEN"/>
    <d v="2023-12-06T00:00:00"/>
    <s v="20231206-7004-4"/>
    <s v="매출대금 회수시 환차익"/>
    <x v="1"/>
    <x v="2457"/>
  </r>
  <r>
    <x v="63"/>
    <x v="63"/>
    <s v="OSRAM Opto Semiconductors Sdn."/>
    <d v="2023-12-06T00:00:00"/>
    <s v="20231206-7005-4"/>
    <s v="매출대금 회수시 환차익"/>
    <x v="1"/>
    <x v="2458"/>
  </r>
  <r>
    <x v="63"/>
    <x v="63"/>
    <s v="Jingnan Electronics CO., LTD"/>
    <d v="2023-12-07T00:00:00"/>
    <s v="20231207-7003-4"/>
    <s v="매출대금 회수시 환차익"/>
    <x v="1"/>
    <x v="2459"/>
  </r>
  <r>
    <x v="63"/>
    <x v="63"/>
    <s v="LUMENS VINA CO., LTD"/>
    <d v="2023-12-07T00:00:00"/>
    <s v="20231207-7004-4"/>
    <s v="매출대금 회수시 환차익"/>
    <x v="1"/>
    <x v="2460"/>
  </r>
  <r>
    <x v="63"/>
    <x v="63"/>
    <s v="SHENZHEN INVSEMI TECHNOLOGY CO"/>
    <d v="2023-12-07T00:00:00"/>
    <s v="20231207-7005-4"/>
    <s v="매출대금 회수시 환차익"/>
    <x v="1"/>
    <x v="2461"/>
  </r>
  <r>
    <x v="63"/>
    <x v="63"/>
    <s v="(주)큐에스아이"/>
    <d v="2023-12-07T00:00:00"/>
    <s v="20231207-7006-4"/>
    <s v="매출대금 회수시 환차익"/>
    <x v="1"/>
    <x v="2462"/>
  </r>
  <r>
    <x v="63"/>
    <x v="63"/>
    <s v="GUANGZHOU DONG DO ELECTRONICS"/>
    <d v="2023-12-20T00:00:00"/>
    <s v="20231220-7001-4"/>
    <s v="매출대금 회수시 환차익"/>
    <x v="1"/>
    <x v="2463"/>
  </r>
  <r>
    <x v="63"/>
    <x v="63"/>
    <s v="(주)세미칩스"/>
    <d v="2023-12-22T00:00:00"/>
    <s v="20231222-7011-6"/>
    <s v="11월분 매입액 결제시 환차손"/>
    <x v="1"/>
    <x v="2464"/>
  </r>
  <r>
    <x v="63"/>
    <x v="63"/>
    <s v="Nantong Hualong Microelectronics Co. LTD"/>
    <d v="2023-12-22T00:00:00"/>
    <s v="20231222-7012-5"/>
    <s v="11월 패키지 물대 송금시 환차익"/>
    <x v="1"/>
    <x v="2465"/>
  </r>
  <r>
    <x v="63"/>
    <x v="63"/>
    <s v="Shenzhen Qingyi Photomask"/>
    <d v="2023-12-22T00:00:00"/>
    <s v="20231222-7013-5"/>
    <s v="11월 마스크 물대 송금시 환차익"/>
    <x v="1"/>
    <x v="2466"/>
  </r>
  <r>
    <x v="63"/>
    <x v="63"/>
    <s v="CHANGZHOU GALAXY CENTURY MICRO"/>
    <d v="2023-12-22T00:00:00"/>
    <s v="20231222-7014-5"/>
    <s v="11월 패키지 물대 송금시 환차익"/>
    <x v="1"/>
    <x v="2467"/>
  </r>
  <r>
    <x v="63"/>
    <x v="63"/>
    <s v="NANJING GUOSHENG ELECTRONIC CO"/>
    <d v="2023-12-22T00:00:00"/>
    <s v="20231222-7015-5"/>
    <s v="11월 wafer 물대 송금시 환차익"/>
    <x v="1"/>
    <x v="2468"/>
  </r>
  <r>
    <x v="63"/>
    <x v="63"/>
    <s v="NANJING EVERGREEN TRADE CO LTD"/>
    <d v="2023-12-22T00:00:00"/>
    <s v="20231222-7016-6"/>
    <s v="11월 Wafer 물대 송금시 환차익"/>
    <x v="1"/>
    <x v="2469"/>
  </r>
  <r>
    <x v="63"/>
    <x v="63"/>
    <s v="JCSHI-TECHNOLOGY"/>
    <d v="2023-12-22T00:00:00"/>
    <s v="20231222-7017-5"/>
    <s v="11월 전사지 물대 송금시 환차익"/>
    <x v="1"/>
    <x v="2470"/>
  </r>
  <r>
    <x v="63"/>
    <x v="63"/>
    <s v="SUZHOU RUI HONG ELECTRONIC CHE"/>
    <d v="2023-12-22T00:00:00"/>
    <s v="20231222-7018-5"/>
    <s v="11월 약품 물대 송금시 환차익"/>
    <x v="1"/>
    <x v="2471"/>
  </r>
  <r>
    <x v="63"/>
    <x v="63"/>
    <s v="SHANDONG INSPUR HUAGUANG"/>
    <d v="2023-12-29T00:00:00"/>
    <s v="20231229-7016-4"/>
    <s v="매출대금 회수시 환차익"/>
    <x v="1"/>
    <x v="2472"/>
  </r>
  <r>
    <x v="63"/>
    <x v="63"/>
    <s v="SHENZHEN"/>
    <d v="2023-12-29T00:00:00"/>
    <s v="20231229-7017-4"/>
    <s v="매출대금 회수시 환차익"/>
    <x v="1"/>
    <x v="2473"/>
  </r>
  <r>
    <x v="64"/>
    <x v="64"/>
    <s v="(주)세영로지스틱스"/>
    <d v="2023-01-02T00:00:00"/>
    <s v="20230102-7006-2"/>
    <s v="KWANGMYUNG RETURN시 수입통관료"/>
    <x v="3519"/>
    <x v="0"/>
  </r>
  <r>
    <x v="64"/>
    <x v="64"/>
    <s v="페더럴익스프레스코리아(주)"/>
    <d v="2023-01-25T00:00:00"/>
    <s v="20230125-7022-1"/>
    <s v="수출운송료"/>
    <x v="3520"/>
    <x v="0"/>
  </r>
  <r>
    <x v="64"/>
    <x v="64"/>
    <s v="주식회사디에이치엘코리아"/>
    <d v="2023-01-25T00:00:00"/>
    <s v="20230125-7023-1"/>
    <s v="수출운송료"/>
    <x v="3521"/>
    <x v="0"/>
  </r>
  <r>
    <x v="64"/>
    <x v="64"/>
    <s v="로젠전주"/>
    <d v="2023-01-31T00:00:00"/>
    <s v="20230131-7036-1"/>
    <s v="1월 택배"/>
    <x v="3522"/>
    <x v="0"/>
  </r>
  <r>
    <x v="64"/>
    <x v="64"/>
    <s v="SF EXPRESS CO., LTD"/>
    <d v="2023-01-31T00:00:00"/>
    <s v="20230131-7046-1"/>
    <s v="1월 수출운송료"/>
    <x v="248"/>
    <x v="0"/>
  </r>
  <r>
    <x v="64"/>
    <x v="64"/>
    <s v="페더럴익스프레스코리아(주)"/>
    <d v="2023-02-28T00:00:00"/>
    <s v="20230228-7014-1"/>
    <s v="수출운송료"/>
    <x v="3523"/>
    <x v="0"/>
  </r>
  <r>
    <x v="64"/>
    <x v="64"/>
    <s v="로젠전주"/>
    <d v="2023-02-28T00:00:00"/>
    <s v="20230228-7053-1"/>
    <s v="2월 택배"/>
    <x v="3524"/>
    <x v="0"/>
  </r>
  <r>
    <x v="64"/>
    <x v="64"/>
    <s v="페더럴익스프레스코리아(주)"/>
    <d v="2023-03-27T00:00:00"/>
    <s v="20230327-7011-1"/>
    <s v="수출운송료"/>
    <x v="3525"/>
    <x v="0"/>
  </r>
  <r>
    <x v="64"/>
    <x v="64"/>
    <s v="로젠전주"/>
    <d v="2023-03-31T00:00:00"/>
    <s v="20230331-7040-1"/>
    <s v="3월 택배"/>
    <x v="3526"/>
    <x v="0"/>
  </r>
  <r>
    <x v="64"/>
    <x v="64"/>
    <s v="SF EXPRESS CO., LTD"/>
    <d v="2023-03-31T00:00:00"/>
    <s v="20230331-7063-5"/>
    <s v="수출운송료"/>
    <x v="321"/>
    <x v="0"/>
  </r>
  <r>
    <x v="64"/>
    <x v="64"/>
    <s v="페더럴익스프레스코리아(주)"/>
    <d v="2023-04-25T00:00:00"/>
    <s v="20230425-7005-1"/>
    <s v="수출운송료"/>
    <x v="3527"/>
    <x v="0"/>
  </r>
  <r>
    <x v="64"/>
    <x v="64"/>
    <s v="로젠전주"/>
    <d v="2023-04-30T00:00:00"/>
    <s v="20230430-7003-1"/>
    <s v="4월 택배"/>
    <x v="3528"/>
    <x v="0"/>
  </r>
  <r>
    <x v="64"/>
    <x v="64"/>
    <s v="케이이엑스익스프에스코리아 주식회사"/>
    <d v="2023-04-30T00:00:00"/>
    <s v="20230430-7008-2"/>
    <s v="수출운송료"/>
    <x v="3529"/>
    <x v="0"/>
  </r>
  <r>
    <x v="64"/>
    <x v="64"/>
    <s v="페더럴익스프레스코리아(주)"/>
    <d v="2023-05-25T00:00:00"/>
    <s v="20230525-7007-1"/>
    <s v="수출운송료"/>
    <x v="3530"/>
    <x v="0"/>
  </r>
  <r>
    <x v="64"/>
    <x v="64"/>
    <s v="로젠전주"/>
    <d v="2023-05-31T00:00:00"/>
    <s v="20230531-7040-1"/>
    <s v="5월 택배"/>
    <x v="3531"/>
    <x v="0"/>
  </r>
  <r>
    <x v="64"/>
    <x v="64"/>
    <s v="페더럴익스프레스코리아(주)"/>
    <d v="2023-06-26T00:00:00"/>
    <s v="20230626-7009-1"/>
    <s v="수출운송료"/>
    <x v="3532"/>
    <x v="0"/>
  </r>
  <r>
    <x v="64"/>
    <x v="64"/>
    <s v="주식회사디에이치엘코리아"/>
    <d v="2023-06-26T00:00:00"/>
    <s v="20230626-7010-1"/>
    <s v="수출운송료"/>
    <x v="3533"/>
    <x v="0"/>
  </r>
  <r>
    <x v="64"/>
    <x v="64"/>
    <s v="주식회사디에이치엘코리아"/>
    <d v="2023-06-26T00:00:00"/>
    <s v="20230626-7010-3"/>
    <s v="수출운송료"/>
    <x v="3534"/>
    <x v="0"/>
  </r>
  <r>
    <x v="64"/>
    <x v="64"/>
    <s v="로젠전주"/>
    <d v="2023-06-30T00:00:00"/>
    <s v="20230630-7047-1"/>
    <s v="6월 택배"/>
    <x v="3535"/>
    <x v="0"/>
  </r>
  <r>
    <x v="64"/>
    <x v="64"/>
    <s v="케이이엑스익스프에스코리아 주식회사"/>
    <d v="2023-06-30T00:00:00"/>
    <s v="20230630-7072-2"/>
    <s v="수출운송료"/>
    <x v="434"/>
    <x v="0"/>
  </r>
  <r>
    <x v="64"/>
    <x v="64"/>
    <s v="페더럴익스프레스코리아(주)"/>
    <d v="2023-07-25T00:00:00"/>
    <s v="20230725-7015-1"/>
    <s v="수출운송료"/>
    <x v="3536"/>
    <x v="0"/>
  </r>
  <r>
    <x v="64"/>
    <x v="64"/>
    <s v="주식회사디에이치엘코리아"/>
    <d v="2023-07-25T00:00:00"/>
    <s v="20230725-7017-1"/>
    <s v="수출운송료"/>
    <x v="3537"/>
    <x v="0"/>
  </r>
  <r>
    <x v="64"/>
    <x v="64"/>
    <s v="로젠전주"/>
    <d v="2023-07-31T00:00:00"/>
    <s v="20230731-7006-1"/>
    <s v="7월 택배"/>
    <x v="3538"/>
    <x v="0"/>
  </r>
  <r>
    <x v="64"/>
    <x v="64"/>
    <s v="케이이엑스익스프에스코리아 주식회사"/>
    <d v="2023-07-31T00:00:00"/>
    <s v="20230731-7029-1"/>
    <s v="수출운송료"/>
    <x v="490"/>
    <x v="0"/>
  </r>
  <r>
    <x v="64"/>
    <x v="64"/>
    <s v="주식회사디에이치엘코리아"/>
    <d v="2023-08-25T00:00:00"/>
    <s v="20230825-7009-1"/>
    <s v="수출운송료"/>
    <x v="3539"/>
    <x v="0"/>
  </r>
  <r>
    <x v="64"/>
    <x v="64"/>
    <s v="페더럴익스프레스코리아(주)"/>
    <d v="2023-08-25T00:00:00"/>
    <s v="20230825-7010-1"/>
    <s v="수출운송료"/>
    <x v="3540"/>
    <x v="0"/>
  </r>
  <r>
    <x v="64"/>
    <x v="64"/>
    <s v="로젠전주"/>
    <d v="2023-08-31T00:00:00"/>
    <s v="20230831-7034-1"/>
    <s v="8월 택배"/>
    <x v="3541"/>
    <x v="0"/>
  </r>
  <r>
    <x v="64"/>
    <x v="64"/>
    <s v="주식회사디에이치엘코리아"/>
    <d v="2023-09-25T00:00:00"/>
    <s v="20230925-7017-1"/>
    <s v="수출운송료"/>
    <x v="3542"/>
    <x v="0"/>
  </r>
  <r>
    <x v="64"/>
    <x v="64"/>
    <s v="페더럴익스프레스코리아(주)"/>
    <d v="2023-09-25T00:00:00"/>
    <s v="20230925-7023-1"/>
    <s v="수출운송료"/>
    <x v="3543"/>
    <x v="0"/>
  </r>
  <r>
    <x v="64"/>
    <x v="64"/>
    <s v="로젠전주"/>
    <d v="2023-09-30T00:00:00"/>
    <s v="20230930-7008-1"/>
    <s v="9월 택배"/>
    <x v="3544"/>
    <x v="0"/>
  </r>
  <r>
    <x v="64"/>
    <x v="64"/>
    <s v="케이이엑스익스프에스코리아 주식회사"/>
    <d v="2023-09-30T00:00:00"/>
    <s v="20230930-7017-1"/>
    <s v="수출운송료"/>
    <x v="562"/>
    <x v="0"/>
  </r>
  <r>
    <x v="64"/>
    <x v="64"/>
    <s v="주식회사디에이치엘코리아"/>
    <d v="2023-10-25T00:00:00"/>
    <s v="20231025-7008-1"/>
    <s v="수출운송료"/>
    <x v="3545"/>
    <x v="0"/>
  </r>
  <r>
    <x v="64"/>
    <x v="64"/>
    <s v="페더럴익스프레스코리아(주)"/>
    <d v="2023-10-25T00:00:00"/>
    <s v="20231025-7009-1"/>
    <s v="수출운송료"/>
    <x v="3546"/>
    <x v="0"/>
  </r>
  <r>
    <x v="64"/>
    <x v="64"/>
    <s v="페더럴익스프레스코리아(주)"/>
    <d v="2023-10-25T00:00:00"/>
    <s v="20231025-7009-3"/>
    <s v="수출운송료"/>
    <x v="3547"/>
    <x v="0"/>
  </r>
  <r>
    <x v="64"/>
    <x v="64"/>
    <s v="월드로드항공해운(주)"/>
    <d v="2023-10-25T00:00:00"/>
    <s v="20231025-7037-1"/>
    <s v="수출운송료"/>
    <x v="3548"/>
    <x v="0"/>
  </r>
  <r>
    <x v="64"/>
    <x v="64"/>
    <s v="로젠전주"/>
    <d v="2023-10-31T00:00:00"/>
    <s v="20231031-7042-1"/>
    <s v="10월 택배"/>
    <x v="3549"/>
    <x v="0"/>
  </r>
  <r>
    <x v="64"/>
    <x v="64"/>
    <s v="케이이엑스익스프에스코리아 주식회사"/>
    <d v="2023-10-31T00:00:00"/>
    <s v="20231031-7051-1"/>
    <s v="수출운송료"/>
    <x v="608"/>
    <x v="0"/>
  </r>
  <r>
    <x v="64"/>
    <x v="64"/>
    <s v="주식회사디에이치엘코리아"/>
    <d v="2023-11-27T00:00:00"/>
    <s v="20231127-7006-1"/>
    <s v="수출운송료"/>
    <x v="3550"/>
    <x v="0"/>
  </r>
  <r>
    <x v="64"/>
    <x v="64"/>
    <s v="페더럴익스프레스코리아(주)"/>
    <d v="2023-11-27T00:00:00"/>
    <s v="20231127-7018-1"/>
    <s v="수출운송료"/>
    <x v="3551"/>
    <x v="0"/>
  </r>
  <r>
    <x v="64"/>
    <x v="64"/>
    <s v="로젠전주"/>
    <d v="2023-11-30T00:00:00"/>
    <s v="20231130-7040-1"/>
    <s v="11월 택배"/>
    <x v="3552"/>
    <x v="0"/>
  </r>
  <r>
    <x v="64"/>
    <x v="64"/>
    <s v="케이이엑스익스프에스코리아 주식회사"/>
    <d v="2023-11-30T00:00:00"/>
    <s v="20231130-7044-1"/>
    <s v="수출운송료"/>
    <x v="639"/>
    <x v="0"/>
  </r>
  <r>
    <x v="64"/>
    <x v="64"/>
    <s v="페더럴익스프레스코리아(주)"/>
    <d v="2023-12-22T00:00:00"/>
    <s v="20231222-7006-1"/>
    <s v="수출운송료"/>
    <x v="3553"/>
    <x v="0"/>
  </r>
  <r>
    <x v="64"/>
    <x v="64"/>
    <s v="주식회사디에이치엘코리아"/>
    <d v="2023-12-22T00:00:00"/>
    <s v="20231222-7008-1"/>
    <s v="수출운송료"/>
    <x v="3554"/>
    <x v="0"/>
  </r>
  <r>
    <x v="64"/>
    <x v="64"/>
    <s v="로젠전주"/>
    <d v="2023-12-31T00:00:00"/>
    <s v="20231231-7003-1"/>
    <s v="12월 택배"/>
    <x v="3528"/>
    <x v="0"/>
  </r>
  <r>
    <x v="64"/>
    <x v="64"/>
    <s v="케이이엑스익스프에스코리아 주식회사"/>
    <d v="2023-12-31T00:00:00"/>
    <s v="20231231-7023-1"/>
    <s v="수출운송료"/>
    <x v="3555"/>
    <x v="0"/>
  </r>
  <r>
    <x v="65"/>
    <x v="65"/>
    <s v="영광건설기계(합동지게차)"/>
    <d v="2023-01-30T00:00:00"/>
    <s v="20230130-7011-1"/>
    <s v="수입약품 하역 지게차 사용료"/>
    <x v="1086"/>
    <x v="0"/>
  </r>
  <r>
    <x v="65"/>
    <x v="65"/>
    <s v="영광건설기계(황소지게차)"/>
    <d v="2023-03-27T00:00:00"/>
    <s v="20230327-7013-1"/>
    <s v="수입약품 하역 지게차 사용료"/>
    <x v="1086"/>
    <x v="0"/>
  </r>
  <r>
    <x v="65"/>
    <x v="65"/>
    <s v="영광건설기계(합동지게차)"/>
    <d v="2023-04-17T00:00:00"/>
    <s v="20230417-7010-1"/>
    <s v="창고업체 보관중인 설비 이동 작업 시 지게차 사용료(7T)"/>
    <x v="748"/>
    <x v="0"/>
  </r>
  <r>
    <x v="65"/>
    <x v="65"/>
    <s v="동원로엑스(주)"/>
    <d v="2023-05-22T00:00:00"/>
    <s v="20230522-7007-4"/>
    <s v="남경 설비 보관 비용 및 트레일러 운송료"/>
    <x v="3556"/>
    <x v="0"/>
  </r>
  <r>
    <x v="65"/>
    <x v="65"/>
    <s v="페더럴익스프레스코리아(주)"/>
    <d v="2023-07-25T00:00:00"/>
    <s v="20230725-7015-3"/>
    <s v="수입운송료"/>
    <x v="3557"/>
    <x v="0"/>
  </r>
  <r>
    <x v="65"/>
    <x v="65"/>
    <s v="영광건설기계"/>
    <d v="2023-08-14T00:00:00"/>
    <s v="20230814-7008-1"/>
    <s v="컨테이너 하차 작업 시 지게차 사용료(7T)"/>
    <x v="1086"/>
    <x v="0"/>
  </r>
  <r>
    <x v="65"/>
    <x v="65"/>
    <s v="영광건설기계"/>
    <d v="2023-09-04T00:00:00"/>
    <s v="20230904-7005-1"/>
    <s v="루이홍 수입약품 하역 지게차 사용료"/>
    <x v="1042"/>
    <x v="0"/>
  </r>
  <r>
    <x v="65"/>
    <x v="65"/>
    <s v="일반화물"/>
    <d v="2023-09-21T00:00:00"/>
    <s v="20230921-7007-1"/>
    <s v="원광대 기증장비 운송 시 화물차 사용"/>
    <x v="121"/>
    <x v="0"/>
  </r>
  <r>
    <x v="65"/>
    <x v="65"/>
    <s v="영광건설기계"/>
    <d v="2023-09-21T00:00:00"/>
    <s v="20230921-7008-1"/>
    <s v="원광대 기증장비 상차 지게차 사용료"/>
    <x v="1096"/>
    <x v="0"/>
  </r>
  <r>
    <x v="65"/>
    <x v="65"/>
    <s v="(주)오디텍전주지점"/>
    <d v="2023-09-30T00:00:00"/>
    <s v="20230930-7001-7"/>
    <s v="9월 소액"/>
    <x v="1236"/>
    <x v="0"/>
  </r>
  <r>
    <x v="65"/>
    <x v="65"/>
    <s v="영광건설기계"/>
    <d v="2023-10-24T00:00:00"/>
    <s v="20231024-7004-1"/>
    <s v="FAB 설비 반출 시 지게차 사용료"/>
    <x v="1042"/>
    <x v="0"/>
  </r>
  <r>
    <x v="65"/>
    <x v="65"/>
    <s v="페더럴익스프레스코리아(주)"/>
    <d v="2023-11-27T00:00:00"/>
    <s v="20231127-7018-2"/>
    <s v="수입운송료"/>
    <x v="3558"/>
    <x v="0"/>
  </r>
  <r>
    <x v="65"/>
    <x v="65"/>
    <s v="(주)오디텍전주지점"/>
    <d v="2023-11-30T00:00:00"/>
    <s v="20231130-7037-6"/>
    <s v="11월 소액"/>
    <x v="1263"/>
    <x v="0"/>
  </r>
  <r>
    <x v="65"/>
    <x v="65"/>
    <s v="영광건설기계"/>
    <d v="2023-12-11T00:00:00"/>
    <s v="20231211-7010-1"/>
    <s v="루이홍 수입약품 하역 지게차 사용료"/>
    <x v="1042"/>
    <x v="0"/>
  </r>
  <r>
    <x v="65"/>
    <x v="65"/>
    <s v="페더럴익스프레스코리아(주)"/>
    <d v="2023-12-22T00:00:00"/>
    <s v="20231222-7006-2"/>
    <s v="수입운송료"/>
    <x v="3559"/>
    <x v="0"/>
  </r>
  <r>
    <x v="66"/>
    <x v="66"/>
    <s v="(주)세미칩스"/>
    <d v="2023-01-04T00:00:00"/>
    <s v="20230104-7004-1"/>
    <s v="Wafer"/>
    <x v="3560"/>
    <x v="0"/>
  </r>
  <r>
    <x v="66"/>
    <x v="66"/>
    <s v="주식회사 넥스트금속"/>
    <d v="2023-01-09T00:00:00"/>
    <s v="20230109-7003-1"/>
    <s v="Au"/>
    <x v="3561"/>
    <x v="0"/>
  </r>
  <r>
    <x v="66"/>
    <x v="66"/>
    <s v="엔엘씨"/>
    <d v="2023-01-10T00:00:00"/>
    <s v="20230110-7008-1"/>
    <s v="APDE-1 Developer"/>
    <x v="3562"/>
    <x v="0"/>
  </r>
  <r>
    <x v="66"/>
    <x v="66"/>
    <s v="(주)어드밴스메탈"/>
    <d v="2023-01-15T00:00:00"/>
    <s v="20230115-7003-1"/>
    <s v="Au"/>
    <x v="3563"/>
    <x v="0"/>
  </r>
  <r>
    <x v="66"/>
    <x v="66"/>
    <s v="SUZHOU RUI HONG ELECTRONIC CHE"/>
    <d v="2023-01-19T00:00:00"/>
    <s v="20230119-7002-1"/>
    <s v="약품"/>
    <x v="2717"/>
    <x v="0"/>
  </r>
  <r>
    <x v="66"/>
    <x v="66"/>
    <s v="효동켐이엔지(주)"/>
    <d v="2023-01-25T00:00:00"/>
    <s v="20230125-7014-1"/>
    <s v="DPD-200 외"/>
    <x v="3564"/>
    <x v="0"/>
  </r>
  <r>
    <x v="66"/>
    <x v="66"/>
    <s v="(주)세원"/>
    <d v="2023-01-25T00:00:00"/>
    <s v="20230125-7015-1"/>
    <s v="황산 외"/>
    <x v="1684"/>
    <x v="0"/>
  </r>
  <r>
    <x v="66"/>
    <x v="66"/>
    <s v="NANJING EVERGREEN TRADE CO LTD"/>
    <d v="2023-01-25T00:00:00"/>
    <s v="20230125-7026-1"/>
    <s v="Wafer"/>
    <x v="2718"/>
    <x v="0"/>
  </r>
  <r>
    <x v="66"/>
    <x v="66"/>
    <s v="에치세미텍"/>
    <d v="2023-01-25T00:00:00"/>
    <s v="20230125-7028-1"/>
    <s v="Al etchant"/>
    <x v="3565"/>
    <x v="0"/>
  </r>
  <r>
    <x v="66"/>
    <x v="66"/>
    <s v="(주)세미칩스"/>
    <d v="2023-01-27T00:00:00"/>
    <s v="20230127-7001-1"/>
    <s v="Wafer"/>
    <x v="3566"/>
    <x v="0"/>
  </r>
  <r>
    <x v="66"/>
    <x v="66"/>
    <s v="주식회사 케미탑상사"/>
    <d v="2023-01-30T00:00:00"/>
    <s v="20230130-7001-1"/>
    <s v="아세톤 외"/>
    <x v="3567"/>
    <x v="0"/>
  </r>
  <r>
    <x v="66"/>
    <x v="66"/>
    <s v="나우chem"/>
    <d v="2023-01-30T00:00:00"/>
    <s v="20230130-7002-1"/>
    <s v="요오드"/>
    <x v="3568"/>
    <x v="0"/>
  </r>
  <r>
    <x v="66"/>
    <x v="66"/>
    <s v="(주)어드밴스메탈"/>
    <d v="2023-01-31T00:00:00"/>
    <s v="20230131-7012-1"/>
    <s v="Au"/>
    <x v="3569"/>
    <x v="0"/>
  </r>
  <r>
    <x v="66"/>
    <x v="66"/>
    <s v="NANJING GUOSHENG ELECTRONIC CO"/>
    <d v="2023-02-09T00:00:00"/>
    <s v="20230209-7003-1"/>
    <s v="Wafer"/>
    <x v="2734"/>
    <x v="0"/>
  </r>
  <r>
    <x v="66"/>
    <x v="66"/>
    <s v="NANJING EVERGREEN TRADE CO LTD"/>
    <d v="2023-02-09T00:00:00"/>
    <s v="20230209-7004-1"/>
    <s v="Wafer"/>
    <x v="2735"/>
    <x v="0"/>
  </r>
  <r>
    <x v="66"/>
    <x v="66"/>
    <s v="(주)어드밴스메탈"/>
    <d v="2023-02-15T00:00:00"/>
    <s v="20230215-7014-1"/>
    <s v="Au"/>
    <x v="3570"/>
    <x v="0"/>
  </r>
  <r>
    <x v="66"/>
    <x v="66"/>
    <s v="FILM TRONICS INC"/>
    <d v="2023-02-16T00:00:00"/>
    <s v="20230216-7005-1"/>
    <s v="PBF 1.4AS"/>
    <x v="2736"/>
    <x v="0"/>
  </r>
  <r>
    <x v="66"/>
    <x v="66"/>
    <s v="에치세미텍"/>
    <d v="2023-02-20T00:00:00"/>
    <s v="20230220-7016-1"/>
    <s v="Al etchant"/>
    <x v="3571"/>
    <x v="0"/>
  </r>
  <r>
    <x v="66"/>
    <x v="66"/>
    <s v="효동켐이엔지(주)"/>
    <d v="2023-02-27T00:00:00"/>
    <s v="20230227-7003-1"/>
    <s v="DPD-200 외"/>
    <x v="1425"/>
    <x v="0"/>
  </r>
  <r>
    <x v="66"/>
    <x v="66"/>
    <s v="(주)어드밴스메탈"/>
    <d v="2023-02-28T00:00:00"/>
    <s v="20230228-7017-1"/>
    <s v="Au"/>
    <x v="3572"/>
    <x v="0"/>
  </r>
  <r>
    <x v="66"/>
    <x v="66"/>
    <s v="주식회사 케미탑상사"/>
    <d v="2023-02-28T00:00:00"/>
    <s v="20230228-7021-1"/>
    <s v="아세톤 외"/>
    <x v="3573"/>
    <x v="0"/>
  </r>
  <r>
    <x v="66"/>
    <x v="66"/>
    <s v="나우chem"/>
    <d v="2023-02-28T00:00:00"/>
    <s v="20230228-7022-1"/>
    <s v="요오드"/>
    <x v="3574"/>
    <x v="0"/>
  </r>
  <r>
    <x v="66"/>
    <x v="66"/>
    <s v="(주)세원"/>
    <d v="2023-02-28T00:00:00"/>
    <s v="20230228-7023-1"/>
    <s v="황산 외"/>
    <x v="3575"/>
    <x v="0"/>
  </r>
  <r>
    <x v="66"/>
    <x v="66"/>
    <s v="NANJING GUOSHENG ELECTRONIC CO"/>
    <d v="2023-03-02T00:00:00"/>
    <s v="20230302-7005-1"/>
    <s v="Wafer"/>
    <x v="2748"/>
    <x v="0"/>
  </r>
  <r>
    <x v="66"/>
    <x v="66"/>
    <s v="세기트레이딩"/>
    <d v="2023-03-03T00:00:00"/>
    <s v="20230303-7012-1"/>
    <s v="Sn"/>
    <x v="3576"/>
    <x v="0"/>
  </r>
  <r>
    <x v="66"/>
    <x v="66"/>
    <s v="SUZHOU RUI HONG ELECTRONIC CHE"/>
    <d v="2023-03-15T00:00:00"/>
    <s v="20230315-7005-1"/>
    <s v="약품"/>
    <x v="2745"/>
    <x v="0"/>
  </r>
  <r>
    <x v="66"/>
    <x v="66"/>
    <s v="(주)어드밴스메탈"/>
    <d v="2023-03-15T00:00:00"/>
    <s v="20230315-7006-1"/>
    <s v="Au"/>
    <x v="3577"/>
    <x v="0"/>
  </r>
  <r>
    <x v="66"/>
    <x v="66"/>
    <s v="NANJING EVERGREEN TRADE CO LTD"/>
    <d v="2023-03-20T00:00:00"/>
    <s v="20230320-7015-1"/>
    <s v="Wafer"/>
    <x v="2746"/>
    <x v="0"/>
  </r>
  <r>
    <x v="66"/>
    <x v="66"/>
    <s v="에치세미텍"/>
    <d v="2023-03-25T00:00:00"/>
    <s v="20230325-7003-1"/>
    <s v="Al etchant"/>
    <x v="3578"/>
    <x v="0"/>
  </r>
  <r>
    <x v="66"/>
    <x v="66"/>
    <s v="효동켐이엔지(주)"/>
    <d v="2023-03-27T00:00:00"/>
    <s v="20230327-7018-1"/>
    <s v="DPD-200 외"/>
    <x v="2486"/>
    <x v="0"/>
  </r>
  <r>
    <x v="66"/>
    <x v="66"/>
    <s v="나우chem"/>
    <d v="2023-03-27T00:00:00"/>
    <s v="20230327-7021-1"/>
    <s v="요오드"/>
    <x v="3579"/>
    <x v="0"/>
  </r>
  <r>
    <x v="66"/>
    <x v="66"/>
    <s v="(주)어드밴스메탈"/>
    <d v="2023-03-31T00:00:00"/>
    <s v="20230331-7016-1"/>
    <s v="Au"/>
    <x v="3580"/>
    <x v="0"/>
  </r>
  <r>
    <x v="66"/>
    <x v="66"/>
    <s v="(주)세원"/>
    <d v="2023-03-31T00:00:00"/>
    <s v="20230331-7017-1"/>
    <s v="황산 외"/>
    <x v="3581"/>
    <x v="0"/>
  </r>
  <r>
    <x v="66"/>
    <x v="66"/>
    <s v="주식회사 케미탑상사"/>
    <d v="2023-03-31T00:00:00"/>
    <s v="20230331-7029-1"/>
    <s v="아세톤 외"/>
    <x v="3582"/>
    <x v="0"/>
  </r>
  <r>
    <x v="66"/>
    <x v="66"/>
    <s v="NANJING EVERGREEN TRADE CO LTD"/>
    <d v="2023-04-04T00:00:00"/>
    <s v="20230404-7006-1"/>
    <s v="Wafer"/>
    <x v="2759"/>
    <x v="0"/>
  </r>
  <r>
    <x v="66"/>
    <x v="66"/>
    <s v="NANJING GUOSHENG ELECTRONIC CO"/>
    <d v="2023-04-06T00:00:00"/>
    <s v="20230406-7009-1"/>
    <s v="Wafer"/>
    <x v="2758"/>
    <x v="0"/>
  </r>
  <r>
    <x v="66"/>
    <x v="66"/>
    <s v="GLOBALWAFERS CO., LTD."/>
    <d v="2023-04-12T00:00:00"/>
    <s v="20230412-7006-1"/>
    <s v="WAFER"/>
    <x v="2143"/>
    <x v="0"/>
  </r>
  <r>
    <x v="66"/>
    <x v="66"/>
    <s v="(주)어드밴스메탈"/>
    <d v="2023-04-15T00:00:00"/>
    <s v="20230415-7002-1"/>
    <s v="Au"/>
    <x v="3583"/>
    <x v="0"/>
  </r>
  <r>
    <x v="66"/>
    <x v="66"/>
    <s v="(주)세미칩스"/>
    <d v="2023-04-25T00:00:00"/>
    <s v="20230425-7021-1"/>
    <s v="Wafer"/>
    <x v="3584"/>
    <x v="0"/>
  </r>
  <r>
    <x v="66"/>
    <x v="66"/>
    <s v="에치세미텍"/>
    <d v="2023-04-25T00:00:00"/>
    <s v="20230425-7032-1"/>
    <s v="Al etchant"/>
    <x v="3585"/>
    <x v="0"/>
  </r>
  <r>
    <x v="66"/>
    <x v="66"/>
    <s v="효동켐이엔지(주)"/>
    <d v="2023-04-26T00:00:00"/>
    <s v="20230426-7003-1"/>
    <s v="DPD-200 외"/>
    <x v="3586"/>
    <x v="0"/>
  </r>
  <r>
    <x v="66"/>
    <x v="66"/>
    <s v="나우chem"/>
    <d v="2023-04-27T00:00:00"/>
    <s v="20230427-7002-1"/>
    <s v="요오드"/>
    <x v="3587"/>
    <x v="0"/>
  </r>
  <r>
    <x v="66"/>
    <x v="66"/>
    <s v="(주)어드밴스메탈"/>
    <d v="2023-04-28T00:00:00"/>
    <s v="20230428-7020-1"/>
    <s v="Au"/>
    <x v="3588"/>
    <x v="0"/>
  </r>
  <r>
    <x v="66"/>
    <x v="66"/>
    <s v="주식회사 케미탑상사"/>
    <d v="2023-04-28T00:00:00"/>
    <s v="20230428-7022-1"/>
    <s v="아세톤 외"/>
    <x v="3589"/>
    <x v="0"/>
  </r>
  <r>
    <x v="66"/>
    <x v="66"/>
    <s v="(주)세원"/>
    <d v="2023-04-29T00:00:00"/>
    <s v="20230429-7002-1"/>
    <s v="황산 외"/>
    <x v="3590"/>
    <x v="0"/>
  </r>
  <r>
    <x v="66"/>
    <x v="66"/>
    <s v="세기트레이딩"/>
    <d v="2023-05-02T00:00:00"/>
    <s v="20230502-7026-1"/>
    <s v="Sn"/>
    <x v="3576"/>
    <x v="0"/>
  </r>
  <r>
    <x v="66"/>
    <x v="66"/>
    <s v="NANJING GUOSHENG ELECTRONIC CO"/>
    <d v="2023-05-03T00:00:00"/>
    <s v="20230503-7012-1"/>
    <s v="Wafer"/>
    <x v="3591"/>
    <x v="0"/>
  </r>
  <r>
    <x v="66"/>
    <x v="66"/>
    <s v="NANJING EVERGREEN TRADE CO LTD"/>
    <d v="2023-05-08T00:00:00"/>
    <s v="20230508-7008-1"/>
    <s v="Wafer"/>
    <x v="2773"/>
    <x v="0"/>
  </r>
  <r>
    <x v="66"/>
    <x v="66"/>
    <s v="NANJING GUOSHENG ELECTRONIC CO"/>
    <d v="2023-05-08T00:00:00"/>
    <s v="20230508-7010-1"/>
    <s v="Wafer"/>
    <x v="3592"/>
    <x v="0"/>
  </r>
  <r>
    <x v="66"/>
    <x v="66"/>
    <s v="세기트레이딩"/>
    <d v="2023-05-10T00:00:00"/>
    <s v="20230510-7029-1"/>
    <s v="Sn"/>
    <x v="3576"/>
    <x v="0"/>
  </r>
  <r>
    <x v="66"/>
    <x v="66"/>
    <s v="(주)어드밴스메탈"/>
    <d v="2023-05-15T00:00:00"/>
    <s v="20230515-7024-1"/>
    <s v="Au"/>
    <x v="3593"/>
    <x v="0"/>
  </r>
  <r>
    <x v="66"/>
    <x v="66"/>
    <s v="나우chem"/>
    <d v="2023-05-23T00:00:00"/>
    <s v="20230523-7001-1"/>
    <s v="요오드 외"/>
    <x v="3594"/>
    <x v="0"/>
  </r>
  <r>
    <x v="66"/>
    <x v="66"/>
    <s v="(주)세원"/>
    <d v="2023-05-24T00:00:00"/>
    <s v="20230524-7002-1"/>
    <s v="황산 외"/>
    <x v="3595"/>
    <x v="0"/>
  </r>
  <r>
    <x v="66"/>
    <x v="66"/>
    <s v="에치세미텍"/>
    <d v="2023-05-24T00:00:00"/>
    <s v="20230524-7003-1"/>
    <s v="Al etchant"/>
    <x v="3596"/>
    <x v="0"/>
  </r>
  <r>
    <x v="66"/>
    <x v="66"/>
    <s v="SUZHOU RUI HONG ELECTRONIC CHE"/>
    <d v="2023-05-24T00:00:00"/>
    <s v="20230524-7005-1"/>
    <s v="약품"/>
    <x v="2774"/>
    <x v="0"/>
  </r>
  <r>
    <x v="66"/>
    <x v="66"/>
    <s v="(주)세미칩스"/>
    <d v="2023-05-31T00:00:00"/>
    <s v="20230531-7019-1"/>
    <s v="Wafer"/>
    <x v="3597"/>
    <x v="0"/>
  </r>
  <r>
    <x v="66"/>
    <x v="66"/>
    <s v="주식회사 케미탑상사"/>
    <d v="2023-05-31T00:00:00"/>
    <s v="20230531-7022-1"/>
    <s v="아세톤 외"/>
    <x v="3598"/>
    <x v="0"/>
  </r>
  <r>
    <x v="66"/>
    <x v="66"/>
    <s v="(주)어드밴스메탈"/>
    <d v="2023-05-31T00:00:00"/>
    <s v="20230531-7025-1"/>
    <s v="Au"/>
    <x v="3599"/>
    <x v="0"/>
  </r>
  <r>
    <x v="66"/>
    <x v="66"/>
    <s v="효동켐이엔지(주)"/>
    <d v="2023-05-31T00:00:00"/>
    <s v="20230531-7026-1"/>
    <s v="DPD-200 외"/>
    <x v="3600"/>
    <x v="0"/>
  </r>
  <r>
    <x v="66"/>
    <x v="66"/>
    <s v="NANJING GUOSHENG ELECTRONIC CO"/>
    <d v="2023-06-05T00:00:00"/>
    <s v="20230605-7005-1"/>
    <s v="Wafer"/>
    <x v="2783"/>
    <x v="0"/>
  </r>
  <r>
    <x v="66"/>
    <x v="66"/>
    <s v="NANJING EVERGREEN TRADE CO LTD"/>
    <d v="2023-06-05T00:00:00"/>
    <s v="20230605-7007-1"/>
    <s v="Wafer"/>
    <x v="3601"/>
    <x v="0"/>
  </r>
  <r>
    <x v="66"/>
    <x v="66"/>
    <s v="(주)어드밴스메탈"/>
    <d v="2023-06-15T00:00:00"/>
    <s v="20230615-7011-1"/>
    <s v="Au"/>
    <x v="3602"/>
    <x v="0"/>
  </r>
  <r>
    <x v="66"/>
    <x v="66"/>
    <s v="NANJING EVERGREEN TRADE CO LTD"/>
    <d v="2023-06-16T00:00:00"/>
    <s v="20230616-7015-1"/>
    <s v="Wafer"/>
    <x v="3603"/>
    <x v="0"/>
  </r>
  <r>
    <x v="66"/>
    <x v="66"/>
    <s v="효동켐이엔지(주)"/>
    <d v="2023-06-23T00:00:00"/>
    <s v="20230623-7006-1"/>
    <s v="DPD-200 외"/>
    <x v="1741"/>
    <x v="0"/>
  </r>
  <r>
    <x v="66"/>
    <x v="66"/>
    <s v="에치세미텍"/>
    <d v="2023-06-25T00:00:00"/>
    <s v="20230625-7002-1"/>
    <s v="Al etchant"/>
    <x v="3604"/>
    <x v="0"/>
  </r>
  <r>
    <x v="66"/>
    <x v="66"/>
    <s v="나우chem"/>
    <d v="2023-06-27T00:00:00"/>
    <s v="20230627-7002-1"/>
    <s v="요오드 외"/>
    <x v="2268"/>
    <x v="0"/>
  </r>
  <r>
    <x v="66"/>
    <x v="66"/>
    <s v="(주)어드밴스메탈"/>
    <d v="2023-06-27T00:00:00"/>
    <s v="20230627-7005-1"/>
    <s v="Au 외"/>
    <x v="3605"/>
    <x v="0"/>
  </r>
  <r>
    <x v="66"/>
    <x v="66"/>
    <s v="(주)세원"/>
    <d v="2023-06-27T00:00:00"/>
    <s v="20230627-7006-1"/>
    <s v="황산 외"/>
    <x v="3606"/>
    <x v="0"/>
  </r>
  <r>
    <x v="66"/>
    <x v="66"/>
    <s v="(주)세미칩스"/>
    <d v="2023-06-28T00:00:00"/>
    <s v="20230628-7006-1"/>
    <s v="Wafer"/>
    <x v="3607"/>
    <x v="0"/>
  </r>
  <r>
    <x v="66"/>
    <x v="66"/>
    <s v="주식회사 케미탑상사"/>
    <d v="2023-06-30T00:00:00"/>
    <s v="20230630-7029-1"/>
    <s v="아세톤 외"/>
    <x v="3608"/>
    <x v="0"/>
  </r>
  <r>
    <x v="66"/>
    <x v="66"/>
    <s v="Wuxi Pango Semiconductor Technology Co.,Lt"/>
    <d v="2023-07-03T00:00:00"/>
    <s v="20230703-7002-1"/>
    <s v="WAFER"/>
    <x v="2147"/>
    <x v="0"/>
  </r>
  <r>
    <x v="66"/>
    <x v="66"/>
    <s v="클랩"/>
    <d v="2023-07-11T00:00:00"/>
    <s v="20230711-7005-1"/>
    <s v="Acetone"/>
    <x v="1209"/>
    <x v="0"/>
  </r>
  <r>
    <x v="66"/>
    <x v="66"/>
    <s v="클랩"/>
    <d v="2023-07-11T00:00:00"/>
    <s v="20230711-7005-2"/>
    <s v="LMC-20 Stripper"/>
    <x v="1583"/>
    <x v="0"/>
  </r>
  <r>
    <x v="66"/>
    <x v="66"/>
    <s v="NANJING GUOSHENG ELECTRONIC CO"/>
    <d v="2023-07-12T00:00:00"/>
    <s v="20230712-7007-1"/>
    <s v="Wafer"/>
    <x v="2796"/>
    <x v="0"/>
  </r>
  <r>
    <x v="66"/>
    <x v="66"/>
    <s v="POME SCI-TECH CO.,LTD"/>
    <d v="2023-07-13T00:00:00"/>
    <s v="20230713-7001-1"/>
    <s v="ZKPI-3022S"/>
    <x v="2148"/>
    <x v="0"/>
  </r>
  <r>
    <x v="66"/>
    <x v="66"/>
    <s v="(주)어드밴스메탈"/>
    <d v="2023-07-15T00:00:00"/>
    <s v="20230715-7001-1"/>
    <s v="Au 외"/>
    <x v="3609"/>
    <x v="0"/>
  </r>
  <r>
    <x v="66"/>
    <x v="66"/>
    <s v="(주)제우스"/>
    <d v="2023-07-20T00:00:00"/>
    <s v="20230720-7009-1"/>
    <s v="DEVELOP"/>
    <x v="3610"/>
    <x v="0"/>
  </r>
  <r>
    <x v="66"/>
    <x v="66"/>
    <s v="(주)세원"/>
    <d v="2023-07-24T00:00:00"/>
    <s v="20230724-7009-1"/>
    <s v="황산 외"/>
    <x v="3611"/>
    <x v="0"/>
  </r>
  <r>
    <x v="66"/>
    <x v="66"/>
    <s v="효동켐이엔지(주)"/>
    <d v="2023-07-24T00:00:00"/>
    <s v="20230724-7010-1"/>
    <s v="DPD-200 외"/>
    <x v="3586"/>
    <x v="0"/>
  </r>
  <r>
    <x v="66"/>
    <x v="66"/>
    <s v="나우chem"/>
    <d v="2023-07-24T00:00:00"/>
    <s v="20230724-7011-1"/>
    <s v="요오드 외"/>
    <x v="2208"/>
    <x v="0"/>
  </r>
  <r>
    <x v="66"/>
    <x v="66"/>
    <s v="(주)세미칩스"/>
    <d v="2023-07-25T00:00:00"/>
    <s v="20230725-7043-1"/>
    <s v="Wafer"/>
    <x v="3612"/>
    <x v="0"/>
  </r>
  <r>
    <x v="66"/>
    <x v="66"/>
    <s v="(주)어드밴스메탈"/>
    <d v="2023-07-25T00:00:00"/>
    <s v="20230725-7060-1"/>
    <s v="Au 외"/>
    <x v="3613"/>
    <x v="0"/>
  </r>
  <r>
    <x v="66"/>
    <x v="66"/>
    <s v="에치세미텍"/>
    <d v="2023-07-25T00:00:00"/>
    <s v="20230725-7064-1"/>
    <s v="Al etchant"/>
    <x v="3614"/>
    <x v="0"/>
  </r>
  <r>
    <x v="66"/>
    <x v="66"/>
    <s v="주식회사 케미탑상사"/>
    <d v="2023-07-27T00:00:00"/>
    <s v="20230727-7001-1"/>
    <s v="아세톤 외"/>
    <x v="3615"/>
    <x v="0"/>
  </r>
  <r>
    <x v="66"/>
    <x v="66"/>
    <s v="NANJING EVERGREEN TRADE CO LTD"/>
    <d v="2023-08-04T00:00:00"/>
    <s v="20230804-7006-1"/>
    <s v="Wafer"/>
    <x v="2805"/>
    <x v="0"/>
  </r>
  <r>
    <x v="66"/>
    <x v="66"/>
    <s v="(주)어드밴스메탈"/>
    <d v="2023-08-15T00:00:00"/>
    <s v="20230815-7002-1"/>
    <s v="Au 외"/>
    <x v="3616"/>
    <x v="0"/>
  </r>
  <r>
    <x v="66"/>
    <x v="66"/>
    <s v="FILM TRONICS INC"/>
    <d v="2023-08-22T00:00:00"/>
    <s v="20230822-7001-1"/>
    <s v="PBF 1.4AS"/>
    <x v="2806"/>
    <x v="0"/>
  </r>
  <r>
    <x v="66"/>
    <x v="66"/>
    <s v="나우chem"/>
    <d v="2023-08-24T00:00:00"/>
    <s v="20230824-7001-1"/>
    <s v="요오드 외"/>
    <x v="3617"/>
    <x v="0"/>
  </r>
  <r>
    <x v="66"/>
    <x v="66"/>
    <s v="(주)세원"/>
    <d v="2023-08-24T00:00:00"/>
    <s v="20230824-7003-1"/>
    <s v="황산 외"/>
    <x v="3618"/>
    <x v="0"/>
  </r>
  <r>
    <x v="66"/>
    <x v="66"/>
    <s v="주식회사 케미탑상사"/>
    <d v="2023-08-24T00:00:00"/>
    <s v="20230824-7004-1"/>
    <s v="아세톤 외"/>
    <x v="3619"/>
    <x v="0"/>
  </r>
  <r>
    <x v="66"/>
    <x v="66"/>
    <s v="효동켐이엔지(주)"/>
    <d v="2023-08-24T00:00:00"/>
    <s v="20230824-7007-1"/>
    <s v="DPD-200 외"/>
    <x v="1741"/>
    <x v="0"/>
  </r>
  <r>
    <x v="66"/>
    <x v="66"/>
    <s v="GLOBALWAFERS CO., LTD."/>
    <d v="2023-08-24T00:00:00"/>
    <s v="20230824-7009-1"/>
    <s v="WAFER"/>
    <x v="2152"/>
    <x v="0"/>
  </r>
  <r>
    <x v="66"/>
    <x v="66"/>
    <s v="(주)어드밴스메탈"/>
    <d v="2023-08-25T00:00:00"/>
    <s v="20230825-7015-1"/>
    <s v="Au 외"/>
    <x v="3620"/>
    <x v="0"/>
  </r>
  <r>
    <x v="66"/>
    <x v="66"/>
    <s v="SUZHOU RUI HONG ELECTRONIC CHE"/>
    <d v="2023-08-25T00:00:00"/>
    <s v="20230825-7021-1"/>
    <s v="약품"/>
    <x v="2807"/>
    <x v="0"/>
  </r>
  <r>
    <x v="66"/>
    <x v="66"/>
    <s v="(주)세미칩스"/>
    <d v="2023-08-28T00:00:00"/>
    <s v="20230828-7007-1"/>
    <s v="Wafer"/>
    <x v="3621"/>
    <x v="0"/>
  </r>
  <r>
    <x v="66"/>
    <x v="66"/>
    <s v="에치세미텍"/>
    <d v="2023-08-28T00:00:00"/>
    <s v="20230828-7009-1"/>
    <s v="Al etchant"/>
    <x v="3614"/>
    <x v="0"/>
  </r>
  <r>
    <x v="66"/>
    <x v="66"/>
    <s v="NANJING GUOSHENG ELECTRONIC CO"/>
    <d v="2023-08-28T00:00:00"/>
    <s v="20230828-7012-1"/>
    <s v="Wafer"/>
    <x v="2808"/>
    <x v="0"/>
  </r>
  <r>
    <x v="66"/>
    <x v="66"/>
    <s v="NANJING GUOSHENG ELECTRONIC CO"/>
    <d v="2023-09-06T00:00:00"/>
    <s v="20230906-7003-1"/>
    <s v="Wafer"/>
    <x v="2816"/>
    <x v="0"/>
  </r>
  <r>
    <x v="66"/>
    <x v="66"/>
    <s v="NANJING EVERGREEN TRADE CO LTD"/>
    <d v="2023-09-11T00:00:00"/>
    <s v="20230911-7016-1"/>
    <s v="Wafer"/>
    <x v="3622"/>
    <x v="0"/>
  </r>
  <r>
    <x v="66"/>
    <x v="66"/>
    <s v="Wuxi Pango Semiconductor Technology Co.,Lt"/>
    <d v="2023-09-12T00:00:00"/>
    <s v="20230912-7008-1"/>
    <s v="Wafer"/>
    <x v="2819"/>
    <x v="0"/>
  </r>
  <r>
    <x v="66"/>
    <x v="66"/>
    <s v="(주)어드밴스메탈"/>
    <d v="2023-09-15T00:00:00"/>
    <s v="20230915-7010-1"/>
    <s v="Au 외"/>
    <x v="3623"/>
    <x v="0"/>
  </r>
  <r>
    <x v="66"/>
    <x v="66"/>
    <s v="NANJING EVERGREEN TRADE CO LTD"/>
    <d v="2023-09-18T00:00:00"/>
    <s v="20230918-7008-1"/>
    <s v="Wafer"/>
    <x v="3624"/>
    <x v="0"/>
  </r>
  <r>
    <x v="66"/>
    <x v="66"/>
    <s v="주식회사 케미탑상사"/>
    <d v="2023-09-19T00:00:00"/>
    <s v="20230919-7006-1"/>
    <s v="아세톤 외"/>
    <x v="3625"/>
    <x v="0"/>
  </r>
  <r>
    <x v="66"/>
    <x v="66"/>
    <s v="(주)어드밴스메탈"/>
    <d v="2023-09-22T00:00:00"/>
    <s v="20230922-7007-1"/>
    <s v="Au 외"/>
    <x v="3626"/>
    <x v="0"/>
  </r>
  <r>
    <x v="66"/>
    <x v="66"/>
    <s v="(주)세미칩스"/>
    <d v="2023-09-22T00:00:00"/>
    <s v="20230922-7009-1"/>
    <s v="Wafer"/>
    <x v="3627"/>
    <x v="0"/>
  </r>
  <r>
    <x v="66"/>
    <x v="66"/>
    <s v="(주)세원"/>
    <d v="2023-09-30T00:00:00"/>
    <s v="20230930-7005-1"/>
    <s v="황산 외"/>
    <x v="3628"/>
    <x v="0"/>
  </r>
  <r>
    <x v="66"/>
    <x v="66"/>
    <s v="(주)세미칩스"/>
    <d v="2023-10-12T00:00:00"/>
    <s v="20231012-7002-1"/>
    <s v="Wafer"/>
    <x v="3629"/>
    <x v="0"/>
  </r>
  <r>
    <x v="66"/>
    <x v="66"/>
    <s v="NANJING GUOSHENG ELECTRONIC CO"/>
    <d v="2023-10-12T00:00:00"/>
    <s v="20231012-7008-1"/>
    <s v="Wafer"/>
    <x v="2827"/>
    <x v="0"/>
  </r>
  <r>
    <x v="66"/>
    <x v="66"/>
    <s v="POME SCI-TECH CO.,LTD"/>
    <d v="2023-10-13T00:00:00"/>
    <s v="20231013-7003-1"/>
    <s v="ZKPI-3022S"/>
    <x v="2155"/>
    <x v="0"/>
  </r>
  <r>
    <x v="66"/>
    <x v="66"/>
    <s v="NANJING EVERGREEN TRADE CO LTD"/>
    <d v="2023-10-13T00:00:00"/>
    <s v="20231013-7004-1"/>
    <s v="Wafer"/>
    <x v="3630"/>
    <x v="0"/>
  </r>
  <r>
    <x v="66"/>
    <x v="66"/>
    <s v="(주)어드밴스메탈"/>
    <d v="2023-10-15T00:00:00"/>
    <s v="20231015-7003-1"/>
    <s v="Au 외"/>
    <x v="3631"/>
    <x v="0"/>
  </r>
  <r>
    <x v="66"/>
    <x v="66"/>
    <s v="세기트레이딩"/>
    <d v="2023-10-20T00:00:00"/>
    <s v="20231020-7005-1"/>
    <s v="Sn"/>
    <x v="3576"/>
    <x v="0"/>
  </r>
  <r>
    <x v="66"/>
    <x v="66"/>
    <s v="(주)어드밴스메탈"/>
    <d v="2023-10-25T00:00:00"/>
    <s v="20231025-7030-1"/>
    <s v="Au 외"/>
    <x v="3632"/>
    <x v="0"/>
  </r>
  <r>
    <x v="66"/>
    <x v="66"/>
    <s v="주식회사 케미탑상사"/>
    <d v="2023-10-26T00:00:00"/>
    <s v="20231026-7003-1"/>
    <s v="불산 외"/>
    <x v="3633"/>
    <x v="0"/>
  </r>
  <r>
    <x v="66"/>
    <x v="66"/>
    <s v="NANJING EVERGREEN TRADE CO LTD"/>
    <d v="2023-10-31T00:00:00"/>
    <s v="20231031-7020-1"/>
    <s v="Wafer"/>
    <x v="3634"/>
    <x v="0"/>
  </r>
  <r>
    <x v="66"/>
    <x v="66"/>
    <s v="나노켐"/>
    <d v="2023-11-07T00:00:00"/>
    <s v="20231107-7007-1"/>
    <s v="BBr3"/>
    <x v="3635"/>
    <x v="0"/>
  </r>
  <r>
    <x v="66"/>
    <x v="66"/>
    <s v="NANJING GUOSHENG ELECTRONIC CO"/>
    <d v="2023-11-09T00:00:00"/>
    <s v="20231109-7001-1"/>
    <s v="Wafer"/>
    <x v="3636"/>
    <x v="0"/>
  </r>
  <r>
    <x v="66"/>
    <x v="66"/>
    <s v="(주)어드밴스메탈"/>
    <d v="2023-11-15T00:00:00"/>
    <s v="20231115-7007-1"/>
    <s v="Au"/>
    <x v="3637"/>
    <x v="0"/>
  </r>
  <r>
    <x v="66"/>
    <x v="66"/>
    <s v="NANJING GUOSHENG ELECTRONIC CO"/>
    <d v="2023-11-16T00:00:00"/>
    <s v="20231116-7016-1"/>
    <s v="Wafer"/>
    <x v="3638"/>
    <x v="0"/>
  </r>
  <r>
    <x v="66"/>
    <x v="66"/>
    <s v="NANJING EVERGREEN TRADE CO LTD"/>
    <d v="2023-11-22T00:00:00"/>
    <s v="20231122-7004-1"/>
    <s v="Wafer"/>
    <x v="3639"/>
    <x v="0"/>
  </r>
  <r>
    <x v="66"/>
    <x v="66"/>
    <s v="NANJING EVERGREEN TRADE CO LTD"/>
    <d v="2023-11-22T00:00:00"/>
    <s v="20231122-7005-1"/>
    <s v="Wafer"/>
    <x v="3640"/>
    <x v="0"/>
  </r>
  <r>
    <x v="66"/>
    <x v="66"/>
    <s v="(주)세미칩스"/>
    <d v="2023-11-23T00:00:00"/>
    <s v="20231123-7001-1"/>
    <s v="Wafer"/>
    <x v="3641"/>
    <x v="0"/>
  </r>
  <r>
    <x v="66"/>
    <x v="66"/>
    <s v="NANJING GUOSHENG ELECTRONIC CO"/>
    <d v="2023-11-23T00:00:00"/>
    <s v="20231123-7009-1"/>
    <s v="Wafer"/>
    <x v="3642"/>
    <x v="0"/>
  </r>
  <r>
    <x v="66"/>
    <x v="66"/>
    <s v="주식회사 케미탑상사"/>
    <d v="2023-11-24T00:00:00"/>
    <s v="20231124-7009-1"/>
    <s v="불산 외"/>
    <x v="3643"/>
    <x v="0"/>
  </r>
  <r>
    <x v="66"/>
    <x v="66"/>
    <s v="(주)어드밴스메탈"/>
    <d v="2023-11-25T00:00:00"/>
    <s v="20231125-7002-1"/>
    <s v="Au"/>
    <x v="3644"/>
    <x v="0"/>
  </r>
  <r>
    <x v="66"/>
    <x v="66"/>
    <s v="(주)세원"/>
    <d v="2023-11-27T00:00:00"/>
    <s v="20231127-7007-1"/>
    <s v="암모니아수 외"/>
    <x v="3645"/>
    <x v="0"/>
  </r>
  <r>
    <x v="66"/>
    <x v="66"/>
    <s v="효동켐이엔지(주)"/>
    <d v="2023-11-27T00:00:00"/>
    <s v="20231127-7008-1"/>
    <s v="AZ GXR-601 1GAL"/>
    <x v="3646"/>
    <x v="0"/>
  </r>
  <r>
    <x v="66"/>
    <x v="66"/>
    <s v="SUZHOU RUI HONG ELECTRONIC CHE"/>
    <d v="2023-11-29T00:00:00"/>
    <s v="20231129-7011-1"/>
    <s v="약품"/>
    <x v="2837"/>
    <x v="0"/>
  </r>
  <r>
    <x v="66"/>
    <x v="66"/>
    <s v="MCL Electronic mareials Co., Ltd"/>
    <d v="2023-12-04T00:00:00"/>
    <s v="20231204-7014-1"/>
    <s v="Wafer"/>
    <x v="3647"/>
    <x v="0"/>
  </r>
  <r>
    <x v="66"/>
    <x v="66"/>
    <s v="(주)어드밴스메탈"/>
    <d v="2023-12-15T00:00:00"/>
    <s v="20231215-7009-1"/>
    <s v="Au"/>
    <x v="3648"/>
    <x v="0"/>
  </r>
  <r>
    <x v="66"/>
    <x v="66"/>
    <s v="효동켐이엔지(주)"/>
    <d v="2023-12-21T00:00:00"/>
    <s v="20231221-7003-1"/>
    <s v="AZ GXR-601"/>
    <x v="3649"/>
    <x v="0"/>
  </r>
  <r>
    <x v="66"/>
    <x v="66"/>
    <s v="나우chem"/>
    <d v="2023-12-21T00:00:00"/>
    <s v="20231221-7004-1"/>
    <s v="요오드 외"/>
    <x v="3650"/>
    <x v="0"/>
  </r>
  <r>
    <x v="66"/>
    <x v="66"/>
    <s v="주식회사 케미탑상사"/>
    <d v="2023-12-21T00:00:00"/>
    <s v="20231221-7005-1"/>
    <s v="아세톤 외"/>
    <x v="3651"/>
    <x v="0"/>
  </r>
  <r>
    <x v="66"/>
    <x v="66"/>
    <s v="(주)세원"/>
    <d v="2023-12-21T00:00:00"/>
    <s v="20231221-7011-1"/>
    <s v="황산 외"/>
    <x v="3652"/>
    <x v="0"/>
  </r>
  <r>
    <x v="66"/>
    <x v="66"/>
    <s v="나노켐"/>
    <d v="2023-12-21T00:00:00"/>
    <s v="20231221-7014-1"/>
    <s v="POCL3"/>
    <x v="3653"/>
    <x v="0"/>
  </r>
  <r>
    <x v="66"/>
    <x v="66"/>
    <s v="에치세미텍"/>
    <d v="2023-12-21T00:00:00"/>
    <s v="20231221-7018-1"/>
    <s v="Al etchant"/>
    <x v="3654"/>
    <x v="0"/>
  </r>
  <r>
    <x v="66"/>
    <x v="66"/>
    <s v="NANJING EVERGREEN TRADE CO LTD"/>
    <d v="2023-12-21T00:00:00"/>
    <s v="20231221-7019-1"/>
    <s v="Wafer"/>
    <x v="3655"/>
    <x v="0"/>
  </r>
  <r>
    <x v="66"/>
    <x v="66"/>
    <s v="(주)어드밴스메탈"/>
    <d v="2023-12-22T00:00:00"/>
    <s v="20231222-7032-1"/>
    <s v="Au"/>
    <x v="3656"/>
    <x v="0"/>
  </r>
  <r>
    <x v="67"/>
    <x v="67"/>
    <s v="반도체사업부"/>
    <d v="2023-02-17T00:00:00"/>
    <s v="20230217-7008-3"/>
    <s v="Work Station 폐기"/>
    <x v="1500"/>
    <x v="0"/>
  </r>
  <r>
    <x v="67"/>
    <x v="67"/>
    <s v="반도체사업부"/>
    <d v="2023-06-28T00:00:00"/>
    <s v="20230628-7019-25"/>
    <s v="순수시스템증설 외 22건 폐기"/>
    <x v="1024"/>
    <x v="0"/>
  </r>
  <r>
    <x v="68"/>
    <x v="68"/>
    <s v="롯데렌탈(주)"/>
    <d v="2023-01-20T00:00:00"/>
    <s v="20230120-7002-5"/>
    <s v="1월 차량 렌탈"/>
    <x v="3657"/>
    <x v="0"/>
  </r>
  <r>
    <x v="68"/>
    <x v="68"/>
    <s v="롯데렌탈(주)"/>
    <d v="2023-02-20T00:00:00"/>
    <s v="20230220-7015-5"/>
    <s v="2월 차량 렌탈"/>
    <x v="3658"/>
    <x v="0"/>
  </r>
  <r>
    <x v="68"/>
    <x v="68"/>
    <s v="롯데렌탈(주)"/>
    <d v="2023-03-20T00:00:00"/>
    <s v="20230320-7016-5"/>
    <s v="3월 차량 렌탈"/>
    <x v="3659"/>
    <x v="0"/>
  </r>
  <r>
    <x v="68"/>
    <x v="68"/>
    <s v="롯데렌탈(주)"/>
    <d v="2023-04-20T00:00:00"/>
    <s v="20230420-7005-5"/>
    <s v="4월 차량 렌탈"/>
    <x v="3660"/>
    <x v="0"/>
  </r>
  <r>
    <x v="68"/>
    <x v="68"/>
    <s v="롯데렌탈(주)"/>
    <d v="2023-05-20T00:00:00"/>
    <s v="20230520-7003-5"/>
    <s v="5월 차량 렌탈"/>
    <x v="3661"/>
    <x v="0"/>
  </r>
  <r>
    <x v="68"/>
    <x v="68"/>
    <s v="롯데렌탈(주)"/>
    <d v="2023-06-20T00:00:00"/>
    <s v="20230620-7010-5"/>
    <s v="6월 차량 렌탈"/>
    <x v="3662"/>
    <x v="0"/>
  </r>
  <r>
    <x v="68"/>
    <x v="68"/>
    <s v="롯데렌탈(주)"/>
    <d v="2023-07-20T00:00:00"/>
    <s v="20230720-7010-5"/>
    <s v="7월 차량 렌탈"/>
    <x v="3663"/>
    <x v="0"/>
  </r>
  <r>
    <x v="68"/>
    <x v="68"/>
    <s v="롯데렌탈(주)"/>
    <d v="2023-08-20T00:00:00"/>
    <s v="20230820-7004-5"/>
    <s v="8월 차량 렌탈"/>
    <x v="3664"/>
    <x v="0"/>
  </r>
  <r>
    <x v="68"/>
    <x v="68"/>
    <s v="롯데렌탈(주)"/>
    <d v="2023-09-20T00:00:00"/>
    <s v="20230920-7015-5"/>
    <s v="9월 차량 렌탈"/>
    <x v="3665"/>
    <x v="0"/>
  </r>
  <r>
    <x v="68"/>
    <x v="68"/>
    <s v="롯데렌탈(주)"/>
    <d v="2023-10-20T00:00:00"/>
    <s v="20231020-7010-5"/>
    <s v="10월 차량 렌탈"/>
    <x v="3666"/>
    <x v="0"/>
  </r>
  <r>
    <x v="68"/>
    <x v="68"/>
    <s v="롯데렌탈(주)"/>
    <d v="2023-11-20T00:00:00"/>
    <s v="20231120-7010-5"/>
    <s v="11월 차량 렌탈"/>
    <x v="3667"/>
    <x v="0"/>
  </r>
  <r>
    <x v="68"/>
    <x v="68"/>
    <s v="롯데렌탈(주)"/>
    <d v="2023-12-20T00:00:00"/>
    <s v="20231220-7008-5"/>
    <s v="12월 차량 렌탈"/>
    <x v="3668"/>
    <x v="0"/>
  </r>
  <r>
    <x v="69"/>
    <x v="69"/>
    <s v="우체국"/>
    <d v="2023-01-01T00:00:00"/>
    <s v="20230101-7001-4"/>
    <s v="이자"/>
    <x v="1"/>
    <x v="2474"/>
  </r>
  <r>
    <x v="69"/>
    <x v="69"/>
    <s v="우체국"/>
    <d v="2023-06-25T00:00:00"/>
    <s v="20230625-7005-2"/>
    <s v="이자"/>
    <x v="1"/>
    <x v="2475"/>
  </r>
  <r>
    <x v="70"/>
    <x v="70"/>
    <s v="이계순"/>
    <d v="2023-01-10T00:00:00"/>
    <s v="20230110-7004-1"/>
    <s v="윤하우스 301호 1월 임차료"/>
    <x v="1276"/>
    <x v="0"/>
  </r>
  <r>
    <x v="70"/>
    <x v="70"/>
    <s v="이계순"/>
    <d v="2023-01-10T00:00:00"/>
    <s v="20230110-7004-2"/>
    <s v="윤하우스 203호 1월 임차료"/>
    <x v="2237"/>
    <x v="0"/>
  </r>
  <r>
    <x v="70"/>
    <x v="70"/>
    <s v="이계순"/>
    <d v="2023-01-10T00:00:00"/>
    <s v="20230110-7004-3"/>
    <s v="윤하우스 201호 1월 임차료"/>
    <x v="1276"/>
    <x v="0"/>
  </r>
  <r>
    <x v="70"/>
    <x v="70"/>
    <s v="롯데렌탈(주)"/>
    <d v="2023-01-20T00:00:00"/>
    <s v="20230120-7002-3"/>
    <s v="1월 차량 렌탈"/>
    <x v="3669"/>
    <x v="0"/>
  </r>
  <r>
    <x v="70"/>
    <x v="70"/>
    <s v="이계순"/>
    <d v="2023-02-03T00:00:00"/>
    <s v="20230203-7001-1"/>
    <s v="윤하우스 301호 2월 임차료"/>
    <x v="1276"/>
    <x v="0"/>
  </r>
  <r>
    <x v="70"/>
    <x v="70"/>
    <s v="이계순"/>
    <d v="2023-02-03T00:00:00"/>
    <s v="20230203-7001-2"/>
    <s v="윤하우스 203호 2월 임차료"/>
    <x v="2237"/>
    <x v="0"/>
  </r>
  <r>
    <x v="70"/>
    <x v="70"/>
    <s v="이계순"/>
    <d v="2023-02-03T00:00:00"/>
    <s v="20230203-7001-3"/>
    <s v="윤하우스 201호 2월 임차료"/>
    <x v="1276"/>
    <x v="0"/>
  </r>
  <r>
    <x v="70"/>
    <x v="70"/>
    <s v="드림정보전산"/>
    <d v="2023-02-06T00:00:00"/>
    <s v="20230206-7012-1"/>
    <s v="복합기"/>
    <x v="1086"/>
    <x v="0"/>
  </r>
  <r>
    <x v="70"/>
    <x v="70"/>
    <s v="한길순"/>
    <d v="2023-02-20T00:00:00"/>
    <s v="20230220-7011-2"/>
    <s v="연구개발 김승량 이사 원룸 월세"/>
    <x v="527"/>
    <x v="0"/>
  </r>
  <r>
    <x v="70"/>
    <x v="70"/>
    <s v="롯데렌탈(주)"/>
    <d v="2023-02-20T00:00:00"/>
    <s v="20230220-7015-3"/>
    <s v="2월 차량 렌탈"/>
    <x v="3670"/>
    <x v="0"/>
  </r>
  <r>
    <x v="70"/>
    <x v="70"/>
    <s v="이계순"/>
    <d v="2023-03-10T00:00:00"/>
    <s v="20230310-7005-1"/>
    <s v="윤하우스 301호 3월 임차료"/>
    <x v="1276"/>
    <x v="0"/>
  </r>
  <r>
    <x v="70"/>
    <x v="70"/>
    <s v="이계순"/>
    <d v="2023-03-10T00:00:00"/>
    <s v="20230310-7005-2"/>
    <s v="윤하우스 203호 3월 임차료"/>
    <x v="2237"/>
    <x v="0"/>
  </r>
  <r>
    <x v="70"/>
    <x v="70"/>
    <s v="이계순"/>
    <d v="2023-03-10T00:00:00"/>
    <s v="20230310-7005-3"/>
    <s v="윤하우스 201호 3월 임차료"/>
    <x v="1276"/>
    <x v="0"/>
  </r>
  <r>
    <x v="70"/>
    <x v="70"/>
    <s v="드림정보전산"/>
    <d v="2023-03-10T00:00:00"/>
    <s v="20230310-7010-1"/>
    <s v="복합기"/>
    <x v="1086"/>
    <x v="0"/>
  </r>
  <r>
    <x v="70"/>
    <x v="70"/>
    <s v="한길순"/>
    <d v="2023-03-15T00:00:00"/>
    <s v="20230315-7002-1"/>
    <s v="골든빌 303호(김승량이사) 3월 임차료3/17~4/16"/>
    <x v="527"/>
    <x v="0"/>
  </r>
  <r>
    <x v="70"/>
    <x v="70"/>
    <s v="롯데렌탈(주)"/>
    <d v="2023-03-20T00:00:00"/>
    <s v="20230320-7016-3"/>
    <s v="3월 차량 렌탈"/>
    <x v="3670"/>
    <x v="0"/>
  </r>
  <r>
    <x v="70"/>
    <x v="70"/>
    <s v="드림정보전산"/>
    <d v="2023-03-27T00:00:00"/>
    <s v="20230327-7019-1"/>
    <s v="3월 복합기"/>
    <x v="1086"/>
    <x v="0"/>
  </r>
  <r>
    <x v="70"/>
    <x v="70"/>
    <s v="이계순"/>
    <d v="2023-04-03T00:00:00"/>
    <s v="20230403-7001-1"/>
    <s v="윤하우스 301호 4월 임차료"/>
    <x v="1276"/>
    <x v="0"/>
  </r>
  <r>
    <x v="70"/>
    <x v="70"/>
    <s v="이계순"/>
    <d v="2023-04-03T00:00:00"/>
    <s v="20230403-7001-2"/>
    <s v="윤하우스 203호 4월 임차료"/>
    <x v="2237"/>
    <x v="0"/>
  </r>
  <r>
    <x v="70"/>
    <x v="70"/>
    <s v="이계순"/>
    <d v="2023-04-03T00:00:00"/>
    <s v="20230403-7001-3"/>
    <s v="윤하우스 201호 4월 임차료"/>
    <x v="1276"/>
    <x v="0"/>
  </r>
  <r>
    <x v="70"/>
    <x v="70"/>
    <s v="한길순"/>
    <d v="2023-04-17T00:00:00"/>
    <s v="20230417-7001-1"/>
    <s v="골든빌 303호(김승량이사) 4월 임차료4/17~5/16"/>
    <x v="527"/>
    <x v="0"/>
  </r>
  <r>
    <x v="70"/>
    <x v="70"/>
    <s v="롯데렌탈(주)"/>
    <d v="2023-04-20T00:00:00"/>
    <s v="20230420-7005-3"/>
    <s v="4월 차량 렌탈"/>
    <x v="3670"/>
    <x v="0"/>
  </r>
  <r>
    <x v="70"/>
    <x v="70"/>
    <s v="이계순"/>
    <d v="2023-05-02T00:00:00"/>
    <s v="20230502-7012-1"/>
    <s v="윤하우스 301호 5월 임차료"/>
    <x v="1276"/>
    <x v="0"/>
  </r>
  <r>
    <x v="70"/>
    <x v="70"/>
    <s v="이계순"/>
    <d v="2023-05-02T00:00:00"/>
    <s v="20230502-7012-2"/>
    <s v="윤하우스 203호 5월 임차료"/>
    <x v="2237"/>
    <x v="0"/>
  </r>
  <r>
    <x v="70"/>
    <x v="70"/>
    <s v="이계순"/>
    <d v="2023-05-02T00:00:00"/>
    <s v="20230502-7012-3"/>
    <s v="윤하우스 201호 5월 임차료"/>
    <x v="1276"/>
    <x v="0"/>
  </r>
  <r>
    <x v="70"/>
    <x v="70"/>
    <s v="드림정보전산"/>
    <d v="2023-05-10T00:00:00"/>
    <s v="20230510-7028-1"/>
    <s v="4월 복합기"/>
    <x v="1086"/>
    <x v="0"/>
  </r>
  <r>
    <x v="70"/>
    <x v="70"/>
    <s v="한길순"/>
    <d v="2023-05-15T00:00:00"/>
    <s v="20230515-7012-1"/>
    <s v="골든빌 303호(김승량이사) 5월 임차료5/17~6/16"/>
    <x v="527"/>
    <x v="0"/>
  </r>
  <r>
    <x v="70"/>
    <x v="70"/>
    <s v="롯데렌탈(주)"/>
    <d v="2023-05-20T00:00:00"/>
    <s v="20230520-7003-3"/>
    <s v="5월 차량 렌탈"/>
    <x v="3670"/>
    <x v="0"/>
  </r>
  <r>
    <x v="70"/>
    <x v="70"/>
    <s v="이계순"/>
    <d v="2023-06-02T00:00:00"/>
    <s v="20230602-7005-1"/>
    <s v="윤하우스 301호 6월 임차료"/>
    <x v="1276"/>
    <x v="0"/>
  </r>
  <r>
    <x v="70"/>
    <x v="70"/>
    <s v="이계순"/>
    <d v="2023-06-02T00:00:00"/>
    <s v="20230602-7005-2"/>
    <s v="윤하우스 203호 6월 임차료"/>
    <x v="2237"/>
    <x v="0"/>
  </r>
  <r>
    <x v="70"/>
    <x v="70"/>
    <s v="이계순"/>
    <d v="2023-06-02T00:00:00"/>
    <s v="20230602-7005-3"/>
    <s v="윤하우스 201호 6월 임차료"/>
    <x v="1276"/>
    <x v="0"/>
  </r>
  <r>
    <x v="70"/>
    <x v="70"/>
    <s v="드림정보전산"/>
    <d v="2023-06-12T00:00:00"/>
    <s v="20230612-7008-1"/>
    <s v="5월 복합기"/>
    <x v="1086"/>
    <x v="0"/>
  </r>
  <r>
    <x v="70"/>
    <x v="70"/>
    <s v="한길순"/>
    <d v="2023-06-15T00:00:00"/>
    <s v="20230615-7001-1"/>
    <s v="골든빌 303호(김승량이사) 6월 임차료6/17~7/16"/>
    <x v="527"/>
    <x v="0"/>
  </r>
  <r>
    <x v="70"/>
    <x v="70"/>
    <s v="롯데렌탈(주)"/>
    <d v="2023-06-20T00:00:00"/>
    <s v="20230620-7010-3"/>
    <s v="6월 차량 렌탈"/>
    <x v="3670"/>
    <x v="0"/>
  </r>
  <r>
    <x v="70"/>
    <x v="70"/>
    <s v="드림정보전산"/>
    <d v="2023-06-26T00:00:00"/>
    <s v="20230626-7029-2"/>
    <s v="6월 복합기"/>
    <x v="1086"/>
    <x v="0"/>
  </r>
  <r>
    <x v="70"/>
    <x v="70"/>
    <s v="이계순"/>
    <d v="2023-07-03T00:00:00"/>
    <s v="20230703-7001-1"/>
    <s v="윤하우스 301호7월 임차료"/>
    <x v="1276"/>
    <x v="0"/>
  </r>
  <r>
    <x v="70"/>
    <x v="70"/>
    <s v="이계순"/>
    <d v="2023-07-03T00:00:00"/>
    <s v="20230703-7001-2"/>
    <s v="윤하우스 203호7월 임차료"/>
    <x v="2237"/>
    <x v="0"/>
  </r>
  <r>
    <x v="70"/>
    <x v="70"/>
    <s v="이계순"/>
    <d v="2023-07-03T00:00:00"/>
    <s v="20230703-7001-3"/>
    <s v="윤하우스 201호 7월 임차료"/>
    <x v="1276"/>
    <x v="0"/>
  </r>
  <r>
    <x v="70"/>
    <x v="70"/>
    <s v="한길순"/>
    <d v="2023-07-17T00:00:00"/>
    <s v="20230717-7001-1"/>
    <s v="골든빌 303호(김승량이사) 7월 임차료7/17~8/16"/>
    <x v="527"/>
    <x v="0"/>
  </r>
  <r>
    <x v="70"/>
    <x v="70"/>
    <s v="롯데렌탈(주)"/>
    <d v="2023-07-20T00:00:00"/>
    <s v="20230720-7010-3"/>
    <s v="7월 차량 렌탈"/>
    <x v="3670"/>
    <x v="0"/>
  </r>
  <r>
    <x v="70"/>
    <x v="70"/>
    <s v="이계순"/>
    <d v="2023-08-04T00:00:00"/>
    <s v="20230804-7003-1"/>
    <s v="윤하우스 301호 8월 임차료"/>
    <x v="1276"/>
    <x v="0"/>
  </r>
  <r>
    <x v="70"/>
    <x v="70"/>
    <s v="이계순"/>
    <d v="2023-08-04T00:00:00"/>
    <s v="20230804-7003-2"/>
    <s v="윤하우스 203호 8월 임차료"/>
    <x v="2237"/>
    <x v="0"/>
  </r>
  <r>
    <x v="70"/>
    <x v="70"/>
    <s v="이계순"/>
    <d v="2023-08-04T00:00:00"/>
    <s v="20230804-7003-3"/>
    <s v="윤하우스 201호 8월 임차료"/>
    <x v="1276"/>
    <x v="0"/>
  </r>
  <r>
    <x v="70"/>
    <x v="70"/>
    <s v="드림정보전산"/>
    <d v="2023-08-10T00:00:00"/>
    <s v="20230810-7003-2"/>
    <s v="7월 복합기"/>
    <x v="1086"/>
    <x v="0"/>
  </r>
  <r>
    <x v="70"/>
    <x v="70"/>
    <s v="한길순"/>
    <d v="2023-08-14T00:00:00"/>
    <s v="20230814-7009-1"/>
    <s v="골든빌 303호(김승량이사) 8월 임차료8/17~9/16"/>
    <x v="527"/>
    <x v="0"/>
  </r>
  <r>
    <x v="70"/>
    <x v="70"/>
    <s v="롯데렌탈(주)"/>
    <d v="2023-08-20T00:00:00"/>
    <s v="20230820-7004-3"/>
    <s v="8월 차량 렌탈"/>
    <x v="3670"/>
    <x v="0"/>
  </r>
  <r>
    <x v="70"/>
    <x v="70"/>
    <s v="이계순"/>
    <d v="2023-09-01T00:00:00"/>
    <s v="20230901-7001-1"/>
    <s v="윤하우스 301호 9월 임차료"/>
    <x v="1276"/>
    <x v="0"/>
  </r>
  <r>
    <x v="70"/>
    <x v="70"/>
    <s v="이계순"/>
    <d v="2023-09-01T00:00:00"/>
    <s v="20230901-7001-2"/>
    <s v="윤하우스 203호 9월 임차료"/>
    <x v="2237"/>
    <x v="0"/>
  </r>
  <r>
    <x v="70"/>
    <x v="70"/>
    <s v="이계순"/>
    <d v="2023-09-01T00:00:00"/>
    <s v="20230901-7001-3"/>
    <s v="윤하우스 201호 9월 임차료"/>
    <x v="1276"/>
    <x v="0"/>
  </r>
  <r>
    <x v="70"/>
    <x v="70"/>
    <s v="드림정보전산"/>
    <d v="2023-09-11T00:00:00"/>
    <s v="20230911-7001-2"/>
    <s v="8월복합기"/>
    <x v="1086"/>
    <x v="0"/>
  </r>
  <r>
    <x v="70"/>
    <x v="70"/>
    <s v="한길순"/>
    <d v="2023-09-15T00:00:00"/>
    <s v="20230915-7001-1"/>
    <s v="골든빌 303호(김승량이사) 9월 임차료9/17~10/16"/>
    <x v="527"/>
    <x v="0"/>
  </r>
  <r>
    <x v="70"/>
    <x v="70"/>
    <s v="롯데렌탈(주)"/>
    <d v="2023-09-20T00:00:00"/>
    <s v="20230920-7015-3"/>
    <s v="9월 차량 렌탈"/>
    <x v="3670"/>
    <x v="0"/>
  </r>
  <r>
    <x v="70"/>
    <x v="70"/>
    <s v="드림정보전산"/>
    <d v="2023-09-25T00:00:00"/>
    <s v="20230925-7038-1"/>
    <s v="9월복합기"/>
    <x v="1086"/>
    <x v="0"/>
  </r>
  <r>
    <x v="70"/>
    <x v="70"/>
    <s v="한길순"/>
    <d v="2023-10-16T00:00:00"/>
    <s v="20231016-7001-1"/>
    <s v="골든빌 303호(김승량이사)10월 임차료10/17~11/16"/>
    <x v="527"/>
    <x v="0"/>
  </r>
  <r>
    <x v="70"/>
    <x v="70"/>
    <s v="이계순"/>
    <d v="2023-10-16T00:00:00"/>
    <s v="20231016-7005-1"/>
    <s v="윤하우스 301호 10월 임차료"/>
    <x v="1276"/>
    <x v="0"/>
  </r>
  <r>
    <x v="70"/>
    <x v="70"/>
    <s v="이계순"/>
    <d v="2023-10-16T00:00:00"/>
    <s v="20231016-7005-2"/>
    <s v="윤하우스 203호 10월 임차료"/>
    <x v="2237"/>
    <x v="0"/>
  </r>
  <r>
    <x v="70"/>
    <x v="70"/>
    <s v="이계순"/>
    <d v="2023-10-16T00:00:00"/>
    <s v="20231016-7005-3"/>
    <s v="윤하우스 201호 10월 임차료"/>
    <x v="1276"/>
    <x v="0"/>
  </r>
  <r>
    <x v="70"/>
    <x v="70"/>
    <s v="롯데렌탈(주)"/>
    <d v="2023-10-20T00:00:00"/>
    <s v="20231020-7010-3"/>
    <s v="10월 차량 렌탈"/>
    <x v="3670"/>
    <x v="0"/>
  </r>
  <r>
    <x v="70"/>
    <x v="70"/>
    <s v="이계순"/>
    <d v="2023-11-01T00:00:00"/>
    <s v="20231101-7001-1"/>
    <s v="윤하우스 301호 11월 임차료"/>
    <x v="1276"/>
    <x v="0"/>
  </r>
  <r>
    <x v="70"/>
    <x v="70"/>
    <s v="이계순"/>
    <d v="2023-11-01T00:00:00"/>
    <s v="20231101-7001-2"/>
    <s v="윤하우스 203호 11월 임차료"/>
    <x v="2237"/>
    <x v="0"/>
  </r>
  <r>
    <x v="70"/>
    <x v="70"/>
    <s v="이계순"/>
    <d v="2023-11-01T00:00:00"/>
    <s v="20231101-7001-3"/>
    <s v="윤하우스 201호 11월 임차료"/>
    <x v="1276"/>
    <x v="0"/>
  </r>
  <r>
    <x v="70"/>
    <x v="70"/>
    <s v="드림정보전산"/>
    <d v="2023-11-13T00:00:00"/>
    <s v="20231113-7011-2"/>
    <s v="10월복합기"/>
    <x v="1086"/>
    <x v="0"/>
  </r>
  <r>
    <x v="70"/>
    <x v="70"/>
    <s v="롯데렌탈(주)"/>
    <d v="2023-11-20T00:00:00"/>
    <s v="20231120-7010-3"/>
    <s v="11월 차량 렌탈"/>
    <x v="3670"/>
    <x v="0"/>
  </r>
  <r>
    <x v="70"/>
    <x v="70"/>
    <s v="이계순"/>
    <d v="2023-12-04T00:00:00"/>
    <s v="20231204-7002-1"/>
    <s v="윤하우스 301호 12월 임차료"/>
    <x v="1276"/>
    <x v="0"/>
  </r>
  <r>
    <x v="70"/>
    <x v="70"/>
    <s v="이계순"/>
    <d v="2023-12-04T00:00:00"/>
    <s v="20231204-7002-2"/>
    <s v="윤하우스 203호 12월 임차료"/>
    <x v="2237"/>
    <x v="0"/>
  </r>
  <r>
    <x v="70"/>
    <x v="70"/>
    <s v="이계순"/>
    <d v="2023-12-04T00:00:00"/>
    <s v="20231204-7002-3"/>
    <s v="윤하우스 201호 12월 임차료"/>
    <x v="1276"/>
    <x v="0"/>
  </r>
  <r>
    <x v="70"/>
    <x v="70"/>
    <s v="한길순"/>
    <d v="2023-12-04T00:00:00"/>
    <s v="20231204-7003-1"/>
    <s v="골든빌 303호(김승량이사)11,12월 임차료11/17~1/16"/>
    <x v="1245"/>
    <x v="0"/>
  </r>
  <r>
    <x v="70"/>
    <x v="70"/>
    <s v="드림정보전산"/>
    <d v="2023-12-11T00:00:00"/>
    <s v="20231211-7002-1"/>
    <s v="11월 복합기"/>
    <x v="170"/>
    <x v="0"/>
  </r>
  <r>
    <x v="70"/>
    <x v="70"/>
    <s v="롯데렌탈(주)"/>
    <d v="2023-12-20T00:00:00"/>
    <s v="20231220-7008-3"/>
    <s v="12월 차량 렌탈"/>
    <x v="3671"/>
    <x v="0"/>
  </r>
  <r>
    <x v="70"/>
    <x v="70"/>
    <s v="드림정보전산"/>
    <d v="2023-12-26T00:00:00"/>
    <s v="20231226-7001-1"/>
    <s v="12월 복합기"/>
    <x v="2299"/>
    <x v="0"/>
  </r>
  <r>
    <x v="71"/>
    <x v="71"/>
    <s v="유한회사 제이와이산업"/>
    <d v="2023-01-31T00:00:00"/>
    <s v="20230131-7030-1"/>
    <s v="폐합성 수지"/>
    <x v="2237"/>
    <x v="0"/>
  </r>
  <r>
    <x v="71"/>
    <x v="71"/>
    <s v="대룡환경산업(주)"/>
    <d v="2023-02-28T00:00:00"/>
    <s v="20230228-7033-1"/>
    <s v="폐기물 처리"/>
    <x v="3672"/>
    <x v="0"/>
  </r>
  <r>
    <x v="71"/>
    <x v="71"/>
    <s v="유한회사 제이와이산업"/>
    <d v="2023-02-28T00:00:00"/>
    <s v="20230228-7057-1"/>
    <s v="폐합성 수지"/>
    <x v="2237"/>
    <x v="0"/>
  </r>
  <r>
    <x v="71"/>
    <x v="71"/>
    <s v="영남고물상"/>
    <d v="2023-03-02T00:00:00"/>
    <s v="20230302-7006-1"/>
    <s v="폐기물 처리비"/>
    <x v="1030"/>
    <x v="0"/>
  </r>
  <r>
    <x v="71"/>
    <x v="71"/>
    <s v="유한회사 제이와이산업"/>
    <d v="2023-03-08T00:00:00"/>
    <s v="20230308-7006-1"/>
    <s v="폐합성 수지"/>
    <x v="748"/>
    <x v="0"/>
  </r>
  <r>
    <x v="71"/>
    <x v="71"/>
    <s v="대룡환경산업(주)"/>
    <d v="2023-03-31T00:00:00"/>
    <s v="20230331-7033-1"/>
    <s v="폐기물 처리"/>
    <x v="1692"/>
    <x v="0"/>
  </r>
  <r>
    <x v="71"/>
    <x v="71"/>
    <s v="유한회사 제이와이산업"/>
    <d v="2023-04-08T00:00:00"/>
    <s v="20230408-7003-1"/>
    <s v="폐합성 수지"/>
    <x v="748"/>
    <x v="0"/>
  </r>
  <r>
    <x v="71"/>
    <x v="71"/>
    <s v="대룡환경산업(주)"/>
    <d v="2023-04-26T00:00:00"/>
    <s v="20230426-7013-1"/>
    <s v="폐기물 처리"/>
    <x v="2346"/>
    <x v="0"/>
  </r>
  <r>
    <x v="71"/>
    <x v="71"/>
    <s v="유한회사 제이와이산업"/>
    <d v="2023-05-31T00:00:00"/>
    <s v="20230531-7033-1"/>
    <s v="폐합성 수지"/>
    <x v="2237"/>
    <x v="0"/>
  </r>
  <r>
    <x v="71"/>
    <x v="71"/>
    <s v="대룡환경산업(주)"/>
    <d v="2023-06-30T00:00:00"/>
    <s v="20230630-7024-1"/>
    <s v="폐기물 처리"/>
    <x v="3672"/>
    <x v="0"/>
  </r>
  <r>
    <x v="71"/>
    <x v="71"/>
    <s v="유한회사 제이와이산업"/>
    <d v="2023-07-07T00:00:00"/>
    <s v="20230707-7007-1"/>
    <s v="폐합성 수지"/>
    <x v="748"/>
    <x v="0"/>
  </r>
  <r>
    <x v="71"/>
    <x v="71"/>
    <s v="대룡환경산업(주)"/>
    <d v="2023-07-31T00:00:00"/>
    <s v="20230731-7003-1"/>
    <s v="폐기물 처리"/>
    <x v="3672"/>
    <x v="0"/>
  </r>
  <r>
    <x v="71"/>
    <x v="71"/>
    <s v="유한회사 제이와이산업"/>
    <d v="2023-07-31T00:00:00"/>
    <s v="20230731-7019-1"/>
    <s v="폐합성 수지"/>
    <x v="1286"/>
    <x v="0"/>
  </r>
  <r>
    <x v="71"/>
    <x v="71"/>
    <s v="대룡환경산업(주)"/>
    <d v="2023-08-31T00:00:00"/>
    <s v="20230831-7014-1"/>
    <s v="폐기물 처리"/>
    <x v="3673"/>
    <x v="0"/>
  </r>
  <r>
    <x v="71"/>
    <x v="71"/>
    <s v="유한회사 제이와이산업"/>
    <d v="2023-08-31T00:00:00"/>
    <s v="20230831-7032-1"/>
    <s v="폐합성 수지"/>
    <x v="748"/>
    <x v="0"/>
  </r>
  <r>
    <x v="71"/>
    <x v="71"/>
    <s v="유한회사 제이와이산업"/>
    <d v="2023-09-18T00:00:00"/>
    <s v="20230918-7009-1"/>
    <s v="폐합성 수지"/>
    <x v="2237"/>
    <x v="0"/>
  </r>
  <r>
    <x v="71"/>
    <x v="71"/>
    <s v="대룡환경산업(주)"/>
    <d v="2023-10-23T00:00:00"/>
    <s v="20231023-7006-1"/>
    <s v="폐기물 처리"/>
    <x v="57"/>
    <x v="0"/>
  </r>
  <r>
    <x v="71"/>
    <x v="71"/>
    <s v="유한회사 제이와이산업"/>
    <d v="2023-10-31T00:00:00"/>
    <s v="20231031-7041-1"/>
    <s v="폐합성 수지"/>
    <x v="748"/>
    <x v="0"/>
  </r>
  <r>
    <x v="71"/>
    <x v="71"/>
    <s v="대룡환경산업(주)"/>
    <d v="2023-11-30T00:00:00"/>
    <s v="20231130-7041-1"/>
    <s v="폐기물 처리"/>
    <x v="6"/>
    <x v="0"/>
  </r>
  <r>
    <x v="71"/>
    <x v="71"/>
    <s v="유한회사 제이와이산업"/>
    <d v="2023-11-30T00:00:00"/>
    <s v="20231130-7043-1"/>
    <s v="폐합성 수지"/>
    <x v="2237"/>
    <x v="0"/>
  </r>
  <r>
    <x v="71"/>
    <x v="71"/>
    <s v="대룡환경산업(주)"/>
    <d v="2023-12-29T00:00:00"/>
    <s v="20231229-7021-1"/>
    <s v="폐기물 처리"/>
    <x v="6"/>
    <x v="0"/>
  </r>
  <r>
    <x v="71"/>
    <x v="71"/>
    <s v="유한회사 제이와이산업"/>
    <d v="2023-12-31T00:00:00"/>
    <s v="20231231-7018-1"/>
    <s v="폐합성 수지"/>
    <x v="748"/>
    <x v="0"/>
  </r>
  <r>
    <x v="72"/>
    <x v="72"/>
    <s v="익산세관"/>
    <d v="2023-01-05T00:00:00"/>
    <s v="20230105-7006-2"/>
    <s v="관세 환급"/>
    <x v="1"/>
    <x v="2476"/>
  </r>
  <r>
    <x v="72"/>
    <x v="72"/>
    <s v="(주)라온크리에이트"/>
    <d v="2023-01-26T00:00:00"/>
    <s v="20230126-7004-3"/>
    <s v="매출대금 선수입금"/>
    <x v="1"/>
    <x v="2477"/>
  </r>
  <r>
    <x v="72"/>
    <x v="72"/>
    <s v="인천세관장"/>
    <d v="2023-01-31T00:00:00"/>
    <s v="20230131-7049-2"/>
    <s v="TRANSISTOR 수입시 수입관세"/>
    <x v="1"/>
    <x v="0"/>
  </r>
  <r>
    <x v="72"/>
    <x v="72"/>
    <s v="인천세관장"/>
    <d v="2023-02-20T00:00:00"/>
    <s v="20230220-7018-2"/>
    <s v="MR LEI 수입시 수입관세"/>
    <x v="1"/>
    <x v="0"/>
  </r>
  <r>
    <x v="72"/>
    <x v="72"/>
    <s v="인천세관장"/>
    <d v="2023-03-27T00:00:00"/>
    <s v="20230327-7006-4"/>
    <s v="OSTA1104 RETURN시 수입부가세"/>
    <x v="1"/>
    <x v="0"/>
  </r>
  <r>
    <x v="72"/>
    <x v="72"/>
    <s v="익산세관"/>
    <d v="2023-04-03T00:00:00"/>
    <s v="20230403-7007-2"/>
    <s v="관세 환급"/>
    <x v="1"/>
    <x v="2478"/>
  </r>
  <r>
    <x v="72"/>
    <x v="72"/>
    <s v="현대해상화재보험"/>
    <d v="2023-04-06T00:00:00"/>
    <s v="20230406-7002-2"/>
    <s v="자동차종합보험 환급(53나6966)"/>
    <x v="1"/>
    <x v="2479"/>
  </r>
  <r>
    <x v="72"/>
    <x v="72"/>
    <s v="인천공항세관장"/>
    <d v="2023-05-16T00:00:00"/>
    <s v="20230516-7014-2"/>
    <s v="ZENER RETURN시 수입부가세"/>
    <x v="1"/>
    <x v="0"/>
  </r>
  <r>
    <x v="72"/>
    <x v="72"/>
    <s v="익산세관"/>
    <d v="2023-07-03T00:00:00"/>
    <s v="20230703-7003-2"/>
    <s v="관세 환급"/>
    <x v="1"/>
    <x v="2480"/>
  </r>
  <r>
    <x v="72"/>
    <x v="72"/>
    <s v="특허청"/>
    <d v="2023-09-13T00:00:00"/>
    <s v="20230913-7001-3"/>
    <s v="연차등록료 인하에 따른 환급 이자"/>
    <x v="1"/>
    <x v="2481"/>
  </r>
  <r>
    <x v="72"/>
    <x v="72"/>
    <s v="익산세관"/>
    <d v="2023-10-05T00:00:00"/>
    <s v="20231005-7005-2"/>
    <s v="관세 환급"/>
    <x v="1"/>
    <x v="2482"/>
  </r>
  <r>
    <x v="72"/>
    <x v="72"/>
    <s v="전주고용센터"/>
    <d v="2023-10-20T00:00:00"/>
    <s v="20231020-7003-2"/>
    <s v="배우자출산휴가급여대위신청(구성민사원)"/>
    <x v="1"/>
    <x v="2483"/>
  </r>
  <r>
    <x v="72"/>
    <x v="72"/>
    <s v="인천공항세관장"/>
    <d v="2023-10-26T00:00:00"/>
    <s v="20231026-7011-2"/>
    <s v="OSZ-1054L-400V RETURN시 수입부가세"/>
    <x v="1"/>
    <x v="2484"/>
  </r>
  <r>
    <x v="73"/>
    <x v="73"/>
    <s v="한국전력공사"/>
    <d v="2023-01-18T00:00:00"/>
    <s v="20230118-7001-1"/>
    <s v="전기요금 689,796"/>
    <x v="3674"/>
    <x v="0"/>
  </r>
  <r>
    <x v="73"/>
    <x v="73"/>
    <s v="한국전력공사"/>
    <d v="2023-02-20T00:00:00"/>
    <s v="20230220-7003-1"/>
    <s v="전기요금 704.088"/>
    <x v="3675"/>
    <x v="0"/>
  </r>
  <r>
    <x v="73"/>
    <x v="73"/>
    <s v="한국전력공사"/>
    <d v="2023-03-20T00:00:00"/>
    <s v="20230320-7011-1"/>
    <s v="전기요금 661,464"/>
    <x v="3676"/>
    <x v="0"/>
  </r>
  <r>
    <x v="73"/>
    <x v="73"/>
    <s v="한국전력공사"/>
    <d v="2023-04-18T00:00:00"/>
    <s v="20230418-7002-1"/>
    <s v="전기요금 767,880"/>
    <x v="3677"/>
    <x v="0"/>
  </r>
  <r>
    <x v="73"/>
    <x v="73"/>
    <s v="한국전력공사"/>
    <d v="2023-05-18T00:00:00"/>
    <s v="20230518-7001-1"/>
    <s v="전기요금 777,384"/>
    <x v="3678"/>
    <x v="0"/>
  </r>
  <r>
    <x v="73"/>
    <x v="73"/>
    <s v="한국전력공사"/>
    <d v="2023-06-19T00:00:00"/>
    <s v="20230619-7002-1"/>
    <s v="전기요금 843,624"/>
    <x v="3679"/>
    <x v="0"/>
  </r>
  <r>
    <x v="73"/>
    <x v="73"/>
    <s v="한국전력공사"/>
    <d v="2023-07-18T00:00:00"/>
    <s v="20230718-7001-1"/>
    <s v="전기요금 895,248"/>
    <x v="3680"/>
    <x v="0"/>
  </r>
  <r>
    <x v="73"/>
    <x v="73"/>
    <s v="한국전력공사"/>
    <d v="2023-08-14T00:00:00"/>
    <s v="20230814-7011-1"/>
    <s v="전기요금 919,728"/>
    <x v="3681"/>
    <x v="0"/>
  </r>
  <r>
    <x v="73"/>
    <x v="73"/>
    <s v="한국전력공사"/>
    <d v="2023-09-18T00:00:00"/>
    <s v="20230918-7001-1"/>
    <s v="전기요금 952,524"/>
    <x v="3682"/>
    <x v="0"/>
  </r>
  <r>
    <x v="73"/>
    <x v="73"/>
    <s v="한국전력공사"/>
    <d v="2023-10-18T00:00:00"/>
    <s v="20231018-7002-1"/>
    <s v="전기요금 852,120"/>
    <x v="3683"/>
    <x v="0"/>
  </r>
  <r>
    <x v="73"/>
    <x v="73"/>
    <s v="한국전력공사"/>
    <d v="2023-11-20T00:00:00"/>
    <s v="20231120-7001-1"/>
    <s v="전기요금 844,812"/>
    <x v="3684"/>
    <x v="0"/>
  </r>
  <r>
    <x v="73"/>
    <x v="73"/>
    <s v="한국전력공사"/>
    <d v="2023-12-18T00:00:00"/>
    <s v="20231218-7001-1"/>
    <s v="전기요금 913,896"/>
    <x v="3685"/>
    <x v="0"/>
  </r>
  <r>
    <x v="74"/>
    <x v="74"/>
    <s v="신한카드(최봉민 부사장)"/>
    <d v="2023-01-02T00:00:00"/>
    <s v="20230102-7001-1"/>
    <s v="거래처 직원 접대"/>
    <x v="2216"/>
    <x v="0"/>
  </r>
  <r>
    <x v="74"/>
    <x v="74"/>
    <s v="신한카드(최봉민 부사장)"/>
    <d v="2023-01-02T00:00:00"/>
    <s v="20230102-7002-1"/>
    <s v="거래처 직원 접대"/>
    <x v="2061"/>
    <x v="0"/>
  </r>
  <r>
    <x v="74"/>
    <x v="74"/>
    <s v="신한카드(최봉민 부사장)"/>
    <d v="2023-01-02T00:00:00"/>
    <s v="20230102-7003-1"/>
    <s v="거래처 직원 접대"/>
    <x v="3686"/>
    <x v="0"/>
  </r>
  <r>
    <x v="74"/>
    <x v="74"/>
    <s v="신한카드(최봉민 부사장)"/>
    <d v="2023-01-06T00:00:00"/>
    <s v="20230106-7005-1"/>
    <s v="거래처 직원 접대"/>
    <x v="3687"/>
    <x v="0"/>
  </r>
  <r>
    <x v="74"/>
    <x v="74"/>
    <s v="신한카드(최봉민 부사장)"/>
    <d v="2023-01-06T00:00:00"/>
    <s v="20230106-7006-1"/>
    <s v="거래처 직원 접대"/>
    <x v="2061"/>
    <x v="0"/>
  </r>
  <r>
    <x v="74"/>
    <x v="74"/>
    <s v="신한카드(최봉민 부사장)"/>
    <d v="2023-01-07T00:00:00"/>
    <s v="20230107-7001-1"/>
    <s v="거래처 직원 접대"/>
    <x v="3688"/>
    <x v="0"/>
  </r>
  <r>
    <x v="74"/>
    <x v="74"/>
    <s v="신한카드(최봉민 부사장)"/>
    <d v="2023-01-10T00:00:00"/>
    <s v="20230110-7011-1"/>
    <s v="거래처 직원 접대"/>
    <x v="1001"/>
    <x v="0"/>
  </r>
  <r>
    <x v="74"/>
    <x v="74"/>
    <s v="신한카드(황선태전무이사)"/>
    <d v="2023-01-11T00:00:00"/>
    <s v="20230111-7002-1"/>
    <s v="설날 명절 고객사 상품권 지급"/>
    <x v="1286"/>
    <x v="0"/>
  </r>
  <r>
    <x v="74"/>
    <x v="74"/>
    <s v="신한카드(황선태전무이사)"/>
    <d v="2023-01-12T00:00:00"/>
    <s v="20230112-7001-1"/>
    <s v="설날 명절 고객사 상품권 지급"/>
    <x v="1182"/>
    <x v="0"/>
  </r>
  <r>
    <x v="74"/>
    <x v="74"/>
    <s v="신한카드(최봉민 부사장)"/>
    <d v="2023-01-13T00:00:00"/>
    <s v="20230113-7001-1"/>
    <s v="거래처 직원 접대"/>
    <x v="3689"/>
    <x v="0"/>
  </r>
  <r>
    <x v="74"/>
    <x v="74"/>
    <s v="신한카드(최봉민 부사장)"/>
    <d v="2023-01-13T00:00:00"/>
    <s v="20230113-7002-1"/>
    <s v="거래처 직원 접대"/>
    <x v="1598"/>
    <x v="0"/>
  </r>
  <r>
    <x v="74"/>
    <x v="74"/>
    <s v="신한카드(최봉민 부사장)"/>
    <d v="2023-01-14T00:00:00"/>
    <s v="20230114-7001-1"/>
    <s v="거래처 직원 접대"/>
    <x v="3690"/>
    <x v="0"/>
  </r>
  <r>
    <x v="74"/>
    <x v="74"/>
    <s v="신한카드(최봉민 부사장)"/>
    <d v="2023-01-17T00:00:00"/>
    <s v="20230117-7009-1"/>
    <s v="고객사 명절선물 (최봉민 대표)"/>
    <x v="3691"/>
    <x v="0"/>
  </r>
  <r>
    <x v="74"/>
    <x v="74"/>
    <s v="신한카드(최봉민 부사장)"/>
    <d v="2023-01-17T00:00:00"/>
    <s v="20230117-7010-1"/>
    <s v="고객사 명절선물 (최봉민 대표)"/>
    <x v="3692"/>
    <x v="0"/>
  </r>
  <r>
    <x v="74"/>
    <x v="74"/>
    <s v="신한카드(최봉민 부사장)"/>
    <d v="2023-01-17T00:00:00"/>
    <s v="20230117-7011-1"/>
    <s v="고객사 명절선물 (최봉민 대표)"/>
    <x v="3692"/>
    <x v="0"/>
  </r>
  <r>
    <x v="74"/>
    <x v="74"/>
    <s v="신한카드(황선태전무이사)"/>
    <d v="2023-01-17T00:00:00"/>
    <s v="20230117-7012-1"/>
    <s v="고객사 명절선물"/>
    <x v="276"/>
    <x v="0"/>
  </r>
  <r>
    <x v="74"/>
    <x v="74"/>
    <s v="신한카드(최봉민 부사장)"/>
    <d v="2023-01-18T00:00:00"/>
    <s v="20230118-7006-1"/>
    <s v="거래처 직원 접대"/>
    <x v="3693"/>
    <x v="0"/>
  </r>
  <r>
    <x v="74"/>
    <x v="74"/>
    <s v="신한카드(최봉민 부사장)"/>
    <d v="2023-01-23T00:00:00"/>
    <s v="20230123-7001-1"/>
    <s v="거래처 직원 접대"/>
    <x v="3694"/>
    <x v="0"/>
  </r>
  <r>
    <x v="74"/>
    <x v="74"/>
    <s v="신한카드(최봉민 부사장)"/>
    <d v="2023-01-24T00:00:00"/>
    <s v="20230124-7001-1"/>
    <s v="거래처 직원 접대"/>
    <x v="3695"/>
    <x v="0"/>
  </r>
  <r>
    <x v="74"/>
    <x v="74"/>
    <s v="신한카드(최봉민 부사장)"/>
    <d v="2023-01-24T00:00:00"/>
    <s v="20230124-7002-1"/>
    <s v="거래처 직원 접대"/>
    <x v="3696"/>
    <x v="0"/>
  </r>
  <r>
    <x v="74"/>
    <x v="74"/>
    <s v="신한카드(최봉민 부사장)"/>
    <d v="2023-01-27T00:00:00"/>
    <s v="20230127-7005-1"/>
    <s v="거래처 직원 접대"/>
    <x v="1127"/>
    <x v="0"/>
  </r>
  <r>
    <x v="74"/>
    <x v="74"/>
    <s v="신한카드(최봉민 부사장)"/>
    <d v="2023-01-27T00:00:00"/>
    <s v="20230127-7006-1"/>
    <s v="거래처 직원 접대"/>
    <x v="3697"/>
    <x v="0"/>
  </r>
  <r>
    <x v="74"/>
    <x v="74"/>
    <s v="신한카드(최봉민 부사장)"/>
    <d v="2023-02-03T00:00:00"/>
    <s v="20230203-7007-1"/>
    <s v="거래처 직원 접대"/>
    <x v="3698"/>
    <x v="0"/>
  </r>
  <r>
    <x v="74"/>
    <x v="74"/>
    <s v="신한카드(최봉민 부사장)"/>
    <d v="2023-02-05T00:00:00"/>
    <s v="20230205-7001-1"/>
    <s v="거래처 직원 접대"/>
    <x v="3699"/>
    <x v="0"/>
  </r>
  <r>
    <x v="74"/>
    <x v="74"/>
    <s v="신한카드(최봉민 부사장)"/>
    <d v="2023-02-15T00:00:00"/>
    <s v="20230215-7013-1"/>
    <s v="거래처 직원 접대"/>
    <x v="1130"/>
    <x v="0"/>
  </r>
  <r>
    <x v="74"/>
    <x v="74"/>
    <s v="신한카드(최봉민 부사장)"/>
    <d v="2023-02-16T00:00:00"/>
    <s v="20230216-7010-1"/>
    <s v="거래처 직원 접대"/>
    <x v="2373"/>
    <x v="0"/>
  </r>
  <r>
    <x v="74"/>
    <x v="74"/>
    <s v="신한카드(최봉민 부사장)"/>
    <d v="2023-02-16T00:00:00"/>
    <s v="20230216-7011-1"/>
    <s v="거래처 직원 접대"/>
    <x v="2425"/>
    <x v="0"/>
  </r>
  <r>
    <x v="74"/>
    <x v="74"/>
    <s v="신한카드(최봉민 부사장)"/>
    <d v="2023-02-18T00:00:00"/>
    <s v="20230218-7003-1"/>
    <s v="거래처 직원 접대"/>
    <x v="3700"/>
    <x v="0"/>
  </r>
  <r>
    <x v="74"/>
    <x v="74"/>
    <s v="신한카드(최봉민 부사장)"/>
    <d v="2023-02-20T00:00:00"/>
    <s v="20230220-7014-1"/>
    <s v="거래처 직원 접대"/>
    <x v="1508"/>
    <x v="0"/>
  </r>
  <r>
    <x v="74"/>
    <x v="74"/>
    <s v="신한카드(최봉민 부사장)"/>
    <d v="2023-02-24T00:00:00"/>
    <s v="20230224-7024-1"/>
    <s v="거래처 직원 접대"/>
    <x v="3688"/>
    <x v="0"/>
  </r>
  <r>
    <x v="74"/>
    <x v="74"/>
    <s v="반도체사업부"/>
    <d v="2023-02-28T00:00:00"/>
    <s v="20230228-7054-1"/>
    <s v="원광대 접대비"/>
    <x v="3701"/>
    <x v="0"/>
  </r>
  <r>
    <x v="74"/>
    <x v="74"/>
    <s v="신한카드(최봉민 부사장)"/>
    <d v="2023-03-01T00:00:00"/>
    <s v="20230301-7001-1"/>
    <s v="거래처 직원 접대"/>
    <x v="2320"/>
    <x v="0"/>
  </r>
  <r>
    <x v="74"/>
    <x v="74"/>
    <s v="신한카드(최봉민 부사장)"/>
    <d v="2023-03-06T00:00:00"/>
    <s v="20230306-7013-1"/>
    <s v="거래처 직원 접대"/>
    <x v="1536"/>
    <x v="0"/>
  </r>
  <r>
    <x v="74"/>
    <x v="74"/>
    <s v="신한카드(최봉민 부사장)"/>
    <d v="2023-03-08T00:00:00"/>
    <s v="20230308-7001-1"/>
    <s v="거래처 직원 접대"/>
    <x v="1365"/>
    <x v="0"/>
  </r>
  <r>
    <x v="74"/>
    <x v="74"/>
    <s v="신한카드(최봉민 부사장)"/>
    <d v="2023-03-08T00:00:00"/>
    <s v="20230308-7002-1"/>
    <s v="거래처 직원 접대"/>
    <x v="3702"/>
    <x v="0"/>
  </r>
  <r>
    <x v="74"/>
    <x v="74"/>
    <s v="신한카드(최봉민 부사장)"/>
    <d v="2023-03-22T00:00:00"/>
    <s v="20230322-7003-1"/>
    <s v="거래처 직원 접대"/>
    <x v="170"/>
    <x v="0"/>
  </r>
  <r>
    <x v="74"/>
    <x v="74"/>
    <s v="신한카드(최봉민 부사장)"/>
    <d v="2023-04-07T00:00:00"/>
    <s v="20230407-7002-1"/>
    <s v="거래처 직원 접대"/>
    <x v="2216"/>
    <x v="0"/>
  </r>
  <r>
    <x v="74"/>
    <x v="74"/>
    <s v="신한카드(최봉민 부사장)"/>
    <d v="2023-04-07T00:00:00"/>
    <s v="20230407-7003-1"/>
    <s v="거래처 직원 접대"/>
    <x v="3703"/>
    <x v="0"/>
  </r>
  <r>
    <x v="74"/>
    <x v="74"/>
    <s v="신한카드(최봉민 부사장)"/>
    <d v="2023-04-11T00:00:00"/>
    <s v="20230411-7001-1"/>
    <s v="거래처 직원 접대"/>
    <x v="1086"/>
    <x v="0"/>
  </r>
  <r>
    <x v="74"/>
    <x v="74"/>
    <s v="신한카드(최봉민 부사장)"/>
    <d v="2023-04-25T00:00:00"/>
    <s v="20230425-7023-1"/>
    <s v="거래처 직원 접대"/>
    <x v="3704"/>
    <x v="0"/>
  </r>
  <r>
    <x v="74"/>
    <x v="74"/>
    <s v="신한카드(최봉민 부사장)"/>
    <d v="2023-04-26T00:00:00"/>
    <s v="20230426-7005-1"/>
    <s v="거래처 직원 접대"/>
    <x v="3705"/>
    <x v="0"/>
  </r>
  <r>
    <x v="74"/>
    <x v="74"/>
    <s v="신한카드(최봉민 부사장)"/>
    <d v="2023-04-27T00:00:00"/>
    <s v="20230427-7014-1"/>
    <s v="거래처 직원 접대"/>
    <x v="3706"/>
    <x v="0"/>
  </r>
  <r>
    <x v="74"/>
    <x v="74"/>
    <s v="신한카드(최봉민 부사장)"/>
    <d v="2023-04-28T00:00:00"/>
    <s v="20230428-7048-1"/>
    <s v="거래처 직원 접대"/>
    <x v="3707"/>
    <x v="0"/>
  </r>
  <r>
    <x v="74"/>
    <x v="74"/>
    <s v="신한카드(최봉민 부사장)"/>
    <d v="2023-04-28T00:00:00"/>
    <s v="20230428-7049-1"/>
    <s v="거래처 직원 접대"/>
    <x v="3688"/>
    <x v="0"/>
  </r>
  <r>
    <x v="74"/>
    <x v="74"/>
    <s v="신한카드(최봉민 부사장)"/>
    <d v="2023-04-28T00:00:00"/>
    <s v="20230428-7050-1"/>
    <s v="거래처 직원 접대"/>
    <x v="3708"/>
    <x v="0"/>
  </r>
  <r>
    <x v="74"/>
    <x v="74"/>
    <s v="신한카드(최봉민 부사장)"/>
    <d v="2023-05-03T00:00:00"/>
    <s v="20230503-7004-1"/>
    <s v="거래처 직원 접대"/>
    <x v="1074"/>
    <x v="0"/>
  </r>
  <r>
    <x v="74"/>
    <x v="74"/>
    <s v="신한카드(최봉민 부사장)"/>
    <d v="2023-05-03T00:00:00"/>
    <s v="20230503-7005-1"/>
    <s v="거래처 직원 접대"/>
    <x v="1689"/>
    <x v="0"/>
  </r>
  <r>
    <x v="74"/>
    <x v="74"/>
    <s v="신한카드(최봉민 부사장)"/>
    <d v="2023-05-03T00:00:00"/>
    <s v="20230503-7006-1"/>
    <s v="거래처 직원 접대"/>
    <x v="3709"/>
    <x v="0"/>
  </r>
  <r>
    <x v="74"/>
    <x v="74"/>
    <s v="신한카드(최봉민 부사장)"/>
    <d v="2023-05-03T00:00:00"/>
    <s v="20230503-7007-1"/>
    <s v="거래처 직원 접대"/>
    <x v="1215"/>
    <x v="0"/>
  </r>
  <r>
    <x v="74"/>
    <x v="74"/>
    <s v="신한카드(최봉민 부사장)"/>
    <d v="2023-05-09T00:00:00"/>
    <s v="20230509-7004-1"/>
    <s v="거래처 직원 접대"/>
    <x v="1096"/>
    <x v="0"/>
  </r>
  <r>
    <x v="74"/>
    <x v="74"/>
    <s v="신한카드(최봉민 부사장)"/>
    <d v="2023-05-12T00:00:00"/>
    <s v="20230512-7006-1"/>
    <s v="거래처 직원 접대"/>
    <x v="3710"/>
    <x v="0"/>
  </r>
  <r>
    <x v="74"/>
    <x v="74"/>
    <s v="신한카드(최봉민 부사장)"/>
    <d v="2023-05-13T00:00:00"/>
    <s v="20230513-7002-1"/>
    <s v="거래처 직원 접대"/>
    <x v="1127"/>
    <x v="0"/>
  </r>
  <r>
    <x v="74"/>
    <x v="74"/>
    <s v="신한카드(최봉민 부사장)"/>
    <d v="2023-05-13T00:00:00"/>
    <s v="20230513-7003-1"/>
    <s v="거래처 직원 접대"/>
    <x v="3711"/>
    <x v="0"/>
  </r>
  <r>
    <x v="74"/>
    <x v="74"/>
    <s v="신한카드(최봉민 부사장)"/>
    <d v="2023-05-14T00:00:00"/>
    <s v="20230514-7001-1"/>
    <s v="거래처 직원 접대"/>
    <x v="3712"/>
    <x v="0"/>
  </r>
  <r>
    <x v="74"/>
    <x v="74"/>
    <s v="신한카드(최봉민 부사장)"/>
    <d v="2023-05-15T00:00:00"/>
    <s v="20230515-7023-1"/>
    <s v="거래처 직원 접대"/>
    <x v="3713"/>
    <x v="0"/>
  </r>
  <r>
    <x v="74"/>
    <x v="74"/>
    <s v="신한카드(최봉민 부사장)"/>
    <d v="2023-06-16T00:00:00"/>
    <s v="20230616-7012-1"/>
    <s v="거래처 직원 접대"/>
    <x v="1130"/>
    <x v="0"/>
  </r>
  <r>
    <x v="74"/>
    <x v="74"/>
    <s v="신한카드(최봉민 부사장)"/>
    <d v="2023-06-16T00:00:00"/>
    <s v="20230616-7012-2"/>
    <s v="거래처 직원 접대"/>
    <x v="3714"/>
    <x v="0"/>
  </r>
  <r>
    <x v="74"/>
    <x v="74"/>
    <s v="신한카드(최봉민 부사장)"/>
    <d v="2023-06-18T00:00:00"/>
    <s v="20230618-7003-1"/>
    <s v="거래처 직원 접대"/>
    <x v="1166"/>
    <x v="0"/>
  </r>
  <r>
    <x v="74"/>
    <x v="74"/>
    <s v="신한카드(최봉민 부사장)"/>
    <d v="2023-06-24T00:00:00"/>
    <s v="20230624-7001-1"/>
    <s v="거래처 직원 접대"/>
    <x v="3715"/>
    <x v="0"/>
  </r>
  <r>
    <x v="74"/>
    <x v="74"/>
    <s v="신혼꽃화원"/>
    <d v="2023-06-26T00:00:00"/>
    <s v="20230626-7020-1"/>
    <s v="거래처대표 자녀결혼 화환외 1건"/>
    <x v="1006"/>
    <x v="0"/>
  </r>
  <r>
    <x v="74"/>
    <x v="74"/>
    <s v="신한카드(최봉민 부사장)"/>
    <d v="2023-07-05T00:00:00"/>
    <s v="20230705-7002-1"/>
    <s v="거래처 직원 접대"/>
    <x v="3716"/>
    <x v="0"/>
  </r>
  <r>
    <x v="74"/>
    <x v="74"/>
    <s v="신한카드(최봉민 부사장)"/>
    <d v="2023-07-07T00:00:00"/>
    <s v="20230707-7001-1"/>
    <s v="거래처 직원 접대"/>
    <x v="3717"/>
    <x v="0"/>
  </r>
  <r>
    <x v="74"/>
    <x v="74"/>
    <s v="신한카드(황선태전무이사)"/>
    <d v="2023-07-13T00:00:00"/>
    <s v="20230713-7002-1"/>
    <s v="거래처 접대비"/>
    <x v="1127"/>
    <x v="0"/>
  </r>
  <r>
    <x v="74"/>
    <x v="74"/>
    <s v="신한카드(최봉민 부사장)"/>
    <d v="2023-07-13T00:00:00"/>
    <s v="20230713-7003-1"/>
    <s v="거래처 직원 접대"/>
    <x v="3688"/>
    <x v="0"/>
  </r>
  <r>
    <x v="74"/>
    <x v="74"/>
    <s v="신한카드(최봉민 부사장)"/>
    <d v="2023-07-13T00:00:00"/>
    <s v="20230713-7004-1"/>
    <s v="거래처 직원 접대"/>
    <x v="3712"/>
    <x v="0"/>
  </r>
  <r>
    <x v="74"/>
    <x v="74"/>
    <s v="신한카드(최봉민 부사장)"/>
    <d v="2023-07-17T00:00:00"/>
    <s v="20230717-7017-1"/>
    <s v="거래처 직원 접대"/>
    <x v="3718"/>
    <x v="0"/>
  </r>
  <r>
    <x v="74"/>
    <x v="74"/>
    <s v="신한카드(최봉민 부사장)"/>
    <d v="2023-07-17T00:00:00"/>
    <s v="20230717-7018-1"/>
    <s v="거래처 직원 접대"/>
    <x v="1045"/>
    <x v="0"/>
  </r>
  <r>
    <x v="74"/>
    <x v="74"/>
    <s v="신한카드(최봉민 부사장)"/>
    <d v="2023-07-19T00:00:00"/>
    <s v="20230719-7003-1"/>
    <s v="거래처 직원 접대"/>
    <x v="3709"/>
    <x v="0"/>
  </r>
  <r>
    <x v="74"/>
    <x v="74"/>
    <s v="신한카드(최봉민 부사장)"/>
    <d v="2023-07-19T00:00:00"/>
    <s v="20230719-7004-1"/>
    <s v="거래처 직원 접대"/>
    <x v="1584"/>
    <x v="0"/>
  </r>
  <r>
    <x v="74"/>
    <x v="74"/>
    <s v="신한카드(최봉민 부사장)"/>
    <d v="2023-07-20T00:00:00"/>
    <s v="20230720-7006-1"/>
    <s v="거래처 직원 접대"/>
    <x v="1064"/>
    <x v="0"/>
  </r>
  <r>
    <x v="74"/>
    <x v="74"/>
    <s v="신한카드(최봉민 부사장)"/>
    <d v="2023-07-20T00:00:00"/>
    <s v="20230720-7007-1"/>
    <s v="거래처 직원 접대"/>
    <x v="1023"/>
    <x v="0"/>
  </r>
  <r>
    <x v="74"/>
    <x v="74"/>
    <s v="신한카드(최봉민 부사장)"/>
    <d v="2023-07-22T00:00:00"/>
    <s v="20230722-7002-1"/>
    <s v="거래처 직원 접대"/>
    <x v="2216"/>
    <x v="0"/>
  </r>
  <r>
    <x v="74"/>
    <x v="74"/>
    <s v="신한카드(최봉민 부사장)"/>
    <d v="2023-07-24T00:00:00"/>
    <s v="20230724-7012-1"/>
    <s v="거래처 직원 접대"/>
    <x v="470"/>
    <x v="0"/>
  </r>
  <r>
    <x v="74"/>
    <x v="74"/>
    <s v="신한카드(최봉민 부사장)"/>
    <d v="2023-07-24T00:00:00"/>
    <s v="20230724-7013-1"/>
    <s v="거래처 직원 접대"/>
    <x v="3719"/>
    <x v="0"/>
  </r>
  <r>
    <x v="74"/>
    <x v="74"/>
    <s v="신한카드(최봉민 부사장)"/>
    <d v="2023-07-26T00:00:00"/>
    <s v="20230726-7005-1"/>
    <s v="거래처 직원 접대"/>
    <x v="3720"/>
    <x v="0"/>
  </r>
  <r>
    <x v="74"/>
    <x v="74"/>
    <s v="신한카드(최봉민 부사장)"/>
    <d v="2023-07-26T00:00:00"/>
    <s v="20230726-7006-1"/>
    <s v="거래처 직원 접대"/>
    <x v="3721"/>
    <x v="0"/>
  </r>
  <r>
    <x v="74"/>
    <x v="74"/>
    <s v="신한카드(최봉민 부사장)"/>
    <d v="2023-08-01T00:00:00"/>
    <s v="20230801-7002-1"/>
    <s v="거래처 직원 접대"/>
    <x v="3722"/>
    <x v="0"/>
  </r>
  <r>
    <x v="74"/>
    <x v="74"/>
    <s v="신한카드(최봉민 부사장)"/>
    <d v="2023-08-03T00:00:00"/>
    <s v="20230803-7015-1"/>
    <s v="거래처 직원 접대"/>
    <x v="3723"/>
    <x v="0"/>
  </r>
  <r>
    <x v="74"/>
    <x v="74"/>
    <s v="신한카드(황선태전무이사)"/>
    <d v="2023-08-03T00:00:00"/>
    <s v="20230803-7016-1"/>
    <s v="거래처 직원 접대"/>
    <x v="1986"/>
    <x v="0"/>
  </r>
  <r>
    <x v="74"/>
    <x v="74"/>
    <s v="신한카드(최봉민 부사장)"/>
    <d v="2023-08-10T00:00:00"/>
    <s v="20230810-7009-1"/>
    <s v="거래처 직원 접대"/>
    <x v="1365"/>
    <x v="0"/>
  </r>
  <r>
    <x v="74"/>
    <x v="74"/>
    <s v="신한카드(최봉민 부사장)"/>
    <d v="2023-08-15T00:00:00"/>
    <s v="20230815-7001-1"/>
    <s v="거래처 직원 접대"/>
    <x v="431"/>
    <x v="0"/>
  </r>
  <r>
    <x v="74"/>
    <x v="74"/>
    <s v="신한카드(최봉민 부사장)"/>
    <d v="2023-08-16T00:00:00"/>
    <s v="20230816-7005-1"/>
    <s v="거래처 직원 접대"/>
    <x v="1257"/>
    <x v="0"/>
  </r>
  <r>
    <x v="74"/>
    <x v="74"/>
    <s v="신한카드(최봉민 부사장)"/>
    <d v="2023-08-16T00:00:00"/>
    <s v="20230816-7005-2"/>
    <s v="거래처 직원 접대"/>
    <x v="2162"/>
    <x v="0"/>
  </r>
  <r>
    <x v="74"/>
    <x v="74"/>
    <s v="신한카드(최봉민 부사장)"/>
    <d v="2023-08-20T00:00:00"/>
    <s v="20230820-7002-1"/>
    <s v="거래처 직원 접대"/>
    <x v="3724"/>
    <x v="0"/>
  </r>
  <r>
    <x v="74"/>
    <x v="74"/>
    <s v="신한카드(황선태전무이사)"/>
    <d v="2023-09-06T00:00:00"/>
    <s v="20230906-7001-1"/>
    <s v="고객사 숙소 예약"/>
    <x v="3725"/>
    <x v="0"/>
  </r>
  <r>
    <x v="74"/>
    <x v="74"/>
    <s v="신한카드(최봉민 부사장)"/>
    <d v="2023-09-18T00:00:00"/>
    <s v="20230918-7005-1"/>
    <s v="거래처 직원 접대"/>
    <x v="3726"/>
    <x v="0"/>
  </r>
  <r>
    <x v="74"/>
    <x v="74"/>
    <s v="신한카드(최봉민 부사장)"/>
    <d v="2023-09-18T00:00:00"/>
    <s v="20230918-7007-1"/>
    <s v="거래처 직원 접대"/>
    <x v="3727"/>
    <x v="0"/>
  </r>
  <r>
    <x v="74"/>
    <x v="74"/>
    <s v="신한카드(최봉민 부사장)"/>
    <d v="2023-09-19T00:00:00"/>
    <s v="20230919-7010-1"/>
    <s v="고객사 명절선물 (최봉민 대표)"/>
    <x v="3728"/>
    <x v="0"/>
  </r>
  <r>
    <x v="74"/>
    <x v="74"/>
    <s v="신한카드(황선태전무이사)"/>
    <d v="2023-09-19T00:00:00"/>
    <s v="20230919-7011-1"/>
    <s v="추석 명절 고객사 상품권 지급"/>
    <x v="1286"/>
    <x v="0"/>
  </r>
  <r>
    <x v="74"/>
    <x v="74"/>
    <s v="신한카드(최봉민 부사장)"/>
    <d v="2023-09-20T00:00:00"/>
    <s v="20230920-7009-1"/>
    <s v="거래처 직원 접대"/>
    <x v="3729"/>
    <x v="0"/>
  </r>
  <r>
    <x v="74"/>
    <x v="74"/>
    <s v="신한카드(최봉민 부사장)"/>
    <d v="2023-09-21T00:00:00"/>
    <s v="20230921-7009-1"/>
    <s v="거래처 직원 접대"/>
    <x v="1018"/>
    <x v="0"/>
  </r>
  <r>
    <x v="74"/>
    <x v="74"/>
    <s v="신한카드(최봉민 부사장)"/>
    <d v="2023-09-21T00:00:00"/>
    <s v="20230921-7014-1"/>
    <s v="거래처 직원 접대"/>
    <x v="1086"/>
    <x v="0"/>
  </r>
  <r>
    <x v="74"/>
    <x v="74"/>
    <s v="신한카드(최봉민 부사장)"/>
    <d v="2023-09-30T00:00:00"/>
    <s v="20230930-7002-1"/>
    <s v="거래처 직원 접대"/>
    <x v="3712"/>
    <x v="0"/>
  </r>
  <r>
    <x v="74"/>
    <x v="74"/>
    <s v="신한카드(최봉민 부사장)"/>
    <d v="2023-10-01T00:00:00"/>
    <s v="20231001-7001-1"/>
    <s v="거래처 직원 접대"/>
    <x v="3730"/>
    <x v="0"/>
  </r>
  <r>
    <x v="74"/>
    <x v="74"/>
    <s v="신한카드(최봉민 부사장)"/>
    <d v="2023-10-01T00:00:00"/>
    <s v="20231001-7002-1"/>
    <s v="거래처 직원 접대"/>
    <x v="1610"/>
    <x v="0"/>
  </r>
  <r>
    <x v="74"/>
    <x v="74"/>
    <s v="신한카드(최봉민 부사장)"/>
    <d v="2023-10-03T00:00:00"/>
    <s v="20231003-7001-1"/>
    <s v="거래처 직원 접대"/>
    <x v="171"/>
    <x v="0"/>
  </r>
  <r>
    <x v="74"/>
    <x v="74"/>
    <s v="신한카드(최봉민 부사장)"/>
    <d v="2023-10-03T00:00:00"/>
    <s v="20231003-7002-1"/>
    <s v="거래처 직원 접대"/>
    <x v="1074"/>
    <x v="0"/>
  </r>
  <r>
    <x v="74"/>
    <x v="74"/>
    <s v="신한카드(최봉민 부사장)"/>
    <d v="2023-10-03T00:00:00"/>
    <s v="20231003-7003-1"/>
    <s v="고객사 접대"/>
    <x v="1857"/>
    <x v="0"/>
  </r>
  <r>
    <x v="74"/>
    <x v="74"/>
    <s v="신혼꽃화원"/>
    <d v="2023-10-25T00:00:00"/>
    <s v="20231025-7025-1"/>
    <s v="퇴사직원 형성환차장 본인상 근조외1건"/>
    <x v="427"/>
    <x v="0"/>
  </r>
  <r>
    <x v="74"/>
    <x v="74"/>
    <s v="신한카드(황선태전무이사)"/>
    <d v="2023-10-26T00:00:00"/>
    <s v="20231026-7002-1"/>
    <s v="거래처 직원 접대"/>
    <x v="1689"/>
    <x v="0"/>
  </r>
  <r>
    <x v="74"/>
    <x v="74"/>
    <s v="신한카드(최봉민 부사장)"/>
    <d v="2023-11-03T00:00:00"/>
    <s v="20231103-7004-1"/>
    <s v="거래처 직원 접대"/>
    <x v="1285"/>
    <x v="0"/>
  </r>
  <r>
    <x v="74"/>
    <x v="74"/>
    <s v="신한카드(최봉민 부사장)"/>
    <d v="2023-11-14T00:00:00"/>
    <s v="20231114-7007-1"/>
    <s v="거래처 직원 접대"/>
    <x v="2057"/>
    <x v="0"/>
  </r>
  <r>
    <x v="74"/>
    <x v="74"/>
    <s v="신한카드(최봉민 부사장)"/>
    <d v="2023-11-16T00:00:00"/>
    <s v="20231116-7014-1"/>
    <s v="거래처 직원 접대"/>
    <x v="121"/>
    <x v="0"/>
  </r>
  <r>
    <x v="74"/>
    <x v="74"/>
    <s v="신한카드(최봉민 부사장)"/>
    <d v="2023-11-24T00:00:00"/>
    <s v="20231124-7012-1"/>
    <s v="거래처 직원 접대"/>
    <x v="3712"/>
    <x v="0"/>
  </r>
  <r>
    <x v="74"/>
    <x v="74"/>
    <s v="신한카드(최봉민 부사장)"/>
    <d v="2023-11-30T00:00:00"/>
    <s v="20231130-7036-1"/>
    <s v="거래처 직원 접대"/>
    <x v="3731"/>
    <x v="0"/>
  </r>
  <r>
    <x v="74"/>
    <x v="74"/>
    <s v="신한카드(최봉민 부사장)"/>
    <d v="2023-12-10T00:00:00"/>
    <s v="20231210-7001-1"/>
    <s v="거래처 직원 접대"/>
    <x v="229"/>
    <x v="0"/>
  </r>
  <r>
    <x v="74"/>
    <x v="74"/>
    <s v="신한카드(최봉민 부사장)"/>
    <d v="2023-12-12T00:00:00"/>
    <s v="20231212-7002-1"/>
    <s v="거래처 직원 접대"/>
    <x v="3732"/>
    <x v="0"/>
  </r>
  <r>
    <x v="74"/>
    <x v="74"/>
    <s v="신한카드(최봉민 부사장)"/>
    <d v="2023-12-12T00:00:00"/>
    <s v="20231212-7003-1"/>
    <s v="거래처 직원 접대"/>
    <x v="3733"/>
    <x v="0"/>
  </r>
  <r>
    <x v="74"/>
    <x v="74"/>
    <s v="신한카드(최봉민 부사장)"/>
    <d v="2023-12-16T00:00:00"/>
    <s v="20231216-7002-1"/>
    <s v="거래처 직원 접대"/>
    <x v="1191"/>
    <x v="0"/>
  </r>
  <r>
    <x v="74"/>
    <x v="74"/>
    <s v="신한카드(최봉민 부사장)"/>
    <d v="2023-12-19T00:00:00"/>
    <s v="20231219-7001-1"/>
    <s v="거래처 직원 접대"/>
    <x v="2456"/>
    <x v="0"/>
  </r>
  <r>
    <x v="75"/>
    <x v="75"/>
    <s v="주식회사 천우하우징"/>
    <d v="2023-01-10T00:00:00"/>
    <s v="20230110-7010-4"/>
    <s v="공장동 내부 배관 공사"/>
    <x v="1"/>
    <x v="2485"/>
  </r>
  <r>
    <x v="75"/>
    <x v="75"/>
    <s v="한국전력공사"/>
    <d v="2023-02-20T00:00:00"/>
    <s v="20230220-7003-4"/>
    <s v="전기요금 납부"/>
    <x v="1"/>
    <x v="2486"/>
  </r>
  <r>
    <x v="75"/>
    <x v="75"/>
    <s v="전북도시가스"/>
    <d v="2023-04-10T00:00:00"/>
    <s v="20230410-7003-2"/>
    <s v="3월 도시가스 납부"/>
    <x v="1"/>
    <x v="271"/>
  </r>
  <r>
    <x v="75"/>
    <x v="75"/>
    <s v="페더럴익스프레스코리아(주)"/>
    <d v="2023-04-25T00:00:00"/>
    <s v="20230425-7005-2"/>
    <s v="수출운송료"/>
    <x v="1"/>
    <x v="2487"/>
  </r>
  <r>
    <x v="75"/>
    <x v="75"/>
    <s v="(주)한국무역정보통신"/>
    <d v="2023-04-25T00:00:00"/>
    <s v="20230425-7006-3"/>
    <s v="전자무역서비스 이용료"/>
    <x v="1"/>
    <x v="2488"/>
  </r>
  <r>
    <x v="75"/>
    <x v="75"/>
    <s v="인천공항세관장"/>
    <d v="2023-04-25T00:00:00"/>
    <s v="20230425-7008-2"/>
    <s v="Photomask 수입 부가세"/>
    <x v="1"/>
    <x v="2489"/>
  </r>
  <r>
    <x v="75"/>
    <x v="75"/>
    <s v="한국가스안전공사 전북지역본부"/>
    <d v="2023-04-25T00:00:00"/>
    <s v="20230425-7009-3"/>
    <s v="냉동제조시설 R-22 가스 정기검사 외"/>
    <x v="1"/>
    <x v="772"/>
  </r>
  <r>
    <x v="75"/>
    <x v="75"/>
    <s v="덕진구청"/>
    <d v="2023-04-28T00:00:00"/>
    <s v="20230428-7012-2"/>
    <s v="자동차세(53나6966 23.01.01~03.29)"/>
    <x v="1"/>
    <x v="2490"/>
  </r>
  <r>
    <x v="75"/>
    <x v="75"/>
    <s v="(주)LG유플러스"/>
    <d v="2023-04-28T00:00:00"/>
    <s v="20230428-7013-3"/>
    <s v="전화요금 납부"/>
    <x v="1"/>
    <x v="2491"/>
  </r>
  <r>
    <x v="75"/>
    <x v="75"/>
    <s v="완주산업단지사무소"/>
    <d v="2023-04-28T00:00:00"/>
    <s v="20230428-7014-2"/>
    <s v="상하수도요금 납부"/>
    <x v="1"/>
    <x v="2492"/>
  </r>
  <r>
    <x v="75"/>
    <x v="75"/>
    <s v="전북도시가스"/>
    <d v="2023-04-28T00:00:00"/>
    <s v="20230428-7016-2"/>
    <s v="에비나고문 도시가스(원둔산3길12-14 303호)"/>
    <x v="1"/>
    <x v="2493"/>
  </r>
  <r>
    <x v="75"/>
    <x v="75"/>
    <s v="한국전력공사"/>
    <d v="2023-05-18T00:00:00"/>
    <s v="20230518-7001-4"/>
    <s v="전기요금 납부"/>
    <x v="1"/>
    <x v="2494"/>
  </r>
  <r>
    <x v="75"/>
    <x v="75"/>
    <s v="한국전력공사"/>
    <d v="2023-06-19T00:00:00"/>
    <s v="20230619-7002-4"/>
    <s v="전기요금 납부"/>
    <x v="1"/>
    <x v="2495"/>
  </r>
  <r>
    <x v="75"/>
    <x v="75"/>
    <s v="한국전력공사"/>
    <d v="2023-08-14T00:00:00"/>
    <s v="20230814-7011-4"/>
    <s v="전기요금 납부"/>
    <x v="1"/>
    <x v="2496"/>
  </r>
  <r>
    <x v="75"/>
    <x v="75"/>
    <s v="한국전력공사"/>
    <d v="2023-09-18T00:00:00"/>
    <s v="20230918-7001-4"/>
    <s v="전기요금 납부"/>
    <x v="1"/>
    <x v="2497"/>
  </r>
  <r>
    <x v="75"/>
    <x v="75"/>
    <s v="한국전력공사"/>
    <d v="2023-10-18T00:00:00"/>
    <s v="20231018-7002-4"/>
    <s v="전기요금 납부"/>
    <x v="1"/>
    <x v="2498"/>
  </r>
  <r>
    <x v="75"/>
    <x v="75"/>
    <s v="한국전력공사"/>
    <d v="2023-11-20T00:00:00"/>
    <s v="20231120-7001-4"/>
    <s v="전기요금 납부"/>
    <x v="1"/>
    <x v="2499"/>
  </r>
  <r>
    <x v="76"/>
    <x v="76"/>
    <m/>
    <d v="2023-02-10T00:00:00"/>
    <s v="20230210-7003-2"/>
    <s v="1월 제수당"/>
    <x v="3734"/>
    <x v="0"/>
  </r>
  <r>
    <x v="76"/>
    <x v="76"/>
    <m/>
    <d v="2023-03-10T00:00:00"/>
    <s v="20230310-7006-2"/>
    <s v="2월 제수당"/>
    <x v="3735"/>
    <x v="0"/>
  </r>
  <r>
    <x v="76"/>
    <x v="76"/>
    <m/>
    <d v="2023-03-31T00:00:00"/>
    <s v="20230331-7059-2"/>
    <s v="3월 제수당"/>
    <x v="3736"/>
    <x v="0"/>
  </r>
  <r>
    <x v="76"/>
    <x v="76"/>
    <m/>
    <d v="2023-03-31T00:00:00"/>
    <s v="20230331-7074-2"/>
    <s v="1분기 개발부 인건비 대체"/>
    <x v="3737"/>
    <x v="0"/>
  </r>
  <r>
    <x v="76"/>
    <x v="76"/>
    <m/>
    <d v="2023-05-10T00:00:00"/>
    <s v="20230510-7003-2"/>
    <s v="4월 제수당"/>
    <x v="3738"/>
    <x v="0"/>
  </r>
  <r>
    <x v="76"/>
    <x v="76"/>
    <m/>
    <d v="2023-06-09T00:00:00"/>
    <s v="20230609-7005-2"/>
    <s v="5월 제수당"/>
    <x v="3739"/>
    <x v="0"/>
  </r>
  <r>
    <x v="76"/>
    <x v="76"/>
    <m/>
    <d v="2023-06-30T00:00:00"/>
    <s v="20230630-7065-2"/>
    <s v="6월 제수당"/>
    <x v="3740"/>
    <x v="0"/>
  </r>
  <r>
    <x v="76"/>
    <x v="76"/>
    <m/>
    <d v="2023-06-30T00:00:00"/>
    <s v="20230630-7081-2"/>
    <s v="2분기 개발부 인건비 대체"/>
    <x v="3741"/>
    <x v="0"/>
  </r>
  <r>
    <x v="76"/>
    <x v="76"/>
    <m/>
    <d v="2023-08-10T00:00:00"/>
    <s v="20230810-7005-2"/>
    <s v="7월 제수당"/>
    <x v="3742"/>
    <x v="0"/>
  </r>
  <r>
    <x v="76"/>
    <x v="76"/>
    <m/>
    <d v="2023-09-08T00:00:00"/>
    <s v="20230908-7002-2"/>
    <s v="8월 제수당"/>
    <x v="3743"/>
    <x v="0"/>
  </r>
  <r>
    <x v="76"/>
    <x v="76"/>
    <m/>
    <d v="2023-09-30T00:00:00"/>
    <s v="20230930-7010-2"/>
    <s v="9월 제수당"/>
    <x v="3744"/>
    <x v="0"/>
  </r>
  <r>
    <x v="76"/>
    <x v="76"/>
    <m/>
    <d v="2023-09-30T00:00:00"/>
    <s v="20230930-7031-2"/>
    <s v="3분기 개발부 인건비 대체"/>
    <x v="3745"/>
    <x v="0"/>
  </r>
  <r>
    <x v="76"/>
    <x v="76"/>
    <m/>
    <d v="2023-11-10T00:00:00"/>
    <s v="20231110-7004-2"/>
    <s v="10월 제수당"/>
    <x v="3746"/>
    <x v="0"/>
  </r>
  <r>
    <x v="76"/>
    <x v="76"/>
    <m/>
    <d v="2023-12-08T00:00:00"/>
    <s v="20231208-7004-2"/>
    <s v="11월 제수당"/>
    <x v="3747"/>
    <x v="0"/>
  </r>
  <r>
    <x v="76"/>
    <x v="76"/>
    <m/>
    <d v="2023-12-31T00:00:00"/>
    <s v="20231231-7014-2"/>
    <s v="12월 제수당"/>
    <x v="3748"/>
    <x v="0"/>
  </r>
  <r>
    <x v="76"/>
    <x v="76"/>
    <m/>
    <d v="2023-12-31T00:00:00"/>
    <s v="20231231-7029-2"/>
    <s v="4분기 개발부 인건비 대체"/>
    <x v="3749"/>
    <x v="0"/>
  </r>
  <r>
    <x v="77"/>
    <x v="77"/>
    <s v="(주)앤에스텍"/>
    <d v="2023-01-31T00:00:00"/>
    <s v="20230131-7016-4"/>
    <s v="OSD-2130-3"/>
    <x v="1"/>
    <x v="2500"/>
  </r>
  <r>
    <x v="77"/>
    <x v="77"/>
    <s v="(주)동부엘이디"/>
    <d v="2023-01-31T00:00:00"/>
    <s v="20230131-7018-2"/>
    <s v="OSZ-1019A-12V13"/>
    <x v="1"/>
    <x v="2501"/>
  </r>
  <r>
    <x v="77"/>
    <x v="77"/>
    <s v="레이트론(주)"/>
    <d v="2023-01-31T00:00:00"/>
    <s v="20230131-7019-2"/>
    <s v="OSZ-1019B-14V외 1종"/>
    <x v="1"/>
    <x v="2502"/>
  </r>
  <r>
    <x v="77"/>
    <x v="77"/>
    <s v="우리이앤엘(주)"/>
    <d v="2023-01-31T00:00:00"/>
    <s v="20230131-7021-2"/>
    <s v="OSZ-1019A-12V"/>
    <x v="1"/>
    <x v="2503"/>
  </r>
  <r>
    <x v="77"/>
    <x v="77"/>
    <s v="엔엘씨"/>
    <d v="2023-01-31T00:00:00"/>
    <s v="20230131-7022-2"/>
    <s v="OSZ-1021AV 외 2종"/>
    <x v="1"/>
    <x v="2504"/>
  </r>
  <r>
    <x v="77"/>
    <x v="77"/>
    <s v="(주)오디쎄미"/>
    <d v="2023-01-31T00:00:00"/>
    <s v="20230131-7023-2"/>
    <s v="OSZ-1023A-12V13"/>
    <x v="1"/>
    <x v="2505"/>
  </r>
  <r>
    <x v="77"/>
    <x v="77"/>
    <s v="(주)원반도체"/>
    <d v="2023-01-31T00:00:00"/>
    <s v="20230131-7024-2"/>
    <s v="OSD-21814A외 3종"/>
    <x v="1"/>
    <x v="2506"/>
  </r>
  <r>
    <x v="77"/>
    <x v="77"/>
    <s v="서울반도체(주)"/>
    <d v="2023-01-31T00:00:00"/>
    <s v="20230131-7025-2"/>
    <s v="OSZ-1019A-12V외 5종"/>
    <x v="1"/>
    <x v="2507"/>
  </r>
  <r>
    <x v="77"/>
    <x v="77"/>
    <s v="(주)라온크리에이트"/>
    <d v="2023-01-31T00:00:00"/>
    <s v="20230131-7026-2"/>
    <s v="OPFD01A060RP"/>
    <x v="1"/>
    <x v="2508"/>
  </r>
  <r>
    <x v="77"/>
    <x v="77"/>
    <s v="엔엘씨"/>
    <d v="2023-02-28T00:00:00"/>
    <s v="20230228-7037-2"/>
    <s v="OSZ-1023A-12V"/>
    <x v="1"/>
    <x v="2509"/>
  </r>
  <r>
    <x v="77"/>
    <x v="77"/>
    <s v="(주)동부엘이디"/>
    <d v="2023-02-28T00:00:00"/>
    <s v="20230228-7038-2"/>
    <s v="OSZ-1019A-12V13외 1종"/>
    <x v="1"/>
    <x v="2510"/>
  </r>
  <r>
    <x v="77"/>
    <x v="77"/>
    <s v="(주)앤에스텍"/>
    <d v="2023-02-28T00:00:00"/>
    <s v="20230228-7039-2"/>
    <s v="OSD-2130-3"/>
    <x v="1"/>
    <x v="2511"/>
  </r>
  <r>
    <x v="77"/>
    <x v="77"/>
    <s v="레이트론(주)"/>
    <d v="2023-02-28T00:00:00"/>
    <s v="20230228-7041-2"/>
    <s v="OSZ-1019B-14V외 1종"/>
    <x v="1"/>
    <x v="2512"/>
  </r>
  <r>
    <x v="77"/>
    <x v="77"/>
    <s v="(주)원반도체"/>
    <d v="2023-02-28T00:00:00"/>
    <s v="20230228-7043-2"/>
    <s v="OSD-1250 외 2종"/>
    <x v="1"/>
    <x v="2513"/>
  </r>
  <r>
    <x v="77"/>
    <x v="77"/>
    <s v="SJ늘푸른"/>
    <d v="2023-02-28T00:00:00"/>
    <s v="20230228-7044-2"/>
    <s v="OSD-1380620"/>
    <x v="1"/>
    <x v="2514"/>
  </r>
  <r>
    <x v="77"/>
    <x v="77"/>
    <s v="우리이앤엘(주)"/>
    <d v="2023-02-28T00:00:00"/>
    <s v="20230228-7047-2"/>
    <s v="OSZ-1019A-12V"/>
    <x v="1"/>
    <x v="2515"/>
  </r>
  <r>
    <x v="77"/>
    <x v="77"/>
    <s v="서울반도체(주)"/>
    <d v="2023-02-28T00:00:00"/>
    <s v="20230228-7049-2"/>
    <s v="OSZ-1019A-12V 외 3종"/>
    <x v="1"/>
    <x v="2516"/>
  </r>
  <r>
    <x v="77"/>
    <x v="77"/>
    <s v="삼성전자(주)"/>
    <d v="2023-02-28T00:00:00"/>
    <s v="20230228-7050-2"/>
    <s v="OSZ-2021A-14V 외 1종"/>
    <x v="1"/>
    <x v="2"/>
  </r>
  <r>
    <x v="77"/>
    <x v="77"/>
    <s v="(주)앤에스텍"/>
    <d v="2023-03-31T00:00:00"/>
    <s v="20230331-7039-2"/>
    <s v="OSD-2130-3"/>
    <x v="1"/>
    <x v="2517"/>
  </r>
  <r>
    <x v="77"/>
    <x v="77"/>
    <s v="(주)동부엘이디"/>
    <d v="2023-03-31T00:00:00"/>
    <s v="20230331-7043-2"/>
    <s v="OSZ-1019A-12V13외 1종"/>
    <x v="1"/>
    <x v="2518"/>
  </r>
  <r>
    <x v="77"/>
    <x v="77"/>
    <s v="우리이앤엘(주)"/>
    <d v="2023-03-31T00:00:00"/>
    <s v="20230331-7044-2"/>
    <s v="OSZ-1019A-12V"/>
    <x v="1"/>
    <x v="2519"/>
  </r>
  <r>
    <x v="77"/>
    <x v="77"/>
    <s v="엔엘씨"/>
    <d v="2023-03-31T00:00:00"/>
    <s v="20230331-7045-2"/>
    <s v="OSZ-1023A-12V외 1종목"/>
    <x v="1"/>
    <x v="2520"/>
  </r>
  <r>
    <x v="77"/>
    <x v="77"/>
    <s v="서울반도체(주)"/>
    <d v="2023-03-31T00:00:00"/>
    <s v="20230331-7046-2"/>
    <s v="OSZ-1019A-12V외 3품목"/>
    <x v="1"/>
    <x v="2521"/>
  </r>
  <r>
    <x v="77"/>
    <x v="77"/>
    <s v="레이트론(주)"/>
    <d v="2023-03-31T00:00:00"/>
    <s v="20230331-7048-2"/>
    <s v="OSZ-1019B-14V"/>
    <x v="1"/>
    <x v="2522"/>
  </r>
  <r>
    <x v="77"/>
    <x v="77"/>
    <s v="(주)원반도체"/>
    <d v="2023-03-31T00:00:00"/>
    <s v="20230331-7049-2"/>
    <s v="OSD-1250 외 2품목"/>
    <x v="1"/>
    <x v="2523"/>
  </r>
  <r>
    <x v="77"/>
    <x v="77"/>
    <s v="(주)트리노테크놀로지"/>
    <d v="2023-03-31T00:00:00"/>
    <s v="20230331-7051-4"/>
    <s v="OPFD14A135외 1품목"/>
    <x v="1"/>
    <x v="2524"/>
  </r>
  <r>
    <x v="77"/>
    <x v="77"/>
    <s v="(주)큐에스아이"/>
    <d v="2023-03-31T00:00:00"/>
    <s v="20230331-7052-2"/>
    <s v="OSD-1068N외 2품목"/>
    <x v="1"/>
    <x v="2525"/>
  </r>
  <r>
    <x v="77"/>
    <x v="77"/>
    <s v="(주)세미칩스"/>
    <d v="2023-03-31T00:00:00"/>
    <s v="20230331-7055-2"/>
    <s v="OPFD75A060PI 외 1종"/>
    <x v="1"/>
    <x v="2526"/>
  </r>
  <r>
    <x v="77"/>
    <x v="77"/>
    <s v="GLOCHIPS"/>
    <d v="2023-04-28T00:00:00"/>
    <s v="20230428-7035-2"/>
    <s v="OTC5027-R"/>
    <x v="1"/>
    <x v="2527"/>
  </r>
  <r>
    <x v="77"/>
    <x v="77"/>
    <s v="주식회사 전북반도체"/>
    <d v="2023-04-28T00:00:00"/>
    <s v="20230428-7036-2"/>
    <s v="OSD-2200"/>
    <x v="1"/>
    <x v="2528"/>
  </r>
  <r>
    <x v="77"/>
    <x v="77"/>
    <s v="(주)큐에스아이"/>
    <d v="2023-04-28T00:00:00"/>
    <s v="20230428-7038-2"/>
    <s v="OSD-1068N 외 2종"/>
    <x v="1"/>
    <x v="2529"/>
  </r>
  <r>
    <x v="77"/>
    <x v="77"/>
    <s v="레이트론(주)"/>
    <d v="2023-04-28T00:00:00"/>
    <s v="20230428-7041-2"/>
    <s v="OSZ-1019B-14V외 1종"/>
    <x v="1"/>
    <x v="2530"/>
  </r>
  <r>
    <x v="77"/>
    <x v="77"/>
    <s v="서울반도체(주)"/>
    <d v="2023-04-28T00:00:00"/>
    <s v="20230428-7042-2"/>
    <s v="OSZ-1019A-12V외 4종"/>
    <x v="1"/>
    <x v="2531"/>
  </r>
  <r>
    <x v="77"/>
    <x v="77"/>
    <s v="엔엘씨"/>
    <d v="2023-04-28T00:00:00"/>
    <s v="20230428-7043-2"/>
    <s v="OSZ-1021A-7V"/>
    <x v="1"/>
    <x v="2532"/>
  </r>
  <r>
    <x v="77"/>
    <x v="77"/>
    <s v="우리이앤엘(주)"/>
    <d v="2023-04-28T00:00:00"/>
    <s v="20230428-7044-2"/>
    <s v="OSZ-1019A-12V"/>
    <x v="1"/>
    <x v="2533"/>
  </r>
  <r>
    <x v="77"/>
    <x v="77"/>
    <s v="(주)동부엘이디"/>
    <d v="2023-04-28T00:00:00"/>
    <s v="20230428-7045-2"/>
    <s v="OSZ-2019A-14V13외 1종"/>
    <x v="1"/>
    <x v="2534"/>
  </r>
  <r>
    <x v="77"/>
    <x v="77"/>
    <s v="(주)앤에스텍"/>
    <d v="2023-04-28T00:00:00"/>
    <s v="20230428-7047-2"/>
    <s v="OSD-2130-3"/>
    <x v="1"/>
    <x v="2535"/>
  </r>
  <r>
    <x v="77"/>
    <x v="77"/>
    <s v="(주)앤에스텍"/>
    <d v="2023-05-31T00:00:00"/>
    <s v="20230531-7041-2"/>
    <s v="OSD-2130-3"/>
    <x v="1"/>
    <x v="2536"/>
  </r>
  <r>
    <x v="77"/>
    <x v="77"/>
    <s v="우리이앤엘(주)"/>
    <d v="2023-05-31T00:00:00"/>
    <s v="20230531-7043-2"/>
    <s v="OSZ-1019A-12V"/>
    <x v="1"/>
    <x v="2537"/>
  </r>
  <r>
    <x v="77"/>
    <x v="77"/>
    <s v="럭스피아㈜ 전주지점"/>
    <d v="2023-05-31T00:00:00"/>
    <s v="20230531-7044-2"/>
    <s v="OSZ-1021A-7V"/>
    <x v="1"/>
    <x v="2532"/>
  </r>
  <r>
    <x v="77"/>
    <x v="77"/>
    <s v="서울반도체(주)"/>
    <d v="2023-05-31T00:00:00"/>
    <s v="20230531-7045-2"/>
    <s v="OSZ-1019A-12V 외 2종"/>
    <x v="1"/>
    <x v="2538"/>
  </r>
  <r>
    <x v="77"/>
    <x v="77"/>
    <s v="레이트론(주)"/>
    <d v="2023-05-31T00:00:00"/>
    <s v="20230531-7047-2"/>
    <s v="OSZ-1019A-12V 외 1종"/>
    <x v="1"/>
    <x v="2539"/>
  </r>
  <r>
    <x v="77"/>
    <x v="77"/>
    <s v="(주)원반도체"/>
    <d v="2023-05-31T00:00:00"/>
    <s v="20230531-7049-2"/>
    <s v="OSD-21814A 외 2종"/>
    <x v="1"/>
    <x v="1865"/>
  </r>
  <r>
    <x v="77"/>
    <x v="77"/>
    <s v="㈜루미컴"/>
    <d v="2023-05-31T00:00:00"/>
    <s v="20230531-7050-2"/>
    <s v="OSD-21814A 외 1종"/>
    <x v="1"/>
    <x v="2540"/>
  </r>
  <r>
    <x v="77"/>
    <x v="77"/>
    <s v="(주)큐에스아이"/>
    <d v="2023-05-31T00:00:00"/>
    <s v="20230531-7052-2"/>
    <s v="OSD-1040 외 2종"/>
    <x v="1"/>
    <x v="2541"/>
  </r>
  <r>
    <x v="77"/>
    <x v="77"/>
    <s v="삼성전자(주)"/>
    <d v="2023-06-23T00:00:00"/>
    <s v="20230623-7010-2"/>
    <s v="OSZ-1021A-14V"/>
    <x v="1"/>
    <x v="116"/>
  </r>
  <r>
    <x v="77"/>
    <x v="77"/>
    <s v="GLOCHIPS"/>
    <d v="2023-06-30T00:00:00"/>
    <s v="20230630-7048-2"/>
    <s v="OTC5027-R"/>
    <x v="1"/>
    <x v="2542"/>
  </r>
  <r>
    <x v="77"/>
    <x v="77"/>
    <s v="(주)동부엘이디"/>
    <d v="2023-06-30T00:00:00"/>
    <s v="20230630-7049-2"/>
    <s v="OSZ-1019A-12V13외 2종"/>
    <x v="1"/>
    <x v="2543"/>
  </r>
  <r>
    <x v="77"/>
    <x v="77"/>
    <s v="럭스피아㈜ 전주지점"/>
    <d v="2023-06-30T00:00:00"/>
    <s v="20230630-7050-2"/>
    <s v="OSZ-1021A-7V 외 2종"/>
    <x v="1"/>
    <x v="2544"/>
  </r>
  <r>
    <x v="77"/>
    <x v="77"/>
    <s v="레이트론(주)"/>
    <d v="2023-06-30T00:00:00"/>
    <s v="20230630-7052-2"/>
    <s v="OSZ-1021A-14V 외 2종"/>
    <x v="1"/>
    <x v="2545"/>
  </r>
  <r>
    <x v="77"/>
    <x v="77"/>
    <s v="서울반도체(주)"/>
    <d v="2023-06-30T00:00:00"/>
    <s v="20230630-7057-2"/>
    <s v="OSZ-1019A-6V 외 3종"/>
    <x v="1"/>
    <x v="2546"/>
  </r>
  <r>
    <x v="77"/>
    <x v="77"/>
    <s v="우리이앤엘(주)"/>
    <d v="2023-06-30T00:00:00"/>
    <s v="20230630-7058-2"/>
    <s v="OSZ-1019A-12V"/>
    <x v="1"/>
    <x v="2547"/>
  </r>
  <r>
    <x v="77"/>
    <x v="77"/>
    <s v="(주)앤에스텍"/>
    <d v="2023-06-30T00:00:00"/>
    <s v="20230630-7060-2"/>
    <s v="OSD-2130-3"/>
    <x v="1"/>
    <x v="2548"/>
  </r>
  <r>
    <x v="77"/>
    <x v="77"/>
    <s v="(주)원반도체"/>
    <d v="2023-06-30T00:00:00"/>
    <s v="20230630-7061-2"/>
    <s v="OSD-1250 외 2종"/>
    <x v="1"/>
    <x v="2549"/>
  </r>
  <r>
    <x v="77"/>
    <x v="77"/>
    <s v="주식회사 전북반도체"/>
    <d v="2023-06-30T00:00:00"/>
    <s v="20230630-7062-2"/>
    <s v="OSD-2200"/>
    <x v="1"/>
    <x v="1847"/>
  </r>
  <r>
    <x v="77"/>
    <x v="77"/>
    <s v="(주)트리노테크놀로지"/>
    <d v="2023-06-30T00:00:00"/>
    <s v="20230630-7063-2"/>
    <s v="OPFD15A135 외 1종"/>
    <x v="1"/>
    <x v="2550"/>
  </r>
  <r>
    <x v="77"/>
    <x v="77"/>
    <s v="우리이앤엘(주)"/>
    <d v="2023-07-31T00:00:00"/>
    <s v="20230731-7012-2"/>
    <s v="OSZ-1019A-12V"/>
    <x v="1"/>
    <x v="2551"/>
  </r>
  <r>
    <x v="77"/>
    <x v="77"/>
    <s v="(주)앤에스텍"/>
    <d v="2023-07-31T00:00:00"/>
    <s v="20230731-7013-2"/>
    <s v="OSD-2130-3"/>
    <x v="1"/>
    <x v="2552"/>
  </r>
  <r>
    <x v="77"/>
    <x v="77"/>
    <s v="럭스피아㈜ 전주지점"/>
    <d v="2023-07-31T00:00:00"/>
    <s v="20230731-7015-2"/>
    <s v="OSZ-1021A-7V 외 1종"/>
    <x v="1"/>
    <x v="2553"/>
  </r>
  <r>
    <x v="77"/>
    <x v="77"/>
    <s v="서울반도체(주)"/>
    <d v="2023-07-31T00:00:00"/>
    <s v="20230731-7017-2"/>
    <s v="OSZ-1019A-6V 외 3종"/>
    <x v="1"/>
    <x v="2554"/>
  </r>
  <r>
    <x v="77"/>
    <x v="77"/>
    <s v="(주)쎄미하우"/>
    <d v="2023-07-31T00:00:00"/>
    <s v="20230731-7018-4"/>
    <s v="OPRD25A120PI"/>
    <x v="1"/>
    <x v="2555"/>
  </r>
  <r>
    <x v="77"/>
    <x v="77"/>
    <s v="(주)원반도체"/>
    <d v="2023-07-31T00:00:00"/>
    <s v="20230731-7020-2"/>
    <s v="OSD-1250 외 3종"/>
    <x v="1"/>
    <x v="2556"/>
  </r>
  <r>
    <x v="77"/>
    <x v="77"/>
    <s v="㈜루미컴"/>
    <d v="2023-07-31T00:00:00"/>
    <s v="20230731-7021-2"/>
    <s v="OSD-2160NA"/>
    <x v="1"/>
    <x v="2557"/>
  </r>
  <r>
    <x v="77"/>
    <x v="77"/>
    <s v="레이트론(주)"/>
    <d v="2023-07-31T00:00:00"/>
    <s v="20230731-7023-2"/>
    <s v="OSZ-1021A-14V 외 2종"/>
    <x v="1"/>
    <x v="2558"/>
  </r>
  <r>
    <x v="77"/>
    <x v="77"/>
    <s v="GLOCHIPS"/>
    <d v="2023-07-31T00:00:00"/>
    <s v="20230731-7024-2"/>
    <s v="OTC5027-R"/>
    <x v="1"/>
    <x v="2559"/>
  </r>
  <r>
    <x v="77"/>
    <x v="77"/>
    <s v="(주)트리노테크놀로지"/>
    <d v="2023-07-31T00:00:00"/>
    <s v="20230731-7025-2"/>
    <s v="OPFD15A135 외 1종"/>
    <x v="1"/>
    <x v="2560"/>
  </r>
  <r>
    <x v="77"/>
    <x v="77"/>
    <s v="(주)큐에스아이"/>
    <d v="2023-07-31T00:00:00"/>
    <s v="20230731-7026-2"/>
    <s v="OSD-1068N"/>
    <x v="1"/>
    <x v="2561"/>
  </r>
  <r>
    <x v="77"/>
    <x v="77"/>
    <s v="(주)트리노테크놀로지"/>
    <d v="2023-08-31T00:00:00"/>
    <s v="20230831-7018-2"/>
    <s v="OPFD15A135 외 1종"/>
    <x v="1"/>
    <x v="2562"/>
  </r>
  <r>
    <x v="77"/>
    <x v="77"/>
    <s v="서울반도체(주)"/>
    <d v="2023-08-31T00:00:00"/>
    <s v="20230831-7019-2"/>
    <s v="OSZ-1019A-6V 외 2종"/>
    <x v="1"/>
    <x v="2563"/>
  </r>
  <r>
    <x v="77"/>
    <x v="77"/>
    <s v="(주)원반도체"/>
    <d v="2023-08-31T00:00:00"/>
    <s v="20230831-7020-2"/>
    <s v="OSD-1250 외 2종"/>
    <x v="1"/>
    <x v="2564"/>
  </r>
  <r>
    <x v="77"/>
    <x v="77"/>
    <s v="(주)앤에스텍"/>
    <d v="2023-08-31T00:00:00"/>
    <s v="20230831-7022-2"/>
    <s v="OSD-2130-3"/>
    <x v="1"/>
    <x v="2565"/>
  </r>
  <r>
    <x v="77"/>
    <x v="77"/>
    <s v="GLOCHIPS"/>
    <d v="2023-08-31T00:00:00"/>
    <s v="20230831-7023-2"/>
    <s v="OTC5027-R"/>
    <x v="1"/>
    <x v="2566"/>
  </r>
  <r>
    <x v="77"/>
    <x v="77"/>
    <s v="럭스피아㈜ 전주지점"/>
    <d v="2023-08-31T00:00:00"/>
    <s v="20230831-7024-2"/>
    <s v="OSZ-1021A-7V 외 2종"/>
    <x v="1"/>
    <x v="2567"/>
  </r>
  <r>
    <x v="77"/>
    <x v="77"/>
    <s v="(주)동부엘이디"/>
    <d v="2023-08-31T00:00:00"/>
    <s v="20230831-7025-2"/>
    <s v="OSZ-1019A-12V13외 2종"/>
    <x v="1"/>
    <x v="2568"/>
  </r>
  <r>
    <x v="77"/>
    <x v="77"/>
    <s v="우리이앤엘(주)"/>
    <d v="2023-08-31T00:00:00"/>
    <s v="20230831-7026-2"/>
    <s v="OSZ-1019A-12V"/>
    <x v="1"/>
    <x v="2569"/>
  </r>
  <r>
    <x v="77"/>
    <x v="77"/>
    <s v="(주)큐에스아이"/>
    <d v="2023-08-31T00:00:00"/>
    <s v="20230831-7027-2"/>
    <s v="OSD-1068N"/>
    <x v="1"/>
    <x v="2570"/>
  </r>
  <r>
    <x v="77"/>
    <x v="77"/>
    <s v="레이트론(주)"/>
    <d v="2023-08-31T00:00:00"/>
    <s v="20230831-7037-2"/>
    <s v="OSZ-1021A-14V 외 2종"/>
    <x v="1"/>
    <x v="969"/>
  </r>
  <r>
    <x v="77"/>
    <x v="77"/>
    <s v="레이트론(주)"/>
    <d v="2023-09-25T00:00:00"/>
    <s v="20230925-7042-2"/>
    <s v="OSZ-1017B-14V 외 1종"/>
    <x v="1"/>
    <x v="2571"/>
  </r>
  <r>
    <x v="77"/>
    <x v="77"/>
    <s v="서울반도체(주)"/>
    <d v="2023-09-27T00:00:00"/>
    <s v="20230927-7022-2"/>
    <s v="OSZ-1019A-6V 외 3종"/>
    <x v="1"/>
    <x v="2572"/>
  </r>
  <r>
    <x v="77"/>
    <x v="77"/>
    <s v="우리이앤엘(주)"/>
    <d v="2023-09-27T00:00:00"/>
    <s v="20230927-7023-2"/>
    <s v="OSZ-1019A-12V"/>
    <x v="1"/>
    <x v="2573"/>
  </r>
  <r>
    <x v="77"/>
    <x v="77"/>
    <s v="(주)앤에스텍"/>
    <d v="2023-09-27T00:00:00"/>
    <s v="20230927-7024-2"/>
    <s v="OSD-2130-3"/>
    <x v="1"/>
    <x v="2574"/>
  </r>
  <r>
    <x v="77"/>
    <x v="77"/>
    <s v="럭스피아㈜ 전주지점"/>
    <d v="2023-09-27T00:00:00"/>
    <s v="20230927-7026-2"/>
    <s v="OSZ-1021A-7V 외 1종"/>
    <x v="1"/>
    <x v="2575"/>
  </r>
  <r>
    <x v="77"/>
    <x v="77"/>
    <s v="(주)원반도체"/>
    <d v="2023-09-27T00:00:00"/>
    <s v="20230927-7027-2"/>
    <s v="OSD-21814A 외 3종"/>
    <x v="1"/>
    <x v="2576"/>
  </r>
  <r>
    <x v="77"/>
    <x v="77"/>
    <s v="(주)동부엘이디"/>
    <d v="2023-09-27T00:00:00"/>
    <s v="20230927-7028-2"/>
    <s v="OSZ-1019A-12V13"/>
    <x v="1"/>
    <x v="2577"/>
  </r>
  <r>
    <x v="77"/>
    <x v="77"/>
    <s v="GLOCHIPS"/>
    <d v="2023-09-27T00:00:00"/>
    <s v="20230927-7029-2"/>
    <s v="OTC5027-R"/>
    <x v="1"/>
    <x v="2578"/>
  </r>
  <r>
    <x v="77"/>
    <x v="77"/>
    <s v="(주)트리노테크놀로지"/>
    <d v="2023-09-27T00:00:00"/>
    <s v="20230927-7030-2"/>
    <s v="OPFD15A135 외 1종"/>
    <x v="1"/>
    <x v="2579"/>
  </r>
  <r>
    <x v="77"/>
    <x v="77"/>
    <s v="㈜루미컴"/>
    <d v="2023-09-27T00:00:00"/>
    <s v="20230927-7033-2"/>
    <s v="OSD-21612A"/>
    <x v="1"/>
    <x v="2580"/>
  </r>
  <r>
    <x v="77"/>
    <x v="77"/>
    <s v="(주)큐에스아이"/>
    <d v="2023-09-27T00:00:00"/>
    <s v="20230927-7034-2"/>
    <s v="OSS-2094064A"/>
    <x v="1"/>
    <x v="2581"/>
  </r>
  <r>
    <x v="77"/>
    <x v="77"/>
    <s v="레이트론(주)"/>
    <d v="2023-10-25T00:00:00"/>
    <s v="20231025-7036-2"/>
    <s v="OSZ-1017B-14V"/>
    <x v="1"/>
    <x v="2582"/>
  </r>
  <r>
    <x v="77"/>
    <x v="77"/>
    <s v="GLOCHIPS"/>
    <d v="2023-10-31T00:00:00"/>
    <s v="20231031-7028-2"/>
    <s v="OTC5027-R"/>
    <x v="1"/>
    <x v="2583"/>
  </r>
  <r>
    <x v="77"/>
    <x v="77"/>
    <s v="(주)원반도체"/>
    <d v="2023-10-31T00:00:00"/>
    <s v="20231031-7029-2"/>
    <s v="OSD-1250 외 2종"/>
    <x v="1"/>
    <x v="2584"/>
  </r>
  <r>
    <x v="77"/>
    <x v="77"/>
    <s v="(주)동부엘이디"/>
    <d v="2023-10-31T00:00:00"/>
    <s v="20231031-7030-2"/>
    <s v="OSZ-1019A-12V13 외1종"/>
    <x v="1"/>
    <x v="2585"/>
  </r>
  <r>
    <x v="77"/>
    <x v="77"/>
    <s v="(주)제엠제코"/>
    <d v="2023-10-31T00:00:00"/>
    <s v="20231031-7031-2"/>
    <s v="OPRD50A160PI"/>
    <x v="1"/>
    <x v="2586"/>
  </r>
  <r>
    <x v="77"/>
    <x v="77"/>
    <s v="(주)트리노테크놀로지"/>
    <d v="2023-10-31T00:00:00"/>
    <s v="20231031-7032-2"/>
    <s v="OPFD15A135 외 1종"/>
    <x v="1"/>
    <x v="2587"/>
  </r>
  <r>
    <x v="77"/>
    <x v="77"/>
    <s v="우리이앤엘(주)"/>
    <d v="2023-10-31T00:00:00"/>
    <s v="20231031-7034-2"/>
    <s v="OSZ-1019A-12V"/>
    <x v="1"/>
    <x v="2588"/>
  </r>
  <r>
    <x v="77"/>
    <x v="77"/>
    <s v="서울반도체(주)"/>
    <d v="2023-10-31T00:00:00"/>
    <s v="20231031-7035-2"/>
    <s v="OSZ-1019A-12V 외 2종"/>
    <x v="1"/>
    <x v="2589"/>
  </r>
  <r>
    <x v="77"/>
    <x v="77"/>
    <s v="럭스피아㈜ 전주지점"/>
    <d v="2023-10-31T00:00:00"/>
    <s v="20231031-7036-2"/>
    <s v="OSZ-1023A-12V 외 1종"/>
    <x v="1"/>
    <x v="2590"/>
  </r>
  <r>
    <x v="77"/>
    <x v="77"/>
    <s v="(주)앤에스텍"/>
    <d v="2023-10-31T00:00:00"/>
    <s v="20231031-7037-2"/>
    <s v="OSD-2130-3"/>
    <x v="1"/>
    <x v="2591"/>
  </r>
  <r>
    <x v="77"/>
    <x v="77"/>
    <s v="(주)큐에스아이"/>
    <d v="2023-10-31T00:00:00"/>
    <s v="20231031-7040-2"/>
    <s v="OSD-1068N 외 3종"/>
    <x v="1"/>
    <x v="2592"/>
  </r>
  <r>
    <x v="77"/>
    <x v="77"/>
    <s v="레이트론(주)"/>
    <d v="2023-11-25T00:00:00"/>
    <s v="20231125-7007-2"/>
    <s v="OSZ-1019B-14V"/>
    <x v="1"/>
    <x v="2593"/>
  </r>
  <r>
    <x v="77"/>
    <x v="77"/>
    <s v="서울반도체(주)"/>
    <d v="2023-11-29T00:00:00"/>
    <s v="20231129-7008-2"/>
    <s v="OSZ-1019A-12V 외 2종"/>
    <x v="1"/>
    <x v="2594"/>
  </r>
  <r>
    <x v="77"/>
    <x v="77"/>
    <s v="GLOCHIPS"/>
    <d v="2023-11-30T00:00:00"/>
    <s v="20231130-7026-2"/>
    <s v="OTC5027-R"/>
    <x v="1"/>
    <x v="2595"/>
  </r>
  <r>
    <x v="77"/>
    <x v="77"/>
    <s v="우리이앤엘(주)"/>
    <d v="2023-11-30T00:00:00"/>
    <s v="20231130-7027-2"/>
    <s v="OSZ-1019A-12V"/>
    <x v="1"/>
    <x v="2596"/>
  </r>
  <r>
    <x v="77"/>
    <x v="77"/>
    <s v="(주)앤에스텍"/>
    <d v="2023-11-30T00:00:00"/>
    <s v="20231130-7029-2"/>
    <s v="OSD-2130-3"/>
    <x v="1"/>
    <x v="2597"/>
  </r>
  <r>
    <x v="77"/>
    <x v="77"/>
    <s v="럭스피아㈜ 전주지점"/>
    <d v="2023-11-30T00:00:00"/>
    <s v="20231130-7031-2"/>
    <s v="OSZ-1023A-12V 외 2종"/>
    <x v="1"/>
    <x v="2598"/>
  </r>
  <r>
    <x v="77"/>
    <x v="77"/>
    <s v="(주)큐에스아이"/>
    <d v="2023-11-30T00:00:00"/>
    <s v="20231130-7032-2"/>
    <s v="OSS-2094064A"/>
    <x v="1"/>
    <x v="2599"/>
  </r>
  <r>
    <x v="77"/>
    <x v="77"/>
    <s v="(주)동부엘이디"/>
    <d v="2023-11-30T00:00:00"/>
    <s v="20231130-7034-2"/>
    <s v="OSZ-2019A-14V13 외1종"/>
    <x v="1"/>
    <x v="2600"/>
  </r>
  <r>
    <x v="77"/>
    <x v="77"/>
    <s v="(주)트리노테크놀로지"/>
    <d v="2023-11-30T00:00:00"/>
    <s v="20231130-7035-2"/>
    <s v="OPFD10A135-E1"/>
    <x v="1"/>
    <x v="2601"/>
  </r>
  <r>
    <x v="77"/>
    <x v="77"/>
    <s v="레이트론(주)"/>
    <d v="2023-12-25T00:00:00"/>
    <s v="20231225-7005-2"/>
    <s v="OSZ-1019B-14V"/>
    <x v="1"/>
    <x v="2602"/>
  </r>
  <r>
    <x v="77"/>
    <x v="77"/>
    <s v="(주)동부엘이디"/>
    <d v="2023-12-26T00:00:00"/>
    <s v="20231226-7004-2"/>
    <s v="OSZ-1019A-12V13 외1종"/>
    <x v="1"/>
    <x v="2603"/>
  </r>
  <r>
    <x v="77"/>
    <x v="77"/>
    <s v="럭스피아㈜ 전주지점"/>
    <d v="2023-12-26T00:00:00"/>
    <s v="20231226-7005-2"/>
    <s v="OSZ-1023A-12V 외 3종"/>
    <x v="1"/>
    <x v="2604"/>
  </r>
  <r>
    <x v="77"/>
    <x v="77"/>
    <s v="서울반도체(주)"/>
    <d v="2023-12-27T00:00:00"/>
    <s v="20231227-7019-2"/>
    <s v="OSZ-1019A-12V 외 2종"/>
    <x v="1"/>
    <x v="2605"/>
  </r>
  <r>
    <x v="77"/>
    <x v="77"/>
    <s v="우리이앤엘(주)"/>
    <d v="2023-12-28T00:00:00"/>
    <s v="20231228-7010-2"/>
    <s v="OSZ-1019A-12V"/>
    <x v="1"/>
    <x v="2606"/>
  </r>
  <r>
    <x v="77"/>
    <x v="77"/>
    <s v="(주)앤에스텍"/>
    <d v="2023-12-29T00:00:00"/>
    <s v="20231229-7020-2"/>
    <s v="OSD-2130-3"/>
    <x v="1"/>
    <x v="2607"/>
  </r>
  <r>
    <x v="77"/>
    <x v="77"/>
    <s v="GLOCHIPS"/>
    <d v="2023-12-31T00:00:00"/>
    <s v="20231231-7005-2"/>
    <s v="OTC5027-R"/>
    <x v="1"/>
    <x v="2608"/>
  </r>
  <r>
    <x v="77"/>
    <x v="77"/>
    <s v="(주)원반도체"/>
    <d v="2023-12-31T00:00:00"/>
    <s v="20231231-7007-2"/>
    <s v="OSD-1250 외 3종"/>
    <x v="1"/>
    <x v="2609"/>
  </r>
  <r>
    <x v="77"/>
    <x v="77"/>
    <s v="(주)큐에스아이"/>
    <d v="2023-12-31T00:00:00"/>
    <s v="20231231-7008-2"/>
    <s v="OSS-2084124"/>
    <x v="1"/>
    <x v="2610"/>
  </r>
  <r>
    <x v="77"/>
    <x v="77"/>
    <s v="(주)큐에스아이"/>
    <d v="2023-12-31T00:00:00"/>
    <s v="20231231-7009-4"/>
    <s v="OSD-1068N 외"/>
    <x v="1"/>
    <x v="2611"/>
  </r>
  <r>
    <x v="78"/>
    <x v="78"/>
    <s v="SHENZHEN JUFEI OPTOELECTRONICS"/>
    <d v="2023-01-06T00:00:00"/>
    <s v="20230106-7007-2"/>
    <s v="OSZ-2019NAL-14V13"/>
    <x v="1"/>
    <x v="1983"/>
  </r>
  <r>
    <x v="78"/>
    <x v="78"/>
    <s v="OSRAM Opto Semiconductors Sdn."/>
    <d v="2023-01-07T00:00:00"/>
    <s v="20230107-7003-2"/>
    <s v="OSZ-1021A-7V 외_x000a__x000a_"/>
    <x v="1"/>
    <x v="2612"/>
  </r>
  <r>
    <x v="78"/>
    <x v="78"/>
    <s v="Jiangxi MTC Optoelectronics Co., LTD"/>
    <d v="2023-01-10T00:00:00"/>
    <s v="20230110-7013-2"/>
    <s v="OSZ-1019A-12V(130)"/>
    <x v="1"/>
    <x v="2613"/>
  </r>
  <r>
    <x v="78"/>
    <x v="78"/>
    <s v="SHENZHEN ORIENT CO.,LTD."/>
    <d v="2023-01-10T00:00:00"/>
    <s v="20230110-7014-2"/>
    <s v="OSTA1104 RETURN"/>
    <x v="1"/>
    <x v="2614"/>
  </r>
  <r>
    <x v="78"/>
    <x v="78"/>
    <s v="삼성엘이디주식회사(TIANJIN)"/>
    <d v="2023-01-12T00:00:00"/>
    <s v="20230112-7008-2"/>
    <s v="OSZ-1021A-14V 외_x000a__x000a_"/>
    <x v="1"/>
    <x v="2615"/>
  </r>
  <r>
    <x v="78"/>
    <x v="78"/>
    <s v="SHENZHEN CITY SUNMOON ELEC"/>
    <d v="2023-01-13T00:00:00"/>
    <s v="20230113-7006-2"/>
    <s v="OSZ-1017B-7V 외"/>
    <x v="1"/>
    <x v="2616"/>
  </r>
  <r>
    <x v="78"/>
    <x v="78"/>
    <s v="OSRAM Opto Semiconductors Sdn."/>
    <d v="2023-01-13T00:00:00"/>
    <s v="20230113-7007-2"/>
    <s v="OSZ-1021A-7V 외"/>
    <x v="1"/>
    <x v="2617"/>
  </r>
  <r>
    <x v="78"/>
    <x v="78"/>
    <s v="LUMENS VINA CO., LTD"/>
    <d v="2023-01-15T00:00:00"/>
    <s v="20230115-7002-2"/>
    <s v="OSZ-1019A-12V"/>
    <x v="1"/>
    <x v="1955"/>
  </r>
  <r>
    <x v="78"/>
    <x v="78"/>
    <s v="Kwangmyung Semiconductor CO.,"/>
    <d v="2023-01-16T00:00:00"/>
    <s v="20230116-7007-2"/>
    <s v="OSZ-1021A-7V"/>
    <x v="1"/>
    <x v="1972"/>
  </r>
  <r>
    <x v="78"/>
    <x v="78"/>
    <s v="Nanjing Evergreen trade co ltd"/>
    <d v="2023-01-17T00:00:00"/>
    <s v="20230117-7008-2"/>
    <s v="OSD-1300-3 외"/>
    <x v="1"/>
    <x v="2618"/>
  </r>
  <r>
    <x v="78"/>
    <x v="78"/>
    <s v="삼성엘이디주식회사(TIANJIN)"/>
    <d v="2023-01-18T00:00:00"/>
    <s v="20230118-7011-2"/>
    <s v="OSZ-1019A(12)13외"/>
    <x v="1"/>
    <x v="2619"/>
  </r>
  <r>
    <x v="78"/>
    <x v="78"/>
    <s v="SEOUL SEMICONDUCTOR VINA"/>
    <d v="2023-01-20T00:00:00"/>
    <s v="20230120-7004-2"/>
    <s v="OSZ-1019A-12V 외"/>
    <x v="1"/>
    <x v="2620"/>
  </r>
  <r>
    <x v="78"/>
    <x v="78"/>
    <s v="Jiangxi MTC Optoelectronics Co., LTD"/>
    <d v="2023-01-26T00:00:00"/>
    <s v="20230126-7005-2"/>
    <s v="OSZ-1019A-12V(130)"/>
    <x v="1"/>
    <x v="2621"/>
  </r>
  <r>
    <x v="78"/>
    <x v="78"/>
    <s v="OSRAM Opto Semiconductors Sdn."/>
    <d v="2023-01-27T00:00:00"/>
    <s v="20230127-7007-2"/>
    <s v="OSZ-2021A-7V 외"/>
    <x v="1"/>
    <x v="2622"/>
  </r>
  <r>
    <x v="78"/>
    <x v="78"/>
    <s v="SANKEN ELECTRIC CO LTD"/>
    <d v="2023-01-27T00:00:00"/>
    <s v="20230127-7008-2"/>
    <s v="OSZ-2019A-7V"/>
    <x v="1"/>
    <x v="2623"/>
  </r>
  <r>
    <x v="78"/>
    <x v="78"/>
    <s v="ASIANTECH OPTIC CORP"/>
    <d v="2023-01-30T00:00:00"/>
    <s v="20230130-7005-2"/>
    <s v="OSZ-1021B-7V15외"/>
    <x v="1"/>
    <x v="1964"/>
  </r>
  <r>
    <x v="78"/>
    <x v="78"/>
    <s v="SEOUL SEMICONDUCTOR VINA"/>
    <d v="2023-01-30T00:00:00"/>
    <s v="20230130-7007-2"/>
    <s v="OSZ-1019A-12V 외"/>
    <x v="1"/>
    <x v="2624"/>
  </r>
  <r>
    <x v="78"/>
    <x v="78"/>
    <s v="SHENZHEN"/>
    <d v="2023-01-30T00:00:00"/>
    <s v="20230130-7008-4"/>
    <s v="OSD-1300-3 외"/>
    <x v="1"/>
    <x v="2625"/>
  </r>
  <r>
    <x v="78"/>
    <x v="78"/>
    <s v="Nanjing Evergreen trade co ltd"/>
    <d v="2023-01-30T00:00:00"/>
    <s v="20230130-7009-2"/>
    <s v="OSD-1300-3 외"/>
    <x v="1"/>
    <x v="2626"/>
  </r>
  <r>
    <x v="78"/>
    <x v="78"/>
    <s v="삼성엘이디주식회사(TIANJIN)"/>
    <d v="2023-01-31T00:00:00"/>
    <s v="20230131-7014-2"/>
    <s v="OSZ-1019A(12)13외"/>
    <x v="1"/>
    <x v="2627"/>
  </r>
  <r>
    <x v="78"/>
    <x v="78"/>
    <s v="㈜옵토리치일렉트로닉스"/>
    <d v="2023-01-31T00:00:00"/>
    <s v="20230131-7017-2"/>
    <s v="OSD-1300"/>
    <x v="1"/>
    <x v="1936"/>
  </r>
  <r>
    <x v="78"/>
    <x v="78"/>
    <s v="레이트론(주)"/>
    <d v="2023-01-31T00:00:00"/>
    <s v="20230131-7020-2"/>
    <s v="OSD-2130-3외 3종"/>
    <x v="1"/>
    <x v="1949"/>
  </r>
  <r>
    <x v="78"/>
    <x v="78"/>
    <s v="삼성전자(주)"/>
    <d v="2023-01-31T00:00:00"/>
    <s v="20230131-7027-2"/>
    <s v="OSZ-1019A-12V13외 3종"/>
    <x v="1"/>
    <x v="1925"/>
  </r>
  <r>
    <x v="78"/>
    <x v="78"/>
    <s v="삼성엘이디주식회사(TIANJIN)"/>
    <d v="2023-02-04T00:00:00"/>
    <s v="20230204-7002-2"/>
    <s v="OSZ-1019A(12)13 외"/>
    <x v="1"/>
    <x v="2628"/>
  </r>
  <r>
    <x v="78"/>
    <x v="78"/>
    <s v="OSRAM Opto Semiconductors Sdn."/>
    <d v="2023-02-04T00:00:00"/>
    <s v="20230204-7003-2"/>
    <s v="OSZ-1021-50V"/>
    <x v="1"/>
    <x v="2629"/>
  </r>
  <r>
    <x v="78"/>
    <x v="78"/>
    <s v="HONGLI OPTO ELECTRONIC CO LTD"/>
    <d v="2023-02-09T00:00:00"/>
    <s v="20230209-7008-2"/>
    <s v="OSZ-1019A-6V 외"/>
    <x v="1"/>
    <x v="1952"/>
  </r>
  <r>
    <x v="78"/>
    <x v="78"/>
    <s v="OSRAM Opto Semiconductors Sdn."/>
    <d v="2023-02-09T00:00:00"/>
    <s v="20230209-7011-2"/>
    <s v="OSZ-1021A-7V 외"/>
    <x v="1"/>
    <x v="2630"/>
  </r>
  <r>
    <x v="78"/>
    <x v="78"/>
    <s v="SHENZHEN INVSEMI TECHNOLOGY CO"/>
    <d v="2023-02-12T00:00:00"/>
    <s v="20230212-7001-2"/>
    <s v="OPFD01A060R"/>
    <x v="1"/>
    <x v="2631"/>
  </r>
  <r>
    <x v="78"/>
    <x v="78"/>
    <s v="SHENZHEN CITY SUNMOON ELEC"/>
    <d v="2023-02-13T00:00:00"/>
    <s v="20230213-7003-2"/>
    <s v="OSZ-1017B-7V 외"/>
    <x v="1"/>
    <x v="2632"/>
  </r>
  <r>
    <x v="78"/>
    <x v="78"/>
    <s v="LUMENS VINA CO., LTD"/>
    <d v="2023-02-14T00:00:00"/>
    <s v="20230214-7004-2"/>
    <s v="OSZ-1019A-12V"/>
    <x v="1"/>
    <x v="1973"/>
  </r>
  <r>
    <x v="78"/>
    <x v="78"/>
    <s v="JIANGXI HONGLI TRONIC CO LTD"/>
    <d v="2023-02-16T00:00:00"/>
    <s v="20230216-7007-2"/>
    <s v="OSZ-1019A-6V 외"/>
    <x v="1"/>
    <x v="1953"/>
  </r>
  <r>
    <x v="78"/>
    <x v="78"/>
    <s v="삼성엘이디주식회사(TIANJIN)"/>
    <d v="2023-02-17T00:00:00"/>
    <s v="20230217-7003-2"/>
    <s v="OSZ-1019A(12)13 외"/>
    <x v="1"/>
    <x v="2633"/>
  </r>
  <r>
    <x v="78"/>
    <x v="78"/>
    <s v="SEOUL SEMICONDUCTOR VINA"/>
    <d v="2023-02-17T00:00:00"/>
    <s v="20230217-7004-2"/>
    <s v="OSZ-1019A-6V 외"/>
    <x v="1"/>
    <x v="2634"/>
  </r>
  <r>
    <x v="78"/>
    <x v="78"/>
    <s v="OSRAM Opto Semiconductors Sdn."/>
    <d v="2023-02-17T00:00:00"/>
    <s v="20230217-7006-2"/>
    <s v="OSZ-1021A-7V 외"/>
    <x v="1"/>
    <x v="2635"/>
  </r>
  <r>
    <x v="78"/>
    <x v="78"/>
    <s v="Nanjing Evergreen trade co ltd"/>
    <d v="2023-02-17T00:00:00"/>
    <s v="20230217-7007-2"/>
    <s v="OSD-1300-3 외"/>
    <x v="1"/>
    <x v="2636"/>
  </r>
  <r>
    <x v="78"/>
    <x v="78"/>
    <s v="SEOUL SEMICONDUCTOR VINA"/>
    <d v="2023-02-18T00:00:00"/>
    <s v="20230218-7001-2"/>
    <s v="OSZ-1019A-6V 외"/>
    <x v="1"/>
    <x v="2637"/>
  </r>
  <r>
    <x v="78"/>
    <x v="78"/>
    <s v="POWER KEY MICROELECTRONICS"/>
    <d v="2023-02-19T00:00:00"/>
    <s v="20230219-7001-4"/>
    <s v="OPTC13002HVBPI-Y"/>
    <x v="1"/>
    <x v="2638"/>
  </r>
  <r>
    <x v="78"/>
    <x v="78"/>
    <s v="SHENZHEN CITY SUNMOON ELEC"/>
    <d v="2023-02-20T00:00:00"/>
    <s v="20230220-7005-2"/>
    <s v="OSZ-1017B-7V"/>
    <x v="1"/>
    <x v="2639"/>
  </r>
  <r>
    <x v="78"/>
    <x v="78"/>
    <s v="QUINTEC LASER SEMICONDUCTOR"/>
    <d v="2023-02-20T00:00:00"/>
    <s v="20230220-7006-2"/>
    <s v="OSS-2094064A"/>
    <x v="1"/>
    <x v="1947"/>
  </r>
  <r>
    <x v="78"/>
    <x v="78"/>
    <s v="OSRAM Opto Semiconductors Sdn."/>
    <d v="2023-02-23T00:00:00"/>
    <s v="20230223-7005-2"/>
    <s v="OSZ-2021A-7V 외_x000a__x000a_"/>
    <x v="1"/>
    <x v="2640"/>
  </r>
  <r>
    <x v="78"/>
    <x v="78"/>
    <s v="SHENZHEN CITY SUNMOON ELEC"/>
    <d v="2023-02-24T00:00:00"/>
    <s v="20230224-7023-2"/>
    <s v="OSZ-1017B-7V 외"/>
    <x v="1"/>
    <x v="2641"/>
  </r>
  <r>
    <x v="78"/>
    <x v="78"/>
    <s v="삼성엘이디주식회사(TIANJIN)"/>
    <d v="2023-02-25T00:00:00"/>
    <s v="20230225-7002-2"/>
    <s v="OSZ-1019A(12)13 외"/>
    <x v="1"/>
    <x v="2642"/>
  </r>
  <r>
    <x v="78"/>
    <x v="78"/>
    <s v="Nanjing Evergreen trade co ltd"/>
    <d v="2023-02-26T00:00:00"/>
    <s v="20230226-7002-2"/>
    <s v="OSD-1300-3 외"/>
    <x v="1"/>
    <x v="2643"/>
  </r>
  <r>
    <x v="78"/>
    <x v="78"/>
    <s v="QUINTEC LASER SEMICONDUCTOR"/>
    <d v="2023-02-27T00:00:00"/>
    <s v="20230227-7009-4"/>
    <s v="OSD-1068N 외"/>
    <x v="1"/>
    <x v="2644"/>
  </r>
  <r>
    <x v="78"/>
    <x v="78"/>
    <s v="Jiangxi MTC Optoelectronics Co., LTD"/>
    <d v="2023-02-27T00:00:00"/>
    <s v="20230227-7011-2"/>
    <s v="OSZ-1019A-12V(130)"/>
    <x v="1"/>
    <x v="2645"/>
  </r>
  <r>
    <x v="78"/>
    <x v="78"/>
    <s v="SANKEN ELECTRIC CO LTD"/>
    <d v="2023-02-27T00:00:00"/>
    <s v="20230227-7013-2"/>
    <s v="OSZ-2019A-7V"/>
    <x v="1"/>
    <x v="2646"/>
  </r>
  <r>
    <x v="78"/>
    <x v="78"/>
    <s v="SEOUL SEMICONDUCTOR VINA"/>
    <d v="2023-02-27T00:00:00"/>
    <s v="20230227-7014-2"/>
    <s v="OSZ-1019A-6V 외"/>
    <x v="1"/>
    <x v="2647"/>
  </r>
  <r>
    <x v="78"/>
    <x v="78"/>
    <s v="SHENZHEN JUFEI OPTOELECTRONICS"/>
    <d v="2023-02-28T00:00:00"/>
    <s v="20230228-7026-2"/>
    <s v="OSZ-2019NAL-14V13"/>
    <x v="1"/>
    <x v="1998"/>
  </r>
  <r>
    <x v="78"/>
    <x v="78"/>
    <s v="레이트론(주)"/>
    <d v="2023-02-28T00:00:00"/>
    <s v="20230228-7040-2"/>
    <s v="OSD-2130-3외 3종"/>
    <x v="1"/>
    <x v="1974"/>
  </r>
  <r>
    <x v="78"/>
    <x v="78"/>
    <s v="㈜옵토리치일렉트로닉스"/>
    <d v="2023-02-28T00:00:00"/>
    <s v="20230228-7042-2"/>
    <s v="OSD-1300"/>
    <x v="1"/>
    <x v="1967"/>
  </r>
  <r>
    <x v="78"/>
    <x v="78"/>
    <s v="삼성전자(주)"/>
    <d v="2023-02-28T00:00:00"/>
    <s v="20230228-7051-2"/>
    <s v="OSZ-2021A-14V 외 1종"/>
    <x v="1"/>
    <x v="1932"/>
  </r>
  <r>
    <x v="78"/>
    <x v="78"/>
    <s v="OSRAM Opto Semiconductors Sdn."/>
    <d v="2023-03-02T00:00:00"/>
    <s v="20230302-7007-2"/>
    <s v="OSZ-1021-50V"/>
    <x v="1"/>
    <x v="2648"/>
  </r>
  <r>
    <x v="78"/>
    <x v="78"/>
    <s v="삼성엘이디주식회사(TIANJIN)"/>
    <d v="2023-03-04T00:00:00"/>
    <s v="20230304-7004-2"/>
    <s v="OSZ-1019A(12)13"/>
    <x v="1"/>
    <x v="2649"/>
  </r>
  <r>
    <x v="78"/>
    <x v="78"/>
    <s v="삼성엘이디주식회사(TIANJIN)"/>
    <d v="2023-03-06T00:00:00"/>
    <s v="20230306-7014-2"/>
    <s v="OSZ-1019A(12)13"/>
    <x v="1"/>
    <x v="2650"/>
  </r>
  <r>
    <x v="78"/>
    <x v="78"/>
    <s v="Kwangmyung Semiconductor CO.,"/>
    <d v="2023-03-10T00:00:00"/>
    <s v="20230310-7012-2"/>
    <s v="OSZ-1026-50V 외"/>
    <x v="1"/>
    <x v="2651"/>
  </r>
  <r>
    <x v="78"/>
    <x v="78"/>
    <s v="삼성엘이디주식회사(TIANJIN)"/>
    <d v="2023-03-10T00:00:00"/>
    <s v="20230310-7013-2"/>
    <s v="OSZ-1019A(12)13"/>
    <x v="1"/>
    <x v="2652"/>
  </r>
  <r>
    <x v="78"/>
    <x v="78"/>
    <s v="SHENZHEN CITY SUNMOON ELEC"/>
    <d v="2023-03-10T00:00:00"/>
    <s v="20230310-7014-2"/>
    <s v="OSZ-1017B-7V"/>
    <x v="1"/>
    <x v="2653"/>
  </r>
  <r>
    <x v="78"/>
    <x v="78"/>
    <s v="OSRAM Opto Semiconductors Sdn."/>
    <d v="2023-03-10T00:00:00"/>
    <s v="20230310-7015-2"/>
    <s v="OSZ-1021-50V"/>
    <x v="1"/>
    <x v="2654"/>
  </r>
  <r>
    <x v="78"/>
    <x v="78"/>
    <s v="JIANGSU PRAJNA ELECTRONICS INDUSTRIAL CO LTD"/>
    <d v="2023-03-10T00:00:00"/>
    <s v="20230310-7016-2"/>
    <s v="OSZ-1019A-6V"/>
    <x v="1"/>
    <x v="2655"/>
  </r>
  <r>
    <x v="78"/>
    <x v="78"/>
    <s v="LUMENS VINA CO., LTD"/>
    <d v="2023-03-15T00:00:00"/>
    <s v="20230315-7009-2"/>
    <s v="OSZ-1019A-12V"/>
    <x v="1"/>
    <x v="1995"/>
  </r>
  <r>
    <x v="78"/>
    <x v="78"/>
    <s v="JIANGSU PRAJNA ELECTRONICS INDUSTRIAL CO LTD"/>
    <d v="2023-03-15T00:00:00"/>
    <s v="20230315-7010-2"/>
    <s v="OSZ-1019A-6V"/>
    <x v="1"/>
    <x v="2656"/>
  </r>
  <r>
    <x v="78"/>
    <x v="78"/>
    <s v="SHENZHEN CITY SUNMOON ELEC"/>
    <d v="2023-03-16T00:00:00"/>
    <s v="20230316-7006-2"/>
    <s v="OSZ-1017B-7V"/>
    <x v="1"/>
    <x v="2657"/>
  </r>
  <r>
    <x v="78"/>
    <x v="78"/>
    <s v="SEOUL SEMICONDUCTOR VINA"/>
    <d v="2023-03-16T00:00:00"/>
    <s v="20230316-7007-2"/>
    <s v="OSZ-1019A-6V 외"/>
    <x v="1"/>
    <x v="2658"/>
  </r>
  <r>
    <x v="78"/>
    <x v="78"/>
    <s v="Nanjing Evergreen trade co ltd"/>
    <d v="2023-03-16T00:00:00"/>
    <s v="20230316-7008-2"/>
    <s v="OSD-1300-3 외"/>
    <x v="1"/>
    <x v="2659"/>
  </r>
  <r>
    <x v="78"/>
    <x v="78"/>
    <s v="삼성엘이디주식회사(TIANJIN)"/>
    <d v="2023-03-18T00:00:00"/>
    <s v="20230318-7002-2"/>
    <s v="OSZ-1019A(12)13"/>
    <x v="1"/>
    <x v="2660"/>
  </r>
  <r>
    <x v="78"/>
    <x v="78"/>
    <s v="JIANGXI HONGLI TRONIC CO LTD"/>
    <d v="2023-03-19T00:00:00"/>
    <s v="20230319-7002-2"/>
    <s v="OSZ-1019A-6V 외"/>
    <x v="1"/>
    <x v="2661"/>
  </r>
  <r>
    <x v="78"/>
    <x v="78"/>
    <s v="OSRAM Opto Semiconductors Sdn."/>
    <d v="2023-03-21T00:00:00"/>
    <s v="20230321-7010-2"/>
    <s v="OSZ-1021-50V"/>
    <x v="1"/>
    <x v="2662"/>
  </r>
  <r>
    <x v="78"/>
    <x v="78"/>
    <s v="OSRAM Opto Semiconductors Sdn."/>
    <d v="2023-03-23T00:00:00"/>
    <s v="20230323-7003-2"/>
    <s v="OSZ-1021-50V"/>
    <x v="1"/>
    <x v="2663"/>
  </r>
  <r>
    <x v="78"/>
    <x v="78"/>
    <s v="삼성엘이디주식회사(TIANJIN)"/>
    <d v="2023-03-24T00:00:00"/>
    <s v="20230324-7014-2"/>
    <s v="OSZ-1019A(12)13 외"/>
    <x v="1"/>
    <x v="2664"/>
  </r>
  <r>
    <x v="78"/>
    <x v="78"/>
    <s v="RAYTRONJAPAN"/>
    <d v="2023-03-26T00:00:00"/>
    <s v="20230326-7001-2"/>
    <s v="OSZ-2062037F-12V15"/>
    <x v="1"/>
    <x v="2018"/>
  </r>
  <r>
    <x v="78"/>
    <x v="78"/>
    <s v="Nanjing Evergreen trade co ltd"/>
    <d v="2023-03-27T00:00:00"/>
    <s v="20230327-7008-2"/>
    <s v="OSTA1104 RETURN"/>
    <x v="1"/>
    <x v="2665"/>
  </r>
  <r>
    <x v="78"/>
    <x v="78"/>
    <s v="QUINTEC LASER SEMICONDUCTOR"/>
    <d v="2023-03-27T00:00:00"/>
    <s v="20230327-7026-4"/>
    <s v="OSD-1068N 외"/>
    <x v="1"/>
    <x v="2666"/>
  </r>
  <r>
    <x v="78"/>
    <x v="78"/>
    <s v="JIANGXI HONGLI TRONIC CO LTD"/>
    <d v="2023-03-29T00:00:00"/>
    <s v="20230329-7002-2"/>
    <s v="OSZ-1019A-6V 외"/>
    <x v="1"/>
    <x v="2667"/>
  </r>
  <r>
    <x v="78"/>
    <x v="78"/>
    <s v="OSRAM Opto Semiconductors Sdn."/>
    <d v="2023-03-30T00:00:00"/>
    <s v="20230330-7015-2"/>
    <s v="OSZ-1021-50V"/>
    <x v="1"/>
    <x v="2668"/>
  </r>
  <r>
    <x v="78"/>
    <x v="78"/>
    <s v="SANKEN ELECTRIC CO LTD"/>
    <d v="2023-03-30T00:00:00"/>
    <s v="20230330-7016-2"/>
    <s v="OSZ-2019A-7V"/>
    <x v="1"/>
    <x v="2669"/>
  </r>
  <r>
    <x v="78"/>
    <x v="78"/>
    <s v="SEOUL SEMICONDUCTOR VINA"/>
    <d v="2023-03-30T00:00:00"/>
    <s v="20230330-7017-2"/>
    <s v="OSZ-1019A-6V 외"/>
    <x v="1"/>
    <x v="2670"/>
  </r>
  <r>
    <x v="78"/>
    <x v="78"/>
    <s v="Nanjing Evergreen trade co ltd"/>
    <d v="2023-03-30T00:00:00"/>
    <s v="20230330-7018-2"/>
    <s v="OSD-1300-3 외"/>
    <x v="1"/>
    <x v="2671"/>
  </r>
  <r>
    <x v="78"/>
    <x v="78"/>
    <s v="삼성엘이디주식회사(TIANJIN)"/>
    <d v="2023-03-31T00:00:00"/>
    <s v="20230331-7032-2"/>
    <s v="OSZ-1019A(12)13 외"/>
    <x v="1"/>
    <x v="2672"/>
  </r>
  <r>
    <x v="78"/>
    <x v="78"/>
    <s v="ASIANTECH OPTIC CORP"/>
    <d v="2023-03-31T00:00:00"/>
    <s v="20230331-7035-2"/>
    <s v="OSZ-1017AL-8V"/>
    <x v="1"/>
    <x v="2673"/>
  </r>
  <r>
    <x v="78"/>
    <x v="78"/>
    <s v="㈜옵토리치일렉트로닉스"/>
    <d v="2023-03-31T00:00:00"/>
    <s v="20230331-7042-2"/>
    <s v="OSD-1300"/>
    <x v="1"/>
    <x v="2674"/>
  </r>
  <r>
    <x v="78"/>
    <x v="78"/>
    <s v="레이트론(주)"/>
    <d v="2023-03-31T00:00:00"/>
    <s v="20230331-7047-2"/>
    <s v="OSD-2130-3외 2품목"/>
    <x v="1"/>
    <x v="1986"/>
  </r>
  <r>
    <x v="78"/>
    <x v="78"/>
    <s v="삼성전자(주)"/>
    <d v="2023-03-31T00:00:00"/>
    <s v="20230331-7050-2"/>
    <s v="OSZ-2021A-14V"/>
    <x v="1"/>
    <x v="1960"/>
  </r>
  <r>
    <x v="78"/>
    <x v="78"/>
    <s v="LUMENS VINA CO., LTD"/>
    <d v="2023-04-04T00:00:00"/>
    <s v="20230404-7004-2"/>
    <s v="OSZ-1019A-12V"/>
    <x v="1"/>
    <x v="2003"/>
  </r>
  <r>
    <x v="78"/>
    <x v="78"/>
    <s v="ASIANTECH OPTIC CORP"/>
    <d v="2023-04-05T00:00:00"/>
    <s v="20230405-7005-2"/>
    <s v="OSE-1065(40000-80000)"/>
    <x v="1"/>
    <x v="2675"/>
  </r>
  <r>
    <x v="78"/>
    <x v="78"/>
    <s v="OSRAM Opto Semiconductors Sdn."/>
    <d v="2023-04-06T00:00:00"/>
    <s v="20230406-7012-2"/>
    <s v="OSZ-1021-50V 외"/>
    <x v="1"/>
    <x v="2676"/>
  </r>
  <r>
    <x v="78"/>
    <x v="78"/>
    <s v="Kwangmyung Semiconductor CO.,"/>
    <d v="2023-04-07T00:00:00"/>
    <s v="20230407-7004-2"/>
    <s v="OSZ-1026-50V 외"/>
    <x v="1"/>
    <x v="2677"/>
  </r>
  <r>
    <x v="78"/>
    <x v="78"/>
    <s v="삼성엘이디주식회사(TIANJIN)"/>
    <d v="2023-04-08T00:00:00"/>
    <s v="20230408-7002-2"/>
    <s v="OSZ-1019A(12)13 외"/>
    <x v="1"/>
    <x v="2678"/>
  </r>
  <r>
    <x v="78"/>
    <x v="78"/>
    <s v="삼성엘이디주식회사(TIANJIN)"/>
    <d v="2023-04-14T00:00:00"/>
    <s v="20230414-7005-2"/>
    <s v="OSZ-1019A(12)13 외"/>
    <x v="1"/>
    <x v="2679"/>
  </r>
  <r>
    <x v="78"/>
    <x v="78"/>
    <s v="SHENZHEN INVSEMI TECHNOLOGY CO"/>
    <d v="2023-04-14T00:00:00"/>
    <s v="20230414-7006-2"/>
    <s v="OPFD01A060R 외"/>
    <x v="1"/>
    <x v="2680"/>
  </r>
  <r>
    <x v="78"/>
    <x v="78"/>
    <s v="OSRAM Opto Semiconductors Sdn."/>
    <d v="2023-04-14T00:00:00"/>
    <s v="20230414-7008-2"/>
    <s v="OSZ-1021-50V 외"/>
    <x v="1"/>
    <x v="2681"/>
  </r>
  <r>
    <x v="78"/>
    <x v="78"/>
    <s v="JIANGXI HONGLI TRONIC CO LTD"/>
    <d v="2023-04-16T00:00:00"/>
    <s v="20230416-7002-2"/>
    <s v="OSZ-1019A-6V 외"/>
    <x v="1"/>
    <x v="2682"/>
  </r>
  <r>
    <x v="78"/>
    <x v="78"/>
    <s v="SEOUL SEMICONDUCTOR VINA"/>
    <d v="2023-04-16T00:00:00"/>
    <s v="20230416-7003-2"/>
    <s v="OSZ-1019A-6V 외"/>
    <x v="1"/>
    <x v="2683"/>
  </r>
  <r>
    <x v="78"/>
    <x v="78"/>
    <s v="Nanjing Evergreen trade co ltd"/>
    <d v="2023-04-16T00:00:00"/>
    <s v="20230416-7004-2"/>
    <s v="OSD-1300-3 외"/>
    <x v="1"/>
    <x v="2684"/>
  </r>
  <r>
    <x v="78"/>
    <x v="78"/>
    <s v="RAYTRONJAPAN"/>
    <d v="2023-04-19T00:00:00"/>
    <s v="20230419-7003-2"/>
    <s v="OSD-1130D"/>
    <x v="1"/>
    <x v="2685"/>
  </r>
  <r>
    <x v="78"/>
    <x v="78"/>
    <s v="SHENZHEN CITY SUNMOON ELEC"/>
    <d v="2023-04-21T00:00:00"/>
    <s v="20230421-7005-2"/>
    <s v="OSZ-1017B-7V 외"/>
    <x v="1"/>
    <x v="2686"/>
  </r>
  <r>
    <x v="78"/>
    <x v="78"/>
    <s v="OSRAM Opto Semiconductors Sdn."/>
    <d v="2023-04-21T00:00:00"/>
    <s v="20230421-7006-2"/>
    <s v="OSZ-1021-50V 외"/>
    <x v="1"/>
    <x v="2687"/>
  </r>
  <r>
    <x v="78"/>
    <x v="78"/>
    <s v="ASIANTECH OPTIC CORP"/>
    <d v="2023-04-22T00:00:00"/>
    <s v="20230422-7002-2"/>
    <s v="OSZ-1021B-7V15 외"/>
    <x v="1"/>
    <x v="2688"/>
  </r>
  <r>
    <x v="78"/>
    <x v="78"/>
    <s v="Kwangmyung Semiconductor CO.,"/>
    <d v="2023-04-23T00:00:00"/>
    <s v="20230423-7002-2"/>
    <s v="OSZ-1026-50V 외"/>
    <x v="1"/>
    <x v="2689"/>
  </r>
  <r>
    <x v="78"/>
    <x v="78"/>
    <s v="QUINTEC LASER SEMICONDUCTOR"/>
    <d v="2023-04-26T00:00:00"/>
    <s v="20230426-7012-2"/>
    <s v="OSS-2074039 외"/>
    <x v="1"/>
    <x v="2002"/>
  </r>
  <r>
    <x v="78"/>
    <x v="78"/>
    <s v="OSRAM Opto Semiconductors Sdn."/>
    <d v="2023-04-26T00:00:00"/>
    <s v="20230426-7015-2"/>
    <s v="OSZ-1021-50V 외"/>
    <x v="1"/>
    <x v="2690"/>
  </r>
  <r>
    <x v="78"/>
    <x v="78"/>
    <s v="삼성엘이디주식회사(TIANJIN)"/>
    <d v="2023-04-27T00:00:00"/>
    <s v="20230427-7011-2"/>
    <s v="OSZ-1019A(12)13 외"/>
    <x v="1"/>
    <x v="2691"/>
  </r>
  <r>
    <x v="78"/>
    <x v="78"/>
    <s v="JIANGXI HONGLI TRONIC CO LTD"/>
    <d v="2023-04-27T00:00:00"/>
    <s v="20230427-7012-2"/>
    <s v="OSZ-1019A-6V 외"/>
    <x v="1"/>
    <x v="2692"/>
  </r>
  <r>
    <x v="78"/>
    <x v="78"/>
    <s v="SANKEN ELECTRIC CO LTD"/>
    <d v="2023-04-27T00:00:00"/>
    <s v="20230427-7013-2"/>
    <s v="OSZ-2019A-7V"/>
    <x v="1"/>
    <x v="2693"/>
  </r>
  <r>
    <x v="78"/>
    <x v="78"/>
    <s v="SHENZHEN"/>
    <d v="2023-04-28T00:00:00"/>
    <s v="20230428-7026-4"/>
    <s v="OST-3041(2000-3000) 외"/>
    <x v="1"/>
    <x v="2694"/>
  </r>
  <r>
    <x v="78"/>
    <x v="78"/>
    <s v="Nanjing Evergreen trade co ltd"/>
    <d v="2023-04-28T00:00:00"/>
    <s v="20230428-7028-2"/>
    <s v="OSD-1300-3 외"/>
    <x v="1"/>
    <x v="2695"/>
  </r>
  <r>
    <x v="78"/>
    <x v="78"/>
    <s v="SEOUL SEMICONDUCTOR VINA"/>
    <d v="2023-04-28T00:00:00"/>
    <s v="20230428-7030-2"/>
    <s v="OSZ-1019A-6V 외"/>
    <x v="1"/>
    <x v="2696"/>
  </r>
  <r>
    <x v="78"/>
    <x v="78"/>
    <s v="레이트론(주)"/>
    <d v="2023-04-28T00:00:00"/>
    <s v="20230428-7040-2"/>
    <s v="OSD-2130-3외 3종"/>
    <x v="1"/>
    <x v="2697"/>
  </r>
  <r>
    <x v="78"/>
    <x v="78"/>
    <s v="㈜옵토리치일렉트로닉스"/>
    <d v="2023-04-28T00:00:00"/>
    <s v="20230428-7046-2"/>
    <s v="OSD-1300"/>
    <x v="1"/>
    <x v="2698"/>
  </r>
  <r>
    <x v="78"/>
    <x v="78"/>
    <s v="삼성엘이디주식회사(TIANJIN)"/>
    <d v="2023-04-29T00:00:00"/>
    <s v="20230429-7001-2"/>
    <s v="OSZ-1019A(12)13 외"/>
    <x v="1"/>
    <x v="2699"/>
  </r>
  <r>
    <x v="78"/>
    <x v="78"/>
    <s v="SHENZHEN INVSEMI TECHNOLOGY CO"/>
    <d v="2023-04-30T00:00:00"/>
    <s v="20230430-7001-2"/>
    <s v="OPFD01A060R 외"/>
    <x v="1"/>
    <x v="2700"/>
  </r>
  <r>
    <x v="78"/>
    <x v="78"/>
    <s v="SEOUL SEMICONDUCTOR VINA"/>
    <d v="2023-05-04T00:00:00"/>
    <s v="20230504-7004-2"/>
    <s v="OSZ-1019A-6V 외"/>
    <x v="1"/>
    <x v="2701"/>
  </r>
  <r>
    <x v="78"/>
    <x v="78"/>
    <s v="Nanjing Evergreen trade co ltd"/>
    <d v="2023-05-14T00:00:00"/>
    <s v="20230514-7002-4"/>
    <s v="OSD-1154N-3 외"/>
    <x v="1"/>
    <x v="2702"/>
  </r>
  <r>
    <x v="78"/>
    <x v="78"/>
    <s v="삼성전자(주)"/>
    <d v="2023-05-15T00:00:00"/>
    <s v="20230515-7025-2"/>
    <s v="OSZ-1033HV-30V 외 2종"/>
    <x v="1"/>
    <x v="1985"/>
  </r>
  <r>
    <x v="78"/>
    <x v="78"/>
    <s v="Jiangxi MTC Optoelectronics Co., LTD"/>
    <d v="2023-05-17T00:00:00"/>
    <s v="20230517-7003-2"/>
    <s v="OSZ-1019A-12V(130)"/>
    <x v="1"/>
    <x v="2703"/>
  </r>
  <r>
    <x v="78"/>
    <x v="78"/>
    <s v="삼성엘이디주식회사(TIANJIN)"/>
    <d v="2023-05-19T00:00:00"/>
    <s v="20230519-7005-2"/>
    <s v="OSZ-1019A(12)13 외"/>
    <x v="1"/>
    <x v="2024"/>
  </r>
  <r>
    <x v="78"/>
    <x v="78"/>
    <s v="SEOUL SEMICONDUCTOR VINA"/>
    <d v="2023-05-20T00:00:00"/>
    <s v="20230520-7004-2"/>
    <s v="OSZ-1019A-6V 외"/>
    <x v="1"/>
    <x v="2704"/>
  </r>
  <r>
    <x v="78"/>
    <x v="78"/>
    <s v="Kwangmyung Semiconductor CO.,"/>
    <d v="2023-05-21T00:00:00"/>
    <s v="20230521-7001-2"/>
    <s v="OSZ-1021-7V 외"/>
    <x v="1"/>
    <x v="2050"/>
  </r>
  <r>
    <x v="78"/>
    <x v="78"/>
    <s v="ASIANTECH OPTIC CORP"/>
    <d v="2023-05-21T00:00:00"/>
    <s v="20230521-7002-2"/>
    <s v="OSZ-1017AL-8V 외"/>
    <x v="1"/>
    <x v="2705"/>
  </r>
  <r>
    <x v="78"/>
    <x v="78"/>
    <s v="LUMENS VINA CO., LTD"/>
    <d v="2023-05-21T00:00:00"/>
    <s v="20230521-7003-2"/>
    <s v="OSZ-1019A-12V"/>
    <x v="1"/>
    <x v="2706"/>
  </r>
  <r>
    <x v="78"/>
    <x v="78"/>
    <s v="Nanjing Evergreen trade co ltd"/>
    <d v="2023-05-22T00:00:00"/>
    <s v="20230522-7009-4"/>
    <s v="OSD-1300-3 외"/>
    <x v="1"/>
    <x v="2707"/>
  </r>
  <r>
    <x v="78"/>
    <x v="78"/>
    <s v="SHANDONG INSPUR HUAGUANG"/>
    <d v="2023-05-22T00:00:00"/>
    <s v="20230522-7010-4"/>
    <s v="OSD-1068N 외"/>
    <x v="1"/>
    <x v="2708"/>
  </r>
  <r>
    <x v="78"/>
    <x v="78"/>
    <s v="JIANGXI HONGLI TRONIC CO LTD"/>
    <d v="2023-05-24T00:00:00"/>
    <s v="20230524-7007-2"/>
    <s v="OSZ-1019A-6V 외"/>
    <x v="1"/>
    <x v="2020"/>
  </r>
  <r>
    <x v="78"/>
    <x v="78"/>
    <s v="SHENZHEN"/>
    <d v="2023-05-25T00:00:00"/>
    <s v="20230525-7033-4"/>
    <s v="OST-3041(2000-3000) 외"/>
    <x v="1"/>
    <x v="2709"/>
  </r>
  <r>
    <x v="78"/>
    <x v="78"/>
    <s v="SANKEN ELECTRIC CO LTD"/>
    <d v="2023-05-26T00:00:00"/>
    <s v="20230526-7005-2"/>
    <s v="OSZ-2019A-7V"/>
    <x v="1"/>
    <x v="2710"/>
  </r>
  <r>
    <x v="78"/>
    <x v="78"/>
    <s v="SHANTOU HUASHAN ELECTRONIC"/>
    <d v="2023-05-26T00:00:00"/>
    <s v="20230526-7006-2"/>
    <s v="OPTC5200P-O 외"/>
    <x v="1"/>
    <x v="2026"/>
  </r>
  <r>
    <x v="78"/>
    <x v="78"/>
    <s v="SHENZHEN CITY SUNMOON ELEC"/>
    <d v="2023-05-26T00:00:00"/>
    <s v="20230526-7007-2"/>
    <s v="OSZ-1034-50V"/>
    <x v="1"/>
    <x v="2711"/>
  </r>
  <r>
    <x v="78"/>
    <x v="78"/>
    <s v="SEOUL SEMICONDUCTOR VINA"/>
    <d v="2023-05-27T00:00:00"/>
    <s v="20230527-7001-2"/>
    <s v="OSZ-1019A-6V 외"/>
    <x v="1"/>
    <x v="2712"/>
  </r>
  <r>
    <x v="78"/>
    <x v="78"/>
    <s v="QUINTEC LASER SEMICONDUCTOR"/>
    <d v="2023-05-29T00:00:00"/>
    <s v="20230529-7001-2"/>
    <s v="OSD-1086127 외"/>
    <x v="1"/>
    <x v="2025"/>
  </r>
  <r>
    <x v="78"/>
    <x v="78"/>
    <s v="Nanjing Evergreen trade co ltd"/>
    <d v="2023-05-31T00:00:00"/>
    <s v="20230531-7027-2"/>
    <s v="OSD-2160N-3 외"/>
    <x v="1"/>
    <x v="2713"/>
  </r>
  <r>
    <x v="78"/>
    <x v="78"/>
    <s v="SHENZHEN INVSEMI TECHNOLOGY CO"/>
    <d v="2023-05-31T00:00:00"/>
    <s v="20230531-7028-2"/>
    <s v="OPFD01A060R 외"/>
    <x v="1"/>
    <x v="2714"/>
  </r>
  <r>
    <x v="78"/>
    <x v="78"/>
    <s v="㈜옵토리치일렉트로닉스"/>
    <d v="2023-05-31T00:00:00"/>
    <s v="20230531-7042-2"/>
    <s v="OSD-1300"/>
    <x v="1"/>
    <x v="2715"/>
  </r>
  <r>
    <x v="78"/>
    <x v="78"/>
    <s v="레이트론(주)"/>
    <d v="2023-05-31T00:00:00"/>
    <s v="20230531-7046-2"/>
    <s v="OSD-2130-3 외 4종"/>
    <x v="1"/>
    <x v="2716"/>
  </r>
  <r>
    <x v="78"/>
    <x v="78"/>
    <s v="삼성전자(주)"/>
    <d v="2023-05-31T00:00:00"/>
    <s v="20230531-7054-2"/>
    <s v="OSS-2104-A"/>
    <x v="1"/>
    <x v="1988"/>
  </r>
  <r>
    <x v="78"/>
    <x v="78"/>
    <s v="OSRAM Opto Semiconductors Sdn."/>
    <d v="2023-06-08T00:00:00"/>
    <s v="20230608-7005-2"/>
    <s v="OSZ-1021-50V"/>
    <x v="1"/>
    <x v="2717"/>
  </r>
  <r>
    <x v="78"/>
    <x v="78"/>
    <s v="LUMENS VINA CO., LTD"/>
    <d v="2023-06-11T00:00:00"/>
    <s v="20230611-7001-2"/>
    <s v="OSZ-1019A-12V"/>
    <x v="1"/>
    <x v="2718"/>
  </r>
  <r>
    <x v="78"/>
    <x v="78"/>
    <s v="삼성엘이디주식회사(TIANJIN)"/>
    <d v="2023-06-14T00:00:00"/>
    <s v="20230614-7007-2"/>
    <s v="OSZ-1019A(12)13"/>
    <x v="1"/>
    <x v="2719"/>
  </r>
  <r>
    <x v="78"/>
    <x v="78"/>
    <s v="JCSHI-TECHNOLOGY"/>
    <d v="2023-06-15T00:00:00"/>
    <s v="20230615-7003-2"/>
    <s v="OSD-1130"/>
    <x v="1"/>
    <x v="2720"/>
  </r>
  <r>
    <x v="78"/>
    <x v="78"/>
    <s v="OSRAM Opto Semiconductors Sdn."/>
    <d v="2023-06-15T00:00:00"/>
    <s v="20230615-7009-2"/>
    <s v="OSZ-1021-50V"/>
    <x v="1"/>
    <x v="2721"/>
  </r>
  <r>
    <x v="78"/>
    <x v="78"/>
    <s v="SEOUL SEMICONDUCTOR VINA"/>
    <d v="2023-06-16T00:00:00"/>
    <s v="20230616-7013-2"/>
    <s v="OSZ-1019A-6V 외"/>
    <x v="1"/>
    <x v="2722"/>
  </r>
  <r>
    <x v="78"/>
    <x v="78"/>
    <s v="Nanjing Evergreen trade co ltd"/>
    <d v="2023-06-18T00:00:00"/>
    <s v="20230618-7002-2"/>
    <s v="OSD-1300-3 외_x000a__x000a_"/>
    <x v="1"/>
    <x v="2723"/>
  </r>
  <r>
    <x v="78"/>
    <x v="78"/>
    <s v="삼성엘이디주식회사(TIANJIN)"/>
    <d v="2023-06-21T00:00:00"/>
    <s v="20230621-7003-2"/>
    <s v="OSZ-1019A(12)13 외_x000a__x000a_"/>
    <x v="1"/>
    <x v="2724"/>
  </r>
  <r>
    <x v="78"/>
    <x v="78"/>
    <s v="Kwangmyung Semiconductor CO.,"/>
    <d v="2023-06-21T00:00:00"/>
    <s v="20230621-7004-2"/>
    <s v="OSZ-2017NA-7V_x000a__x000a_"/>
    <x v="1"/>
    <x v="2725"/>
  </r>
  <r>
    <x v="78"/>
    <x v="78"/>
    <s v="ASIANTECH OPTIC CORP"/>
    <d v="2023-06-23T00:00:00"/>
    <s v="20230623-7008-2"/>
    <s v="OSZ-1021B-7V15 외_x000a__x000a_"/>
    <x v="1"/>
    <x v="2726"/>
  </r>
  <r>
    <x v="78"/>
    <x v="78"/>
    <s v="삼성전자(주)"/>
    <d v="2023-06-23T00:00:00"/>
    <s v="20230623-7009-2"/>
    <s v="OSZ-2021A-14V 외"/>
    <x v="1"/>
    <x v="2009"/>
  </r>
  <r>
    <x v="78"/>
    <x v="78"/>
    <s v="OSRAM Opto Semiconductors Sdn."/>
    <d v="2023-06-25T00:00:00"/>
    <s v="20230625-7003-2"/>
    <s v="OSZ-1021-50V 외_x000a__x000a_"/>
    <x v="1"/>
    <x v="2727"/>
  </r>
  <r>
    <x v="78"/>
    <x v="78"/>
    <s v="SHENZHEN"/>
    <d v="2023-06-25T00:00:00"/>
    <s v="20230625-7004-2"/>
    <s v="OPTC5027P-R_x000a__x000a_"/>
    <x v="1"/>
    <x v="2728"/>
  </r>
  <r>
    <x v="78"/>
    <x v="78"/>
    <s v="JIANGXI HONGLI TRONIC CO LTD"/>
    <d v="2023-06-28T00:00:00"/>
    <s v="20230628-7013-2"/>
    <s v="OSZ-1019A-6V 외"/>
    <x v="1"/>
    <x v="2054"/>
  </r>
  <r>
    <x v="78"/>
    <x v="78"/>
    <s v="OSRAM Opto Semiconductors Sdn."/>
    <d v="2023-06-28T00:00:00"/>
    <s v="20230628-7014-2"/>
    <s v="OSZ-1021-50V_x000a__x000a_"/>
    <x v="1"/>
    <x v="2729"/>
  </r>
  <r>
    <x v="78"/>
    <x v="78"/>
    <s v="QUINTEC LASER SEMICONDUCTOR"/>
    <d v="2023-06-28T00:00:00"/>
    <s v="20230628-7015-2"/>
    <s v="OSD-1086127 외"/>
    <x v="1"/>
    <x v="2730"/>
  </r>
  <r>
    <x v="78"/>
    <x v="78"/>
    <s v="SANKEN ELECTRIC CO LTD"/>
    <d v="2023-06-28T00:00:00"/>
    <s v="20230628-7016-2"/>
    <s v="OSZ-2019A-7V"/>
    <x v="1"/>
    <x v="2731"/>
  </r>
  <r>
    <x v="78"/>
    <x v="78"/>
    <s v="SHENZHEN INVSEMI TECHNOLOGY CO"/>
    <d v="2023-06-29T00:00:00"/>
    <s v="20230629-7008-2"/>
    <s v="OPFD01A060R_x000a__x000a_"/>
    <x v="1"/>
    <x v="2732"/>
  </r>
  <r>
    <x v="78"/>
    <x v="78"/>
    <s v="Nanjing Evergreen trade co ltd"/>
    <d v="2023-06-29T00:00:00"/>
    <s v="20230629-7015-2"/>
    <s v="OSD-1300-3 외"/>
    <x v="1"/>
    <x v="2733"/>
  </r>
  <r>
    <x v="78"/>
    <x v="78"/>
    <s v="SHANDONG INSPUR HUAGUANG"/>
    <d v="2023-06-29T00:00:00"/>
    <s v="20230629-7016-2"/>
    <s v="OSD-1068N 외"/>
    <x v="1"/>
    <x v="2734"/>
  </r>
  <r>
    <x v="78"/>
    <x v="78"/>
    <s v="Kwangmyung Semiconductor CO.,"/>
    <d v="2023-06-30T00:00:00"/>
    <s v="20230630-7045-2"/>
    <s v="OSZ-1021-7V 외"/>
    <x v="1"/>
    <x v="2735"/>
  </r>
  <r>
    <x v="78"/>
    <x v="78"/>
    <s v="SEOUL SEMICONDUCTOR VINA"/>
    <d v="2023-06-30T00:00:00"/>
    <s v="20230630-7046-2"/>
    <s v="OSZ-1019A-6V 외"/>
    <x v="1"/>
    <x v="2736"/>
  </r>
  <r>
    <x v="78"/>
    <x v="78"/>
    <s v="레이트론(주)"/>
    <d v="2023-06-30T00:00:00"/>
    <s v="20230630-7054-2"/>
    <s v="OSD-2130-3외 2종"/>
    <x v="1"/>
    <x v="2030"/>
  </r>
  <r>
    <x v="78"/>
    <x v="78"/>
    <s v="한국미쓰비시전기주식회사"/>
    <d v="2023-06-30T00:00:00"/>
    <s v="20230630-7056-2"/>
    <s v="OSD-1068"/>
    <x v="1"/>
    <x v="2021"/>
  </r>
  <r>
    <x v="78"/>
    <x v="78"/>
    <s v="㈜옵토리치일렉트로닉스"/>
    <d v="2023-06-30T00:00:00"/>
    <s v="20230630-7059-2"/>
    <s v="OSD-1300"/>
    <x v="1"/>
    <x v="2737"/>
  </r>
  <r>
    <x v="78"/>
    <x v="78"/>
    <s v="Jiangxi MTC Optoelectronics Co., LTD"/>
    <d v="2023-07-04T00:00:00"/>
    <s v="20230704-7009-2"/>
    <s v="OSZ-1019A-12V(130)"/>
    <x v="1"/>
    <x v="2738"/>
  </r>
  <r>
    <x v="78"/>
    <x v="78"/>
    <s v="SANSHO"/>
    <d v="2023-07-08T00:00:00"/>
    <s v="20230708-7001-2"/>
    <s v="OSZ-2021-7V"/>
    <x v="1"/>
    <x v="2027"/>
  </r>
  <r>
    <x v="78"/>
    <x v="78"/>
    <s v="삼성엘이디주식회사(TIANJIN)"/>
    <d v="2023-07-11T00:00:00"/>
    <s v="20230711-7003-2"/>
    <s v="OSZ-1019A(12)13"/>
    <x v="1"/>
    <x v="2739"/>
  </r>
  <r>
    <x v="78"/>
    <x v="78"/>
    <s v="LUMENS VINA CO., LTD"/>
    <d v="2023-07-14T00:00:00"/>
    <s v="20230714-7009-2"/>
    <s v="OSZ-1019A-12V"/>
    <x v="1"/>
    <x v="2053"/>
  </r>
  <r>
    <x v="78"/>
    <x v="78"/>
    <s v="Nanjing Evergreen trade co ltd"/>
    <d v="2023-07-16T00:00:00"/>
    <s v="20230716-7001-2"/>
    <s v="OSD-1300-3 외"/>
    <x v="1"/>
    <x v="2740"/>
  </r>
  <r>
    <x v="78"/>
    <x v="78"/>
    <s v="삼성엘이디주식회사(TIANJIN)"/>
    <d v="2023-07-19T00:00:00"/>
    <s v="20230719-7007-2"/>
    <s v="OSZ-1019A(12)13 외"/>
    <x v="1"/>
    <x v="2741"/>
  </r>
  <r>
    <x v="78"/>
    <x v="78"/>
    <s v="SHENZHEN CITY SUNMOON ELEC"/>
    <d v="2023-07-20T00:00:00"/>
    <s v="20230720-7008-2"/>
    <s v="OSZ-1017B-7V 외"/>
    <x v="1"/>
    <x v="2742"/>
  </r>
  <r>
    <x v="78"/>
    <x v="78"/>
    <s v="ASIANTECH OPTIC CORP"/>
    <d v="2023-07-21T00:00:00"/>
    <s v="20230721-7003-2"/>
    <s v="OSZ-1017AL-8V 외"/>
    <x v="1"/>
    <x v="2743"/>
  </r>
  <r>
    <x v="78"/>
    <x v="78"/>
    <s v="SEOUL SEMICONDUCTOR VINA"/>
    <d v="2023-07-22T00:00:00"/>
    <s v="20230722-7003-2"/>
    <s v="OSZ-1019A-6V 외"/>
    <x v="1"/>
    <x v="2744"/>
  </r>
  <r>
    <x v="78"/>
    <x v="78"/>
    <s v="삼성전자(주)"/>
    <d v="2023-07-23T00:00:00"/>
    <s v="20230723-7002-2"/>
    <s v="OSZ-2021A-14V 외"/>
    <x v="1"/>
    <x v="2015"/>
  </r>
  <r>
    <x v="78"/>
    <x v="78"/>
    <s v="QUINTEC LASER SEMICONDUCTOR"/>
    <d v="2023-07-26T00:00:00"/>
    <s v="20230726-7011-2"/>
    <s v="OSD-1068N 외"/>
    <x v="1"/>
    <x v="2745"/>
  </r>
  <r>
    <x v="78"/>
    <x v="78"/>
    <s v="SANKEN ELECTRIC CO LTD"/>
    <d v="2023-07-26T00:00:00"/>
    <s v="20230726-7012-2"/>
    <s v="OSZ-2019A-7V"/>
    <x v="1"/>
    <x v="2746"/>
  </r>
  <r>
    <x v="78"/>
    <x v="78"/>
    <s v="SHENZHEN"/>
    <d v="2023-07-27T00:00:00"/>
    <s v="20230727-7008-2"/>
    <s v="OSD-1308308 외_x000a__x000a_"/>
    <x v="1"/>
    <x v="2747"/>
  </r>
  <r>
    <x v="78"/>
    <x v="78"/>
    <s v="삼성엘이디주식회사(TIANJIN)"/>
    <d v="2023-07-27T00:00:00"/>
    <s v="20230727-7009-2"/>
    <s v="OSZ-1019A(12)13"/>
    <x v="1"/>
    <x v="2748"/>
  </r>
  <r>
    <x v="78"/>
    <x v="78"/>
    <s v="SHANDONG INSPUR HUAGUANG"/>
    <d v="2023-07-28T00:00:00"/>
    <s v="20230728-7004-2"/>
    <s v="OSD-1068N 외"/>
    <x v="1"/>
    <x v="2749"/>
  </r>
  <r>
    <x v="78"/>
    <x v="78"/>
    <s v="Kwangmyung Semiconductor CO.,"/>
    <d v="2023-07-31T00:00:00"/>
    <s v="20230731-7001-2"/>
    <s v="OSZ-1026-50V 외"/>
    <x v="1"/>
    <x v="2750"/>
  </r>
  <r>
    <x v="78"/>
    <x v="78"/>
    <s v="㈜옵토리치일렉트로닉스"/>
    <d v="2023-07-31T00:00:00"/>
    <s v="20230731-7014-2"/>
    <s v="OSD-1300"/>
    <x v="1"/>
    <x v="2045"/>
  </r>
  <r>
    <x v="78"/>
    <x v="78"/>
    <s v="레이트론(주)"/>
    <d v="2023-07-31T00:00:00"/>
    <s v="20230731-7022-2"/>
    <s v="OSD-2130-3외 2종"/>
    <x v="1"/>
    <x v="2049"/>
  </r>
  <r>
    <x v="78"/>
    <x v="78"/>
    <s v="OSRAM Opto Semiconductors Sdn."/>
    <d v="2023-08-07T00:00:00"/>
    <s v="20230807-7017-2"/>
    <s v="OSZ-1021-50V"/>
    <x v="1"/>
    <x v="2081"/>
  </r>
  <r>
    <x v="78"/>
    <x v="78"/>
    <s v="Kwangmyung Semiconductor CO.,"/>
    <d v="2023-08-10T00:00:00"/>
    <s v="20230810-7011-2"/>
    <s v="OSZ-2021A-7V"/>
    <x v="1"/>
    <x v="2751"/>
  </r>
  <r>
    <x v="78"/>
    <x v="78"/>
    <s v="OSRAM Opto Semiconductors Sdn."/>
    <d v="2023-08-10T00:00:00"/>
    <s v="20230810-7012-2"/>
    <s v="OSZ-1021-50V"/>
    <x v="1"/>
    <x v="2752"/>
  </r>
  <r>
    <x v="78"/>
    <x v="78"/>
    <s v="Jiangxi MTC Optoelectronics Co., LTD"/>
    <d v="2023-08-11T00:00:00"/>
    <s v="20230811-7010-2"/>
    <s v="OSZ-1019A-12V(130)"/>
    <x v="1"/>
    <x v="2753"/>
  </r>
  <r>
    <x v="78"/>
    <x v="78"/>
    <s v="LUMENS VINA CO., LTD"/>
    <d v="2023-08-11T00:00:00"/>
    <s v="20230811-7011-2"/>
    <s v="OSZ-1019A-12V"/>
    <x v="1"/>
    <x v="2754"/>
  </r>
  <r>
    <x v="78"/>
    <x v="78"/>
    <s v="Nanjing Evergreen trade co ltd"/>
    <d v="2023-08-13T00:00:00"/>
    <s v="20230813-7003-2"/>
    <s v="OSD-1300-3 외"/>
    <x v="1"/>
    <x v="2755"/>
  </r>
  <r>
    <x v="78"/>
    <x v="78"/>
    <s v="SEOUL SEMICONDUCTOR VINA"/>
    <d v="2023-08-17T00:00:00"/>
    <s v="20230817-7010-2"/>
    <s v="OSZ-1019A-6V"/>
    <x v="1"/>
    <x v="2756"/>
  </r>
  <r>
    <x v="78"/>
    <x v="78"/>
    <s v="OSRAM Opto Semiconductors Sdn."/>
    <d v="2023-08-17T00:00:00"/>
    <s v="20230817-7011-2"/>
    <s v="OSZ-1021-50V"/>
    <x v="1"/>
    <x v="2757"/>
  </r>
  <r>
    <x v="78"/>
    <x v="78"/>
    <s v="Jiangxi MTC Optoelectronics Co., LTD"/>
    <d v="2023-08-18T00:00:00"/>
    <s v="20230818-7004-2"/>
    <s v="OSZ-1019A-12V(130)"/>
    <x v="1"/>
    <x v="2758"/>
  </r>
  <r>
    <x v="78"/>
    <x v="78"/>
    <s v="삼성엘이디주식회사(TIANJIN)"/>
    <d v="2023-08-19T00:00:00"/>
    <s v="20230819-7001-2"/>
    <s v="OSZ-1019A(12)13 외"/>
    <x v="1"/>
    <x v="2759"/>
  </r>
  <r>
    <x v="78"/>
    <x v="78"/>
    <s v="삼성전자(주)"/>
    <d v="2023-08-23T00:00:00"/>
    <s v="20230823-7001-2"/>
    <s v="OSZ-2021A-14V 외"/>
    <x v="1"/>
    <x v="2031"/>
  </r>
  <r>
    <x v="78"/>
    <x v="78"/>
    <s v="SHENZHEN CITY SUNMOON ELEC"/>
    <d v="2023-08-24T00:00:00"/>
    <s v="20230824-7010-2"/>
    <s v="OSZ-1017B-7V 외"/>
    <x v="1"/>
    <x v="2760"/>
  </r>
  <r>
    <x v="78"/>
    <x v="78"/>
    <s v="ASIANTECH OPTIC CORP"/>
    <d v="2023-08-26T00:00:00"/>
    <s v="20230826-7003-2"/>
    <s v="OSZ-1017AL-8V 외"/>
    <x v="1"/>
    <x v="2761"/>
  </r>
  <r>
    <x v="78"/>
    <x v="78"/>
    <s v="SHENZHEN JUFEI OPTOELECTRONICS"/>
    <d v="2023-08-26T00:00:00"/>
    <s v="20230826-7007-2"/>
    <s v="OSZ-2019NAL-14V13"/>
    <x v="1"/>
    <x v="2090"/>
  </r>
  <r>
    <x v="78"/>
    <x v="78"/>
    <s v="SHENZHEN"/>
    <d v="2023-08-26T00:00:00"/>
    <s v="20230826-7008-2"/>
    <s v="OSD-1077 외_x000a__x000a_"/>
    <x v="1"/>
    <x v="2762"/>
  </r>
  <r>
    <x v="78"/>
    <x v="78"/>
    <s v="SHANDONG INSPUR HUAGUANG"/>
    <d v="2023-08-27T00:00:00"/>
    <s v="20230827-7001-2"/>
    <s v="OSD-1068N 외"/>
    <x v="1"/>
    <x v="2763"/>
  </r>
  <r>
    <x v="78"/>
    <x v="78"/>
    <s v="OSRAM Opto Semiconductors Sdn."/>
    <d v="2023-08-28T00:00:00"/>
    <s v="20230828-7013-2"/>
    <s v="OSZ-1021-50V"/>
    <x v="1"/>
    <x v="2764"/>
  </r>
  <r>
    <x v="78"/>
    <x v="78"/>
    <s v="Kwangmyung Semiconductor CO.,"/>
    <d v="2023-08-28T00:00:00"/>
    <s v="20230828-7014-2"/>
    <s v="OSZ-2021A-7V 외"/>
    <x v="1"/>
    <x v="2765"/>
  </r>
  <r>
    <x v="78"/>
    <x v="78"/>
    <s v="Nanjing Evergreen trade co ltd"/>
    <d v="2023-08-28T00:00:00"/>
    <s v="20230828-7015-2"/>
    <s v="OSZ-1017BH-7V11 외"/>
    <x v="1"/>
    <x v="2766"/>
  </r>
  <r>
    <x v="78"/>
    <x v="78"/>
    <s v="SANKEN ELECTRIC CO LTD"/>
    <d v="2023-08-28T00:00:00"/>
    <s v="20230828-7016-2"/>
    <s v="OSZ-2019A-7V"/>
    <x v="1"/>
    <x v="2767"/>
  </r>
  <r>
    <x v="78"/>
    <x v="78"/>
    <s v="QUINTEC LASER SEMICONDUCTOR"/>
    <d v="2023-08-28T00:00:00"/>
    <s v="20230828-7017-2"/>
    <s v="OSD-1068N 외"/>
    <x v="1"/>
    <x v="2768"/>
  </r>
  <r>
    <x v="78"/>
    <x v="78"/>
    <s v="삼성엘이디주식회사(TIANJIN)"/>
    <d v="2023-08-29T00:00:00"/>
    <s v="20230829-7004-2"/>
    <s v="OSZ-1019A(12)13"/>
    <x v="1"/>
    <x v="2769"/>
  </r>
  <r>
    <x v="78"/>
    <x v="78"/>
    <s v="SEOUL SEMICONDUCTOR VINA"/>
    <d v="2023-08-29T00:00:00"/>
    <s v="20230829-7005-2"/>
    <s v="OSZ-1019A-6V 외"/>
    <x v="1"/>
    <x v="2770"/>
  </r>
  <r>
    <x v="78"/>
    <x v="78"/>
    <s v="OSRAM Opto Semiconductors Sdn."/>
    <d v="2023-08-29T00:00:00"/>
    <s v="20230829-7006-2"/>
    <s v="OSZ-2021A-7V_x000a__x000a_"/>
    <x v="1"/>
    <x v="2771"/>
  </r>
  <r>
    <x v="78"/>
    <x v="78"/>
    <s v="㈜옵토리치일렉트로닉스"/>
    <d v="2023-08-31T00:00:00"/>
    <s v="20230831-7021-2"/>
    <s v="OSD-1300"/>
    <x v="1"/>
    <x v="2057"/>
  </r>
  <r>
    <x v="78"/>
    <x v="78"/>
    <s v="레이트론(주)"/>
    <d v="2023-08-31T00:00:00"/>
    <s v="20230831-7036-2"/>
    <s v="OSD-2130-3외 1종"/>
    <x v="1"/>
    <x v="2061"/>
  </r>
  <r>
    <x v="78"/>
    <x v="78"/>
    <s v="Kwangmyung Semiconductor CO.,"/>
    <d v="2023-09-08T00:00:00"/>
    <s v="20230908-7005-2"/>
    <s v="OSZ-1021-7V 외"/>
    <x v="1"/>
    <x v="2772"/>
  </r>
  <r>
    <x v="78"/>
    <x v="78"/>
    <s v="삼성엘이디주식회사(TIANJIN)"/>
    <d v="2023-09-12T00:00:00"/>
    <s v="20230912-7010-2"/>
    <s v="OSZ-1019A(12)13"/>
    <x v="1"/>
    <x v="2773"/>
  </r>
  <r>
    <x v="78"/>
    <x v="78"/>
    <s v="OSRAM Opto Semiconductors Sdn."/>
    <d v="2023-09-13T00:00:00"/>
    <s v="20230913-7011-2"/>
    <s v="OSZ-2021A-7V"/>
    <x v="1"/>
    <x v="2774"/>
  </r>
  <r>
    <x v="78"/>
    <x v="78"/>
    <s v="JCSHI-TECHNOLOGY"/>
    <d v="2023-09-13T00:00:00"/>
    <s v="20230913-7012-2"/>
    <s v="OSD-1130"/>
    <x v="1"/>
    <x v="2775"/>
  </r>
  <r>
    <x v="78"/>
    <x v="78"/>
    <s v="Nanjing Evergreen trade co ltd"/>
    <d v="2023-09-13T00:00:00"/>
    <s v="20230913-7013-2"/>
    <s v="OSD-1300-3 외"/>
    <x v="1"/>
    <x v="2776"/>
  </r>
  <r>
    <x v="78"/>
    <x v="78"/>
    <s v="LUMENS VINA CO., LTD"/>
    <d v="2023-09-15T00:00:00"/>
    <s v="20230915-7011-2"/>
    <s v="OSZ-1019A-12V"/>
    <x v="1"/>
    <x v="2777"/>
  </r>
  <r>
    <x v="78"/>
    <x v="78"/>
    <s v="OSRAM Opto Semiconductors Sdn."/>
    <d v="2023-09-15T00:00:00"/>
    <s v="20230915-7012-2"/>
    <s v="OSZ-2021A-7V"/>
    <x v="1"/>
    <x v="2778"/>
  </r>
  <r>
    <x v="78"/>
    <x v="78"/>
    <s v="SEOUL SEMICONDUCTOR VINA"/>
    <d v="2023-09-15T00:00:00"/>
    <s v="20230915-7013-2"/>
    <s v="OSZ-1019A-12V 외"/>
    <x v="1"/>
    <x v="2779"/>
  </r>
  <r>
    <x v="78"/>
    <x v="78"/>
    <s v="삼성전자(주)"/>
    <d v="2023-09-15T00:00:00"/>
    <s v="20230915-7014-2"/>
    <s v="OSZ-2021A-14V 외"/>
    <x v="1"/>
    <x v="2038"/>
  </r>
  <r>
    <x v="78"/>
    <x v="78"/>
    <s v="SHENZHEN CITY SUNMOON ELEC"/>
    <d v="2023-09-19T00:00:00"/>
    <s v="20230919-7013-2"/>
    <s v="OSZ-1034-50V"/>
    <x v="1"/>
    <x v="2780"/>
  </r>
  <r>
    <x v="78"/>
    <x v="78"/>
    <s v="Kwangmyung Semiconductor CO.,"/>
    <d v="2023-09-21T00:00:00"/>
    <s v="20230921-7015-2"/>
    <s v="OSZ-2021A-7V"/>
    <x v="1"/>
    <x v="2781"/>
  </r>
  <r>
    <x v="78"/>
    <x v="78"/>
    <s v="SHENZHEN JUFEI OPTOELECTRONICS"/>
    <d v="2023-09-21T00:00:00"/>
    <s v="20230921-7016-2"/>
    <s v="OSZ-2019NAL-14V13"/>
    <x v="1"/>
    <x v="2782"/>
  </r>
  <r>
    <x v="78"/>
    <x v="78"/>
    <s v="삼성엘이디주식회사(TIANJIN)"/>
    <d v="2023-09-22T00:00:00"/>
    <s v="20230922-7010-2"/>
    <s v="OSZ-1021A-14V 외_x000a__x000a_"/>
    <x v="1"/>
    <x v="2783"/>
  </r>
  <r>
    <x v="78"/>
    <x v="78"/>
    <s v="Kwangmyung Semiconductor CO.,"/>
    <d v="2023-09-22T00:00:00"/>
    <s v="20230922-7012-2"/>
    <s v="OSZ-1026-50V 외"/>
    <x v="1"/>
    <x v="2784"/>
  </r>
  <r>
    <x v="78"/>
    <x v="78"/>
    <s v="ASIANTECH OPTIC CORP"/>
    <d v="2023-09-23T00:00:00"/>
    <s v="20230923-7001-2"/>
    <s v="OSZ-1021B-7V15 외"/>
    <x v="1"/>
    <x v="2785"/>
  </r>
  <r>
    <x v="78"/>
    <x v="78"/>
    <s v="SHENZHEN INVSEMI TECHNOLOGY CO"/>
    <d v="2023-09-23T00:00:00"/>
    <s v="20230923-7002-2"/>
    <s v="OPFD10A120PI"/>
    <x v="1"/>
    <x v="2786"/>
  </r>
  <r>
    <x v="78"/>
    <x v="78"/>
    <s v="OSRAM Opto Semiconductors Sdn."/>
    <d v="2023-09-24T00:00:00"/>
    <s v="20230924-7003-2"/>
    <s v="OSZ-1021-50V 외"/>
    <x v="1"/>
    <x v="2787"/>
  </r>
  <r>
    <x v="78"/>
    <x v="78"/>
    <s v="Nanjing Evergreen trade co ltd"/>
    <d v="2023-09-24T00:00:00"/>
    <s v="20230924-7004-2"/>
    <s v="OSD-1300-3 외"/>
    <x v="1"/>
    <x v="2788"/>
  </r>
  <r>
    <x v="78"/>
    <x v="78"/>
    <s v="QUINTEC LASER SEMICONDUCTOR"/>
    <d v="2023-09-25T00:00:00"/>
    <s v="20230925-7025-2"/>
    <s v="OSD-1068N 외"/>
    <x v="1"/>
    <x v="2789"/>
  </r>
  <r>
    <x v="78"/>
    <x v="78"/>
    <s v="레이트론(주)"/>
    <d v="2023-09-25T00:00:00"/>
    <s v="20230925-7043-2"/>
    <s v="OSD-2130-3외 2종"/>
    <x v="1"/>
    <x v="2074"/>
  </r>
  <r>
    <x v="78"/>
    <x v="78"/>
    <s v="SHENZHEN"/>
    <d v="2023-09-26T00:00:00"/>
    <s v="20230926-7020-2"/>
    <s v="OST-1061(1300-2000) 외"/>
    <x v="1"/>
    <x v="2790"/>
  </r>
  <r>
    <x v="78"/>
    <x v="78"/>
    <s v="삼성엘이디주식회사(TIANJIN)"/>
    <d v="2023-09-27T00:00:00"/>
    <s v="20230927-7018-2"/>
    <s v="OSZ-1019A-12V13"/>
    <x v="1"/>
    <x v="2791"/>
  </r>
  <r>
    <x v="78"/>
    <x v="78"/>
    <s v="SHANDONG INSPUR HUAGUANG"/>
    <d v="2023-09-27T00:00:00"/>
    <s v="20230927-7019-2"/>
    <s v="OSS-2069-02"/>
    <x v="1"/>
    <x v="2792"/>
  </r>
  <r>
    <x v="78"/>
    <x v="78"/>
    <s v="SEOUL SEMICONDUCTOR VINA"/>
    <d v="2023-09-27T00:00:00"/>
    <s v="20230927-7020-2"/>
    <s v="OSZ-1019A-12V 외"/>
    <x v="1"/>
    <x v="2793"/>
  </r>
  <r>
    <x v="78"/>
    <x v="78"/>
    <s v="SANKEN ELECTRIC CO LTD"/>
    <d v="2023-09-27T00:00:00"/>
    <s v="20230927-7021-2"/>
    <s v="OSZ-2019A-7V"/>
    <x v="1"/>
    <x v="2794"/>
  </r>
  <r>
    <x v="78"/>
    <x v="78"/>
    <s v="㈜옵토리치일렉트로닉스"/>
    <d v="2023-09-27T00:00:00"/>
    <s v="20230927-7025-2"/>
    <s v="OSD-1300"/>
    <x v="1"/>
    <x v="2795"/>
  </r>
  <r>
    <x v="78"/>
    <x v="78"/>
    <s v="삼성전자(주)"/>
    <d v="2023-09-30T00:00:00"/>
    <s v="20230930-7021-2"/>
    <s v="OSS-2104A"/>
    <x v="1"/>
    <x v="2052"/>
  </r>
  <r>
    <x v="78"/>
    <x v="78"/>
    <s v="OSRAM Opto Semiconductors Sdn."/>
    <d v="2023-10-07T00:00:00"/>
    <s v="20231007-7001-2"/>
    <s v="OSZ-1021-50V"/>
    <x v="1"/>
    <x v="2796"/>
  </r>
  <r>
    <x v="78"/>
    <x v="78"/>
    <s v="LUMENS VINA CO., LTD"/>
    <d v="2023-10-07T00:00:00"/>
    <s v="20231007-7002-2"/>
    <s v="OSZ-1019A-12V"/>
    <x v="1"/>
    <x v="2098"/>
  </r>
  <r>
    <x v="78"/>
    <x v="78"/>
    <s v="삼성엘이디주식회사(TIANJIN)"/>
    <d v="2023-10-12T00:00:00"/>
    <s v="20231012-7011-2"/>
    <s v="OSZ-1019A-12V13 외"/>
    <x v="1"/>
    <x v="2797"/>
  </r>
  <r>
    <x v="78"/>
    <x v="78"/>
    <s v="OSRAM Opto Semiconductors Sdn."/>
    <d v="2023-10-13T00:00:00"/>
    <s v="20231013-7008-2"/>
    <s v="OSZ-1021-50V_x000a__x000a_"/>
    <x v="1"/>
    <x v="2798"/>
  </r>
  <r>
    <x v="78"/>
    <x v="78"/>
    <s v="SEOUL SEMICONDUCTOR VINA"/>
    <d v="2023-10-13T00:00:00"/>
    <s v="20231013-7009-2"/>
    <s v="OSZ-1019A-6V"/>
    <x v="1"/>
    <x v="2799"/>
  </r>
  <r>
    <x v="78"/>
    <x v="78"/>
    <s v="JCSHI-TECHNOLOGY"/>
    <d v="2023-10-15T00:00:00"/>
    <s v="20231015-7001-2"/>
    <s v="OSD-1130 외"/>
    <x v="1"/>
    <x v="2800"/>
  </r>
  <r>
    <x v="78"/>
    <x v="78"/>
    <s v="Nanjing Evergreen trade co ltd"/>
    <d v="2023-10-15T00:00:00"/>
    <s v="20231015-7002-2"/>
    <s v="OSD-1300-3 외"/>
    <x v="1"/>
    <x v="2801"/>
  </r>
  <r>
    <x v="78"/>
    <x v="78"/>
    <s v="SEOUL SEMICONDUCTOR VINA"/>
    <d v="2023-10-17T00:00:00"/>
    <s v="20231017-7015-2"/>
    <s v="OSZ-1019A-6V 외"/>
    <x v="1"/>
    <x v="2802"/>
  </r>
  <r>
    <x v="78"/>
    <x v="78"/>
    <s v="OSRAM Opto Semiconductors Sdn."/>
    <d v="2023-10-19T00:00:00"/>
    <s v="20231019-7004-2"/>
    <s v="OSZ-1021-50V"/>
    <x v="1"/>
    <x v="2803"/>
  </r>
  <r>
    <x v="78"/>
    <x v="78"/>
    <s v="SHENZHEN CITY SUNMOON ELEC"/>
    <d v="2023-10-21T00:00:00"/>
    <s v="20231021-7001-2"/>
    <s v="OSZ-1017B-10V_x000a__x000a_"/>
    <x v="1"/>
    <x v="2804"/>
  </r>
  <r>
    <x v="78"/>
    <x v="78"/>
    <s v="JCSHI-TECHNOLOGY"/>
    <d v="2023-10-24T00:00:00"/>
    <s v="20231024-7009-2"/>
    <s v="OSD-1130"/>
    <x v="1"/>
    <x v="2805"/>
  </r>
  <r>
    <x v="78"/>
    <x v="78"/>
    <s v="QUINTEC LASER SEMICONDUCTOR"/>
    <d v="2023-10-25T00:00:00"/>
    <s v="20231025-7033-2"/>
    <s v="OSD-1068N 외"/>
    <x v="1"/>
    <x v="2806"/>
  </r>
  <r>
    <x v="78"/>
    <x v="78"/>
    <s v="레이트론(주)"/>
    <d v="2023-10-25T00:00:00"/>
    <s v="20231025-7035-2"/>
    <s v="OSD-21814A-3외 2종"/>
    <x v="1"/>
    <x v="2086"/>
  </r>
  <r>
    <x v="78"/>
    <x v="78"/>
    <s v="Kwangmyung Semiconductor CO.,"/>
    <d v="2023-10-26T00:00:00"/>
    <s v="20231026-7005-2"/>
    <s v="OSZ-2021A-7V"/>
    <x v="1"/>
    <x v="2807"/>
  </r>
  <r>
    <x v="78"/>
    <x v="78"/>
    <s v="SHANDONG INSPUR HUAGUANG"/>
    <d v="2023-10-26T00:00:00"/>
    <s v="20231026-7006-2"/>
    <s v="OSD-1068N 외"/>
    <x v="1"/>
    <x v="2808"/>
  </r>
  <r>
    <x v="78"/>
    <x v="78"/>
    <s v="SANKEN ELECTRIC CO LTD"/>
    <d v="2023-10-26T00:00:00"/>
    <s v="20231026-7007-2"/>
    <s v="OSZ-2019A-7V"/>
    <x v="1"/>
    <x v="2809"/>
  </r>
  <r>
    <x v="78"/>
    <x v="78"/>
    <s v="OSRAM Opto Semiconductors Sdn."/>
    <d v="2023-10-26T00:00:00"/>
    <s v="20231026-7008-2"/>
    <s v="OSZ-1021-50V"/>
    <x v="1"/>
    <x v="2810"/>
  </r>
  <r>
    <x v="78"/>
    <x v="78"/>
    <s v="SHENZHEN"/>
    <d v="2023-10-26T00:00:00"/>
    <s v="20231026-7009-2"/>
    <s v="OST-1061 외"/>
    <x v="1"/>
    <x v="2811"/>
  </r>
  <r>
    <x v="78"/>
    <x v="78"/>
    <s v="SEOUL SEMICONDUCTOR VINA"/>
    <d v="2023-10-28T00:00:00"/>
    <s v="20231028-7002-2"/>
    <s v="OSZ-1019A-6V 외"/>
    <x v="1"/>
    <x v="2812"/>
  </r>
  <r>
    <x v="78"/>
    <x v="78"/>
    <s v="삼성엘이디주식회사(TIANJIN)"/>
    <d v="2023-10-30T00:00:00"/>
    <s v="20231030-7015-2"/>
    <s v="OSZ-1019A-12V13"/>
    <x v="1"/>
    <x v="2813"/>
  </r>
  <r>
    <x v="78"/>
    <x v="78"/>
    <s v="SHENZHEN"/>
    <d v="2023-10-30T00:00:00"/>
    <s v="20231030-7017-2"/>
    <s v="OPTC3320SWPI-R"/>
    <x v="1"/>
    <x v="2814"/>
  </r>
  <r>
    <x v="78"/>
    <x v="78"/>
    <s v="SHENZHEN INVSEMI TECHNOLOGY CO"/>
    <d v="2023-10-30T00:00:00"/>
    <s v="20231030-7020-2"/>
    <s v="OPFD10A120PI"/>
    <x v="1"/>
    <x v="2815"/>
  </r>
  <r>
    <x v="78"/>
    <x v="78"/>
    <s v="㈜옵토리치일렉트로닉스"/>
    <d v="2023-10-31T00:00:00"/>
    <s v="20231031-7033-2"/>
    <s v="OSD-1300"/>
    <x v="1"/>
    <x v="2816"/>
  </r>
  <r>
    <x v="78"/>
    <x v="78"/>
    <s v="LUMENS VINA CO., LTD"/>
    <d v="2023-11-02T00:00:00"/>
    <s v="20231102-7004-2"/>
    <s v="OSZ-1019A-12V"/>
    <x v="1"/>
    <x v="2817"/>
  </r>
  <r>
    <x v="78"/>
    <x v="78"/>
    <s v="SEOUL SEMICONDUCTOR VINA"/>
    <d v="2023-11-12T00:00:00"/>
    <s v="20231112-7002-2"/>
    <s v="OSZ-1019A-6V 외"/>
    <x v="1"/>
    <x v="2818"/>
  </r>
  <r>
    <x v="78"/>
    <x v="78"/>
    <s v="CT MICROELECTRONICS"/>
    <d v="2023-11-12T00:00:00"/>
    <s v="20231112-7003-4"/>
    <s v="OST-3041(700-1050) 외"/>
    <x v="1"/>
    <x v="2819"/>
  </r>
  <r>
    <x v="78"/>
    <x v="78"/>
    <s v="Nanjing Evergreen trade co ltd"/>
    <d v="2023-11-14T00:00:00"/>
    <s v="20231114-7006-2"/>
    <s v="OSD-1300-3 외"/>
    <x v="1"/>
    <x v="2820"/>
  </r>
  <r>
    <x v="78"/>
    <x v="78"/>
    <s v="LUMENS VINA CO., LTD"/>
    <d v="2023-11-15T00:00:00"/>
    <s v="20231115-7006-2"/>
    <s v="OSZ-1019A-12V"/>
    <x v="1"/>
    <x v="2821"/>
  </r>
  <r>
    <x v="78"/>
    <x v="78"/>
    <s v="삼성전자(주)"/>
    <d v="2023-11-15T00:00:00"/>
    <s v="20231115-7008-2"/>
    <s v="OSZ-2021A-14V 외"/>
    <x v="1"/>
    <x v="2072"/>
  </r>
  <r>
    <x v="78"/>
    <x v="78"/>
    <s v="JIANGXI LATTICEPOWER"/>
    <d v="2023-11-16T00:00:00"/>
    <s v="20231116-7015-2"/>
    <s v="OSZ-1021A-50V13 외"/>
    <x v="1"/>
    <x v="2079"/>
  </r>
  <r>
    <x v="78"/>
    <x v="78"/>
    <s v="Nanjing Evergreen trade co ltd"/>
    <d v="2023-11-19T00:00:00"/>
    <s v="20231119-7002-2"/>
    <s v="OSD-1160N-3_x000a__x000a_"/>
    <x v="1"/>
    <x v="2822"/>
  </r>
  <r>
    <x v="78"/>
    <x v="78"/>
    <s v="JCSHI-TECHNOLOGY"/>
    <d v="2023-11-19T00:00:00"/>
    <s v="20231119-7003-2"/>
    <s v="OSD-1068(AuSn)"/>
    <x v="1"/>
    <x v="2823"/>
  </r>
  <r>
    <x v="78"/>
    <x v="78"/>
    <s v="삼성엘이디주식회사(TIANJIN)"/>
    <d v="2023-11-21T00:00:00"/>
    <s v="20231121-7003-2"/>
    <s v="OSZ-1019A-12V13 외"/>
    <x v="1"/>
    <x v="2824"/>
  </r>
  <r>
    <x v="78"/>
    <x v="78"/>
    <s v="OSRAM Opto Semiconductors Sdn."/>
    <d v="2023-11-21T00:00:00"/>
    <s v="20231121-7004-2"/>
    <s v="OSZ-1021-50V"/>
    <x v="1"/>
    <x v="2825"/>
  </r>
  <r>
    <x v="78"/>
    <x v="78"/>
    <s v="SHENZHEN JUFEI OPTOELECTRONICS"/>
    <d v="2023-11-21T00:00:00"/>
    <s v="20231121-7005-2"/>
    <s v="OSZ-2019NAL-14V13"/>
    <x v="1"/>
    <x v="2826"/>
  </r>
  <r>
    <x v="78"/>
    <x v="78"/>
    <s v="삼성전자(주)"/>
    <d v="2023-11-23T00:00:00"/>
    <s v="20231123-7011-2"/>
    <s v="OSZ-2021A-14V"/>
    <x v="1"/>
    <x v="2075"/>
  </r>
  <r>
    <x v="78"/>
    <x v="78"/>
    <s v="SHENZHEN CITY SUNMOON ELEC"/>
    <d v="2023-11-24T00:00:00"/>
    <s v="20231124-7017-2"/>
    <s v="OSD-1154_x000a__x000a_"/>
    <x v="1"/>
    <x v="2827"/>
  </r>
  <r>
    <x v="78"/>
    <x v="78"/>
    <s v="QUINTEC LASER SEMICONDUCTOR"/>
    <d v="2023-11-24T00:00:00"/>
    <s v="20231124-7018-2"/>
    <s v="OSD-1068N 외"/>
    <x v="1"/>
    <x v="2828"/>
  </r>
  <r>
    <x v="78"/>
    <x v="78"/>
    <s v="레이트론(주)"/>
    <d v="2023-11-25T00:00:00"/>
    <s v="20231125-7006-2"/>
    <s v="OSD-21814A-3외 2종"/>
    <x v="1"/>
    <x v="2829"/>
  </r>
  <r>
    <x v="78"/>
    <x v="78"/>
    <s v="SHANDONG INSPUR HUAGUANG"/>
    <d v="2023-11-27T00:00:00"/>
    <s v="20231127-7019-2"/>
    <s v="OSS-2069-02"/>
    <x v="1"/>
    <x v="2830"/>
  </r>
  <r>
    <x v="78"/>
    <x v="78"/>
    <s v="SANKEN ELECTRIC CO LTD"/>
    <d v="2023-11-27T00:00:00"/>
    <s v="20231127-7022-2"/>
    <s v="OSZ-2019A-7V"/>
    <x v="1"/>
    <x v="2831"/>
  </r>
  <r>
    <x v="78"/>
    <x v="78"/>
    <s v="OSRAM Opto Semiconductors Sdn."/>
    <d v="2023-11-28T00:00:00"/>
    <s v="20231128-7008-2"/>
    <s v="OSZ-2021A-7V_x000a__x000a_"/>
    <x v="1"/>
    <x v="2832"/>
  </r>
  <r>
    <x v="78"/>
    <x v="78"/>
    <s v="SHENZHEN"/>
    <d v="2023-11-28T00:00:00"/>
    <s v="20231128-7009-2"/>
    <s v="OST-1061 외"/>
    <x v="1"/>
    <x v="2833"/>
  </r>
  <r>
    <x v="78"/>
    <x v="78"/>
    <s v="Nanjing Evergreen trade co ltd"/>
    <d v="2023-11-28T00:00:00"/>
    <s v="20231128-7010-2"/>
    <s v="OSD-1300-3 외_x000a__x000a_"/>
    <x v="1"/>
    <x v="2834"/>
  </r>
  <r>
    <x v="78"/>
    <x v="78"/>
    <s v="삼성엘이디주식회사(TIANJIN)"/>
    <d v="2023-11-29T00:00:00"/>
    <s v="20231129-7004-2"/>
    <s v="OSZ-1019A-12V13 외"/>
    <x v="1"/>
    <x v="2835"/>
  </r>
  <r>
    <x v="78"/>
    <x v="78"/>
    <s v="Kwangmyung Semiconductor CO.,"/>
    <d v="2023-11-29T00:00:00"/>
    <s v="20231129-7005-2"/>
    <s v="OSZ-2021A-7V"/>
    <x v="1"/>
    <x v="2836"/>
  </r>
  <r>
    <x v="78"/>
    <x v="78"/>
    <s v="ASIANTECH OPTIC CORP"/>
    <d v="2023-11-29T00:00:00"/>
    <s v="20231129-7006-2"/>
    <s v="OSZ-1021B-7V15_x000a__x000a_"/>
    <x v="1"/>
    <x v="2837"/>
  </r>
  <r>
    <x v="78"/>
    <x v="78"/>
    <s v="POWER KEY MICROELECTRONICS"/>
    <d v="2023-11-29T00:00:00"/>
    <s v="20231129-7007-2"/>
    <s v="OPTC13002HVBPI-Y"/>
    <x v="1"/>
    <x v="2838"/>
  </r>
  <r>
    <x v="78"/>
    <x v="78"/>
    <s v="SEOUL SEMICONDUCTOR VINA"/>
    <d v="2023-11-30T00:00:00"/>
    <s v="20231130-7020-2"/>
    <s v="OSZ-1019A-6V 외"/>
    <x v="1"/>
    <x v="2839"/>
  </r>
  <r>
    <x v="78"/>
    <x v="78"/>
    <s v="CT MICROELECTRONICS"/>
    <d v="2023-11-30T00:00:00"/>
    <s v="20231130-7021-2"/>
    <s v="OST-3041(700-1050) 외"/>
    <x v="1"/>
    <x v="2840"/>
  </r>
  <r>
    <x v="78"/>
    <x v="78"/>
    <s v="㈜케이이씨 구미사업장"/>
    <d v="2023-11-30T00:00:00"/>
    <s v="20231130-7028-2"/>
    <s v="OPTC13003B-Y"/>
    <x v="1"/>
    <x v="2841"/>
  </r>
  <r>
    <x v="78"/>
    <x v="78"/>
    <s v="㈜옵토리치일렉트로닉스"/>
    <d v="2023-11-30T00:00:00"/>
    <s v="20231130-7030-2"/>
    <s v="OSD-1300"/>
    <x v="1"/>
    <x v="2842"/>
  </r>
  <r>
    <x v="78"/>
    <x v="78"/>
    <s v="OSRAM Opto Semiconductors Sdn."/>
    <d v="2023-12-03T00:00:00"/>
    <s v="20231203-7001-2"/>
    <s v="OSZ-1021A-7V"/>
    <x v="1"/>
    <x v="2843"/>
  </r>
  <r>
    <x v="78"/>
    <x v="78"/>
    <s v="JCSHI-TECHNOLOGY"/>
    <d v="2023-12-06T00:00:00"/>
    <s v="20231206-7006-2"/>
    <s v="OSD-2068 외"/>
    <x v="1"/>
    <x v="2844"/>
  </r>
  <r>
    <x v="78"/>
    <x v="78"/>
    <s v="삼성전자(주)"/>
    <d v="2023-12-07T00:00:00"/>
    <s v="20231207-7009-2"/>
    <s v="OSZ-1019A-12V"/>
    <x v="1"/>
    <x v="2084"/>
  </r>
  <r>
    <x v="78"/>
    <x v="78"/>
    <s v="LUMENS VINA CO., LTD"/>
    <d v="2023-12-08T00:00:00"/>
    <s v="20231208-7009-2"/>
    <s v="OSZ-1019A-12V"/>
    <x v="1"/>
    <x v="2845"/>
  </r>
  <r>
    <x v="78"/>
    <x v="78"/>
    <s v="삼성엘이디주식회사(TIANJIN)"/>
    <d v="2023-12-09T00:00:00"/>
    <s v="20231209-7001-2"/>
    <s v="OSZ-1019A-12V13 외"/>
    <x v="1"/>
    <x v="2846"/>
  </r>
  <r>
    <x v="78"/>
    <x v="78"/>
    <s v="OSRAM Opto Semiconductors Sdn."/>
    <d v="2023-12-10T00:00:00"/>
    <s v="20231210-7003-2"/>
    <s v="OSZ-1021-50V_x000a__x000a_"/>
    <x v="1"/>
    <x v="2847"/>
  </r>
  <r>
    <x v="78"/>
    <x v="78"/>
    <s v="SHENZHEN CITY SUNMOON ELEC"/>
    <d v="2023-12-13T00:00:00"/>
    <s v="20231213-7001-2"/>
    <s v="OSD-1300-3_x000a__x000a_"/>
    <x v="1"/>
    <x v="2848"/>
  </r>
  <r>
    <x v="78"/>
    <x v="78"/>
    <s v="Nanjing Evergreen trade co ltd"/>
    <d v="2023-12-13T00:00:00"/>
    <s v="20231213-7002-2"/>
    <s v="OSD-1300-3 외"/>
    <x v="1"/>
    <x v="2849"/>
  </r>
  <r>
    <x v="78"/>
    <x v="78"/>
    <s v="SEOUL SEMICONDUCTOR VINA"/>
    <d v="2023-12-14T00:00:00"/>
    <s v="20231214-7003-2"/>
    <s v="OSZ-1019A-6V 외"/>
    <x v="1"/>
    <x v="2850"/>
  </r>
  <r>
    <x v="78"/>
    <x v="78"/>
    <s v="OSRAM Opto Semiconductors Sdn."/>
    <d v="2023-12-14T00:00:00"/>
    <s v="20231214-7005-2"/>
    <s v="OSZ-1021A-7V 외_x000a__x000a_"/>
    <x v="1"/>
    <x v="2851"/>
  </r>
  <r>
    <x v="78"/>
    <x v="78"/>
    <s v="SHENZHEN"/>
    <d v="2023-12-15T00:00:00"/>
    <s v="20231215-7011-2"/>
    <s v="OST-3041(1800-2400)_x000a__x000a_"/>
    <x v="1"/>
    <x v="2852"/>
  </r>
  <r>
    <x v="78"/>
    <x v="78"/>
    <s v="SHANDONG INSPUR HUAGUANG"/>
    <d v="2023-12-18T00:00:00"/>
    <s v="20231218-7009-2"/>
    <s v="OSS-2069-02 외"/>
    <x v="1"/>
    <x v="2853"/>
  </r>
  <r>
    <x v="78"/>
    <x v="78"/>
    <s v="CT MICROELECTRONICS"/>
    <d v="2023-12-20T00:00:00"/>
    <s v="20231220-7005-2"/>
    <s v="OST-3041(700-1050) 외"/>
    <x v="1"/>
    <x v="2854"/>
  </r>
  <r>
    <x v="78"/>
    <x v="78"/>
    <s v="SHENZHEN CITY SUNMOON ELEC"/>
    <d v="2023-12-20T00:00:00"/>
    <s v="20231220-7006-2"/>
    <s v="OSZ-1017B-7V 외"/>
    <x v="1"/>
    <x v="2855"/>
  </r>
  <r>
    <x v="78"/>
    <x v="78"/>
    <s v="SHENZHEN JUFEI OPTOELECTRONICS"/>
    <d v="2023-12-20T00:00:00"/>
    <s v="20231220-7007-2"/>
    <s v="OSZ-1017AL-8V 외_x000a__x000a_"/>
    <x v="1"/>
    <x v="2856"/>
  </r>
  <r>
    <x v="78"/>
    <x v="78"/>
    <s v="ASIANTECH OPTIC CORP"/>
    <d v="2023-12-21T00:00:00"/>
    <s v="20231221-7021-2"/>
    <s v="OSZ-1017BA-7V12_x000a__x000a_"/>
    <x v="1"/>
    <x v="2857"/>
  </r>
  <r>
    <x v="78"/>
    <x v="78"/>
    <s v="SEOUL SEMICONDUCTOR VINA"/>
    <d v="2023-12-22T00:00:00"/>
    <s v="20231222-7040-2"/>
    <s v="OSZ-1019A-6V 외"/>
    <x v="1"/>
    <x v="2858"/>
  </r>
  <r>
    <x v="78"/>
    <x v="78"/>
    <s v="삼성전자(주)"/>
    <d v="2023-12-23T00:00:00"/>
    <s v="20231223-7001-2"/>
    <s v="OSZ-2021A-14V 외"/>
    <x v="1"/>
    <x v="2859"/>
  </r>
  <r>
    <x v="78"/>
    <x v="78"/>
    <s v="OSRAM Opto Semiconductors Sdn."/>
    <d v="2023-12-24T00:00:00"/>
    <s v="20231224-7002-2"/>
    <s v="OSZ-1021-50V 외"/>
    <x v="1"/>
    <x v="2860"/>
  </r>
  <r>
    <x v="78"/>
    <x v="78"/>
    <s v="Nanjing Evergreen trade co ltd"/>
    <d v="2023-12-24T00:00:00"/>
    <s v="20231224-7003-2"/>
    <s v="OSE-1065(20000-50000)_x000a__x000a_"/>
    <x v="1"/>
    <x v="2861"/>
  </r>
  <r>
    <x v="78"/>
    <x v="78"/>
    <s v="QUINTEC LASER SEMICONDUCTOR"/>
    <d v="2023-12-25T00:00:00"/>
    <s v="20231225-7004-2"/>
    <s v="OSD-1068N 외"/>
    <x v="1"/>
    <x v="2862"/>
  </r>
  <r>
    <x v="78"/>
    <x v="78"/>
    <s v="레이트론(주)"/>
    <d v="2023-12-25T00:00:00"/>
    <s v="20231225-7006-2"/>
    <s v="OSD-21814A-3외 2종"/>
    <x v="1"/>
    <x v="2863"/>
  </r>
  <r>
    <x v="78"/>
    <x v="78"/>
    <s v="삼성엘이디주식회사(TIANJIN)"/>
    <d v="2023-12-26T00:00:00"/>
    <s v="20231226-7003-2"/>
    <s v="OSZ-1019A-12V13 외"/>
    <x v="1"/>
    <x v="2864"/>
  </r>
  <r>
    <x v="78"/>
    <x v="78"/>
    <s v="CT MICROELECTRONICS"/>
    <d v="2023-12-27T00:00:00"/>
    <s v="20231227-7010-2"/>
    <s v="OST-3041(700-1050) 외"/>
    <x v="1"/>
    <x v="2865"/>
  </r>
  <r>
    <x v="78"/>
    <x v="78"/>
    <s v="SANKEN ELECTRIC CO LTD"/>
    <d v="2023-12-27T00:00:00"/>
    <s v="20231227-7011-2"/>
    <s v="OSZ-2019A-7V"/>
    <x v="1"/>
    <x v="2866"/>
  </r>
  <r>
    <x v="78"/>
    <x v="78"/>
    <s v="OSRAM Opto Semiconductors Sdn."/>
    <d v="2023-12-27T00:00:00"/>
    <s v="20231227-7012-2"/>
    <s v="OSZ-1021-50V"/>
    <x v="1"/>
    <x v="2867"/>
  </r>
  <r>
    <x v="78"/>
    <x v="78"/>
    <s v="JIANGXI LATTICEPOWER"/>
    <d v="2023-12-27T00:00:00"/>
    <s v="20231227-7013-2"/>
    <s v="OSZ-1021A-50V13 외"/>
    <x v="1"/>
    <x v="2868"/>
  </r>
  <r>
    <x v="78"/>
    <x v="78"/>
    <s v="Nanjing Evergreen trade co ltd"/>
    <d v="2023-12-27T00:00:00"/>
    <s v="20231227-7014-2"/>
    <s v="OSD-1300-3 외"/>
    <x v="1"/>
    <x v="2869"/>
  </r>
  <r>
    <x v="78"/>
    <x v="78"/>
    <s v="SHENZHEN INVSEMI TECHNOLOGY CO"/>
    <d v="2023-12-30T00:00:00"/>
    <s v="20231230-7003-2"/>
    <s v="OPFD01A060R_x000a__x000a_"/>
    <x v="1"/>
    <x v="2870"/>
  </r>
  <r>
    <x v="78"/>
    <x v="78"/>
    <s v="SEOUL SEMICONDUCTOR VINA"/>
    <d v="2023-12-30T00:00:00"/>
    <s v="20231230-7004-2"/>
    <s v="OSZ-1019A-6V 외"/>
    <x v="1"/>
    <x v="2871"/>
  </r>
  <r>
    <x v="78"/>
    <x v="78"/>
    <s v="㈜옵토리치일렉트로닉스"/>
    <d v="2023-12-31T00:00:00"/>
    <s v="20231231-7006-2"/>
    <s v="OSD-1300"/>
    <x v="1"/>
    <x v="2872"/>
  </r>
  <r>
    <x v="79"/>
    <x v="79"/>
    <s v="(주)세영로지스틱스"/>
    <d v="2023-01-02T00:00:00"/>
    <s v="20230102-7006-3"/>
    <s v="KWANGMYUNG RETURN시 수입통관료"/>
    <x v="1018"/>
    <x v="0"/>
  </r>
  <r>
    <x v="79"/>
    <x v="79"/>
    <s v="주식회사 한비로"/>
    <d v="2023-01-05T00:00:00"/>
    <s v="20230105-7009-1"/>
    <s v="그룹웨어 서버 호스팅료"/>
    <x v="1276"/>
    <x v="0"/>
  </r>
  <r>
    <x v="79"/>
    <x v="79"/>
    <s v="코드케이"/>
    <d v="2023-01-12T00:00:00"/>
    <s v="20230112-7002-1"/>
    <s v="전산유지보수"/>
    <x v="47"/>
    <x v="0"/>
  </r>
  <r>
    <x v="79"/>
    <x v="79"/>
    <s v="용마로지스주식회사"/>
    <d v="2023-01-17T00:00:00"/>
    <s v="20230117-7003-1"/>
    <s v="용마로지스 1월 항공 수입 정산"/>
    <x v="3750"/>
    <x v="0"/>
  </r>
  <r>
    <x v="79"/>
    <x v="79"/>
    <s v="용마로지스주식회사"/>
    <d v="2023-01-17T00:00:00"/>
    <s v="20230117-7003-4"/>
    <s v="용마로지스 1월 항공 수입 정산"/>
    <x v="3751"/>
    <x v="0"/>
  </r>
  <r>
    <x v="79"/>
    <x v="79"/>
    <s v="사단법인대한산업안전협회"/>
    <d v="2023-01-25T00:00:00"/>
    <s v="20230125-7001-1"/>
    <s v="1월 안전관리대행수수료"/>
    <x v="1857"/>
    <x v="0"/>
  </r>
  <r>
    <x v="79"/>
    <x v="79"/>
    <s v="(주)에스원전주"/>
    <d v="2023-01-25T00:00:00"/>
    <s v="20230125-7002-1"/>
    <s v="무인기계경비용역료"/>
    <x v="119"/>
    <x v="0"/>
  </r>
  <r>
    <x v="79"/>
    <x v="79"/>
    <s v="(주)에스원전주"/>
    <d v="2023-01-25T00:00:00"/>
    <s v="20230125-7002-3"/>
    <s v="보안정보시스템이용료"/>
    <x v="1425"/>
    <x v="0"/>
  </r>
  <r>
    <x v="79"/>
    <x v="79"/>
    <s v="(주)에스원전주"/>
    <d v="2023-01-25T00:00:00"/>
    <s v="20230125-7002-5"/>
    <s v="카메라 렌탈"/>
    <x v="170"/>
    <x v="0"/>
  </r>
  <r>
    <x v="79"/>
    <x v="79"/>
    <s v="(주)에스원전주"/>
    <d v="2023-01-25T00:00:00"/>
    <s v="20230125-7002-7"/>
    <s v="안티랜섬웨어,에스원VP"/>
    <x v="3752"/>
    <x v="0"/>
  </r>
  <r>
    <x v="79"/>
    <x v="79"/>
    <s v="(주)에스원전주"/>
    <d v="2023-01-25T00:00:00"/>
    <s v="20230125-7002-9"/>
    <s v="디바이스키퍼 렌탈"/>
    <x v="1986"/>
    <x v="0"/>
  </r>
  <r>
    <x v="79"/>
    <x v="79"/>
    <s v="(주)에스원전주"/>
    <d v="2023-01-25T00:00:00"/>
    <s v="20230125-7002-11"/>
    <s v="서버백신이용료"/>
    <x v="1016"/>
    <x v="0"/>
  </r>
  <r>
    <x v="79"/>
    <x v="79"/>
    <s v="(주)에스원전주"/>
    <d v="2023-01-25T00:00:00"/>
    <s v="20230125-7002-13"/>
    <s v="클린룸근태시스템이용료"/>
    <x v="1130"/>
    <x v="0"/>
  </r>
  <r>
    <x v="79"/>
    <x v="79"/>
    <s v="대한산업보건협회"/>
    <d v="2023-01-25T00:00:00"/>
    <s v="20230125-7003-1"/>
    <s v="1월 보건관리대행수수료"/>
    <x v="1276"/>
    <x v="0"/>
  </r>
  <r>
    <x v="79"/>
    <x v="79"/>
    <s v="유한회사 큐브환경"/>
    <d v="2023-01-25T00:00:00"/>
    <s v="20230125-7038-1"/>
    <s v="대기자가측정 수수료"/>
    <x v="2315"/>
    <x v="0"/>
  </r>
  <r>
    <x v="79"/>
    <x v="79"/>
    <s v="용마로지스주식회사"/>
    <d v="2023-01-30T00:00:00"/>
    <s v="20230130-7004-1"/>
    <s v="용마로지스 1월 해상 수입 정산"/>
    <x v="3753"/>
    <x v="0"/>
  </r>
  <r>
    <x v="79"/>
    <x v="79"/>
    <s v="(주)정원익스프레스"/>
    <d v="2023-01-31T00:00:00"/>
    <s v="20230131-7047-1"/>
    <s v="정원익스프레스 정산"/>
    <x v="246"/>
    <x v="0"/>
  </r>
  <r>
    <x v="79"/>
    <x v="79"/>
    <s v="주식회사 한비로"/>
    <d v="2023-02-06T00:00:00"/>
    <s v="20230206-7009-1"/>
    <s v="그룹웨어 서버호스팅료"/>
    <x v="1276"/>
    <x v="0"/>
  </r>
  <r>
    <x v="79"/>
    <x v="79"/>
    <s v="가람전기안전서비스"/>
    <d v="2023-02-07T00:00:00"/>
    <s v="20230207-7003-1"/>
    <s v="23년 전기안전진단 용역"/>
    <x v="12"/>
    <x v="0"/>
  </r>
  <r>
    <x v="79"/>
    <x v="79"/>
    <s v="코드케이"/>
    <d v="2023-02-13T00:00:00"/>
    <s v="20230213-7005-1"/>
    <s v="전산유지보수"/>
    <x v="47"/>
    <x v="0"/>
  </r>
  <r>
    <x v="79"/>
    <x v="79"/>
    <s v="전주하수구막힘변기막힘 씽크대막힘"/>
    <d v="2023-02-15T00:00:00"/>
    <s v="20230215-7008-1"/>
    <s v="화장실 수리 및 교체"/>
    <x v="3754"/>
    <x v="0"/>
  </r>
  <r>
    <x v="79"/>
    <x v="79"/>
    <s v="세기공조설비(센추리에어콘)"/>
    <d v="2023-02-15T00:00:00"/>
    <s v="20230215-7009-1"/>
    <s v="휴개실 냉난방기 보수작업"/>
    <x v="1069"/>
    <x v="0"/>
  </r>
  <r>
    <x v="79"/>
    <x v="79"/>
    <s v="전주하수구막힘변기막힘 씽크대막힘"/>
    <d v="2023-02-16T00:00:00"/>
    <s v="20230216-7004-1"/>
    <s v="화장실 수리 및 교체"/>
    <x v="2038"/>
    <x v="0"/>
  </r>
  <r>
    <x v="79"/>
    <x v="79"/>
    <s v="용마로지스주식회사"/>
    <d v="2023-02-17T00:00:00"/>
    <s v="20230217-7005-1"/>
    <s v="용마로지스 2월 항공 수입 정산"/>
    <x v="3755"/>
    <x v="0"/>
  </r>
  <r>
    <x v="79"/>
    <x v="79"/>
    <s v="용마로지스주식회사"/>
    <d v="2023-02-17T00:00:00"/>
    <s v="20230217-7005-4"/>
    <s v="용마로지스 2월 항공 수입 정산"/>
    <x v="3756"/>
    <x v="0"/>
  </r>
  <r>
    <x v="79"/>
    <x v="79"/>
    <s v="태양공인중개사사무소"/>
    <d v="2023-02-20T00:00:00"/>
    <s v="20230220-7011-3"/>
    <s v="연구개발 김승량 이사 원룸 부동산 중개료."/>
    <x v="1573"/>
    <x v="0"/>
  </r>
  <r>
    <x v="79"/>
    <x v="79"/>
    <s v="한국미우라공업(주)"/>
    <d v="2023-02-24T00:00:00"/>
    <s v="20230224-7004-1"/>
    <s v="내부세관 및 개방검사 준비 작업"/>
    <x v="6"/>
    <x v="0"/>
  </r>
  <r>
    <x v="79"/>
    <x v="79"/>
    <s v="한국에너지공단전북지역본부"/>
    <d v="2023-02-24T00:00:00"/>
    <s v="20230224-7004-3"/>
    <s v="안전검사"/>
    <x v="236"/>
    <x v="0"/>
  </r>
  <r>
    <x v="79"/>
    <x v="79"/>
    <s v="한국에너지공단전북지역본부"/>
    <d v="2023-02-24T00:00:00"/>
    <s v="20230224-7004-5"/>
    <s v="운전성능검사"/>
    <x v="236"/>
    <x v="0"/>
  </r>
  <r>
    <x v="79"/>
    <x v="79"/>
    <s v="대한산업보건협회"/>
    <d v="2023-02-24T00:00:00"/>
    <s v="20230224-7011-1"/>
    <s v="2월 보건관리대행수수료"/>
    <x v="1276"/>
    <x v="0"/>
  </r>
  <r>
    <x v="79"/>
    <x v="79"/>
    <s v="사단법인대한산업안전협회"/>
    <d v="2023-02-24T00:00:00"/>
    <s v="20230224-7012-1"/>
    <s v="2월 안전관리대행수수료"/>
    <x v="1857"/>
    <x v="0"/>
  </r>
  <r>
    <x v="79"/>
    <x v="79"/>
    <s v="(주)에스원전주"/>
    <d v="2023-02-24T00:00:00"/>
    <s v="20230224-7013-1"/>
    <s v="무인기계경비용역료"/>
    <x v="119"/>
    <x v="0"/>
  </r>
  <r>
    <x v="79"/>
    <x v="79"/>
    <s v="(주)에스원전주"/>
    <d v="2023-02-24T00:00:00"/>
    <s v="20230224-7013-3"/>
    <s v="보안정보시스템이용료"/>
    <x v="1425"/>
    <x v="0"/>
  </r>
  <r>
    <x v="79"/>
    <x v="79"/>
    <s v="(주)에스원전주"/>
    <d v="2023-02-24T00:00:00"/>
    <s v="20230224-7013-5"/>
    <s v="카메라 렌탈"/>
    <x v="170"/>
    <x v="0"/>
  </r>
  <r>
    <x v="79"/>
    <x v="79"/>
    <s v="(주)에스원전주"/>
    <d v="2023-02-24T00:00:00"/>
    <s v="20230224-7013-7"/>
    <s v="안티랜섬웨어,에스원VP"/>
    <x v="3752"/>
    <x v="0"/>
  </r>
  <r>
    <x v="79"/>
    <x v="79"/>
    <s v="(주)에스원전주"/>
    <d v="2023-02-24T00:00:00"/>
    <s v="20230224-7013-9"/>
    <s v="디바이스키퍼 렌탈"/>
    <x v="1986"/>
    <x v="0"/>
  </r>
  <r>
    <x v="79"/>
    <x v="79"/>
    <s v="(주)에스원전주"/>
    <d v="2023-02-24T00:00:00"/>
    <s v="20230224-7013-11"/>
    <s v="서버백신이용료"/>
    <x v="1016"/>
    <x v="0"/>
  </r>
  <r>
    <x v="79"/>
    <x v="79"/>
    <s v="(주)에스원전주"/>
    <d v="2023-02-24T00:00:00"/>
    <s v="20230224-7013-13"/>
    <s v="클린룸근태시스템이용료"/>
    <x v="1130"/>
    <x v="0"/>
  </r>
  <r>
    <x v="79"/>
    <x v="79"/>
    <s v="(사)한국무역협회"/>
    <d v="2023-02-24T00:00:00"/>
    <s v="20230224-7031-1"/>
    <s v="ABTC발급수수료(임성태상무.조아현대리)"/>
    <x v="3757"/>
    <x v="0"/>
  </r>
  <r>
    <x v="79"/>
    <x v="79"/>
    <s v="유한회사 큐브환경"/>
    <d v="2023-02-27T00:00:00"/>
    <s v="20230227-7016-1"/>
    <s v="대기자가측정 수수료"/>
    <x v="0"/>
    <x v="0"/>
  </r>
  <r>
    <x v="79"/>
    <x v="79"/>
    <s v="(주)오디텍전주지점"/>
    <d v="2023-02-28T00:00:00"/>
    <s v="20230228-7015-1"/>
    <s v="2월 소액"/>
    <x v="3758"/>
    <x v="0"/>
  </r>
  <r>
    <x v="79"/>
    <x v="79"/>
    <s v="주식회사 한비로"/>
    <d v="2023-03-03T00:00:00"/>
    <s v="20230303-7005-1"/>
    <s v="그룹웨어 서버호스팅료"/>
    <x v="1276"/>
    <x v="0"/>
  </r>
  <r>
    <x v="79"/>
    <x v="79"/>
    <s v="원광대학교 산학협력단"/>
    <d v="2023-03-09T00:00:00"/>
    <s v="20230309-7001-1"/>
    <s v="기술이전 특허 사용료"/>
    <x v="1013"/>
    <x v="0"/>
  </r>
  <r>
    <x v="79"/>
    <x v="79"/>
    <s v="코드케이"/>
    <d v="2023-03-15T00:00:00"/>
    <s v="20230315-7007-1"/>
    <s v="전산유지보수"/>
    <x v="47"/>
    <x v="0"/>
  </r>
  <r>
    <x v="79"/>
    <x v="79"/>
    <s v="용마로지스주식회사"/>
    <d v="2023-03-17T00:00:00"/>
    <s v="20230317-7009-1"/>
    <s v="용마로지스 3월 항공 수입 정산"/>
    <x v="3759"/>
    <x v="0"/>
  </r>
  <r>
    <x v="79"/>
    <x v="79"/>
    <s v="용마로지스주식회사"/>
    <d v="2023-03-17T00:00:00"/>
    <s v="20230317-7009-4"/>
    <s v="용마로지스 3월 항공 수입 정산"/>
    <x v="3760"/>
    <x v="0"/>
  </r>
  <r>
    <x v="79"/>
    <x v="79"/>
    <s v="(사)한국안전기술협회"/>
    <d v="2023-03-20T00:00:00"/>
    <s v="20230320-7009-1"/>
    <s v="검사대상기기 정기안전검사"/>
    <x v="3531"/>
    <x v="0"/>
  </r>
  <r>
    <x v="79"/>
    <x v="79"/>
    <s v="용마로지스주식회사"/>
    <d v="2023-03-20T00:00:00"/>
    <s v="20230320-7014-1"/>
    <s v="용마로지스 3월 해상 수입 정산"/>
    <x v="3761"/>
    <x v="0"/>
  </r>
  <r>
    <x v="79"/>
    <x v="79"/>
    <s v="용마로지스주식회사"/>
    <d v="2023-03-20T00:00:00"/>
    <s v="20230320-7014-4"/>
    <s v="용마로지스 3월 해상 수입 정산"/>
    <x v="3762"/>
    <x v="0"/>
  </r>
  <r>
    <x v="79"/>
    <x v="79"/>
    <s v="유한회사 큐브환경"/>
    <d v="2023-03-24T00:00:00"/>
    <s v="20230324-7013-1"/>
    <s v="대기자가측정 수수료"/>
    <x v="2202"/>
    <x v="0"/>
  </r>
  <r>
    <x v="79"/>
    <x v="79"/>
    <s v="(주)에스원전주"/>
    <d v="2023-03-27T00:00:00"/>
    <s v="20230327-7001-1"/>
    <s v="무인기계경비용역료"/>
    <x v="119"/>
    <x v="0"/>
  </r>
  <r>
    <x v="79"/>
    <x v="79"/>
    <s v="(주)에스원전주"/>
    <d v="2023-03-27T00:00:00"/>
    <s v="20230327-7001-3"/>
    <s v="보안정보시스템이용료"/>
    <x v="1425"/>
    <x v="0"/>
  </r>
  <r>
    <x v="79"/>
    <x v="79"/>
    <s v="(주)에스원전주"/>
    <d v="2023-03-27T00:00:00"/>
    <s v="20230327-7001-5"/>
    <s v="카메라 렌탈"/>
    <x v="170"/>
    <x v="0"/>
  </r>
  <r>
    <x v="79"/>
    <x v="79"/>
    <s v="(주)에스원전주"/>
    <d v="2023-03-27T00:00:00"/>
    <s v="20230327-7001-7"/>
    <s v="안티랜섬웨어,에스원VP"/>
    <x v="3752"/>
    <x v="0"/>
  </r>
  <r>
    <x v="79"/>
    <x v="79"/>
    <s v="(주)에스원전주"/>
    <d v="2023-03-27T00:00:00"/>
    <s v="20230327-7001-9"/>
    <s v="디바이스키퍼 렌탈"/>
    <x v="1986"/>
    <x v="0"/>
  </r>
  <r>
    <x v="79"/>
    <x v="79"/>
    <s v="(주)에스원전주"/>
    <d v="2023-03-27T00:00:00"/>
    <s v="20230327-7001-11"/>
    <s v="서버백신이용료"/>
    <x v="1016"/>
    <x v="0"/>
  </r>
  <r>
    <x v="79"/>
    <x v="79"/>
    <s v="(주)에스원전주"/>
    <d v="2023-03-27T00:00:00"/>
    <s v="20230327-7001-13"/>
    <s v="클린룸근태시스템이용료"/>
    <x v="1130"/>
    <x v="0"/>
  </r>
  <r>
    <x v="79"/>
    <x v="79"/>
    <s v="(주)에스원전주"/>
    <d v="2023-03-27T00:00:00"/>
    <s v="20230327-7001-15"/>
    <s v="식수시스템 이전 공사비"/>
    <x v="1018"/>
    <x v="0"/>
  </r>
  <r>
    <x v="79"/>
    <x v="79"/>
    <s v="대한산업보건협회"/>
    <d v="2023-03-27T00:00:00"/>
    <s v="20230327-7002-1"/>
    <s v="3월 보건관리대행수수료"/>
    <x v="1276"/>
    <x v="0"/>
  </r>
  <r>
    <x v="79"/>
    <x v="79"/>
    <s v="사단법인대한산업안전협회"/>
    <d v="2023-03-27T00:00:00"/>
    <s v="20230327-7003-1"/>
    <s v="3월 안전관리대행수수료"/>
    <x v="1857"/>
    <x v="0"/>
  </r>
  <r>
    <x v="79"/>
    <x v="79"/>
    <s v="한국가스안전공사 전북지역본부"/>
    <d v="2023-03-27T00:00:00"/>
    <s v="20230327-7015-1"/>
    <s v="특고 사용시설 정기검사(모노실란)"/>
    <x v="1031"/>
    <x v="0"/>
  </r>
  <r>
    <x v="79"/>
    <x v="79"/>
    <s v="한국가스안전공사 전북지역본부"/>
    <d v="2023-03-27T00:00:00"/>
    <s v="20230327-7015-3"/>
    <s v="특고 사용시설 정기검사(암모니아)"/>
    <x v="1031"/>
    <x v="0"/>
  </r>
  <r>
    <x v="79"/>
    <x v="79"/>
    <s v="주식회사 세미템"/>
    <d v="2023-03-28T00:00:00"/>
    <s v="20230328-7011-1"/>
    <s v="FIB SEM 단면분석"/>
    <x v="427"/>
    <x v="0"/>
  </r>
  <r>
    <x v="79"/>
    <x v="79"/>
    <s v="(주)오디텍전주지점"/>
    <d v="2023-03-31T00:00:00"/>
    <s v="20230331-7023-1"/>
    <s v="3월 소액"/>
    <x v="3763"/>
    <x v="0"/>
  </r>
  <r>
    <x v="79"/>
    <x v="79"/>
    <s v="주식회사 한비로"/>
    <d v="2023-04-04T00:00:00"/>
    <s v="20230404-7001-1"/>
    <s v="그룹웨어 서버호스팅료"/>
    <x v="1276"/>
    <x v="0"/>
  </r>
  <r>
    <x v="79"/>
    <x v="79"/>
    <s v="코드케이"/>
    <d v="2023-04-10T00:00:00"/>
    <s v="20230410-7021-1"/>
    <s v="전산 유지보수료"/>
    <x v="47"/>
    <x v="0"/>
  </r>
  <r>
    <x v="79"/>
    <x v="79"/>
    <s v="원일환경(주)"/>
    <d v="2023-04-13T00:00:00"/>
    <s v="20230413-7002-1"/>
    <s v="자가측정수수료"/>
    <x v="3764"/>
    <x v="0"/>
  </r>
  <r>
    <x v="79"/>
    <x v="79"/>
    <s v="용마로지스주식회사"/>
    <d v="2023-04-19T00:00:00"/>
    <s v="20230419-7005-1"/>
    <s v="용마로지스 4월 항공 수입 정산"/>
    <x v="3765"/>
    <x v="0"/>
  </r>
  <r>
    <x v="79"/>
    <x v="79"/>
    <s v="용마로지스주식회사"/>
    <d v="2023-04-19T00:00:00"/>
    <s v="20230419-7005-4"/>
    <s v="용마로지스 4월 항공 수입 정산"/>
    <x v="3766"/>
    <x v="0"/>
  </r>
  <r>
    <x v="79"/>
    <x v="79"/>
    <s v="유한회사 큐브환경"/>
    <d v="2023-04-21T00:00:00"/>
    <s v="20230421-7007-1"/>
    <s v="대기자가측정 수수료"/>
    <x v="11"/>
    <x v="0"/>
  </r>
  <r>
    <x v="79"/>
    <x v="79"/>
    <s v="(주)에스원전주"/>
    <d v="2023-04-25T00:00:00"/>
    <s v="20230425-7002-1"/>
    <s v="무인기계경비용역료"/>
    <x v="119"/>
    <x v="0"/>
  </r>
  <r>
    <x v="79"/>
    <x v="79"/>
    <s v="(주)에스원전주"/>
    <d v="2023-04-25T00:00:00"/>
    <s v="20230425-7002-3"/>
    <s v="보안정보시스템이용료"/>
    <x v="1425"/>
    <x v="0"/>
  </r>
  <r>
    <x v="79"/>
    <x v="79"/>
    <s v="(주)에스원전주"/>
    <d v="2023-04-25T00:00:00"/>
    <s v="20230425-7002-5"/>
    <s v="카메라 렌탈"/>
    <x v="170"/>
    <x v="0"/>
  </r>
  <r>
    <x v="79"/>
    <x v="79"/>
    <s v="(주)에스원전주"/>
    <d v="2023-04-25T00:00:00"/>
    <s v="20230425-7002-7"/>
    <s v="안티랜섬웨어,에스원VP"/>
    <x v="3752"/>
    <x v="0"/>
  </r>
  <r>
    <x v="79"/>
    <x v="79"/>
    <s v="(주)에스원전주"/>
    <d v="2023-04-25T00:00:00"/>
    <s v="20230425-7002-9"/>
    <s v="디바이스키퍼 렌탈"/>
    <x v="1986"/>
    <x v="0"/>
  </r>
  <r>
    <x v="79"/>
    <x v="79"/>
    <s v="(주)에스원전주"/>
    <d v="2023-04-25T00:00:00"/>
    <s v="20230425-7002-11"/>
    <s v="서버백신이용료"/>
    <x v="1016"/>
    <x v="0"/>
  </r>
  <r>
    <x v="79"/>
    <x v="79"/>
    <s v="(주)에스원전주"/>
    <d v="2023-04-25T00:00:00"/>
    <s v="20230425-7002-13"/>
    <s v="클린룸근태시스템이용료"/>
    <x v="1130"/>
    <x v="0"/>
  </r>
  <r>
    <x v="79"/>
    <x v="79"/>
    <s v="(주)에스원전주"/>
    <d v="2023-04-25T00:00:00"/>
    <s v="20230425-7002-15"/>
    <s v="생산라인 CCTV 이전 공사비"/>
    <x v="294"/>
    <x v="0"/>
  </r>
  <r>
    <x v="79"/>
    <x v="79"/>
    <s v="대한산업보건협회"/>
    <d v="2023-04-25T00:00:00"/>
    <s v="20230425-7003-1"/>
    <s v="4월 보건관리대행수수료"/>
    <x v="1276"/>
    <x v="0"/>
  </r>
  <r>
    <x v="79"/>
    <x v="79"/>
    <s v="사단법인대한산업안전협회"/>
    <d v="2023-04-25T00:00:00"/>
    <s v="20230425-7004-1"/>
    <s v="4월 안전관리대행수수료"/>
    <x v="1857"/>
    <x v="0"/>
  </r>
  <r>
    <x v="79"/>
    <x v="79"/>
    <s v="한국가스안전공사 전북지역본부"/>
    <d v="2023-04-25T00:00:00"/>
    <s v="20230425-7009-1"/>
    <s v="냉동제조시설 R-22 가스 정기검사 외"/>
    <x v="2211"/>
    <x v="0"/>
  </r>
  <r>
    <x v="79"/>
    <x v="79"/>
    <s v="세기공조설비(센추리에어콘)"/>
    <d v="2023-04-25T00:00:00"/>
    <s v="20230425-7019-1"/>
    <s v="외관/전사 항온항습기 이설"/>
    <x v="2478"/>
    <x v="0"/>
  </r>
  <r>
    <x v="79"/>
    <x v="79"/>
    <s v="(주)오디텍전주지점"/>
    <d v="2023-04-28T00:00:00"/>
    <s v="20230428-7019-1"/>
    <s v="4월 소액"/>
    <x v="3767"/>
    <x v="0"/>
  </r>
  <r>
    <x v="79"/>
    <x v="79"/>
    <s v="주식회사 한비로"/>
    <d v="2023-05-05T00:00:00"/>
    <s v="20230505-7002-1"/>
    <s v="그룹웨어 서버호스팅료"/>
    <x v="3768"/>
    <x v="0"/>
  </r>
  <r>
    <x v="79"/>
    <x v="79"/>
    <s v="한국소방안전협회"/>
    <d v="2023-05-15T00:00:00"/>
    <s v="20230515-7013-1"/>
    <s v="(가상계좌입금)한국소방안전원 전북지부 소방안전관리자 회비"/>
    <x v="171"/>
    <x v="0"/>
  </r>
  <r>
    <x v="79"/>
    <x v="79"/>
    <s v="특허법인 정진"/>
    <d v="2023-05-15T00:00:00"/>
    <s v="20230515-7014-1"/>
    <s v="배터리용 고체 전해질 특허비용"/>
    <x v="1182"/>
    <x v="0"/>
  </r>
  <r>
    <x v="79"/>
    <x v="79"/>
    <s v="유한회사 큐브환경"/>
    <d v="2023-05-16T00:00:00"/>
    <s v="20230516-7013-1"/>
    <s v="대기자가측정 수수료"/>
    <x v="11"/>
    <x v="0"/>
  </r>
  <r>
    <x v="79"/>
    <x v="79"/>
    <s v="용마로지스주식회사"/>
    <d v="2023-05-18T00:00:00"/>
    <s v="20230518-7002-1"/>
    <s v="용마로지스 5월 항공 수입 정산"/>
    <x v="3769"/>
    <x v="0"/>
  </r>
  <r>
    <x v="79"/>
    <x v="79"/>
    <s v="용마로지스주식회사"/>
    <d v="2023-05-18T00:00:00"/>
    <s v="20230518-7002-4"/>
    <s v="용마로지스 5월 항공 수입 정산"/>
    <x v="3770"/>
    <x v="0"/>
  </r>
  <r>
    <x v="79"/>
    <x v="79"/>
    <s v="코드케이"/>
    <d v="2023-05-24T00:00:00"/>
    <s v="20230524-7004-1"/>
    <s v="전산유지보수"/>
    <x v="47"/>
    <x v="0"/>
  </r>
  <r>
    <x v="79"/>
    <x v="79"/>
    <s v="(주)에스원전주"/>
    <d v="2023-05-25T00:00:00"/>
    <s v="20230525-7002-1"/>
    <s v="무인기계경비용역료"/>
    <x v="119"/>
    <x v="0"/>
  </r>
  <r>
    <x v="79"/>
    <x v="79"/>
    <s v="(주)에스원전주"/>
    <d v="2023-05-25T00:00:00"/>
    <s v="20230525-7002-3"/>
    <s v="보안정보시스템이용료"/>
    <x v="1425"/>
    <x v="0"/>
  </r>
  <r>
    <x v="79"/>
    <x v="79"/>
    <s v="(주)에스원전주"/>
    <d v="2023-05-25T00:00:00"/>
    <s v="20230525-7002-5"/>
    <s v="카메라 렌탈"/>
    <x v="170"/>
    <x v="0"/>
  </r>
  <r>
    <x v="79"/>
    <x v="79"/>
    <s v="(주)에스원전주"/>
    <d v="2023-05-25T00:00:00"/>
    <s v="20230525-7002-7"/>
    <s v="안티랜섬웨어,에스원VP"/>
    <x v="3752"/>
    <x v="0"/>
  </r>
  <r>
    <x v="79"/>
    <x v="79"/>
    <s v="(주)에스원전주"/>
    <d v="2023-05-25T00:00:00"/>
    <s v="20230525-7002-9"/>
    <s v="디바이스키퍼 렌탈"/>
    <x v="1986"/>
    <x v="0"/>
  </r>
  <r>
    <x v="79"/>
    <x v="79"/>
    <s v="(주)에스원전주"/>
    <d v="2023-05-25T00:00:00"/>
    <s v="20230525-7002-11"/>
    <s v="서버백신이용료"/>
    <x v="1016"/>
    <x v="0"/>
  </r>
  <r>
    <x v="79"/>
    <x v="79"/>
    <s v="(주)에스원전주"/>
    <d v="2023-05-25T00:00:00"/>
    <s v="20230525-7002-13"/>
    <s v="클린룸근태시스템이용료"/>
    <x v="1130"/>
    <x v="0"/>
  </r>
  <r>
    <x v="79"/>
    <x v="79"/>
    <s v="대한산업보건협회"/>
    <d v="2023-05-25T00:00:00"/>
    <s v="20230525-7003-1"/>
    <s v="5월 보건관리대행수수료"/>
    <x v="1276"/>
    <x v="0"/>
  </r>
  <r>
    <x v="79"/>
    <x v="79"/>
    <s v="사단법인대한산업안전협회"/>
    <d v="2023-05-25T00:00:00"/>
    <s v="20230525-7004-1"/>
    <s v="5월 안전관리대행수수료"/>
    <x v="1857"/>
    <x v="0"/>
  </r>
  <r>
    <x v="79"/>
    <x v="79"/>
    <s v="전주하수구막힘변기막힘 씽크대막힘"/>
    <d v="2023-05-25T00:00:00"/>
    <s v="20230525-7035-1"/>
    <s v="화장실 수리 및 교체"/>
    <x v="1215"/>
    <x v="0"/>
  </r>
  <r>
    <x v="79"/>
    <x v="79"/>
    <s v="용마로지스주식회사"/>
    <d v="2023-05-31T00:00:00"/>
    <s v="20230531-7021-1"/>
    <s v="용마로지스 5월 해상 수입 정산"/>
    <x v="3771"/>
    <x v="0"/>
  </r>
  <r>
    <x v="79"/>
    <x v="79"/>
    <s v="용마로지스주식회사"/>
    <d v="2023-05-31T00:00:00"/>
    <s v="20230531-7021-4"/>
    <s v="용마로지스 5월 해상 수입 정산"/>
    <x v="3772"/>
    <x v="0"/>
  </r>
  <r>
    <x v="79"/>
    <x v="79"/>
    <s v="(주)비즈니스온커뮤니케이션"/>
    <d v="2023-06-01T00:00:00"/>
    <s v="20230601-7005-1"/>
    <s v="세금계산서 발행 수수료"/>
    <x v="1292"/>
    <x v="0"/>
  </r>
  <r>
    <x v="79"/>
    <x v="79"/>
    <s v="주식회사 한비로"/>
    <d v="2023-06-05T00:00:00"/>
    <s v="20230605-7009-1"/>
    <s v="그룹웨어 서버호스팅료"/>
    <x v="3692"/>
    <x v="0"/>
  </r>
  <r>
    <x v="79"/>
    <x v="79"/>
    <s v="영광건설기계"/>
    <d v="2023-06-07T00:00:00"/>
    <s v="20230607-7002-1"/>
    <s v="루이홍 수입약품 하역 지게차 사용료"/>
    <x v="1096"/>
    <x v="0"/>
  </r>
  <r>
    <x v="79"/>
    <x v="79"/>
    <s v="용마로지스주식회사"/>
    <d v="2023-06-16T00:00:00"/>
    <s v="20230616-7008-1"/>
    <s v="용마로지스 6월 항공 수입 정산"/>
    <x v="3773"/>
    <x v="0"/>
  </r>
  <r>
    <x v="79"/>
    <x v="79"/>
    <s v="용마로지스주식회사"/>
    <d v="2023-06-16T00:00:00"/>
    <s v="20230616-7008-4"/>
    <s v="용마로지스 6월 항공 수입 정산"/>
    <x v="3774"/>
    <x v="0"/>
  </r>
  <r>
    <x v="79"/>
    <x v="79"/>
    <s v="(재)FITI시험연구원 전주사무소"/>
    <d v="2023-06-21T00:00:00"/>
    <s v="20230621-7005-1"/>
    <s v="수질 수수료"/>
    <x v="3775"/>
    <x v="0"/>
  </r>
  <r>
    <x v="79"/>
    <x v="79"/>
    <s v="코드케이"/>
    <d v="2023-06-24T00:00:00"/>
    <s v="20230624-7002-1"/>
    <s v="전산유지보수"/>
    <x v="47"/>
    <x v="0"/>
  </r>
  <r>
    <x v="79"/>
    <x v="79"/>
    <s v="(주)에스원전주"/>
    <d v="2023-06-26T00:00:00"/>
    <s v="20230626-7002-1"/>
    <s v="무인기계경비용역료"/>
    <x v="119"/>
    <x v="0"/>
  </r>
  <r>
    <x v="79"/>
    <x v="79"/>
    <s v="(주)에스원전주"/>
    <d v="2023-06-26T00:00:00"/>
    <s v="20230626-7002-3"/>
    <s v="보안정보시스템이용료"/>
    <x v="1425"/>
    <x v="0"/>
  </r>
  <r>
    <x v="79"/>
    <x v="79"/>
    <s v="(주)에스원전주"/>
    <d v="2023-06-26T00:00:00"/>
    <s v="20230626-7002-5"/>
    <s v="카메라 렌탈"/>
    <x v="170"/>
    <x v="0"/>
  </r>
  <r>
    <x v="79"/>
    <x v="79"/>
    <s v="(주)에스원전주"/>
    <d v="2023-06-26T00:00:00"/>
    <s v="20230626-7002-7"/>
    <s v="안티랜섬웨어,에스원VP"/>
    <x v="3752"/>
    <x v="0"/>
  </r>
  <r>
    <x v="79"/>
    <x v="79"/>
    <s v="(주)에스원전주"/>
    <d v="2023-06-26T00:00:00"/>
    <s v="20230626-7002-9"/>
    <s v="디바이스키퍼 렌탈"/>
    <x v="1986"/>
    <x v="0"/>
  </r>
  <r>
    <x v="79"/>
    <x v="79"/>
    <s v="(주)에스원전주"/>
    <d v="2023-06-26T00:00:00"/>
    <s v="20230626-7002-11"/>
    <s v="서버백신이용료"/>
    <x v="1016"/>
    <x v="0"/>
  </r>
  <r>
    <x v="79"/>
    <x v="79"/>
    <s v="(주)에스원전주"/>
    <d v="2023-06-26T00:00:00"/>
    <s v="20230626-7002-13"/>
    <s v="클린룸근태시스템이용료"/>
    <x v="1130"/>
    <x v="0"/>
  </r>
  <r>
    <x v="79"/>
    <x v="79"/>
    <s v="사단법인대한산업안전협회"/>
    <d v="2023-06-26T00:00:00"/>
    <s v="20230626-7003-1"/>
    <s v="6월 안전관리대행수수료"/>
    <x v="1857"/>
    <x v="0"/>
  </r>
  <r>
    <x v="79"/>
    <x v="79"/>
    <s v="대한산업보건협회"/>
    <d v="2023-06-26T00:00:00"/>
    <s v="20230626-7004-1"/>
    <s v="6월 보건관리대행수수료"/>
    <x v="1276"/>
    <x v="0"/>
  </r>
  <r>
    <x v="79"/>
    <x v="79"/>
    <s v="유한회사 큐브환경"/>
    <d v="2023-06-26T00:00:00"/>
    <s v="20230626-7031-1"/>
    <s v="대기자가측정 수수료"/>
    <x v="11"/>
    <x v="0"/>
  </r>
  <r>
    <x v="79"/>
    <x v="79"/>
    <s v="POME SCI-TECH CO.,LTD"/>
    <d v="2023-06-28T00:00:00"/>
    <s v="20230628-7008-3"/>
    <s v="ZKPI-3022S 물품 선입금 시 수수료"/>
    <x v="1024"/>
    <x v="0"/>
  </r>
  <r>
    <x v="79"/>
    <x v="79"/>
    <s v="(주)정원익스프레스"/>
    <d v="2023-06-30T00:00:00"/>
    <s v="20230630-7070-1"/>
    <s v="정원익스프레스 정산"/>
    <x v="431"/>
    <x v="0"/>
  </r>
  <r>
    <x v="79"/>
    <x v="79"/>
    <s v="주식회사 한비로"/>
    <d v="2023-07-05T00:00:00"/>
    <s v="20230705-7003-1"/>
    <s v="그룹웨어 서버호스팅료"/>
    <x v="3692"/>
    <x v="0"/>
  </r>
  <r>
    <x v="79"/>
    <x v="79"/>
    <s v="특허청"/>
    <d v="2023-07-14T00:00:00"/>
    <s v="20230714-7001-1"/>
    <s v="연차등록료(10-971460 14년차 양방향 브레이크다운 보호기능을 갖는 저전압 과도전압 억압디바이스 및 그 제조 방법)"/>
    <x v="623"/>
    <x v="0"/>
  </r>
  <r>
    <x v="79"/>
    <x v="79"/>
    <s v="용마로지스주식회사"/>
    <d v="2023-07-17T00:00:00"/>
    <s v="20230717-7016-1"/>
    <s v="용마로지스 7월 항공 수입 정산"/>
    <x v="3776"/>
    <x v="0"/>
  </r>
  <r>
    <x v="79"/>
    <x v="79"/>
    <s v="용마로지스주식회사"/>
    <d v="2023-07-17T00:00:00"/>
    <s v="20230717-7016-4"/>
    <s v="용마로지스 7월 항공 수입 정산"/>
    <x v="3777"/>
    <x v="0"/>
  </r>
  <r>
    <x v="79"/>
    <x v="79"/>
    <s v="용마로지스주식회사"/>
    <d v="2023-07-21T00:00:00"/>
    <s v="20230721-7002-1"/>
    <s v="용마로지스 7월 해상 수입 정산"/>
    <x v="3778"/>
    <x v="0"/>
  </r>
  <r>
    <x v="79"/>
    <x v="79"/>
    <s v="용마로지스주식회사"/>
    <d v="2023-07-21T00:00:00"/>
    <s v="20230721-7002-4"/>
    <s v="용마로지스 7월 해상 수입 정산"/>
    <x v="3779"/>
    <x v="0"/>
  </r>
  <r>
    <x v="79"/>
    <x v="79"/>
    <s v="(주)에스원전주"/>
    <d v="2023-07-25T00:00:00"/>
    <s v="20230725-7004-1"/>
    <s v="무인기계경비용역료"/>
    <x v="119"/>
    <x v="0"/>
  </r>
  <r>
    <x v="79"/>
    <x v="79"/>
    <s v="(주)에스원전주"/>
    <d v="2023-07-25T00:00:00"/>
    <s v="20230725-7004-3"/>
    <s v="보안정보시스템이용료"/>
    <x v="1425"/>
    <x v="0"/>
  </r>
  <r>
    <x v="79"/>
    <x v="79"/>
    <s v="(주)에스원전주"/>
    <d v="2023-07-25T00:00:00"/>
    <s v="20230725-7004-5"/>
    <s v="카메라 렌탈"/>
    <x v="170"/>
    <x v="0"/>
  </r>
  <r>
    <x v="79"/>
    <x v="79"/>
    <s v="(주)에스원전주"/>
    <d v="2023-07-25T00:00:00"/>
    <s v="20230725-7004-7"/>
    <s v="안티랜섬웨어,에스원VP"/>
    <x v="3752"/>
    <x v="0"/>
  </r>
  <r>
    <x v="79"/>
    <x v="79"/>
    <s v="(주)에스원전주"/>
    <d v="2023-07-25T00:00:00"/>
    <s v="20230725-7004-9"/>
    <s v="디바이스키퍼 렌탈"/>
    <x v="1986"/>
    <x v="0"/>
  </r>
  <r>
    <x v="79"/>
    <x v="79"/>
    <s v="(주)에스원전주"/>
    <d v="2023-07-25T00:00:00"/>
    <s v="20230725-7004-11"/>
    <s v="서버백신이용료"/>
    <x v="1016"/>
    <x v="0"/>
  </r>
  <r>
    <x v="79"/>
    <x v="79"/>
    <s v="(주)에스원전주"/>
    <d v="2023-07-25T00:00:00"/>
    <s v="20230725-7004-13"/>
    <s v="클린룸근태시스템이용료"/>
    <x v="1130"/>
    <x v="0"/>
  </r>
  <r>
    <x v="79"/>
    <x v="79"/>
    <s v="(주)에스원전주"/>
    <d v="2023-07-25T00:00:00"/>
    <s v="20230725-7004-15"/>
    <s v="외벽,에피룸등 카메라 교체 공사비"/>
    <x v="1182"/>
    <x v="0"/>
  </r>
  <r>
    <x v="79"/>
    <x v="79"/>
    <s v="(주)에스원전주"/>
    <d v="2023-07-25T00:00:00"/>
    <s v="20230725-7004-17"/>
    <s v="창고 카메라,본체 렌탈(23.7/11~8/31)"/>
    <x v="3758"/>
    <x v="0"/>
  </r>
  <r>
    <x v="79"/>
    <x v="79"/>
    <s v="(주)에스원전주"/>
    <d v="2023-07-25T00:00:00"/>
    <s v="20230725-7004-19"/>
    <s v="창고 카메라 설치 공사비"/>
    <x v="1086"/>
    <x v="0"/>
  </r>
  <r>
    <x v="79"/>
    <x v="79"/>
    <s v="사단법인대한산업안전협회"/>
    <d v="2023-07-25T00:00:00"/>
    <s v="20230725-7005-1"/>
    <s v="7월 안전관리대행수수료"/>
    <x v="1857"/>
    <x v="0"/>
  </r>
  <r>
    <x v="79"/>
    <x v="79"/>
    <s v="대한산업보건협회"/>
    <d v="2023-07-25T00:00:00"/>
    <s v="20230725-7007-1"/>
    <s v="7월 보건관리대행수수료"/>
    <x v="1276"/>
    <x v="0"/>
  </r>
  <r>
    <x v="79"/>
    <x v="79"/>
    <s v="대한산업보건협회"/>
    <d v="2023-07-25T00:00:00"/>
    <s v="20230725-7007-3"/>
    <s v="23년 상반기 작업환경측정수수료"/>
    <x v="6"/>
    <x v="0"/>
  </r>
  <r>
    <x v="79"/>
    <x v="79"/>
    <s v="한국가스안전공사 전남동부지사"/>
    <d v="2023-07-25T00:00:00"/>
    <s v="20230725-7008-1"/>
    <s v="유해화학물질 취급시설 정기검사 신청"/>
    <x v="3780"/>
    <x v="0"/>
  </r>
  <r>
    <x v="79"/>
    <x v="79"/>
    <s v="(사)한국무역협회"/>
    <d v="2023-07-25T00:00:00"/>
    <s v="20230725-7028-1"/>
    <s v="ABTC발급수수료(임성태상무)"/>
    <x v="3781"/>
    <x v="0"/>
  </r>
  <r>
    <x v="79"/>
    <x v="79"/>
    <s v="코드케이"/>
    <d v="2023-07-25T00:00:00"/>
    <s v="20230725-7063-1"/>
    <s v="전산유지보수"/>
    <x v="47"/>
    <x v="0"/>
  </r>
  <r>
    <x v="79"/>
    <x v="79"/>
    <s v="유한회사 큐브환경"/>
    <d v="2023-07-26T00:00:00"/>
    <s v="20230726-7010-1"/>
    <s v="대기자가측정 수수료"/>
    <x v="11"/>
    <x v="0"/>
  </r>
  <r>
    <x v="79"/>
    <x v="79"/>
    <s v="(주)정원익스프레스"/>
    <d v="2023-08-01T00:00:00"/>
    <s v="20230801-7004-1"/>
    <s v="정원익스프레스 7월 정산"/>
    <x v="515"/>
    <x v="0"/>
  </r>
  <r>
    <x v="79"/>
    <x v="79"/>
    <s v="주식회사 한비로"/>
    <d v="2023-08-04T00:00:00"/>
    <s v="20230804-7009-1"/>
    <s v="그룹웨어 서버호스팅료"/>
    <x v="3692"/>
    <x v="0"/>
  </r>
  <r>
    <x v="79"/>
    <x v="79"/>
    <s v="용마로지스주식회사"/>
    <d v="2023-08-17T00:00:00"/>
    <s v="20230817-7002-1"/>
    <s v="용마로지스 8월 항공 수입 정산"/>
    <x v="3782"/>
    <x v="0"/>
  </r>
  <r>
    <x v="79"/>
    <x v="79"/>
    <s v="용마로지스주식회사"/>
    <d v="2023-08-17T00:00:00"/>
    <s v="20230817-7002-4"/>
    <s v="용마로지스 8월 항공 수입 정산"/>
    <x v="3783"/>
    <x v="0"/>
  </r>
  <r>
    <x v="79"/>
    <x v="79"/>
    <s v="코드케이"/>
    <d v="2023-08-20T00:00:00"/>
    <s v="20230820-7003-1"/>
    <s v="전산유지보수"/>
    <x v="47"/>
    <x v="0"/>
  </r>
  <r>
    <x v="79"/>
    <x v="79"/>
    <s v="유한회사 큐브환경"/>
    <d v="2023-08-22T00:00:00"/>
    <s v="20230822-7005-1"/>
    <s v="대기자가측정 수수료"/>
    <x v="2315"/>
    <x v="0"/>
  </r>
  <r>
    <x v="79"/>
    <x v="79"/>
    <s v="사단법인대한산업안전협회"/>
    <d v="2023-08-25T00:00:00"/>
    <s v="20230825-7003-1"/>
    <s v="8월 안전관리대행수수료"/>
    <x v="1857"/>
    <x v="0"/>
  </r>
  <r>
    <x v="79"/>
    <x v="79"/>
    <s v="대한산업보건협회"/>
    <d v="2023-08-25T00:00:00"/>
    <s v="20230825-7004-1"/>
    <s v="8월 보건관리대행수수료"/>
    <x v="1276"/>
    <x v="0"/>
  </r>
  <r>
    <x v="79"/>
    <x v="79"/>
    <s v="(주)에스원전주"/>
    <d v="2023-08-25T00:00:00"/>
    <s v="20230825-7005-1"/>
    <s v="무인기계경비용역료"/>
    <x v="119"/>
    <x v="0"/>
  </r>
  <r>
    <x v="79"/>
    <x v="79"/>
    <s v="(주)에스원전주"/>
    <d v="2023-08-25T00:00:00"/>
    <s v="20230825-7005-3"/>
    <s v="보안정보시스템이용료"/>
    <x v="1425"/>
    <x v="0"/>
  </r>
  <r>
    <x v="79"/>
    <x v="79"/>
    <s v="(주)에스원전주"/>
    <d v="2023-08-25T00:00:00"/>
    <s v="20230825-7005-5"/>
    <s v="카메라, 창고CCTV본체 렌탈"/>
    <x v="3784"/>
    <x v="0"/>
  </r>
  <r>
    <x v="79"/>
    <x v="79"/>
    <s v="(주)에스원전주"/>
    <d v="2023-08-25T00:00:00"/>
    <s v="20230825-7005-7"/>
    <s v="안티랜섬웨어,에스원VP"/>
    <x v="3752"/>
    <x v="0"/>
  </r>
  <r>
    <x v="79"/>
    <x v="79"/>
    <s v="(주)에스원전주"/>
    <d v="2023-08-25T00:00:00"/>
    <s v="20230825-7005-9"/>
    <s v="디바이스키퍼 렌탈"/>
    <x v="1986"/>
    <x v="0"/>
  </r>
  <r>
    <x v="79"/>
    <x v="79"/>
    <s v="(주)에스원전주"/>
    <d v="2023-08-25T00:00:00"/>
    <s v="20230825-7005-11"/>
    <s v="서버백신이용료"/>
    <x v="1016"/>
    <x v="0"/>
  </r>
  <r>
    <x v="79"/>
    <x v="79"/>
    <s v="(주)에스원전주"/>
    <d v="2023-08-25T00:00:00"/>
    <s v="20230825-7005-13"/>
    <s v="클린룸근태시스템이용료"/>
    <x v="1130"/>
    <x v="0"/>
  </r>
  <r>
    <x v="79"/>
    <x v="79"/>
    <s v="용마로지스주식회사"/>
    <d v="2023-08-25T00:00:00"/>
    <s v="20230825-7018-1"/>
    <s v="용마로지스 8월 해상 수입 정산"/>
    <x v="3785"/>
    <x v="0"/>
  </r>
  <r>
    <x v="79"/>
    <x v="79"/>
    <s v="용마로지스주식회사"/>
    <d v="2023-08-25T00:00:00"/>
    <s v="20230825-7018-4"/>
    <s v="용마로지스 8월 해상 수입 정산"/>
    <x v="3786"/>
    <x v="0"/>
  </r>
  <r>
    <x v="79"/>
    <x v="79"/>
    <s v="용마로지스주식회사"/>
    <d v="2023-08-30T00:00:00"/>
    <s v="20230830-7001-1"/>
    <s v="용마로지스 8월 해상 수입 정산"/>
    <x v="3787"/>
    <x v="0"/>
  </r>
  <r>
    <x v="79"/>
    <x v="79"/>
    <s v="용마로지스주식회사"/>
    <d v="2023-08-30T00:00:00"/>
    <s v="20230830-7001-4"/>
    <s v="용마로지스 8월 해상 수입 정산"/>
    <x v="3788"/>
    <x v="0"/>
  </r>
  <r>
    <x v="79"/>
    <x v="79"/>
    <s v="용마로지스주식회사"/>
    <d v="2023-08-30T00:00:00"/>
    <s v="20230830-7002-1"/>
    <s v="용마로지스 8월 해상 수입 정산(퓨리텍전사지)"/>
    <x v="3789"/>
    <x v="0"/>
  </r>
  <r>
    <x v="79"/>
    <x v="79"/>
    <s v="용마로지스주식회사"/>
    <d v="2023-08-30T00:00:00"/>
    <s v="20230830-7002-4"/>
    <s v="용마로지스 8월 해상 수입 정산(퓨리텍전사지)"/>
    <x v="3790"/>
    <x v="0"/>
  </r>
  <r>
    <x v="79"/>
    <x v="79"/>
    <s v="주식회사 세미템"/>
    <d v="2023-09-01T00:00:00"/>
    <s v="20230901-7011-1"/>
    <s v="FIB SEM 단면분석"/>
    <x v="1030"/>
    <x v="0"/>
  </r>
  <r>
    <x v="79"/>
    <x v="79"/>
    <s v="한국에스지에스(주)"/>
    <d v="2023-09-04T00:00:00"/>
    <s v="20230904-7007-1"/>
    <s v="SGS Testing fee"/>
    <x v="1509"/>
    <x v="0"/>
  </r>
  <r>
    <x v="79"/>
    <x v="79"/>
    <s v="특허청"/>
    <d v="2023-09-04T00:00:00"/>
    <s v="20230904-7009-1"/>
    <s v="연차등록료(10-981793 14년차 양방향 브레이크다운 보호기능을 갖는 저전압 과도전압 억압디바이스 및 그 제조 방법)"/>
    <x v="623"/>
    <x v="0"/>
  </r>
  <r>
    <x v="79"/>
    <x v="79"/>
    <s v="주식회사 한비로"/>
    <d v="2023-09-04T00:00:00"/>
    <s v="20230904-7014-1"/>
    <s v="그룹웨어 서버호스팅료"/>
    <x v="3692"/>
    <x v="0"/>
  </r>
  <r>
    <x v="79"/>
    <x v="79"/>
    <s v="더블유텍"/>
    <d v="2023-09-05T00:00:00"/>
    <s v="20230905-7003-1"/>
    <s v="커브 트레이서 검교정"/>
    <x v="1030"/>
    <x v="0"/>
  </r>
  <r>
    <x v="79"/>
    <x v="79"/>
    <s v="특허청"/>
    <d v="2023-09-13T00:00:00"/>
    <s v="20230913-7001-2"/>
    <s v="연차등록료 인하로 과납금 환급 10-0981793"/>
    <x v="1431"/>
    <x v="0"/>
  </r>
  <r>
    <x v="79"/>
    <x v="79"/>
    <s v="용마로지스주식회사"/>
    <d v="2023-09-18T00:00:00"/>
    <s v="20230918-7006-1"/>
    <s v="용마로지스 9월 항공 수입 정산"/>
    <x v="3791"/>
    <x v="0"/>
  </r>
  <r>
    <x v="79"/>
    <x v="79"/>
    <s v="용마로지스주식회사"/>
    <d v="2023-09-18T00:00:00"/>
    <s v="20230918-7006-4"/>
    <s v="용마로지스 9월 항공 수입 정산"/>
    <x v="3792"/>
    <x v="0"/>
  </r>
  <r>
    <x v="79"/>
    <x v="79"/>
    <s v="코드케이"/>
    <d v="2023-09-20T00:00:00"/>
    <s v="20230920-7011-1"/>
    <s v="전산유지보수"/>
    <x v="47"/>
    <x v="0"/>
  </r>
  <r>
    <x v="79"/>
    <x v="79"/>
    <s v="유한회사 큐브환경"/>
    <d v="2023-09-20T00:00:00"/>
    <s v="20230920-7016-1"/>
    <s v="대기자가측정 수수료"/>
    <x v="11"/>
    <x v="0"/>
  </r>
  <r>
    <x v="79"/>
    <x v="79"/>
    <s v="사단법인대한산업안전협회"/>
    <d v="2023-09-25T00:00:00"/>
    <s v="20230925-7014-1"/>
    <s v="9월 안전관리대행수수료"/>
    <x v="1857"/>
    <x v="0"/>
  </r>
  <r>
    <x v="79"/>
    <x v="79"/>
    <s v="대한산업보건협회"/>
    <d v="2023-09-25T00:00:00"/>
    <s v="20230925-7015-1"/>
    <s v="9월 보건관리대행수수료"/>
    <x v="1276"/>
    <x v="0"/>
  </r>
  <r>
    <x v="79"/>
    <x v="79"/>
    <s v="(주)에스원전주"/>
    <d v="2023-09-25T00:00:00"/>
    <s v="20230925-7016-1"/>
    <s v="무인기계경비용역료"/>
    <x v="119"/>
    <x v="0"/>
  </r>
  <r>
    <x v="79"/>
    <x v="79"/>
    <s v="(주)에스원전주"/>
    <d v="2023-09-25T00:00:00"/>
    <s v="20230925-7016-3"/>
    <s v="보안정보시스템이용료"/>
    <x v="1425"/>
    <x v="0"/>
  </r>
  <r>
    <x v="79"/>
    <x v="79"/>
    <s v="(주)에스원전주"/>
    <d v="2023-09-25T00:00:00"/>
    <s v="20230925-7016-5"/>
    <s v="카메라, 창고CCTV본체 렌탈"/>
    <x v="3784"/>
    <x v="0"/>
  </r>
  <r>
    <x v="79"/>
    <x v="79"/>
    <s v="(주)에스원전주"/>
    <d v="2023-09-25T00:00:00"/>
    <s v="20230925-7016-7"/>
    <s v="안티랜섬웨어,에스원VP"/>
    <x v="3752"/>
    <x v="0"/>
  </r>
  <r>
    <x v="79"/>
    <x v="79"/>
    <s v="(주)에스원전주"/>
    <d v="2023-09-25T00:00:00"/>
    <s v="20230925-7016-9"/>
    <s v="디바이스키퍼 렌탈"/>
    <x v="1986"/>
    <x v="0"/>
  </r>
  <r>
    <x v="79"/>
    <x v="79"/>
    <s v="(주)에스원전주"/>
    <d v="2023-09-25T00:00:00"/>
    <s v="20230925-7016-11"/>
    <s v="서버백신이용료"/>
    <x v="1016"/>
    <x v="0"/>
  </r>
  <r>
    <x v="79"/>
    <x v="79"/>
    <s v="(주)에스원전주"/>
    <d v="2023-09-25T00:00:00"/>
    <s v="20230925-7016-13"/>
    <s v="클린룸근태시스템이용료"/>
    <x v="1130"/>
    <x v="0"/>
  </r>
  <r>
    <x v="79"/>
    <x v="79"/>
    <s v="엘익스프레스(L Express)"/>
    <d v="2023-09-30T00:00:00"/>
    <s v="20230930-7001-4"/>
    <s v="9월 소액"/>
    <x v="3793"/>
    <x v="0"/>
  </r>
  <r>
    <x v="79"/>
    <x v="79"/>
    <s v="주식회사 한비로"/>
    <d v="2023-10-05T00:00:00"/>
    <s v="20231005-7006-1"/>
    <s v="그룹웨어 서버호스팅료"/>
    <x v="3692"/>
    <x v="0"/>
  </r>
  <r>
    <x v="79"/>
    <x v="79"/>
    <s v="원일환경(주)"/>
    <d v="2023-10-10T00:00:00"/>
    <s v="20231010-7020-1"/>
    <s v="자가측정수수료"/>
    <x v="3764"/>
    <x v="0"/>
  </r>
  <r>
    <x v="79"/>
    <x v="79"/>
    <s v="코드케이"/>
    <d v="2023-10-13T00:00:00"/>
    <s v="20231013-7010-1"/>
    <s v="전산유지보수"/>
    <x v="47"/>
    <x v="0"/>
  </r>
  <r>
    <x v="79"/>
    <x v="79"/>
    <s v="용마로지스주식회사"/>
    <d v="2023-10-17T00:00:00"/>
    <s v="20231017-7004-1"/>
    <s v="용마로지스 10월 항공 수입 정산"/>
    <x v="3794"/>
    <x v="0"/>
  </r>
  <r>
    <x v="79"/>
    <x v="79"/>
    <s v="용마로지스주식회사"/>
    <d v="2023-10-17T00:00:00"/>
    <s v="20231017-7004-4"/>
    <s v="용마로지스 10월 항공 수입 정산"/>
    <x v="3795"/>
    <x v="0"/>
  </r>
  <r>
    <x v="79"/>
    <x v="79"/>
    <s v="(주)에스원전주"/>
    <d v="2023-10-25T00:00:00"/>
    <s v="20231025-7002-1"/>
    <s v="무인기계경비용역료"/>
    <x v="119"/>
    <x v="0"/>
  </r>
  <r>
    <x v="79"/>
    <x v="79"/>
    <s v="(주)에스원전주"/>
    <d v="2023-10-25T00:00:00"/>
    <s v="20231025-7002-3"/>
    <s v="보안정보시스템이용료"/>
    <x v="1425"/>
    <x v="0"/>
  </r>
  <r>
    <x v="79"/>
    <x v="79"/>
    <s v="(주)에스원전주"/>
    <d v="2023-10-25T00:00:00"/>
    <s v="20231025-7002-5"/>
    <s v="카메라, 창고CCTV본체 렌탈"/>
    <x v="3784"/>
    <x v="0"/>
  </r>
  <r>
    <x v="79"/>
    <x v="79"/>
    <s v="(주)에스원전주"/>
    <d v="2023-10-25T00:00:00"/>
    <s v="20231025-7002-7"/>
    <s v="안티랜섬웨어,에스원VP"/>
    <x v="3752"/>
    <x v="0"/>
  </r>
  <r>
    <x v="79"/>
    <x v="79"/>
    <s v="(주)에스원전주"/>
    <d v="2023-10-25T00:00:00"/>
    <s v="20231025-7002-9"/>
    <s v="디바이스키퍼 렌탈"/>
    <x v="1986"/>
    <x v="0"/>
  </r>
  <r>
    <x v="79"/>
    <x v="79"/>
    <s v="(주)에스원전주"/>
    <d v="2023-10-25T00:00:00"/>
    <s v="20231025-7002-11"/>
    <s v="서버백신이용료"/>
    <x v="1016"/>
    <x v="0"/>
  </r>
  <r>
    <x v="79"/>
    <x v="79"/>
    <s v="(주)에스원전주"/>
    <d v="2023-10-25T00:00:00"/>
    <s v="20231025-7002-13"/>
    <s v="클린룸근태시스템이용료"/>
    <x v="1130"/>
    <x v="0"/>
  </r>
  <r>
    <x v="79"/>
    <x v="79"/>
    <s v="(주)에스원전주"/>
    <d v="2023-10-25T00:00:00"/>
    <s v="20231025-7002-15"/>
    <s v="출입통제게이트 카드리더기 설치공사비"/>
    <x v="431"/>
    <x v="0"/>
  </r>
  <r>
    <x v="79"/>
    <x v="79"/>
    <s v="사단법인대한산업안전협회"/>
    <d v="2023-10-25T00:00:00"/>
    <s v="20231025-7003-1"/>
    <s v="10월 안전관리대행수수료"/>
    <x v="1857"/>
    <x v="0"/>
  </r>
  <r>
    <x v="79"/>
    <x v="79"/>
    <s v="대한산업보건협회"/>
    <d v="2023-10-25T00:00:00"/>
    <s v="20231025-7004-1"/>
    <s v="10월 보건관리대행수수료"/>
    <x v="1276"/>
    <x v="0"/>
  </r>
  <r>
    <x v="79"/>
    <x v="79"/>
    <s v="유한회사 큐브환경"/>
    <d v="2023-10-25T00:00:00"/>
    <s v="20231025-7022-1"/>
    <s v="대기자가측정 수수료"/>
    <x v="11"/>
    <x v="0"/>
  </r>
  <r>
    <x v="79"/>
    <x v="79"/>
    <s v="한국가스안전공사 전북지역본부"/>
    <d v="2023-10-25T00:00:00"/>
    <s v="20231025-7026-1"/>
    <s v="특정고압가스 및 특정가스 사용시설 정기검사(디보레인외 9건)"/>
    <x v="3796"/>
    <x v="0"/>
  </r>
  <r>
    <x v="79"/>
    <x v="79"/>
    <s v="용마로지스주식회사"/>
    <d v="2023-10-27T00:00:00"/>
    <s v="20231027-7004-1"/>
    <s v="용마로지스 10월 해상 수입 정산(퓨리텍전사지)"/>
    <x v="3797"/>
    <x v="0"/>
  </r>
  <r>
    <x v="79"/>
    <x v="79"/>
    <s v="용마로지스주식회사"/>
    <d v="2023-10-27T00:00:00"/>
    <s v="20231027-7004-4"/>
    <s v="용마로지스 10월 해상 수입 정산(퓨리텍전사지)"/>
    <x v="3798"/>
    <x v="0"/>
  </r>
  <r>
    <x v="79"/>
    <x v="79"/>
    <s v="용마로지스주식회사"/>
    <d v="2023-10-27T00:00:00"/>
    <s v="20231027-7005-1"/>
    <s v="용마로지스 10월 해상 수입 정산(PI)"/>
    <x v="3799"/>
    <x v="0"/>
  </r>
  <r>
    <x v="79"/>
    <x v="79"/>
    <s v="용마로지스주식회사"/>
    <d v="2023-10-27T00:00:00"/>
    <s v="20231027-7005-4"/>
    <s v="용마로지스 10월 해상 수입 정산(PI)"/>
    <x v="3800"/>
    <x v="0"/>
  </r>
  <r>
    <x v="79"/>
    <x v="79"/>
    <s v="(재)FITI시험연구원 전주사무소"/>
    <d v="2023-11-01T00:00:00"/>
    <s v="20231101-7007-1"/>
    <s v="수질 수수료"/>
    <x v="3775"/>
    <x v="0"/>
  </r>
  <r>
    <x v="79"/>
    <x v="79"/>
    <s v="주식회사 한비로"/>
    <d v="2023-11-03T00:00:00"/>
    <s v="20231103-7005-1"/>
    <s v="그룹웨어 서버호스팅료"/>
    <x v="3692"/>
    <x v="0"/>
  </r>
  <r>
    <x v="79"/>
    <x v="79"/>
    <s v="(사)한국안전기술협회"/>
    <d v="2023-11-13T00:00:00"/>
    <s v="20231113-7001-1"/>
    <s v="검사대상기기 정기안전검사"/>
    <x v="3801"/>
    <x v="0"/>
  </r>
  <r>
    <x v="79"/>
    <x v="79"/>
    <s v="주식회사 나은이엔씨"/>
    <d v="2023-11-13T00:00:00"/>
    <s v="20231113-7009-1"/>
    <s v="EPI ROOM 항온항습기 실외기 수선"/>
    <x v="748"/>
    <x v="0"/>
  </r>
  <r>
    <x v="79"/>
    <x v="79"/>
    <s v="한국가스안전공사 전남동부지사"/>
    <d v="2023-11-13T00:00:00"/>
    <s v="20231113-7010-1"/>
    <s v="유해화학물질 취급시설 설치검사 신청"/>
    <x v="3802"/>
    <x v="0"/>
  </r>
  <r>
    <x v="79"/>
    <x v="79"/>
    <s v="코드케이"/>
    <d v="2023-11-15T00:00:00"/>
    <s v="20231115-7005-1"/>
    <s v="전산유지보수"/>
    <x v="47"/>
    <x v="0"/>
  </r>
  <r>
    <x v="79"/>
    <x v="79"/>
    <s v="용마로지스주식회사"/>
    <d v="2023-11-16T00:00:00"/>
    <s v="20231116-7012-1"/>
    <s v="용마로지스 11월 항공 수입 정산"/>
    <x v="3803"/>
    <x v="0"/>
  </r>
  <r>
    <x v="79"/>
    <x v="79"/>
    <s v="용마로지스주식회사"/>
    <d v="2023-11-16T00:00:00"/>
    <s v="20231116-7012-4"/>
    <s v="용마로지스 11월 항공 수입 정산"/>
    <x v="3804"/>
    <x v="0"/>
  </r>
  <r>
    <x v="79"/>
    <x v="79"/>
    <s v="특허법인 정진"/>
    <d v="2023-11-20T00:00:00"/>
    <s v="20231120-7009-1"/>
    <s v="배터리용 고체 전해질 특허 출원비용"/>
    <x v="3805"/>
    <x v="0"/>
  </r>
  <r>
    <x v="79"/>
    <x v="79"/>
    <s v="유한회사 큐브환경"/>
    <d v="2023-11-23T00:00:00"/>
    <s v="20231123-7003-1"/>
    <s v="대기자가측정 수수료"/>
    <x v="3806"/>
    <x v="0"/>
  </r>
  <r>
    <x v="79"/>
    <x v="79"/>
    <s v="대한산업보건협회"/>
    <d v="2023-11-24T00:00:00"/>
    <s v="20231124-7006-1"/>
    <s v="11월 보건관리대행수수료"/>
    <x v="1276"/>
    <x v="0"/>
  </r>
  <r>
    <x v="79"/>
    <x v="79"/>
    <s v="사단법인대한산업안전협회"/>
    <d v="2023-11-24T00:00:00"/>
    <s v="20231124-7007-1"/>
    <s v="11월 안전관리대행수수료"/>
    <x v="1857"/>
    <x v="0"/>
  </r>
  <r>
    <x v="79"/>
    <x v="79"/>
    <s v="(주)에스원전주"/>
    <d v="2023-11-24T00:00:00"/>
    <s v="20231124-7008-1"/>
    <s v="무인기계경비용역료"/>
    <x v="119"/>
    <x v="0"/>
  </r>
  <r>
    <x v="79"/>
    <x v="79"/>
    <s v="(주)에스원전주"/>
    <d v="2023-11-24T00:00:00"/>
    <s v="20231124-7008-3"/>
    <s v="보안정보시스템이용료"/>
    <x v="1425"/>
    <x v="0"/>
  </r>
  <r>
    <x v="79"/>
    <x v="79"/>
    <s v="(주)에스원전주"/>
    <d v="2023-11-24T00:00:00"/>
    <s v="20231124-7008-5"/>
    <s v="카메라, 창고CCTV본체 렌탈"/>
    <x v="3784"/>
    <x v="0"/>
  </r>
  <r>
    <x v="79"/>
    <x v="79"/>
    <s v="(주)에스원전주"/>
    <d v="2023-11-24T00:00:00"/>
    <s v="20231124-7008-7"/>
    <s v="안티랜섬웨어,에스원VP"/>
    <x v="3752"/>
    <x v="0"/>
  </r>
  <r>
    <x v="79"/>
    <x v="79"/>
    <s v="(주)에스원전주"/>
    <d v="2023-11-24T00:00:00"/>
    <s v="20231124-7008-9"/>
    <s v="디바이스키퍼 렌탈"/>
    <x v="1986"/>
    <x v="0"/>
  </r>
  <r>
    <x v="79"/>
    <x v="79"/>
    <s v="(주)에스원전주"/>
    <d v="2023-11-24T00:00:00"/>
    <s v="20231124-7008-11"/>
    <s v="서버백신이용료"/>
    <x v="1016"/>
    <x v="0"/>
  </r>
  <r>
    <x v="79"/>
    <x v="79"/>
    <s v="(주)에스원전주"/>
    <d v="2023-11-24T00:00:00"/>
    <s v="20231124-7008-13"/>
    <s v="클린룸근태시스템이용료"/>
    <x v="1130"/>
    <x v="0"/>
  </r>
  <r>
    <x v="79"/>
    <x v="79"/>
    <s v="(유)전북종합방재"/>
    <d v="2023-11-28T00:00:00"/>
    <s v="20231128-7003-1"/>
    <s v="소방시설작동기능점검"/>
    <x v="1182"/>
    <x v="0"/>
  </r>
  <r>
    <x v="79"/>
    <x v="79"/>
    <s v="한국국제규격인증원"/>
    <d v="2023-12-04T00:00:00"/>
    <s v="20231204-7011-1"/>
    <s v="ISO14001 심사비용"/>
    <x v="1011"/>
    <x v="0"/>
  </r>
  <r>
    <x v="79"/>
    <x v="79"/>
    <s v="주식회사 한비로"/>
    <d v="2023-12-05T00:00:00"/>
    <s v="20231205-7011-1"/>
    <s v="그룹웨어 서버호스팅료"/>
    <x v="3807"/>
    <x v="0"/>
  </r>
  <r>
    <x v="79"/>
    <x v="79"/>
    <s v="용마로지스주식회사"/>
    <d v="2023-12-08T00:00:00"/>
    <s v="20231208-7007-1"/>
    <s v="용마로지스 11월 해상 수입 정산(퓨리텍전사지)"/>
    <x v="3808"/>
    <x v="0"/>
  </r>
  <r>
    <x v="79"/>
    <x v="79"/>
    <s v="용마로지스주식회사"/>
    <d v="2023-12-08T00:00:00"/>
    <s v="20231208-7007-4"/>
    <s v="용마로지스 11월 해상 수입 정산(퓨리텍전사지)"/>
    <x v="3809"/>
    <x v="0"/>
  </r>
  <r>
    <x v="79"/>
    <x v="79"/>
    <s v="용마로지스주식회사"/>
    <d v="2023-12-08T00:00:00"/>
    <s v="20231208-7008-1"/>
    <s v="용마로지스 11월 해상 수입 정산(루이홍약품)"/>
    <x v="3810"/>
    <x v="0"/>
  </r>
  <r>
    <x v="79"/>
    <x v="79"/>
    <s v="용마로지스주식회사"/>
    <d v="2023-12-08T00:00:00"/>
    <s v="20231208-7008-4"/>
    <s v="용마로지스 11월 해상 수입 정산(루이홍약품)"/>
    <x v="3811"/>
    <x v="0"/>
  </r>
  <r>
    <x v="79"/>
    <x v="79"/>
    <s v="코드케이"/>
    <d v="2023-12-11T00:00:00"/>
    <s v="20231211-7011-1"/>
    <s v="전산유지보수"/>
    <x v="47"/>
    <x v="0"/>
  </r>
  <r>
    <x v="79"/>
    <x v="79"/>
    <s v="용마로지스주식회사"/>
    <d v="2023-12-18T00:00:00"/>
    <s v="20231218-7008-1"/>
    <s v="용마로지스 12월 항공 수입 정산"/>
    <x v="3812"/>
    <x v="0"/>
  </r>
  <r>
    <x v="79"/>
    <x v="79"/>
    <s v="용마로지스주식회사"/>
    <d v="2023-12-18T00:00:00"/>
    <s v="20231218-7008-4"/>
    <s v="용마로지스 12월 항공 수입 정산"/>
    <x v="3813"/>
    <x v="0"/>
  </r>
  <r>
    <x v="79"/>
    <x v="79"/>
    <s v="대한산업보건협회"/>
    <d v="2023-12-22T00:00:00"/>
    <s v="20231222-7003-1"/>
    <s v="12월 보건관리대행수수료"/>
    <x v="1276"/>
    <x v="0"/>
  </r>
  <r>
    <x v="79"/>
    <x v="79"/>
    <s v="사단법인대한산업안전협회"/>
    <d v="2023-12-22T00:00:00"/>
    <s v="20231222-7004-1"/>
    <s v="12월 안전관리대행수수료"/>
    <x v="1857"/>
    <x v="0"/>
  </r>
  <r>
    <x v="79"/>
    <x v="79"/>
    <s v="(주)에스원전주"/>
    <d v="2023-12-22T00:00:00"/>
    <s v="20231222-7005-1"/>
    <s v="무인기계경비용역료"/>
    <x v="119"/>
    <x v="0"/>
  </r>
  <r>
    <x v="79"/>
    <x v="79"/>
    <s v="(주)에스원전주"/>
    <d v="2023-12-22T00:00:00"/>
    <s v="20231222-7005-3"/>
    <s v="보안정보시스템이용료"/>
    <x v="1425"/>
    <x v="0"/>
  </r>
  <r>
    <x v="79"/>
    <x v="79"/>
    <s v="(주)에스원전주"/>
    <d v="2023-12-22T00:00:00"/>
    <s v="20231222-7005-5"/>
    <s v="카메라, 창고CCTV본체 렌탈"/>
    <x v="3784"/>
    <x v="0"/>
  </r>
  <r>
    <x v="79"/>
    <x v="79"/>
    <s v="(주)에스원전주"/>
    <d v="2023-12-22T00:00:00"/>
    <s v="20231222-7005-7"/>
    <s v="안티랜섬웨어,에스원VP"/>
    <x v="3752"/>
    <x v="0"/>
  </r>
  <r>
    <x v="79"/>
    <x v="79"/>
    <s v="(주)에스원전주"/>
    <d v="2023-12-22T00:00:00"/>
    <s v="20231222-7005-9"/>
    <s v="디바이스키퍼 렌탈"/>
    <x v="1986"/>
    <x v="0"/>
  </r>
  <r>
    <x v="79"/>
    <x v="79"/>
    <s v="(주)에스원전주"/>
    <d v="2023-12-22T00:00:00"/>
    <s v="20231222-7005-11"/>
    <s v="서버백신이용료"/>
    <x v="1016"/>
    <x v="0"/>
  </r>
  <r>
    <x v="79"/>
    <x v="79"/>
    <s v="(주)에스원전주"/>
    <d v="2023-12-22T00:00:00"/>
    <s v="20231222-7005-13"/>
    <s v="클린룸근태시스템이용료"/>
    <x v="1130"/>
    <x v="0"/>
  </r>
  <r>
    <x v="79"/>
    <x v="79"/>
    <s v="(사)한국무역협회"/>
    <d v="2023-12-22T00:00:00"/>
    <s v="20231222-7024-1"/>
    <s v="ABTC발급수수료(황선태전무)"/>
    <x v="3781"/>
    <x v="0"/>
  </r>
  <r>
    <x v="79"/>
    <x v="79"/>
    <s v="유한회사 큐브환경"/>
    <d v="2023-12-22T00:00:00"/>
    <s v="20231222-7036-1"/>
    <s v="대기자가측정 수수료"/>
    <x v="2017"/>
    <x v="0"/>
  </r>
  <r>
    <x v="79"/>
    <x v="79"/>
    <s v="대한산업보건협회"/>
    <d v="2023-12-27T00:00:00"/>
    <s v="20231227-7009-1"/>
    <s v="23년 하반기 작업환경측정수수료"/>
    <x v="6"/>
    <x v="0"/>
  </r>
  <r>
    <x v="79"/>
    <x v="79"/>
    <s v="(주)지앤에스"/>
    <d v="2023-12-27T00:00:00"/>
    <s v="20231227-7018-1"/>
    <s v="베트남 직원 초청장,신원보증서 공증,우편요금"/>
    <x v="3814"/>
    <x v="0"/>
  </r>
  <r>
    <x v="79"/>
    <x v="79"/>
    <s v="특허법인 정진"/>
    <d v="2023-12-28T00:00:00"/>
    <s v="20231228-7002-1"/>
    <s v="QD 카드뮴 양자점 개발 특허 출원료"/>
    <x v="1182"/>
    <x v="0"/>
  </r>
  <r>
    <x v="79"/>
    <x v="79"/>
    <s v="특허법인 정진"/>
    <d v="2023-12-28T00:00:00"/>
    <s v="20231228-7003-1"/>
    <s v="UV 경화성 실리카 기반 개발 특허 출원료"/>
    <x v="1006"/>
    <x v="0"/>
  </r>
  <r>
    <x v="79"/>
    <x v="79"/>
    <s v="(주)오디텍전주지점"/>
    <d v="2023-12-31T00:00:00"/>
    <s v="20231231-7004-2"/>
    <s v="12월 소액"/>
    <x v="1292"/>
    <x v="0"/>
  </r>
  <r>
    <x v="79"/>
    <x v="79"/>
    <s v="우체국"/>
    <d v="2023-12-31T00:00:00"/>
    <s v="20231231-7028-9"/>
    <s v="수입인지 발급수수료"/>
    <x v="1005"/>
    <x v="0"/>
  </r>
  <r>
    <x v="80"/>
    <x v="80"/>
    <s v="SANKEN ELECTRIC CO LTD"/>
    <d v="2023-01-03T00:00:00"/>
    <s v="20230103-7003-3"/>
    <s v="매출대금 회수시 수수료"/>
    <x v="1292"/>
    <x v="0"/>
  </r>
  <r>
    <x v="80"/>
    <x v="80"/>
    <s v="SHANTOU HUASHAN ELECTRONIC"/>
    <d v="2023-01-06T00:00:00"/>
    <s v="20230106-7002-3"/>
    <s v="매출대금 회수시 수수료"/>
    <x v="3815"/>
    <x v="0"/>
  </r>
  <r>
    <x v="80"/>
    <x v="80"/>
    <s v="OSRAM Opto Semiconductors Sdn."/>
    <d v="2023-01-09T00:00:00"/>
    <s v="20230109-7009-3"/>
    <s v="매출대금 회수시 수수료"/>
    <x v="3816"/>
    <x v="0"/>
  </r>
  <r>
    <x v="80"/>
    <x v="80"/>
    <s v="Jingnan Electronics CO., LTD"/>
    <d v="2023-01-25T00:00:00"/>
    <s v="20230125-7030-3"/>
    <s v="매출대금 회수시 수수료"/>
    <x v="3817"/>
    <x v="0"/>
  </r>
  <r>
    <x v="80"/>
    <x v="80"/>
    <s v="JIANGSU HENGFENG SUNTEC TECHNOLOGY CO LTD"/>
    <d v="2023-01-25T00:00:00"/>
    <s v="20230125-7031-3"/>
    <s v="매출대금 회수시 수수료"/>
    <x v="3818"/>
    <x v="0"/>
  </r>
  <r>
    <x v="80"/>
    <x v="80"/>
    <s v="(주)한국무역정보통신"/>
    <d v="2023-01-26T00:00:00"/>
    <s v="20230126-7006-1"/>
    <s v="전자무역서비스 이용료"/>
    <x v="1191"/>
    <x v="0"/>
  </r>
  <r>
    <x v="80"/>
    <x v="80"/>
    <s v="CHANGZHOU GALAXY CENTURY MICRO"/>
    <d v="2023-01-31T00:00:00"/>
    <s v="20230131-7001-3"/>
    <s v="12월 패키지 물대 송금시 수수료"/>
    <x v="1024"/>
    <x v="0"/>
  </r>
  <r>
    <x v="80"/>
    <x v="80"/>
    <s v="Shenzhen Qingyi Photomask"/>
    <d v="2023-01-31T00:00:00"/>
    <s v="20230131-7002-3"/>
    <s v="12월 마스크 물대 송금시 수수료"/>
    <x v="1024"/>
    <x v="0"/>
  </r>
  <r>
    <x v="80"/>
    <x v="80"/>
    <s v="(주)세영로지스틱스"/>
    <d v="2023-01-31T00:00:00"/>
    <s v="20230131-7042-1"/>
    <s v="수출운송료"/>
    <x v="466"/>
    <x v="0"/>
  </r>
  <r>
    <x v="80"/>
    <x v="80"/>
    <s v="케이지엘(주)"/>
    <d v="2023-01-31T00:00:00"/>
    <s v="20230131-7043-1"/>
    <s v="수출운송료"/>
    <x v="1018"/>
    <x v="0"/>
  </r>
  <r>
    <x v="80"/>
    <x v="80"/>
    <s v="(주)하나로티앤에스"/>
    <d v="2023-01-31T00:00:00"/>
    <s v="20230131-7044-1"/>
    <s v="수출운송료"/>
    <x v="1244"/>
    <x v="0"/>
  </r>
  <r>
    <x v="80"/>
    <x v="80"/>
    <s v="관세법인 세종 인천공항지사"/>
    <d v="2023-01-31T00:00:00"/>
    <s v="20230131-7045-1"/>
    <s v="수출운송료"/>
    <x v="1024"/>
    <x v="0"/>
  </r>
  <r>
    <x v="80"/>
    <x v="80"/>
    <s v="SEOUL SEMICONDUCTOR VINA"/>
    <d v="2023-02-03T00:00:00"/>
    <s v="20230203-7005-3"/>
    <s v="매출대금 회수시 수수료"/>
    <x v="3819"/>
    <x v="0"/>
  </r>
  <r>
    <x v="80"/>
    <x v="80"/>
    <s v="Huizhou Espace photoglectric Co.,LTD"/>
    <d v="2023-02-03T00:00:00"/>
    <s v="20230203-7006-3"/>
    <s v="매출대금 회수시 수수료"/>
    <x v="3820"/>
    <x v="0"/>
  </r>
  <r>
    <x v="80"/>
    <x v="80"/>
    <s v="신한카드(황선태전무이사)"/>
    <d v="2023-02-06T00:00:00"/>
    <s v="20230206-7001-2"/>
    <s v="법인카드 연회비"/>
    <x v="1292"/>
    <x v="0"/>
  </r>
  <r>
    <x v="80"/>
    <x v="80"/>
    <s v="shenzhen keweixin optics"/>
    <d v="2023-02-06T00:00:00"/>
    <s v="20230206-7005-3"/>
    <s v="매출대금 회수시 수수료"/>
    <x v="3821"/>
    <x v="0"/>
  </r>
  <r>
    <x v="80"/>
    <x v="80"/>
    <s v="㈜옵토리치일렉트로닉스"/>
    <d v="2023-02-06T00:00:00"/>
    <s v="20230206-7006-3"/>
    <s v="매출대금 회수시 수수료"/>
    <x v="1292"/>
    <x v="0"/>
  </r>
  <r>
    <x v="80"/>
    <x v="80"/>
    <s v="(주)원반도체"/>
    <d v="2023-02-06T00:00:00"/>
    <s v="20230206-7007-3"/>
    <s v="매출대금 회수시 수수료"/>
    <x v="3822"/>
    <x v="0"/>
  </r>
  <r>
    <x v="80"/>
    <x v="80"/>
    <s v="(주)큐에스아이"/>
    <d v="2023-02-06T00:00:00"/>
    <s v="20230206-7008-3"/>
    <s v="매출대금 회수시 수수료"/>
    <x v="1480"/>
    <x v="0"/>
  </r>
  <r>
    <x v="80"/>
    <x v="80"/>
    <s v="Kwangmyung Semiconductor CO.,"/>
    <d v="2023-02-07T00:00:00"/>
    <s v="20230207-7004-3"/>
    <s v="매출대금 회수시 수수료"/>
    <x v="3823"/>
    <x v="0"/>
  </r>
  <r>
    <x v="80"/>
    <x v="80"/>
    <s v="GUANGZHOU DONG DO ELECTRONICS"/>
    <d v="2023-02-07T00:00:00"/>
    <s v="20230207-7005-3"/>
    <s v="매출대금 회수시 수수료"/>
    <x v="3824"/>
    <x v="0"/>
  </r>
  <r>
    <x v="80"/>
    <x v="80"/>
    <s v="SANKEN ELECTRIC CO LTD"/>
    <d v="2023-02-07T00:00:00"/>
    <s v="20230207-7006-3"/>
    <s v="매출대금 회수시 수수료"/>
    <x v="1292"/>
    <x v="0"/>
  </r>
  <r>
    <x v="80"/>
    <x v="80"/>
    <s v="EVERLIGHT ELECTRONICS CO.,LTD."/>
    <d v="2023-02-07T00:00:00"/>
    <s v="20230207-7007-3"/>
    <s v="매출대금 회수시 수수료"/>
    <x v="3825"/>
    <x v="0"/>
  </r>
  <r>
    <x v="80"/>
    <x v="80"/>
    <s v="OSRAM Opto Semiconductors Sdn."/>
    <d v="2023-02-07T00:00:00"/>
    <s v="20230207-7008-3"/>
    <s v="매출대금 회수시 수수료"/>
    <x v="3826"/>
    <x v="0"/>
  </r>
  <r>
    <x v="80"/>
    <x v="80"/>
    <s v="SHENZHEN ORIENT CO.,LTD."/>
    <d v="2023-02-15T00:00:00"/>
    <s v="20230215-7006-3"/>
    <s v="매출대금 회수시 수수료"/>
    <x v="3827"/>
    <x v="0"/>
  </r>
  <r>
    <x v="80"/>
    <x v="80"/>
    <s v="JIANGSU HENGFENG SUNTEC TECHNOLOGY CO LTD"/>
    <d v="2023-02-22T00:00:00"/>
    <s v="20230222-7002-3"/>
    <s v="매출대금 회수시 수수료"/>
    <x v="3828"/>
    <x v="0"/>
  </r>
  <r>
    <x v="80"/>
    <x v="80"/>
    <s v="㈜옵토리치일렉트로닉스"/>
    <d v="2023-02-22T00:00:00"/>
    <s v="20230222-7003-3"/>
    <s v="매출대금 회수시 수수료"/>
    <x v="1292"/>
    <x v="0"/>
  </r>
  <r>
    <x v="80"/>
    <x v="80"/>
    <s v="(주)한국무역정보통신"/>
    <d v="2023-02-27T00:00:00"/>
    <s v="20230227-7017-1"/>
    <s v="전자무역거래서비스"/>
    <x v="3829"/>
    <x v="0"/>
  </r>
  <r>
    <x v="80"/>
    <x v="80"/>
    <s v="QUINTEC LASER SEMICONDUCTOR"/>
    <d v="2023-02-28T00:00:00"/>
    <s v="20230228-7030-3"/>
    <s v="매출대금 회수시 수수료"/>
    <x v="3830"/>
    <x v="0"/>
  </r>
  <r>
    <x v="80"/>
    <x v="80"/>
    <s v="SF EXPRESS CO., LTD"/>
    <d v="2023-02-28T00:00:00"/>
    <s v="20230228-7058-1"/>
    <s v="수출운송료"/>
    <x v="3831"/>
    <x v="0"/>
  </r>
  <r>
    <x v="80"/>
    <x v="80"/>
    <s v="(주)하나로티앤에스"/>
    <d v="2023-02-28T00:00:00"/>
    <s v="20230228-7059-1"/>
    <s v="수출운송료"/>
    <x v="1244"/>
    <x v="0"/>
  </r>
  <r>
    <x v="80"/>
    <x v="80"/>
    <s v="케이지엘(주)"/>
    <d v="2023-02-28T00:00:00"/>
    <s v="20230228-7060-1"/>
    <s v="수출운송료"/>
    <x v="1018"/>
    <x v="0"/>
  </r>
  <r>
    <x v="80"/>
    <x v="80"/>
    <s v="SHANDONG INSPUR HUAGUANG"/>
    <d v="2023-03-02T00:00:00"/>
    <s v="20230302-7003-3"/>
    <s v="매출대금 회수시 수수료"/>
    <x v="3832"/>
    <x v="0"/>
  </r>
  <r>
    <x v="80"/>
    <x v="80"/>
    <s v="ODTECH(NANJING). CO., LTD"/>
    <d v="2023-03-02T00:00:00"/>
    <s v="20230302-7004-3"/>
    <s v="남경 철수에 따른 출자금 회수시 수수료"/>
    <x v="3833"/>
    <x v="0"/>
  </r>
  <r>
    <x v="80"/>
    <x v="80"/>
    <s v="LUMENS VINA CO., LTD"/>
    <d v="2023-03-09T00:00:00"/>
    <s v="20230309-7002-3"/>
    <s v="매출대금 회수시 수수료"/>
    <x v="1292"/>
    <x v="0"/>
  </r>
  <r>
    <x v="80"/>
    <x v="80"/>
    <s v="shenzhen keweixin optics"/>
    <d v="2023-03-09T00:00:00"/>
    <s v="20230309-7003-3"/>
    <s v="매출대금 회수시 수수료"/>
    <x v="3834"/>
    <x v="0"/>
  </r>
  <r>
    <x v="80"/>
    <x v="80"/>
    <s v="CHONGQING SILIAN OPTOELECTRONICS"/>
    <d v="2023-03-09T00:00:00"/>
    <s v="20230309-7004-3"/>
    <s v="매출대금 회수시 수수료"/>
    <x v="3835"/>
    <x v="0"/>
  </r>
  <r>
    <x v="80"/>
    <x v="80"/>
    <s v="SHEAUMANN LASER INC"/>
    <d v="2023-03-09T00:00:00"/>
    <s v="20230309-7005-3"/>
    <s v="매출대금 회수시 수수료"/>
    <x v="1292"/>
    <x v="0"/>
  </r>
  <r>
    <x v="80"/>
    <x v="80"/>
    <s v="JIANGSU HENGFENG SUNTEC TECHNOLOGY CO LTD"/>
    <d v="2023-03-14T00:00:00"/>
    <s v="20230314-7003-3"/>
    <s v="매출대금 회수시 수수료"/>
    <x v="3836"/>
    <x v="0"/>
  </r>
  <r>
    <x v="80"/>
    <x v="80"/>
    <s v="㈜옵토리치일렉트로닉스"/>
    <d v="2023-03-14T00:00:00"/>
    <s v="20230314-7004-3"/>
    <s v="매출대금 회수시 수수료"/>
    <x v="1292"/>
    <x v="0"/>
  </r>
  <r>
    <x v="80"/>
    <x v="80"/>
    <s v="SANKEN ELECTRIC CO LTD"/>
    <d v="2023-03-21T00:00:00"/>
    <s v="20230321-7005-3"/>
    <s v="매출대금 회수시 수수료"/>
    <x v="1292"/>
    <x v="0"/>
  </r>
  <r>
    <x v="80"/>
    <x v="80"/>
    <s v="SEOUL SEMICONDUCTOR VINA"/>
    <d v="2023-03-21T00:00:00"/>
    <s v="20230321-7006-3"/>
    <s v="매출대금 회수시 수수료"/>
    <x v="3837"/>
    <x v="0"/>
  </r>
  <r>
    <x v="80"/>
    <x v="80"/>
    <s v="(주)한국무역정보통신"/>
    <d v="2023-03-27T00:00:00"/>
    <s v="20230327-7012-1"/>
    <s v="전자무역서비스 이용료"/>
    <x v="3838"/>
    <x v="0"/>
  </r>
  <r>
    <x v="80"/>
    <x v="80"/>
    <s v="MITAKA CO LTD"/>
    <d v="2023-03-27T00:00:00"/>
    <s v="20230327-7020-3"/>
    <s v="100pin 선결제시 수수료"/>
    <x v="1024"/>
    <x v="0"/>
  </r>
  <r>
    <x v="80"/>
    <x v="80"/>
    <s v="Jingnan Electronics CO., LTD"/>
    <d v="2023-03-30T00:00:00"/>
    <s v="20230330-7001-3"/>
    <s v="매출대금 회수시 수수료"/>
    <x v="3839"/>
    <x v="0"/>
  </r>
  <r>
    <x v="80"/>
    <x v="80"/>
    <s v="JIANGSU PRAJNA ELECTRONICS INDUSTRIAL CO LTD"/>
    <d v="2023-03-30T00:00:00"/>
    <s v="20230330-7002-3"/>
    <s v="매출대금 회수시 수수료"/>
    <x v="3840"/>
    <x v="0"/>
  </r>
  <r>
    <x v="80"/>
    <x v="80"/>
    <s v="GUANGZHOU DONG DO ELECTRONICS"/>
    <d v="2023-03-30T00:00:00"/>
    <s v="20230330-7003-3"/>
    <s v="매출대금 회수시 수수료"/>
    <x v="3841"/>
    <x v="0"/>
  </r>
  <r>
    <x v="80"/>
    <x v="80"/>
    <s v="HONGLI OPTO ELECTRONIC CO LTD"/>
    <d v="2023-03-30T00:00:00"/>
    <s v="20230330-7005-3"/>
    <s v="매출대금 회수시 수수료"/>
    <x v="3842"/>
    <x v="0"/>
  </r>
  <r>
    <x v="80"/>
    <x v="80"/>
    <s v="Huizhou Espace photoglectric Co.,LTD"/>
    <d v="2023-03-30T00:00:00"/>
    <s v="20230330-7006-3"/>
    <s v="매출대금 회수시 수수료"/>
    <x v="3843"/>
    <x v="0"/>
  </r>
  <r>
    <x v="80"/>
    <x v="80"/>
    <s v="OSRAM Opto Semiconductors Sdn."/>
    <d v="2023-03-30T00:00:00"/>
    <s v="20230330-7007-3"/>
    <s v="매출대금 회수시 수수료"/>
    <x v="3844"/>
    <x v="0"/>
  </r>
  <r>
    <x v="80"/>
    <x v="80"/>
    <s v="shenzhen keweixin optics"/>
    <d v="2023-03-30T00:00:00"/>
    <s v="20230330-7008-3"/>
    <s v="매출대금 회수시 수수료"/>
    <x v="3845"/>
    <x v="0"/>
  </r>
  <r>
    <x v="80"/>
    <x v="80"/>
    <s v="QUINTEC LASER SEMICONDUCTOR"/>
    <d v="2023-03-30T00:00:00"/>
    <s v="20230330-7009-3"/>
    <s v="매출대금 회수시 수수료"/>
    <x v="3842"/>
    <x v="0"/>
  </r>
  <r>
    <x v="80"/>
    <x v="80"/>
    <s v="Kwangmyung Semiconductor CO.,"/>
    <d v="2023-03-31T00:00:00"/>
    <s v="20230331-7018-3"/>
    <s v="매출대금 회수시 수수료"/>
    <x v="3846"/>
    <x v="0"/>
  </r>
  <r>
    <x v="80"/>
    <x v="80"/>
    <s v="SHENZHEN"/>
    <d v="2023-03-31T00:00:00"/>
    <s v="20230331-7019-3"/>
    <s v="매출대금 회수시 수수료"/>
    <x v="3847"/>
    <x v="0"/>
  </r>
  <r>
    <x v="80"/>
    <x v="80"/>
    <s v="HONGLI OPTO ELECTRONIC CO LTD"/>
    <d v="2023-03-31T00:00:00"/>
    <s v="20230331-7020-3"/>
    <s v="매출대금 회수시 수수료"/>
    <x v="3848"/>
    <x v="0"/>
  </r>
  <r>
    <x v="80"/>
    <x v="80"/>
    <s v="JIANGXI HONGLI TRONIC CO LTD"/>
    <d v="2023-03-31T00:00:00"/>
    <s v="20230331-7021-3"/>
    <s v="매출대금 회수시 수수료"/>
    <x v="3849"/>
    <x v="0"/>
  </r>
  <r>
    <x v="80"/>
    <x v="80"/>
    <s v="SANKEN ELECTRIC CO LTD"/>
    <d v="2023-03-31T00:00:00"/>
    <s v="20230331-7027-3"/>
    <s v="매출대금 회수시 수수료"/>
    <x v="1292"/>
    <x v="0"/>
  </r>
  <r>
    <x v="80"/>
    <x v="80"/>
    <s v="LUMENS VINA CO., LTD"/>
    <d v="2023-03-31T00:00:00"/>
    <s v="20230331-7028-3"/>
    <s v="매출대금 회수시 수수료"/>
    <x v="1292"/>
    <x v="0"/>
  </r>
  <r>
    <x v="80"/>
    <x v="80"/>
    <s v="CT MICROELECTRONICS"/>
    <d v="2023-03-31T00:00:00"/>
    <s v="20230331-7030-3"/>
    <s v="매출대금 회수시 수수료"/>
    <x v="3850"/>
    <x v="0"/>
  </r>
  <r>
    <x v="80"/>
    <x v="80"/>
    <s v="SF EXPRESS CO., LTD"/>
    <d v="2023-03-31T00:00:00"/>
    <s v="20230331-7063-1"/>
    <s v="수출운송료"/>
    <x v="3726"/>
    <x v="0"/>
  </r>
  <r>
    <x v="80"/>
    <x v="80"/>
    <s v="(주)세영로지스틱스"/>
    <d v="2023-03-31T00:00:00"/>
    <s v="20230331-7064-1"/>
    <s v="수출운송료"/>
    <x v="466"/>
    <x v="0"/>
  </r>
  <r>
    <x v="80"/>
    <x v="80"/>
    <s v="(주)하나로티앤에스"/>
    <d v="2023-03-31T00:00:00"/>
    <s v="20230331-7065-1"/>
    <s v="수출운송료"/>
    <x v="1089"/>
    <x v="0"/>
  </r>
  <r>
    <x v="80"/>
    <x v="80"/>
    <s v="PREMIA TNC (VIETNAM) CO., LTD"/>
    <d v="2023-04-04T00:00:00"/>
    <s v="20230404-7002-3"/>
    <s v="베트남 법인 설립 관련 대행수수료 결제시 수수료"/>
    <x v="1024"/>
    <x v="0"/>
  </r>
  <r>
    <x v="80"/>
    <x v="80"/>
    <s v="PAMCO CO.,JSC"/>
    <d v="2023-04-04T00:00:00"/>
    <s v="20230404-7003-4"/>
    <s v="베트남 법인 office 10개월분 결제시 수수료"/>
    <x v="1024"/>
    <x v="0"/>
  </r>
  <r>
    <x v="80"/>
    <x v="80"/>
    <s v="SEOUL SEMICONDUCTOR VINA"/>
    <d v="2023-04-05T00:00:00"/>
    <s v="20230405-7002-3"/>
    <s v="매출대금 회수시 수수료"/>
    <x v="3851"/>
    <x v="0"/>
  </r>
  <r>
    <x v="80"/>
    <x v="80"/>
    <s v="POWER KEY MICROELECTRONICS"/>
    <d v="2023-04-10T00:00:00"/>
    <s v="20230410-7017-3"/>
    <s v="매출대금 회수시 수수료"/>
    <x v="3852"/>
    <x v="0"/>
  </r>
  <r>
    <x v="80"/>
    <x v="80"/>
    <s v="OSRAM Opto Semiconductors Sdn."/>
    <d v="2023-04-10T00:00:00"/>
    <s v="20230410-7018-3"/>
    <s v="매출대금 회수시 수수료"/>
    <x v="3853"/>
    <x v="0"/>
  </r>
  <r>
    <x v="80"/>
    <x v="80"/>
    <s v="Jingnan Electronics CO., LTD"/>
    <d v="2023-04-10T00:00:00"/>
    <s v="20230410-7019-3"/>
    <s v="매출대금 회수시 수수료"/>
    <x v="3854"/>
    <x v="0"/>
  </r>
  <r>
    <x v="80"/>
    <x v="80"/>
    <s v="shenzhen keweixin optics"/>
    <d v="2023-04-11T00:00:00"/>
    <s v="20230411-7003-3"/>
    <s v="매출대금 회수시 수수료"/>
    <x v="3855"/>
    <x v="0"/>
  </r>
  <r>
    <x v="80"/>
    <x v="80"/>
    <s v="SHENZHEN"/>
    <d v="2023-04-12T00:00:00"/>
    <s v="20230412-7005-3"/>
    <s v="매출대금 회수시 수수료"/>
    <x v="3856"/>
    <x v="0"/>
  </r>
  <r>
    <x v="80"/>
    <x v="80"/>
    <s v="㈜옵토리치일렉트로닉스"/>
    <d v="2023-04-17T00:00:00"/>
    <s v="20230417-7011-3"/>
    <s v="매출대금 회수시 수수료"/>
    <x v="1292"/>
    <x v="0"/>
  </r>
  <r>
    <x v="80"/>
    <x v="80"/>
    <s v="GUANGZHOU DONG DO ELECTRONICS"/>
    <d v="2023-04-18T00:00:00"/>
    <s v="20230418-7008-3"/>
    <s v="매출대금 회수시 수수료"/>
    <x v="3857"/>
    <x v="0"/>
  </r>
  <r>
    <x v="80"/>
    <x v="80"/>
    <s v="SHENZHEN ORIENT CO.,LTD."/>
    <d v="2023-04-20T00:00:00"/>
    <s v="20230420-7002-3"/>
    <s v="매출대금 회수시 수수료"/>
    <x v="3858"/>
    <x v="0"/>
  </r>
  <r>
    <x v="80"/>
    <x v="80"/>
    <s v="QUINTEC LASER SEMICONDUCTOR"/>
    <d v="2023-04-21T00:00:00"/>
    <s v="20230421-7002-3"/>
    <s v="매출대금 회수시 수수료"/>
    <x v="3859"/>
    <x v="0"/>
  </r>
  <r>
    <x v="80"/>
    <x v="80"/>
    <s v="(주)원반도체"/>
    <d v="2023-04-21T00:00:00"/>
    <s v="20230421-7003-3"/>
    <s v="매출대금 회수시 수수료"/>
    <x v="3860"/>
    <x v="0"/>
  </r>
  <r>
    <x v="80"/>
    <x v="80"/>
    <s v="(주)한국무역정보통신"/>
    <d v="2023-04-25T00:00:00"/>
    <s v="20230425-7006-1"/>
    <s v="전자무역서비스 이용료"/>
    <x v="2575"/>
    <x v="0"/>
  </r>
  <r>
    <x v="80"/>
    <x v="80"/>
    <s v="Kwangmyung Semiconductor CO.,"/>
    <d v="2023-04-25T00:00:00"/>
    <s v="20230425-7030-3"/>
    <s v="매출대금 회수시 수수료"/>
    <x v="3861"/>
    <x v="0"/>
  </r>
  <r>
    <x v="80"/>
    <x v="80"/>
    <s v="(주)큐에스아이"/>
    <d v="2023-04-26T00:00:00"/>
    <s v="20230426-7007-3"/>
    <s v="매출대금 회수시 수수료"/>
    <x v="1674"/>
    <x v="0"/>
  </r>
  <r>
    <x v="80"/>
    <x v="80"/>
    <s v="LUMENS VINA CO., LTD"/>
    <d v="2023-04-27T00:00:00"/>
    <s v="20230427-7001-3"/>
    <s v="매출대금 회수시 수수료"/>
    <x v="1292"/>
    <x v="0"/>
  </r>
  <r>
    <x v="80"/>
    <x v="80"/>
    <s v="케이이엑스익스프에스코리아 주식회사"/>
    <d v="2023-04-30T00:00:00"/>
    <s v="20230430-7008-1"/>
    <s v="수출운송료"/>
    <x v="3862"/>
    <x v="0"/>
  </r>
  <r>
    <x v="80"/>
    <x v="80"/>
    <s v="(주)하나로티앤에스"/>
    <d v="2023-04-30T00:00:00"/>
    <s v="20230430-7009-1"/>
    <s v="수출운송료"/>
    <x v="1086"/>
    <x v="0"/>
  </r>
  <r>
    <x v="80"/>
    <x v="80"/>
    <s v="(주)세영로지스틱스"/>
    <d v="2023-04-30T00:00:00"/>
    <s v="20230430-7010-1"/>
    <s v="수출운송료"/>
    <x v="342"/>
    <x v="0"/>
  </r>
  <r>
    <x v="80"/>
    <x v="80"/>
    <s v="JIANGXI HONGLI TRONIC CO LTD"/>
    <d v="2023-05-02T00:00:00"/>
    <s v="20230502-7020-3"/>
    <s v="매출대금 회수시 수수료"/>
    <x v="3863"/>
    <x v="0"/>
  </r>
  <r>
    <x v="80"/>
    <x v="80"/>
    <s v="Huizhou Espace photoglectric Co.,LTD"/>
    <d v="2023-05-02T00:00:00"/>
    <s v="20230502-7021-3"/>
    <s v="매출대금 회수시 수수료"/>
    <x v="3864"/>
    <x v="0"/>
  </r>
  <r>
    <x v="80"/>
    <x v="80"/>
    <s v="SANKEN ELECTRIC CO LTD"/>
    <d v="2023-05-02T00:00:00"/>
    <s v="20230502-7022-3"/>
    <s v="매출대금 회수시 수수료"/>
    <x v="1292"/>
    <x v="0"/>
  </r>
  <r>
    <x v="80"/>
    <x v="80"/>
    <s v="SEOUL SEMICONDUCTOR VINA"/>
    <d v="2023-05-03T00:00:00"/>
    <s v="20230503-7009-3"/>
    <s v="매출대금 회수시 수수료"/>
    <x v="3865"/>
    <x v="0"/>
  </r>
  <r>
    <x v="80"/>
    <x v="80"/>
    <s v="CT MICROELECTRONICS"/>
    <d v="2023-05-08T00:00:00"/>
    <s v="20230508-7013-3"/>
    <s v="매출대금 회수시 수수료"/>
    <x v="3866"/>
    <x v="0"/>
  </r>
  <r>
    <x v="80"/>
    <x v="80"/>
    <s v="(주)한국무역정보통신"/>
    <d v="2023-05-08T00:00:00"/>
    <s v="20230508-7015-1"/>
    <s v="공인인증서 갱신수수료"/>
    <x v="1016"/>
    <x v="0"/>
  </r>
  <r>
    <x v="80"/>
    <x v="80"/>
    <s v="Jingnan Electronics CO., LTD"/>
    <d v="2023-05-15T00:00:00"/>
    <s v="20230515-7020-3"/>
    <s v="매출대금 회수시 수수료"/>
    <x v="3867"/>
    <x v="0"/>
  </r>
  <r>
    <x v="80"/>
    <x v="80"/>
    <s v="OSRAM Opto Semiconductors Sdn."/>
    <d v="2023-05-15T00:00:00"/>
    <s v="20230515-7021-3"/>
    <s v="매출대금 회수시 수수료"/>
    <x v="3868"/>
    <x v="0"/>
  </r>
  <r>
    <x v="80"/>
    <x v="80"/>
    <s v="SHENZHEN"/>
    <d v="2023-05-15T00:00:00"/>
    <s v="20230515-7022-3"/>
    <s v="매출대금 회수시 수수료"/>
    <x v="3867"/>
    <x v="0"/>
  </r>
  <r>
    <x v="80"/>
    <x v="80"/>
    <s v="(주)한국무역정보통신"/>
    <d v="2023-05-25T00:00:00"/>
    <s v="20230525-7011-1"/>
    <s v="전자무역서비스 이용료"/>
    <x v="1968"/>
    <x v="0"/>
  </r>
  <r>
    <x v="80"/>
    <x v="80"/>
    <s v="JIANGSU HONG JIA ELECTRONIC"/>
    <d v="2023-05-25T00:00:00"/>
    <s v="20230525-7022-3"/>
    <s v="매출대금 회수시 수수료"/>
    <x v="3869"/>
    <x v="0"/>
  </r>
  <r>
    <x v="80"/>
    <x v="80"/>
    <s v="SHENZHEN JUFEI OPTOELECTRONICS"/>
    <d v="2023-05-25T00:00:00"/>
    <s v="20230525-7023-3"/>
    <s v="매출대금 회수시 수수료"/>
    <x v="3870"/>
    <x v="0"/>
  </r>
  <r>
    <x v="80"/>
    <x v="80"/>
    <s v="SHENZHEN INVSEMI TECHNOLOGY CO"/>
    <d v="2023-05-25T00:00:00"/>
    <s v="20230525-7024-3"/>
    <s v="매출대금 회수시 수수료"/>
    <x v="3871"/>
    <x v="0"/>
  </r>
  <r>
    <x v="80"/>
    <x v="80"/>
    <s v="GUANGZHOU DONG DO ELECTRONICS"/>
    <d v="2023-05-25T00:00:00"/>
    <s v="20230525-7025-3"/>
    <s v="매출대금 회수시 수수료"/>
    <x v="3871"/>
    <x v="0"/>
  </r>
  <r>
    <x v="80"/>
    <x v="80"/>
    <s v="SHENZHEN ORIENT CO.,LTD."/>
    <d v="2023-05-25T00:00:00"/>
    <s v="20230525-7026-3"/>
    <s v="매출대금 회수시 수수료"/>
    <x v="3871"/>
    <x v="0"/>
  </r>
  <r>
    <x v="80"/>
    <x v="80"/>
    <s v="(주)하나로티앤에스"/>
    <d v="2023-05-31T00:00:00"/>
    <s v="20230531-7056-1"/>
    <s v="수출운송료"/>
    <x v="116"/>
    <x v="0"/>
  </r>
  <r>
    <x v="80"/>
    <x v="80"/>
    <s v="(주)세영로지스틱스"/>
    <d v="2023-05-31T00:00:00"/>
    <s v="20230531-7057-1"/>
    <s v="수출운송료"/>
    <x v="121"/>
    <x v="0"/>
  </r>
  <r>
    <x v="80"/>
    <x v="80"/>
    <s v="케이이엑스익스프에스코리아 주식회사"/>
    <d v="2023-05-31T00:00:00"/>
    <s v="20230531-7058-1"/>
    <s v="수출운송료"/>
    <x v="3872"/>
    <x v="0"/>
  </r>
  <r>
    <x v="80"/>
    <x v="80"/>
    <s v="SHENZHEN"/>
    <d v="2023-06-08T00:00:00"/>
    <s v="20230608-7003-3"/>
    <s v="매출대금 회수시 수수료"/>
    <x v="3873"/>
    <x v="0"/>
  </r>
  <r>
    <x v="80"/>
    <x v="80"/>
    <s v="Nanjing Evergreen trade co ltd"/>
    <d v="2023-06-08T00:00:00"/>
    <s v="20230608-7004-3"/>
    <s v="매출대금 회수시 수수료"/>
    <x v="3874"/>
    <x v="0"/>
  </r>
  <r>
    <x v="80"/>
    <x v="80"/>
    <s v="Kwangmyung Semiconductor CO.,"/>
    <d v="2023-06-09T00:00:00"/>
    <s v="20230609-7004-3"/>
    <s v="OSZ-2017NA-7V 등 물대 송금시 수수료"/>
    <x v="1024"/>
    <x v="0"/>
  </r>
  <r>
    <x v="80"/>
    <x v="80"/>
    <s v="Wuxi Pango Semiconductor Technology Co.,Lt"/>
    <d v="2023-06-19T00:00:00"/>
    <s v="20230619-7005-3"/>
    <s v="Wafer 선결제시 수수료"/>
    <x v="1024"/>
    <x v="0"/>
  </r>
  <r>
    <x v="80"/>
    <x v="80"/>
    <s v="OSRAM Opto Semiconductors Sdn."/>
    <d v="2023-06-20T00:00:00"/>
    <s v="20230620-7005-3"/>
    <s v="매출대금 회수시 수수료"/>
    <x v="3875"/>
    <x v="0"/>
  </r>
  <r>
    <x v="80"/>
    <x v="80"/>
    <s v="SEOUL SEMICONDUCTOR VINA"/>
    <d v="2023-06-20T00:00:00"/>
    <s v="20230620-7006-3"/>
    <s v="매출대금 회수시 수수료"/>
    <x v="3876"/>
    <x v="0"/>
  </r>
  <r>
    <x v="80"/>
    <x v="80"/>
    <s v="Jingnan Electronics CO., LTD"/>
    <d v="2023-06-20T00:00:00"/>
    <s v="20230620-7007-3"/>
    <s v="매출대금 회수시 수수료"/>
    <x v="3877"/>
    <x v="0"/>
  </r>
  <r>
    <x v="80"/>
    <x v="80"/>
    <s v="Huizhou Espace photoglectric Co.,LTD"/>
    <d v="2023-06-20T00:00:00"/>
    <s v="20230620-7008-3"/>
    <s v="매출대금 회수시 수수료"/>
    <x v="3875"/>
    <x v="0"/>
  </r>
  <r>
    <x v="80"/>
    <x v="80"/>
    <s v="GUANGZHOU DONG DO ELECTRONICS"/>
    <d v="2023-06-20T00:00:00"/>
    <s v="20230620-7009-3"/>
    <s v="매출대금 회수시 수수료"/>
    <x v="3878"/>
    <x v="0"/>
  </r>
  <r>
    <x v="80"/>
    <x v="80"/>
    <s v="shenzhen keweixin optics"/>
    <d v="2023-06-22T00:00:00"/>
    <s v="20230622-7003-3"/>
    <s v="매출대금 회수시 수수료"/>
    <x v="3879"/>
    <x v="0"/>
  </r>
  <r>
    <x v="80"/>
    <x v="80"/>
    <s v="SANKEN ELECTRIC CO LTD"/>
    <d v="2023-06-23T00:00:00"/>
    <s v="20230623-7002-3"/>
    <s v="매출대금 회수시 수수료"/>
    <x v="1292"/>
    <x v="0"/>
  </r>
  <r>
    <x v="80"/>
    <x v="80"/>
    <s v="LUMENS VINA CO., LTD"/>
    <d v="2023-06-23T00:00:00"/>
    <s v="20230623-7003-3"/>
    <s v="매출대금 회수시 수수료"/>
    <x v="1292"/>
    <x v="0"/>
  </r>
  <r>
    <x v="80"/>
    <x v="80"/>
    <s v="(주)큐에스아이"/>
    <d v="2023-06-23T00:00:00"/>
    <s v="20230623-7004-3"/>
    <s v="매출대금 회수시 수수료"/>
    <x v="1292"/>
    <x v="0"/>
  </r>
  <r>
    <x v="80"/>
    <x v="80"/>
    <s v="(주)한국무역정보통신"/>
    <d v="2023-06-26T00:00:00"/>
    <s v="20230626-7011-1"/>
    <s v="전자무역서비스 이용료"/>
    <x v="3880"/>
    <x v="0"/>
  </r>
  <r>
    <x v="80"/>
    <x v="80"/>
    <s v="JIANGSU PRAJNA ELECTRONICS INDUSTRIAL CO LTD"/>
    <d v="2023-06-29T00:00:00"/>
    <s v="20230629-7010-3"/>
    <s v="매출대금 회수시 수수료"/>
    <x v="3881"/>
    <x v="0"/>
  </r>
  <r>
    <x v="80"/>
    <x v="80"/>
    <s v="(주)원반도체"/>
    <d v="2023-06-29T00:00:00"/>
    <s v="20230629-7011-3"/>
    <s v="매출대금 회수시 수수료"/>
    <x v="3882"/>
    <x v="0"/>
  </r>
  <r>
    <x v="80"/>
    <x v="80"/>
    <s v="SHENZHEN JUFEI OPTOELECTRONICS"/>
    <d v="2023-06-30T00:00:00"/>
    <s v="20230630-7031-3"/>
    <s v="매출대금 회수시 수수료"/>
    <x v="3883"/>
    <x v="0"/>
  </r>
  <r>
    <x v="80"/>
    <x v="80"/>
    <s v="JIANGXI HONGLI TRONIC CO LTD"/>
    <d v="2023-06-30T00:00:00"/>
    <s v="20230630-7032-3"/>
    <s v="매출대금 회수시 수수료"/>
    <x v="3884"/>
    <x v="0"/>
  </r>
  <r>
    <x v="80"/>
    <x v="80"/>
    <s v="JCSHI-TECHNOLOGY"/>
    <d v="2023-06-30T00:00:00"/>
    <s v="20230630-7033-3"/>
    <s v="매출대금 회수시 수수료"/>
    <x v="3885"/>
    <x v="0"/>
  </r>
  <r>
    <x v="80"/>
    <x v="80"/>
    <s v="JIANGSU HENGFENG SUNTEC TECHNOLOGY CO LTD"/>
    <d v="2023-06-30T00:00:00"/>
    <s v="20230630-7034-3"/>
    <s v="매출대금 회수시 수수료"/>
    <x v="3886"/>
    <x v="0"/>
  </r>
  <r>
    <x v="80"/>
    <x v="80"/>
    <s v="Kwangmyung Semiconductor CO.,"/>
    <d v="2023-06-30T00:00:00"/>
    <s v="20230630-7035-3"/>
    <s v="매출대금 회수시 수수료"/>
    <x v="3887"/>
    <x v="0"/>
  </r>
  <r>
    <x v="80"/>
    <x v="80"/>
    <s v="QUINTEC LASER SEMICONDUCTOR"/>
    <d v="2023-06-30T00:00:00"/>
    <s v="20230630-7036-3"/>
    <s v="매출대금 회수시 수수료"/>
    <x v="3888"/>
    <x v="0"/>
  </r>
  <r>
    <x v="80"/>
    <x v="80"/>
    <s v="LUMENS VINA CO., LTD"/>
    <d v="2023-06-30T00:00:00"/>
    <s v="20230630-7037-3"/>
    <s v="매출대금 회수시 수수료"/>
    <x v="3889"/>
    <x v="0"/>
  </r>
  <r>
    <x v="80"/>
    <x v="80"/>
    <s v="ASIANTECH OPTIC CORP"/>
    <d v="2023-06-30T00:00:00"/>
    <s v="20230630-7038-3"/>
    <s v="매출대금 회수시 수수료"/>
    <x v="3890"/>
    <x v="0"/>
  </r>
  <r>
    <x v="80"/>
    <x v="80"/>
    <s v="(주)큐에스아이"/>
    <d v="2023-06-30T00:00:00"/>
    <s v="20230630-7039-3"/>
    <s v="매출대금 회수시 수수료"/>
    <x v="3889"/>
    <x v="0"/>
  </r>
  <r>
    <x v="80"/>
    <x v="80"/>
    <s v="㈜옵토리치일렉트로닉스"/>
    <d v="2023-06-30T00:00:00"/>
    <s v="20230630-7040-3"/>
    <s v="매출대금 회수시 수수료"/>
    <x v="3891"/>
    <x v="0"/>
  </r>
  <r>
    <x v="80"/>
    <x v="80"/>
    <s v="(주)세영로지스틱스"/>
    <d v="2023-06-30T00:00:00"/>
    <s v="20230630-7071-1"/>
    <s v="수출운송료"/>
    <x v="342"/>
    <x v="0"/>
  </r>
  <r>
    <x v="80"/>
    <x v="80"/>
    <s v="케이이엑스익스프에스코리아 주식회사"/>
    <d v="2023-06-30T00:00:00"/>
    <s v="20230630-7072-1"/>
    <s v="수출운송료"/>
    <x v="3892"/>
    <x v="0"/>
  </r>
  <r>
    <x v="80"/>
    <x v="80"/>
    <s v="(주)하나로티앤에스"/>
    <d v="2023-06-30T00:00:00"/>
    <s v="20230630-7073-1"/>
    <s v="수출운송료"/>
    <x v="431"/>
    <x v="0"/>
  </r>
  <r>
    <x v="80"/>
    <x v="80"/>
    <s v="신한카드(최봉민 부사장)"/>
    <d v="2023-07-05T00:00:00"/>
    <s v="20230705-7001-3"/>
    <s v="법인카드 연회비"/>
    <x v="1292"/>
    <x v="0"/>
  </r>
  <r>
    <x v="80"/>
    <x v="80"/>
    <s v="ODT VINA CO.,LTD"/>
    <d v="2023-07-07T00:00:00"/>
    <s v="20230707-7002-3"/>
    <s v="베트남 법인 출자금 결제시 수수료"/>
    <x v="3893"/>
    <x v="0"/>
  </r>
  <r>
    <x v="80"/>
    <x v="80"/>
    <s v="PREMIA TNC (VIETNAM) CO., LTD"/>
    <d v="2023-07-10T00:00:00"/>
    <s v="20230710-7007-3"/>
    <s v="베트남 법인 설립 대행수수료 지급시 수수료"/>
    <x v="1024"/>
    <x v="0"/>
  </r>
  <r>
    <x v="80"/>
    <x v="80"/>
    <s v="(주)한국무역정보통신"/>
    <d v="2023-07-25T00:00:00"/>
    <s v="20230725-7019-1"/>
    <s v="전자무역서비스 이용료"/>
    <x v="3894"/>
    <x v="0"/>
  </r>
  <r>
    <x v="80"/>
    <x v="80"/>
    <s v="(주)세영로지스틱스"/>
    <d v="2023-07-31T00:00:00"/>
    <s v="20230731-7027-1"/>
    <s v="수출운송료"/>
    <x v="466"/>
    <x v="0"/>
  </r>
  <r>
    <x v="80"/>
    <x v="80"/>
    <s v="(주)하나로티앤에스"/>
    <d v="2023-07-31T00:00:00"/>
    <s v="20230731-7028-1"/>
    <s v="수출운송료"/>
    <x v="1244"/>
    <x v="0"/>
  </r>
  <r>
    <x v="80"/>
    <x v="80"/>
    <s v="케이이엑스익스프에스코리아 주식회사"/>
    <d v="2023-07-31T00:00:00"/>
    <s v="20230731-7029-2"/>
    <s v="수출운송료"/>
    <x v="1455"/>
    <x v="0"/>
  </r>
  <r>
    <x v="80"/>
    <x v="80"/>
    <s v="SHANDONG INSPUR HUAGUANG"/>
    <d v="2023-08-03T00:00:00"/>
    <s v="20230803-7003-3"/>
    <s v="매출대금 회수시 수수료"/>
    <x v="3895"/>
    <x v="0"/>
  </r>
  <r>
    <x v="80"/>
    <x v="80"/>
    <s v="shenzhen keweixin optics"/>
    <d v="2023-08-03T00:00:00"/>
    <s v="20230803-7004-3"/>
    <s v="매출대금 회수시 수수료"/>
    <x v="3896"/>
    <x v="0"/>
  </r>
  <r>
    <x v="80"/>
    <x v="80"/>
    <s v="Jiangxi MTC Optoelectronics Co., LTD"/>
    <d v="2023-08-03T00:00:00"/>
    <s v="20230803-7005-3"/>
    <s v="매출대금 회수시 수수료"/>
    <x v="1292"/>
    <x v="0"/>
  </r>
  <r>
    <x v="80"/>
    <x v="80"/>
    <s v="SHENZHEN"/>
    <d v="2023-08-03T00:00:00"/>
    <s v="20230803-7006-3"/>
    <s v="매출대금 회수시 수수료"/>
    <x v="3897"/>
    <x v="0"/>
  </r>
  <r>
    <x v="80"/>
    <x v="80"/>
    <s v="CT MICROELECTRONICS"/>
    <d v="2023-08-03T00:00:00"/>
    <s v="20230803-7007-3"/>
    <s v="매출대금 회수시 수수료"/>
    <x v="3898"/>
    <x v="0"/>
  </r>
  <r>
    <x v="80"/>
    <x v="80"/>
    <s v="SEOUL SEMICONDUCTOR VINA"/>
    <d v="2023-08-03T00:00:00"/>
    <s v="20230803-7008-3"/>
    <s v="매출대금 회수시 수수료"/>
    <x v="3899"/>
    <x v="0"/>
  </r>
  <r>
    <x v="80"/>
    <x v="80"/>
    <s v="DISCO CORPORATION"/>
    <d v="2023-08-07T00:00:00"/>
    <s v="20230807-7011-3"/>
    <s v="BACK GRIND 계약금 결제시 수수료"/>
    <x v="1024"/>
    <x v="0"/>
  </r>
  <r>
    <x v="80"/>
    <x v="80"/>
    <s v="Suzhou HCUT semiconductor Co.,Ltd"/>
    <d v="2023-08-07T00:00:00"/>
    <s v="20230807-7012-3"/>
    <s v="전사지 선결제시 수수료"/>
    <x v="1024"/>
    <x v="0"/>
  </r>
  <r>
    <x v="80"/>
    <x v="80"/>
    <s v="SANKEN ELECTRIC CO LTD"/>
    <d v="2023-08-11T00:00:00"/>
    <s v="20230811-7002-3"/>
    <s v="매출대금 회수시 수수료"/>
    <x v="1005"/>
    <x v="0"/>
  </r>
  <r>
    <x v="80"/>
    <x v="80"/>
    <s v="OSRAM Opto Semiconductors Sdn."/>
    <d v="2023-08-11T00:00:00"/>
    <s v="20230811-7003-3"/>
    <s v="매출대금 회수시 수수료"/>
    <x v="3900"/>
    <x v="0"/>
  </r>
  <r>
    <x v="80"/>
    <x v="80"/>
    <s v="RAYTRONJAPAN"/>
    <d v="2023-08-11T00:00:00"/>
    <s v="20230811-7004-3"/>
    <s v="매출대금 회수시 수수료"/>
    <x v="1292"/>
    <x v="0"/>
  </r>
  <r>
    <x v="80"/>
    <x v="80"/>
    <s v="GUANGZHOU DONG DO ELECTRONICS"/>
    <d v="2023-08-11T00:00:00"/>
    <s v="20230811-7005-3"/>
    <s v="매출대금 회수시 수수료"/>
    <x v="3901"/>
    <x v="0"/>
  </r>
  <r>
    <x v="80"/>
    <x v="80"/>
    <s v="JIANGXI HONGLI TRONIC CO LTD"/>
    <d v="2023-08-11T00:00:00"/>
    <s v="20230811-7006-3"/>
    <s v="매출대금 회수시 수수료"/>
    <x v="3902"/>
    <x v="0"/>
  </r>
  <r>
    <x v="80"/>
    <x v="80"/>
    <s v="한국미쓰비시전기주식회사"/>
    <d v="2023-08-11T00:00:00"/>
    <s v="20230811-7007-3"/>
    <s v="매출대금 회수시 수수료"/>
    <x v="1674"/>
    <x v="0"/>
  </r>
  <r>
    <x v="80"/>
    <x v="80"/>
    <s v="GLOBALWAFERS CO., LTD."/>
    <d v="2023-08-16T00:00:00"/>
    <s v="20230816-7007-3"/>
    <s v="8월 입고 WAFER 선결제"/>
    <x v="1024"/>
    <x v="0"/>
  </r>
  <r>
    <x v="80"/>
    <x v="80"/>
    <s v="(주)원반도체"/>
    <d v="2023-08-17T00:00:00"/>
    <s v="20230817-7004-3"/>
    <s v="매출대금 회수시 수수료"/>
    <x v="1480"/>
    <x v="0"/>
  </r>
  <r>
    <x v="80"/>
    <x v="80"/>
    <s v="QUINTEC LASER SEMICONDUCTOR"/>
    <d v="2023-08-17T00:00:00"/>
    <s v="20230817-7006-3"/>
    <s v="매출대금 회수시 수수료"/>
    <x v="3903"/>
    <x v="0"/>
  </r>
  <r>
    <x v="80"/>
    <x v="80"/>
    <s v="(주)큐에스아이"/>
    <d v="2023-08-17T00:00:00"/>
    <s v="20230817-7007-3"/>
    <s v="매출대금 회수시 수수료"/>
    <x v="1292"/>
    <x v="0"/>
  </r>
  <r>
    <x v="80"/>
    <x v="80"/>
    <s v="SHANTOU HUASHAN ELECTRONIC"/>
    <d v="2023-08-17T00:00:00"/>
    <s v="20230817-7008-3"/>
    <s v="매출대금 회수시 수수료"/>
    <x v="3904"/>
    <x v="0"/>
  </r>
  <r>
    <x v="80"/>
    <x v="80"/>
    <s v="(주)한국무역정보통신"/>
    <d v="2023-08-25T00:00:00"/>
    <s v="20230825-7008-1"/>
    <s v="전자무역서비스 이용료"/>
    <x v="3905"/>
    <x v="0"/>
  </r>
  <r>
    <x v="80"/>
    <x v="80"/>
    <s v="SANSHO"/>
    <d v="2023-08-30T00:00:00"/>
    <s v="20230830-7003-3"/>
    <s v="매출대금 회수시 수수료"/>
    <x v="1292"/>
    <x v="0"/>
  </r>
  <r>
    <x v="80"/>
    <x v="80"/>
    <s v="SHENZHEN"/>
    <d v="2023-08-30T00:00:00"/>
    <s v="20230830-7004-3"/>
    <s v="매출대금 회수시 수수료"/>
    <x v="3906"/>
    <x v="0"/>
  </r>
  <r>
    <x v="80"/>
    <x v="80"/>
    <s v="㈜옵토리치일렉트로닉스"/>
    <d v="2023-08-30T00:00:00"/>
    <s v="20230830-7005-3"/>
    <s v="매출대금 회수시 수수료"/>
    <x v="1005"/>
    <x v="0"/>
  </r>
  <r>
    <x v="80"/>
    <x v="80"/>
    <s v="(주)정원익스프레스"/>
    <d v="2023-08-30T00:00:00"/>
    <s v="20230830-7007-1"/>
    <s v="8월 정원익프레스 이용료"/>
    <x v="543"/>
    <x v="0"/>
  </r>
  <r>
    <x v="80"/>
    <x v="80"/>
    <s v="(주)하나로티앤에스"/>
    <d v="2023-08-31T00:00:00"/>
    <s v="20230831-7038-1"/>
    <s v="수출운송료"/>
    <x v="431"/>
    <x v="0"/>
  </r>
  <r>
    <x v="80"/>
    <x v="80"/>
    <s v="케이이엑스익스프에스코리아 주식회사"/>
    <d v="2023-08-31T00:00:00"/>
    <s v="20230831-7039-1"/>
    <s v="수출운송료"/>
    <x v="3907"/>
    <x v="0"/>
  </r>
  <r>
    <x v="80"/>
    <x v="80"/>
    <s v="(주)세영로지스틱스"/>
    <d v="2023-08-31T00:00:00"/>
    <s v="20230831-7040-1"/>
    <s v="수출운송료"/>
    <x v="466"/>
    <x v="0"/>
  </r>
  <r>
    <x v="80"/>
    <x v="80"/>
    <s v="JCSHI-TECHNOLOGY"/>
    <d v="2023-09-04T00:00:00"/>
    <s v="20230904-7001-3"/>
    <s v="8월 전사지 물대 송금시 수수료"/>
    <x v="1024"/>
    <x v="0"/>
  </r>
  <r>
    <x v="80"/>
    <x v="80"/>
    <s v="Kwangmyung Semiconductor CO.,"/>
    <d v="2023-09-06T00:00:00"/>
    <s v="20230906-7005-3"/>
    <s v="매출대금 회수시 수수료"/>
    <x v="3908"/>
    <x v="0"/>
  </r>
  <r>
    <x v="80"/>
    <x v="80"/>
    <s v="OSRAM Opto Semiconductors Sdn."/>
    <d v="2023-09-06T00:00:00"/>
    <s v="20230906-7006-3"/>
    <s v="매출대금 회수시 수수료"/>
    <x v="3909"/>
    <x v="0"/>
  </r>
  <r>
    <x v="80"/>
    <x v="80"/>
    <s v="SHENZHEN CITY SUNMOON ELEC"/>
    <d v="2023-09-06T00:00:00"/>
    <s v="20230906-7007-3"/>
    <s v="매출대금 회수시 수수료"/>
    <x v="3910"/>
    <x v="0"/>
  </r>
  <r>
    <x v="80"/>
    <x v="80"/>
    <s v="(주)원반도체"/>
    <d v="2023-09-06T00:00:00"/>
    <s v="20230906-7008-3"/>
    <s v="매출대금 회수시 수수료"/>
    <x v="1292"/>
    <x v="0"/>
  </r>
  <r>
    <x v="80"/>
    <x v="80"/>
    <s v="ODT VINA CO.,LTD"/>
    <d v="2023-09-11T00:00:00"/>
    <s v="20230911-7011-3"/>
    <s v="오디텍 베트남 법인 선급금 지급시 수수료"/>
    <x v="3911"/>
    <x v="0"/>
  </r>
  <r>
    <x v="80"/>
    <x v="80"/>
    <s v="SANKEN ELECTRIC CO LTD"/>
    <d v="2023-09-13T00:00:00"/>
    <s v="20230913-7002-3"/>
    <s v="매출대금 회수시 수수료"/>
    <x v="1292"/>
    <x v="0"/>
  </r>
  <r>
    <x v="80"/>
    <x v="80"/>
    <s v="JIANGSU HENGFENG SUNTEC TECHNOLOGY CO LTD"/>
    <d v="2023-09-13T00:00:00"/>
    <s v="20230913-7003-3"/>
    <s v="매출대금 회수시 수수료"/>
    <x v="3912"/>
    <x v="0"/>
  </r>
  <r>
    <x v="80"/>
    <x v="80"/>
    <s v="Suzhou HCUT semiconductor Co.,Ltd"/>
    <d v="2023-09-13T00:00:00"/>
    <s v="20230913-7010-3"/>
    <s v="전사지 선결제시 수수료"/>
    <x v="1024"/>
    <x v="0"/>
  </r>
  <r>
    <x v="80"/>
    <x v="80"/>
    <s v="SHENZHEN"/>
    <d v="2023-09-20T00:00:00"/>
    <s v="20230920-7005-3"/>
    <s v="매출대금 회수시 수수료"/>
    <x v="3913"/>
    <x v="0"/>
  </r>
  <r>
    <x v="80"/>
    <x v="80"/>
    <s v="Jiangxi MTC Optoelectronics Co., LTD"/>
    <d v="2023-09-20T00:00:00"/>
    <s v="20230920-7006-3"/>
    <s v="매출대금 회수시 수수료"/>
    <x v="3914"/>
    <x v="0"/>
  </r>
  <r>
    <x v="80"/>
    <x v="80"/>
    <s v="(주)한국무역정보통신"/>
    <d v="2023-09-25T00:00:00"/>
    <s v="20230925-7012-1"/>
    <s v="전자무역서비스 이용료"/>
    <x v="3708"/>
    <x v="0"/>
  </r>
  <r>
    <x v="80"/>
    <x v="80"/>
    <s v="Jingnan Electronics CO., LTD"/>
    <d v="2023-09-26T00:00:00"/>
    <s v="20230926-7004-3"/>
    <s v="매출대금 회수시 수수료"/>
    <x v="3915"/>
    <x v="0"/>
  </r>
  <r>
    <x v="80"/>
    <x v="80"/>
    <s v="shenzhen keweixin optics"/>
    <d v="2023-09-26T00:00:00"/>
    <s v="20230926-7005-3"/>
    <s v="매출대금 회수시 수수료"/>
    <x v="3916"/>
    <x v="0"/>
  </r>
  <r>
    <x v="80"/>
    <x v="80"/>
    <s v="LUMENS VINA CO., LTD"/>
    <d v="2023-09-26T00:00:00"/>
    <s v="20230926-7007-3"/>
    <s v="매출대금 회수시 수수료"/>
    <x v="1005"/>
    <x v="0"/>
  </r>
  <r>
    <x v="80"/>
    <x v="80"/>
    <s v="QUINTEC LASER SEMICONDUCTOR"/>
    <d v="2023-09-26T00:00:00"/>
    <s v="20230926-7008-3"/>
    <s v="매출대금 회수시 수수료"/>
    <x v="3917"/>
    <x v="0"/>
  </r>
  <r>
    <x v="80"/>
    <x v="80"/>
    <s v="GUANGZHOU DONG DO ELECTRONICS"/>
    <d v="2023-09-26T00:00:00"/>
    <s v="20230926-7009-3"/>
    <s v="매출대금 회수시 수수료"/>
    <x v="3918"/>
    <x v="0"/>
  </r>
  <r>
    <x v="80"/>
    <x v="80"/>
    <s v="㈜옵토리치일렉트로닉스"/>
    <d v="2023-09-26T00:00:00"/>
    <s v="20230926-7010-3"/>
    <s v="매출대금 회수시 수수료"/>
    <x v="3919"/>
    <x v="0"/>
  </r>
  <r>
    <x v="80"/>
    <x v="80"/>
    <s v="(주)원반도체"/>
    <d v="2023-09-26T00:00:00"/>
    <s v="20230926-7011-3"/>
    <s v="매출대금 회수시 수수료"/>
    <x v="3920"/>
    <x v="0"/>
  </r>
  <r>
    <x v="80"/>
    <x v="80"/>
    <s v="ASIANTECH OPTIC CORP"/>
    <d v="2023-09-26T00:00:00"/>
    <s v="20230926-7012-3"/>
    <s v="매출대금 회수시 수수료"/>
    <x v="3921"/>
    <x v="0"/>
  </r>
  <r>
    <x v="80"/>
    <x v="80"/>
    <s v="SEOUL SEMICONDUCTOR VINA"/>
    <d v="2023-09-26T00:00:00"/>
    <s v="20230926-7013-3"/>
    <s v="매출대금 회수시 수수료"/>
    <x v="3922"/>
    <x v="0"/>
  </r>
  <r>
    <x v="80"/>
    <x v="80"/>
    <s v="Kwangmyung Semiconductor CO.,"/>
    <d v="2023-09-27T00:00:00"/>
    <s v="20230927-7011-3"/>
    <s v="매출대금 회수시 수수료"/>
    <x v="3923"/>
    <x v="0"/>
  </r>
  <r>
    <x v="80"/>
    <x v="80"/>
    <s v="QUINTEC LASER SEMICONDUCTOR"/>
    <d v="2023-09-27T00:00:00"/>
    <s v="20230927-7012-3"/>
    <s v="매출대금 회수시 수수료"/>
    <x v="3924"/>
    <x v="0"/>
  </r>
  <r>
    <x v="80"/>
    <x v="80"/>
    <s v="(주)큐에스아이"/>
    <d v="2023-09-27T00:00:00"/>
    <s v="20230927-7013-3"/>
    <s v="매출대금 회수시 수수료"/>
    <x v="1674"/>
    <x v="0"/>
  </r>
  <r>
    <x v="80"/>
    <x v="80"/>
    <s v="케이지엘(주)"/>
    <d v="2023-09-30T00:00:00"/>
    <s v="20230930-7014-1"/>
    <s v="수출운송료"/>
    <x v="1018"/>
    <x v="0"/>
  </r>
  <r>
    <x v="80"/>
    <x v="80"/>
    <s v="(주)하나로티앤에스"/>
    <d v="2023-09-30T00:00:00"/>
    <s v="20230930-7015-1"/>
    <s v="수출운송료"/>
    <x v="1244"/>
    <x v="0"/>
  </r>
  <r>
    <x v="80"/>
    <x v="80"/>
    <s v="(주)세영로지스틱스"/>
    <d v="2023-09-30T00:00:00"/>
    <s v="20230930-7016-1"/>
    <s v="수출운송료"/>
    <x v="121"/>
    <x v="0"/>
  </r>
  <r>
    <x v="80"/>
    <x v="80"/>
    <s v="케이이엑스익스프에스코리아 주식회사"/>
    <d v="2023-09-30T00:00:00"/>
    <s v="20230930-7017-3"/>
    <s v="수출운송료"/>
    <x v="3925"/>
    <x v="0"/>
  </r>
  <r>
    <x v="80"/>
    <x v="80"/>
    <s v="(주)정원익스프레스"/>
    <d v="2023-09-30T00:00:00"/>
    <s v="20230930-7018-1"/>
    <s v="9월 정원익프레스 이용료"/>
    <x v="596"/>
    <x v="0"/>
  </r>
  <r>
    <x v="80"/>
    <x v="80"/>
    <s v="LUMENS VINA CO., LTD"/>
    <d v="2023-10-17T00:00:00"/>
    <s v="20231017-7006-3"/>
    <s v="매출대금 회수시 수수료"/>
    <x v="1292"/>
    <x v="0"/>
  </r>
  <r>
    <x v="80"/>
    <x v="80"/>
    <s v="JIANGXI HONGLI TRONIC CO LTD"/>
    <d v="2023-10-17T00:00:00"/>
    <s v="20231017-7007-3"/>
    <s v="매출대금 회수시 수수료"/>
    <x v="3926"/>
    <x v="0"/>
  </r>
  <r>
    <x v="80"/>
    <x v="80"/>
    <s v="SANKEN ELECTRIC CO LTD"/>
    <d v="2023-10-17T00:00:00"/>
    <s v="20231017-7008-3"/>
    <s v="매출대금 회수시 수수료"/>
    <x v="1292"/>
    <x v="0"/>
  </r>
  <r>
    <x v="80"/>
    <x v="80"/>
    <s v="SEOUL SEMICONDUCTOR VINA"/>
    <d v="2023-10-17T00:00:00"/>
    <s v="20231017-7009-3"/>
    <s v="매출대금 회수시 수수료"/>
    <x v="3927"/>
    <x v="0"/>
  </r>
  <r>
    <x v="80"/>
    <x v="80"/>
    <s v="MITAKA CO LTD"/>
    <d v="2023-10-17T00:00:00"/>
    <s v="20231017-7014-3"/>
    <s v="100pin 선결제시 수수료"/>
    <x v="1024"/>
    <x v="0"/>
  </r>
  <r>
    <x v="80"/>
    <x v="80"/>
    <s v="㈜옵토리치일렉트로닉스"/>
    <d v="2023-10-23T00:00:00"/>
    <s v="20231023-7008-3"/>
    <s v="매출대금 회수시 수수료"/>
    <x v="1292"/>
    <x v="0"/>
  </r>
  <r>
    <x v="80"/>
    <x v="80"/>
    <s v="(주)한국무역정보통신"/>
    <d v="2023-10-25T00:00:00"/>
    <s v="20231025-7005-1"/>
    <s v="전자무역서비스 이용료"/>
    <x v="3928"/>
    <x v="0"/>
  </r>
  <r>
    <x v="80"/>
    <x v="80"/>
    <s v="JCSHI-TECHNOLOGY"/>
    <d v="2023-10-25T00:00:00"/>
    <s v="20231025-7027-3"/>
    <s v="매출대금 회수시 수수료"/>
    <x v="3929"/>
    <x v="0"/>
  </r>
  <r>
    <x v="80"/>
    <x v="80"/>
    <s v="Jingnan Electronics CO., LTD"/>
    <d v="2023-10-25T00:00:00"/>
    <s v="20231025-7028-3"/>
    <s v="매출대금 회수시 수수료"/>
    <x v="3930"/>
    <x v="0"/>
  </r>
  <r>
    <x v="80"/>
    <x v="80"/>
    <s v="Huizhou Espace photoglectric Co.,LTD"/>
    <d v="2023-10-25T00:00:00"/>
    <s v="20231025-7029-3"/>
    <s v="매출대금 회수시 수수료"/>
    <x v="3931"/>
    <x v="0"/>
  </r>
  <r>
    <x v="80"/>
    <x v="80"/>
    <s v="SHENZHEN"/>
    <d v="2023-10-25T00:00:00"/>
    <s v="20231025-7031-3"/>
    <s v="매출대금 회수시 수수료"/>
    <x v="3930"/>
    <x v="0"/>
  </r>
  <r>
    <x v="80"/>
    <x v="80"/>
    <s v="월드로드항공해운(주)"/>
    <d v="2023-10-25T00:00:00"/>
    <s v="20231025-7037-3"/>
    <s v="수출운송료"/>
    <x v="1023"/>
    <x v="0"/>
  </r>
  <r>
    <x v="80"/>
    <x v="80"/>
    <s v="(주)정원익스프레스"/>
    <d v="2023-10-31T00:00:00"/>
    <s v="20231031-7047-1"/>
    <s v="10월 정원익프레스 이용료"/>
    <x v="611"/>
    <x v="0"/>
  </r>
  <r>
    <x v="80"/>
    <x v="80"/>
    <s v="(주)하나로티앤에스"/>
    <d v="2023-10-31T00:00:00"/>
    <s v="20231031-7049-1"/>
    <s v="수출운송료"/>
    <x v="431"/>
    <x v="0"/>
  </r>
  <r>
    <x v="80"/>
    <x v="80"/>
    <s v="(주)세영로지스틱스"/>
    <d v="2023-10-31T00:00:00"/>
    <s v="20231031-7050-1"/>
    <s v="수출운송료"/>
    <x v="466"/>
    <x v="0"/>
  </r>
  <r>
    <x v="80"/>
    <x v="80"/>
    <s v="케이지엘(주)"/>
    <d v="2023-10-31T00:00:00"/>
    <s v="20231031-7052-1"/>
    <s v="수출운송료"/>
    <x v="1018"/>
    <x v="0"/>
  </r>
  <r>
    <x v="80"/>
    <x v="80"/>
    <s v="SEOUL SEMICONDUCTOR VINA"/>
    <d v="2023-11-01T00:00:00"/>
    <s v="20231101-7003-3"/>
    <s v="매출대금 회수시 수수료"/>
    <x v="3932"/>
    <x v="0"/>
  </r>
  <r>
    <x v="80"/>
    <x v="80"/>
    <s v="GUANGZHOU DONG DO ELECTRONICS"/>
    <d v="2023-11-01T00:00:00"/>
    <s v="20231101-7004-3"/>
    <s v="매출대금 회수시 수수료"/>
    <x v="3933"/>
    <x v="0"/>
  </r>
  <r>
    <x v="80"/>
    <x v="80"/>
    <s v="Huizhou Espace photoglectric Co.,LTD"/>
    <d v="2023-11-10T00:00:00"/>
    <s v="20231110-7006-3"/>
    <s v="매출대금 회수시 수수료"/>
    <x v="3934"/>
    <x v="0"/>
  </r>
  <r>
    <x v="80"/>
    <x v="80"/>
    <s v="SHENZHEN CITY SUNMOON ELEC"/>
    <d v="2023-11-10T00:00:00"/>
    <s v="20231110-7007-3"/>
    <s v="매출대금 회수시 수수료"/>
    <x v="3935"/>
    <x v="0"/>
  </r>
  <r>
    <x v="80"/>
    <x v="80"/>
    <s v="OSRAM Opto Semiconductors Sdn."/>
    <d v="2023-11-10T00:00:00"/>
    <s v="20231110-7008-3"/>
    <s v="매출대금 회수시 수수료"/>
    <x v="3936"/>
    <x v="0"/>
  </r>
  <r>
    <x v="80"/>
    <x v="80"/>
    <s v="Jingnan Electronics CO., LTD"/>
    <d v="2023-11-10T00:00:00"/>
    <s v="20231110-7009-3"/>
    <s v="매출대금 회수시 수수료"/>
    <x v="3937"/>
    <x v="0"/>
  </r>
  <r>
    <x v="80"/>
    <x v="80"/>
    <s v="SHENZHEN"/>
    <d v="2023-11-10T00:00:00"/>
    <s v="20231110-7010-3"/>
    <s v="매출대금 회수시 수수료"/>
    <x v="3937"/>
    <x v="0"/>
  </r>
  <r>
    <x v="80"/>
    <x v="80"/>
    <s v="Suzhou HCUT semiconductor Co.,Ltd"/>
    <d v="2023-11-14T00:00:00"/>
    <s v="20231114-7008-3"/>
    <s v="전사지 선결제시 수수료"/>
    <x v="3938"/>
    <x v="0"/>
  </r>
  <r>
    <x v="80"/>
    <x v="80"/>
    <s v="GUANGZHOU DONG DO ELECTRONICS"/>
    <d v="2023-11-23T00:00:00"/>
    <s v="20231123-7004-3"/>
    <s v="매출대금 회수시 수수료"/>
    <x v="3939"/>
    <x v="0"/>
  </r>
  <r>
    <x v="80"/>
    <x v="80"/>
    <s v="Kwangmyung Semiconductor CO.,"/>
    <d v="2023-11-23T00:00:00"/>
    <s v="20231123-7005-3"/>
    <s v="매출대금 회수시 수수료"/>
    <x v="3940"/>
    <x v="0"/>
  </r>
  <r>
    <x v="80"/>
    <x v="80"/>
    <s v="SANKEN ELECTRIC CO LTD"/>
    <d v="2023-11-23T00:00:00"/>
    <s v="20231123-7006-3"/>
    <s v="매출대금 회수시 수수료"/>
    <x v="1292"/>
    <x v="0"/>
  </r>
  <r>
    <x v="80"/>
    <x v="80"/>
    <s v="CT MICROELECTRONICS"/>
    <d v="2023-11-23T00:00:00"/>
    <s v="20231123-7007-3"/>
    <s v="매출대금 회수시 수수료"/>
    <x v="3941"/>
    <x v="0"/>
  </r>
  <r>
    <x v="80"/>
    <x v="80"/>
    <s v="(주)원반도체"/>
    <d v="2023-11-23T00:00:00"/>
    <s v="20231123-7008-3"/>
    <s v="매출대금 회수시 수수료"/>
    <x v="3942"/>
    <x v="0"/>
  </r>
  <r>
    <x v="80"/>
    <x v="80"/>
    <s v="(주)한국무역정보통신"/>
    <d v="2023-11-27T00:00:00"/>
    <s v="20231127-7017-1"/>
    <s v="수출운송료"/>
    <x v="3943"/>
    <x v="0"/>
  </r>
  <r>
    <x v="80"/>
    <x v="80"/>
    <s v="(주)정원익스프레스"/>
    <d v="2023-11-30T00:00:00"/>
    <s v="20231130-7039-1"/>
    <s v="11월 정원익프레스 이용료"/>
    <x v="636"/>
    <x v="0"/>
  </r>
  <r>
    <x v="80"/>
    <x v="80"/>
    <s v="케이이엑스익스프에스코리아 주식회사"/>
    <d v="2023-11-30T00:00:00"/>
    <s v="20231130-7044-3"/>
    <s v="수출운송료"/>
    <x v="3944"/>
    <x v="0"/>
  </r>
  <r>
    <x v="80"/>
    <x v="80"/>
    <s v="(주)세영로지스틱스"/>
    <d v="2023-11-30T00:00:00"/>
    <s v="20231130-7045-1"/>
    <s v="수출운송료"/>
    <x v="466"/>
    <x v="0"/>
  </r>
  <r>
    <x v="80"/>
    <x v="80"/>
    <s v="(주)하나로티앤에스"/>
    <d v="2023-11-30T00:00:00"/>
    <s v="20231130-7046-1"/>
    <s v="수출운송료"/>
    <x v="431"/>
    <x v="0"/>
  </r>
  <r>
    <x v="80"/>
    <x v="80"/>
    <s v="SHANDONG INSPUR HUAGUANG"/>
    <d v="2023-12-05T00:00:00"/>
    <s v="20231205-7009-3"/>
    <s v="매출대금 회수시 수수료"/>
    <x v="3945"/>
    <x v="0"/>
  </r>
  <r>
    <x v="80"/>
    <x v="80"/>
    <s v="JIANGXI LATTICEPOWER"/>
    <d v="2023-12-05T00:00:00"/>
    <s v="20231205-7010-3"/>
    <s v="매출대금 회수시 수수료"/>
    <x v="3946"/>
    <x v="0"/>
  </r>
  <r>
    <x v="80"/>
    <x v="80"/>
    <s v="SHENZHEN"/>
    <d v="2023-12-06T00:00:00"/>
    <s v="20231206-7004-3"/>
    <s v="매출대금 회수시 수수료"/>
    <x v="3947"/>
    <x v="0"/>
  </r>
  <r>
    <x v="80"/>
    <x v="80"/>
    <s v="OSRAM Opto Semiconductors Sdn."/>
    <d v="2023-12-06T00:00:00"/>
    <s v="20231206-7005-3"/>
    <s v="매출대금 회수시 수수료"/>
    <x v="3948"/>
    <x v="0"/>
  </r>
  <r>
    <x v="80"/>
    <x v="80"/>
    <s v="Jingnan Electronics CO., LTD"/>
    <d v="2023-12-07T00:00:00"/>
    <s v="20231207-7003-3"/>
    <s v="매출대금 회수시 수수료"/>
    <x v="3949"/>
    <x v="0"/>
  </r>
  <r>
    <x v="80"/>
    <x v="80"/>
    <s v="LUMENS VINA CO., LTD"/>
    <d v="2023-12-07T00:00:00"/>
    <s v="20231207-7004-3"/>
    <s v="매출대금 회수시 수수료"/>
    <x v="1005"/>
    <x v="0"/>
  </r>
  <r>
    <x v="80"/>
    <x v="80"/>
    <s v="SHENZHEN INVSEMI TECHNOLOGY CO"/>
    <d v="2023-12-07T00:00:00"/>
    <s v="20231207-7005-3"/>
    <s v="매출대금 회수시 수수료"/>
    <x v="3950"/>
    <x v="0"/>
  </r>
  <r>
    <x v="80"/>
    <x v="80"/>
    <s v="(주)큐에스아이"/>
    <d v="2023-12-07T00:00:00"/>
    <s v="20231207-7006-3"/>
    <s v="매출대금 회수시 수수료"/>
    <x v="1674"/>
    <x v="0"/>
  </r>
  <r>
    <x v="80"/>
    <x v="80"/>
    <s v="GUANGZHOU DONG DO ELECTRONICS"/>
    <d v="2023-12-20T00:00:00"/>
    <s v="20231220-7001-3"/>
    <s v="매출대금 회수시 수수료"/>
    <x v="3951"/>
    <x v="0"/>
  </r>
  <r>
    <x v="80"/>
    <x v="80"/>
    <s v="(주)한국무역정보통신"/>
    <d v="2023-12-22T00:00:00"/>
    <s v="20231222-7007-1"/>
    <s v="전자무역거래이용료"/>
    <x v="3952"/>
    <x v="0"/>
  </r>
  <r>
    <x v="80"/>
    <x v="80"/>
    <s v="(주)세미칩스"/>
    <d v="2023-12-22T00:00:00"/>
    <s v="20231222-7011-4"/>
    <s v="11월분 매입액 결제시 수수료"/>
    <x v="1292"/>
    <x v="0"/>
  </r>
  <r>
    <x v="80"/>
    <x v="80"/>
    <s v="Nantong Hualong Microelectronics Co. LTD"/>
    <d v="2023-12-22T00:00:00"/>
    <s v="20231222-7012-3"/>
    <s v="11월 패키지 물대 송금시 수수료"/>
    <x v="1024"/>
    <x v="0"/>
  </r>
  <r>
    <x v="80"/>
    <x v="80"/>
    <s v="Shenzhen Qingyi Photomask"/>
    <d v="2023-12-22T00:00:00"/>
    <s v="20231222-7013-3"/>
    <s v="11월 마스크 물대 송금시 수수료"/>
    <x v="1024"/>
    <x v="0"/>
  </r>
  <r>
    <x v="80"/>
    <x v="80"/>
    <s v="CHANGZHOU GALAXY CENTURY MICRO"/>
    <d v="2023-12-22T00:00:00"/>
    <s v="20231222-7014-3"/>
    <s v="11월 패키지 물대 송금시 수수료"/>
    <x v="1024"/>
    <x v="0"/>
  </r>
  <r>
    <x v="80"/>
    <x v="80"/>
    <s v="NANJING GUOSHENG ELECTRONIC CO"/>
    <d v="2023-12-22T00:00:00"/>
    <s v="20231222-7015-3"/>
    <s v="11월 wafer 물대 송금시 수수료"/>
    <x v="1024"/>
    <x v="0"/>
  </r>
  <r>
    <x v="80"/>
    <x v="80"/>
    <s v="NANJING EVERGREEN TRADE CO LTD"/>
    <d v="2023-12-22T00:00:00"/>
    <s v="20231222-7016-4"/>
    <s v="11월 Wafer 물대 송금시 수수료"/>
    <x v="1024"/>
    <x v="0"/>
  </r>
  <r>
    <x v="80"/>
    <x v="80"/>
    <s v="JCSHI-TECHNOLOGY"/>
    <d v="2023-12-22T00:00:00"/>
    <s v="20231222-7017-3"/>
    <s v="11월 전사지 물대 송금시 수수료"/>
    <x v="1024"/>
    <x v="0"/>
  </r>
  <r>
    <x v="80"/>
    <x v="80"/>
    <s v="SUZHOU RUI HONG ELECTRONIC CHE"/>
    <d v="2023-12-22T00:00:00"/>
    <s v="20231222-7018-3"/>
    <s v="11월 약품 물대 송금시 수수료"/>
    <x v="1024"/>
    <x v="0"/>
  </r>
  <r>
    <x v="80"/>
    <x v="80"/>
    <s v="(주)제엠제코"/>
    <d v="2023-12-29T00:00:00"/>
    <s v="20231229-7001-3"/>
    <s v="매출대금 회수시 수수료"/>
    <x v="3953"/>
    <x v="0"/>
  </r>
  <r>
    <x v="80"/>
    <x v="80"/>
    <s v="(주)원반도체"/>
    <d v="2023-12-29T00:00:00"/>
    <s v="20231229-7002-3"/>
    <s v="매출대금 회수시 수수료"/>
    <x v="3954"/>
    <x v="0"/>
  </r>
  <r>
    <x v="80"/>
    <x v="80"/>
    <s v="(주)큐에스아이"/>
    <d v="2023-12-29T00:00:00"/>
    <s v="20231229-7003-3"/>
    <s v="매출대금 회수시 수수료"/>
    <x v="3955"/>
    <x v="0"/>
  </r>
  <r>
    <x v="80"/>
    <x v="80"/>
    <s v="Jiangxi MTC Optoelectronics Co., LTD"/>
    <d v="2023-12-29T00:00:00"/>
    <s v="20231229-7004-3"/>
    <s v="매출대금 회수시 수수료"/>
    <x v="3956"/>
    <x v="0"/>
  </r>
  <r>
    <x v="80"/>
    <x v="80"/>
    <s v="SANKEN ELECTRIC CO LTD"/>
    <d v="2023-12-29T00:00:00"/>
    <s v="20231229-7005-3"/>
    <s v="매출대금 회수시 수수료"/>
    <x v="3957"/>
    <x v="0"/>
  </r>
  <r>
    <x v="80"/>
    <x v="80"/>
    <s v="shenzhen keweixin optics"/>
    <d v="2023-12-29T00:00:00"/>
    <s v="20231229-7006-3"/>
    <s v="매출대금 회수시 수수료"/>
    <x v="3958"/>
    <x v="0"/>
  </r>
  <r>
    <x v="80"/>
    <x v="80"/>
    <s v="SHENZHEN JUFEI OPTOELECTRONICS"/>
    <d v="2023-12-29T00:00:00"/>
    <s v="20231229-7007-3"/>
    <s v="매출대금 회수시 수수료"/>
    <x v="3959"/>
    <x v="0"/>
  </r>
  <r>
    <x v="80"/>
    <x v="80"/>
    <s v="SHENZHEN CITY SUNMOON ELEC"/>
    <d v="2023-12-29T00:00:00"/>
    <s v="20231229-7008-3"/>
    <s v="매출대금 회수시 수수료"/>
    <x v="3960"/>
    <x v="0"/>
  </r>
  <r>
    <x v="80"/>
    <x v="80"/>
    <s v="Kwangmyung Semiconductor CO.,"/>
    <d v="2023-12-29T00:00:00"/>
    <s v="20231229-7010-3"/>
    <s v="매출대금 회수시 수수료"/>
    <x v="3961"/>
    <x v="0"/>
  </r>
  <r>
    <x v="80"/>
    <x v="80"/>
    <s v="QUINTEC LASER SEMICONDUCTOR"/>
    <d v="2023-12-29T00:00:00"/>
    <s v="20231229-7011-3"/>
    <s v="매출대금 회수시 수수료"/>
    <x v="3962"/>
    <x v="0"/>
  </r>
  <r>
    <x v="80"/>
    <x v="80"/>
    <s v="㈜옵토리치일렉트로닉스"/>
    <d v="2023-12-29T00:00:00"/>
    <s v="20231229-7012-3"/>
    <s v="매출대금 회수시 수수료"/>
    <x v="1005"/>
    <x v="0"/>
  </r>
  <r>
    <x v="80"/>
    <x v="80"/>
    <s v="SEOUL SEMICONDUCTOR VINA"/>
    <d v="2023-12-29T00:00:00"/>
    <s v="20231229-7013-3"/>
    <s v="매출대금 회수시 수수료"/>
    <x v="3963"/>
    <x v="0"/>
  </r>
  <r>
    <x v="80"/>
    <x v="80"/>
    <s v="LUMENS VINA CO., LTD"/>
    <d v="2023-12-29T00:00:00"/>
    <s v="20231229-7015-3"/>
    <s v="매출대금 회수시 수수료"/>
    <x v="3919"/>
    <x v="0"/>
  </r>
  <r>
    <x v="80"/>
    <x v="80"/>
    <s v="SHANDONG INSPUR HUAGUANG"/>
    <d v="2023-12-29T00:00:00"/>
    <s v="20231229-7016-3"/>
    <s v="매출대금 회수시 수수료"/>
    <x v="3964"/>
    <x v="0"/>
  </r>
  <r>
    <x v="80"/>
    <x v="80"/>
    <s v="SHENZHEN"/>
    <d v="2023-12-29T00:00:00"/>
    <s v="20231229-7017-3"/>
    <s v="매출대금 회수시 수수료"/>
    <x v="3965"/>
    <x v="0"/>
  </r>
  <r>
    <x v="80"/>
    <x v="80"/>
    <s v="(주)정원익스프레스"/>
    <d v="2023-12-30T00:00:00"/>
    <s v="20231230-7006-1"/>
    <s v="12월 정원익프레스 이용료"/>
    <x v="3966"/>
    <x v="0"/>
  </r>
  <r>
    <x v="80"/>
    <x v="80"/>
    <s v="케이지엘(주)"/>
    <d v="2023-12-31T00:00:00"/>
    <s v="20231231-7021-1"/>
    <s v="수출운송료"/>
    <x v="1018"/>
    <x v="0"/>
  </r>
  <r>
    <x v="80"/>
    <x v="80"/>
    <s v="(주)하나로티앤에스"/>
    <d v="2023-12-31T00:00:00"/>
    <s v="20231231-7022-1"/>
    <s v="수출운송료"/>
    <x v="431"/>
    <x v="0"/>
  </r>
  <r>
    <x v="80"/>
    <x v="80"/>
    <s v="케이이엑스익스프에스코리아 주식회사"/>
    <d v="2023-12-31T00:00:00"/>
    <s v="20231231-7023-3"/>
    <s v="수출운송료"/>
    <x v="3967"/>
    <x v="0"/>
  </r>
  <r>
    <x v="81"/>
    <x v="81"/>
    <s v="ODT VINA CO.,LTD"/>
    <d v="2023-06-14T00:00:00"/>
    <s v="20230614-7008-1"/>
    <s v="오디텍 베트남 법인 출자금"/>
    <x v="419"/>
    <x v="0"/>
  </r>
  <r>
    <x v="82"/>
    <x v="82"/>
    <s v="(주)LG유플러스"/>
    <d v="2023-01-31T00:00:00"/>
    <s v="20230131-7007-1"/>
    <s v="전화요금"/>
    <x v="3968"/>
    <x v="0"/>
  </r>
  <r>
    <x v="82"/>
    <x v="82"/>
    <s v="(주)LG유플러스"/>
    <d v="2023-01-31T00:00:00"/>
    <s v="20230131-7010-7"/>
    <s v="인터넷이용료"/>
    <x v="3969"/>
    <x v="0"/>
  </r>
  <r>
    <x v="82"/>
    <x v="82"/>
    <s v="(주)LG유플러스"/>
    <d v="2023-02-28T00:00:00"/>
    <s v="20230228-7007-7"/>
    <s v="인터넷이용료"/>
    <x v="3969"/>
    <x v="0"/>
  </r>
  <r>
    <x v="82"/>
    <x v="82"/>
    <s v="(주)LG유플러스"/>
    <d v="2023-02-28T00:00:00"/>
    <s v="20230228-7008-1"/>
    <s v="전화요금"/>
    <x v="3970"/>
    <x v="0"/>
  </r>
  <r>
    <x v="82"/>
    <x v="82"/>
    <s v="(주)LG유플러스"/>
    <d v="2023-03-31T00:00:00"/>
    <s v="20230331-7008-1"/>
    <s v="전화요금"/>
    <x v="3971"/>
    <x v="0"/>
  </r>
  <r>
    <x v="82"/>
    <x v="82"/>
    <s v="(주)LG유플러스"/>
    <d v="2023-03-31T00:00:00"/>
    <s v="20230331-7009-8"/>
    <s v="인터넷이용료"/>
    <x v="3969"/>
    <x v="0"/>
  </r>
  <r>
    <x v="82"/>
    <x v="82"/>
    <s v="(주)LG유플러스"/>
    <d v="2023-04-25T00:00:00"/>
    <s v="20230425-7026-9"/>
    <s v="인터넷이용료"/>
    <x v="3969"/>
    <x v="0"/>
  </r>
  <r>
    <x v="82"/>
    <x v="82"/>
    <s v="(주)LG유플러스"/>
    <d v="2023-04-28T00:00:00"/>
    <s v="20230428-7013-1"/>
    <s v="전화요금"/>
    <x v="3972"/>
    <x v="0"/>
  </r>
  <r>
    <x v="82"/>
    <x v="82"/>
    <s v="(주)LG유플러스"/>
    <d v="2023-05-25T00:00:00"/>
    <s v="20230525-7005-9"/>
    <s v="인터넷이용료"/>
    <x v="3973"/>
    <x v="0"/>
  </r>
  <r>
    <x v="82"/>
    <x v="82"/>
    <s v="(주)LG유플러스"/>
    <d v="2023-05-31T00:00:00"/>
    <s v="20230531-7016-1"/>
    <s v="전화요금"/>
    <x v="3974"/>
    <x v="0"/>
  </r>
  <r>
    <x v="82"/>
    <x v="82"/>
    <s v="(주)LG유플러스"/>
    <d v="2023-06-26T00:00:00"/>
    <s v="20230626-7007-9"/>
    <s v="인터넷이용료"/>
    <x v="3969"/>
    <x v="0"/>
  </r>
  <r>
    <x v="82"/>
    <x v="82"/>
    <s v="(주)LG유플러스"/>
    <d v="2023-06-30T00:00:00"/>
    <s v="20230630-7018-1"/>
    <s v="전화요금"/>
    <x v="3975"/>
    <x v="0"/>
  </r>
  <r>
    <x v="82"/>
    <x v="82"/>
    <s v="(주)LG유플러스"/>
    <d v="2023-07-25T00:00:00"/>
    <s v="20230725-7024-9"/>
    <s v="인터넷이용료"/>
    <x v="3969"/>
    <x v="0"/>
  </r>
  <r>
    <x v="82"/>
    <x v="82"/>
    <s v="(주)LG유플러스"/>
    <d v="2023-07-25T00:00:00"/>
    <s v="20230725-7053-1"/>
    <s v="전화요금"/>
    <x v="3976"/>
    <x v="0"/>
  </r>
  <r>
    <x v="82"/>
    <x v="82"/>
    <s v="(주)LG유플러스"/>
    <d v="2023-08-31T00:00:00"/>
    <s v="20230831-7010-9"/>
    <s v="인터넷이용료"/>
    <x v="3969"/>
    <x v="0"/>
  </r>
  <r>
    <x v="82"/>
    <x v="82"/>
    <s v="(주)LG유플러스"/>
    <d v="2023-08-31T00:00:00"/>
    <s v="20230831-7011-1"/>
    <s v="전화요금"/>
    <x v="3977"/>
    <x v="0"/>
  </r>
  <r>
    <x v="82"/>
    <x v="82"/>
    <s v="(주)LG유플러스"/>
    <d v="2023-09-25T00:00:00"/>
    <s v="20230925-7028-8"/>
    <s v="인터넷이용료"/>
    <x v="3969"/>
    <x v="0"/>
  </r>
  <r>
    <x v="82"/>
    <x v="82"/>
    <s v="(주)LG유플러스"/>
    <d v="2023-09-27T00:00:00"/>
    <s v="20230927-7009-1"/>
    <s v="전화요금"/>
    <x v="3978"/>
    <x v="0"/>
  </r>
  <r>
    <x v="82"/>
    <x v="82"/>
    <s v="(주)LG유플러스"/>
    <d v="2023-10-31T00:00:00"/>
    <s v="20231031-7010-8"/>
    <s v="인터넷이용료"/>
    <x v="3969"/>
    <x v="0"/>
  </r>
  <r>
    <x v="82"/>
    <x v="82"/>
    <s v="(주)LG유플러스"/>
    <d v="2023-10-31T00:00:00"/>
    <s v="20231031-7012-1"/>
    <s v="전화요금"/>
    <x v="3979"/>
    <x v="0"/>
  </r>
  <r>
    <x v="82"/>
    <x v="82"/>
    <s v="(주)LG유플러스"/>
    <d v="2023-11-30T00:00:00"/>
    <s v="20231130-7013-8"/>
    <s v="인터넷이용료"/>
    <x v="3969"/>
    <x v="0"/>
  </r>
  <r>
    <x v="82"/>
    <x v="82"/>
    <s v="(주)LG유플러스"/>
    <d v="2023-11-30T00:00:00"/>
    <s v="20231130-7014-1"/>
    <s v="전화요금"/>
    <x v="3980"/>
    <x v="0"/>
  </r>
  <r>
    <x v="82"/>
    <x v="82"/>
    <s v="(주)오디텍전주지점"/>
    <d v="2023-11-30T00:00:00"/>
    <s v="20231130-7037-4"/>
    <s v="11월 소액"/>
    <x v="3981"/>
    <x v="0"/>
  </r>
  <r>
    <x v="82"/>
    <x v="82"/>
    <s v="(주)LG유플러스"/>
    <d v="2023-12-22T00:00:00"/>
    <s v="20231222-7021-8"/>
    <s v="인터넷이용료"/>
    <x v="3969"/>
    <x v="0"/>
  </r>
  <r>
    <x v="82"/>
    <x v="82"/>
    <s v="(주)LG유플러스"/>
    <d v="2023-12-22T00:00:00"/>
    <s v="20231222-7027-1"/>
    <s v="전화요금"/>
    <x v="3982"/>
    <x v="0"/>
  </r>
  <r>
    <x v="83"/>
    <x v="83"/>
    <s v="반도체사업부"/>
    <d v="2023-03-31T00:00:00"/>
    <s v="20230331-7070-1"/>
    <s v="1분기 퇴직급여충당금 설정"/>
    <x v="3983"/>
    <x v="0"/>
  </r>
  <r>
    <x v="83"/>
    <x v="83"/>
    <s v="미래에셋증권 주식회사"/>
    <d v="2023-03-31T00:00:00"/>
    <s v="20230331-7070-4"/>
    <s v="1분기 퇴직급여충당금 설정"/>
    <x v="3984"/>
    <x v="0"/>
  </r>
  <r>
    <x v="83"/>
    <x v="83"/>
    <s v="반도체사업부"/>
    <d v="2023-06-30T00:00:00"/>
    <s v="20230630-7079-1"/>
    <s v="2분기 퇴직급여충당금 설정"/>
    <x v="3985"/>
    <x v="0"/>
  </r>
  <r>
    <x v="83"/>
    <x v="83"/>
    <s v="미래에셋증권 주식회사"/>
    <d v="2023-06-30T00:00:00"/>
    <s v="20230630-7079-4"/>
    <s v="2분기 퇴직급여충당금 설정"/>
    <x v="3986"/>
    <x v="0"/>
  </r>
  <r>
    <x v="83"/>
    <x v="83"/>
    <s v="반도체사업부"/>
    <d v="2023-09-30T00:00:00"/>
    <s v="20230930-7029-1"/>
    <s v="3분기 퇴직급여충당금 설정"/>
    <x v="3987"/>
    <x v="0"/>
  </r>
  <r>
    <x v="83"/>
    <x v="83"/>
    <s v="미래에셋증권 주식회사"/>
    <d v="2023-09-30T00:00:00"/>
    <s v="20230930-7029-4"/>
    <s v="3분기 퇴직급여충당금 설정"/>
    <x v="3988"/>
    <x v="0"/>
  </r>
  <r>
    <x v="83"/>
    <x v="83"/>
    <s v="반도체사업부"/>
    <d v="2023-09-30T00:00:00"/>
    <s v="20230930-7029-5"/>
    <s v="3분기 퇴직급여충당금 설정"/>
    <x v="3989"/>
    <x v="0"/>
  </r>
  <r>
    <x v="84"/>
    <x v="84"/>
    <m/>
    <d v="2023-02-24T00:00:00"/>
    <s v="20230224-7010-1"/>
    <s v="문경미사원 퇴직금(13.07.01~23.01.31)"/>
    <x v="3990"/>
    <x v="0"/>
  </r>
  <r>
    <x v="84"/>
    <x v="84"/>
    <m/>
    <d v="2023-03-13T00:00:00"/>
    <s v="20230313-7011-1"/>
    <s v="박진선사원 퇴직금(19.05.01~23.01.31)"/>
    <x v="3991"/>
    <x v="0"/>
  </r>
  <r>
    <x v="84"/>
    <x v="84"/>
    <m/>
    <d v="2023-03-31T00:00:00"/>
    <s v="20230331-7066-1"/>
    <s v="김인수대리 퇴직금(16.01.07~23.03.24)"/>
    <x v="3992"/>
    <x v="0"/>
  </r>
  <r>
    <x v="84"/>
    <x v="84"/>
    <m/>
    <d v="2023-03-31T00:00:00"/>
    <s v="20230331-7066-2"/>
    <s v="서상원주임 퇴직금(18.05.14~23.03.31)"/>
    <x v="3993"/>
    <x v="0"/>
  </r>
  <r>
    <x v="84"/>
    <x v="84"/>
    <m/>
    <d v="2023-03-31T00:00:00"/>
    <s v="20230331-7066-3"/>
    <s v="김복선사원 퇴직금(21.08.24~23.03.13)"/>
    <x v="3994"/>
    <x v="0"/>
  </r>
  <r>
    <x v="84"/>
    <x v="84"/>
    <m/>
    <d v="2023-03-31T00:00:00"/>
    <s v="20230331-7070-2"/>
    <s v="1분기 퇴직급여충당금 설정"/>
    <x v="1"/>
    <x v="2873"/>
  </r>
  <r>
    <x v="84"/>
    <x v="84"/>
    <m/>
    <d v="2023-06-30T00:00:00"/>
    <s v="20230630-7078-1"/>
    <s v="유재훈기사 퇴직금(22.05.23~23.06.30)"/>
    <x v="680"/>
    <x v="0"/>
  </r>
  <r>
    <x v="84"/>
    <x v="84"/>
    <m/>
    <d v="2023-06-30T00:00:00"/>
    <s v="20230630-7079-2"/>
    <s v="2분기 퇴직급여충당금 설정"/>
    <x v="1"/>
    <x v="2874"/>
  </r>
  <r>
    <x v="84"/>
    <x v="84"/>
    <m/>
    <d v="2023-09-25T00:00:00"/>
    <s v="20230925-7018-1"/>
    <s v="김명준상무 퇴직금(07.06.01~23.09.16)"/>
    <x v="3995"/>
    <x v="0"/>
  </r>
  <r>
    <x v="84"/>
    <x v="84"/>
    <m/>
    <d v="2023-09-25T00:00:00"/>
    <s v="20230925-7018-2"/>
    <s v="최동욱부장 퇴직금(22.08.01~23.08.11)"/>
    <x v="3996"/>
    <x v="0"/>
  </r>
  <r>
    <x v="84"/>
    <x v="84"/>
    <m/>
    <d v="2023-09-25T00:00:00"/>
    <s v="20230925-7018-3"/>
    <s v="최강인기사 퇴직금(21.10.12~23.08.11)"/>
    <x v="3997"/>
    <x v="0"/>
  </r>
  <r>
    <x v="84"/>
    <x v="84"/>
    <m/>
    <d v="2023-09-25T00:00:00"/>
    <s v="20230925-7018-4"/>
    <s v="전지현사원 퇴직금(18.07.01~23.08.31)"/>
    <x v="3998"/>
    <x v="0"/>
  </r>
  <r>
    <x v="84"/>
    <x v="84"/>
    <m/>
    <d v="2023-09-30T00:00:00"/>
    <s v="20230930-7026-1"/>
    <s v="브라벤트과장 퇴직금(22.04.01~23.09.27)"/>
    <x v="686"/>
    <x v="0"/>
  </r>
  <r>
    <x v="84"/>
    <x v="84"/>
    <m/>
    <d v="2023-09-30T00:00:00"/>
    <s v="20230930-7029-2"/>
    <s v="3분기 퇴직급여충당금 설정"/>
    <x v="1"/>
    <x v="2875"/>
  </r>
  <r>
    <x v="84"/>
    <x v="84"/>
    <m/>
    <d v="2023-09-30T00:00:00"/>
    <s v="20230930-7029-6"/>
    <s v="3분기 퇴직급여충당금 설정"/>
    <x v="1"/>
    <x v="2876"/>
  </r>
  <r>
    <x v="84"/>
    <x v="84"/>
    <m/>
    <d v="2023-11-24T00:00:00"/>
    <s v="20231124-7003-1"/>
    <s v="정병훈대리 퇴직금(16.12.01~23.10.20)"/>
    <x v="3999"/>
    <x v="0"/>
  </r>
  <r>
    <x v="84"/>
    <x v="84"/>
    <m/>
    <d v="2023-11-24T00:00:00"/>
    <s v="20231124-7003-2"/>
    <s v="김성태기사 퇴직금(21.05.31~23.10.16)"/>
    <x v="4000"/>
    <x v="0"/>
  </r>
  <r>
    <x v="84"/>
    <x v="84"/>
    <m/>
    <d v="2023-11-24T00:00:00"/>
    <s v="20231124-7003-3"/>
    <s v="전유정사원 퇴직금(16.08.01~23.10.31)"/>
    <x v="4001"/>
    <x v="0"/>
  </r>
  <r>
    <x v="84"/>
    <x v="84"/>
    <m/>
    <d v="2023-11-24T00:00:00"/>
    <s v="20231124-7003-4"/>
    <s v="정민희사원 퇴직금(21.08.17~23.10.31)"/>
    <x v="4002"/>
    <x v="0"/>
  </r>
  <r>
    <x v="84"/>
    <x v="84"/>
    <m/>
    <d v="2023-12-22T00:00:00"/>
    <s v="20231222-7009-1"/>
    <s v="김용완대리 퇴직금(21.09.01~23.11.30)"/>
    <x v="4003"/>
    <x v="0"/>
  </r>
  <r>
    <x v="84"/>
    <x v="84"/>
    <m/>
    <d v="2023-12-22T00:00:00"/>
    <s v="20231222-7009-2"/>
    <s v="윤미라사원 퇴직금(19.05.01~23.11.24)"/>
    <x v="4004"/>
    <x v="0"/>
  </r>
  <r>
    <x v="84"/>
    <x v="84"/>
    <m/>
    <d v="2023-12-31T00:00:00"/>
    <s v="20231231-7017-1"/>
    <s v="최재우주임 퇴직금(21.01.13~23.12.13)"/>
    <x v="4005"/>
    <x v="0"/>
  </r>
  <r>
    <x v="84"/>
    <x v="84"/>
    <m/>
    <d v="2023-12-31T00:00:00"/>
    <s v="20231231-7017-2"/>
    <s v="김소정기사 퇴직금(22.10.19~23.12.29)"/>
    <x v="4006"/>
    <x v="0"/>
  </r>
  <r>
    <x v="84"/>
    <x v="84"/>
    <m/>
    <d v="2023-12-31T00:00:00"/>
    <s v="20231231-7017-3"/>
    <s v="이대현기사 퇴직금(22.10.19~23.12.15)"/>
    <x v="4007"/>
    <x v="0"/>
  </r>
  <r>
    <x v="84"/>
    <x v="84"/>
    <m/>
    <d v="2023-12-31T00:00:00"/>
    <s v="20231231-7017-4"/>
    <s v="황고은사원 퇴직금(22.12.01~23.12.13)"/>
    <x v="4008"/>
    <x v="0"/>
  </r>
  <r>
    <x v="85"/>
    <x v="85"/>
    <m/>
    <d v="2023-02-24T00:00:00"/>
    <s v="20230224-7010-2"/>
    <s v="문경미사원 퇴직금 지급"/>
    <x v="1"/>
    <x v="808"/>
  </r>
  <r>
    <x v="85"/>
    <x v="85"/>
    <m/>
    <d v="2023-02-24T00:00:00"/>
    <s v="20230224-7010-3"/>
    <s v="퇴직연금 추가 불입"/>
    <x v="3990"/>
    <x v="0"/>
  </r>
  <r>
    <x v="85"/>
    <x v="85"/>
    <m/>
    <d v="2023-03-13T00:00:00"/>
    <s v="20230313-7011-2"/>
    <s v="박진선사원 퇴직금 지급"/>
    <x v="1"/>
    <x v="837"/>
  </r>
  <r>
    <x v="85"/>
    <x v="85"/>
    <m/>
    <d v="2023-03-13T00:00:00"/>
    <s v="20230313-7011-3"/>
    <s v="퇴직연금 추가 불입"/>
    <x v="3991"/>
    <x v="0"/>
  </r>
  <r>
    <x v="85"/>
    <x v="85"/>
    <m/>
    <d v="2023-03-31T00:00:00"/>
    <s v="20230331-7070-3"/>
    <s v="1분기 퇴직급여충당금 설정"/>
    <x v="4009"/>
    <x v="0"/>
  </r>
  <r>
    <x v="85"/>
    <x v="85"/>
    <m/>
    <d v="2023-04-25T00:00:00"/>
    <s v="20230425-7001-2"/>
    <s v="김인수대리외2명 퇴직금"/>
    <x v="1"/>
    <x v="725"/>
  </r>
  <r>
    <x v="85"/>
    <x v="85"/>
    <m/>
    <d v="2023-04-25T00:00:00"/>
    <s v="20230425-7001-3"/>
    <s v="퇴직연금추가 불입"/>
    <x v="4010"/>
    <x v="0"/>
  </r>
  <r>
    <x v="85"/>
    <x v="85"/>
    <m/>
    <d v="2023-06-30T00:00:00"/>
    <s v="20230630-7079-3"/>
    <s v="2분기 퇴직급여충당금 설정"/>
    <x v="4011"/>
    <x v="0"/>
  </r>
  <r>
    <x v="85"/>
    <x v="85"/>
    <m/>
    <d v="2023-07-25T00:00:00"/>
    <s v="20230725-7003-2"/>
    <s v="유재훈기사 퇴직연금 지급"/>
    <x v="1"/>
    <x v="2877"/>
  </r>
  <r>
    <x v="85"/>
    <x v="85"/>
    <m/>
    <d v="2023-07-25T00:00:00"/>
    <s v="20230725-7003-3"/>
    <s v="퇴직연금추가 불입"/>
    <x v="680"/>
    <x v="0"/>
  </r>
  <r>
    <x v="85"/>
    <x v="85"/>
    <m/>
    <d v="2023-09-25T00:00:00"/>
    <s v="20230925-7018-5"/>
    <s v="김명준상무외3명 퇴직금지급"/>
    <x v="1"/>
    <x v="2878"/>
  </r>
  <r>
    <x v="85"/>
    <x v="85"/>
    <m/>
    <d v="2023-09-25T00:00:00"/>
    <s v="20230925-7018-6"/>
    <s v="퇴직연금 추가 불입"/>
    <x v="4012"/>
    <x v="0"/>
  </r>
  <r>
    <x v="85"/>
    <x v="85"/>
    <m/>
    <d v="2023-09-30T00:00:00"/>
    <s v="20230930-7029-3"/>
    <s v="3분기 퇴직급여충당금 설정"/>
    <x v="4013"/>
    <x v="0"/>
  </r>
  <r>
    <x v="85"/>
    <x v="85"/>
    <m/>
    <d v="2023-10-25T00:00:00"/>
    <s v="20231025-7001-2"/>
    <s v="브라벤트과장 퇴직금 지급"/>
    <x v="1"/>
    <x v="735"/>
  </r>
  <r>
    <x v="85"/>
    <x v="85"/>
    <m/>
    <d v="2023-10-25T00:00:00"/>
    <s v="20231025-7001-3"/>
    <s v="퇴직연금추가 불입"/>
    <x v="686"/>
    <x v="0"/>
  </r>
  <r>
    <x v="85"/>
    <x v="85"/>
    <m/>
    <d v="2023-11-24T00:00:00"/>
    <s v="20231124-7003-5"/>
    <s v="정병훈대리외3명 퇴직금지급"/>
    <x v="1"/>
    <x v="1218"/>
  </r>
  <r>
    <x v="85"/>
    <x v="85"/>
    <m/>
    <d v="2023-11-24T00:00:00"/>
    <s v="20231124-7003-6"/>
    <s v="퇴직연금 추가 불입"/>
    <x v="4014"/>
    <x v="0"/>
  </r>
  <r>
    <x v="85"/>
    <x v="85"/>
    <m/>
    <d v="2023-12-22T00:00:00"/>
    <s v="20231222-7009-3"/>
    <s v="김용완대리외1명 퇴직금지급"/>
    <x v="1"/>
    <x v="1264"/>
  </r>
  <r>
    <x v="85"/>
    <x v="85"/>
    <m/>
    <d v="2023-12-22T00:00:00"/>
    <s v="20231222-7009-4"/>
    <s v="퇴직연금 추가 불입"/>
    <x v="4015"/>
    <x v="0"/>
  </r>
  <r>
    <x v="86"/>
    <x v="86"/>
    <s v="반도체사업부"/>
    <d v="2023-01-16T00:00:00"/>
    <s v="20230116-7002-2"/>
    <s v="김영남이사 모친상 부의금"/>
    <x v="1"/>
    <x v="325"/>
  </r>
  <r>
    <x v="86"/>
    <x v="86"/>
    <s v="반도체사업부"/>
    <d v="2023-01-25T00:00:00"/>
    <s v="20230125-7007-4"/>
    <s v="정일량기사 중국출장비 정산(8/21~  )"/>
    <x v="1318"/>
    <x v="0"/>
  </r>
  <r>
    <x v="86"/>
    <x v="86"/>
    <s v="반도체사업부"/>
    <d v="2023-04-03T00:00:00"/>
    <s v="20230403-7002-4"/>
    <s v="최봉민부사장외2명 베트남 출장비 정산(3/12~16)"/>
    <x v="1"/>
    <x v="2879"/>
  </r>
  <r>
    <x v="86"/>
    <x v="86"/>
    <s v="반도체사업부"/>
    <d v="2023-04-10T00:00:00"/>
    <s v="20230410-7009-2"/>
    <s v="최봉민부사장외1명 중국출장비 정산(3/26~4/2)"/>
    <x v="1005"/>
    <x v="0"/>
  </r>
  <r>
    <x v="86"/>
    <x v="86"/>
    <s v="반도체사업부"/>
    <d v="2023-06-19T00:00:00"/>
    <s v="20230619-7004-2"/>
    <s v="최봉민,황선태,임성태 베트남출장비 정산(23.6/5~11)"/>
    <x v="1018"/>
    <x v="0"/>
  </r>
  <r>
    <x v="86"/>
    <x v="86"/>
    <s v="반도체사업부"/>
    <d v="2023-06-30T00:00:00"/>
    <s v="20230630-7082-5"/>
    <s v="황선태,임성태 베트남 출장비 정산(6/24~30)"/>
    <x v="1"/>
    <x v="2880"/>
  </r>
  <r>
    <x v="86"/>
    <x v="86"/>
    <s v="반도체사업부"/>
    <d v="2023-08-29T00:00:00"/>
    <s v="20230829-7007-2"/>
    <s v="시설 8월 소모품 구입"/>
    <x v="1"/>
    <x v="2881"/>
  </r>
  <r>
    <x v="86"/>
    <x v="86"/>
    <s v="페더럴익스프레스코리아(주)"/>
    <d v="2023-09-25T00:00:00"/>
    <s v="20230925-7023-3"/>
    <s v="수출운송료"/>
    <x v="4016"/>
    <x v="0"/>
  </r>
  <r>
    <x v="86"/>
    <x v="86"/>
    <s v="반도체사업부"/>
    <d v="2023-12-18T00:00:00"/>
    <s v="20231218-7002-4"/>
    <s v="강우혁,정일량주임 중국출장비 정산(11/27~12/1)"/>
    <x v="1"/>
    <x v="2880"/>
  </r>
  <r>
    <x v="86"/>
    <x v="86"/>
    <s v="반도체사업부"/>
    <d v="2023-12-22T00:00:00"/>
    <s v="20231222-7028-5"/>
    <s v="조아현과장 대만출장비 정산(12/11~15)"/>
    <x v="1764"/>
    <x v="0"/>
  </r>
  <r>
    <x v="86"/>
    <x v="86"/>
    <s v="(주)오디텍전주지점"/>
    <d v="2023-12-31T00:00:00"/>
    <s v="20231231-7004-5"/>
    <s v="12월 소액"/>
    <x v="401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0" applyNumberFormats="0" applyBorderFormats="0" applyFontFormats="0" applyPatternFormats="0" applyAlignmentFormats="0" applyWidthHeightFormats="1" dataCaption="값" updatedVersion="6" minRefreshableVersion="3" useAutoFormatting="1" rowGrandTotals="0" colGrandTotals="0" itemPrintTitles="1" createdVersion="6" indent="0" compact="0" compactData="0" multipleFieldFilters="0">
  <location ref="A5:D27" firstHeaderRow="0" firstDataRow="1" firstDataCol="2"/>
  <pivotFields count="8">
    <pivotField axis="axisRow" compact="0" outline="0" showAll="0" defaultSubtotal="0">
      <items count="87">
        <item h="1" x="86"/>
        <item h="1" x="58"/>
        <item h="1" x="49"/>
        <item h="1" x="28"/>
        <item h="1" x="59"/>
        <item h="1" x="75"/>
        <item h="1" x="55"/>
        <item h="1" x="56"/>
        <item h="1" x="43"/>
        <item h="1" x="39"/>
        <item h="1" x="66"/>
        <item h="1" x="42"/>
        <item h="1" x="44"/>
        <item h="1" x="33"/>
        <item h="1" x="0"/>
        <item h="1" x="23"/>
        <item h="1" x="8"/>
        <item h="1" x="1"/>
        <item h="1" x="12"/>
        <item h="1" x="3"/>
        <item h="1" x="18"/>
        <item h="1" x="4"/>
        <item h="1" x="14"/>
        <item h="1" x="10"/>
        <item h="1" x="2"/>
        <item h="1" x="13"/>
        <item h="1" x="35"/>
        <item h="1" x="5"/>
        <item h="1" x="15"/>
        <item h="1" x="9"/>
        <item h="1" x="36"/>
        <item h="1" x="37"/>
        <item h="1" x="81"/>
        <item h="1" x="27"/>
        <item h="1" x="32"/>
        <item h="1" x="54"/>
        <item h="1" x="25"/>
        <item h="1" x="26"/>
        <item h="1" x="22"/>
        <item h="1" x="45"/>
        <item h="1" x="7"/>
        <item h="1" x="53"/>
        <item h="1" x="34"/>
        <item h="1" x="21"/>
        <item h="1" x="84"/>
        <item h="1" x="85"/>
        <item h="1" x="40"/>
        <item h="1" x="41"/>
        <item h="1" x="77"/>
        <item h="1" x="78"/>
        <item h="1" x="19"/>
        <item h="1" x="64"/>
        <item h="1" x="80"/>
        <item h="1" x="30"/>
        <item h="1" x="47"/>
        <item h="1" x="63"/>
        <item h="1" x="61"/>
        <item h="1" x="16"/>
        <item h="1" x="72"/>
        <item h="1" x="24"/>
        <item h="1" x="62"/>
        <item h="1" x="60"/>
        <item h="1" x="67"/>
        <item h="1" x="68"/>
        <item h="1" x="69"/>
        <item x="17"/>
        <item x="76"/>
        <item x="38"/>
        <item x="83"/>
        <item x="73"/>
        <item x="50"/>
        <item x="70"/>
        <item x="31"/>
        <item x="6"/>
        <item x="48"/>
        <item x="46"/>
        <item x="29"/>
        <item x="51"/>
        <item x="65"/>
        <item x="57"/>
        <item x="11"/>
        <item x="79"/>
        <item x="20"/>
        <item x="82"/>
        <item x="71"/>
        <item x="74"/>
        <item x="52"/>
      </items>
    </pivotField>
    <pivotField axis="axisRow" compact="0" outline="0" showAll="0" defaultSubtotal="0">
      <items count="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s>
    </pivotField>
    <pivotField compact="0" outline="0" showAll="0" defaultSubtotal="0"/>
    <pivotField compact="0" numFmtId="14" outline="0" showAll="0" defaultSubtotal="0"/>
    <pivotField compact="0" outline="0" showAll="0" defaultSubtotal="0"/>
    <pivotField compact="0" outline="0" showAll="0" defaultSubtotal="0"/>
    <pivotField dataField="1" compact="0" outline="0" showAll="0" defaultSubtotal="0">
      <items count="4018">
        <item x="2197"/>
        <item x="151"/>
        <item x="142"/>
        <item x="146"/>
        <item x="137"/>
        <item x="3131"/>
        <item x="3220"/>
        <item x="2924"/>
        <item x="3417"/>
        <item x="3749"/>
        <item x="2674"/>
        <item x="3737"/>
        <item x="2698"/>
        <item x="3741"/>
        <item x="3745"/>
        <item x="3035"/>
        <item x="147"/>
        <item x="1435"/>
        <item x="1436"/>
        <item x="3020"/>
        <item x="3988"/>
        <item x="3986"/>
        <item x="2691"/>
        <item x="3984"/>
        <item x="2582"/>
        <item x="1888"/>
        <item x="2647"/>
        <item x="3413"/>
        <item x="1885"/>
        <item x="2653"/>
        <item x="3418"/>
        <item x="2077"/>
        <item x="1440"/>
        <item x="2609"/>
        <item x="108"/>
        <item x="1879"/>
        <item x="37"/>
        <item x="33"/>
        <item x="25"/>
        <item x="2072"/>
        <item x="29"/>
        <item x="999"/>
        <item x="1659"/>
        <item x="3420"/>
        <item x="1657"/>
        <item x="2738"/>
        <item x="2080"/>
        <item x="2567"/>
        <item x="1647"/>
        <item x="1877"/>
        <item x="2082"/>
        <item x="1873"/>
        <item x="2625"/>
        <item x="1658"/>
        <item x="1650"/>
        <item x="1652"/>
        <item x="1883"/>
        <item x="1664"/>
        <item x="1665"/>
        <item x="1881"/>
        <item x="1667"/>
        <item x="1875"/>
        <item x="1874"/>
        <item x="3414"/>
        <item x="1671"/>
        <item x="2071"/>
        <item x="1669"/>
        <item x="1648"/>
        <item x="1176"/>
        <item x="1434"/>
        <item x="2074"/>
        <item x="1661"/>
        <item x="1645"/>
        <item x="1432"/>
        <item x="1878"/>
        <item x="311"/>
        <item x="1656"/>
        <item x="2083"/>
        <item x="1662"/>
        <item x="1437"/>
        <item x="2075"/>
        <item x="2069"/>
        <item x="1654"/>
        <item x="1402"/>
        <item x="1431"/>
        <item x="1887"/>
        <item x="2078"/>
        <item x="1917"/>
        <item x="1643"/>
        <item x="1430"/>
        <item x="1439"/>
        <item x="1886"/>
        <item x="1429"/>
        <item x="1882"/>
        <item x="1642"/>
        <item x="2777"/>
        <item x="663"/>
        <item x="852"/>
        <item x="2029"/>
        <item x="2028"/>
        <item x="2163"/>
        <item x="2776"/>
        <item x="1750"/>
        <item x="1639"/>
        <item x="1500"/>
        <item x="2026"/>
        <item x="1641"/>
        <item x="1946"/>
        <item x="2845"/>
        <item x="1368"/>
        <item x="1788"/>
        <item x="1443"/>
        <item x="2086"/>
        <item x="1601"/>
        <item x="2030"/>
        <item x="838"/>
        <item x="3479"/>
        <item x="2024"/>
        <item x="1793"/>
        <item x="1737"/>
        <item x="1300"/>
        <item x="2084"/>
        <item x="1633"/>
        <item x="1927"/>
        <item x="2021"/>
        <item x="1578"/>
        <item x="1576"/>
        <item x="1773"/>
        <item x="1405"/>
        <item x="1869"/>
        <item x="1714"/>
        <item x="1546"/>
        <item x="1295"/>
        <item x="2088"/>
        <item x="1872"/>
        <item x="1806"/>
        <item x="1428"/>
        <item x="1940"/>
        <item x="1994"/>
        <item x="1369"/>
        <item x="1608"/>
        <item x="2041"/>
        <item x="1672"/>
        <item x="2263"/>
        <item x="1730"/>
        <item x="3981"/>
        <item x="1340"/>
        <item x="1556"/>
        <item x="2162"/>
        <item x="1404"/>
        <item x="2027"/>
        <item x="1357"/>
        <item x="1282"/>
        <item x="2386"/>
        <item x="1370"/>
        <item x="1460"/>
        <item x="1264"/>
        <item x="2497"/>
        <item x="1367"/>
        <item x="2589"/>
        <item x="1441"/>
        <item x="1494"/>
        <item x="1706"/>
        <item x="1921"/>
        <item x="3953"/>
        <item x="1674"/>
        <item x="2007"/>
        <item x="2087"/>
        <item x="1805"/>
        <item x="1299"/>
        <item x="2023"/>
        <item x="2004"/>
        <item x="995"/>
        <item x="1236"/>
        <item x="2022"/>
        <item x="1503"/>
        <item x="2059"/>
        <item x="1798"/>
        <item x="3955"/>
        <item x="1480"/>
        <item x="1949"/>
        <item x="2085"/>
        <item x="2550"/>
        <item x="1501"/>
        <item x="1242"/>
        <item x="1673"/>
        <item x="1889"/>
        <item x="1358"/>
        <item x="2547"/>
        <item x="1263"/>
        <item x="1442"/>
        <item x="1864"/>
        <item x="1567"/>
        <item x="1258"/>
        <item x="1700"/>
        <item x="3477"/>
        <item x="1076"/>
        <item x="2441"/>
        <item x="1969"/>
        <item x="1745"/>
        <item x="1384"/>
        <item x="1356"/>
        <item x="1971"/>
        <item x="1149"/>
        <item x="1284"/>
        <item x="3920"/>
        <item x="3919"/>
        <item x="3889"/>
        <item x="1292"/>
        <item x="1783"/>
        <item x="1975"/>
        <item x="1355"/>
        <item x="1502"/>
        <item x="2500"/>
        <item x="3547"/>
        <item x="1527"/>
        <item x="1866"/>
        <item x="1577"/>
        <item x="2056"/>
        <item x="1892"/>
        <item x="1681"/>
        <item x="1809"/>
        <item x="1383"/>
        <item x="1988"/>
        <item x="1438"/>
        <item x="1736"/>
        <item x="173"/>
        <item x="3822"/>
        <item x="1333"/>
        <item x="1743"/>
        <item x="1457"/>
        <item x="2391"/>
        <item x="2025"/>
        <item x="1956"/>
        <item x="2005"/>
        <item x="1260"/>
        <item x="619"/>
        <item x="3458"/>
        <item x="1810"/>
        <item x="1424"/>
        <item x="1860"/>
        <item x="1493"/>
        <item x="1613"/>
        <item x="1362"/>
        <item x="1366"/>
        <item x="1961"/>
        <item x="1313"/>
        <item x="2388"/>
        <item x="1274"/>
        <item x="3954"/>
        <item x="2518"/>
        <item x="1187"/>
        <item x="1092"/>
        <item x="3860"/>
        <item x="1753"/>
        <item x="2440"/>
        <item x="2483"/>
        <item x="2506"/>
        <item x="1703"/>
        <item x="1297"/>
        <item x="1471"/>
        <item x="2442"/>
        <item x="1870"/>
        <item x="1045"/>
        <item x="3817"/>
        <item x="1361"/>
        <item x="3494"/>
        <item x="2390"/>
        <item x="1638"/>
        <item x="3965"/>
        <item x="3877"/>
        <item x="3847"/>
        <item x="1505"/>
        <item x="3873"/>
        <item x="3947"/>
        <item x="3937"/>
        <item x="3854"/>
        <item x="3949"/>
        <item x="3906"/>
        <item x="3856"/>
        <item x="3913"/>
        <item x="3867"/>
        <item x="3930"/>
        <item x="1984"/>
        <item x="1145"/>
        <item x="1582"/>
        <item x="2423"/>
        <item x="1566"/>
        <item x="1455"/>
        <item x="2295"/>
        <item x="2358"/>
        <item x="1024"/>
        <item x="1796"/>
        <item x="1768"/>
        <item x="1935"/>
        <item x="3447"/>
        <item x="1807"/>
        <item x="1262"/>
        <item x="2633"/>
        <item x="1936"/>
        <item x="2354"/>
        <item x="1791"/>
        <item x="1942"/>
        <item x="1261"/>
        <item x="489"/>
        <item x="1140"/>
        <item x="1871"/>
        <item x="1347"/>
        <item x="1967"/>
        <item x="255"/>
        <item x="3957"/>
        <item x="3891"/>
        <item x="1005"/>
        <item x="1393"/>
        <item x="2215"/>
        <item x="1058"/>
        <item x="2020"/>
        <item x="2324"/>
        <item x="2482"/>
        <item x="2014"/>
        <item x="1950"/>
        <item x="1003"/>
        <item x="1497"/>
        <item x="2067"/>
        <item x="2360"/>
        <item x="2267"/>
        <item x="1371"/>
        <item x="1504"/>
        <item x="1752"/>
        <item x="2177"/>
        <item x="1143"/>
        <item x="1414"/>
        <item x="2419"/>
        <item x="3322"/>
        <item x="2461"/>
        <item x="3823"/>
        <item x="1891"/>
        <item x="2422"/>
        <item x="2501"/>
        <item x="3846"/>
        <item x="1004"/>
        <item x="3887"/>
        <item x="1808"/>
        <item x="3484"/>
        <item x="3861"/>
        <item x="1751"/>
        <item x="1499"/>
        <item x="3893"/>
        <item x="2479"/>
        <item x="3923"/>
        <item x="3872"/>
        <item x="1630"/>
        <item x="3557"/>
        <item x="1587"/>
        <item x="1050"/>
        <item x="3911"/>
        <item x="689"/>
        <item x="1606"/>
        <item x="1995"/>
        <item x="1640"/>
        <item x="2053"/>
        <item x="4016"/>
        <item x="625"/>
        <item x="1952"/>
        <item x="1792"/>
        <item x="3461"/>
        <item x="116"/>
        <item x="2323"/>
        <item x="3501"/>
        <item x="3905"/>
        <item x="2576"/>
        <item x="1568"/>
        <item x="1723"/>
        <item x="1312"/>
        <item x="1563"/>
        <item x="1104"/>
        <item x="1081"/>
        <item x="3431"/>
        <item x="3958"/>
        <item x="1599"/>
        <item x="398"/>
        <item x="1040"/>
        <item x="3896"/>
        <item x="3845"/>
        <item x="2421"/>
        <item x="1957"/>
        <item x="176"/>
        <item x="3855"/>
        <item x="3834"/>
        <item x="1584"/>
        <item x="3942"/>
        <item x="1861"/>
        <item x="1488"/>
        <item x="1031"/>
        <item x="1890"/>
        <item x="2556"/>
        <item x="3781"/>
        <item x="1095"/>
        <item x="2359"/>
        <item x="1346"/>
        <item x="1632"/>
        <item x="410"/>
        <item x="1072"/>
        <item x="1729"/>
        <item x="1602"/>
        <item x="1920"/>
        <item x="1068"/>
        <item x="3973"/>
        <item x="3469"/>
        <item x="3820"/>
        <item x="1139"/>
        <item x="3468"/>
        <item x="1294"/>
        <item x="3816"/>
        <item x="3826"/>
        <item x="1609"/>
        <item x="3969"/>
        <item x="1418"/>
        <item x="1943"/>
        <item x="3815"/>
        <item x="2519"/>
        <item x="3956"/>
        <item x="1526"/>
        <item x="3875"/>
        <item x="1756"/>
        <item x="647"/>
        <item x="1336"/>
        <item x="2480"/>
        <item x="1337"/>
        <item x="3844"/>
        <item x="2298"/>
        <item x="3874"/>
        <item x="3832"/>
        <item x="3946"/>
        <item x="3948"/>
        <item x="1682"/>
        <item x="3936"/>
        <item x="3853"/>
        <item x="3902"/>
        <item x="3491"/>
        <item x="3730"/>
        <item x="2553"/>
        <item x="3914"/>
        <item x="3909"/>
        <item x="1028"/>
        <item x="896"/>
        <item x="3868"/>
        <item x="3864"/>
        <item x="3904"/>
        <item x="3882"/>
        <item x="3932"/>
        <item x="3931"/>
        <item x="2389"/>
        <item x="3926"/>
        <item x="1677"/>
        <item x="3482"/>
        <item x="1029"/>
        <item x="3555"/>
        <item x="1565"/>
        <item x="1071"/>
        <item x="3331"/>
        <item x="1600"/>
        <item x="2319"/>
        <item x="1722"/>
        <item x="1326"/>
        <item x="2392"/>
        <item x="1023"/>
        <item x="2496"/>
        <item x="1291"/>
        <item x="3328"/>
        <item x="3943"/>
        <item x="2264"/>
        <item x="3897"/>
        <item x="1074"/>
        <item x="3839"/>
        <item x="1765"/>
        <item x="1401"/>
        <item x="3880"/>
        <item x="2015"/>
        <item x="3852"/>
        <item x="1415"/>
        <item x="1012"/>
        <item x="3952"/>
        <item x="1748"/>
        <item x="1044"/>
        <item x="3824"/>
        <item x="1580"/>
        <item x="3964"/>
        <item x="3827"/>
        <item x="1046"/>
        <item x="1653"/>
        <item x="3878"/>
        <item x="2034"/>
        <item x="3939"/>
        <item x="174"/>
        <item x="3951"/>
        <item x="2169"/>
        <item x="3881"/>
        <item x="562"/>
        <item x="3901"/>
        <item x="3857"/>
        <item x="1826"/>
        <item x="3835"/>
        <item x="3871"/>
        <item x="3950"/>
        <item x="3858"/>
        <item x="1733"/>
        <item x="2240"/>
        <item x="1515"/>
        <item x="1598"/>
        <item x="2114"/>
        <item x="3933"/>
        <item x="3829"/>
        <item x="1868"/>
        <item x="1958"/>
        <item x="1926"/>
        <item x="639"/>
        <item x="1037"/>
        <item x="1968"/>
        <item x="1689"/>
        <item x="3470"/>
        <item x="1484"/>
        <item x="3959"/>
        <item x="3876"/>
        <item x="498"/>
        <item x="1002"/>
        <item x="3837"/>
        <item x="3838"/>
        <item x="3851"/>
        <item x="1416"/>
        <item x="3935"/>
        <item x="2627"/>
        <item x="2844"/>
        <item x="3883"/>
        <item x="1246"/>
        <item x="3870"/>
        <item x="1154"/>
        <item x="3922"/>
        <item x="2165"/>
        <item x="3865"/>
        <item x="3818"/>
        <item x="1427"/>
        <item x="1134"/>
        <item x="1027"/>
        <item x="3927"/>
        <item x="1080"/>
        <item x="3885"/>
        <item x="2604"/>
        <item x="3708"/>
        <item x="1775"/>
        <item x="3960"/>
        <item x="1191"/>
        <item x="1790"/>
        <item x="1200"/>
        <item x="3929"/>
        <item x="3481"/>
        <item x="3836"/>
        <item x="3828"/>
        <item x="3325"/>
        <item x="3886"/>
        <item x="2385"/>
        <item x="3825"/>
        <item x="1001"/>
        <item x="2321"/>
        <item x="1099"/>
        <item x="2011"/>
        <item x="1101"/>
        <item x="3912"/>
        <item x="434"/>
        <item x="3628"/>
        <item x="1152"/>
        <item x="2575"/>
        <item x="1270"/>
        <item x="1469"/>
        <item x="3938"/>
        <item x="2504"/>
        <item x="1130"/>
        <item x="321"/>
        <item x="1922"/>
        <item x="3961"/>
        <item x="1564"/>
        <item x="1059"/>
        <item x="1906"/>
        <item x="1115"/>
        <item x="1540"/>
        <item x="3940"/>
        <item x="120"/>
        <item x="1116"/>
        <item x="1153"/>
        <item x="1989"/>
        <item x="1990"/>
        <item x="3908"/>
        <item x="1019"/>
        <item x="1206"/>
        <item x="2061"/>
        <item x="2621"/>
        <item x="3721"/>
        <item x="1194"/>
        <item x="2457"/>
        <item x="2060"/>
        <item x="1944"/>
        <item x="1352"/>
        <item x="490"/>
        <item x="2652"/>
        <item x="171"/>
        <item x="2820"/>
        <item x="1867"/>
        <item x="3894"/>
        <item x="1390"/>
        <item x="3849"/>
        <item x="3688"/>
        <item x="1051"/>
        <item x="2318"/>
        <item x="3928"/>
        <item x="1165"/>
        <item x="1167"/>
        <item x="3427"/>
        <item x="431"/>
        <item x="3915"/>
        <item x="1945"/>
        <item x="3863"/>
        <item x="3944"/>
        <item x="3687"/>
        <item x="2296"/>
        <item x="1610"/>
        <item x="1536"/>
        <item x="1697"/>
        <item x="799"/>
        <item x="996"/>
        <item x="3879"/>
        <item x="1614"/>
        <item x="2570"/>
        <item x="3848"/>
        <item x="371"/>
        <item x="2456"/>
        <item x="3842"/>
        <item x="3888"/>
        <item x="2355"/>
        <item x="3916"/>
        <item x="3830"/>
        <item x="1129"/>
        <item x="3859"/>
        <item x="3917"/>
        <item x="1328"/>
        <item x="3903"/>
        <item x="1496"/>
        <item x="1373"/>
        <item x="3757"/>
        <item x="2417"/>
        <item x="3924"/>
        <item x="3323"/>
        <item x="1079"/>
        <item x="466"/>
        <item x="638"/>
        <item x="1364"/>
        <item x="1311"/>
        <item x="2216"/>
        <item x="1036"/>
        <item x="1704"/>
        <item x="2592"/>
        <item x="1779"/>
        <item x="3712"/>
        <item x="3921"/>
        <item x="1744"/>
        <item x="1676"/>
        <item x="3895"/>
        <item x="3709"/>
        <item x="1387"/>
        <item x="3843"/>
        <item x="1597"/>
        <item x="1705"/>
        <item x="3900"/>
        <item x="3504"/>
        <item x="1506"/>
        <item x="3713"/>
        <item x="1018"/>
        <item x="515"/>
        <item x="1833"/>
        <item x="1054"/>
        <item x="1449"/>
        <item x="207"/>
        <item x="1800"/>
        <item x="1530"/>
        <item x="2502"/>
        <item x="3332"/>
        <item x="1091"/>
        <item x="3711"/>
        <item x="1474"/>
        <item x="3821"/>
        <item x="1376"/>
        <item x="1637"/>
        <item x="2057"/>
        <item x="1175"/>
        <item x="1454"/>
        <item x="1937"/>
        <item x="2640"/>
        <item x="3809"/>
        <item x="1900"/>
        <item x="3696"/>
        <item x="3559"/>
        <item x="3869"/>
        <item x="2320"/>
        <item x="2036"/>
        <item x="1114"/>
        <item x="3697"/>
        <item x="232"/>
        <item x="1923"/>
        <item x="1899"/>
        <item x="3478"/>
        <item x="1257"/>
        <item x="1334"/>
        <item x="3850"/>
        <item x="1516"/>
        <item x="1618"/>
        <item x="2425"/>
        <item x="3723"/>
        <item x="3907"/>
        <item x="3866"/>
        <item x="1976"/>
        <item x="2032"/>
        <item x="1285"/>
        <item x="1278"/>
        <item x="1100"/>
        <item x="1096"/>
        <item x="1778"/>
        <item x="3790"/>
        <item x="3798"/>
        <item x="2037"/>
        <item x="3702"/>
        <item x="1249"/>
        <item x="1784"/>
        <item x="2464"/>
        <item x="1127"/>
        <item x="1144"/>
        <item x="3840"/>
        <item x="3779"/>
        <item x="3945"/>
        <item x="3918"/>
        <item x="1483"/>
        <item x="1702"/>
        <item x="1492"/>
        <item x="3705"/>
        <item x="1349"/>
        <item x="3800"/>
        <item x="3890"/>
        <item x="517"/>
        <item x="1244"/>
        <item x="1009"/>
        <item x="3496"/>
        <item x="3719"/>
        <item x="1739"/>
        <item x="2424"/>
        <item x="1803"/>
        <item x="1916"/>
        <item x="2062"/>
        <item x="3819"/>
        <item x="2373"/>
        <item x="1498"/>
        <item x="223"/>
        <item x="1528"/>
        <item x="3899"/>
        <item x="1016"/>
        <item x="3330"/>
        <item x="1035"/>
        <item x="2443"/>
        <item x="1363"/>
        <item x="1316"/>
        <item x="2618"/>
        <item x="3710"/>
        <item x="1421"/>
        <item x="1161"/>
        <item x="1987"/>
        <item x="1544"/>
        <item x="175"/>
        <item x="237"/>
        <item x="3707"/>
        <item x="1970"/>
        <item x="172"/>
        <item x="1166"/>
        <item x="1017"/>
        <item x="3841"/>
        <item x="1038"/>
        <item x="3758"/>
        <item x="1365"/>
        <item x="2382"/>
        <item x="1420"/>
        <item x="3727"/>
        <item x="1855"/>
        <item x="3718"/>
        <item x="3963"/>
        <item x="1764"/>
        <item x="3934"/>
        <item x="226"/>
        <item x="1064"/>
        <item x="2241"/>
        <item x="589"/>
        <item x="3898"/>
        <item x="1628"/>
        <item x="202"/>
        <item x="2387"/>
        <item x="3967"/>
        <item x="1447"/>
        <item x="2250"/>
        <item x="1616"/>
        <item x="1529"/>
        <item x="608"/>
        <item x="403"/>
        <item x="2297"/>
        <item x="422"/>
        <item x="3356"/>
        <item x="257"/>
        <item x="2231"/>
        <item x="1699"/>
        <item x="1020"/>
        <item x="1991"/>
        <item x="1636"/>
        <item x="1133"/>
        <item x="2476"/>
        <item x="3699"/>
        <item x="1293"/>
        <item x="3462"/>
        <item x="1150"/>
        <item x="1204"/>
        <item x="1947"/>
        <item x="1895"/>
        <item x="2505"/>
        <item x="3884"/>
        <item x="1279"/>
        <item x="1179"/>
        <item x="1747"/>
        <item x="3693"/>
        <item x="229"/>
        <item x="1112"/>
        <item x="1060"/>
        <item x="2306"/>
        <item x="1570"/>
        <item x="323"/>
        <item x="1086"/>
        <item x="1380"/>
        <item x="1251"/>
        <item x="3941"/>
        <item x="1542"/>
        <item x="1754"/>
        <item x="1015"/>
        <item x="3502"/>
        <item x="1603"/>
        <item x="1966"/>
        <item x="1193"/>
        <item x="1132"/>
        <item x="1205"/>
        <item x="1273"/>
        <item x="1151"/>
        <item x="1098"/>
        <item x="1113"/>
        <item x="1147"/>
        <item x="1034"/>
        <item x="1164"/>
        <item x="1832"/>
        <item x="1588"/>
        <item x="1448"/>
        <item x="1097"/>
        <item x="246"/>
        <item x="1696"/>
        <item x="1322"/>
        <item x="1801"/>
        <item x="2843"/>
        <item x="1057"/>
        <item x="3524"/>
        <item x="1078"/>
        <item x="1760"/>
        <item x="1951"/>
        <item x="1056"/>
        <item x="1131"/>
        <item x="1077"/>
        <item x="1329"/>
        <item x="1053"/>
        <item x="2299"/>
        <item x="3793"/>
        <item x="2481"/>
        <item x="2063"/>
        <item x="414"/>
        <item x="1269"/>
        <item x="264"/>
        <item x="121"/>
        <item x="3892"/>
        <item x="1208"/>
        <item x="1209"/>
        <item x="2357"/>
        <item x="248"/>
        <item x="1317"/>
        <item x="541"/>
        <item x="3531"/>
        <item x="2139"/>
        <item x="1189"/>
        <item x="2605"/>
        <item x="1324"/>
        <item x="1318"/>
        <item x="1397"/>
        <item x="3763"/>
        <item x="1351"/>
        <item x="3538"/>
        <item x="1290"/>
        <item x="1386"/>
        <item x="282"/>
        <item x="1128"/>
        <item x="1192"/>
        <item x="1789"/>
        <item x="250"/>
        <item x="1813"/>
        <item x="2012"/>
        <item x="2614"/>
        <item x="1406"/>
        <item x="1122"/>
        <item x="2009"/>
        <item x="1014"/>
        <item x="3831"/>
        <item x="1215"/>
        <item x="1163"/>
        <item x="3353"/>
        <item x="2182"/>
        <item x="399"/>
        <item x="2356"/>
        <item x="433"/>
        <item x="3910"/>
        <item x="470"/>
        <item x="1271"/>
        <item x="1248"/>
        <item x="1581"/>
        <item x="3703"/>
        <item x="3519"/>
        <item x="1033"/>
        <item x="1655"/>
        <item x="1517"/>
        <item x="395"/>
        <item x="3503"/>
        <item x="1073"/>
        <item x="1444"/>
        <item x="657"/>
        <item x="310"/>
        <item x="3549"/>
        <item x="486"/>
        <item x="3552"/>
        <item x="170"/>
        <item x="3716"/>
        <item x="2039"/>
        <item x="3645"/>
        <item x="1487"/>
        <item x="285"/>
        <item x="286"/>
        <item x="2469"/>
        <item x="2016"/>
        <item x="2345"/>
        <item x="2420"/>
        <item x="2322"/>
        <item x="1701"/>
        <item x="1288"/>
        <item x="3526"/>
        <item x="3513"/>
        <item x="1121"/>
        <item x="3732"/>
        <item x="1169"/>
        <item x="3690"/>
        <item x="301"/>
        <item x="1586"/>
        <item x="536"/>
        <item x="1186"/>
        <item x="2503"/>
        <item x="379"/>
        <item x="1863"/>
        <item x="3326"/>
        <item x="1834"/>
        <item x="1766"/>
        <item x="1042"/>
        <item x="1117"/>
        <item x="1688"/>
        <item x="605"/>
        <item x="1698"/>
        <item x="1353"/>
        <item x="1043"/>
        <item x="3726"/>
        <item x="1644"/>
        <item x="634"/>
        <item x="296"/>
        <item x="1799"/>
        <item x="2474"/>
        <item x="664"/>
        <item x="2217"/>
        <item x="2839"/>
        <item x="1979"/>
        <item x="3717"/>
        <item x="458"/>
        <item x="2205"/>
        <item x="2437"/>
        <item x="3694"/>
        <item x="317"/>
        <item x="1660"/>
        <item x="3689"/>
        <item x="1977"/>
        <item x="2073"/>
        <item x="1089"/>
        <item x="593"/>
        <item x="1836"/>
        <item x="3454"/>
        <item x="3725"/>
        <item x="665"/>
        <item x="368"/>
        <item x="461"/>
        <item x="1433"/>
        <item x="2371"/>
        <item x="3925"/>
        <item x="543"/>
        <item x="1862"/>
        <item x="3714"/>
        <item x="1573"/>
        <item x="320"/>
        <item x="3962"/>
        <item x="3522"/>
        <item x="3722"/>
        <item x="2278"/>
        <item x="3529"/>
        <item x="2265"/>
        <item x="2557"/>
        <item x="1160"/>
        <item x="261"/>
        <item x="2235"/>
        <item x="1593"/>
        <item x="1084"/>
        <item x="3535"/>
        <item x="1272"/>
        <item x="2008"/>
        <item x="342"/>
        <item x="1555"/>
        <item x="1325"/>
        <item x="1382"/>
        <item x="2587"/>
        <item x="1519"/>
        <item x="3466"/>
        <item x="1479"/>
        <item x="1339"/>
        <item x="2326"/>
        <item x="561"/>
        <item x="1280"/>
        <item x="244"/>
        <item x="1103"/>
        <item x="3731"/>
        <item x="367"/>
        <item x="1992"/>
        <item x="3686"/>
        <item x="2273"/>
        <item x="1963"/>
        <item x="344"/>
        <item x="1762"/>
        <item x="3695"/>
        <item x="429"/>
        <item x="1321"/>
        <item x="1090"/>
        <item x="3541"/>
        <item x="3784"/>
        <item x="1473"/>
        <item x="359"/>
        <item x="2233"/>
        <item x="2393"/>
        <item x="2516"/>
        <item x="2554"/>
        <item x="1986"/>
        <item x="651"/>
        <item x="118"/>
        <item x="1993"/>
        <item x="467"/>
        <item x="1309"/>
        <item x="3476"/>
        <item x="3786"/>
        <item x="2239"/>
        <item x="1911"/>
        <item x="1314"/>
        <item x="1486"/>
        <item x="1668"/>
        <item x="407"/>
        <item x="1962"/>
        <item x="3767"/>
        <item x="1178"/>
        <item x="1083"/>
        <item x="3752"/>
        <item x="383"/>
        <item x="2394"/>
        <item x="3444"/>
        <item x="3729"/>
        <item x="3544"/>
        <item x="2070"/>
        <item x="2560"/>
        <item x="1804"/>
        <item x="347"/>
        <item x="1670"/>
        <item x="513"/>
        <item x="198"/>
        <item x="2064"/>
        <item x="427"/>
        <item x="2252"/>
        <item x="437"/>
        <item x="1755"/>
        <item x="3533"/>
        <item x="1904"/>
        <item x="1959"/>
        <item x="552"/>
        <item x="3669"/>
        <item x="2499"/>
        <item x="3548"/>
        <item x="2426"/>
        <item x="1408"/>
        <item x="2594"/>
        <item x="2563"/>
        <item x="1388"/>
        <item x="3510"/>
        <item x="1574"/>
        <item x="521"/>
        <item x="1327"/>
        <item x="1289"/>
        <item x="622"/>
        <item x="3528"/>
        <item x="2566"/>
        <item x="2040"/>
        <item x="3662"/>
        <item x="1901"/>
        <item x="2622"/>
        <item x="558"/>
        <item x="299"/>
        <item x="3465"/>
        <item x="2613"/>
        <item x="2158"/>
        <item x="2399"/>
        <item x="3724"/>
        <item x="119"/>
        <item x="1062"/>
        <item x="3661"/>
        <item x="1819"/>
        <item x="1055"/>
        <item x="332"/>
        <item x="1512"/>
        <item x="1553"/>
        <item x="1607"/>
        <item x="3412"/>
        <item x="1907"/>
        <item x="2189"/>
        <item x="1915"/>
        <item x="3489"/>
        <item x="1821"/>
        <item x="1557"/>
        <item x="3357"/>
        <item x="2623"/>
        <item x="3833"/>
        <item x="3660"/>
        <item x="2038"/>
        <item x="1213"/>
        <item x="1508"/>
        <item x="355"/>
        <item x="2551"/>
        <item x="2291"/>
        <item x="2191"/>
        <item x="3659"/>
        <item x="345"/>
        <item x="2350"/>
        <item x="3460"/>
        <item x="1085"/>
        <item x="1973"/>
        <item x="1237"/>
        <item x="2545"/>
        <item x="1811"/>
        <item x="1425"/>
        <item x="2002"/>
        <item x="1375"/>
        <item x="609"/>
        <item x="1407"/>
        <item x="3349"/>
        <item x="2338"/>
        <item x="3658"/>
        <item x="2646"/>
        <item x="337"/>
        <item x="3980"/>
        <item x="2548"/>
        <item x="959"/>
        <item x="1746"/>
        <item x="3982"/>
        <item x="2175"/>
        <item x="3518"/>
        <item x="1678"/>
        <item x="3657"/>
        <item x="3037"/>
        <item x="3979"/>
        <item x="3977"/>
        <item x="1069"/>
        <item x="1477"/>
        <item x="1719"/>
        <item x="1802"/>
        <item x="3348"/>
        <item x="265"/>
        <item x="3974"/>
        <item x="1554"/>
        <item x="3976"/>
        <item x="2214"/>
        <item x="2314"/>
        <item x="3352"/>
        <item x="3558"/>
        <item x="370"/>
        <item x="3698"/>
        <item x="1824"/>
        <item x="1157"/>
        <item x="436"/>
        <item x="2068"/>
        <item x="3700"/>
        <item x="2470"/>
        <item x="425"/>
        <item x="3667"/>
        <item x="3463"/>
        <item x="450"/>
        <item x="2327"/>
        <item x="3978"/>
        <item x="3972"/>
        <item x="204"/>
        <item x="1720"/>
        <item x="3704"/>
        <item x="2444"/>
        <item x="3970"/>
        <item x="3975"/>
        <item x="298"/>
        <item x="3666"/>
        <item x="420"/>
        <item x="1136"/>
        <item x="1820"/>
        <item x="3775"/>
        <item x="2688"/>
        <item x="2521"/>
        <item x="1590"/>
        <item x="312"/>
        <item x="405"/>
        <item x="2493"/>
        <item x="227"/>
        <item x="3668"/>
        <item x="1585"/>
        <item x="1093"/>
        <item x="3542"/>
        <item x="2595"/>
        <item x="238"/>
        <item x="132"/>
        <item x="131"/>
        <item x="236"/>
        <item x="1539"/>
        <item x="3968"/>
        <item x="2335"/>
        <item x="3537"/>
        <item x="3665"/>
        <item x="3971"/>
        <item x="623"/>
        <item x="240"/>
        <item x="239"/>
        <item x="2542"/>
        <item x="3534"/>
        <item x="945"/>
        <item x="2400"/>
        <item x="3488"/>
        <item x="2229"/>
        <item x="3545"/>
        <item x="451"/>
        <item x="1858"/>
        <item x="3720"/>
        <item x="1537"/>
        <item x="1687"/>
        <item x="1583"/>
        <item x="3664"/>
        <item x="1631"/>
        <item x="1006"/>
        <item x="1458"/>
        <item x="418"/>
        <item x="1960"/>
        <item x="1948"/>
        <item x="2445"/>
        <item x="2363"/>
        <item x="502"/>
        <item x="1381"/>
        <item x="424"/>
        <item x="585"/>
        <item x="580"/>
        <item x="3663"/>
        <item x="2316"/>
        <item x="3554"/>
        <item x="1728"/>
        <item x="828"/>
        <item x="2031"/>
        <item x="899"/>
        <item x="1965"/>
        <item x="2657"/>
        <item x="1545"/>
        <item x="2223"/>
        <item x="1155"/>
        <item x="3670"/>
        <item x="1107"/>
        <item x="1579"/>
        <item x="1666"/>
        <item x="3966"/>
        <item x="1338"/>
        <item x="2210"/>
        <item x="297"/>
        <item x="294"/>
        <item x="2624"/>
        <item x="315"/>
        <item x="1277"/>
        <item x="2406"/>
        <item x="2439"/>
        <item x="3671"/>
        <item x="1446"/>
        <item x="3485"/>
        <item x="3691"/>
        <item x="1797"/>
        <item x="1123"/>
        <item x="276"/>
        <item x="2522"/>
        <item x="611"/>
        <item x="2673"/>
        <item x="2260"/>
        <item x="3486"/>
        <item x="1605"/>
        <item x="2446"/>
        <item x="1910"/>
        <item x="404"/>
        <item x="978"/>
        <item x="1774"/>
        <item x="2573"/>
        <item x="2418"/>
        <item x="228"/>
        <item x="3329"/>
        <item x="3493"/>
        <item x="2397"/>
        <item x="1941"/>
        <item x="2600"/>
        <item x="1276"/>
        <item x="662"/>
        <item x="391"/>
        <item x="3692"/>
        <item x="3733"/>
        <item x="256"/>
        <item x="2508"/>
        <item x="1857"/>
        <item x="3498"/>
        <item x="3807"/>
        <item x="2666"/>
        <item x="533"/>
        <item x="591"/>
        <item x="3483"/>
        <item x="2380"/>
        <item x="3768"/>
        <item x="2336"/>
        <item x="1202"/>
        <item x="1389"/>
        <item x="327"/>
        <item x="2606"/>
        <item x="583"/>
        <item x="2471"/>
        <item x="3428"/>
        <item x="1981"/>
        <item x="1713"/>
        <item x="1525"/>
        <item x="1726"/>
        <item x="3396"/>
        <item x="3459"/>
        <item x="224"/>
        <item x="3801"/>
        <item x="1924"/>
        <item x="3715"/>
        <item x="468"/>
        <item x="1203"/>
        <item x="1119"/>
        <item x="1954"/>
        <item x="1761"/>
        <item x="1445"/>
        <item x="2286"/>
        <item x="993"/>
        <item x="3355"/>
        <item x="1795"/>
        <item x="537"/>
        <item x="2617"/>
        <item x="3449"/>
        <item x="1894"/>
        <item x="1617"/>
        <item x="527"/>
        <item x="928"/>
        <item x="2261"/>
        <item x="499"/>
        <item x="2199"/>
        <item x="1880"/>
        <item x="412"/>
        <item x="423"/>
        <item x="2539"/>
        <item x="4017"/>
        <item x="551"/>
        <item x="626"/>
        <item x="3756"/>
        <item x="3706"/>
        <item x="1000"/>
        <item x="586"/>
        <item x="2602"/>
        <item x="2224"/>
        <item x="3789"/>
        <item x="3324"/>
        <item x="1394"/>
        <item x="1620"/>
        <item x="2523"/>
        <item x="1120"/>
        <item x="506"/>
        <item x="3521"/>
        <item x="3808"/>
        <item x="376"/>
        <item x="2620"/>
        <item x="2033"/>
        <item x="1521"/>
        <item x="273"/>
        <item x="631"/>
        <item x="1400"/>
        <item x="117"/>
        <item x="333"/>
        <item x="2412"/>
        <item x="3437"/>
        <item x="2588"/>
        <item x="258"/>
        <item x="2270"/>
        <item x="2894"/>
        <item x="2593"/>
        <item x="630"/>
        <item x="2237"/>
        <item x="2793"/>
        <item x="1561"/>
        <item x="1171"/>
        <item x="922"/>
        <item x="1818"/>
        <item x="2634"/>
        <item x="1908"/>
        <item x="2455"/>
        <item x="1827"/>
        <item x="2303"/>
        <item x="1456"/>
        <item x="636"/>
        <item x="2001"/>
        <item x="3646"/>
        <item x="2370"/>
        <item x="2577"/>
        <item x="1896"/>
        <item x="1532"/>
        <item x="1663"/>
        <item x="725"/>
        <item x="3862"/>
        <item x="3814"/>
        <item x="2525"/>
        <item x="979"/>
        <item x="2050"/>
        <item x="2161"/>
        <item x="1735"/>
        <item x="851"/>
        <item x="3797"/>
        <item x="3575"/>
        <item x="2644"/>
        <item x="1459"/>
        <item x="1287"/>
        <item x="3432"/>
        <item x="2438"/>
        <item x="3426"/>
        <item x="2571"/>
        <item x="270"/>
        <item x="992"/>
        <item x="3467"/>
        <item x="2630"/>
        <item x="2251"/>
        <item x="1374"/>
        <item x="1162"/>
        <item x="269"/>
        <item x="698"/>
        <item x="2635"/>
        <item x="1030"/>
        <item x="578"/>
        <item x="3799"/>
        <item x="369"/>
        <item x="2340"/>
        <item x="2840"/>
        <item x="501"/>
        <item x="3701"/>
        <item x="1021"/>
        <item x="1865"/>
        <item x="1181"/>
        <item x="3539"/>
        <item x="2301"/>
        <item x="3778"/>
        <item x="2343"/>
        <item x="2730"/>
        <item x="1592"/>
        <item x="2638"/>
        <item x="361"/>
        <item x="989"/>
        <item x="3354"/>
        <item x="1930"/>
        <item x="220"/>
        <item x="3327"/>
        <item x="1241"/>
        <item x="3367"/>
        <item x="2302"/>
        <item x="3590"/>
        <item x="2536"/>
        <item x="1918"/>
        <item x="3550"/>
        <item x="338"/>
        <item x="2052"/>
        <item x="3772"/>
        <item x="1235"/>
        <item x="3576"/>
        <item x="1417"/>
        <item x="1589"/>
        <item x="2533"/>
        <item x="2520"/>
        <item x="2507"/>
        <item x="456"/>
        <item x="2372"/>
        <item x="1853"/>
        <item x="1185"/>
        <item x="1359"/>
        <item x="1482"/>
        <item x="3785"/>
        <item x="1828"/>
        <item x="2601"/>
        <item x="1250"/>
        <item x="1195"/>
        <item x="411"/>
        <item x="2859"/>
        <item x="1379"/>
        <item x="2707"/>
        <item x="3505"/>
        <item x="1252"/>
        <item x="1785"/>
        <item x="372"/>
        <item x="2616"/>
        <item x="2369"/>
        <item x="1478"/>
        <item x="2995"/>
        <item x="2329"/>
        <item x="2352"/>
        <item x="2337"/>
        <item x="2047"/>
        <item x="1715"/>
        <item x="2365"/>
        <item x="2242"/>
        <item x="289"/>
        <item x="2591"/>
        <item x="2755"/>
        <item x="1182"/>
        <item x="2430"/>
        <item x="2276"/>
        <item x="3764"/>
        <item x="2453"/>
        <item x="2405"/>
        <item x="3506"/>
        <item x="415"/>
        <item x="2841"/>
        <item x="2743"/>
        <item x="199"/>
        <item x="3446"/>
        <item x="2362"/>
        <item x="421"/>
        <item x="2648"/>
        <item x="596"/>
        <item x="1049"/>
        <item x="3453"/>
        <item x="550"/>
        <item x="2142"/>
        <item x="650"/>
        <item x="2138"/>
        <item x="595"/>
        <item x="1814"/>
        <item x="934"/>
        <item x="2272"/>
        <item x="1897"/>
        <item x="2637"/>
        <item x="2681"/>
        <item x="1398"/>
        <item x="462"/>
        <item x="2642"/>
        <item x="3652"/>
        <item x="875"/>
        <item x="3795"/>
        <item x="230"/>
        <item x="3517"/>
        <item x="2458"/>
        <item x="2096"/>
        <item x="382"/>
        <item x="781"/>
        <item x="2650"/>
        <item x="1777"/>
        <item x="2228"/>
        <item x="358"/>
        <item x="1629"/>
        <item x="2293"/>
        <item x="1893"/>
        <item x="348"/>
        <item x="511"/>
        <item x="2690"/>
        <item x="3650"/>
        <item x="453"/>
        <item x="1772"/>
        <item x="1138"/>
        <item x="3457"/>
        <item x="2209"/>
        <item x="2934"/>
        <item x="2207"/>
        <item x="1749"/>
        <item x="2409"/>
        <item x="1225"/>
        <item x="1558"/>
        <item x="380"/>
        <item x="3511"/>
        <item x="574"/>
        <item x="2572"/>
        <item x="2160"/>
        <item x="2510"/>
        <item x="1007"/>
        <item x="1148"/>
        <item x="2612"/>
        <item x="390"/>
        <item x="2367"/>
        <item x="3595"/>
        <item x="194"/>
        <item x="1491"/>
        <item x="790"/>
        <item x="1541"/>
        <item x="2013"/>
        <item x="617"/>
        <item x="1716"/>
        <item x="2611"/>
        <item x="2285"/>
        <item x="426"/>
        <item x="3422"/>
        <item x="1651"/>
        <item x="306"/>
        <item x="1039"/>
        <item x="1067"/>
        <item x="1964"/>
        <item x="455"/>
        <item x="1815"/>
        <item x="47"/>
        <item x="1767"/>
        <item x="969"/>
        <item x="2383"/>
        <item x="2449"/>
        <item x="259"/>
        <item x="1354"/>
        <item x="3321"/>
        <item x="2514"/>
        <item x="1925"/>
        <item x="343"/>
        <item x="850"/>
        <item x="538"/>
        <item x="1105"/>
        <item x="1612"/>
        <item x="3261"/>
        <item x="3450"/>
        <item x="1423"/>
        <item x="1731"/>
        <item x="251"/>
        <item x="518"/>
        <item x="3606"/>
        <item x="1831"/>
        <item x="2290"/>
        <item x="2767"/>
        <item x="341"/>
        <item x="1571"/>
        <item x="2649"/>
        <item x="130"/>
        <item x="1245"/>
        <item x="2236"/>
        <item x="2452"/>
        <item x="2219"/>
        <item x="373"/>
        <item x="1905"/>
        <item x="1485"/>
        <item x="375"/>
        <item x="1061"/>
        <item x="208"/>
        <item x="360"/>
        <item x="2488"/>
        <item x="1635"/>
        <item x="235"/>
        <item x="544"/>
        <item x="1982"/>
        <item x="225"/>
        <item x="3802"/>
        <item x="1825"/>
        <item x="3728"/>
        <item x="2527"/>
        <item x="3183"/>
        <item x="3433"/>
        <item x="1734"/>
        <item x="2368"/>
        <item x="1307"/>
        <item x="1649"/>
        <item x="951"/>
        <item x="1559"/>
        <item x="1222"/>
        <item x="2785"/>
        <item x="364"/>
        <item x="2238"/>
        <item x="500"/>
        <item x="362"/>
        <item x="3581"/>
        <item x="2530"/>
        <item x="307"/>
        <item x="3617"/>
        <item x="322"/>
        <item x="2526"/>
        <item x="1721"/>
        <item x="2044"/>
        <item x="2066"/>
        <item x="748"/>
        <item x="2632"/>
        <item x="884"/>
        <item x="2585"/>
        <item x="1780"/>
        <item x="2349"/>
        <item x="1680"/>
        <item x="2141"/>
        <item x="13"/>
        <item x="2381"/>
        <item x="2149"/>
        <item x="2300"/>
        <item x="1679"/>
        <item x="268"/>
        <item x="2529"/>
        <item x="1919"/>
        <item x="3649"/>
        <item x="2167"/>
        <item x="701"/>
        <item x="497"/>
        <item x="3586"/>
        <item x="2603"/>
        <item x="1111"/>
        <item x="2489"/>
        <item x="1983"/>
        <item x="2631"/>
        <item x="15"/>
        <item x="3611"/>
        <item x="997"/>
        <item x="339"/>
        <item x="2051"/>
        <item x="2211"/>
        <item x="1953"/>
        <item x="3472"/>
        <item x="2744"/>
        <item x="3811"/>
        <item x="594"/>
        <item x="1094"/>
        <item x="3762"/>
        <item x="2035"/>
        <item x="2462"/>
        <item x="1816"/>
        <item x="2809"/>
        <item x="3423"/>
        <item x="2677"/>
        <item x="2528"/>
        <item x="2524"/>
        <item x="3788"/>
        <item x="2208"/>
        <item x="2396"/>
        <item x="389"/>
        <item x="231"/>
        <item x="1830"/>
        <item x="1794"/>
        <item x="1275"/>
        <item x="1350"/>
        <item x="3771"/>
        <item x="1070"/>
        <item x="1286"/>
        <item x="3759"/>
        <item x="460"/>
        <item x="3750"/>
        <item x="704"/>
        <item x="3594"/>
        <item x="1732"/>
        <item x="503"/>
        <item x="1490"/>
        <item x="1741"/>
        <item x="2842"/>
        <item x="2559"/>
        <item x="2395"/>
        <item x="1684"/>
        <item x="2757"/>
        <item x="1465"/>
        <item x="2065"/>
        <item x="602"/>
        <item x="652"/>
        <item x="1627"/>
        <item x="464"/>
        <item x="1675"/>
        <item x="2791"/>
        <item x="2330"/>
        <item x="2580"/>
        <item x="387"/>
        <item x="2427"/>
        <item x="2271"/>
        <item x="2304"/>
        <item x="1843"/>
        <item x="3610"/>
        <item x="1708"/>
        <item x="2221"/>
        <item x="2415"/>
        <item x="697"/>
        <item x="1711"/>
        <item x="3190"/>
        <item x="1332"/>
        <item x="1835"/>
        <item x="1850"/>
        <item x="621"/>
        <item x="1903"/>
        <item x="3782"/>
        <item x="569"/>
        <item x="2043"/>
        <item x="177"/>
        <item x="1611"/>
        <item x="263"/>
        <item x="2225"/>
        <item x="855"/>
        <item x="1691"/>
        <item x="2515"/>
        <item x="3499"/>
        <item x="2203"/>
        <item x="3777"/>
        <item x="233"/>
        <item x="539"/>
        <item x="2765"/>
        <item x="2628"/>
        <item x="1063"/>
        <item x="1619"/>
        <item x="1377"/>
        <item x="3492"/>
        <item x="2709"/>
        <item x="1829"/>
        <item x="3350"/>
        <item x="2220"/>
        <item x="2081"/>
        <item x="2721"/>
        <item x="14"/>
        <item x="2222"/>
        <item x="3754"/>
        <item x="218"/>
        <item x="2255"/>
        <item x="2792"/>
        <item x="1041"/>
        <item x="129"/>
        <item x="2626"/>
        <item x="3574"/>
        <item x="646"/>
        <item x="1426"/>
        <item x="1859"/>
        <item x="1898"/>
        <item x="3761"/>
        <item x="1281"/>
        <item x="3787"/>
        <item x="2661"/>
        <item x="3810"/>
        <item x="206"/>
        <item x="610"/>
        <item x="1472"/>
        <item x="2258"/>
        <item x="1933"/>
        <item x="12"/>
        <item x="1396"/>
        <item x="1786"/>
        <item x="271"/>
        <item x="1422"/>
        <item x="3480"/>
        <item x="1197"/>
        <item x="2766"/>
        <item x="2204"/>
        <item x="416"/>
        <item x="2200"/>
        <item x="1343"/>
        <item x="2325"/>
        <item x="914"/>
        <item x="1475"/>
        <item x="2689"/>
        <item x="26"/>
        <item x="2294"/>
        <item x="2629"/>
        <item x="565"/>
        <item x="2268"/>
        <item x="3456"/>
        <item x="3195"/>
        <item x="1683"/>
        <item x="2729"/>
        <item x="3451"/>
        <item x="313"/>
        <item x="11"/>
        <item x="523"/>
        <item x="3796"/>
        <item x="2511"/>
        <item x="335"/>
        <item x="2287"/>
        <item x="293"/>
        <item x="920"/>
        <item x="3351"/>
        <item x="2694"/>
        <item x="3780"/>
        <item x="3568"/>
        <item x="1543"/>
        <item x="128"/>
        <item x="266"/>
        <item x="1769"/>
        <item x="1190"/>
        <item x="2544"/>
        <item x="384"/>
        <item x="3425"/>
        <item x="2436"/>
        <item x="2432"/>
        <item x="794"/>
        <item x="3618"/>
        <item x="977"/>
        <item x="1310"/>
        <item x="2615"/>
        <item x="3776"/>
        <item x="2232"/>
        <item x="1695"/>
        <item x="1847"/>
        <item x="776"/>
        <item x="214"/>
        <item x="2414"/>
        <item x="3285"/>
        <item x="895"/>
        <item x="843"/>
        <item x="378"/>
        <item x="3806"/>
        <item x="196"/>
        <item x="3275"/>
        <item x="641"/>
        <item x="449"/>
        <item x="741"/>
        <item x="826"/>
        <item x="3347"/>
        <item x="1934"/>
        <item x="16"/>
        <item x="2988"/>
        <item x="658"/>
        <item x="1372"/>
        <item x="3760"/>
        <item x="2720"/>
        <item x="1022"/>
        <item x="2484"/>
        <item x="1011"/>
        <item x="1210"/>
        <item x="215"/>
        <item x="303"/>
        <item x="2671"/>
        <item x="125"/>
        <item x="124"/>
        <item x="592"/>
        <item x="510"/>
        <item x="2900"/>
        <item x="597"/>
        <item x="2810"/>
        <item x="221"/>
        <item x="3774"/>
        <item x="2277"/>
        <item x="1999"/>
        <item x="2185"/>
        <item x="2672"/>
        <item x="300"/>
        <item x="3600"/>
        <item x="1876"/>
        <item x="1124"/>
        <item x="1524"/>
        <item x="1997"/>
        <item x="2569"/>
        <item x="2579"/>
        <item x="2697"/>
        <item x="661"/>
        <item x="242"/>
        <item x="917"/>
        <item x="1172"/>
        <item x="2867"/>
        <item x="3773"/>
        <item x="3448"/>
        <item x="654"/>
        <item x="3564"/>
        <item x="1305"/>
        <item x="2692"/>
        <item x="234"/>
        <item x="2308"/>
        <item x="2249"/>
        <item x="717"/>
        <item x="205"/>
        <item x="668"/>
        <item x="555"/>
        <item x="2639"/>
        <item x="2144"/>
        <item x="3585"/>
        <item x="1646"/>
        <item x="0"/>
        <item x="374"/>
        <item x="309"/>
        <item x="46"/>
        <item x="556"/>
        <item x="2769"/>
        <item x="1180"/>
        <item x="919"/>
        <item x="669"/>
        <item x="1837"/>
        <item x="2490"/>
        <item x="1156"/>
        <item x="2641"/>
        <item x="2918"/>
        <item x="2079"/>
        <item x="304"/>
        <item x="17"/>
        <item x="1342"/>
        <item x="388"/>
        <item x="126"/>
        <item x="3770"/>
        <item x="1463"/>
        <item x="2636"/>
        <item x="2173"/>
        <item x="1929"/>
        <item x="1137"/>
        <item x="3497"/>
        <item x="1939"/>
        <item x="3755"/>
        <item x="2472"/>
        <item x="2401"/>
        <item x="2723"/>
        <item x="340"/>
        <item x="640"/>
        <item x="2280"/>
        <item x="1996"/>
        <item x="2487"/>
        <item x="1335"/>
        <item x="1214"/>
        <item x="2202"/>
        <item x="767"/>
        <item x="1409"/>
        <item x="349"/>
        <item x="1267"/>
        <item x="3751"/>
        <item x="3509"/>
        <item x="2756"/>
        <item x="2491"/>
        <item x="281"/>
        <item x="305"/>
        <item x="2171"/>
        <item x="2213"/>
        <item x="2737"/>
        <item x="1395"/>
        <item x="3794"/>
        <item x="2218"/>
        <item x="3587"/>
        <item x="1106"/>
        <item x="1268"/>
        <item x="2475"/>
        <item x="1575"/>
        <item x="660"/>
        <item x="197"/>
        <item x="1476"/>
        <item x="1461"/>
        <item x="673"/>
        <item x="2157"/>
        <item x="428"/>
        <item x="200"/>
        <item x="3430"/>
        <item x="2568"/>
        <item x="557"/>
        <item x="3783"/>
        <item x="3804"/>
        <item x="3653"/>
        <item x="1839"/>
        <item x="243"/>
        <item x="2196"/>
        <item x="2184"/>
        <item x="3487"/>
        <item x="2659"/>
        <item x="731"/>
        <item x="847"/>
        <item x="806"/>
        <item x="2003"/>
        <item x="960"/>
        <item x="2695"/>
        <item x="688"/>
        <item x="1082"/>
        <item x="1399"/>
        <item x="485"/>
        <item x="2978"/>
        <item x="800"/>
        <item x="1481"/>
        <item x="469"/>
        <item x="2684"/>
        <item x="260"/>
        <item x="1854"/>
        <item x="1298"/>
        <item x="2473"/>
        <item x="2179"/>
        <item x="1331"/>
        <item x="2578"/>
        <item x="3495"/>
        <item x="656"/>
        <item x="2398"/>
        <item x="2054"/>
        <item x="693"/>
        <item x="2590"/>
        <item x="1759"/>
        <item x="868"/>
        <item x="1259"/>
        <item x="1626"/>
        <item x="2195"/>
        <item x="3514"/>
        <item x="772"/>
        <item x="3579"/>
        <item x="18"/>
        <item x="2754"/>
        <item x="675"/>
        <item x="2193"/>
        <item x="2317"/>
        <item x="505"/>
        <item x="2243"/>
        <item x="3571"/>
        <item x="1306"/>
        <item x="2853"/>
        <item x="3753"/>
        <item x="685"/>
        <item x="3429"/>
        <item x="707"/>
        <item x="3654"/>
        <item x="262"/>
        <item x="2137"/>
        <item x="1301"/>
        <item x="791"/>
        <item x="1196"/>
        <item x="601"/>
        <item x="2682"/>
        <item x="2315"/>
        <item x="316"/>
        <item x="1781"/>
        <item x="522"/>
        <item x="3188"/>
        <item x="3156"/>
        <item x="394"/>
        <item x="681"/>
        <item x="512"/>
        <item x="2187"/>
        <item x="2911"/>
        <item x="1604"/>
        <item x="3805"/>
        <item x="604"/>
        <item x="2477"/>
        <item x="1560"/>
        <item x="2428"/>
        <item x="2610"/>
        <item x="2619"/>
        <item x="1118"/>
        <item x="1470"/>
        <item x="1266"/>
        <item x="818"/>
        <item x="69"/>
        <item x="576"/>
        <item x="2145"/>
        <item x="2339"/>
        <item x="3507"/>
        <item x="687"/>
        <item x="2017"/>
        <item x="679"/>
        <item x="1201"/>
        <item x="127"/>
        <item x="3014"/>
        <item x="2665"/>
        <item x="2309"/>
        <item x="1980"/>
        <item x="1693"/>
        <item x="2742"/>
        <item x="3279"/>
        <item x="836"/>
        <item x="805"/>
        <item x="439"/>
        <item x="2448"/>
        <item x="3003"/>
        <item x="20"/>
        <item x="3471"/>
        <item x="3419"/>
        <item x="3241"/>
        <item x="2731"/>
        <item x="1239"/>
        <item x="3792"/>
        <item x="65"/>
        <item x="3500"/>
        <item x="1562"/>
        <item x="3394"/>
        <item x="302"/>
        <item x="573"/>
        <item x="272"/>
        <item x="3803"/>
        <item x="1212"/>
        <item x="2093"/>
        <item x="21"/>
        <item x="2416"/>
        <item x="284"/>
        <item x="2266"/>
        <item x="7"/>
        <item x="2245"/>
        <item x="2486"/>
        <item x="3092"/>
        <item x="1547"/>
        <item x="2049"/>
        <item x="1569"/>
        <item x="1724"/>
        <item x="653"/>
        <item x="435"/>
        <item x="354"/>
        <item x="474"/>
        <item x="2658"/>
        <item x="1634"/>
        <item x="275"/>
        <item x="213"/>
        <item x="182"/>
        <item x="109"/>
        <item x="526"/>
        <item x="3464"/>
        <item x="5"/>
        <item x="112"/>
        <item x="2282"/>
        <item x="2377"/>
        <item x="1509"/>
        <item x="3039"/>
        <item x="2307"/>
        <item x="476"/>
        <item x="3262"/>
        <item x="1403"/>
        <item x="3455"/>
        <item x="3791"/>
        <item x="3435"/>
        <item x="2517"/>
        <item x="1467"/>
        <item x="267"/>
        <item x="632"/>
        <item x="334"/>
        <item x="331"/>
        <item x="3268"/>
        <item x="644"/>
        <item x="1330"/>
        <item x="2906"/>
        <item x="1495"/>
        <item x="1845"/>
        <item x="2888"/>
        <item x="2586"/>
        <item x="493"/>
        <item x="3766"/>
        <item x="2655"/>
        <item x="3101"/>
        <item x="1694"/>
        <item x="3512"/>
        <item x="1533"/>
        <item x="1552"/>
        <item x="504"/>
        <item x="599"/>
        <item x="2429"/>
        <item x="1770"/>
        <item x="2332"/>
        <item x="2156"/>
        <item x="994"/>
        <item x="1852"/>
        <item x="2328"/>
        <item x="2926"/>
        <item x="3769"/>
        <item x="2598"/>
        <item x="1727"/>
        <item x="938"/>
        <item x="3201"/>
        <item x="3434"/>
        <item x="3424"/>
        <item x="849"/>
        <item x="2435"/>
        <item x="659"/>
        <item x="2364"/>
        <item x="84"/>
        <item x="471"/>
        <item x="1511"/>
        <item x="2353"/>
        <item x="3112"/>
        <item x="408"/>
        <item x="249"/>
        <item x="6"/>
        <item x="3765"/>
        <item x="1856"/>
        <item x="793"/>
        <item x="463"/>
        <item x="2463"/>
        <item x="3369"/>
        <item x="2136"/>
        <item x="2248"/>
        <item x="803"/>
        <item x="86"/>
        <item x="1410"/>
        <item x="1782"/>
        <item x="4"/>
        <item x="454"/>
        <item x="3812"/>
        <item x="1812"/>
        <item x="3177"/>
        <item x="720"/>
        <item x="1391"/>
        <item x="3128"/>
        <item x="768"/>
        <item x="874"/>
        <item x="706"/>
        <item x="3384"/>
        <item x="844"/>
        <item x="775"/>
        <item x="4008"/>
        <item x="3596"/>
        <item x="2952"/>
        <item x="2351"/>
        <item x="2607"/>
        <item x="2230"/>
        <item x="2048"/>
        <item x="2875"/>
        <item x="588"/>
        <item x="3015"/>
        <item x="1411"/>
        <item x="413"/>
        <item x="488"/>
        <item x="798"/>
        <item x="2597"/>
        <item x="241"/>
        <item x="3395"/>
        <item x="2925"/>
        <item x="3565"/>
        <item x="432"/>
        <item x="3106"/>
        <item x="730"/>
        <item x="2413"/>
        <item x="1468"/>
        <item x="1840"/>
        <item x="886"/>
        <item x="3125"/>
        <item x="2959"/>
        <item x="328"/>
        <item x="3019"/>
        <item x="3604"/>
        <item x="1265"/>
        <item x="2046"/>
        <item x="2454"/>
        <item x="2643"/>
        <item x="507"/>
        <item x="1302"/>
        <item x="3508"/>
        <item x="2858"/>
        <item x="2903"/>
        <item x="1625"/>
        <item x="2871"/>
        <item x="2407"/>
        <item x="871"/>
        <item x="3813"/>
        <item x="655"/>
        <item x="217"/>
        <item x="3633"/>
        <item x="2768"/>
        <item x="45"/>
        <item x="381"/>
        <item x="193"/>
        <item x="3082"/>
        <item x="3151"/>
        <item x="22"/>
        <item x="792"/>
        <item x="452"/>
        <item x="3222"/>
        <item x="459"/>
        <item x="324"/>
        <item x="908"/>
        <item x="3191"/>
        <item x="1534"/>
        <item x="188"/>
        <item x="189"/>
        <item x="35"/>
        <item x="190"/>
        <item x="191"/>
        <item x="1320"/>
        <item x="680"/>
        <item x="192"/>
        <item x="3265"/>
        <item x="2451"/>
        <item x="3313"/>
        <item x="183"/>
        <item x="3237"/>
        <item x="184"/>
        <item x="185"/>
        <item x="34"/>
        <item x="30"/>
        <item x="186"/>
        <item x="2724"/>
        <item x="187"/>
        <item x="4007"/>
        <item x="1412"/>
        <item x="3157"/>
        <item x="3289"/>
        <item x="545"/>
        <item x="2596"/>
        <item x="3176"/>
        <item x="1902"/>
        <item x="3438"/>
        <item x="2608"/>
        <item x="918"/>
        <item x="3162"/>
        <item x="2786"/>
        <item x="615"/>
        <item x="3297"/>
        <item x="290"/>
        <item x="2246"/>
        <item x="1763"/>
        <item x="2890"/>
        <item x="3651"/>
        <item x="1238"/>
        <item x="2693"/>
        <item x="3643"/>
        <item x="2374"/>
        <item x="4006"/>
        <item x="2708"/>
        <item x="2541"/>
        <item x="3614"/>
        <item x="2825"/>
        <item x="3307"/>
        <item x="3023"/>
        <item x="2259"/>
        <item x="8"/>
        <item x="637"/>
        <item x="2459"/>
        <item x="3017"/>
        <item x="3013"/>
        <item x="2584"/>
        <item x="2467"/>
        <item x="2404"/>
        <item x="2989"/>
        <item x="2953"/>
        <item x="2269"/>
        <item x="3343"/>
        <item x="607"/>
        <item x="2822"/>
        <item x="3439"/>
        <item x="1742"/>
        <item x="762"/>
        <item x="3490"/>
        <item x="2676"/>
        <item x="2076"/>
        <item x="2968"/>
        <item x="89"/>
        <item x="2344"/>
        <item x="587"/>
        <item x="3546"/>
        <item x="1709"/>
        <item x="3452"/>
        <item x="1304"/>
        <item x="2574"/>
        <item x="2132"/>
        <item x="3416"/>
        <item x="2058"/>
        <item x="627"/>
        <item x="2852"/>
        <item x="2127"/>
        <item x="1955"/>
        <item x="2700"/>
        <item x="2135"/>
        <item x="2799"/>
        <item x="1685"/>
        <item x="2884"/>
        <item x="975"/>
        <item x="2130"/>
        <item x="350"/>
        <item x="856"/>
        <item x="287"/>
        <item x="542"/>
        <item x="2253"/>
        <item x="1548"/>
        <item x="2348"/>
        <item x="1848"/>
        <item x="3038"/>
        <item x="620"/>
        <item x="534"/>
        <item x="1507"/>
        <item x="3442"/>
        <item x="3530"/>
        <item x="2811"/>
        <item x="75"/>
        <item x="3551"/>
        <item x="1551"/>
        <item x="3358"/>
        <item x="568"/>
        <item x="3578"/>
        <item x="482"/>
        <item x="457"/>
        <item x="1345"/>
        <item x="219"/>
        <item x="3362"/>
        <item x="1928"/>
        <item x="2006"/>
        <item x="2312"/>
        <item x="1296"/>
        <item x="3380"/>
        <item x="3197"/>
        <item x="3234"/>
        <item x="2703"/>
        <item x="2664"/>
        <item x="1844"/>
        <item x="2686"/>
        <item x="3625"/>
        <item x="3994"/>
        <item x="2999"/>
        <item x="111"/>
        <item x="2274"/>
        <item x="2678"/>
        <item x="336"/>
        <item x="79"/>
        <item x="3536"/>
        <item x="483"/>
        <item x="2284"/>
        <item x="980"/>
        <item x="624"/>
        <item x="3073"/>
        <item x="1846"/>
        <item x="3341"/>
        <item x="964"/>
        <item x="10"/>
        <item x="509"/>
        <item x="3392"/>
        <item x="2275"/>
        <item x="3567"/>
        <item x="3016"/>
        <item x="2749"/>
        <item x="1142"/>
        <item x="319"/>
        <item x="508"/>
        <item x="2244"/>
        <item x="2450"/>
        <item x="3293"/>
        <item x="2956"/>
        <item x="1315"/>
        <item x="2863"/>
        <item x="438"/>
        <item x="3118"/>
        <item x="1851"/>
        <item x="2878"/>
        <item x="554"/>
        <item x="579"/>
        <item x="2821"/>
        <item x="3410"/>
        <item x="3290"/>
        <item x="365"/>
        <item x="3115"/>
        <item x="3000"/>
        <item x="1931"/>
        <item x="2583"/>
        <item x="3405"/>
        <item x="2010"/>
        <item x="570"/>
        <item x="858"/>
        <item x="560"/>
        <item x="385"/>
        <item x="1170"/>
        <item x="3105"/>
        <item x="3553"/>
        <item x="247"/>
        <item x="2492"/>
        <item x="3540"/>
        <item x="2800"/>
        <item x="2860"/>
        <item x="2334"/>
        <item x="3543"/>
        <item x="2922"/>
        <item x="1622"/>
        <item x="811"/>
        <item x="377"/>
        <item x="2725"/>
        <item x="981"/>
        <item x="2881"/>
        <item x="3562"/>
        <item x="329"/>
        <item x="3244"/>
        <item x="2102"/>
        <item x="734"/>
        <item x="9"/>
        <item x="1466"/>
        <item x="3345"/>
        <item x="531"/>
        <item x="590"/>
        <item x="2478"/>
        <item x="1842"/>
        <item x="1776"/>
        <item x="2262"/>
        <item x="2331"/>
        <item x="910"/>
        <item x="2333"/>
        <item x="3135"/>
        <item x="2433"/>
        <item x="695"/>
        <item x="2234"/>
        <item x="2667"/>
        <item x="2159"/>
        <item x="40"/>
        <item x="563"/>
        <item x="1453"/>
        <item x="3060"/>
        <item x="1594"/>
        <item x="2247"/>
        <item x="3525"/>
        <item x="3046"/>
        <item x="3205"/>
        <item x="757"/>
        <item x="1938"/>
        <item x="3373"/>
        <item x="2969"/>
        <item x="1008"/>
        <item x="100"/>
        <item x="2897"/>
        <item x="3440"/>
        <item x="2996"/>
        <item x="3194"/>
        <item x="2283"/>
        <item x="2722"/>
        <item x="3084"/>
        <item x="2375"/>
        <item x="1341"/>
        <item x="3052"/>
        <item x="3997"/>
        <item x="923"/>
        <item x="690"/>
        <item x="686"/>
        <item x="3371"/>
        <item x="212"/>
        <item x="3253"/>
        <item x="3"/>
        <item x="357"/>
        <item x="2824"/>
        <item x="392"/>
        <item x="2963"/>
        <item x="822"/>
        <item x="913"/>
        <item x="3527"/>
        <item x="363"/>
        <item x="465"/>
        <item x="612"/>
        <item x="3556"/>
        <item x="2134"/>
        <item x="546"/>
        <item x="2133"/>
        <item x="3203"/>
        <item x="3996"/>
        <item x="2901"/>
        <item x="2932"/>
        <item x="2662"/>
        <item x="252"/>
        <item x="1841"/>
        <item x="209"/>
        <item x="2920"/>
        <item x="2964"/>
        <item x="2679"/>
        <item x="2599"/>
        <item x="4002"/>
        <item x="2140"/>
        <item x="2256"/>
        <item x="346"/>
        <item x="519"/>
        <item x="2"/>
        <item x="3054"/>
        <item x="3227"/>
        <item x="3393"/>
        <item x="3306"/>
        <item x="2892"/>
        <item x="733"/>
        <item x="397"/>
        <item x="3155"/>
        <item x="3232"/>
        <item x="971"/>
        <item x="921"/>
        <item x="211"/>
        <item x="1348"/>
        <item x="3382"/>
        <item x="2146"/>
        <item x="2408"/>
        <item x="881"/>
        <item x="3133"/>
        <item x="3339"/>
        <item x="516"/>
        <item x="2447"/>
        <item x="3532"/>
        <item x="1518"/>
        <item x="1510"/>
        <item x="2151"/>
        <item x="2042"/>
        <item x="694"/>
        <item x="2993"/>
        <item x="2976"/>
        <item x="3635"/>
        <item x="745"/>
        <item x="3030"/>
        <item x="939"/>
        <item x="1283"/>
        <item x="3316"/>
        <item x="524"/>
        <item x="3267"/>
        <item x="1884"/>
        <item x="2883"/>
        <item x="2310"/>
        <item x="571"/>
        <item x="2973"/>
        <item x="352"/>
        <item x="2916"/>
        <item x="759"/>
        <item x="1048"/>
        <item x="2288"/>
        <item x="3281"/>
        <item x="1344"/>
        <item x="210"/>
        <item x="2869"/>
        <item x="2562"/>
        <item x="2913"/>
        <item x="3086"/>
        <item x="2713"/>
        <item x="2376"/>
        <item x="3185"/>
        <item x="564"/>
        <item x="3248"/>
        <item x="649"/>
        <item x="2787"/>
        <item x="1717"/>
        <item x="157"/>
        <item x="614"/>
        <item x="3208"/>
        <item x="2663"/>
        <item x="998"/>
        <item x="2292"/>
        <item x="3619"/>
        <item x="722"/>
        <item x="3214"/>
        <item x="771"/>
        <item x="3516"/>
        <item x="1413"/>
        <item x="3247"/>
        <item x="3672"/>
        <item x="2838"/>
        <item x="1026"/>
        <item x="2460"/>
        <item x="902"/>
        <item x="3153"/>
        <item x="3402"/>
        <item x="160"/>
        <item x="2342"/>
        <item x="441"/>
        <item x="876"/>
        <item x="3266"/>
        <item x="1692"/>
        <item x="1738"/>
        <item x="3116"/>
        <item x="3615"/>
        <item x="2669"/>
        <item x="2095"/>
        <item x="393"/>
        <item x="1247"/>
        <item x="1066"/>
        <item x="3598"/>
        <item x="3172"/>
        <item x="2198"/>
        <item x="3520"/>
        <item x="991"/>
        <item x="2099"/>
        <item x="1319"/>
        <item x="520"/>
        <item x="2685"/>
        <item x="1378"/>
        <item x="2346"/>
        <item x="2905"/>
        <item x="1621"/>
        <item x="3300"/>
        <item x="1174"/>
        <item x="2933"/>
        <item x="525"/>
        <item x="3608"/>
        <item x="2812"/>
        <item x="1513"/>
        <item x="2485"/>
        <item x="295"/>
        <item x="102"/>
        <item x="4000"/>
        <item x="180"/>
        <item x="3411"/>
        <item x="3295"/>
        <item x="642"/>
        <item x="2055"/>
        <item x="222"/>
        <item x="1686"/>
        <item x="2862"/>
        <item x="3340"/>
        <item x="1758"/>
        <item x="54"/>
        <item x="178"/>
        <item x="770"/>
        <item x="1725"/>
        <item x="330"/>
        <item x="3421"/>
        <item x="2311"/>
        <item x="2801"/>
        <item x="3103"/>
        <item x="23"/>
        <item x="1822"/>
        <item x="1450"/>
        <item x="3375"/>
        <item x="548"/>
        <item x="2910"/>
        <item x="1462"/>
        <item x="3036"/>
        <item x="3159"/>
        <item x="1707"/>
        <item x="1909"/>
        <item x="2779"/>
        <item x="3314"/>
        <item x="1217"/>
        <item x="3001"/>
        <item x="705"/>
        <item x="274"/>
        <item x="2018"/>
        <item x="3639"/>
        <item x="749"/>
        <item x="1184"/>
        <item x="1199"/>
        <item x="889"/>
        <item x="3474"/>
        <item x="577"/>
        <item x="366"/>
        <item x="1932"/>
        <item x="713"/>
        <item x="2656"/>
        <item x="1531"/>
        <item x="2565"/>
        <item x="85"/>
        <item x="2498"/>
        <item x="1572"/>
        <item x="2788"/>
        <item x="1591"/>
        <item x="1972"/>
        <item x="1817"/>
        <item x="2410"/>
        <item x="3383"/>
        <item x="1978"/>
        <item x="2110"/>
        <item x="1787"/>
        <item x="1228"/>
        <item x="2990"/>
        <item x="553"/>
        <item x="1549"/>
        <item x="935"/>
        <item x="2687"/>
        <item x="3360"/>
        <item x="2790"/>
        <item x="715"/>
        <item x="1109"/>
        <item x="2882"/>
        <item x="440"/>
        <item x="3346"/>
        <item x="963"/>
        <item x="3202"/>
        <item x="703"/>
        <item x="253"/>
        <item x="1253"/>
        <item x="2465"/>
        <item x="1451"/>
        <item x="764"/>
        <item x="1710"/>
        <item x="4003"/>
        <item x="2509"/>
        <item x="115"/>
        <item x="1126"/>
        <item x="1520"/>
        <item x="31"/>
        <item x="1538"/>
        <item x="3029"/>
        <item x="472"/>
        <item x="2939"/>
        <item x="2147"/>
        <item x="27"/>
        <item x="1985"/>
        <item x="954"/>
        <item x="3004"/>
        <item x="2431"/>
        <item x="3673"/>
        <item x="2206"/>
        <item x="3573"/>
        <item x="2855"/>
        <item x="2873"/>
        <item x="1013"/>
        <item x="581"/>
        <item x="2403"/>
        <item x="2955"/>
        <item x="716"/>
        <item x="2929"/>
        <item x="2379"/>
        <item x="3647"/>
        <item x="1385"/>
        <item x="3589"/>
        <item x="481"/>
        <item x="2384"/>
        <item x="584"/>
        <item x="1849"/>
        <item x="2960"/>
        <item x="2921"/>
        <item x="2819"/>
        <item x="861"/>
        <item x="2880"/>
        <item x="2970"/>
        <item x="1211"/>
        <item x="2904"/>
        <item x="2982"/>
        <item x="3254"/>
        <item x="3338"/>
        <item x="2128"/>
        <item x="742"/>
        <item x="727"/>
        <item x="2937"/>
        <item x="1323"/>
        <item x="3381"/>
        <item x="2168"/>
        <item x="2148"/>
        <item x="618"/>
        <item x="3372"/>
        <item x="2181"/>
        <item x="3047"/>
        <item x="2227"/>
        <item x="2670"/>
        <item x="965"/>
        <item x="801"/>
        <item x="3075"/>
        <item x="898"/>
        <item x="3063"/>
        <item x="2683"/>
        <item x="3309"/>
        <item x="1740"/>
        <item x="3221"/>
        <item x="2341"/>
        <item x="3445"/>
        <item x="3166"/>
        <item x="2885"/>
        <item x="598"/>
        <item x="825"/>
        <item x="535"/>
        <item x="288"/>
        <item x="1596"/>
        <item x="2732"/>
        <item x="1255"/>
        <item x="91"/>
        <item x="201"/>
        <item x="1254"/>
        <item x="738"/>
        <item x="1912"/>
        <item x="528"/>
        <item x="2764"/>
        <item x="2347"/>
        <item x="57"/>
        <item x="2000"/>
        <item x="540"/>
        <item x="2668"/>
        <item x="110"/>
        <item x="4005"/>
        <item x="3991"/>
        <item x="308"/>
        <item x="2045"/>
        <item x="2699"/>
        <item x="2919"/>
        <item x="3142"/>
        <item x="2780"/>
        <item x="1974"/>
        <item x="473"/>
        <item x="777"/>
        <item x="1914"/>
        <item x="2872"/>
        <item x="967"/>
        <item x="633"/>
        <item x="3091"/>
        <item x="3260"/>
        <item x="1303"/>
        <item x="2538"/>
        <item x="3301"/>
        <item x="325"/>
        <item x="549"/>
        <item x="3127"/>
        <item x="2942"/>
        <item x="3344"/>
        <item x="2680"/>
        <item x="880"/>
        <item x="3333"/>
        <item x="696"/>
        <item x="575"/>
        <item x="2886"/>
        <item x="842"/>
        <item x="2985"/>
        <item x="812"/>
        <item x="2154"/>
        <item x="496"/>
        <item x="2279"/>
        <item x="766"/>
        <item x="753"/>
        <item x="2865"/>
        <item x="1220"/>
        <item x="443"/>
        <item x="2254"/>
        <item x="3342"/>
        <item x="3582"/>
        <item x="721"/>
        <item x="1712"/>
        <item x="1615"/>
        <item x="494"/>
        <item x="2118"/>
        <item x="616"/>
        <item x="3398"/>
        <item x="547"/>
        <item x="2281"/>
        <item x="983"/>
        <item x="1218"/>
        <item x="2734"/>
        <item x="2909"/>
        <item x="795"/>
        <item x="912"/>
        <item x="2991"/>
        <item x="732"/>
        <item x="3124"/>
        <item x="2654"/>
        <item x="3302"/>
        <item x="1489"/>
        <item x="2813"/>
        <item x="572"/>
        <item x="958"/>
        <item x="2714"/>
        <item x="3174"/>
        <item x="2558"/>
        <item x="41"/>
        <item x="3391"/>
        <item x="888"/>
        <item x="401"/>
        <item x="1243"/>
        <item x="961"/>
        <item x="1159"/>
        <item x="351"/>
        <item x="2802"/>
        <item x="314"/>
        <item x="2893"/>
        <item x="2751"/>
        <item x="860"/>
        <item x="3397"/>
        <item x="1998"/>
        <item x="2305"/>
        <item x="2495"/>
        <item x="735"/>
        <item x="2876"/>
        <item x="832"/>
        <item x="400"/>
        <item x="3296"/>
        <item x="2941"/>
        <item x="3175"/>
        <item x="2891"/>
        <item x="4004"/>
        <item x="3273"/>
        <item x="3436"/>
        <item x="2870"/>
        <item x="3320"/>
        <item x="2532"/>
        <item x="765"/>
        <item x="3269"/>
        <item x="3257"/>
        <item x="3169"/>
        <item x="492"/>
        <item x="3193"/>
        <item x="737"/>
        <item x="3523"/>
        <item x="3407"/>
        <item x="2866"/>
        <item x="879"/>
        <item x="3379"/>
        <item x="95"/>
        <item x="3187"/>
        <item x="3366"/>
        <item x="3998"/>
        <item x="2879"/>
        <item x="2816"/>
        <item x="3229"/>
        <item x="3165"/>
        <item x="406"/>
        <item x="3238"/>
        <item x="2552"/>
        <item x="3224"/>
        <item x="1623"/>
        <item x="3250"/>
        <item x="3270"/>
        <item x="3235"/>
        <item x="2155"/>
        <item x="2555"/>
        <item x="1690"/>
        <item x="797"/>
        <item x="3278"/>
        <item x="114"/>
        <item x="973"/>
        <item x="2877"/>
        <item x="3287"/>
        <item x="1771"/>
        <item x="2466"/>
        <item x="3388"/>
        <item x="906"/>
        <item x="2535"/>
        <item x="409"/>
        <item x="2705"/>
        <item x="3223"/>
        <item x="821"/>
        <item x="1757"/>
        <item x="3002"/>
        <item x="2967"/>
        <item x="2125"/>
        <item x="1047"/>
        <item x="839"/>
        <item x="155"/>
        <item x="2581"/>
        <item x="3055"/>
        <item x="2019"/>
        <item x="2170"/>
        <item x="1718"/>
        <item x="990"/>
        <item x="778"/>
        <item x="2172"/>
        <item x="1240"/>
        <item x="3198"/>
        <item x="2849"/>
        <item x="3211"/>
        <item x="789"/>
        <item x="628"/>
        <item x="2889"/>
        <item x="1823"/>
        <item x="3288"/>
        <item x="2124"/>
        <item x="709"/>
        <item x="447"/>
        <item x="1025"/>
        <item x="78"/>
        <item x="2166"/>
        <item x="2848"/>
        <item x="708"/>
        <item x="1595"/>
        <item x="2537"/>
        <item x="3083"/>
        <item x="2874"/>
        <item x="1523"/>
        <item x="810"/>
        <item x="2864"/>
        <item x="2097"/>
        <item x="2194"/>
        <item x="2856"/>
        <item x="3240"/>
        <item x="1514"/>
        <item x="948"/>
        <item x="1838"/>
        <item x="2534"/>
        <item x="3377"/>
        <item x="52"/>
        <item x="909"/>
        <item x="495"/>
        <item x="2927"/>
        <item x="1419"/>
        <item x="1065"/>
        <item x="2174"/>
        <item x="3361"/>
        <item x="2861"/>
        <item x="3239"/>
        <item x="3140"/>
        <item x="2188"/>
        <item x="3233"/>
        <item x="2561"/>
        <item x="3150"/>
        <item x="1183"/>
        <item x="3161"/>
        <item x="2930"/>
        <item x="2176"/>
        <item x="2564"/>
        <item x="2192"/>
        <item x="2109"/>
        <item x="1216"/>
        <item x="2105"/>
        <item x="2531"/>
        <item x="2974"/>
        <item x="123"/>
        <item x="530"/>
        <item x="136"/>
        <item x="2549"/>
        <item x="756"/>
        <item x="3121"/>
        <item x="1088"/>
        <item x="3100"/>
        <item x="892"/>
        <item x="2186"/>
        <item x="3993"/>
        <item x="2994"/>
        <item x="2543"/>
        <item x="837"/>
        <item x="2857"/>
        <item x="3200"/>
        <item x="3074"/>
        <item x="3186"/>
        <item x="3441"/>
        <item x="891"/>
        <item x="1624"/>
        <item x="2122"/>
        <item x="3473"/>
        <item x="1173"/>
        <item x="2546"/>
        <item x="1177"/>
        <item x="3228"/>
        <item x="2104"/>
        <item x="2908"/>
        <item x="2180"/>
        <item x="2540"/>
        <item x="2123"/>
        <item x="1198"/>
        <item x="2898"/>
        <item x="936"/>
        <item x="3334"/>
        <item x="2183"/>
        <item x="3335"/>
        <item x="417"/>
        <item x="2915"/>
        <item x="2178"/>
        <item x="1052"/>
        <item x="2108"/>
        <item x="1141"/>
        <item x="1010"/>
        <item x="1158"/>
        <item x="3337"/>
        <item x="1125"/>
        <item x="736"/>
        <item x="3584"/>
        <item x="782"/>
        <item x="216"/>
        <item x="3067"/>
        <item x="3264"/>
        <item x="3286"/>
        <item x="2899"/>
        <item x="1452"/>
        <item x="1522"/>
        <item x="712"/>
        <item x="3990"/>
        <item x="2126"/>
        <item x="3443"/>
        <item x="827"/>
        <item x="3365"/>
        <item x="1464"/>
        <item x="2943"/>
        <item x="2940"/>
        <item x="3515"/>
        <item x="2980"/>
        <item x="3206"/>
        <item x="2928"/>
        <item x="2774"/>
        <item x="700"/>
        <item x="80"/>
        <item x="2257"/>
        <item x="2954"/>
        <item x="2917"/>
        <item x="3138"/>
        <item x="2190"/>
        <item x="3336"/>
        <item x="2728"/>
        <item x="254"/>
        <item x="1168"/>
        <item x="2212"/>
        <item x="2846"/>
        <item x="1032"/>
        <item x="2740"/>
        <item x="3109"/>
        <item x="195"/>
        <item x="3363"/>
        <item x="1207"/>
        <item x="2402"/>
        <item x="2201"/>
        <item x="3006"/>
        <item x="2971"/>
        <item x="894"/>
        <item x="2992"/>
        <item x="780"/>
        <item x="3154"/>
        <item x="3027"/>
        <item x="648"/>
        <item x="3272"/>
        <item x="3031"/>
        <item x="3298"/>
        <item x="3005"/>
        <item x="3102"/>
        <item x="2998"/>
        <item x="3011"/>
        <item x="2847"/>
        <item x="2923"/>
        <item x="2763"/>
        <item x="53"/>
        <item x="816"/>
        <item x="3258"/>
        <item x="3072"/>
        <item x="3170"/>
        <item x="3042"/>
        <item x="2761"/>
        <item x="3057"/>
        <item x="48"/>
        <item x="3078"/>
        <item x="3058"/>
        <item x="2896"/>
        <item x="3204"/>
        <item x="606"/>
        <item x="802"/>
        <item x="3104"/>
        <item x="2938"/>
        <item x="820"/>
        <item x="3225"/>
        <item x="1146"/>
        <item x="4009"/>
        <item x="2103"/>
        <item x="3236"/>
        <item x="866"/>
        <item x="3210"/>
        <item x="937"/>
        <item x="2851"/>
        <item x="957"/>
        <item x="4001"/>
        <item x="944"/>
        <item x="3134"/>
        <item x="203"/>
        <item x="2951"/>
        <item x="907"/>
        <item x="1110"/>
        <item x="2948"/>
        <item x="829"/>
        <item x="3009"/>
        <item x="353"/>
        <item x="1102"/>
        <item x="3040"/>
        <item x="2997"/>
        <item x="1227"/>
        <item x="1075"/>
        <item x="2752"/>
        <item x="3141"/>
        <item x="3098"/>
        <item x="3137"/>
        <item x="318"/>
        <item x="726"/>
        <item x="2912"/>
        <item x="245"/>
        <item x="107"/>
        <item x="3263"/>
        <item x="3089"/>
        <item x="3368"/>
        <item x="3164"/>
        <item x="2850"/>
        <item x="532"/>
        <item x="2868"/>
        <item x="279"/>
        <item x="1188"/>
        <item x="93"/>
        <item x="491"/>
        <item x="3561"/>
        <item x="448"/>
        <item x="3374"/>
        <item x="885"/>
        <item x="2313"/>
        <item x="3113"/>
        <item x="3041"/>
        <item x="4015"/>
        <item x="2958"/>
        <item x="729"/>
        <item x="3059"/>
        <item x="857"/>
        <item x="845"/>
        <item x="386"/>
        <item x="3111"/>
        <item x="2975"/>
        <item x="1087"/>
        <item x="559"/>
        <item x="3018"/>
        <item x="283"/>
        <item x="3043"/>
        <item x="3475"/>
        <item x="3303"/>
        <item x="3226"/>
        <item x="3597"/>
        <item x="1135"/>
        <item x="2854"/>
        <item x="3045"/>
        <item x="3069"/>
        <item x="2361"/>
        <item x="3199"/>
        <item x="3080"/>
        <item x="3088"/>
        <item x="815"/>
        <item x="952"/>
        <item x="877"/>
        <item x="445"/>
        <item x="760"/>
        <item x="66"/>
        <item x="2931"/>
        <item x="2710"/>
        <item x="514"/>
        <item x="442"/>
        <item x="430"/>
        <item x="823"/>
        <item x="2111"/>
        <item x="3181"/>
        <item x="846"/>
        <item x="4011"/>
        <item x="396"/>
        <item x="779"/>
        <item x="356"/>
        <item x="783"/>
        <item x="156"/>
        <item x="280"/>
        <item x="3094"/>
        <item x="2226"/>
        <item x="878"/>
        <item x="635"/>
        <item x="4013"/>
        <item x="2289"/>
        <item x="2775"/>
        <item x="2152"/>
        <item x="1535"/>
        <item x="2986"/>
        <item x="1360"/>
        <item x="484"/>
        <item x="755"/>
        <item x="962"/>
        <item x="94"/>
        <item x="81"/>
        <item x="3592"/>
        <item x="723"/>
        <item x="2150"/>
        <item x="3249"/>
        <item x="2962"/>
        <item x="603"/>
        <item x="3107"/>
        <item x="2119"/>
        <item x="900"/>
        <item x="3999"/>
        <item x="3215"/>
        <item x="3409"/>
        <item x="2957"/>
        <item x="487"/>
        <item x="3189"/>
        <item x="1223"/>
        <item x="3061"/>
        <item x="3028"/>
        <item x="2378"/>
        <item x="2902"/>
        <item x="3310"/>
        <item x="2936"/>
        <item x="2366"/>
        <item x="2914"/>
        <item x="2100"/>
        <item x="3033"/>
        <item x="326"/>
        <item x="3132"/>
        <item x="3242"/>
        <item x="3064"/>
        <item x="402"/>
        <item x="3389"/>
        <item x="3110"/>
        <item x="933"/>
        <item x="68"/>
        <item x="3992"/>
        <item x="446"/>
        <item x="1550"/>
        <item x="113"/>
        <item x="985"/>
        <item x="1108"/>
        <item x="831"/>
        <item x="719"/>
        <item x="2434"/>
        <item x="808"/>
        <item x="949"/>
        <item x="2950"/>
        <item x="1256"/>
        <item x="739"/>
        <item x="3276"/>
        <item x="1308"/>
        <item x="2887"/>
        <item x="3010"/>
        <item x="2411"/>
        <item x="2106"/>
        <item x="3304"/>
        <item x="692"/>
        <item x="2983"/>
        <item x="2660"/>
        <item x="3120"/>
        <item x="835"/>
        <item x="3071"/>
        <item x="950"/>
        <item x="2966"/>
        <item x="58"/>
        <item x="2129"/>
        <item x="529"/>
        <item x="2979"/>
        <item x="2944"/>
        <item x="3299"/>
        <item x="925"/>
        <item x="691"/>
        <item x="3271"/>
        <item x="3145"/>
        <item x="882"/>
        <item x="179"/>
        <item x="751"/>
        <item x="181"/>
        <item x="2116"/>
        <item x="970"/>
        <item x="2748"/>
        <item x="3087"/>
        <item x="613"/>
        <item x="955"/>
        <item x="873"/>
        <item x="915"/>
        <item x="3642"/>
        <item x="104"/>
        <item x="3280"/>
        <item x="2829"/>
        <item x="864"/>
        <item x="2143"/>
        <item x="3256"/>
        <item x="3090"/>
        <item x="897"/>
        <item x="582"/>
        <item x="3180"/>
        <item x="49"/>
        <item x="3308"/>
        <item x="566"/>
        <item x="840"/>
        <item x="645"/>
        <item x="911"/>
        <item x="2736"/>
        <item x="3012"/>
        <item x="984"/>
        <item x="786"/>
        <item x="3099"/>
        <item x="814"/>
        <item x="2101"/>
        <item x="3245"/>
        <item x="82"/>
        <item x="754"/>
        <item x="2107"/>
        <item x="3148"/>
        <item x="932"/>
        <item x="867"/>
        <item x="853"/>
        <item x="2806"/>
        <item x="3079"/>
        <item x="3158"/>
        <item x="3629"/>
        <item x="931"/>
        <item x="863"/>
        <item x="3077"/>
        <item x="3024"/>
        <item x="3163"/>
        <item x="3560"/>
        <item x="2972"/>
        <item x="953"/>
        <item x="3179"/>
        <item x="2089"/>
        <item x="817"/>
        <item x="930"/>
        <item x="667"/>
        <item x="740"/>
        <item x="3294"/>
        <item x="819"/>
        <item x="942"/>
        <item x="761"/>
        <item x="2716"/>
        <item x="943"/>
        <item x="3408"/>
        <item x="98"/>
        <item x="3171"/>
        <item x="2117"/>
        <item x="3144"/>
        <item x="2826"/>
        <item x="51"/>
        <item x="3403"/>
        <item x="2513"/>
        <item x="672"/>
        <item x="3056"/>
        <item x="3312"/>
        <item x="2468"/>
        <item x="1233"/>
        <item x="3274"/>
        <item x="2112"/>
        <item x="3212"/>
        <item x="746"/>
        <item x="90"/>
        <item x="2512"/>
        <item x="3051"/>
        <item x="2113"/>
        <item x="3070"/>
        <item x="2121"/>
        <item x="3119"/>
        <item x="702"/>
        <item x="854"/>
        <item x="3049"/>
        <item x="64"/>
        <item x="684"/>
        <item x="3243"/>
        <item x="870"/>
        <item x="3146"/>
        <item x="3114"/>
        <item x="2717"/>
        <item x="479"/>
        <item x="2981"/>
        <item x="956"/>
        <item x="3168"/>
        <item x="2092"/>
        <item x="848"/>
        <item x="769"/>
        <item x="807"/>
        <item x="3624"/>
        <item x="710"/>
        <item x="2965"/>
        <item x="3143"/>
        <item x="2834"/>
        <item x="2494"/>
        <item x="2120"/>
        <item x="3569"/>
        <item x="2907"/>
        <item x="643"/>
        <item x="3376"/>
        <item x="947"/>
        <item x="3149"/>
        <item x="2090"/>
        <item x="3292"/>
        <item x="2946"/>
        <item x="2808"/>
        <item x="678"/>
        <item x="600"/>
        <item x="3317"/>
        <item x="2733"/>
        <item x="869"/>
        <item x="752"/>
        <item x="3213"/>
        <item x="718"/>
        <item x="2807"/>
        <item x="890"/>
        <item x="3053"/>
        <item x="2091"/>
        <item x="941"/>
        <item x="56"/>
        <item x="796"/>
        <item x="2719"/>
        <item x="3311"/>
        <item x="2827"/>
        <item x="2837"/>
        <item x="2115"/>
        <item x="758"/>
        <item x="3122"/>
        <item x="728"/>
        <item x="3126"/>
        <item x="674"/>
        <item x="887"/>
        <item x="3209"/>
        <item x="744"/>
        <item x="141"/>
        <item x="3117"/>
        <item x="3196"/>
        <item x="809"/>
        <item x="2131"/>
        <item x="3081"/>
        <item x="2961"/>
        <item x="3305"/>
        <item x="3217"/>
        <item x="986"/>
        <item x="3022"/>
        <item x="763"/>
        <item x="804"/>
        <item x="3167"/>
        <item x="2706"/>
        <item x="924"/>
        <item x="2758"/>
        <item x="982"/>
        <item x="3627"/>
        <item x="3255"/>
        <item x="3620"/>
        <item x="872"/>
        <item x="3076"/>
        <item x="62"/>
        <item x="87"/>
        <item x="3632"/>
        <item x="3007"/>
        <item x="3178"/>
        <item x="2718"/>
        <item x="813"/>
        <item x="699"/>
        <item x="946"/>
        <item x="1232"/>
        <item x="834"/>
        <item x="2818"/>
        <item x="968"/>
        <item x="859"/>
        <item x="2815"/>
        <item x="3034"/>
        <item x="833"/>
        <item x="2803"/>
        <item x="3401"/>
        <item x="2735"/>
        <item x="2830"/>
        <item x="3626"/>
        <item x="3318"/>
        <item x="419"/>
        <item x="3231"/>
        <item x="4014"/>
        <item x="3277"/>
        <item x="3572"/>
        <item x="926"/>
        <item x="2153"/>
        <item x="901"/>
        <item x="2760"/>
        <item x="2797"/>
        <item x="72"/>
        <item x="3638"/>
        <item x="67"/>
        <item x="3406"/>
        <item x="3139"/>
        <item x="3566"/>
        <item x="163"/>
        <item x="2814"/>
        <item x="3983"/>
        <item x="916"/>
        <item x="3230"/>
        <item x="2747"/>
        <item x="3404"/>
        <item x="3048"/>
        <item x="3399"/>
        <item x="3283"/>
        <item x="972"/>
        <item x="1392"/>
        <item x="2727"/>
        <item x="3315"/>
        <item x="3612"/>
        <item x="2745"/>
        <item x="629"/>
        <item x="785"/>
        <item x="927"/>
        <item x="92"/>
        <item x="97"/>
        <item x="2949"/>
        <item x="3021"/>
        <item x="2711"/>
        <item x="3563"/>
        <item x="862"/>
        <item x="3570"/>
        <item x="3577"/>
        <item x="940"/>
        <item x="3607"/>
        <item x="2795"/>
        <item x="3147"/>
        <item x="2935"/>
        <item x="743"/>
        <item x="3216"/>
        <item x="70"/>
        <item x="167"/>
        <item x="3656"/>
        <item x="3603"/>
        <item x="3207"/>
        <item x="750"/>
        <item x="3609"/>
        <item x="3616"/>
        <item x="2702"/>
        <item x="3613"/>
        <item x="3385"/>
        <item x="444"/>
        <item x="477"/>
        <item x="2746"/>
        <item x="3623"/>
        <item x="3583"/>
        <item x="3631"/>
        <item x="3062"/>
        <item x="2712"/>
        <item x="966"/>
        <item x="3630"/>
        <item x="2704"/>
        <item x="3648"/>
        <item x="2701"/>
        <item x="2984"/>
        <item x="3400"/>
        <item x="2726"/>
        <item x="3085"/>
        <item x="2739"/>
        <item x="3192"/>
        <item x="2782"/>
        <item x="3066"/>
        <item x="3593"/>
        <item x="3599"/>
        <item x="3640"/>
        <item x="3602"/>
        <item x="3637"/>
        <item x="101"/>
        <item x="3641"/>
        <item x="3591"/>
        <item x="3621"/>
        <item x="3987"/>
        <item x="60"/>
        <item x="2789"/>
        <item x="2772"/>
        <item x="2798"/>
        <item x="2794"/>
        <item x="3182"/>
        <item x="2750"/>
        <item x="2823"/>
        <item x="893"/>
        <item x="2796"/>
        <item x="2098"/>
        <item x="3065"/>
        <item x="1913"/>
        <item x="74"/>
        <item x="3985"/>
        <item x="2762"/>
        <item x="3644"/>
        <item x="3095"/>
        <item x="3415"/>
        <item x="2836"/>
        <item x="164"/>
        <item x="2770"/>
        <item x="3674"/>
        <item x="2778"/>
        <item x="2831"/>
        <item x="3677"/>
        <item x="2895"/>
        <item x="3282"/>
        <item x="2833"/>
        <item x="3246"/>
        <item x="2804"/>
        <item x="3678"/>
        <item x="3622"/>
        <item x="3032"/>
        <item x="784"/>
        <item x="2987"/>
        <item x="3390"/>
        <item x="3160"/>
        <item x="169"/>
        <item x="3734"/>
        <item x="3676"/>
        <item x="2977"/>
        <item x="3386"/>
        <item x="3026"/>
        <item x="904"/>
        <item x="1219"/>
        <item x="3636"/>
        <item x="2832"/>
        <item x="3675"/>
        <item x="43"/>
        <item x="42"/>
        <item x="105"/>
        <item x="3291"/>
        <item x="3679"/>
        <item x="788"/>
        <item x="2945"/>
        <item x="3173"/>
        <item x="50"/>
        <item x="3995"/>
        <item x="2715"/>
        <item x="478"/>
        <item x="2771"/>
        <item x="3684"/>
        <item x="3748"/>
        <item x="3634"/>
        <item x="291"/>
        <item x="3093"/>
        <item x="3683"/>
        <item x="292"/>
        <item x="3744"/>
        <item x="96"/>
        <item x="3605"/>
        <item x="3655"/>
        <item x="3989"/>
        <item x="3738"/>
        <item x="3259"/>
        <item x="711"/>
        <item x="3743"/>
        <item x="3588"/>
        <item x="3251"/>
        <item x="2805"/>
        <item x="905"/>
        <item x="3736"/>
        <item x="3068"/>
        <item x="3123"/>
        <item x="2781"/>
        <item x="3740"/>
        <item x="3136"/>
        <item x="3735"/>
        <item x="3746"/>
        <item x="3025"/>
        <item x="3742"/>
        <item x="830"/>
        <item x="3050"/>
        <item x="2753"/>
        <item x="2783"/>
        <item x="159"/>
        <item x="3747"/>
        <item x="3044"/>
        <item x="99"/>
        <item x="2817"/>
        <item x="2947"/>
        <item x="3739"/>
        <item x="3680"/>
        <item x="4010"/>
        <item x="714"/>
        <item x="3601"/>
        <item x="3681"/>
        <item x="3097"/>
        <item x="3685"/>
        <item x="88"/>
        <item x="77"/>
        <item x="3682"/>
        <item x="747"/>
        <item x="71"/>
        <item x="903"/>
        <item x="103"/>
        <item x="567"/>
        <item x="3580"/>
        <item x="670"/>
        <item x="475"/>
        <item x="63"/>
        <item x="3008"/>
        <item x="976"/>
        <item x="3219"/>
        <item x="3096"/>
        <item x="480"/>
        <item x="3108"/>
        <item x="3130"/>
        <item x="2741"/>
        <item x="3184"/>
        <item x="676"/>
        <item x="3129"/>
        <item x="929"/>
        <item x="974"/>
        <item x="61"/>
        <item x="165"/>
        <item x="3284"/>
        <item x="3319"/>
        <item x="76"/>
        <item x="2759"/>
        <item x="73"/>
        <item x="3152"/>
        <item x="2828"/>
        <item x="3252"/>
        <item x="2835"/>
        <item x="3387"/>
        <item x="122"/>
        <item x="841"/>
        <item x="2094"/>
        <item x="3218"/>
        <item x="168"/>
        <item x="3378"/>
        <item x="2784"/>
        <item x="682"/>
        <item x="774"/>
        <item x="3370"/>
        <item x="1231"/>
        <item x="152"/>
        <item x="83"/>
        <item x="2773"/>
        <item x="988"/>
        <item x="865"/>
        <item x="787"/>
        <item x="2164"/>
        <item x="133"/>
        <item x="277"/>
        <item x="1221"/>
        <item x="134"/>
        <item x="773"/>
        <item x="44"/>
        <item x="2645"/>
        <item x="55"/>
        <item x="24"/>
        <item x="135"/>
        <item x="150"/>
        <item x="2675"/>
        <item x="149"/>
        <item x="2651"/>
        <item x="148"/>
        <item x="138"/>
        <item x="883"/>
        <item x="4012"/>
        <item x="145"/>
        <item x="144"/>
        <item x="28"/>
        <item x="2696"/>
        <item x="143"/>
        <item x="1230"/>
        <item x="162"/>
        <item x="140"/>
        <item x="139"/>
        <item x="278"/>
        <item x="724"/>
        <item x="666"/>
        <item x="38"/>
        <item x="987"/>
        <item x="39"/>
        <item x="32"/>
        <item x="824"/>
        <item x="671"/>
        <item x="153"/>
        <item x="683"/>
        <item x="1226"/>
        <item x="166"/>
        <item x="1224"/>
        <item x="677"/>
        <item x="161"/>
        <item x="154"/>
        <item x="36"/>
        <item x="59"/>
        <item x="158"/>
        <item x="1234"/>
        <item x="106"/>
        <item x="19"/>
        <item x="1229"/>
        <item x="3364"/>
        <item x="3359"/>
        <item x="1"/>
      </items>
    </pivotField>
    <pivotField dataField="1" compact="0" outline="0" showAll="0" defaultSubtotal="0">
      <items count="2882">
        <item x="2258"/>
        <item x="2226"/>
        <item x="2229"/>
        <item x="2614"/>
        <item x="2008"/>
        <item x="2222"/>
        <item x="2665"/>
        <item x="1431"/>
        <item x="1958"/>
        <item x="1324"/>
        <item x="1715"/>
        <item x="12"/>
        <item x="1749"/>
        <item x="1364"/>
        <item x="2223"/>
        <item x="1297"/>
        <item x="1409"/>
        <item x="11"/>
        <item x="15"/>
        <item x="1363"/>
        <item x="1330"/>
        <item x="619"/>
        <item x="276"/>
        <item x="1679"/>
        <item x="436"/>
        <item x="593"/>
        <item x="1329"/>
        <item x="2227"/>
        <item x="2477"/>
        <item x="2481"/>
        <item x="1623"/>
        <item x="2225"/>
        <item x="2475"/>
        <item x="2343"/>
        <item x="2262"/>
        <item x="686"/>
        <item x="333"/>
        <item x="2456"/>
        <item x="2462"/>
        <item x="308"/>
        <item x="2422"/>
        <item x="528"/>
        <item x="1266"/>
        <item x="2374"/>
        <item x="2880"/>
        <item x="381"/>
        <item x="564"/>
        <item x="635"/>
        <item x="2123"/>
        <item x="2429"/>
        <item x="2312"/>
        <item x="346"/>
        <item x="1069"/>
        <item x="2245"/>
        <item x="2881"/>
        <item x="223"/>
        <item x="2268"/>
        <item x="1638"/>
        <item x="512"/>
        <item x="171"/>
        <item x="2247"/>
        <item x="1021"/>
        <item x="658"/>
        <item x="2466"/>
        <item x="653"/>
        <item x="505"/>
        <item x="166"/>
        <item x="124"/>
        <item x="113"/>
        <item x="506"/>
        <item x="2232"/>
        <item x="114"/>
        <item x="238"/>
        <item x="628"/>
        <item x="2272"/>
        <item x="327"/>
        <item x="2354"/>
        <item x="2345"/>
        <item x="960"/>
        <item x="312"/>
        <item x="2111"/>
        <item x="378"/>
        <item x="209"/>
        <item x="450"/>
        <item x="196"/>
        <item x="1282"/>
        <item x="2460"/>
        <item x="377"/>
        <item x="1084"/>
        <item x="2290"/>
        <item x="281"/>
        <item x="2357"/>
        <item x="500"/>
        <item x="2474"/>
        <item x="994"/>
        <item x="2484"/>
        <item x="2249"/>
        <item x="651"/>
        <item x="590"/>
        <item x="186"/>
        <item x="285"/>
        <item x="2241"/>
        <item x="1047"/>
        <item x="2281"/>
        <item x="2394"/>
        <item x="169"/>
        <item x="2238"/>
        <item x="295"/>
        <item x="151"/>
        <item x="2305"/>
        <item x="222"/>
        <item x="225"/>
        <item x="1223"/>
        <item x="233"/>
        <item x="993"/>
        <item x="1643"/>
        <item x="2458"/>
        <item x="120"/>
        <item x="1694"/>
        <item x="1262"/>
        <item x="335"/>
        <item x="478"/>
        <item x="108"/>
        <item x="596"/>
        <item x="1400"/>
        <item x="811"/>
        <item x="182"/>
        <item x="995"/>
        <item x="324"/>
        <item x="673"/>
        <item x="954"/>
        <item x="2235"/>
        <item x="105"/>
        <item x="2347"/>
        <item x="1068"/>
        <item x="856"/>
        <item x="2377"/>
        <item x="2489"/>
        <item x="181"/>
        <item x="1172"/>
        <item x="2375"/>
        <item x="1128"/>
        <item x="459"/>
        <item x="2392"/>
        <item x="771"/>
        <item x="1215"/>
        <item x="896"/>
        <item x="1055"/>
        <item x="100"/>
        <item x="1118"/>
        <item x="1641"/>
        <item x="476"/>
        <item x="1285"/>
        <item x="594"/>
        <item x="2335"/>
        <item x="1747"/>
        <item x="2488"/>
        <item x="112"/>
        <item x="2304"/>
        <item x="2107"/>
        <item x="296"/>
        <item x="111"/>
        <item x="2413"/>
        <item x="591"/>
        <item x="226"/>
        <item x="1328"/>
        <item x="1634"/>
        <item x="769"/>
        <item x="322"/>
        <item x="697"/>
        <item x="1037"/>
        <item x="1168"/>
        <item x="2233"/>
        <item x="2430"/>
        <item x="434"/>
        <item x="1272"/>
        <item x="99"/>
        <item x="930"/>
        <item x="349"/>
        <item x="351"/>
        <item x="1052"/>
        <item x="1007"/>
        <item x="102"/>
        <item x="2448"/>
        <item x="336"/>
        <item x="844"/>
        <item x="982"/>
        <item x="857"/>
        <item x="2384"/>
        <item x="899"/>
        <item x="2445"/>
        <item x="2248"/>
        <item x="353"/>
        <item x="567"/>
        <item x="2461"/>
        <item x="489"/>
        <item x="1117"/>
        <item x="1171"/>
        <item x="164"/>
        <item x="1098"/>
        <item x="934"/>
        <item x="2242"/>
        <item x="1302"/>
        <item x="347"/>
        <item x="655"/>
        <item x="2330"/>
        <item x="2313"/>
        <item x="703"/>
        <item x="138"/>
        <item x="589"/>
        <item x="217"/>
        <item x="153"/>
        <item x="165"/>
        <item x="486"/>
        <item x="184"/>
        <item x="496"/>
        <item x="1214"/>
        <item x="650"/>
        <item x="342"/>
        <item x="509"/>
        <item x="229"/>
        <item x="152"/>
        <item x="711"/>
        <item x="2253"/>
        <item x="1031"/>
        <item x="311"/>
        <item x="537"/>
        <item x="463"/>
        <item x="1160"/>
        <item x="309"/>
        <item x="183"/>
        <item x="2371"/>
        <item x="1181"/>
        <item x="2289"/>
        <item x="932"/>
        <item x="1206"/>
        <item x="2240"/>
        <item x="345"/>
        <item x="115"/>
        <item x="323"/>
        <item x="1305"/>
        <item x="395"/>
        <item x="816"/>
        <item x="2879"/>
        <item x="228"/>
        <item x="557"/>
        <item x="906"/>
        <item x="2387"/>
        <item x="448"/>
        <item x="2386"/>
        <item x="2317"/>
        <item x="457"/>
        <item x="579"/>
        <item x="2292"/>
        <item x="2342"/>
        <item x="647"/>
        <item x="373"/>
        <item x="426"/>
        <item x="435"/>
        <item x="134"/>
        <item x="680"/>
        <item x="777"/>
        <item x="835"/>
        <item x="1000"/>
        <item x="172"/>
        <item x="1678"/>
        <item x="132"/>
        <item x="691"/>
        <item x="828"/>
        <item x="868"/>
        <item x="274"/>
        <item x="284"/>
        <item x="842"/>
        <item x="1070"/>
        <item x="2433"/>
        <item x="1116"/>
        <item x="1568"/>
        <item x="168"/>
        <item x="2452"/>
        <item x="251"/>
        <item x="2325"/>
        <item x="359"/>
        <item x="149"/>
        <item x="255"/>
        <item x="898"/>
        <item x="2450"/>
        <item x="709"/>
        <item x="167"/>
        <item x="525"/>
        <item x="215"/>
        <item x="1022"/>
        <item x="2396"/>
        <item x="1238"/>
        <item x="337"/>
        <item x="2293"/>
        <item x="350"/>
        <item x="2283"/>
        <item x="462"/>
        <item x="707"/>
        <item x="2389"/>
        <item x="279"/>
        <item x="2265"/>
        <item x="376"/>
        <item x="2270"/>
        <item x="669"/>
        <item x="275"/>
        <item x="483"/>
        <item x="243"/>
        <item x="437"/>
        <item x="721"/>
        <item x="216"/>
        <item x="369"/>
        <item x="741"/>
        <item x="693"/>
        <item x="123"/>
        <item x="2346"/>
        <item x="199"/>
        <item x="499"/>
        <item x="1205"/>
        <item x="293"/>
        <item x="1411"/>
        <item x="2236"/>
        <item x="820"/>
        <item x="642"/>
        <item x="2373"/>
        <item x="555"/>
        <item x="678"/>
        <item x="205"/>
        <item x="1773"/>
        <item x="1377"/>
        <item x="439"/>
        <item x="414"/>
        <item x="135"/>
        <item x="1346"/>
        <item x="267"/>
        <item x="119"/>
        <item x="343"/>
        <item x="576"/>
        <item x="2434"/>
        <item x="541"/>
        <item x="106"/>
        <item x="408"/>
        <item x="981"/>
        <item x="2465"/>
        <item x="532"/>
        <item x="822"/>
        <item x="488"/>
        <item x="1194"/>
        <item x="2381"/>
        <item x="1247"/>
        <item x="144"/>
        <item x="2493"/>
        <item x="2378"/>
        <item x="273"/>
        <item x="433"/>
        <item x="805"/>
        <item x="890"/>
        <item x="1637"/>
        <item x="1102"/>
        <item x="1032"/>
        <item x="159"/>
        <item x="675"/>
        <item x="301"/>
        <item x="101"/>
        <item x="554"/>
        <item x="2401"/>
        <item x="221"/>
        <item x="1077"/>
        <item x="137"/>
        <item x="431"/>
        <item x="1403"/>
        <item x="332"/>
        <item x="497"/>
        <item x="665"/>
        <item x="1193"/>
        <item x="2446"/>
        <item x="384"/>
        <item x="372"/>
        <item x="1110"/>
        <item x="1312"/>
        <item x="2288"/>
        <item x="2490"/>
        <item x="2369"/>
        <item x="2368"/>
        <item x="291"/>
        <item x="565"/>
        <item x="1457"/>
        <item x="2391"/>
        <item x="287"/>
        <item x="535"/>
        <item x="2397"/>
        <item x="747"/>
        <item x="1423"/>
        <item x="1281"/>
        <item x="385"/>
        <item x="394"/>
        <item x="272"/>
        <item x="400"/>
        <item x="1071"/>
        <item x="2380"/>
        <item x="584"/>
        <item x="586"/>
        <item x="2355"/>
        <item x="845"/>
        <item x="531"/>
        <item x="631"/>
        <item x="1161"/>
        <item x="585"/>
        <item x="207"/>
        <item x="2321"/>
        <item x="513"/>
        <item x="258"/>
        <item x="245"/>
        <item x="2410"/>
        <item x="1159"/>
        <item x="2472"/>
        <item x="189"/>
        <item x="328"/>
        <item x="2470"/>
        <item x="1103"/>
        <item x="2406"/>
        <item x="230"/>
        <item x="2443"/>
        <item x="2311"/>
        <item x="1109"/>
        <item x="921"/>
        <item x="630"/>
        <item x="1417"/>
        <item x="1283"/>
        <item x="257"/>
        <item x="1388"/>
        <item x="2244"/>
        <item x="2417"/>
        <item x="2675"/>
        <item x="875"/>
        <item x="1142"/>
        <item x="2444"/>
        <item x="107"/>
        <item x="2128"/>
        <item x="330"/>
        <item x="170"/>
        <item x="542"/>
        <item x="2251"/>
        <item x="420"/>
        <item x="2402"/>
        <item x="187"/>
        <item x="1386"/>
        <item x="409"/>
        <item x="1062"/>
        <item x="403"/>
        <item x="1237"/>
        <item x="1230"/>
        <item x="1273"/>
        <item x="307"/>
        <item x="2440"/>
        <item x="1187"/>
        <item x="1094"/>
        <item x="180"/>
        <item x="1327"/>
        <item x="432"/>
        <item x="959"/>
        <item x="1048"/>
        <item x="826"/>
        <item x="1320"/>
        <item x="253"/>
        <item x="367"/>
        <item x="507"/>
        <item x="925"/>
        <item x="1130"/>
        <item x="821"/>
        <item x="361"/>
        <item x="396"/>
        <item x="1035"/>
        <item x="1315"/>
        <item x="1344"/>
        <item x="825"/>
        <item x="2344"/>
        <item x="644"/>
        <item x="1360"/>
        <item x="1169"/>
        <item x="386"/>
        <item x="1140"/>
        <item x="2491"/>
        <item x="475"/>
        <item x="1023"/>
        <item x="1257"/>
        <item x="2415"/>
        <item x="1332"/>
        <item x="325"/>
        <item x="814"/>
        <item x="1304"/>
        <item x="1368"/>
        <item x="477"/>
        <item x="399"/>
        <item x="623"/>
        <item x="613"/>
        <item x="2361"/>
        <item x="1263"/>
        <item x="2414"/>
        <item x="1326"/>
        <item x="682"/>
        <item x="1414"/>
        <item x="1354"/>
        <item x="2332"/>
        <item x="774"/>
        <item x="1046"/>
        <item x="2339"/>
        <item x="866"/>
        <item x="964"/>
        <item x="1579"/>
        <item x="1500"/>
        <item x="716"/>
        <item x="1073"/>
        <item x="202"/>
        <item x="203"/>
        <item x="2254"/>
        <item x="212"/>
        <item x="266"/>
        <item x="1006"/>
        <item x="2418"/>
        <item x="129"/>
        <item x="1009"/>
        <item x="131"/>
        <item x="873"/>
        <item x="646"/>
        <item x="1367"/>
        <item x="1286"/>
        <item x="1018"/>
        <item x="371"/>
        <item x="2287"/>
        <item x="1394"/>
        <item x="2277"/>
        <item x="2239"/>
        <item x="1202"/>
        <item x="984"/>
        <item x="761"/>
        <item x="1276"/>
        <item x="355"/>
        <item x="130"/>
        <item x="694"/>
        <item x="156"/>
        <item x="595"/>
        <item x="2379"/>
        <item x="516"/>
        <item x="582"/>
        <item x="1642"/>
        <item x="1249"/>
        <item x="1255"/>
        <item x="846"/>
        <item x="259"/>
        <item x="620"/>
        <item x="1310"/>
        <item x="2108"/>
        <item x="2294"/>
        <item x="2308"/>
        <item x="1058"/>
        <item x="1384"/>
        <item x="1607"/>
        <item x="109"/>
        <item x="1356"/>
        <item x="402"/>
        <item x="383"/>
        <item x="1254"/>
        <item x="700"/>
        <item x="1633"/>
        <item x="854"/>
        <item x="493"/>
        <item x="685"/>
        <item x="2425"/>
        <item x="559"/>
        <item x="2483"/>
        <item x="480"/>
        <item x="339"/>
        <item x="2586"/>
        <item x="397"/>
        <item x="1003"/>
        <item x="645"/>
        <item x="318"/>
        <item x="104"/>
        <item x="627"/>
        <item x="1189"/>
        <item x="2234"/>
        <item x="1201"/>
        <item x="2131"/>
        <item x="920"/>
        <item x="449"/>
        <item x="768"/>
        <item x="314"/>
        <item x="1389"/>
        <item x="881"/>
        <item x="110"/>
        <item x="2436"/>
        <item x="1014"/>
        <item x="2259"/>
        <item x="260"/>
        <item x="2117"/>
        <item x="122"/>
        <item x="283"/>
        <item x="1901"/>
        <item x="1182"/>
        <item x="942"/>
        <item x="1717"/>
        <item x="1336"/>
        <item x="1371"/>
        <item x="1219"/>
        <item x="618"/>
        <item x="518"/>
        <item x="192"/>
        <item x="677"/>
        <item x="1338"/>
        <item x="1008"/>
        <item x="1407"/>
        <item x="2326"/>
        <item x="1640"/>
        <item x="813"/>
        <item x="966"/>
        <item x="348"/>
        <item x="1333"/>
        <item x="2322"/>
        <item x="858"/>
        <item x="2129"/>
        <item x="2112"/>
        <item x="1375"/>
        <item x="2106"/>
        <item x="142"/>
        <item x="2473"/>
        <item x="1186"/>
        <item x="2126"/>
        <item x="158"/>
        <item x="992"/>
        <item x="1268"/>
        <item x="2280"/>
        <item x="802"/>
        <item x="370"/>
        <item x="2362"/>
        <item x="609"/>
        <item x="944"/>
        <item x="289"/>
        <item x="867"/>
        <item x="1774"/>
        <item x="1404"/>
        <item x="461"/>
        <item x="2398"/>
        <item x="819"/>
        <item x="713"/>
        <item x="1362"/>
        <item x="1085"/>
        <item x="2526"/>
        <item x="1666"/>
        <item x="776"/>
        <item x="1248"/>
        <item x="2393"/>
        <item x="341"/>
        <item x="1405"/>
        <item x="1192"/>
        <item x="2130"/>
        <item x="581"/>
        <item x="2237"/>
        <item x="2385"/>
        <item x="1485"/>
        <item x="1093"/>
        <item x="530"/>
        <item x="244"/>
        <item x="689"/>
        <item x="1229"/>
        <item x="1222"/>
        <item x="220"/>
        <item x="1270"/>
        <item x="1337"/>
        <item x="742"/>
        <item x="1136"/>
        <item x="2447"/>
        <item x="794"/>
        <item x="405"/>
        <item x="2449"/>
        <item x="989"/>
        <item x="1204"/>
        <item x="827"/>
        <item x="2166"/>
        <item x="1412"/>
        <item x="891"/>
        <item x="354"/>
        <item x="1829"/>
        <item x="411"/>
        <item x="1088"/>
        <item x="871"/>
        <item x="319"/>
        <item x="2370"/>
        <item x="1079"/>
        <item x="1041"/>
        <item x="460"/>
        <item x="2256"/>
        <item x="1499"/>
        <item x="2257"/>
        <item x="2314"/>
        <item x="388"/>
        <item x="423"/>
        <item x="441"/>
        <item x="231"/>
        <item x="193"/>
        <item x="633"/>
        <item x="948"/>
        <item x="1397"/>
        <item x="927"/>
        <item x="2399"/>
        <item x="1689"/>
        <item x="795"/>
        <item x="2250"/>
        <item x="2383"/>
        <item x="117"/>
        <item x="553"/>
        <item x="298"/>
        <item x="2400"/>
        <item x="614"/>
        <item x="515"/>
        <item x="334"/>
        <item x="2505"/>
        <item x="1668"/>
        <item x="753"/>
        <item x="425"/>
        <item x="699"/>
        <item x="1033"/>
        <item x="587"/>
        <item x="634"/>
        <item x="2416"/>
        <item x="688"/>
        <item x="1381"/>
        <item x="2438"/>
        <item x="1379"/>
        <item x="1188"/>
        <item x="1233"/>
        <item x="1428"/>
        <item x="458"/>
        <item x="398"/>
        <item x="1311"/>
        <item x="1348"/>
        <item x="278"/>
        <item x="1425"/>
        <item x="2127"/>
        <item x="286"/>
        <item x="1820"/>
        <item x="331"/>
        <item x="2353"/>
        <item x="935"/>
        <item x="304"/>
        <item x="1213"/>
        <item x="836"/>
        <item x="430"/>
        <item x="708"/>
        <item x="1972"/>
        <item x="1212"/>
        <item x="2432"/>
        <item x="2269"/>
        <item x="290"/>
        <item x="1011"/>
        <item x="604"/>
        <item x="1121"/>
        <item x="1631"/>
        <item x="2390"/>
        <item x="2284"/>
        <item x="1045"/>
        <item x="368"/>
        <item x="922"/>
        <item x="1783"/>
        <item x="2150"/>
        <item x="446"/>
        <item x="744"/>
        <item x="1056"/>
        <item x="624"/>
        <item x="2372"/>
        <item x="1152"/>
        <item x="712"/>
        <item x="2411"/>
        <item x="1020"/>
        <item x="2271"/>
        <item x="415"/>
        <item x="2102"/>
        <item x="1416"/>
        <item x="201"/>
        <item x="907"/>
        <item x="416"/>
        <item x="1781"/>
        <item x="601"/>
        <item x="150"/>
        <item x="2231"/>
        <item x="1150"/>
        <item x="2297"/>
        <item x="146"/>
        <item x="2451"/>
        <item x="227"/>
        <item x="1335"/>
        <item x="520"/>
        <item x="2079"/>
        <item x="2296"/>
        <item x="2333"/>
        <item x="2255"/>
        <item x="702"/>
        <item x="2279"/>
        <item x="126"/>
        <item x="526"/>
        <item x="1540"/>
        <item x="1422"/>
        <item x="1696"/>
        <item x="263"/>
        <item x="2441"/>
        <item x="1232"/>
        <item x="611"/>
        <item x="1353"/>
        <item x="313"/>
        <item x="521"/>
        <item x="321"/>
        <item x="208"/>
        <item x="280"/>
        <item x="2428"/>
        <item x="118"/>
        <item x="490"/>
        <item x="540"/>
        <item x="1277"/>
        <item x="2358"/>
        <item x="562"/>
        <item x="1391"/>
        <item x="1108"/>
        <item x="2771"/>
        <item x="2113"/>
        <item x="2336"/>
        <item x="2508"/>
        <item x="2364"/>
        <item x="1378"/>
        <item x="1948"/>
        <item x="2435"/>
        <item x="1383"/>
        <item x="1710"/>
        <item x="329"/>
        <item x="2463"/>
        <item x="481"/>
        <item x="344"/>
        <item x="2426"/>
        <item x="1236"/>
        <item x="191"/>
        <item x="823"/>
        <item x="2282"/>
        <item x="797"/>
        <item x="1235"/>
        <item x="2455"/>
        <item x="2173"/>
        <item x="264"/>
        <item x="1054"/>
        <item x="668"/>
        <item x="64"/>
        <item x="1321"/>
        <item x="1358"/>
        <item x="879"/>
        <item x="14"/>
        <item x="445"/>
        <item x="1207"/>
        <item x="157"/>
        <item x="1203"/>
        <item x="1481"/>
        <item x="1013"/>
        <item x="928"/>
        <item x="1636"/>
        <item x="451"/>
        <item x="1373"/>
        <item x="990"/>
        <item x="986"/>
        <item x="1415"/>
        <item x="2273"/>
        <item x="2454"/>
        <item x="2275"/>
        <item x="1063"/>
        <item x="1196"/>
        <item x="17"/>
        <item x="224"/>
        <item x="1676"/>
        <item x="573"/>
        <item x="926"/>
        <item x="1005"/>
        <item x="1380"/>
        <item x="2295"/>
        <item x="2437"/>
        <item x="1731"/>
        <item x="2103"/>
        <item x="1319"/>
        <item x="1151"/>
        <item x="965"/>
        <item x="985"/>
        <item x="2162"/>
        <item x="177"/>
        <item x="1349"/>
        <item x="2341"/>
        <item x="876"/>
        <item x="116"/>
        <item x="419"/>
        <item x="482"/>
        <item x="933"/>
        <item x="2351"/>
        <item x="983"/>
        <item x="2278"/>
        <item x="1780"/>
        <item x="502"/>
        <item x="970"/>
        <item x="2338"/>
        <item x="1145"/>
        <item x="670"/>
        <item x="2471"/>
        <item x="429"/>
        <item x="1722"/>
        <item x="545"/>
        <item x="772"/>
        <item x="1355"/>
        <item x="282"/>
        <item x="1573"/>
        <item x="1791"/>
        <item x="2774"/>
        <item x="2298"/>
        <item x="636"/>
        <item x="2132"/>
        <item x="1385"/>
        <item x="1004"/>
        <item x="599"/>
        <item x="1301"/>
        <item x="147"/>
        <item x="1057"/>
        <item x="1342"/>
        <item x="485"/>
        <item x="897"/>
        <item x="2457"/>
        <item x="1695"/>
        <item x="1147"/>
        <item x="1708"/>
        <item x="2285"/>
        <item x="1652"/>
        <item x="2303"/>
        <item x="16"/>
        <item x="1418"/>
        <item x="2442"/>
        <item x="749"/>
        <item x="1421"/>
        <item x="2135"/>
        <item x="389"/>
        <item x="1317"/>
        <item x="877"/>
        <item x="2421"/>
        <item x="1598"/>
        <item x="1351"/>
        <item x="1719"/>
        <item x="188"/>
        <item x="1298"/>
        <item x="1099"/>
        <item x="1060"/>
        <item x="660"/>
        <item x="1406"/>
        <item x="1267"/>
        <item x="637"/>
        <item x="1369"/>
        <item x="194"/>
        <item x="1399"/>
        <item x="2439"/>
        <item x="13"/>
        <item x="760"/>
        <item x="1279"/>
        <item x="141"/>
        <item x="1398"/>
        <item x="2260"/>
        <item x="1234"/>
        <item x="338"/>
        <item x="2286"/>
        <item x="1366"/>
        <item x="1209"/>
        <item x="178"/>
        <item x="1536"/>
        <item x="1439"/>
        <item x="2395"/>
        <item x="1082"/>
        <item x="588"/>
        <item x="1396"/>
        <item x="803"/>
        <item x="179"/>
        <item x="851"/>
        <item x="249"/>
        <item x="1350"/>
        <item x="2778"/>
        <item x="2331"/>
        <item x="1306"/>
        <item x="1665"/>
        <item x="1345"/>
        <item x="2376"/>
        <item x="1372"/>
        <item x="2382"/>
        <item x="870"/>
        <item x="9"/>
        <item x="546"/>
        <item x="2315"/>
        <item x="2420"/>
        <item x="2408"/>
        <item x="254"/>
        <item x="1167"/>
        <item x="1300"/>
        <item x="174"/>
        <item x="2266"/>
        <item x="1370"/>
        <item x="931"/>
        <item x="1220"/>
        <item x="1197"/>
        <item x="1314"/>
        <item x="143"/>
        <item x="2301"/>
        <item x="125"/>
        <item x="967"/>
        <item x="1107"/>
        <item x="2252"/>
        <item x="908"/>
        <item x="2431"/>
        <item x="1392"/>
        <item x="277"/>
        <item x="2105"/>
        <item x="2594"/>
        <item x="1307"/>
        <item x="1221"/>
        <item x="2276"/>
        <item x="1390"/>
        <item x="1303"/>
        <item x="2352"/>
        <item x="173"/>
        <item x="1177"/>
        <item x="704"/>
        <item x="2363"/>
        <item x="2843"/>
        <item x="1359"/>
        <item x="1341"/>
        <item x="317"/>
        <item x="781"/>
        <item x="2832"/>
        <item x="2563"/>
        <item x="692"/>
        <item x="1604"/>
        <item x="1322"/>
        <item x="2125"/>
        <item x="18"/>
        <item x="1495"/>
        <item x="1029"/>
        <item x="1456"/>
        <item x="1657"/>
        <item x="2178"/>
        <item x="2324"/>
        <item x="1278"/>
        <item x="1560"/>
        <item x="1334"/>
        <item x="578"/>
        <item x="568"/>
        <item x="1732"/>
        <item x="2261"/>
        <item x="211"/>
        <item x="888"/>
        <item x="1097"/>
        <item x="869"/>
        <item x="1287"/>
        <item x="662"/>
        <item x="1325"/>
        <item x="1875"/>
        <item x="780"/>
        <item x="2467"/>
        <item x="2319"/>
        <item x="1179"/>
        <item x="2366"/>
        <item x="657"/>
        <item x="874"/>
        <item x="1420"/>
        <item x="2356"/>
        <item x="410"/>
        <item x="1408"/>
        <item x="374"/>
        <item x="752"/>
        <item x="570"/>
        <item x="2147"/>
        <item x="1427"/>
        <item x="1920"/>
        <item x="1"/>
        <item x="299"/>
        <item x="176"/>
        <item x="577"/>
        <item x="1702"/>
        <item x="2482"/>
        <item x="792"/>
        <item x="2365"/>
        <item x="1467"/>
        <item x="2427"/>
        <item x="200"/>
        <item x="19"/>
        <item x="1410"/>
        <item x="1092"/>
        <item x="972"/>
        <item x="2340"/>
        <item x="834"/>
        <item x="508"/>
        <item x="1651"/>
        <item x="2589"/>
        <item x="683"/>
        <item x="953"/>
        <item x="841"/>
        <item x="1429"/>
        <item x="911"/>
        <item x="1296"/>
        <item x="904"/>
        <item x="1686"/>
        <item x="210"/>
        <item x="206"/>
        <item x="2310"/>
        <item x="770"/>
        <item x="2469"/>
        <item x="1299"/>
        <item x="1446"/>
        <item x="671"/>
        <item x="2367"/>
        <item x="269"/>
        <item x="2299"/>
        <item x="957"/>
        <item x="872"/>
        <item x="1162"/>
        <item x="427"/>
        <item x="2110"/>
        <item x="765"/>
        <item x="1402"/>
        <item x="583"/>
        <item x="1313"/>
        <item x="161"/>
        <item x="2419"/>
        <item x="1331"/>
        <item x="2480"/>
        <item x="648"/>
        <item x="1365"/>
        <item x="1309"/>
        <item x="1888"/>
        <item x="1395"/>
        <item x="2605"/>
        <item x="1280"/>
        <item x="303"/>
        <item x="2221"/>
        <item x="2464"/>
        <item x="484"/>
        <item x="1491"/>
        <item x="667"/>
        <item x="1463"/>
        <item x="140"/>
        <item x="1424"/>
        <item x="974"/>
        <item x="1612"/>
        <item x="1611"/>
        <item x="2149"/>
        <item x="672"/>
        <item x="504"/>
        <item x="1308"/>
        <item x="1120"/>
        <item x="2476"/>
        <item x="924"/>
        <item x="1347"/>
        <item x="1462"/>
        <item x="1027"/>
        <item x="2478"/>
        <item x="20"/>
        <item x="1687"/>
        <item x="919"/>
        <item x="1245"/>
        <item x="1195"/>
        <item x="232"/>
        <item x="1822"/>
        <item x="2300"/>
        <item x="1146"/>
        <item x="2109"/>
        <item x="29"/>
        <item x="1798"/>
        <item x="1460"/>
        <item x="1784"/>
        <item x="1053"/>
        <item x="268"/>
        <item x="1339"/>
        <item x="1318"/>
        <item x="543"/>
        <item x="2772"/>
        <item x="2751"/>
        <item x="379"/>
        <item x="1066"/>
        <item x="534"/>
        <item x="1106"/>
        <item x="643"/>
        <item x="654"/>
        <item x="1100"/>
        <item x="155"/>
        <item x="1095"/>
        <item x="1316"/>
        <item x="1748"/>
        <item x="607"/>
        <item x="649"/>
        <item x="1199"/>
        <item x="1010"/>
        <item x="1508"/>
        <item x="1978"/>
        <item x="240"/>
        <item x="690"/>
        <item x="1674"/>
        <item x="720"/>
        <item x="2836"/>
        <item x="529"/>
        <item x="375"/>
        <item x="2877"/>
        <item x="597"/>
        <item x="1995"/>
        <item x="1432"/>
        <item x="2807"/>
        <item x="1663"/>
        <item x="2424"/>
        <item x="154"/>
        <item x="1785"/>
        <item x="605"/>
        <item x="148"/>
        <item x="715"/>
        <item x="1433"/>
        <item x="539"/>
        <item x="185"/>
        <item x="10"/>
        <item x="2711"/>
        <item x="1465"/>
        <item x="2243"/>
        <item x="2274"/>
        <item x="1148"/>
        <item x="550"/>
        <item x="1001"/>
        <item x="1442"/>
        <item x="422"/>
        <item x="2574"/>
        <item x="316"/>
        <item x="444"/>
        <item x="951"/>
        <item x="404"/>
        <item x="610"/>
        <item x="1458"/>
        <item x="552"/>
        <item x="1552"/>
        <item x="360"/>
        <item x="717"/>
        <item x="5"/>
        <item x="2677"/>
        <item x="474"/>
        <item x="2822"/>
        <item x="1464"/>
        <item x="852"/>
        <item x="804"/>
        <item x="2412"/>
        <item x="236"/>
        <item x="2323"/>
        <item x="2694"/>
        <item x="1260"/>
        <item x="2115"/>
        <item x="103"/>
        <item x="2572"/>
        <item x="1413"/>
        <item x="676"/>
        <item x="270"/>
        <item x="447"/>
        <item x="1426"/>
        <item x="1216"/>
        <item x="234"/>
        <item x="1176"/>
        <item x="2827"/>
        <item x="666"/>
        <item x="2407"/>
        <item x="2404"/>
        <item x="1530"/>
        <item x="1887"/>
        <item x="501"/>
        <item x="2717"/>
        <item x="617"/>
        <item x="963"/>
        <item x="1452"/>
        <item x="2318"/>
        <item x="893"/>
        <item x="467"/>
        <item x="538"/>
        <item x="952"/>
        <item x="2199"/>
        <item x="2521"/>
        <item x="1387"/>
        <item x="1629"/>
        <item x="824"/>
        <item x="743"/>
        <item x="1134"/>
        <item x="2327"/>
        <item x="2320"/>
        <item x="1471"/>
        <item x="2516"/>
        <item x="2360"/>
        <item x="2538"/>
        <item x="719"/>
        <item x="2302"/>
        <item x="1012"/>
        <item x="1882"/>
        <item x="2781"/>
        <item x="2316"/>
        <item x="2114"/>
        <item x="2104"/>
        <item x="1847"/>
        <item x="1524"/>
        <item x="127"/>
        <item x="440"/>
        <item x="1256"/>
        <item x="468"/>
        <item x="2725"/>
        <item x="133"/>
        <item x="2528"/>
        <item x="2"/>
        <item x="2403"/>
        <item x="1357"/>
        <item x="1823"/>
        <item x="2507"/>
        <item x="2143"/>
        <item x="2554"/>
        <item x="1616"/>
        <item x="551"/>
        <item x="1830"/>
        <item x="392"/>
        <item x="2264"/>
        <item x="4"/>
        <item x="387"/>
        <item x="1451"/>
        <item x="2597"/>
        <item x="2459"/>
        <item x="511"/>
        <item x="1459"/>
        <item x="2765"/>
        <item x="2021"/>
        <item x="1382"/>
        <item x="1819"/>
        <item x="1797"/>
        <item x="1844"/>
        <item x="2479"/>
        <item x="1191"/>
        <item x="2629"/>
        <item x="1923"/>
        <item x="2309"/>
        <item x="575"/>
        <item x="1509"/>
        <item x="356"/>
        <item x="968"/>
        <item x="424"/>
        <item x="1828"/>
        <item x="1284"/>
        <item x="214"/>
        <item x="1470"/>
        <item x="393"/>
        <item x="2721"/>
        <item x="1807"/>
        <item x="1180"/>
        <item x="1028"/>
        <item x="943"/>
        <item x="2853"/>
        <item x="1861"/>
        <item x="2735"/>
        <item x="1973"/>
        <item x="237"/>
        <item x="2553"/>
        <item x="2018"/>
        <item x="979"/>
        <item x="1490"/>
        <item x="472"/>
        <item x="1839"/>
        <item x="695"/>
        <item x="2580"/>
        <item x="1866"/>
        <item x="696"/>
        <item x="2306"/>
        <item x="1241"/>
        <item x="652"/>
        <item x="759"/>
        <item x="746"/>
        <item x="1697"/>
        <item x="2050"/>
        <item x="2750"/>
        <item x="1434"/>
        <item x="421"/>
        <item x="2796"/>
        <item x="1340"/>
        <item x="1544"/>
        <item x="380"/>
        <item x="204"/>
        <item x="2775"/>
        <item x="1144"/>
        <item x="1437"/>
        <item x="2800"/>
        <item x="730"/>
        <item x="2825"/>
        <item x="2867"/>
        <item x="2805"/>
        <item x="1075"/>
        <item x="1436"/>
        <item x="1435"/>
        <item x="1466"/>
        <item x="1654"/>
        <item x="2359"/>
        <item x="1454"/>
        <item x="2752"/>
        <item x="2847"/>
        <item x="536"/>
        <item x="961"/>
        <item x="2764"/>
        <item x="1226"/>
        <item x="2118"/>
        <item x="1876"/>
        <item x="2757"/>
        <item x="1709"/>
        <item x="616"/>
        <item x="239"/>
        <item x="2514"/>
        <item x="235"/>
        <item x="1896"/>
        <item x="517"/>
        <item x="2329"/>
        <item x="85"/>
        <item x="2570"/>
        <item x="1756"/>
        <item x="2861"/>
        <item x="2668"/>
        <item x="162"/>
        <item x="6"/>
        <item x="2546"/>
        <item x="656"/>
        <item x="2663"/>
        <item x="2662"/>
        <item x="1352"/>
        <item x="1581"/>
        <item x="2648"/>
        <item x="1952"/>
        <item x="2307"/>
        <item x="1620"/>
        <item x="28"/>
        <item x="88"/>
        <item x="853"/>
        <item x="1153"/>
        <item x="2119"/>
        <item x="2639"/>
        <item x="2214"/>
        <item x="2509"/>
        <item x="2208"/>
        <item x="30"/>
        <item x="1714"/>
        <item x="724"/>
        <item x="739"/>
        <item x="2201"/>
        <item x="1170"/>
        <item x="93"/>
        <item x="2133"/>
        <item x="1419"/>
        <item x="1763"/>
        <item x="31"/>
        <item x="1782"/>
        <item x="1770"/>
        <item x="1043"/>
        <item x="698"/>
        <item x="1617"/>
        <item x="1724"/>
        <item x="1895"/>
        <item x="2142"/>
        <item x="1778"/>
        <item x="256"/>
        <item x="1852"/>
        <item x="190"/>
        <item x="625"/>
        <item x="2676"/>
        <item x="640"/>
        <item x="514"/>
        <item x="2423"/>
        <item x="2575"/>
        <item x="2122"/>
        <item x="2685"/>
        <item x="950"/>
        <item x="1737"/>
        <item x="734"/>
        <item x="598"/>
        <item x="997"/>
        <item x="412"/>
        <item x="729"/>
        <item x="773"/>
        <item x="2530"/>
        <item x="916"/>
        <item x="2780"/>
        <item x="2804"/>
        <item x="2557"/>
        <item x="2654"/>
        <item x="1224"/>
        <item x="2337"/>
        <item x="2263"/>
        <item x="2532"/>
        <item x="246"/>
        <item x="46"/>
        <item x="418"/>
        <item x="2453"/>
        <item x="1034"/>
        <item x="1533"/>
        <item x="1586"/>
        <item x="1892"/>
        <item x="1453"/>
        <item x="2523"/>
        <item x="1343"/>
        <item x="8"/>
        <item x="527"/>
        <item x="2210"/>
        <item x="2561"/>
        <item x="1510"/>
        <item x="1673"/>
        <item x="1548"/>
        <item x="1529"/>
        <item x="1522"/>
        <item x="1393"/>
        <item x="1750"/>
        <item x="357"/>
        <item x="2851"/>
        <item x="2184"/>
        <item x="2630"/>
        <item x="365"/>
        <item x="2729"/>
        <item x="1133"/>
        <item x="1877"/>
        <item x="549"/>
        <item x="2709"/>
        <item x="612"/>
        <item x="36"/>
        <item x="1744"/>
        <item x="2848"/>
        <item x="2267"/>
        <item x="292"/>
        <item x="2727"/>
        <item x="2655"/>
        <item x="2555"/>
        <item x="1982"/>
        <item x="2590"/>
        <item x="1239"/>
        <item x="600"/>
        <item x="1854"/>
        <item x="937"/>
        <item x="556"/>
        <item x="1805"/>
        <item x="310"/>
        <item x="2720"/>
        <item x="1897"/>
        <item x="2388"/>
        <item x="48"/>
        <item x="674"/>
        <item x="1086"/>
        <item x="1726"/>
        <item x="1848"/>
        <item x="1261"/>
        <item x="1469"/>
        <item x="1135"/>
        <item x="2591"/>
        <item x="297"/>
        <item x="1656"/>
        <item x="2084"/>
        <item x="1869"/>
        <item x="2093"/>
        <item x="52"/>
        <item x="2810"/>
        <item x="2349"/>
        <item x="1644"/>
        <item x="1811"/>
        <item x="2206"/>
        <item x="7"/>
        <item x="800"/>
        <item x="1792"/>
        <item x="2651"/>
        <item x="2194"/>
        <item x="1323"/>
        <item x="2531"/>
        <item x="1184"/>
        <item x="2053"/>
        <item x="1790"/>
        <item x="1632"/>
        <item x="2405"/>
        <item x="2595"/>
        <item x="580"/>
        <item x="2468"/>
        <item x="2690"/>
        <item x="1078"/>
        <item x="855"/>
        <item x="2681"/>
        <item x="2784"/>
        <item x="978"/>
        <item x="2000"/>
        <item x="1947"/>
        <item x="1904"/>
        <item x="2120"/>
        <item x="2001"/>
        <item x="2777"/>
        <item x="1648"/>
        <item x="2706"/>
        <item x="2700"/>
        <item x="2687"/>
        <item x="1789"/>
        <item x="735"/>
        <item x="2583"/>
        <item x="2817"/>
        <item x="294"/>
        <item x="1217"/>
        <item x="306"/>
        <item x="2155"/>
        <item x="2634"/>
        <item x="1837"/>
        <item x="1570"/>
        <item x="2487"/>
        <item x="261"/>
        <item x="391"/>
        <item x="2136"/>
        <item x="571"/>
        <item x="1615"/>
        <item x="560"/>
        <item x="1613"/>
        <item x="2141"/>
        <item x="755"/>
        <item x="2783"/>
        <item x="2617"/>
        <item x="2567"/>
        <item x="1793"/>
        <item x="2151"/>
        <item x="128"/>
        <item x="1087"/>
        <item x="2612"/>
        <item x="2565"/>
        <item x="2540"/>
        <item x="2635"/>
        <item x="1361"/>
        <item x="1619"/>
        <item x="2610"/>
        <item x="464"/>
        <item x="1445"/>
        <item x="3"/>
        <item x="1523"/>
        <item x="2708"/>
        <item x="2564"/>
        <item x="2798"/>
        <item x="2860"/>
        <item x="1810"/>
        <item x="1166"/>
        <item x="2081"/>
        <item x="1846"/>
        <item x="2803"/>
        <item x="2841"/>
        <item x="2052"/>
        <item x="160"/>
        <item x="2607"/>
        <item x="1630"/>
        <item x="2181"/>
        <item x="25"/>
        <item x="2027"/>
        <item x="991"/>
        <item x="847"/>
        <item x="1461"/>
        <item x="1624"/>
        <item x="1497"/>
        <item x="1489"/>
        <item x="1910"/>
        <item x="1812"/>
        <item x="1514"/>
        <item x="1883"/>
        <item x="2506"/>
        <item x="1450"/>
        <item x="1610"/>
        <item x="547"/>
        <item x="1599"/>
        <item x="766"/>
        <item x="1512"/>
        <item x="1878"/>
        <item x="602"/>
        <item x="2640"/>
        <item x="250"/>
        <item x="1595"/>
        <item x="1603"/>
        <item x="1814"/>
        <item x="2218"/>
        <item x="2838"/>
        <item x="1857"/>
        <item x="1036"/>
        <item x="1443"/>
        <item x="2061"/>
        <item x="2599"/>
        <item x="519"/>
        <item x="1374"/>
        <item x="2814"/>
        <item x="1956"/>
        <item x="1712"/>
        <item x="1096"/>
        <item x="592"/>
        <item x="2787"/>
        <item x="762"/>
        <item x="1635"/>
        <item x="1804"/>
        <item x="2791"/>
        <item x="860"/>
        <item x="2813"/>
        <item x="1760"/>
        <item x="1511"/>
        <item x="1149"/>
        <item x="2038"/>
        <item x="2049"/>
        <item x="503"/>
        <item x="1455"/>
        <item x="362"/>
        <item x="2826"/>
        <item x="2728"/>
        <item x="2604"/>
        <item x="320"/>
        <item x="2090"/>
        <item x="1376"/>
        <item x="945"/>
        <item x="767"/>
        <item x="2100"/>
        <item x="2544"/>
        <item x="465"/>
        <item x="1044"/>
        <item x="2855"/>
        <item x="1243"/>
        <item x="1955"/>
        <item x="548"/>
        <item x="905"/>
        <item x="1733"/>
        <item x="2348"/>
        <item x="213"/>
        <item x="2577"/>
        <item x="92"/>
        <item x="1957"/>
        <item x="2852"/>
        <item x="626"/>
        <item x="262"/>
        <item x="2409"/>
        <item x="1602"/>
        <item x="407"/>
        <item x="90"/>
        <item x="265"/>
        <item x="2101"/>
        <item x="1725"/>
        <item x="2718"/>
        <item x="1438"/>
        <item x="2569"/>
        <item x="566"/>
        <item x="2003"/>
        <item x="2754"/>
        <item x="2158"/>
        <item x="1701"/>
        <item x="2868"/>
        <item x="1501"/>
        <item x="1796"/>
        <item x="121"/>
        <item x="1766"/>
        <item x="850"/>
        <item x="1864"/>
        <item x="608"/>
        <item x="315"/>
        <item x="687"/>
        <item x="2525"/>
        <item x="2522"/>
        <item x="1713"/>
        <item x="2548"/>
        <item x="1401"/>
        <item x="1265"/>
        <item x="1918"/>
        <item x="1681"/>
        <item x="664"/>
        <item x="1138"/>
        <item x="2023"/>
        <item x="2649"/>
        <item x="1444"/>
        <item x="558"/>
        <item x="1879"/>
        <item x="1080"/>
        <item x="1806"/>
        <item x="788"/>
        <item x="2559"/>
        <item x="2598"/>
        <item x="363"/>
        <item x="2188"/>
        <item x="1891"/>
        <item x="2782"/>
        <item x="1794"/>
        <item x="2291"/>
        <item x="1815"/>
        <item x="2566"/>
        <item x="2524"/>
        <item x="1441"/>
        <item x="2520"/>
        <item x="2164"/>
        <item x="2673"/>
        <item x="469"/>
        <item x="1477"/>
        <item x="1621"/>
        <item x="2070"/>
        <item x="1440"/>
        <item x="26"/>
        <item x="1448"/>
        <item x="2656"/>
        <item x="969"/>
        <item x="86"/>
        <item x="1834"/>
        <item x="1859"/>
        <item x="1614"/>
        <item x="859"/>
        <item x="522"/>
        <item x="1728"/>
        <item x="1483"/>
        <item x="1474"/>
        <item x="1777"/>
        <item x="718"/>
        <item x="1975"/>
        <item x="56"/>
        <item x="622"/>
        <item x="2205"/>
        <item x="2541"/>
        <item x="1104"/>
        <item x="2165"/>
        <item x="1484"/>
        <item x="1468"/>
        <item x="1741"/>
        <item x="1475"/>
        <item x="1486"/>
        <item x="1494"/>
        <item x="714"/>
        <item x="1594"/>
        <item x="1765"/>
        <item x="1771"/>
        <item x="27"/>
        <item x="2619"/>
        <item x="1504"/>
        <item x="1622"/>
        <item x="2545"/>
        <item x="638"/>
        <item x="831"/>
        <item x="1933"/>
        <item x="2513"/>
        <item x="1801"/>
        <item x="1520"/>
        <item x="1893"/>
        <item x="1535"/>
        <item x="1585"/>
        <item x="2693"/>
        <item x="701"/>
        <item x="1111"/>
        <item x="2571"/>
        <item x="1050"/>
        <item x="2863"/>
        <item x="809"/>
        <item x="1802"/>
        <item x="1582"/>
        <item x="2504"/>
        <item x="1562"/>
        <item x="2536"/>
        <item x="1880"/>
        <item x="563"/>
        <item x="1838"/>
        <item x="533"/>
        <item x="145"/>
        <item x="1664"/>
        <item x="84"/>
        <item x="1795"/>
        <item x="479"/>
        <item x="1688"/>
        <item x="492"/>
        <item x="837"/>
        <item x="175"/>
        <item x="2190"/>
        <item x="1211"/>
        <item x="1539"/>
        <item x="2600"/>
        <item x="1983"/>
        <item x="2743"/>
        <item x="1026"/>
        <item x="438"/>
        <item x="1492"/>
        <item x="2603"/>
        <item x="2518"/>
        <item x="2529"/>
        <item x="2542"/>
        <item x="1960"/>
        <item x="2501"/>
        <item x="1860"/>
        <item x="2075"/>
        <item x="1943"/>
        <item x="2026"/>
        <item x="2821"/>
        <item x="1059"/>
        <item x="2856"/>
        <item x="198"/>
        <item x="569"/>
        <item x="2030"/>
        <item x="2622"/>
        <item x="606"/>
        <item x="1890"/>
        <item x="1998"/>
        <item x="2328"/>
        <item x="1627"/>
        <item x="406"/>
        <item x="1817"/>
        <item x="1851"/>
        <item x="2585"/>
        <item x="2576"/>
        <item x="779"/>
        <item x="1911"/>
        <item x="452"/>
        <item x="962"/>
        <item x="2584"/>
        <item x="2689"/>
        <item x="417"/>
        <item x="1720"/>
        <item x="621"/>
        <item x="1924"/>
        <item x="2549"/>
        <item x="561"/>
        <item x="2552"/>
        <item x="37"/>
        <item x="2145"/>
        <item x="1898"/>
        <item x="1908"/>
        <item x="2582"/>
        <item x="1659"/>
        <item x="2186"/>
        <item x="1825"/>
        <item x="1871"/>
        <item x="2650"/>
        <item x="1809"/>
        <item x="2510"/>
        <item x="2734"/>
        <item x="2857"/>
        <item x="2539"/>
        <item x="1174"/>
        <item x="603"/>
        <item x="2558"/>
        <item x="2072"/>
        <item x="807"/>
        <item x="2763"/>
        <item x="1903"/>
        <item x="1185"/>
        <item x="1930"/>
        <item x="1863"/>
        <item x="302"/>
        <item x="38"/>
        <item x="2503"/>
        <item x="2011"/>
        <item x="1889"/>
        <item x="1591"/>
        <item x="2556"/>
        <item x="248"/>
        <item x="1127"/>
        <item x="271"/>
        <item x="1991"/>
        <item x="2334"/>
        <item x="1677"/>
        <item x="1447"/>
        <item x="684"/>
        <item x="1872"/>
        <item x="305"/>
        <item x="1606"/>
        <item x="2621"/>
        <item x="2578"/>
        <item x="39"/>
        <item x="1567"/>
        <item x="1899"/>
        <item x="1601"/>
        <item x="1521"/>
        <item x="2592"/>
        <item x="2511"/>
        <item x="2116"/>
        <item x="1858"/>
        <item x="83"/>
        <item x="1902"/>
        <item x="2230"/>
        <item x="1816"/>
        <item x="2828"/>
        <item x="1557"/>
        <item x="1596"/>
        <item x="1563"/>
        <item x="443"/>
        <item x="1574"/>
        <item x="1932"/>
        <item x="817"/>
        <item x="1849"/>
        <item x="1572"/>
        <item x="2202"/>
        <item x="2191"/>
        <item x="1868"/>
        <item x="1738"/>
        <item x="1821"/>
        <item x="1561"/>
        <item x="352"/>
        <item x="1590"/>
        <item x="1091"/>
        <item x="1583"/>
        <item x="2638"/>
        <item x="1593"/>
        <item x="1929"/>
        <item x="2829"/>
        <item x="1588"/>
        <item x="1628"/>
        <item x="1141"/>
        <item x="1867"/>
        <item x="1827"/>
        <item x="2535"/>
        <item x="2042"/>
        <item x="2835"/>
        <item x="2082"/>
        <item x="2845"/>
        <item x="639"/>
        <item x="2611"/>
        <item x="1480"/>
        <item x="358"/>
        <item x="764"/>
        <item x="2098"/>
        <item x="1836"/>
        <item x="1502"/>
        <item x="1961"/>
        <item x="1759"/>
        <item x="1996"/>
        <item x="1905"/>
        <item x="1575"/>
        <item x="748"/>
        <item x="1824"/>
        <item x="2074"/>
        <item x="2846"/>
        <item x="1757"/>
        <item x="1800"/>
        <item x="456"/>
        <item x="47"/>
        <item x="1799"/>
        <item x="865"/>
        <item x="2705"/>
        <item x="1831"/>
        <item x="1843"/>
        <item x="790"/>
        <item x="2500"/>
        <item x="2067"/>
        <item x="2086"/>
        <item x="2051"/>
        <item x="1178"/>
        <item x="69"/>
        <item x="815"/>
        <item x="2602"/>
        <item x="413"/>
        <item x="1472"/>
        <item x="1246"/>
        <item x="2697"/>
        <item x="1842"/>
        <item x="2806"/>
        <item x="1555"/>
        <item x="830"/>
        <item x="1946"/>
        <item x="1587"/>
        <item x="1228"/>
        <item x="1558"/>
        <item x="2609"/>
        <item x="1803"/>
        <item x="2756"/>
        <item x="2615"/>
        <item x="1271"/>
        <item x="1675"/>
        <item x="1658"/>
        <item x="915"/>
        <item x="775"/>
        <item x="975"/>
        <item x="2641"/>
        <item x="498"/>
        <item x="1049"/>
        <item x="1551"/>
        <item x="2033"/>
        <item x="1546"/>
        <item x="1163"/>
        <item x="1542"/>
        <item x="1498"/>
        <item x="958"/>
        <item x="1840"/>
        <item x="2032"/>
        <item x="1577"/>
        <item x="1534"/>
        <item x="1571"/>
        <item x="2121"/>
        <item x="2593"/>
        <item x="1746"/>
        <item x="1002"/>
        <item x="2163"/>
        <item x="2799"/>
        <item x="1649"/>
        <item x="786"/>
        <item x="2350"/>
        <item x="2492"/>
        <item x="1755"/>
        <item x="1965"/>
        <item x="340"/>
        <item x="1931"/>
        <item x="2716"/>
        <item x="1671"/>
        <item x="1505"/>
        <item x="2170"/>
        <item x="1122"/>
        <item x="2502"/>
        <item x="2006"/>
        <item x="2824"/>
        <item x="1083"/>
        <item x="2844"/>
        <item x="2588"/>
        <item x="2515"/>
        <item x="808"/>
        <item x="1762"/>
        <item x="2124"/>
        <item x="1988"/>
        <item x="2527"/>
        <item x="2623"/>
        <item x="1478"/>
        <item x="1493"/>
        <item x="2551"/>
        <item x="2581"/>
        <item x="2785"/>
        <item x="1473"/>
        <item x="1698"/>
        <item x="1963"/>
        <item x="50"/>
        <item x="1482"/>
        <item x="1976"/>
        <item x="1553"/>
        <item x="1917"/>
        <item x="862"/>
        <item x="1913"/>
        <item x="2606"/>
        <item x="1818"/>
        <item x="892"/>
        <item x="1549"/>
        <item x="745"/>
        <item x="2644"/>
        <item x="2512"/>
        <item x="1119"/>
        <item x="812"/>
        <item x="1865"/>
        <item x="2657"/>
        <item x="1487"/>
        <item x="1496"/>
        <item x="1559"/>
        <item x="1513"/>
        <item x="661"/>
        <item x="1600"/>
        <item x="1175"/>
        <item x="1515"/>
        <item x="1608"/>
        <item x="1503"/>
        <item x="1547"/>
        <item x="2653"/>
        <item x="1506"/>
        <item x="1430"/>
        <item x="1813"/>
        <item x="2613"/>
        <item x="987"/>
        <item x="1566"/>
        <item x="1985"/>
        <item x="1597"/>
        <item x="1532"/>
        <item x="1543"/>
        <item x="1564"/>
        <item x="1517"/>
        <item x="1989"/>
        <item x="1685"/>
        <item x="1526"/>
        <item x="1537"/>
        <item x="1527"/>
        <item x="2823"/>
        <item x="1578"/>
        <item x="629"/>
        <item x="1124"/>
        <item x="2719"/>
        <item x="2620"/>
        <item x="1835"/>
        <item x="1584"/>
        <item x="2533"/>
        <item x="2519"/>
        <item x="1647"/>
        <item x="1589"/>
        <item x="1856"/>
        <item x="2789"/>
        <item x="1808"/>
        <item x="1927"/>
        <item x="1886"/>
        <item x="1881"/>
        <item x="740"/>
        <item x="1885"/>
        <item x="2739"/>
        <item x="2628"/>
        <item x="938"/>
        <item x="2627"/>
        <item x="2660"/>
        <item x="252"/>
        <item x="2678"/>
        <item x="2652"/>
        <item x="2022"/>
        <item x="2811"/>
        <item x="947"/>
        <item x="2517"/>
        <item x="2742"/>
        <item x="2833"/>
        <item x="2010"/>
        <item x="2741"/>
        <item x="247"/>
        <item x="163"/>
        <item x="139"/>
        <item x="2759"/>
        <item x="1826"/>
        <item x="510"/>
        <item x="136"/>
        <item x="2171"/>
        <item x="442"/>
        <item x="77"/>
        <item x="22"/>
        <item x="21"/>
        <item x="787"/>
        <item x="382"/>
        <item x="782"/>
        <item x="2726"/>
        <item x="1516"/>
        <item x="1264"/>
        <item x="2632"/>
        <item x="2002"/>
        <item x="1853"/>
        <item x="1845"/>
        <item x="288"/>
        <item x="2724"/>
        <item x="2642"/>
        <item x="572"/>
        <item x="2664"/>
        <item x="197"/>
        <item x="2679"/>
        <item x="40"/>
        <item x="1609"/>
        <item x="706"/>
        <item x="2797"/>
        <item x="1833"/>
        <item x="1038"/>
        <item x="1950"/>
        <item x="1519"/>
        <item x="2699"/>
        <item x="1576"/>
        <item x="1252"/>
        <item x="2024"/>
        <item x="1541"/>
        <item x="454"/>
        <item x="1966"/>
        <item x="1962"/>
        <item x="2616"/>
        <item x="1646"/>
        <item x="523"/>
        <item x="2182"/>
        <item x="366"/>
        <item x="401"/>
        <item x="1683"/>
        <item x="1025"/>
        <item x="2769"/>
        <item x="364"/>
        <item x="78"/>
        <item x="300"/>
        <item x="946"/>
        <item x="2596"/>
        <item x="2025"/>
        <item x="1945"/>
        <item x="2608"/>
        <item x="663"/>
        <item x="2174"/>
        <item x="2036"/>
        <item x="2819"/>
        <item x="1700"/>
        <item x="1528"/>
        <item x="1626"/>
        <item x="1974"/>
        <item x="428"/>
        <item x="1693"/>
        <item x="1925"/>
        <item x="1625"/>
        <item x="1592"/>
        <item x="2633"/>
        <item x="632"/>
        <item x="2722"/>
        <item x="1721"/>
        <item x="2060"/>
        <item x="2573"/>
        <item x="1569"/>
        <item x="2792"/>
        <item x="24"/>
        <item x="2631"/>
        <item x="470"/>
        <item x="71"/>
        <item x="2773"/>
        <item x="1980"/>
        <item x="1964"/>
        <item x="2691"/>
        <item x="2672"/>
        <item x="2046"/>
        <item x="2864"/>
        <item x="74"/>
        <item x="1476"/>
        <item x="849"/>
        <item x="1986"/>
        <item x="195"/>
        <item x="2738"/>
        <item x="2808"/>
        <item x="326"/>
        <item x="1934"/>
        <item x="1550"/>
        <item x="73"/>
        <item x="455"/>
        <item x="1132"/>
        <item x="939"/>
        <item x="72"/>
        <item x="2068"/>
        <item x="2547"/>
        <item x="1949"/>
        <item x="1922"/>
        <item x="2661"/>
        <item x="76"/>
        <item x="1662"/>
        <item x="2858"/>
        <item x="2055"/>
        <item x="1907"/>
        <item x="1994"/>
        <item x="2646"/>
        <item x="1269"/>
        <item x="2731"/>
        <item x="2157"/>
        <item x="2701"/>
        <item x="2637"/>
        <item x="2568"/>
        <item x="2028"/>
        <item x="1776"/>
        <item x="471"/>
        <item x="2152"/>
        <item x="23"/>
        <item x="2080"/>
        <item x="1941"/>
        <item x="1479"/>
        <item x="1016"/>
        <item x="2854"/>
        <item x="2625"/>
        <item x="1231"/>
        <item x="1906"/>
        <item x="2830"/>
        <item x="2212"/>
        <item x="901"/>
        <item x="1155"/>
        <item x="2746"/>
        <item x="91"/>
        <item x="94"/>
        <item x="89"/>
        <item x="1705"/>
        <item x="2071"/>
        <item x="1667"/>
        <item x="2020"/>
        <item x="574"/>
        <item x="1873"/>
        <item x="1769"/>
        <item x="778"/>
        <item x="2837"/>
        <item x="2035"/>
        <item x="1618"/>
        <item x="1969"/>
        <item x="2148"/>
        <item x="2710"/>
        <item x="524"/>
        <item x="2768"/>
        <item x="2179"/>
        <item x="2862"/>
        <item x="544"/>
        <item x="1841"/>
        <item x="1944"/>
        <item x="681"/>
        <item x="1870"/>
        <item x="1661"/>
        <item x="1507"/>
        <item x="1275"/>
        <item x="2059"/>
        <item x="1545"/>
        <item x="2534"/>
        <item x="1126"/>
        <item x="1669"/>
        <item x="1143"/>
        <item x="2748"/>
        <item x="2196"/>
        <item x="1914"/>
        <item x="2015"/>
        <item x="1074"/>
        <item x="2207"/>
        <item x="1531"/>
        <item x="2013"/>
        <item x="1730"/>
        <item x="2058"/>
        <item x="1538"/>
        <item x="2753"/>
        <item x="1125"/>
        <item x="806"/>
        <item x="2703"/>
        <item x="833"/>
        <item x="2669"/>
        <item x="1935"/>
        <item x="783"/>
        <item x="2758"/>
        <item x="2069"/>
        <item x="1115"/>
        <item x="1488"/>
        <item x="2767"/>
        <item x="1289"/>
        <item x="67"/>
        <item x="793"/>
        <item x="1951"/>
        <item x="2064"/>
        <item x="2543"/>
        <item x="1832"/>
        <item x="2063"/>
        <item x="751"/>
        <item x="754"/>
        <item x="940"/>
        <item x="1605"/>
        <item x="2138"/>
        <item x="2099"/>
        <item x="1089"/>
        <item x="1565"/>
        <item x="818"/>
        <item x="1716"/>
        <item x="1938"/>
        <item x="2745"/>
        <item x="1751"/>
        <item x="1081"/>
        <item x="723"/>
        <item x="1525"/>
        <item x="2601"/>
        <item x="2680"/>
        <item x="2866"/>
        <item x="2077"/>
        <item x="2091"/>
        <item x="2831"/>
        <item x="1645"/>
        <item x="1684"/>
        <item x="1580"/>
        <item x="1979"/>
        <item x="65"/>
        <item x="738"/>
        <item x="705"/>
        <item x="2686"/>
        <item x="1065"/>
        <item x="1691"/>
        <item x="1740"/>
        <item x="2730"/>
        <item x="1850"/>
        <item x="2017"/>
        <item x="1129"/>
        <item x="998"/>
        <item x="2683"/>
        <item x="1030"/>
        <item x="733"/>
        <item x="2809"/>
        <item x="1556"/>
        <item x="1954"/>
        <item x="2009"/>
        <item x="2215"/>
        <item x="1650"/>
        <item x="494"/>
        <item x="2645"/>
        <item x="2139"/>
        <item x="1173"/>
        <item x="2761"/>
        <item x="1295"/>
        <item x="1244"/>
        <item x="2195"/>
        <item x="889"/>
        <item x="2790"/>
        <item x="839"/>
        <item x="1743"/>
        <item x="785"/>
        <item x="2636"/>
        <item x="2744"/>
        <item x="2066"/>
        <item x="1729"/>
        <item x="710"/>
        <item x="1449"/>
        <item x="641"/>
        <item x="880"/>
        <item x="1200"/>
        <item x="1915"/>
        <item x="1017"/>
        <item x="2004"/>
        <item x="2749"/>
        <item x="66"/>
        <item x="1210"/>
        <item x="1291"/>
        <item x="2198"/>
        <item x="2850"/>
        <item x="1736"/>
        <item x="728"/>
        <item x="1942"/>
        <item x="473"/>
        <item x="2144"/>
        <item x="2870"/>
        <item x="2537"/>
        <item x="886"/>
        <item x="864"/>
        <item x="2016"/>
        <item x="2062"/>
        <item x="2197"/>
        <item x="2579"/>
        <item x="1734"/>
        <item x="2031"/>
        <item x="2688"/>
        <item x="1921"/>
        <item x="1293"/>
        <item x="70"/>
        <item x="679"/>
        <item x="1937"/>
        <item x="2219"/>
        <item x="1019"/>
        <item x="810"/>
        <item x="2209"/>
        <item x="1105"/>
        <item x="1274"/>
        <item x="1928"/>
        <item x="1072"/>
        <item x="1981"/>
        <item x="2865"/>
        <item x="1752"/>
        <item x="1251"/>
        <item x="1775"/>
        <item x="1114"/>
        <item x="1699"/>
        <item x="976"/>
        <item x="1977"/>
        <item x="2732"/>
        <item x="929"/>
        <item x="2736"/>
        <item x="725"/>
        <item x="895"/>
        <item x="2788"/>
        <item x="2159"/>
        <item x="1862"/>
        <item x="2054"/>
        <item x="2779"/>
        <item x="949"/>
        <item x="1788"/>
        <item x="2704"/>
        <item x="1154"/>
        <item x="1953"/>
        <item x="2859"/>
        <item x="2794"/>
        <item x="1900"/>
        <item x="2667"/>
        <item x="1258"/>
        <item x="796"/>
        <item x="2085"/>
        <item x="2200"/>
        <item x="2760"/>
        <item x="2134"/>
        <item x="1682"/>
        <item x="2019"/>
        <item x="756"/>
        <item x="2702"/>
        <item x="2818"/>
        <item x="1984"/>
        <item x="996"/>
        <item x="1051"/>
        <item x="1190"/>
        <item x="973"/>
        <item x="918"/>
        <item x="2658"/>
        <item x="2766"/>
        <item x="61"/>
        <item x="1653"/>
        <item x="2065"/>
        <item x="1993"/>
        <item x="956"/>
        <item x="2834"/>
        <item x="2140"/>
        <item x="2204"/>
        <item x="2078"/>
        <item x="1992"/>
        <item x="2076"/>
        <item x="923"/>
        <item x="1855"/>
        <item x="1912"/>
        <item x="1745"/>
        <item x="75"/>
        <item x="68"/>
        <item x="2220"/>
        <item x="1137"/>
        <item x="1225"/>
        <item x="2172"/>
        <item x="885"/>
        <item x="1660"/>
        <item x="55"/>
        <item x="980"/>
        <item x="87"/>
        <item x="1227"/>
        <item x="2089"/>
        <item x="2161"/>
        <item x="2871"/>
        <item x="390"/>
        <item x="2550"/>
        <item x="838"/>
        <item x="2802"/>
        <item x="1218"/>
        <item x="80"/>
        <item x="2056"/>
        <item x="1165"/>
        <item x="2189"/>
        <item x="2801"/>
        <item x="2770"/>
        <item x="2037"/>
        <item x="988"/>
        <item x="1764"/>
        <item x="2747"/>
        <item x="2156"/>
        <item x="2187"/>
        <item x="1554"/>
        <item x="58"/>
        <item x="1183"/>
        <item x="2094"/>
        <item x="2873"/>
        <item x="1874"/>
        <item x="2666"/>
        <item x="2153"/>
        <item x="2682"/>
        <item x="2840"/>
        <item x="2618"/>
        <item x="861"/>
        <item x="2869"/>
        <item x="2146"/>
        <item x="63"/>
        <item x="1968"/>
        <item x="2560"/>
        <item x="2092"/>
        <item x="2087"/>
        <item x="1670"/>
        <item x="909"/>
        <item x="659"/>
        <item x="2183"/>
        <item x="1655"/>
        <item x="1158"/>
        <item x="798"/>
        <item x="2707"/>
        <item x="2175"/>
        <item x="1936"/>
        <item x="2012"/>
        <item x="799"/>
        <item x="2562"/>
        <item x="1067"/>
        <item x="1139"/>
        <item x="1884"/>
        <item x="1723"/>
        <item x="1940"/>
        <item x="2154"/>
        <item x="2793"/>
        <item x="2043"/>
        <item x="1707"/>
        <item x="2786"/>
        <item x="453"/>
        <item x="487"/>
        <item x="1672"/>
        <item x="2692"/>
        <item x="801"/>
        <item x="1894"/>
        <item x="1753"/>
        <item x="763"/>
        <item x="2168"/>
        <item x="2776"/>
        <item x="2647"/>
        <item x="840"/>
        <item x="882"/>
        <item x="1711"/>
        <item x="2696"/>
        <item x="2213"/>
        <item x="1767"/>
        <item x="2034"/>
        <item x="902"/>
        <item x="2587"/>
        <item x="2192"/>
        <item x="2695"/>
        <item x="1690"/>
        <item x="2088"/>
        <item x="2875"/>
        <item x="1787"/>
        <item x="1076"/>
        <item x="1113"/>
        <item x="1090"/>
        <item x="1742"/>
        <item x="936"/>
        <item x="1208"/>
        <item x="2762"/>
        <item x="1754"/>
        <item x="1718"/>
        <item x="1779"/>
        <item x="2185"/>
        <item x="2874"/>
        <item x="977"/>
        <item x="2713"/>
        <item x="2007"/>
        <item x="2712"/>
        <item x="999"/>
        <item x="1706"/>
        <item x="2671"/>
        <item x="1250"/>
        <item x="1112"/>
        <item x="51"/>
        <item x="2839"/>
        <item x="1768"/>
        <item x="2812"/>
        <item x="1735"/>
        <item x="2047"/>
        <item x="878"/>
        <item x="2643"/>
        <item x="1739"/>
        <item x="1015"/>
        <item x="2674"/>
        <item x="2755"/>
        <item x="1518"/>
        <item x="1967"/>
        <item x="2040"/>
        <item x="2044"/>
        <item x="912"/>
        <item x="2137"/>
        <item x="1909"/>
        <item x="1761"/>
        <item x="1772"/>
        <item x="45"/>
        <item x="757"/>
        <item x="883"/>
        <item x="44"/>
        <item x="1971"/>
        <item x="2849"/>
        <item x="1259"/>
        <item x="2494"/>
        <item x="2167"/>
        <item x="82"/>
        <item x="2624"/>
        <item x="843"/>
        <item x="2217"/>
        <item x="491"/>
        <item x="2486"/>
        <item x="1758"/>
        <item x="242"/>
        <item x="241"/>
        <item x="1156"/>
        <item x="81"/>
        <item x="1786"/>
        <item x="2495"/>
        <item x="2876"/>
        <item x="2041"/>
        <item x="2820"/>
        <item x="2684"/>
        <item x="784"/>
        <item x="2815"/>
        <item x="1727"/>
        <item x="2499"/>
        <item x="41"/>
        <item x="1916"/>
        <item x="2498"/>
        <item x="2698"/>
        <item x="2740"/>
        <item x="2733"/>
        <item x="1040"/>
        <item x="1039"/>
        <item x="1990"/>
        <item x="2176"/>
        <item x="2670"/>
        <item x="955"/>
        <item x="1703"/>
        <item x="2180"/>
        <item x="2485"/>
        <item x="2878"/>
        <item x="2203"/>
        <item x="2626"/>
        <item x="2659"/>
        <item x="2193"/>
        <item x="887"/>
        <item x="1704"/>
        <item x="1919"/>
        <item x="1939"/>
        <item x="2715"/>
        <item x="62"/>
        <item x="2039"/>
        <item x="1024"/>
        <item x="615"/>
        <item x="466"/>
        <item x="900"/>
        <item x="1042"/>
        <item x="1240"/>
        <item x="2496"/>
        <item x="2228"/>
        <item x="2723"/>
        <item x="2714"/>
        <item x="1253"/>
        <item x="495"/>
        <item x="914"/>
        <item x="2497"/>
        <item x="59"/>
        <item x="903"/>
        <item x="1123"/>
        <item x="42"/>
        <item x="736"/>
        <item x="2224"/>
        <item x="894"/>
        <item x="2057"/>
        <item x="726"/>
        <item x="2737"/>
        <item x="2083"/>
        <item x="2842"/>
        <item x="2872"/>
        <item x="1680"/>
        <item x="1164"/>
        <item x="2045"/>
        <item x="2216"/>
        <item x="54"/>
        <item x="2816"/>
        <item x="2160"/>
        <item x="884"/>
        <item x="913"/>
        <item x="1639"/>
        <item x="2211"/>
        <item x="1997"/>
        <item x="910"/>
        <item x="2795"/>
        <item x="43"/>
        <item x="2005"/>
        <item x="731"/>
        <item x="863"/>
        <item x="1999"/>
        <item x="2073"/>
        <item x="2177"/>
        <item x="1692"/>
        <item x="32"/>
        <item x="2169"/>
        <item x="2014"/>
        <item x="2096"/>
        <item x="1959"/>
        <item x="941"/>
        <item x="218"/>
        <item x="1288"/>
        <item x="33"/>
        <item x="758"/>
        <item x="2246"/>
        <item x="1970"/>
        <item x="789"/>
        <item x="2029"/>
        <item x="1131"/>
        <item x="98"/>
        <item x="60"/>
        <item x="1294"/>
        <item x="34"/>
        <item x="219"/>
        <item x="1926"/>
        <item x="791"/>
        <item x="750"/>
        <item x="1987"/>
        <item x="53"/>
        <item x="2095"/>
        <item x="737"/>
        <item x="832"/>
        <item x="722"/>
        <item x="917"/>
        <item x="732"/>
        <item x="1292"/>
        <item x="1198"/>
        <item x="1242"/>
        <item x="1101"/>
        <item x="1064"/>
        <item x="1290"/>
        <item x="727"/>
        <item x="971"/>
        <item x="35"/>
        <item x="49"/>
        <item x="1061"/>
        <item x="829"/>
        <item x="79"/>
        <item x="2097"/>
        <item x="848"/>
        <item x="57"/>
        <item x="1157"/>
        <item x="2048"/>
        <item x="97"/>
        <item x="96"/>
        <item x="95"/>
        <item x="0"/>
      </items>
    </pivotField>
  </pivotFields>
  <rowFields count="2">
    <field x="0"/>
    <field x="1"/>
  </rowFields>
  <rowItems count="22">
    <i>
      <x v="65"/>
      <x v="17"/>
    </i>
    <i>
      <x v="66"/>
      <x v="76"/>
    </i>
    <i>
      <x v="67"/>
      <x v="38"/>
    </i>
    <i>
      <x v="68"/>
      <x v="83"/>
    </i>
    <i>
      <x v="69"/>
      <x v="73"/>
    </i>
    <i>
      <x v="70"/>
      <x v="50"/>
    </i>
    <i>
      <x v="71"/>
      <x v="70"/>
    </i>
    <i>
      <x v="72"/>
      <x v="31"/>
    </i>
    <i>
      <x v="73"/>
      <x v="6"/>
    </i>
    <i>
      <x v="74"/>
      <x v="48"/>
    </i>
    <i>
      <x v="75"/>
      <x v="46"/>
    </i>
    <i>
      <x v="76"/>
      <x v="29"/>
    </i>
    <i>
      <x v="77"/>
      <x v="51"/>
    </i>
    <i>
      <x v="78"/>
      <x v="65"/>
    </i>
    <i>
      <x v="79"/>
      <x v="57"/>
    </i>
    <i>
      <x v="80"/>
      <x v="11"/>
    </i>
    <i>
      <x v="81"/>
      <x v="79"/>
    </i>
    <i>
      <x v="82"/>
      <x v="20"/>
    </i>
    <i>
      <x v="83"/>
      <x v="82"/>
    </i>
    <i>
      <x v="84"/>
      <x v="71"/>
    </i>
    <i>
      <x v="85"/>
      <x v="74"/>
    </i>
    <i>
      <x v="86"/>
      <x v="52"/>
    </i>
  </rowItems>
  <colFields count="1">
    <field x="-2"/>
  </colFields>
  <colItems count="2">
    <i>
      <x/>
    </i>
    <i i="1">
      <x v="1"/>
    </i>
  </colItems>
  <dataFields count="2">
    <dataField name="합계 : 차    변" fld="6" baseField="1" baseItem="0"/>
    <dataField name="합계 : 대    변" fld="7"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thelec.kr/news/articleView.html?idxno=23442"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M469"/>
  <sheetViews>
    <sheetView zoomScale="75" zoomScaleNormal="75" workbookViewId="0">
      <selection activeCell="G45" sqref="G45"/>
    </sheetView>
    <sheetView workbookViewId="1">
      <selection activeCell="E36" sqref="E36"/>
    </sheetView>
    <sheetView tabSelected="1" topLeftCell="A35" workbookViewId="2">
      <selection activeCell="H35" sqref="H35"/>
    </sheetView>
  </sheetViews>
  <sheetFormatPr defaultColWidth="12.625" defaultRowHeight="13.5" x14ac:dyDescent="0.3"/>
  <cols>
    <col min="1" max="1" width="2.625" style="4" customWidth="1"/>
    <col min="2" max="2" width="7.25" style="4" customWidth="1"/>
    <col min="3" max="3" width="13.125" style="4" customWidth="1"/>
    <col min="4" max="4" width="11" style="5" bestFit="1" customWidth="1"/>
    <col min="5" max="5" width="11" style="5" customWidth="1"/>
    <col min="6" max="6" width="10.875" style="4" bestFit="1" customWidth="1"/>
    <col min="7" max="7" width="75.75" style="4" customWidth="1"/>
    <col min="8" max="9" width="71.125" style="4" customWidth="1"/>
    <col min="10" max="13" width="81.875" style="4" customWidth="1"/>
    <col min="14" max="16384" width="12.625" style="4"/>
  </cols>
  <sheetData>
    <row r="2" spans="2:13" ht="23.25" x14ac:dyDescent="0.3">
      <c r="B2" s="1" t="s">
        <v>0</v>
      </c>
      <c r="C2" s="1"/>
      <c r="D2" s="2"/>
      <c r="E2" s="2"/>
      <c r="F2" s="3"/>
      <c r="G2" s="3"/>
      <c r="H2" s="3"/>
      <c r="I2" s="3"/>
    </row>
    <row r="5" spans="2:13" x14ac:dyDescent="0.3">
      <c r="B5" s="4" t="s">
        <v>1</v>
      </c>
    </row>
    <row r="6" spans="2:13" x14ac:dyDescent="0.3">
      <c r="B6" s="4" t="s">
        <v>2</v>
      </c>
    </row>
    <row r="9" spans="2:13" x14ac:dyDescent="0.3">
      <c r="B9" s="6" t="s">
        <v>3</v>
      </c>
      <c r="C9" s="7" t="s">
        <v>4</v>
      </c>
      <c r="D9" s="413" t="s">
        <v>5</v>
      </c>
      <c r="E9" s="414"/>
      <c r="F9" s="8" t="s">
        <v>6</v>
      </c>
      <c r="G9" s="8" t="s">
        <v>7</v>
      </c>
      <c r="H9" s="9" t="s">
        <v>8</v>
      </c>
      <c r="I9" s="9" t="s">
        <v>80</v>
      </c>
      <c r="J9" s="8" t="s">
        <v>9</v>
      </c>
      <c r="K9" s="8" t="s">
        <v>8</v>
      </c>
      <c r="L9" s="8" t="s">
        <v>10</v>
      </c>
      <c r="M9" s="8" t="s">
        <v>8</v>
      </c>
    </row>
    <row r="10" spans="2:13" ht="135" hidden="1" x14ac:dyDescent="0.3">
      <c r="B10" s="10">
        <v>1</v>
      </c>
      <c r="C10" s="11">
        <v>45326</v>
      </c>
      <c r="D10" s="12" t="s">
        <v>11</v>
      </c>
      <c r="E10" s="12"/>
      <c r="F10" s="13" t="s">
        <v>12</v>
      </c>
      <c r="G10" s="14" t="s">
        <v>13</v>
      </c>
      <c r="H10" s="27" t="s">
        <v>87</v>
      </c>
      <c r="I10" s="14"/>
      <c r="J10" s="14"/>
      <c r="K10" s="14"/>
      <c r="L10" s="14"/>
      <c r="M10" s="14"/>
    </row>
    <row r="11" spans="2:13" ht="27" hidden="1" x14ac:dyDescent="0.3">
      <c r="B11" s="15">
        <f>B10+1</f>
        <v>2</v>
      </c>
      <c r="C11" s="11">
        <v>45326</v>
      </c>
      <c r="D11" s="12" t="s">
        <v>14</v>
      </c>
      <c r="E11" s="12"/>
      <c r="F11" s="13" t="s">
        <v>15</v>
      </c>
      <c r="G11" s="14" t="s">
        <v>16</v>
      </c>
      <c r="H11" s="27" t="s">
        <v>81</v>
      </c>
      <c r="I11" s="14"/>
      <c r="J11" s="14"/>
      <c r="K11" s="14"/>
      <c r="L11" s="14"/>
      <c r="M11" s="14"/>
    </row>
    <row r="12" spans="2:13" ht="54" hidden="1" x14ac:dyDescent="0.3">
      <c r="B12" s="15">
        <f t="shared" ref="B12:B60" si="0">B11+1</f>
        <v>3</v>
      </c>
      <c r="C12" s="11">
        <v>45326</v>
      </c>
      <c r="D12" s="12" t="s">
        <v>17</v>
      </c>
      <c r="E12" s="12"/>
      <c r="F12" s="13">
        <v>9</v>
      </c>
      <c r="G12" s="14" t="s">
        <v>18</v>
      </c>
      <c r="H12" s="29" t="s">
        <v>84</v>
      </c>
      <c r="I12" s="14"/>
      <c r="J12" s="14"/>
      <c r="K12" s="14"/>
      <c r="L12" s="14"/>
      <c r="M12" s="14"/>
    </row>
    <row r="13" spans="2:13" ht="409.5" hidden="1" x14ac:dyDescent="0.3">
      <c r="B13" s="15">
        <f t="shared" si="0"/>
        <v>4</v>
      </c>
      <c r="C13" s="11">
        <v>45326</v>
      </c>
      <c r="D13" s="12" t="s">
        <v>17</v>
      </c>
      <c r="E13" s="12"/>
      <c r="F13" s="13">
        <v>9</v>
      </c>
      <c r="G13" s="14" t="s">
        <v>19</v>
      </c>
      <c r="H13" s="14" t="s">
        <v>82</v>
      </c>
      <c r="I13" s="14" t="s">
        <v>73</v>
      </c>
      <c r="J13" s="14"/>
      <c r="K13" s="14"/>
      <c r="L13" s="14"/>
      <c r="M13" s="14"/>
    </row>
    <row r="14" spans="2:13" ht="148.5" hidden="1" x14ac:dyDescent="0.3">
      <c r="B14" s="15">
        <f t="shared" si="0"/>
        <v>5</v>
      </c>
      <c r="C14" s="11">
        <v>45326</v>
      </c>
      <c r="D14" s="12" t="s">
        <v>20</v>
      </c>
      <c r="E14" s="12" t="s">
        <v>21</v>
      </c>
      <c r="F14" s="13">
        <v>9</v>
      </c>
      <c r="G14" s="14" t="s">
        <v>22</v>
      </c>
      <c r="H14" s="17" t="s">
        <v>76</v>
      </c>
      <c r="I14" s="17"/>
      <c r="J14" s="14"/>
      <c r="K14" s="14"/>
      <c r="L14" s="14"/>
      <c r="M14" s="14"/>
    </row>
    <row r="15" spans="2:13" ht="210" hidden="1" customHeight="1" x14ac:dyDescent="0.3">
      <c r="B15" s="15">
        <f t="shared" si="0"/>
        <v>6</v>
      </c>
      <c r="C15" s="11">
        <v>45326</v>
      </c>
      <c r="D15" s="12" t="s">
        <v>20</v>
      </c>
      <c r="E15" s="12" t="s">
        <v>23</v>
      </c>
      <c r="F15" s="13">
        <v>9</v>
      </c>
      <c r="G15" s="14" t="s">
        <v>24</v>
      </c>
      <c r="H15" s="24" t="s">
        <v>65</v>
      </c>
      <c r="I15" s="24"/>
      <c r="J15" s="14"/>
      <c r="K15" s="14"/>
      <c r="L15" s="14"/>
      <c r="M15" s="14"/>
    </row>
    <row r="16" spans="2:13" ht="40.5" hidden="1" x14ac:dyDescent="0.3">
      <c r="B16" s="15">
        <f t="shared" si="0"/>
        <v>7</v>
      </c>
      <c r="C16" s="11">
        <v>45326</v>
      </c>
      <c r="D16" s="12" t="s">
        <v>20</v>
      </c>
      <c r="E16" s="12"/>
      <c r="F16" s="13">
        <v>9</v>
      </c>
      <c r="G16" s="14" t="s">
        <v>25</v>
      </c>
      <c r="H16" s="17" t="s">
        <v>70</v>
      </c>
      <c r="I16" s="26"/>
      <c r="J16" s="14"/>
      <c r="K16" s="14"/>
      <c r="L16" s="14"/>
      <c r="M16" s="14"/>
    </row>
    <row r="17" spans="2:13" ht="40.5" hidden="1" x14ac:dyDescent="0.3">
      <c r="B17" s="15">
        <f t="shared" si="0"/>
        <v>8</v>
      </c>
      <c r="C17" s="11">
        <v>45326</v>
      </c>
      <c r="D17" s="12" t="s">
        <v>20</v>
      </c>
      <c r="E17" s="12"/>
      <c r="F17" s="13">
        <v>9</v>
      </c>
      <c r="G17" s="14" t="s">
        <v>26</v>
      </c>
      <c r="H17" s="14" t="s">
        <v>66</v>
      </c>
      <c r="I17" s="14"/>
      <c r="J17" s="14"/>
      <c r="K17" s="14"/>
      <c r="L17" s="14"/>
      <c r="M17" s="14"/>
    </row>
    <row r="18" spans="2:13" ht="27" hidden="1" x14ac:dyDescent="0.3">
      <c r="B18" s="15">
        <f t="shared" si="0"/>
        <v>9</v>
      </c>
      <c r="C18" s="11">
        <v>45326</v>
      </c>
      <c r="D18" s="12" t="s">
        <v>20</v>
      </c>
      <c r="E18" s="12" t="s">
        <v>27</v>
      </c>
      <c r="F18" s="13">
        <v>9</v>
      </c>
      <c r="G18" s="14" t="s">
        <v>28</v>
      </c>
      <c r="H18" s="14" t="s">
        <v>67</v>
      </c>
      <c r="I18" s="14"/>
      <c r="J18" s="14"/>
      <c r="K18" s="14"/>
      <c r="L18" s="14"/>
      <c r="M18" s="14"/>
    </row>
    <row r="19" spans="2:13" ht="81" hidden="1" x14ac:dyDescent="0.3">
      <c r="B19" s="15">
        <f t="shared" si="0"/>
        <v>10</v>
      </c>
      <c r="C19" s="11">
        <v>45326</v>
      </c>
      <c r="D19" s="12" t="s">
        <v>29</v>
      </c>
      <c r="E19" s="12"/>
      <c r="F19" s="13">
        <v>10</v>
      </c>
      <c r="G19" s="14" t="s">
        <v>30</v>
      </c>
      <c r="H19" s="14" t="s">
        <v>61</v>
      </c>
      <c r="I19" s="14"/>
      <c r="J19" s="14"/>
      <c r="K19" s="14"/>
      <c r="L19" s="14"/>
      <c r="M19" s="14"/>
    </row>
    <row r="20" spans="2:13" ht="27" hidden="1" x14ac:dyDescent="0.3">
      <c r="B20" s="15">
        <f t="shared" si="0"/>
        <v>11</v>
      </c>
      <c r="C20" s="11">
        <v>45326</v>
      </c>
      <c r="D20" s="12" t="s">
        <v>31</v>
      </c>
      <c r="E20" s="12" t="s">
        <v>32</v>
      </c>
      <c r="F20" s="13">
        <v>13</v>
      </c>
      <c r="G20" s="14" t="s">
        <v>33</v>
      </c>
      <c r="H20" s="14" t="s">
        <v>68</v>
      </c>
      <c r="I20" s="14"/>
      <c r="J20" s="14"/>
      <c r="K20" s="14"/>
      <c r="L20" s="14"/>
      <c r="M20" s="14"/>
    </row>
    <row r="21" spans="2:13" ht="27" hidden="1" x14ac:dyDescent="0.3">
      <c r="B21" s="15">
        <f t="shared" si="0"/>
        <v>12</v>
      </c>
      <c r="C21" s="11">
        <v>45326</v>
      </c>
      <c r="D21" s="12" t="s">
        <v>34</v>
      </c>
      <c r="E21" s="12"/>
      <c r="F21" s="13">
        <v>14</v>
      </c>
      <c r="G21" s="14" t="s">
        <v>35</v>
      </c>
      <c r="H21" s="14" t="s">
        <v>71</v>
      </c>
      <c r="I21" s="25"/>
      <c r="J21" s="14"/>
      <c r="K21" s="14"/>
      <c r="L21" s="14"/>
      <c r="M21" s="14"/>
    </row>
    <row r="22" spans="2:13" ht="54" hidden="1" x14ac:dyDescent="0.3">
      <c r="B22" s="15">
        <f t="shared" si="0"/>
        <v>13</v>
      </c>
      <c r="C22" s="11">
        <v>45326</v>
      </c>
      <c r="D22" s="12" t="s">
        <v>36</v>
      </c>
      <c r="E22" s="12"/>
      <c r="F22" s="13">
        <v>15</v>
      </c>
      <c r="G22" s="14" t="s">
        <v>37</v>
      </c>
      <c r="H22" s="14" t="s">
        <v>69</v>
      </c>
      <c r="I22" s="14"/>
      <c r="J22" s="14"/>
      <c r="K22" s="14"/>
      <c r="L22" s="14"/>
      <c r="M22" s="14"/>
    </row>
    <row r="23" spans="2:13" ht="94.5" hidden="1" x14ac:dyDescent="0.3">
      <c r="B23" s="15">
        <f t="shared" si="0"/>
        <v>14</v>
      </c>
      <c r="C23" s="11">
        <v>45326</v>
      </c>
      <c r="D23" s="12" t="s">
        <v>38</v>
      </c>
      <c r="E23" s="12" t="s">
        <v>39</v>
      </c>
      <c r="F23" s="13">
        <v>16</v>
      </c>
      <c r="G23" s="14" t="s">
        <v>40</v>
      </c>
      <c r="H23" s="14" t="s">
        <v>62</v>
      </c>
      <c r="I23" s="14"/>
      <c r="J23" s="14"/>
      <c r="K23" s="14"/>
      <c r="L23" s="14"/>
      <c r="M23" s="14"/>
    </row>
    <row r="24" spans="2:13" ht="54" hidden="1" x14ac:dyDescent="0.3">
      <c r="B24" s="15">
        <f t="shared" si="0"/>
        <v>15</v>
      </c>
      <c r="C24" s="11">
        <v>45326</v>
      </c>
      <c r="D24" s="12" t="s">
        <v>38</v>
      </c>
      <c r="E24" s="12" t="s">
        <v>41</v>
      </c>
      <c r="F24" s="13">
        <v>16</v>
      </c>
      <c r="G24" s="14" t="s">
        <v>42</v>
      </c>
      <c r="H24" s="14" t="s">
        <v>63</v>
      </c>
      <c r="I24" s="14"/>
      <c r="J24" s="14"/>
      <c r="K24" s="14"/>
      <c r="L24" s="14"/>
      <c r="M24" s="14"/>
    </row>
    <row r="25" spans="2:13" ht="94.5" hidden="1" x14ac:dyDescent="0.3">
      <c r="B25" s="15">
        <f t="shared" si="0"/>
        <v>16</v>
      </c>
      <c r="C25" s="11">
        <v>45326</v>
      </c>
      <c r="D25" s="12" t="s">
        <v>38</v>
      </c>
      <c r="E25" s="12" t="s">
        <v>43</v>
      </c>
      <c r="F25" s="13">
        <v>16</v>
      </c>
      <c r="G25" s="14" t="s">
        <v>44</v>
      </c>
      <c r="H25" s="14" t="s">
        <v>45</v>
      </c>
      <c r="I25" s="14"/>
      <c r="J25" s="14"/>
      <c r="K25" s="14"/>
      <c r="L25" s="14"/>
      <c r="M25" s="14"/>
    </row>
    <row r="26" spans="2:13" ht="54" hidden="1" x14ac:dyDescent="0.3">
      <c r="B26" s="15">
        <f t="shared" si="0"/>
        <v>17</v>
      </c>
      <c r="C26" s="11">
        <v>45326</v>
      </c>
      <c r="D26" s="12" t="s">
        <v>38</v>
      </c>
      <c r="E26" s="12" t="s">
        <v>46</v>
      </c>
      <c r="F26" s="13">
        <v>16</v>
      </c>
      <c r="G26" s="14" t="s">
        <v>47</v>
      </c>
      <c r="H26" s="14" t="s">
        <v>64</v>
      </c>
      <c r="I26" s="14"/>
      <c r="J26" s="14"/>
      <c r="K26" s="14"/>
      <c r="L26" s="14"/>
      <c r="M26" s="14"/>
    </row>
    <row r="27" spans="2:13" s="18" customFormat="1" ht="81" hidden="1" x14ac:dyDescent="0.3">
      <c r="B27" s="16">
        <f t="shared" si="0"/>
        <v>18</v>
      </c>
      <c r="C27" s="11">
        <v>45326</v>
      </c>
      <c r="D27" s="12" t="s">
        <v>48</v>
      </c>
      <c r="E27" s="12"/>
      <c r="F27" s="13">
        <v>18</v>
      </c>
      <c r="G27" s="17" t="s">
        <v>49</v>
      </c>
      <c r="H27" s="14" t="s">
        <v>75</v>
      </c>
      <c r="I27" s="14"/>
      <c r="J27" s="14"/>
      <c r="K27" s="14"/>
      <c r="L27" s="14"/>
      <c r="M27" s="14"/>
    </row>
    <row r="28" spans="2:13" ht="121.5" hidden="1" x14ac:dyDescent="0.3">
      <c r="B28" s="15">
        <f t="shared" si="0"/>
        <v>19</v>
      </c>
      <c r="C28" s="11">
        <v>45326</v>
      </c>
      <c r="D28" s="12" t="s">
        <v>50</v>
      </c>
      <c r="E28" s="12" t="s">
        <v>51</v>
      </c>
      <c r="F28" s="13">
        <v>18</v>
      </c>
      <c r="G28" s="14" t="s">
        <v>52</v>
      </c>
      <c r="H28" s="14" t="s">
        <v>77</v>
      </c>
      <c r="I28" s="14" t="s">
        <v>74</v>
      </c>
      <c r="J28" s="14"/>
      <c r="K28" s="14"/>
      <c r="L28" s="14"/>
      <c r="M28" s="14"/>
    </row>
    <row r="29" spans="2:13" ht="54" hidden="1" x14ac:dyDescent="0.3">
      <c r="B29" s="15">
        <f t="shared" si="0"/>
        <v>20</v>
      </c>
      <c r="C29" s="11">
        <v>45326</v>
      </c>
      <c r="D29" s="12" t="s">
        <v>14</v>
      </c>
      <c r="E29" s="12" t="s">
        <v>53</v>
      </c>
      <c r="F29" s="13">
        <v>9</v>
      </c>
      <c r="G29" s="14" t="s">
        <v>54</v>
      </c>
      <c r="H29" s="14" t="s">
        <v>72</v>
      </c>
      <c r="I29" s="14"/>
      <c r="J29" s="14"/>
      <c r="K29" s="14"/>
      <c r="L29" s="14"/>
      <c r="M29" s="14"/>
    </row>
    <row r="30" spans="2:13" ht="175.5" hidden="1" x14ac:dyDescent="0.3">
      <c r="B30" s="15">
        <f t="shared" si="0"/>
        <v>21</v>
      </c>
      <c r="C30" s="19">
        <v>45329</v>
      </c>
      <c r="D30" s="12" t="s">
        <v>17</v>
      </c>
      <c r="E30" s="12"/>
      <c r="F30" s="13">
        <v>9</v>
      </c>
      <c r="G30" s="14" t="s">
        <v>55</v>
      </c>
      <c r="H30" s="14" t="s">
        <v>79</v>
      </c>
      <c r="I30" s="14"/>
      <c r="J30" s="14"/>
      <c r="K30" s="14"/>
      <c r="L30" s="14"/>
      <c r="M30" s="14"/>
    </row>
    <row r="31" spans="2:13" ht="256.5" hidden="1" x14ac:dyDescent="0.3">
      <c r="B31" s="15">
        <f t="shared" si="0"/>
        <v>22</v>
      </c>
      <c r="C31" s="19">
        <v>45329</v>
      </c>
      <c r="D31" s="12" t="s">
        <v>17</v>
      </c>
      <c r="E31" s="12"/>
      <c r="F31" s="13">
        <v>9</v>
      </c>
      <c r="G31" s="14" t="s">
        <v>56</v>
      </c>
      <c r="H31" s="29" t="s">
        <v>85</v>
      </c>
      <c r="I31" s="28" t="s">
        <v>83</v>
      </c>
      <c r="J31" s="14"/>
      <c r="K31" s="14"/>
      <c r="L31" s="14"/>
      <c r="M31" s="14"/>
    </row>
    <row r="32" spans="2:13" ht="54" hidden="1" x14ac:dyDescent="0.3">
      <c r="B32" s="15">
        <f t="shared" si="0"/>
        <v>23</v>
      </c>
      <c r="C32" s="19">
        <v>45329</v>
      </c>
      <c r="D32" s="12" t="s">
        <v>57</v>
      </c>
      <c r="E32" s="12"/>
      <c r="F32" s="13">
        <v>9</v>
      </c>
      <c r="G32" s="14" t="s">
        <v>58</v>
      </c>
      <c r="H32" s="29" t="s">
        <v>86</v>
      </c>
      <c r="I32" s="14"/>
      <c r="J32" s="14"/>
      <c r="K32" s="14"/>
      <c r="L32" s="14"/>
      <c r="M32" s="14"/>
    </row>
    <row r="33" spans="2:13" ht="148.5" hidden="1" x14ac:dyDescent="0.3">
      <c r="B33" s="15">
        <f t="shared" si="0"/>
        <v>24</v>
      </c>
      <c r="C33" s="19">
        <v>45329</v>
      </c>
      <c r="D33" s="12" t="s">
        <v>59</v>
      </c>
      <c r="E33" s="12"/>
      <c r="F33" s="13">
        <v>13</v>
      </c>
      <c r="G33" s="14" t="s">
        <v>60</v>
      </c>
      <c r="H33" s="14" t="s">
        <v>78</v>
      </c>
      <c r="I33" s="14"/>
      <c r="J33" s="14"/>
      <c r="K33" s="14"/>
      <c r="L33" s="14"/>
      <c r="M33" s="14"/>
    </row>
    <row r="34" spans="2:13" ht="324" x14ac:dyDescent="0.3">
      <c r="B34" s="15">
        <f t="shared" si="0"/>
        <v>25</v>
      </c>
      <c r="C34" s="19">
        <v>45355</v>
      </c>
      <c r="D34" s="12" t="s">
        <v>11</v>
      </c>
      <c r="E34" s="12"/>
      <c r="F34" s="13" t="s">
        <v>12</v>
      </c>
      <c r="G34" s="30" t="s">
        <v>88</v>
      </c>
      <c r="H34" s="14" t="s">
        <v>438</v>
      </c>
      <c r="I34" s="14"/>
      <c r="J34" s="14"/>
      <c r="K34" s="14"/>
      <c r="L34" s="14"/>
      <c r="M34" s="14"/>
    </row>
    <row r="35" spans="2:13" x14ac:dyDescent="0.3">
      <c r="B35" s="15">
        <f t="shared" si="0"/>
        <v>26</v>
      </c>
      <c r="C35" s="13"/>
      <c r="D35" s="12"/>
      <c r="E35" s="12"/>
      <c r="F35" s="13"/>
      <c r="G35" s="14"/>
      <c r="H35" s="14" t="s">
        <v>439</v>
      </c>
      <c r="I35" s="14"/>
      <c r="J35" s="14"/>
      <c r="K35" s="14"/>
      <c r="L35" s="14"/>
      <c r="M35" s="14"/>
    </row>
    <row r="36" spans="2:13" x14ac:dyDescent="0.3">
      <c r="B36" s="15">
        <f t="shared" si="0"/>
        <v>27</v>
      </c>
      <c r="C36" s="13"/>
      <c r="D36" s="12"/>
      <c r="E36" s="12"/>
      <c r="F36" s="13"/>
      <c r="G36" s="14"/>
      <c r="H36" s="14"/>
      <c r="I36" s="14"/>
      <c r="J36" s="14"/>
      <c r="K36" s="14"/>
      <c r="L36" s="14"/>
      <c r="M36" s="14"/>
    </row>
    <row r="37" spans="2:13" x14ac:dyDescent="0.3">
      <c r="B37" s="15">
        <f t="shared" si="0"/>
        <v>28</v>
      </c>
      <c r="C37" s="13"/>
      <c r="D37" s="12"/>
      <c r="E37" s="12"/>
      <c r="F37" s="13"/>
      <c r="G37" s="14"/>
      <c r="H37" s="14"/>
      <c r="I37" s="14"/>
      <c r="J37" s="14"/>
      <c r="K37" s="14"/>
      <c r="L37" s="14"/>
      <c r="M37" s="14"/>
    </row>
    <row r="38" spans="2:13" x14ac:dyDescent="0.3">
      <c r="B38" s="15">
        <f t="shared" si="0"/>
        <v>29</v>
      </c>
      <c r="C38" s="13"/>
      <c r="D38" s="12"/>
      <c r="E38" s="12"/>
      <c r="F38" s="13"/>
      <c r="G38" s="14"/>
      <c r="H38" s="14"/>
      <c r="I38" s="14"/>
      <c r="J38" s="14"/>
      <c r="K38" s="14"/>
      <c r="L38" s="14"/>
      <c r="M38" s="14"/>
    </row>
    <row r="39" spans="2:13" x14ac:dyDescent="0.3">
      <c r="B39" s="15">
        <f t="shared" si="0"/>
        <v>30</v>
      </c>
      <c r="C39" s="13"/>
      <c r="D39" s="12"/>
      <c r="E39" s="12"/>
      <c r="F39" s="13"/>
      <c r="G39" s="14"/>
      <c r="H39" s="14"/>
      <c r="I39" s="14"/>
      <c r="J39" s="14"/>
      <c r="K39" s="14"/>
      <c r="L39" s="14"/>
      <c r="M39" s="14"/>
    </row>
    <row r="40" spans="2:13" x14ac:dyDescent="0.3">
      <c r="B40" s="15">
        <f t="shared" si="0"/>
        <v>31</v>
      </c>
      <c r="C40" s="13"/>
      <c r="D40" s="12"/>
      <c r="E40" s="12"/>
      <c r="F40" s="13"/>
      <c r="G40" s="14"/>
      <c r="H40" s="14"/>
      <c r="I40" s="14"/>
      <c r="J40" s="14"/>
      <c r="K40" s="14"/>
      <c r="L40" s="14"/>
      <c r="M40" s="14"/>
    </row>
    <row r="41" spans="2:13" x14ac:dyDescent="0.3">
      <c r="B41" s="15">
        <f t="shared" si="0"/>
        <v>32</v>
      </c>
      <c r="C41" s="13"/>
      <c r="D41" s="12"/>
      <c r="E41" s="12"/>
      <c r="F41" s="13"/>
      <c r="G41" s="14"/>
      <c r="H41" s="14"/>
      <c r="I41" s="14"/>
      <c r="J41" s="14"/>
      <c r="K41" s="14"/>
      <c r="L41" s="14"/>
      <c r="M41" s="14"/>
    </row>
    <row r="42" spans="2:13" x14ac:dyDescent="0.3">
      <c r="B42" s="15">
        <f t="shared" si="0"/>
        <v>33</v>
      </c>
      <c r="C42" s="13"/>
      <c r="D42" s="12"/>
      <c r="E42" s="12"/>
      <c r="F42" s="13"/>
      <c r="G42" s="14"/>
      <c r="H42" s="14"/>
      <c r="I42" s="14"/>
      <c r="J42" s="14"/>
      <c r="K42" s="14"/>
      <c r="L42" s="14"/>
      <c r="M42" s="14"/>
    </row>
    <row r="43" spans="2:13" x14ac:dyDescent="0.3">
      <c r="B43" s="15">
        <f t="shared" si="0"/>
        <v>34</v>
      </c>
      <c r="C43" s="13"/>
      <c r="D43" s="12"/>
      <c r="E43" s="12"/>
      <c r="F43" s="13"/>
      <c r="G43" s="14"/>
      <c r="H43" s="14"/>
      <c r="I43" s="14"/>
      <c r="J43" s="14"/>
      <c r="K43" s="14"/>
      <c r="L43" s="14"/>
      <c r="M43" s="14"/>
    </row>
    <row r="44" spans="2:13" x14ac:dyDescent="0.3">
      <c r="B44" s="15">
        <f t="shared" si="0"/>
        <v>35</v>
      </c>
      <c r="C44" s="13"/>
      <c r="D44" s="12"/>
      <c r="E44" s="12"/>
      <c r="F44" s="13"/>
      <c r="G44" s="14"/>
      <c r="H44" s="14"/>
      <c r="I44" s="14"/>
      <c r="J44" s="14"/>
      <c r="K44" s="14"/>
      <c r="L44" s="14"/>
      <c r="M44" s="14"/>
    </row>
    <row r="45" spans="2:13" x14ac:dyDescent="0.3">
      <c r="B45" s="15">
        <f t="shared" si="0"/>
        <v>36</v>
      </c>
      <c r="C45" s="13"/>
      <c r="D45" s="12"/>
      <c r="E45" s="12"/>
      <c r="F45" s="13"/>
      <c r="G45" s="14"/>
      <c r="H45" s="14"/>
      <c r="I45" s="14"/>
      <c r="J45" s="14"/>
      <c r="K45" s="14"/>
      <c r="L45" s="14"/>
      <c r="M45" s="14"/>
    </row>
    <row r="46" spans="2:13" x14ac:dyDescent="0.3">
      <c r="B46" s="15">
        <f t="shared" si="0"/>
        <v>37</v>
      </c>
      <c r="C46" s="13"/>
      <c r="D46" s="12"/>
      <c r="E46" s="12"/>
      <c r="F46" s="13"/>
      <c r="G46" s="14"/>
      <c r="H46" s="14"/>
      <c r="I46" s="14"/>
      <c r="J46" s="14"/>
      <c r="K46" s="14"/>
      <c r="L46" s="14"/>
      <c r="M46" s="14"/>
    </row>
    <row r="47" spans="2:13" x14ac:dyDescent="0.3">
      <c r="B47" s="15">
        <f t="shared" si="0"/>
        <v>38</v>
      </c>
      <c r="C47" s="13"/>
      <c r="D47" s="12"/>
      <c r="E47" s="12"/>
      <c r="F47" s="13"/>
      <c r="G47" s="14"/>
      <c r="H47" s="14"/>
      <c r="I47" s="14"/>
      <c r="J47" s="14"/>
      <c r="K47" s="14"/>
      <c r="L47" s="14"/>
      <c r="M47" s="14"/>
    </row>
    <row r="48" spans="2:13" x14ac:dyDescent="0.3">
      <c r="B48" s="15">
        <f t="shared" si="0"/>
        <v>39</v>
      </c>
      <c r="C48" s="13"/>
      <c r="D48" s="12"/>
      <c r="E48" s="12"/>
      <c r="F48" s="13"/>
      <c r="G48" s="14"/>
      <c r="H48" s="14"/>
      <c r="I48" s="14"/>
      <c r="J48" s="14"/>
      <c r="K48" s="14"/>
      <c r="L48" s="14"/>
      <c r="M48" s="14"/>
    </row>
    <row r="49" spans="2:13" x14ac:dyDescent="0.3">
      <c r="B49" s="15">
        <f t="shared" si="0"/>
        <v>40</v>
      </c>
      <c r="C49" s="13"/>
      <c r="D49" s="12"/>
      <c r="E49" s="12"/>
      <c r="F49" s="13"/>
      <c r="G49" s="14"/>
      <c r="H49" s="14"/>
      <c r="I49" s="14"/>
      <c r="J49" s="14"/>
      <c r="K49" s="14"/>
      <c r="L49" s="14"/>
      <c r="M49" s="14"/>
    </row>
    <row r="50" spans="2:13" x14ac:dyDescent="0.3">
      <c r="B50" s="15">
        <f t="shared" si="0"/>
        <v>41</v>
      </c>
      <c r="C50" s="13"/>
      <c r="D50" s="12"/>
      <c r="E50" s="12"/>
      <c r="F50" s="13"/>
      <c r="G50" s="14"/>
      <c r="H50" s="14"/>
      <c r="I50" s="14"/>
      <c r="J50" s="14"/>
      <c r="K50" s="14"/>
      <c r="L50" s="14"/>
      <c r="M50" s="14"/>
    </row>
    <row r="51" spans="2:13" x14ac:dyDescent="0.3">
      <c r="B51" s="15">
        <f t="shared" si="0"/>
        <v>42</v>
      </c>
      <c r="C51" s="13"/>
      <c r="D51" s="12"/>
      <c r="E51" s="12"/>
      <c r="F51" s="13"/>
      <c r="G51" s="14"/>
      <c r="H51" s="14"/>
      <c r="I51" s="14"/>
      <c r="J51" s="14"/>
      <c r="K51" s="14"/>
      <c r="L51" s="14"/>
      <c r="M51" s="14"/>
    </row>
    <row r="52" spans="2:13" x14ac:dyDescent="0.3">
      <c r="B52" s="15">
        <f t="shared" si="0"/>
        <v>43</v>
      </c>
      <c r="C52" s="13"/>
      <c r="D52" s="12"/>
      <c r="E52" s="12"/>
      <c r="F52" s="13"/>
      <c r="G52" s="14"/>
      <c r="H52" s="14"/>
      <c r="I52" s="14"/>
      <c r="J52" s="14"/>
      <c r="K52" s="14"/>
      <c r="L52" s="14"/>
      <c r="M52" s="14"/>
    </row>
    <row r="53" spans="2:13" x14ac:dyDescent="0.3">
      <c r="B53" s="15">
        <f t="shared" si="0"/>
        <v>44</v>
      </c>
      <c r="C53" s="13"/>
      <c r="D53" s="12"/>
      <c r="E53" s="12"/>
      <c r="F53" s="13"/>
      <c r="G53" s="14"/>
      <c r="H53" s="14"/>
      <c r="I53" s="14"/>
      <c r="J53" s="14"/>
      <c r="K53" s="14"/>
      <c r="L53" s="14"/>
      <c r="M53" s="14"/>
    </row>
    <row r="54" spans="2:13" x14ac:dyDescent="0.3">
      <c r="B54" s="15">
        <f t="shared" si="0"/>
        <v>45</v>
      </c>
      <c r="C54" s="13"/>
      <c r="D54" s="12"/>
      <c r="E54" s="12"/>
      <c r="F54" s="13"/>
      <c r="G54" s="14"/>
      <c r="H54" s="14"/>
      <c r="I54" s="14"/>
      <c r="J54" s="14"/>
      <c r="K54" s="14"/>
      <c r="L54" s="14"/>
      <c r="M54" s="14"/>
    </row>
    <row r="55" spans="2:13" x14ac:dyDescent="0.3">
      <c r="B55" s="15">
        <f t="shared" si="0"/>
        <v>46</v>
      </c>
      <c r="C55" s="13"/>
      <c r="D55" s="12"/>
      <c r="E55" s="12"/>
      <c r="F55" s="13"/>
      <c r="G55" s="14"/>
      <c r="H55" s="14"/>
      <c r="I55" s="14"/>
      <c r="J55" s="14"/>
      <c r="K55" s="14"/>
      <c r="L55" s="14"/>
      <c r="M55" s="14"/>
    </row>
    <row r="56" spans="2:13" x14ac:dyDescent="0.3">
      <c r="B56" s="15">
        <f t="shared" si="0"/>
        <v>47</v>
      </c>
      <c r="C56" s="13"/>
      <c r="D56" s="12"/>
      <c r="E56" s="12"/>
      <c r="F56" s="13"/>
      <c r="G56" s="14"/>
      <c r="H56" s="14"/>
      <c r="I56" s="14"/>
      <c r="J56" s="14"/>
      <c r="K56" s="14"/>
      <c r="L56" s="14"/>
      <c r="M56" s="14"/>
    </row>
    <row r="57" spans="2:13" x14ac:dyDescent="0.3">
      <c r="B57" s="15">
        <f t="shared" si="0"/>
        <v>48</v>
      </c>
      <c r="C57" s="13"/>
      <c r="D57" s="12"/>
      <c r="E57" s="12"/>
      <c r="F57" s="13"/>
      <c r="G57" s="14"/>
      <c r="H57" s="14"/>
      <c r="I57" s="14"/>
      <c r="J57" s="14"/>
      <c r="K57" s="14"/>
      <c r="L57" s="14"/>
      <c r="M57" s="14"/>
    </row>
    <row r="58" spans="2:13" x14ac:dyDescent="0.3">
      <c r="B58" s="15">
        <f t="shared" si="0"/>
        <v>49</v>
      </c>
      <c r="C58" s="13"/>
      <c r="D58" s="12"/>
      <c r="E58" s="12"/>
      <c r="F58" s="13"/>
      <c r="G58" s="14"/>
      <c r="H58" s="14"/>
      <c r="I58" s="14"/>
      <c r="J58" s="14"/>
      <c r="K58" s="14"/>
      <c r="L58" s="14"/>
      <c r="M58" s="14"/>
    </row>
    <row r="59" spans="2:13" x14ac:dyDescent="0.3">
      <c r="B59" s="15">
        <f t="shared" si="0"/>
        <v>50</v>
      </c>
      <c r="C59" s="13"/>
      <c r="D59" s="12"/>
      <c r="E59" s="12"/>
      <c r="F59" s="13"/>
      <c r="G59" s="14"/>
      <c r="H59" s="14"/>
      <c r="I59" s="14"/>
      <c r="J59" s="14"/>
      <c r="K59" s="14"/>
      <c r="L59" s="14"/>
      <c r="M59" s="14"/>
    </row>
    <row r="60" spans="2:13" x14ac:dyDescent="0.3">
      <c r="B60" s="15">
        <f t="shared" si="0"/>
        <v>51</v>
      </c>
      <c r="C60" s="13"/>
      <c r="D60" s="12"/>
      <c r="E60" s="12"/>
      <c r="F60" s="13"/>
      <c r="G60" s="14"/>
      <c r="H60" s="14"/>
      <c r="I60" s="14"/>
      <c r="J60" s="14"/>
      <c r="K60" s="14"/>
      <c r="L60" s="14"/>
      <c r="M60" s="14"/>
    </row>
    <row r="61" spans="2:13" x14ac:dyDescent="0.3">
      <c r="B61" s="15"/>
      <c r="C61" s="13"/>
      <c r="D61" s="12"/>
      <c r="E61" s="12"/>
      <c r="F61" s="13"/>
      <c r="G61" s="14"/>
      <c r="H61" s="14"/>
      <c r="I61" s="14"/>
      <c r="J61" s="14"/>
      <c r="K61" s="14"/>
      <c r="L61" s="14"/>
      <c r="M61" s="14"/>
    </row>
    <row r="62" spans="2:13" x14ac:dyDescent="0.3">
      <c r="B62" s="15"/>
      <c r="C62" s="13"/>
      <c r="D62" s="12"/>
      <c r="E62" s="12"/>
      <c r="F62" s="13"/>
      <c r="G62" s="14"/>
      <c r="H62" s="14"/>
      <c r="I62" s="14"/>
      <c r="J62" s="14"/>
      <c r="K62" s="14"/>
      <c r="L62" s="14"/>
      <c r="M62" s="14"/>
    </row>
    <row r="63" spans="2:13" x14ac:dyDescent="0.3">
      <c r="B63" s="15"/>
      <c r="C63" s="13"/>
      <c r="D63" s="12"/>
      <c r="E63" s="12"/>
      <c r="F63" s="13"/>
      <c r="G63" s="14"/>
      <c r="H63" s="14"/>
      <c r="I63" s="14"/>
      <c r="J63" s="14"/>
      <c r="K63" s="14"/>
      <c r="L63" s="14"/>
      <c r="M63" s="14"/>
    </row>
    <row r="64" spans="2:13" x14ac:dyDescent="0.3">
      <c r="B64" s="15"/>
      <c r="C64" s="13"/>
      <c r="D64" s="12"/>
      <c r="E64" s="12"/>
      <c r="F64" s="13"/>
      <c r="G64" s="14"/>
      <c r="H64" s="14"/>
      <c r="I64" s="14"/>
      <c r="J64" s="14"/>
      <c r="K64" s="14"/>
      <c r="L64" s="14"/>
      <c r="M64" s="14"/>
    </row>
    <row r="65" spans="2:13" x14ac:dyDescent="0.3">
      <c r="B65" s="15"/>
      <c r="C65" s="13"/>
      <c r="D65" s="12"/>
      <c r="E65" s="12"/>
      <c r="F65" s="13"/>
      <c r="G65" s="14"/>
      <c r="H65" s="14"/>
      <c r="I65" s="14"/>
      <c r="J65" s="14"/>
      <c r="K65" s="14"/>
      <c r="L65" s="14"/>
      <c r="M65" s="14"/>
    </row>
    <row r="66" spans="2:13" x14ac:dyDescent="0.3">
      <c r="B66" s="15"/>
      <c r="C66" s="13"/>
      <c r="D66" s="12"/>
      <c r="E66" s="12"/>
      <c r="F66" s="13"/>
      <c r="G66" s="14"/>
      <c r="H66" s="14"/>
      <c r="I66" s="14"/>
      <c r="J66" s="14"/>
      <c r="K66" s="14"/>
      <c r="L66" s="14"/>
      <c r="M66" s="14"/>
    </row>
    <row r="67" spans="2:13" x14ac:dyDescent="0.3">
      <c r="B67" s="15"/>
      <c r="C67" s="13"/>
      <c r="D67" s="12"/>
      <c r="E67" s="12"/>
      <c r="F67" s="13"/>
      <c r="G67" s="14"/>
      <c r="H67" s="14"/>
      <c r="I67" s="14"/>
      <c r="J67" s="14"/>
      <c r="K67" s="14"/>
      <c r="L67" s="14"/>
      <c r="M67" s="14"/>
    </row>
    <row r="68" spans="2:13" x14ac:dyDescent="0.3">
      <c r="B68" s="15"/>
      <c r="C68" s="13"/>
      <c r="D68" s="12"/>
      <c r="E68" s="12"/>
      <c r="F68" s="13"/>
      <c r="G68" s="14"/>
      <c r="H68" s="14"/>
      <c r="I68" s="14"/>
      <c r="J68" s="14"/>
      <c r="K68" s="14"/>
      <c r="L68" s="14"/>
      <c r="M68" s="14"/>
    </row>
    <row r="69" spans="2:13" x14ac:dyDescent="0.3">
      <c r="B69" s="15"/>
      <c r="C69" s="13"/>
      <c r="D69" s="12"/>
      <c r="E69" s="12"/>
      <c r="F69" s="13"/>
      <c r="G69" s="14"/>
      <c r="H69" s="14"/>
      <c r="I69" s="14"/>
      <c r="J69" s="14"/>
      <c r="K69" s="14"/>
      <c r="L69" s="14"/>
      <c r="M69" s="14"/>
    </row>
    <row r="70" spans="2:13" x14ac:dyDescent="0.3">
      <c r="B70" s="15"/>
      <c r="C70" s="13"/>
      <c r="D70" s="12"/>
      <c r="E70" s="12"/>
      <c r="F70" s="13"/>
      <c r="G70" s="14"/>
      <c r="H70" s="14"/>
      <c r="I70" s="14"/>
      <c r="J70" s="14"/>
      <c r="K70" s="14"/>
      <c r="L70" s="14"/>
      <c r="M70" s="14"/>
    </row>
    <row r="71" spans="2:13" x14ac:dyDescent="0.3">
      <c r="B71" s="15"/>
      <c r="C71" s="13"/>
      <c r="D71" s="12"/>
      <c r="E71" s="12"/>
      <c r="F71" s="13"/>
      <c r="G71" s="14"/>
      <c r="H71" s="14"/>
      <c r="I71" s="14"/>
      <c r="J71" s="14"/>
      <c r="K71" s="14"/>
      <c r="L71" s="14"/>
      <c r="M71" s="14"/>
    </row>
    <row r="72" spans="2:13" x14ac:dyDescent="0.3">
      <c r="B72" s="15"/>
      <c r="C72" s="13"/>
      <c r="D72" s="12"/>
      <c r="E72" s="12"/>
      <c r="F72" s="13"/>
      <c r="G72" s="14"/>
      <c r="H72" s="14"/>
      <c r="I72" s="14"/>
      <c r="J72" s="14"/>
      <c r="K72" s="14"/>
      <c r="L72" s="14"/>
      <c r="M72" s="14"/>
    </row>
    <row r="73" spans="2:13" x14ac:dyDescent="0.3">
      <c r="B73" s="15"/>
      <c r="C73" s="13"/>
      <c r="D73" s="12"/>
      <c r="E73" s="12"/>
      <c r="F73" s="13"/>
      <c r="G73" s="14"/>
      <c r="H73" s="14"/>
      <c r="I73" s="14"/>
      <c r="J73" s="14"/>
      <c r="K73" s="14"/>
      <c r="L73" s="14"/>
      <c r="M73" s="14"/>
    </row>
    <row r="74" spans="2:13" x14ac:dyDescent="0.3">
      <c r="B74" s="15"/>
      <c r="C74" s="13"/>
      <c r="D74" s="12"/>
      <c r="E74" s="12"/>
      <c r="F74" s="13"/>
      <c r="G74" s="14"/>
      <c r="H74" s="14"/>
      <c r="I74" s="14"/>
      <c r="J74" s="14"/>
      <c r="K74" s="14"/>
      <c r="L74" s="14"/>
      <c r="M74" s="14"/>
    </row>
    <row r="75" spans="2:13" x14ac:dyDescent="0.3">
      <c r="B75" s="15"/>
      <c r="C75" s="13"/>
      <c r="D75" s="12"/>
      <c r="E75" s="12"/>
      <c r="F75" s="13"/>
      <c r="G75" s="14"/>
      <c r="H75" s="14"/>
      <c r="I75" s="14"/>
      <c r="J75" s="14"/>
      <c r="K75" s="14"/>
      <c r="L75" s="14"/>
      <c r="M75" s="14"/>
    </row>
    <row r="76" spans="2:13" x14ac:dyDescent="0.3">
      <c r="B76" s="15"/>
      <c r="C76" s="13"/>
      <c r="D76" s="12"/>
      <c r="E76" s="12"/>
      <c r="F76" s="13"/>
      <c r="G76" s="14"/>
      <c r="H76" s="14"/>
      <c r="I76" s="14"/>
      <c r="J76" s="14"/>
      <c r="K76" s="14"/>
      <c r="L76" s="14"/>
      <c r="M76" s="14"/>
    </row>
    <row r="77" spans="2:13" x14ac:dyDescent="0.3">
      <c r="B77" s="15"/>
      <c r="C77" s="13"/>
      <c r="D77" s="12"/>
      <c r="E77" s="12"/>
      <c r="F77" s="13"/>
      <c r="G77" s="14"/>
      <c r="H77" s="14"/>
      <c r="I77" s="14"/>
      <c r="J77" s="14"/>
      <c r="K77" s="14"/>
      <c r="L77" s="14"/>
      <c r="M77" s="14"/>
    </row>
    <row r="78" spans="2:13" x14ac:dyDescent="0.3">
      <c r="B78" s="15"/>
      <c r="C78" s="13"/>
      <c r="D78" s="12"/>
      <c r="E78" s="12"/>
      <c r="F78" s="13"/>
      <c r="G78" s="14"/>
      <c r="H78" s="14"/>
      <c r="I78" s="14"/>
      <c r="J78" s="14"/>
      <c r="K78" s="14"/>
      <c r="L78" s="14"/>
      <c r="M78" s="14"/>
    </row>
    <row r="79" spans="2:13" x14ac:dyDescent="0.3">
      <c r="B79" s="15"/>
      <c r="C79" s="13"/>
      <c r="D79" s="12"/>
      <c r="E79" s="12"/>
      <c r="F79" s="13"/>
      <c r="G79" s="14"/>
      <c r="H79" s="14"/>
      <c r="I79" s="14"/>
      <c r="J79" s="14"/>
      <c r="K79" s="14"/>
      <c r="L79" s="14"/>
      <c r="M79" s="14"/>
    </row>
    <row r="80" spans="2:13" x14ac:dyDescent="0.3">
      <c r="B80" s="15"/>
      <c r="C80" s="13"/>
      <c r="D80" s="12"/>
      <c r="E80" s="12"/>
      <c r="F80" s="13"/>
      <c r="G80" s="14"/>
      <c r="H80" s="14"/>
      <c r="I80" s="14"/>
      <c r="J80" s="14"/>
      <c r="K80" s="14"/>
      <c r="L80" s="14"/>
      <c r="M80" s="14"/>
    </row>
    <row r="81" spans="2:13" x14ac:dyDescent="0.3">
      <c r="B81" s="15"/>
      <c r="C81" s="13"/>
      <c r="D81" s="12"/>
      <c r="E81" s="12"/>
      <c r="F81" s="13"/>
      <c r="G81" s="14"/>
      <c r="H81" s="14"/>
      <c r="I81" s="14"/>
      <c r="J81" s="14"/>
      <c r="K81" s="14"/>
      <c r="L81" s="14"/>
      <c r="M81" s="14"/>
    </row>
    <row r="82" spans="2:13" x14ac:dyDescent="0.3">
      <c r="B82" s="15"/>
      <c r="C82" s="13"/>
      <c r="D82" s="12"/>
      <c r="E82" s="12"/>
      <c r="F82" s="13"/>
      <c r="G82" s="14"/>
      <c r="H82" s="14"/>
      <c r="I82" s="14"/>
      <c r="J82" s="14"/>
      <c r="K82" s="14"/>
      <c r="L82" s="14"/>
      <c r="M82" s="14"/>
    </row>
    <row r="83" spans="2:13" x14ac:dyDescent="0.3">
      <c r="B83" s="15"/>
      <c r="C83" s="13"/>
      <c r="D83" s="12"/>
      <c r="E83" s="12"/>
      <c r="F83" s="13"/>
      <c r="G83" s="14"/>
      <c r="H83" s="14"/>
      <c r="I83" s="14"/>
      <c r="J83" s="14"/>
      <c r="K83" s="14"/>
      <c r="L83" s="14"/>
      <c r="M83" s="14"/>
    </row>
    <row r="84" spans="2:13" x14ac:dyDescent="0.3">
      <c r="B84" s="15"/>
      <c r="C84" s="13"/>
      <c r="D84" s="12"/>
      <c r="E84" s="12"/>
      <c r="F84" s="13"/>
      <c r="G84" s="14"/>
      <c r="H84" s="14"/>
      <c r="I84" s="14"/>
      <c r="J84" s="14"/>
      <c r="K84" s="14"/>
      <c r="L84" s="14"/>
      <c r="M84" s="14"/>
    </row>
    <row r="85" spans="2:13" x14ac:dyDescent="0.3">
      <c r="B85" s="15"/>
      <c r="C85" s="13"/>
      <c r="D85" s="12"/>
      <c r="E85" s="12"/>
      <c r="F85" s="13"/>
      <c r="G85" s="14"/>
      <c r="H85" s="14"/>
      <c r="I85" s="14"/>
      <c r="J85" s="14"/>
      <c r="K85" s="14"/>
      <c r="L85" s="14"/>
      <c r="M85" s="14"/>
    </row>
    <row r="86" spans="2:13" x14ac:dyDescent="0.3">
      <c r="B86" s="15"/>
      <c r="C86" s="13"/>
      <c r="D86" s="12"/>
      <c r="E86" s="12"/>
      <c r="F86" s="13"/>
      <c r="G86" s="14"/>
      <c r="H86" s="14"/>
      <c r="I86" s="14"/>
      <c r="J86" s="14"/>
      <c r="K86" s="14"/>
      <c r="L86" s="14"/>
      <c r="M86" s="14"/>
    </row>
    <row r="87" spans="2:13" x14ac:dyDescent="0.3">
      <c r="B87" s="15"/>
      <c r="C87" s="13"/>
      <c r="D87" s="12"/>
      <c r="E87" s="12"/>
      <c r="F87" s="13"/>
      <c r="G87" s="14"/>
      <c r="H87" s="14"/>
      <c r="I87" s="14"/>
      <c r="J87" s="14"/>
      <c r="K87" s="14"/>
      <c r="L87" s="14"/>
      <c r="M87" s="14"/>
    </row>
    <row r="88" spans="2:13" x14ac:dyDescent="0.3">
      <c r="B88" s="15"/>
      <c r="C88" s="13"/>
      <c r="D88" s="12"/>
      <c r="E88" s="12"/>
      <c r="F88" s="13"/>
      <c r="G88" s="14"/>
      <c r="H88" s="14"/>
      <c r="I88" s="14"/>
      <c r="J88" s="14"/>
      <c r="K88" s="14"/>
      <c r="L88" s="14"/>
      <c r="M88" s="14"/>
    </row>
    <row r="89" spans="2:13" x14ac:dyDescent="0.3">
      <c r="B89" s="15"/>
      <c r="C89" s="13"/>
      <c r="D89" s="12"/>
      <c r="E89" s="12"/>
      <c r="F89" s="13"/>
      <c r="G89" s="14"/>
      <c r="H89" s="14"/>
      <c r="I89" s="14"/>
      <c r="J89" s="14"/>
      <c r="K89" s="14"/>
      <c r="L89" s="14"/>
      <c r="M89" s="14"/>
    </row>
    <row r="90" spans="2:13" x14ac:dyDescent="0.3">
      <c r="B90" s="15"/>
      <c r="C90" s="13"/>
      <c r="D90" s="12"/>
      <c r="E90" s="12"/>
      <c r="F90" s="13"/>
      <c r="G90" s="14"/>
      <c r="H90" s="14"/>
      <c r="I90" s="14"/>
      <c r="J90" s="14"/>
      <c r="K90" s="14"/>
      <c r="L90" s="14"/>
      <c r="M90" s="14"/>
    </row>
    <row r="91" spans="2:13" x14ac:dyDescent="0.3">
      <c r="B91" s="15"/>
      <c r="C91" s="13"/>
      <c r="D91" s="12"/>
      <c r="E91" s="12"/>
      <c r="F91" s="13"/>
      <c r="G91" s="14"/>
      <c r="H91" s="14"/>
      <c r="I91" s="14"/>
      <c r="J91" s="14"/>
      <c r="K91" s="14"/>
      <c r="L91" s="14"/>
      <c r="M91" s="14"/>
    </row>
    <row r="92" spans="2:13" x14ac:dyDescent="0.3">
      <c r="B92" s="15"/>
      <c r="C92" s="13"/>
      <c r="D92" s="12"/>
      <c r="E92" s="12"/>
      <c r="F92" s="13"/>
      <c r="G92" s="14"/>
      <c r="H92" s="14"/>
      <c r="I92" s="14"/>
      <c r="J92" s="14"/>
      <c r="K92" s="14"/>
      <c r="L92" s="14"/>
      <c r="M92" s="14"/>
    </row>
    <row r="93" spans="2:13" x14ac:dyDescent="0.3">
      <c r="B93" s="15"/>
      <c r="C93" s="13"/>
      <c r="D93" s="12"/>
      <c r="E93" s="12"/>
      <c r="F93" s="13"/>
      <c r="G93" s="14"/>
      <c r="H93" s="14"/>
      <c r="I93" s="14"/>
      <c r="J93" s="14"/>
      <c r="K93" s="14"/>
      <c r="L93" s="14"/>
      <c r="M93" s="14"/>
    </row>
    <row r="94" spans="2:13" x14ac:dyDescent="0.3">
      <c r="B94" s="15"/>
      <c r="C94" s="13"/>
      <c r="D94" s="12"/>
      <c r="E94" s="12"/>
      <c r="F94" s="13"/>
      <c r="G94" s="14"/>
      <c r="H94" s="14"/>
      <c r="I94" s="14"/>
      <c r="J94" s="14"/>
      <c r="K94" s="14"/>
      <c r="L94" s="14"/>
      <c r="M94" s="14"/>
    </row>
    <row r="95" spans="2:13" x14ac:dyDescent="0.3">
      <c r="B95" s="15"/>
      <c r="C95" s="13"/>
      <c r="D95" s="12"/>
      <c r="E95" s="12"/>
      <c r="F95" s="13"/>
      <c r="G95" s="14"/>
      <c r="H95" s="14"/>
      <c r="I95" s="14"/>
      <c r="J95" s="14"/>
      <c r="K95" s="14"/>
      <c r="L95" s="14"/>
      <c r="M95" s="14"/>
    </row>
    <row r="96" spans="2:13" x14ac:dyDescent="0.3">
      <c r="B96" s="15"/>
      <c r="C96" s="13"/>
      <c r="D96" s="12"/>
      <c r="E96" s="12"/>
      <c r="F96" s="13"/>
      <c r="G96" s="14"/>
      <c r="H96" s="14"/>
      <c r="I96" s="14"/>
      <c r="J96" s="14"/>
      <c r="K96" s="14"/>
      <c r="L96" s="14"/>
      <c r="M96" s="14"/>
    </row>
    <row r="97" spans="2:13" x14ac:dyDescent="0.3">
      <c r="B97" s="15"/>
      <c r="C97" s="13"/>
      <c r="D97" s="12"/>
      <c r="E97" s="12"/>
      <c r="F97" s="13"/>
      <c r="G97" s="14"/>
      <c r="H97" s="14"/>
      <c r="I97" s="14"/>
      <c r="J97" s="14"/>
      <c r="K97" s="14"/>
      <c r="L97" s="14"/>
      <c r="M97" s="14"/>
    </row>
    <row r="98" spans="2:13" x14ac:dyDescent="0.3">
      <c r="B98" s="15"/>
      <c r="C98" s="13"/>
      <c r="D98" s="12"/>
      <c r="E98" s="12"/>
      <c r="F98" s="13"/>
      <c r="G98" s="14"/>
      <c r="H98" s="14"/>
      <c r="I98" s="14"/>
      <c r="J98" s="14"/>
      <c r="K98" s="14"/>
      <c r="L98" s="14"/>
      <c r="M98" s="14"/>
    </row>
    <row r="99" spans="2:13" x14ac:dyDescent="0.3">
      <c r="B99" s="15"/>
      <c r="C99" s="13"/>
      <c r="D99" s="12"/>
      <c r="E99" s="12"/>
      <c r="F99" s="13"/>
      <c r="G99" s="14"/>
      <c r="H99" s="14"/>
      <c r="I99" s="14"/>
      <c r="J99" s="14"/>
      <c r="K99" s="14"/>
      <c r="L99" s="14"/>
      <c r="M99" s="14"/>
    </row>
    <row r="100" spans="2:13" x14ac:dyDescent="0.3">
      <c r="B100" s="15"/>
      <c r="C100" s="13"/>
      <c r="D100" s="12"/>
      <c r="E100" s="12"/>
      <c r="F100" s="13"/>
      <c r="G100" s="14"/>
      <c r="H100" s="14"/>
      <c r="I100" s="14"/>
      <c r="J100" s="14"/>
      <c r="K100" s="14"/>
      <c r="L100" s="14"/>
      <c r="M100" s="14"/>
    </row>
    <row r="101" spans="2:13" x14ac:dyDescent="0.3">
      <c r="B101" s="15"/>
      <c r="C101" s="13"/>
      <c r="D101" s="12"/>
      <c r="E101" s="12"/>
      <c r="F101" s="13"/>
      <c r="G101" s="14"/>
      <c r="H101" s="14"/>
      <c r="I101" s="14"/>
      <c r="J101" s="14"/>
      <c r="K101" s="14"/>
      <c r="L101" s="14"/>
      <c r="M101" s="14"/>
    </row>
    <row r="102" spans="2:13" x14ac:dyDescent="0.3">
      <c r="B102" s="15"/>
      <c r="C102" s="13"/>
      <c r="D102" s="12"/>
      <c r="E102" s="12"/>
      <c r="F102" s="13"/>
      <c r="G102" s="14"/>
      <c r="H102" s="14"/>
      <c r="I102" s="14"/>
      <c r="J102" s="14"/>
      <c r="K102" s="14"/>
      <c r="L102" s="14"/>
      <c r="M102" s="14"/>
    </row>
    <row r="103" spans="2:13" x14ac:dyDescent="0.3">
      <c r="B103" s="15"/>
      <c r="C103" s="13"/>
      <c r="D103" s="12"/>
      <c r="E103" s="12"/>
      <c r="F103" s="13"/>
      <c r="G103" s="14"/>
      <c r="H103" s="14"/>
      <c r="I103" s="14"/>
      <c r="J103" s="14"/>
      <c r="K103" s="14"/>
      <c r="L103" s="14"/>
      <c r="M103" s="14"/>
    </row>
    <row r="104" spans="2:13" x14ac:dyDescent="0.3">
      <c r="B104" s="15"/>
      <c r="C104" s="13"/>
      <c r="D104" s="12"/>
      <c r="E104" s="12"/>
      <c r="F104" s="13"/>
      <c r="G104" s="14"/>
      <c r="H104" s="14"/>
      <c r="I104" s="14"/>
      <c r="J104" s="14"/>
      <c r="K104" s="14"/>
      <c r="L104" s="14"/>
      <c r="M104" s="14"/>
    </row>
    <row r="105" spans="2:13" x14ac:dyDescent="0.3">
      <c r="B105" s="15"/>
      <c r="C105" s="13"/>
      <c r="D105" s="12"/>
      <c r="E105" s="12"/>
      <c r="F105" s="13"/>
      <c r="G105" s="14"/>
      <c r="H105" s="14"/>
      <c r="I105" s="14"/>
      <c r="J105" s="14"/>
      <c r="K105" s="14"/>
      <c r="L105" s="14"/>
      <c r="M105" s="14"/>
    </row>
    <row r="106" spans="2:13" x14ac:dyDescent="0.3">
      <c r="B106" s="15"/>
      <c r="C106" s="13"/>
      <c r="D106" s="12"/>
      <c r="E106" s="12"/>
      <c r="F106" s="13"/>
      <c r="G106" s="14"/>
      <c r="H106" s="14"/>
      <c r="I106" s="14"/>
      <c r="J106" s="14"/>
      <c r="K106" s="14"/>
      <c r="L106" s="14"/>
      <c r="M106" s="14"/>
    </row>
    <row r="107" spans="2:13" x14ac:dyDescent="0.3">
      <c r="B107" s="15"/>
      <c r="C107" s="13"/>
      <c r="D107" s="12"/>
      <c r="E107" s="12"/>
      <c r="F107" s="13"/>
      <c r="G107" s="14"/>
      <c r="H107" s="14"/>
      <c r="I107" s="14"/>
      <c r="J107" s="14"/>
      <c r="K107" s="14"/>
      <c r="L107" s="14"/>
      <c r="M107" s="14"/>
    </row>
    <row r="108" spans="2:13" x14ac:dyDescent="0.3">
      <c r="B108" s="15"/>
      <c r="C108" s="13"/>
      <c r="D108" s="12"/>
      <c r="E108" s="12"/>
      <c r="F108" s="13"/>
      <c r="G108" s="14"/>
      <c r="H108" s="14"/>
      <c r="I108" s="14"/>
      <c r="J108" s="14"/>
      <c r="K108" s="14"/>
      <c r="L108" s="14"/>
      <c r="M108" s="14"/>
    </row>
    <row r="109" spans="2:13" x14ac:dyDescent="0.3">
      <c r="B109" s="15"/>
      <c r="C109" s="13"/>
      <c r="D109" s="12"/>
      <c r="E109" s="12"/>
      <c r="F109" s="13"/>
      <c r="G109" s="14"/>
      <c r="H109" s="14"/>
      <c r="I109" s="14"/>
      <c r="J109" s="14"/>
      <c r="K109" s="14"/>
      <c r="L109" s="14"/>
      <c r="M109" s="14"/>
    </row>
    <row r="110" spans="2:13" x14ac:dyDescent="0.3">
      <c r="B110" s="15"/>
      <c r="C110" s="13"/>
      <c r="D110" s="12"/>
      <c r="E110" s="12"/>
      <c r="F110" s="13"/>
      <c r="G110" s="14"/>
      <c r="H110" s="14"/>
      <c r="I110" s="14"/>
      <c r="J110" s="14"/>
      <c r="K110" s="14"/>
      <c r="L110" s="14"/>
      <c r="M110" s="14"/>
    </row>
    <row r="111" spans="2:13" x14ac:dyDescent="0.3">
      <c r="B111" s="15"/>
      <c r="C111" s="13"/>
      <c r="D111" s="12"/>
      <c r="E111" s="12"/>
      <c r="F111" s="13"/>
      <c r="G111" s="14"/>
      <c r="H111" s="14"/>
      <c r="I111" s="14"/>
      <c r="J111" s="14"/>
      <c r="K111" s="14"/>
      <c r="L111" s="14"/>
      <c r="M111" s="14"/>
    </row>
    <row r="112" spans="2:13" x14ac:dyDescent="0.3">
      <c r="B112" s="15"/>
      <c r="C112" s="13"/>
      <c r="D112" s="12"/>
      <c r="E112" s="12"/>
      <c r="F112" s="13"/>
      <c r="G112" s="14"/>
      <c r="H112" s="14"/>
      <c r="I112" s="14"/>
      <c r="J112" s="14"/>
      <c r="K112" s="14"/>
      <c r="L112" s="14"/>
      <c r="M112" s="14"/>
    </row>
    <row r="113" spans="2:13" x14ac:dyDescent="0.3">
      <c r="B113" s="15"/>
      <c r="C113" s="13"/>
      <c r="D113" s="12"/>
      <c r="E113" s="12"/>
      <c r="F113" s="13"/>
      <c r="G113" s="14"/>
      <c r="H113" s="14"/>
      <c r="I113" s="14"/>
      <c r="J113" s="14"/>
      <c r="K113" s="14"/>
      <c r="L113" s="14"/>
      <c r="M113" s="14"/>
    </row>
    <row r="114" spans="2:13" x14ac:dyDescent="0.3">
      <c r="B114" s="15"/>
      <c r="C114" s="13"/>
      <c r="D114" s="12"/>
      <c r="E114" s="12"/>
      <c r="F114" s="13"/>
      <c r="G114" s="14"/>
      <c r="H114" s="14"/>
      <c r="I114" s="14"/>
      <c r="J114" s="14"/>
      <c r="K114" s="14"/>
      <c r="L114" s="14"/>
      <c r="M114" s="14"/>
    </row>
    <row r="115" spans="2:13" x14ac:dyDescent="0.3">
      <c r="B115" s="15"/>
      <c r="C115" s="13"/>
      <c r="D115" s="12"/>
      <c r="E115" s="12"/>
      <c r="F115" s="13"/>
      <c r="G115" s="14"/>
      <c r="H115" s="14"/>
      <c r="I115" s="14"/>
      <c r="J115" s="14"/>
      <c r="K115" s="14"/>
      <c r="L115" s="14"/>
      <c r="M115" s="14"/>
    </row>
    <row r="116" spans="2:13" x14ac:dyDescent="0.3">
      <c r="B116" s="15"/>
      <c r="C116" s="13"/>
      <c r="D116" s="12"/>
      <c r="E116" s="12"/>
      <c r="F116" s="13"/>
      <c r="G116" s="14"/>
      <c r="H116" s="14"/>
      <c r="I116" s="14"/>
      <c r="J116" s="14"/>
      <c r="K116" s="14"/>
      <c r="L116" s="14"/>
      <c r="M116" s="14"/>
    </row>
    <row r="117" spans="2:13" x14ac:dyDescent="0.3">
      <c r="B117" s="15"/>
      <c r="C117" s="13"/>
      <c r="D117" s="12"/>
      <c r="E117" s="12"/>
      <c r="F117" s="13"/>
      <c r="G117" s="14"/>
      <c r="H117" s="14"/>
      <c r="I117" s="14"/>
      <c r="J117" s="14"/>
      <c r="K117" s="14"/>
      <c r="L117" s="14"/>
      <c r="M117" s="14"/>
    </row>
    <row r="118" spans="2:13" x14ac:dyDescent="0.3">
      <c r="B118" s="15"/>
      <c r="C118" s="13"/>
      <c r="D118" s="12"/>
      <c r="E118" s="12"/>
      <c r="F118" s="13"/>
      <c r="G118" s="14"/>
      <c r="H118" s="14"/>
      <c r="I118" s="14"/>
      <c r="J118" s="14"/>
      <c r="K118" s="14"/>
      <c r="L118" s="14"/>
      <c r="M118" s="14"/>
    </row>
    <row r="119" spans="2:13" x14ac:dyDescent="0.3">
      <c r="B119" s="15"/>
      <c r="C119" s="13"/>
      <c r="D119" s="12"/>
      <c r="E119" s="12"/>
      <c r="F119" s="13"/>
      <c r="G119" s="14"/>
      <c r="H119" s="14"/>
      <c r="I119" s="14"/>
      <c r="J119" s="14"/>
      <c r="K119" s="14"/>
      <c r="L119" s="14"/>
      <c r="M119" s="14"/>
    </row>
    <row r="120" spans="2:13" x14ac:dyDescent="0.3">
      <c r="B120" s="15"/>
      <c r="C120" s="13"/>
      <c r="D120" s="12"/>
      <c r="E120" s="12"/>
      <c r="F120" s="13"/>
      <c r="G120" s="14"/>
      <c r="H120" s="14"/>
      <c r="I120" s="14"/>
      <c r="J120" s="14"/>
      <c r="K120" s="14"/>
      <c r="L120" s="14"/>
      <c r="M120" s="14"/>
    </row>
    <row r="121" spans="2:13" x14ac:dyDescent="0.3">
      <c r="B121" s="15"/>
      <c r="C121" s="13"/>
      <c r="D121" s="12"/>
      <c r="E121" s="12"/>
      <c r="F121" s="13"/>
      <c r="G121" s="14"/>
      <c r="H121" s="14"/>
      <c r="I121" s="14"/>
      <c r="J121" s="14"/>
      <c r="K121" s="14"/>
      <c r="L121" s="14"/>
      <c r="M121" s="14"/>
    </row>
    <row r="122" spans="2:13" x14ac:dyDescent="0.3">
      <c r="B122" s="15"/>
      <c r="C122" s="13"/>
      <c r="D122" s="12"/>
      <c r="E122" s="12"/>
      <c r="F122" s="13"/>
      <c r="G122" s="14"/>
      <c r="H122" s="14"/>
      <c r="I122" s="14"/>
      <c r="J122" s="14"/>
      <c r="K122" s="14"/>
      <c r="L122" s="14"/>
      <c r="M122" s="14"/>
    </row>
    <row r="123" spans="2:13" x14ac:dyDescent="0.3">
      <c r="B123" s="15"/>
      <c r="C123" s="13"/>
      <c r="D123" s="12"/>
      <c r="E123" s="12"/>
      <c r="F123" s="13"/>
      <c r="G123" s="14"/>
      <c r="H123" s="14"/>
      <c r="I123" s="14"/>
      <c r="J123" s="14"/>
      <c r="K123" s="14"/>
      <c r="L123" s="14"/>
      <c r="M123" s="14"/>
    </row>
    <row r="124" spans="2:13" x14ac:dyDescent="0.3">
      <c r="B124" s="15"/>
      <c r="C124" s="13"/>
      <c r="D124" s="12"/>
      <c r="E124" s="12"/>
      <c r="F124" s="13"/>
      <c r="G124" s="14"/>
      <c r="H124" s="14"/>
      <c r="I124" s="14"/>
      <c r="J124" s="14"/>
      <c r="K124" s="14"/>
      <c r="L124" s="14"/>
      <c r="M124" s="14"/>
    </row>
    <row r="125" spans="2:13" x14ac:dyDescent="0.3">
      <c r="B125" s="15"/>
      <c r="C125" s="13"/>
      <c r="D125" s="12"/>
      <c r="E125" s="12"/>
      <c r="F125" s="13"/>
      <c r="G125" s="14"/>
      <c r="H125" s="14"/>
      <c r="I125" s="14"/>
      <c r="J125" s="14"/>
      <c r="K125" s="14"/>
      <c r="L125" s="14"/>
      <c r="M125" s="14"/>
    </row>
    <row r="126" spans="2:13" x14ac:dyDescent="0.3">
      <c r="B126" s="15"/>
      <c r="C126" s="13"/>
      <c r="D126" s="12"/>
      <c r="E126" s="12"/>
      <c r="F126" s="13"/>
      <c r="G126" s="14"/>
      <c r="H126" s="14"/>
      <c r="I126" s="14"/>
      <c r="J126" s="14"/>
      <c r="K126" s="14"/>
      <c r="L126" s="14"/>
      <c r="M126" s="14"/>
    </row>
    <row r="127" spans="2:13" x14ac:dyDescent="0.3">
      <c r="B127" s="15"/>
      <c r="C127" s="13"/>
      <c r="D127" s="12"/>
      <c r="E127" s="12"/>
      <c r="F127" s="13"/>
      <c r="G127" s="14"/>
      <c r="H127" s="14"/>
      <c r="I127" s="14"/>
      <c r="J127" s="14"/>
      <c r="K127" s="14"/>
      <c r="L127" s="14"/>
      <c r="M127" s="14"/>
    </row>
    <row r="128" spans="2:13" x14ac:dyDescent="0.3">
      <c r="B128" s="15"/>
      <c r="C128" s="13"/>
      <c r="D128" s="12"/>
      <c r="E128" s="12"/>
      <c r="F128" s="13"/>
      <c r="G128" s="14"/>
      <c r="H128" s="14"/>
      <c r="I128" s="14"/>
      <c r="J128" s="14"/>
      <c r="K128" s="14"/>
      <c r="L128" s="14"/>
      <c r="M128" s="14"/>
    </row>
    <row r="129" spans="2:13" x14ac:dyDescent="0.3">
      <c r="B129" s="15"/>
      <c r="C129" s="13"/>
      <c r="D129" s="12"/>
      <c r="E129" s="12"/>
      <c r="F129" s="13"/>
      <c r="G129" s="14"/>
      <c r="H129" s="14"/>
      <c r="I129" s="14"/>
      <c r="J129" s="14"/>
      <c r="K129" s="14"/>
      <c r="L129" s="14"/>
      <c r="M129" s="14"/>
    </row>
    <row r="130" spans="2:13" x14ac:dyDescent="0.3">
      <c r="B130" s="15"/>
      <c r="C130" s="13"/>
      <c r="D130" s="12"/>
      <c r="E130" s="12"/>
      <c r="F130" s="13"/>
      <c r="G130" s="14"/>
      <c r="H130" s="14"/>
      <c r="I130" s="14"/>
      <c r="J130" s="14"/>
      <c r="K130" s="14"/>
      <c r="L130" s="14"/>
      <c r="M130" s="14"/>
    </row>
    <row r="131" spans="2:13" x14ac:dyDescent="0.3">
      <c r="B131" s="15"/>
      <c r="C131" s="13"/>
      <c r="D131" s="12"/>
      <c r="E131" s="12"/>
      <c r="F131" s="13"/>
      <c r="G131" s="14"/>
      <c r="H131" s="14"/>
      <c r="I131" s="14"/>
      <c r="J131" s="14"/>
      <c r="K131" s="14"/>
      <c r="L131" s="14"/>
      <c r="M131" s="14"/>
    </row>
    <row r="132" spans="2:13" x14ac:dyDescent="0.3">
      <c r="B132" s="15"/>
      <c r="C132" s="13"/>
      <c r="D132" s="12"/>
      <c r="E132" s="12"/>
      <c r="F132" s="13"/>
      <c r="G132" s="14"/>
      <c r="H132" s="14"/>
      <c r="I132" s="14"/>
      <c r="J132" s="14"/>
      <c r="K132" s="14"/>
      <c r="L132" s="14"/>
      <c r="M132" s="14"/>
    </row>
    <row r="133" spans="2:13" x14ac:dyDescent="0.3">
      <c r="B133" s="15"/>
      <c r="C133" s="13"/>
      <c r="D133" s="12"/>
      <c r="E133" s="12"/>
      <c r="F133" s="13"/>
      <c r="G133" s="14"/>
      <c r="H133" s="14"/>
      <c r="I133" s="14"/>
      <c r="J133" s="14"/>
      <c r="K133" s="14"/>
      <c r="L133" s="14"/>
      <c r="M133" s="14"/>
    </row>
    <row r="134" spans="2:13" x14ac:dyDescent="0.3">
      <c r="B134" s="15"/>
      <c r="C134" s="13"/>
      <c r="D134" s="12"/>
      <c r="E134" s="12"/>
      <c r="F134" s="13"/>
      <c r="G134" s="14"/>
      <c r="H134" s="14"/>
      <c r="I134" s="14"/>
      <c r="J134" s="14"/>
      <c r="K134" s="14"/>
      <c r="L134" s="14"/>
      <c r="M134" s="14"/>
    </row>
    <row r="135" spans="2:13" x14ac:dyDescent="0.3">
      <c r="B135" s="15"/>
      <c r="C135" s="13"/>
      <c r="D135" s="12"/>
      <c r="E135" s="12"/>
      <c r="F135" s="13"/>
      <c r="G135" s="14"/>
      <c r="H135" s="14"/>
      <c r="I135" s="14"/>
      <c r="J135" s="14"/>
      <c r="K135" s="14"/>
      <c r="L135" s="14"/>
      <c r="M135" s="14"/>
    </row>
    <row r="136" spans="2:13" x14ac:dyDescent="0.3">
      <c r="B136" s="15"/>
      <c r="C136" s="13"/>
      <c r="D136" s="12"/>
      <c r="E136" s="12"/>
      <c r="F136" s="13"/>
      <c r="G136" s="14"/>
      <c r="H136" s="14"/>
      <c r="I136" s="14"/>
      <c r="J136" s="14"/>
      <c r="K136" s="14"/>
      <c r="L136" s="14"/>
      <c r="M136" s="14"/>
    </row>
    <row r="137" spans="2:13" x14ac:dyDescent="0.3">
      <c r="B137" s="15"/>
      <c r="C137" s="13"/>
      <c r="D137" s="12"/>
      <c r="E137" s="12"/>
      <c r="F137" s="13"/>
      <c r="G137" s="14"/>
      <c r="H137" s="14"/>
      <c r="I137" s="14"/>
      <c r="J137" s="14"/>
      <c r="K137" s="14"/>
      <c r="L137" s="14"/>
      <c r="M137" s="14"/>
    </row>
    <row r="138" spans="2:13" x14ac:dyDescent="0.3">
      <c r="B138" s="15"/>
      <c r="C138" s="13"/>
      <c r="D138" s="12"/>
      <c r="E138" s="12"/>
      <c r="F138" s="13"/>
      <c r="G138" s="14"/>
      <c r="H138" s="14"/>
      <c r="I138" s="14"/>
      <c r="J138" s="14"/>
      <c r="K138" s="14"/>
      <c r="L138" s="14"/>
      <c r="M138" s="14"/>
    </row>
    <row r="139" spans="2:13" x14ac:dyDescent="0.3">
      <c r="B139" s="15"/>
      <c r="C139" s="13"/>
      <c r="D139" s="12"/>
      <c r="E139" s="12"/>
      <c r="F139" s="13"/>
      <c r="G139" s="14"/>
      <c r="H139" s="14"/>
      <c r="I139" s="14"/>
      <c r="J139" s="14"/>
      <c r="K139" s="14"/>
      <c r="L139" s="14"/>
      <c r="M139" s="14"/>
    </row>
    <row r="140" spans="2:13" x14ac:dyDescent="0.3">
      <c r="B140" s="15"/>
      <c r="C140" s="13"/>
      <c r="D140" s="12"/>
      <c r="E140" s="12"/>
      <c r="F140" s="13"/>
      <c r="G140" s="14"/>
      <c r="H140" s="14"/>
      <c r="I140" s="14"/>
      <c r="J140" s="14"/>
      <c r="K140" s="14"/>
      <c r="L140" s="14"/>
      <c r="M140" s="14"/>
    </row>
    <row r="141" spans="2:13" x14ac:dyDescent="0.3">
      <c r="B141" s="15"/>
      <c r="C141" s="13"/>
      <c r="D141" s="12"/>
      <c r="E141" s="12"/>
      <c r="F141" s="13"/>
      <c r="G141" s="14"/>
      <c r="H141" s="14"/>
      <c r="I141" s="14"/>
      <c r="J141" s="14"/>
      <c r="K141" s="14"/>
      <c r="L141" s="14"/>
      <c r="M141" s="14"/>
    </row>
    <row r="142" spans="2:13" x14ac:dyDescent="0.3">
      <c r="B142" s="15"/>
      <c r="C142" s="13"/>
      <c r="D142" s="12"/>
      <c r="E142" s="12"/>
      <c r="F142" s="13"/>
      <c r="G142" s="14"/>
      <c r="H142" s="14"/>
      <c r="I142" s="14"/>
      <c r="J142" s="14"/>
      <c r="K142" s="14"/>
      <c r="L142" s="14"/>
      <c r="M142" s="14"/>
    </row>
    <row r="143" spans="2:13" x14ac:dyDescent="0.3">
      <c r="B143" s="15"/>
      <c r="C143" s="13"/>
      <c r="D143" s="12"/>
      <c r="E143" s="12"/>
      <c r="F143" s="13"/>
      <c r="G143" s="14"/>
      <c r="H143" s="14"/>
      <c r="I143" s="14"/>
      <c r="J143" s="14"/>
      <c r="K143" s="14"/>
      <c r="L143" s="14"/>
      <c r="M143" s="14"/>
    </row>
    <row r="144" spans="2:13" x14ac:dyDescent="0.3">
      <c r="B144" s="15"/>
      <c r="C144" s="13"/>
      <c r="D144" s="12"/>
      <c r="E144" s="12"/>
      <c r="F144" s="13"/>
      <c r="G144" s="14"/>
      <c r="H144" s="14"/>
      <c r="I144" s="14"/>
      <c r="J144" s="14"/>
      <c r="K144" s="14"/>
      <c r="L144" s="14"/>
      <c r="M144" s="14"/>
    </row>
    <row r="145" spans="2:13" x14ac:dyDescent="0.3">
      <c r="B145" s="15"/>
      <c r="C145" s="13"/>
      <c r="D145" s="12"/>
      <c r="E145" s="12"/>
      <c r="F145" s="13"/>
      <c r="G145" s="14"/>
      <c r="H145" s="14"/>
      <c r="I145" s="14"/>
      <c r="J145" s="14"/>
      <c r="K145" s="14"/>
      <c r="L145" s="14"/>
      <c r="M145" s="14"/>
    </row>
    <row r="146" spans="2:13" x14ac:dyDescent="0.3">
      <c r="B146" s="15"/>
      <c r="C146" s="13"/>
      <c r="D146" s="12"/>
      <c r="E146" s="12"/>
      <c r="F146" s="13"/>
      <c r="G146" s="14"/>
      <c r="H146" s="14"/>
      <c r="I146" s="14"/>
      <c r="J146" s="14"/>
      <c r="K146" s="14"/>
      <c r="L146" s="14"/>
      <c r="M146" s="14"/>
    </row>
    <row r="147" spans="2:13" x14ac:dyDescent="0.3">
      <c r="B147" s="15"/>
      <c r="C147" s="13"/>
      <c r="D147" s="12"/>
      <c r="E147" s="12"/>
      <c r="F147" s="13"/>
      <c r="G147" s="14"/>
      <c r="H147" s="14"/>
      <c r="I147" s="14"/>
      <c r="J147" s="14"/>
      <c r="K147" s="14"/>
      <c r="L147" s="14"/>
      <c r="M147" s="14"/>
    </row>
    <row r="148" spans="2:13" x14ac:dyDescent="0.3">
      <c r="B148" s="15"/>
      <c r="C148" s="13"/>
      <c r="D148" s="12"/>
      <c r="E148" s="12"/>
      <c r="F148" s="13"/>
      <c r="G148" s="14"/>
      <c r="H148" s="14"/>
      <c r="I148" s="14"/>
      <c r="J148" s="14"/>
      <c r="K148" s="14"/>
      <c r="L148" s="14"/>
      <c r="M148" s="14"/>
    </row>
    <row r="149" spans="2:13" x14ac:dyDescent="0.3">
      <c r="B149" s="15"/>
      <c r="C149" s="13"/>
      <c r="D149" s="12"/>
      <c r="E149" s="12"/>
      <c r="F149" s="13"/>
      <c r="G149" s="14"/>
      <c r="H149" s="14"/>
      <c r="I149" s="14"/>
      <c r="J149" s="14"/>
      <c r="K149" s="14"/>
      <c r="L149" s="14"/>
      <c r="M149" s="14"/>
    </row>
    <row r="150" spans="2:13" x14ac:dyDescent="0.3">
      <c r="B150" s="15"/>
      <c r="C150" s="13"/>
      <c r="D150" s="12"/>
      <c r="E150" s="12"/>
      <c r="F150" s="13"/>
      <c r="G150" s="14"/>
      <c r="H150" s="14"/>
      <c r="I150" s="14"/>
      <c r="J150" s="14"/>
      <c r="K150" s="14"/>
      <c r="L150" s="14"/>
      <c r="M150" s="14"/>
    </row>
    <row r="151" spans="2:13" x14ac:dyDescent="0.3">
      <c r="B151" s="15"/>
      <c r="C151" s="13"/>
      <c r="D151" s="12"/>
      <c r="E151" s="12"/>
      <c r="F151" s="13"/>
      <c r="G151" s="14"/>
      <c r="H151" s="14"/>
      <c r="I151" s="14"/>
      <c r="J151" s="14"/>
      <c r="K151" s="14"/>
      <c r="L151" s="14"/>
      <c r="M151" s="14"/>
    </row>
    <row r="152" spans="2:13" x14ac:dyDescent="0.3">
      <c r="B152" s="15"/>
      <c r="C152" s="13"/>
      <c r="D152" s="12"/>
      <c r="E152" s="12"/>
      <c r="F152" s="13"/>
      <c r="G152" s="14"/>
      <c r="H152" s="14"/>
      <c r="I152" s="14"/>
      <c r="J152" s="14"/>
      <c r="K152" s="14"/>
      <c r="L152" s="14"/>
      <c r="M152" s="14"/>
    </row>
    <row r="153" spans="2:13" x14ac:dyDescent="0.3">
      <c r="B153" s="15"/>
      <c r="C153" s="13"/>
      <c r="D153" s="12"/>
      <c r="E153" s="12"/>
      <c r="F153" s="13"/>
      <c r="G153" s="14"/>
      <c r="H153" s="14"/>
      <c r="I153" s="14"/>
      <c r="J153" s="14"/>
      <c r="K153" s="14"/>
      <c r="L153" s="14"/>
      <c r="M153" s="14"/>
    </row>
    <row r="154" spans="2:13" x14ac:dyDescent="0.3">
      <c r="B154" s="20"/>
      <c r="C154" s="21"/>
      <c r="D154" s="22"/>
      <c r="E154" s="22"/>
      <c r="F154" s="21"/>
      <c r="G154" s="23"/>
      <c r="H154" s="23"/>
      <c r="I154" s="23"/>
      <c r="J154" s="23"/>
      <c r="K154" s="23"/>
      <c r="L154" s="23"/>
      <c r="M154" s="23"/>
    </row>
    <row r="155" spans="2:13" x14ac:dyDescent="0.3">
      <c r="G155" s="5"/>
      <c r="H155" s="5"/>
      <c r="I155" s="5"/>
      <c r="J155" s="5"/>
      <c r="K155" s="5"/>
      <c r="L155" s="5"/>
      <c r="M155" s="5"/>
    </row>
    <row r="156" spans="2:13" x14ac:dyDescent="0.3">
      <c r="G156" s="5"/>
      <c r="H156" s="5"/>
      <c r="I156" s="5"/>
      <c r="J156" s="5"/>
      <c r="K156" s="5"/>
      <c r="L156" s="5"/>
      <c r="M156" s="5"/>
    </row>
    <row r="157" spans="2:13" x14ac:dyDescent="0.3">
      <c r="G157" s="5"/>
      <c r="H157" s="5"/>
      <c r="I157" s="5"/>
      <c r="J157" s="5"/>
      <c r="K157" s="5"/>
      <c r="L157" s="5"/>
      <c r="M157" s="5"/>
    </row>
    <row r="158" spans="2:13" x14ac:dyDescent="0.3">
      <c r="G158" s="5"/>
      <c r="H158" s="5"/>
      <c r="I158" s="5"/>
      <c r="J158" s="5"/>
      <c r="K158" s="5"/>
      <c r="L158" s="5"/>
      <c r="M158" s="5"/>
    </row>
    <row r="159" spans="2:13" x14ac:dyDescent="0.3">
      <c r="G159" s="5"/>
      <c r="H159" s="5"/>
      <c r="I159" s="5"/>
      <c r="J159" s="5"/>
      <c r="K159" s="5"/>
      <c r="L159" s="5"/>
      <c r="M159" s="5"/>
    </row>
    <row r="160" spans="2:13" x14ac:dyDescent="0.3">
      <c r="G160" s="5"/>
      <c r="H160" s="5"/>
      <c r="I160" s="5"/>
      <c r="J160" s="5"/>
      <c r="K160" s="5"/>
      <c r="L160" s="5"/>
      <c r="M160" s="5"/>
    </row>
    <row r="161" spans="7:13" x14ac:dyDescent="0.3">
      <c r="G161" s="5"/>
      <c r="H161" s="5"/>
      <c r="I161" s="5"/>
      <c r="J161" s="5"/>
      <c r="K161" s="5"/>
      <c r="L161" s="5"/>
      <c r="M161" s="5"/>
    </row>
    <row r="162" spans="7:13" x14ac:dyDescent="0.3">
      <c r="G162" s="5"/>
      <c r="H162" s="5"/>
      <c r="I162" s="5"/>
      <c r="J162" s="5"/>
      <c r="K162" s="5"/>
      <c r="L162" s="5"/>
      <c r="M162" s="5"/>
    </row>
    <row r="163" spans="7:13" x14ac:dyDescent="0.3">
      <c r="G163" s="5"/>
      <c r="H163" s="5"/>
      <c r="I163" s="5"/>
      <c r="J163" s="5"/>
      <c r="K163" s="5"/>
      <c r="L163" s="5"/>
      <c r="M163" s="5"/>
    </row>
    <row r="164" spans="7:13" x14ac:dyDescent="0.3">
      <c r="G164" s="5"/>
      <c r="H164" s="5"/>
      <c r="I164" s="5"/>
      <c r="J164" s="5"/>
      <c r="K164" s="5"/>
      <c r="L164" s="5"/>
      <c r="M164" s="5"/>
    </row>
    <row r="165" spans="7:13" x14ac:dyDescent="0.3">
      <c r="G165" s="5"/>
      <c r="H165" s="5"/>
      <c r="I165" s="5"/>
      <c r="J165" s="5"/>
      <c r="K165" s="5"/>
      <c r="L165" s="5"/>
      <c r="M165" s="5"/>
    </row>
    <row r="166" spans="7:13" x14ac:dyDescent="0.3">
      <c r="G166" s="5"/>
      <c r="H166" s="5"/>
      <c r="I166" s="5"/>
      <c r="J166" s="5"/>
      <c r="K166" s="5"/>
      <c r="L166" s="5"/>
      <c r="M166" s="5"/>
    </row>
    <row r="167" spans="7:13" x14ac:dyDescent="0.3">
      <c r="G167" s="5"/>
      <c r="H167" s="5"/>
      <c r="I167" s="5"/>
      <c r="J167" s="5"/>
      <c r="K167" s="5"/>
      <c r="L167" s="5"/>
      <c r="M167" s="5"/>
    </row>
    <row r="168" spans="7:13" x14ac:dyDescent="0.3">
      <c r="G168" s="5"/>
      <c r="H168" s="5"/>
      <c r="I168" s="5"/>
      <c r="J168" s="5"/>
      <c r="K168" s="5"/>
      <c r="L168" s="5"/>
      <c r="M168" s="5"/>
    </row>
    <row r="169" spans="7:13" x14ac:dyDescent="0.3">
      <c r="G169" s="5"/>
      <c r="H169" s="5"/>
      <c r="I169" s="5"/>
      <c r="J169" s="5"/>
      <c r="K169" s="5"/>
      <c r="L169" s="5"/>
      <c r="M169" s="5"/>
    </row>
    <row r="170" spans="7:13" x14ac:dyDescent="0.3">
      <c r="G170" s="5"/>
      <c r="H170" s="5"/>
      <c r="I170" s="5"/>
      <c r="J170" s="5"/>
      <c r="K170" s="5"/>
      <c r="L170" s="5"/>
      <c r="M170" s="5"/>
    </row>
    <row r="171" spans="7:13" x14ac:dyDescent="0.3">
      <c r="G171" s="5"/>
      <c r="H171" s="5"/>
      <c r="I171" s="5"/>
      <c r="J171" s="5"/>
      <c r="K171" s="5"/>
      <c r="L171" s="5"/>
      <c r="M171" s="5"/>
    </row>
    <row r="172" spans="7:13" x14ac:dyDescent="0.3">
      <c r="G172" s="5"/>
      <c r="H172" s="5"/>
      <c r="I172" s="5"/>
      <c r="J172" s="5"/>
      <c r="K172" s="5"/>
      <c r="L172" s="5"/>
      <c r="M172" s="5"/>
    </row>
    <row r="173" spans="7:13" x14ac:dyDescent="0.3">
      <c r="G173" s="5"/>
      <c r="H173" s="5"/>
      <c r="I173" s="5"/>
      <c r="J173" s="5"/>
      <c r="K173" s="5"/>
      <c r="L173" s="5"/>
      <c r="M173" s="5"/>
    </row>
    <row r="174" spans="7:13" x14ac:dyDescent="0.3">
      <c r="G174" s="5"/>
      <c r="H174" s="5"/>
      <c r="I174" s="5"/>
      <c r="J174" s="5"/>
      <c r="K174" s="5"/>
      <c r="L174" s="5"/>
      <c r="M174" s="5"/>
    </row>
    <row r="175" spans="7:13" x14ac:dyDescent="0.3">
      <c r="G175" s="5"/>
      <c r="H175" s="5"/>
      <c r="I175" s="5"/>
      <c r="J175" s="5"/>
      <c r="K175" s="5"/>
      <c r="L175" s="5"/>
      <c r="M175" s="5"/>
    </row>
    <row r="176" spans="7:13" x14ac:dyDescent="0.3">
      <c r="G176" s="5"/>
      <c r="H176" s="5"/>
      <c r="I176" s="5"/>
      <c r="J176" s="5"/>
      <c r="K176" s="5"/>
      <c r="L176" s="5"/>
      <c r="M176" s="5"/>
    </row>
    <row r="177" spans="7:13" x14ac:dyDescent="0.3">
      <c r="G177" s="5"/>
      <c r="H177" s="5"/>
      <c r="I177" s="5"/>
      <c r="J177" s="5"/>
      <c r="K177" s="5"/>
      <c r="L177" s="5"/>
      <c r="M177" s="5"/>
    </row>
    <row r="178" spans="7:13" x14ac:dyDescent="0.3">
      <c r="G178" s="5"/>
      <c r="H178" s="5"/>
      <c r="I178" s="5"/>
      <c r="J178" s="5"/>
      <c r="K178" s="5"/>
      <c r="L178" s="5"/>
      <c r="M178" s="5"/>
    </row>
    <row r="179" spans="7:13" x14ac:dyDescent="0.3">
      <c r="G179" s="5"/>
      <c r="H179" s="5"/>
      <c r="I179" s="5"/>
      <c r="J179" s="5"/>
      <c r="K179" s="5"/>
      <c r="L179" s="5"/>
      <c r="M179" s="5"/>
    </row>
    <row r="180" spans="7:13" x14ac:dyDescent="0.3">
      <c r="G180" s="5"/>
      <c r="H180" s="5"/>
      <c r="I180" s="5"/>
      <c r="J180" s="5"/>
      <c r="K180" s="5"/>
      <c r="L180" s="5"/>
      <c r="M180" s="5"/>
    </row>
    <row r="181" spans="7:13" x14ac:dyDescent="0.3">
      <c r="G181" s="5"/>
      <c r="H181" s="5"/>
      <c r="I181" s="5"/>
      <c r="J181" s="5"/>
      <c r="K181" s="5"/>
      <c r="L181" s="5"/>
      <c r="M181" s="5"/>
    </row>
    <row r="182" spans="7:13" x14ac:dyDescent="0.3">
      <c r="G182" s="5"/>
      <c r="H182" s="5"/>
      <c r="I182" s="5"/>
      <c r="J182" s="5"/>
      <c r="K182" s="5"/>
      <c r="L182" s="5"/>
      <c r="M182" s="5"/>
    </row>
    <row r="183" spans="7:13" x14ac:dyDescent="0.3">
      <c r="G183" s="5"/>
      <c r="H183" s="5"/>
      <c r="I183" s="5"/>
      <c r="J183" s="5"/>
      <c r="K183" s="5"/>
      <c r="L183" s="5"/>
      <c r="M183" s="5"/>
    </row>
    <row r="184" spans="7:13" x14ac:dyDescent="0.3">
      <c r="G184" s="5"/>
      <c r="H184" s="5"/>
      <c r="I184" s="5"/>
      <c r="J184" s="5"/>
      <c r="K184" s="5"/>
      <c r="L184" s="5"/>
      <c r="M184" s="5"/>
    </row>
    <row r="185" spans="7:13" x14ac:dyDescent="0.3">
      <c r="G185" s="5"/>
      <c r="H185" s="5"/>
      <c r="I185" s="5"/>
      <c r="J185" s="5"/>
      <c r="K185" s="5"/>
      <c r="L185" s="5"/>
      <c r="M185" s="5"/>
    </row>
    <row r="186" spans="7:13" x14ac:dyDescent="0.3">
      <c r="G186" s="5"/>
      <c r="H186" s="5"/>
      <c r="I186" s="5"/>
      <c r="J186" s="5"/>
      <c r="K186" s="5"/>
      <c r="L186" s="5"/>
      <c r="M186" s="5"/>
    </row>
    <row r="187" spans="7:13" x14ac:dyDescent="0.3">
      <c r="G187" s="5"/>
      <c r="H187" s="5"/>
      <c r="I187" s="5"/>
      <c r="J187" s="5"/>
      <c r="K187" s="5"/>
      <c r="L187" s="5"/>
      <c r="M187" s="5"/>
    </row>
    <row r="188" spans="7:13" x14ac:dyDescent="0.3">
      <c r="G188" s="5"/>
      <c r="H188" s="5"/>
      <c r="I188" s="5"/>
      <c r="J188" s="5"/>
      <c r="K188" s="5"/>
      <c r="L188" s="5"/>
      <c r="M188" s="5"/>
    </row>
    <row r="189" spans="7:13" x14ac:dyDescent="0.3">
      <c r="G189" s="5"/>
      <c r="H189" s="5"/>
      <c r="I189" s="5"/>
      <c r="J189" s="5"/>
      <c r="K189" s="5"/>
      <c r="L189" s="5"/>
      <c r="M189" s="5"/>
    </row>
    <row r="190" spans="7:13" x14ac:dyDescent="0.3">
      <c r="G190" s="5"/>
      <c r="H190" s="5"/>
      <c r="I190" s="5"/>
      <c r="J190" s="5"/>
      <c r="K190" s="5"/>
      <c r="L190" s="5"/>
      <c r="M190" s="5"/>
    </row>
    <row r="191" spans="7:13" x14ac:dyDescent="0.3">
      <c r="G191" s="5"/>
      <c r="H191" s="5"/>
      <c r="I191" s="5"/>
      <c r="J191" s="5"/>
      <c r="K191" s="5"/>
      <c r="L191" s="5"/>
      <c r="M191" s="5"/>
    </row>
    <row r="192" spans="7:13" x14ac:dyDescent="0.3">
      <c r="G192" s="5"/>
      <c r="H192" s="5"/>
      <c r="I192" s="5"/>
      <c r="J192" s="5"/>
      <c r="K192" s="5"/>
      <c r="L192" s="5"/>
      <c r="M192" s="5"/>
    </row>
    <row r="193" spans="7:13" x14ac:dyDescent="0.3">
      <c r="G193" s="5"/>
      <c r="H193" s="5"/>
      <c r="I193" s="5"/>
      <c r="J193" s="5"/>
      <c r="K193" s="5"/>
      <c r="L193" s="5"/>
      <c r="M193" s="5"/>
    </row>
    <row r="194" spans="7:13" x14ac:dyDescent="0.3">
      <c r="G194" s="5"/>
      <c r="H194" s="5"/>
      <c r="I194" s="5"/>
      <c r="J194" s="5"/>
      <c r="K194" s="5"/>
      <c r="L194" s="5"/>
      <c r="M194" s="5"/>
    </row>
    <row r="195" spans="7:13" x14ac:dyDescent="0.3">
      <c r="G195" s="5"/>
      <c r="H195" s="5"/>
      <c r="I195" s="5"/>
      <c r="J195" s="5"/>
      <c r="K195" s="5"/>
      <c r="L195" s="5"/>
      <c r="M195" s="5"/>
    </row>
    <row r="196" spans="7:13" x14ac:dyDescent="0.3">
      <c r="G196" s="5"/>
      <c r="H196" s="5"/>
      <c r="I196" s="5"/>
      <c r="J196" s="5"/>
      <c r="K196" s="5"/>
      <c r="L196" s="5"/>
      <c r="M196" s="5"/>
    </row>
    <row r="197" spans="7:13" x14ac:dyDescent="0.3">
      <c r="G197" s="5"/>
      <c r="H197" s="5"/>
      <c r="I197" s="5"/>
      <c r="J197" s="5"/>
      <c r="K197" s="5"/>
      <c r="L197" s="5"/>
      <c r="M197" s="5"/>
    </row>
    <row r="198" spans="7:13" x14ac:dyDescent="0.3">
      <c r="G198" s="5"/>
      <c r="H198" s="5"/>
      <c r="I198" s="5"/>
      <c r="J198" s="5"/>
      <c r="K198" s="5"/>
      <c r="L198" s="5"/>
      <c r="M198" s="5"/>
    </row>
    <row r="199" spans="7:13" x14ac:dyDescent="0.3">
      <c r="G199" s="5"/>
      <c r="H199" s="5"/>
      <c r="I199" s="5"/>
      <c r="J199" s="5"/>
      <c r="K199" s="5"/>
      <c r="L199" s="5"/>
      <c r="M199" s="5"/>
    </row>
    <row r="200" spans="7:13" x14ac:dyDescent="0.3">
      <c r="G200" s="5"/>
      <c r="H200" s="5"/>
      <c r="I200" s="5"/>
      <c r="J200" s="5"/>
      <c r="K200" s="5"/>
      <c r="L200" s="5"/>
      <c r="M200" s="5"/>
    </row>
    <row r="201" spans="7:13" x14ac:dyDescent="0.3">
      <c r="G201" s="5"/>
      <c r="H201" s="5"/>
      <c r="I201" s="5"/>
      <c r="J201" s="5"/>
      <c r="K201" s="5"/>
      <c r="L201" s="5"/>
      <c r="M201" s="5"/>
    </row>
    <row r="202" spans="7:13" x14ac:dyDescent="0.3">
      <c r="G202" s="5"/>
      <c r="H202" s="5"/>
      <c r="I202" s="5"/>
      <c r="J202" s="5"/>
      <c r="K202" s="5"/>
      <c r="L202" s="5"/>
      <c r="M202" s="5"/>
    </row>
    <row r="203" spans="7:13" x14ac:dyDescent="0.3">
      <c r="G203" s="5"/>
      <c r="H203" s="5"/>
      <c r="I203" s="5"/>
      <c r="J203" s="5"/>
      <c r="K203" s="5"/>
      <c r="L203" s="5"/>
      <c r="M203" s="5"/>
    </row>
    <row r="204" spans="7:13" x14ac:dyDescent="0.3">
      <c r="G204" s="5"/>
      <c r="H204" s="5"/>
      <c r="I204" s="5"/>
      <c r="J204" s="5"/>
      <c r="K204" s="5"/>
      <c r="L204" s="5"/>
      <c r="M204" s="5"/>
    </row>
    <row r="205" spans="7:13" x14ac:dyDescent="0.3">
      <c r="G205" s="5"/>
      <c r="H205" s="5"/>
      <c r="I205" s="5"/>
      <c r="J205" s="5"/>
      <c r="K205" s="5"/>
      <c r="L205" s="5"/>
      <c r="M205" s="5"/>
    </row>
    <row r="206" spans="7:13" x14ac:dyDescent="0.3">
      <c r="G206" s="5"/>
      <c r="H206" s="5"/>
      <c r="I206" s="5"/>
      <c r="J206" s="5"/>
      <c r="K206" s="5"/>
      <c r="L206" s="5"/>
      <c r="M206" s="5"/>
    </row>
    <row r="207" spans="7:13" x14ac:dyDescent="0.3">
      <c r="G207" s="5"/>
      <c r="H207" s="5"/>
      <c r="I207" s="5"/>
      <c r="J207" s="5"/>
      <c r="K207" s="5"/>
      <c r="L207" s="5"/>
      <c r="M207" s="5"/>
    </row>
    <row r="208" spans="7:13" x14ac:dyDescent="0.3">
      <c r="G208" s="5"/>
      <c r="H208" s="5"/>
      <c r="I208" s="5"/>
      <c r="J208" s="5"/>
      <c r="K208" s="5"/>
      <c r="L208" s="5"/>
      <c r="M208" s="5"/>
    </row>
    <row r="209" spans="7:13" x14ac:dyDescent="0.3">
      <c r="G209" s="5"/>
      <c r="H209" s="5"/>
      <c r="I209" s="5"/>
      <c r="J209" s="5"/>
      <c r="K209" s="5"/>
      <c r="L209" s="5"/>
      <c r="M209" s="5"/>
    </row>
    <row r="210" spans="7:13" x14ac:dyDescent="0.3">
      <c r="G210" s="5"/>
      <c r="H210" s="5"/>
      <c r="I210" s="5"/>
      <c r="J210" s="5"/>
      <c r="K210" s="5"/>
      <c r="L210" s="5"/>
      <c r="M210" s="5"/>
    </row>
    <row r="211" spans="7:13" x14ac:dyDescent="0.3">
      <c r="G211" s="5"/>
      <c r="H211" s="5"/>
      <c r="I211" s="5"/>
      <c r="J211" s="5"/>
      <c r="K211" s="5"/>
      <c r="L211" s="5"/>
      <c r="M211" s="5"/>
    </row>
    <row r="212" spans="7:13" x14ac:dyDescent="0.3">
      <c r="G212" s="5"/>
      <c r="H212" s="5"/>
      <c r="I212" s="5"/>
      <c r="J212" s="5"/>
      <c r="K212" s="5"/>
      <c r="L212" s="5"/>
      <c r="M212" s="5"/>
    </row>
    <row r="213" spans="7:13" x14ac:dyDescent="0.3">
      <c r="G213" s="5"/>
      <c r="H213" s="5"/>
      <c r="I213" s="5"/>
      <c r="J213" s="5"/>
      <c r="K213" s="5"/>
      <c r="L213" s="5"/>
      <c r="M213" s="5"/>
    </row>
    <row r="214" spans="7:13" x14ac:dyDescent="0.3">
      <c r="G214" s="5"/>
      <c r="H214" s="5"/>
      <c r="I214" s="5"/>
      <c r="J214" s="5"/>
      <c r="K214" s="5"/>
      <c r="L214" s="5"/>
      <c r="M214" s="5"/>
    </row>
    <row r="215" spans="7:13" x14ac:dyDescent="0.3">
      <c r="G215" s="5"/>
      <c r="H215" s="5"/>
      <c r="I215" s="5"/>
      <c r="J215" s="5"/>
      <c r="K215" s="5"/>
      <c r="L215" s="5"/>
      <c r="M215" s="5"/>
    </row>
    <row r="216" spans="7:13" x14ac:dyDescent="0.3">
      <c r="G216" s="5"/>
      <c r="H216" s="5"/>
      <c r="I216" s="5"/>
      <c r="J216" s="5"/>
      <c r="K216" s="5"/>
      <c r="L216" s="5"/>
      <c r="M216" s="5"/>
    </row>
    <row r="217" spans="7:13" x14ac:dyDescent="0.3">
      <c r="G217" s="5"/>
      <c r="H217" s="5"/>
      <c r="I217" s="5"/>
      <c r="J217" s="5"/>
      <c r="K217" s="5"/>
      <c r="L217" s="5"/>
      <c r="M217" s="5"/>
    </row>
    <row r="218" spans="7:13" x14ac:dyDescent="0.3">
      <c r="G218" s="5"/>
      <c r="H218" s="5"/>
      <c r="I218" s="5"/>
      <c r="J218" s="5"/>
      <c r="K218" s="5"/>
      <c r="L218" s="5"/>
      <c r="M218" s="5"/>
    </row>
    <row r="219" spans="7:13" x14ac:dyDescent="0.3">
      <c r="G219" s="5"/>
      <c r="H219" s="5"/>
      <c r="I219" s="5"/>
      <c r="J219" s="5"/>
      <c r="K219" s="5"/>
      <c r="L219" s="5"/>
      <c r="M219" s="5"/>
    </row>
    <row r="220" spans="7:13" x14ac:dyDescent="0.3">
      <c r="G220" s="5"/>
      <c r="H220" s="5"/>
      <c r="I220" s="5"/>
      <c r="J220" s="5"/>
      <c r="K220" s="5"/>
      <c r="L220" s="5"/>
      <c r="M220" s="5"/>
    </row>
    <row r="221" spans="7:13" x14ac:dyDescent="0.3">
      <c r="G221" s="5"/>
      <c r="H221" s="5"/>
      <c r="I221" s="5"/>
      <c r="J221" s="5"/>
      <c r="K221" s="5"/>
      <c r="L221" s="5"/>
      <c r="M221" s="5"/>
    </row>
    <row r="222" spans="7:13" x14ac:dyDescent="0.3">
      <c r="G222" s="5"/>
      <c r="H222" s="5"/>
      <c r="I222" s="5"/>
      <c r="J222" s="5"/>
      <c r="K222" s="5"/>
      <c r="L222" s="5"/>
      <c r="M222" s="5"/>
    </row>
    <row r="223" spans="7:13" x14ac:dyDescent="0.3">
      <c r="G223" s="5"/>
      <c r="H223" s="5"/>
      <c r="I223" s="5"/>
      <c r="J223" s="5"/>
      <c r="K223" s="5"/>
      <c r="L223" s="5"/>
      <c r="M223" s="5"/>
    </row>
    <row r="224" spans="7:13" x14ac:dyDescent="0.3">
      <c r="G224" s="5"/>
      <c r="H224" s="5"/>
      <c r="I224" s="5"/>
      <c r="J224" s="5"/>
      <c r="K224" s="5"/>
      <c r="L224" s="5"/>
      <c r="M224" s="5"/>
    </row>
    <row r="225" spans="7:13" x14ac:dyDescent="0.3">
      <c r="G225" s="5"/>
      <c r="H225" s="5"/>
      <c r="I225" s="5"/>
      <c r="J225" s="5"/>
      <c r="K225" s="5"/>
      <c r="L225" s="5"/>
      <c r="M225" s="5"/>
    </row>
    <row r="226" spans="7:13" x14ac:dyDescent="0.3">
      <c r="G226" s="5"/>
      <c r="H226" s="5"/>
      <c r="I226" s="5"/>
      <c r="J226" s="5"/>
      <c r="K226" s="5"/>
      <c r="L226" s="5"/>
      <c r="M226" s="5"/>
    </row>
    <row r="227" spans="7:13" x14ac:dyDescent="0.3">
      <c r="G227" s="5"/>
      <c r="H227" s="5"/>
      <c r="I227" s="5"/>
      <c r="J227" s="5"/>
      <c r="K227" s="5"/>
      <c r="L227" s="5"/>
      <c r="M227" s="5"/>
    </row>
    <row r="228" spans="7:13" x14ac:dyDescent="0.3">
      <c r="G228" s="5"/>
      <c r="H228" s="5"/>
      <c r="I228" s="5"/>
      <c r="J228" s="5"/>
      <c r="K228" s="5"/>
      <c r="L228" s="5"/>
      <c r="M228" s="5"/>
    </row>
    <row r="229" spans="7:13" x14ac:dyDescent="0.3">
      <c r="G229" s="5"/>
      <c r="H229" s="5"/>
      <c r="I229" s="5"/>
      <c r="J229" s="5"/>
      <c r="K229" s="5"/>
      <c r="L229" s="5"/>
      <c r="M229" s="5"/>
    </row>
    <row r="230" spans="7:13" x14ac:dyDescent="0.3">
      <c r="G230" s="5"/>
      <c r="H230" s="5"/>
      <c r="I230" s="5"/>
      <c r="J230" s="5"/>
      <c r="K230" s="5"/>
      <c r="L230" s="5"/>
      <c r="M230" s="5"/>
    </row>
    <row r="231" spans="7:13" x14ac:dyDescent="0.3">
      <c r="G231" s="5"/>
      <c r="H231" s="5"/>
      <c r="I231" s="5"/>
      <c r="J231" s="5"/>
      <c r="K231" s="5"/>
      <c r="L231" s="5"/>
      <c r="M231" s="5"/>
    </row>
    <row r="232" spans="7:13" x14ac:dyDescent="0.3">
      <c r="G232" s="5"/>
      <c r="H232" s="5"/>
      <c r="I232" s="5"/>
      <c r="J232" s="5"/>
      <c r="K232" s="5"/>
      <c r="L232" s="5"/>
      <c r="M232" s="5"/>
    </row>
    <row r="233" spans="7:13" x14ac:dyDescent="0.3">
      <c r="G233" s="5"/>
      <c r="H233" s="5"/>
      <c r="I233" s="5"/>
      <c r="J233" s="5"/>
      <c r="K233" s="5"/>
      <c r="L233" s="5"/>
      <c r="M233" s="5"/>
    </row>
    <row r="234" spans="7:13" x14ac:dyDescent="0.3">
      <c r="G234" s="5"/>
      <c r="H234" s="5"/>
      <c r="I234" s="5"/>
      <c r="J234" s="5"/>
      <c r="K234" s="5"/>
      <c r="L234" s="5"/>
      <c r="M234" s="5"/>
    </row>
    <row r="235" spans="7:13" x14ac:dyDescent="0.3">
      <c r="G235" s="5"/>
      <c r="H235" s="5"/>
      <c r="I235" s="5"/>
      <c r="J235" s="5"/>
      <c r="K235" s="5"/>
      <c r="L235" s="5"/>
      <c r="M235" s="5"/>
    </row>
    <row r="236" spans="7:13" x14ac:dyDescent="0.3">
      <c r="G236" s="5"/>
      <c r="H236" s="5"/>
      <c r="I236" s="5"/>
      <c r="J236" s="5"/>
      <c r="K236" s="5"/>
      <c r="L236" s="5"/>
      <c r="M236" s="5"/>
    </row>
    <row r="237" spans="7:13" x14ac:dyDescent="0.3">
      <c r="G237" s="5"/>
      <c r="H237" s="5"/>
      <c r="I237" s="5"/>
      <c r="J237" s="5"/>
      <c r="K237" s="5"/>
      <c r="L237" s="5"/>
      <c r="M237" s="5"/>
    </row>
    <row r="238" spans="7:13" x14ac:dyDescent="0.3">
      <c r="G238" s="5"/>
      <c r="H238" s="5"/>
      <c r="I238" s="5"/>
      <c r="J238" s="5"/>
      <c r="K238" s="5"/>
      <c r="L238" s="5"/>
      <c r="M238" s="5"/>
    </row>
    <row r="239" spans="7:13" x14ac:dyDescent="0.3">
      <c r="G239" s="5"/>
      <c r="H239" s="5"/>
      <c r="I239" s="5"/>
      <c r="J239" s="5"/>
      <c r="K239" s="5"/>
      <c r="L239" s="5"/>
      <c r="M239" s="5"/>
    </row>
    <row r="240" spans="7:13" x14ac:dyDescent="0.3">
      <c r="G240" s="5"/>
      <c r="H240" s="5"/>
      <c r="I240" s="5"/>
      <c r="J240" s="5"/>
      <c r="K240" s="5"/>
      <c r="L240" s="5"/>
      <c r="M240" s="5"/>
    </row>
    <row r="241" spans="7:13" x14ac:dyDescent="0.3">
      <c r="G241" s="5"/>
      <c r="H241" s="5"/>
      <c r="I241" s="5"/>
      <c r="J241" s="5"/>
      <c r="K241" s="5"/>
      <c r="L241" s="5"/>
      <c r="M241" s="5"/>
    </row>
    <row r="242" spans="7:13" x14ac:dyDescent="0.3">
      <c r="G242" s="5"/>
      <c r="H242" s="5"/>
      <c r="I242" s="5"/>
      <c r="J242" s="5"/>
      <c r="K242" s="5"/>
      <c r="L242" s="5"/>
      <c r="M242" s="5"/>
    </row>
    <row r="243" spans="7:13" x14ac:dyDescent="0.3">
      <c r="G243" s="5"/>
      <c r="H243" s="5"/>
      <c r="I243" s="5"/>
      <c r="J243" s="5"/>
      <c r="K243" s="5"/>
      <c r="L243" s="5"/>
      <c r="M243" s="5"/>
    </row>
    <row r="244" spans="7:13" x14ac:dyDescent="0.3">
      <c r="G244" s="5"/>
      <c r="H244" s="5"/>
      <c r="I244" s="5"/>
      <c r="J244" s="5"/>
      <c r="K244" s="5"/>
      <c r="L244" s="5"/>
      <c r="M244" s="5"/>
    </row>
    <row r="245" spans="7:13" x14ac:dyDescent="0.3">
      <c r="G245" s="5"/>
      <c r="H245" s="5"/>
      <c r="I245" s="5"/>
      <c r="J245" s="5"/>
      <c r="K245" s="5"/>
      <c r="L245" s="5"/>
      <c r="M245" s="5"/>
    </row>
    <row r="246" spans="7:13" x14ac:dyDescent="0.3">
      <c r="G246" s="5"/>
      <c r="H246" s="5"/>
      <c r="I246" s="5"/>
      <c r="J246" s="5"/>
      <c r="K246" s="5"/>
      <c r="L246" s="5"/>
      <c r="M246" s="5"/>
    </row>
    <row r="247" spans="7:13" x14ac:dyDescent="0.3">
      <c r="G247" s="5"/>
      <c r="H247" s="5"/>
      <c r="I247" s="5"/>
      <c r="J247" s="5"/>
      <c r="K247" s="5"/>
      <c r="L247" s="5"/>
      <c r="M247" s="5"/>
    </row>
    <row r="248" spans="7:13" x14ac:dyDescent="0.3">
      <c r="G248" s="5"/>
      <c r="H248" s="5"/>
      <c r="I248" s="5"/>
      <c r="J248" s="5"/>
      <c r="K248" s="5"/>
      <c r="L248" s="5"/>
      <c r="M248" s="5"/>
    </row>
    <row r="249" spans="7:13" x14ac:dyDescent="0.3">
      <c r="G249" s="5"/>
      <c r="H249" s="5"/>
      <c r="I249" s="5"/>
      <c r="J249" s="5"/>
      <c r="K249" s="5"/>
      <c r="L249" s="5"/>
      <c r="M249" s="5"/>
    </row>
    <row r="250" spans="7:13" x14ac:dyDescent="0.3">
      <c r="G250" s="5"/>
      <c r="H250" s="5"/>
      <c r="I250" s="5"/>
      <c r="J250" s="5"/>
      <c r="K250" s="5"/>
      <c r="L250" s="5"/>
      <c r="M250" s="5"/>
    </row>
    <row r="251" spans="7:13" x14ac:dyDescent="0.3">
      <c r="G251" s="5"/>
      <c r="H251" s="5"/>
      <c r="I251" s="5"/>
      <c r="J251" s="5"/>
      <c r="K251" s="5"/>
      <c r="L251" s="5"/>
      <c r="M251" s="5"/>
    </row>
    <row r="252" spans="7:13" x14ac:dyDescent="0.3">
      <c r="G252" s="5"/>
      <c r="H252" s="5"/>
      <c r="I252" s="5"/>
      <c r="J252" s="5"/>
      <c r="K252" s="5"/>
      <c r="L252" s="5"/>
      <c r="M252" s="5"/>
    </row>
    <row r="253" spans="7:13" x14ac:dyDescent="0.3">
      <c r="G253" s="5"/>
      <c r="H253" s="5"/>
      <c r="I253" s="5"/>
      <c r="J253" s="5"/>
      <c r="K253" s="5"/>
      <c r="L253" s="5"/>
      <c r="M253" s="5"/>
    </row>
    <row r="254" spans="7:13" x14ac:dyDescent="0.3">
      <c r="G254" s="5"/>
      <c r="H254" s="5"/>
      <c r="I254" s="5"/>
      <c r="J254" s="5"/>
      <c r="K254" s="5"/>
      <c r="L254" s="5"/>
      <c r="M254" s="5"/>
    </row>
    <row r="255" spans="7:13" x14ac:dyDescent="0.3">
      <c r="G255" s="5"/>
      <c r="H255" s="5"/>
      <c r="I255" s="5"/>
      <c r="J255" s="5"/>
      <c r="K255" s="5"/>
      <c r="L255" s="5"/>
      <c r="M255" s="5"/>
    </row>
    <row r="256" spans="7:13" x14ac:dyDescent="0.3">
      <c r="G256" s="5"/>
      <c r="H256" s="5"/>
      <c r="I256" s="5"/>
      <c r="J256" s="5"/>
      <c r="K256" s="5"/>
      <c r="L256" s="5"/>
      <c r="M256" s="5"/>
    </row>
    <row r="257" spans="7:13" x14ac:dyDescent="0.3">
      <c r="G257" s="5"/>
      <c r="H257" s="5"/>
      <c r="I257" s="5"/>
      <c r="J257" s="5"/>
      <c r="K257" s="5"/>
      <c r="L257" s="5"/>
      <c r="M257" s="5"/>
    </row>
    <row r="258" spans="7:13" x14ac:dyDescent="0.3">
      <c r="G258" s="5"/>
      <c r="H258" s="5"/>
      <c r="I258" s="5"/>
      <c r="J258" s="5"/>
      <c r="K258" s="5"/>
      <c r="L258" s="5"/>
      <c r="M258" s="5"/>
    </row>
    <row r="259" spans="7:13" x14ac:dyDescent="0.3">
      <c r="G259" s="5"/>
      <c r="H259" s="5"/>
      <c r="I259" s="5"/>
      <c r="J259" s="5"/>
      <c r="K259" s="5"/>
      <c r="L259" s="5"/>
      <c r="M259" s="5"/>
    </row>
    <row r="260" spans="7:13" x14ac:dyDescent="0.3">
      <c r="G260" s="5"/>
      <c r="H260" s="5"/>
      <c r="I260" s="5"/>
      <c r="J260" s="5"/>
      <c r="K260" s="5"/>
      <c r="L260" s="5"/>
      <c r="M260" s="5"/>
    </row>
    <row r="261" spans="7:13" x14ac:dyDescent="0.3">
      <c r="G261" s="5"/>
      <c r="H261" s="5"/>
      <c r="I261" s="5"/>
      <c r="J261" s="5"/>
      <c r="K261" s="5"/>
      <c r="L261" s="5"/>
      <c r="M261" s="5"/>
    </row>
    <row r="262" spans="7:13" x14ac:dyDescent="0.3">
      <c r="G262" s="5"/>
      <c r="H262" s="5"/>
      <c r="I262" s="5"/>
      <c r="J262" s="5"/>
      <c r="K262" s="5"/>
      <c r="L262" s="5"/>
      <c r="M262" s="5"/>
    </row>
    <row r="263" spans="7:13" x14ac:dyDescent="0.3">
      <c r="G263" s="5"/>
      <c r="H263" s="5"/>
      <c r="I263" s="5"/>
      <c r="J263" s="5"/>
      <c r="K263" s="5"/>
      <c r="L263" s="5"/>
      <c r="M263" s="5"/>
    </row>
    <row r="264" spans="7:13" x14ac:dyDescent="0.3">
      <c r="G264" s="5"/>
      <c r="H264" s="5"/>
      <c r="I264" s="5"/>
      <c r="J264" s="5"/>
      <c r="K264" s="5"/>
      <c r="L264" s="5"/>
      <c r="M264" s="5"/>
    </row>
    <row r="265" spans="7:13" x14ac:dyDescent="0.3">
      <c r="G265" s="5"/>
      <c r="H265" s="5"/>
      <c r="I265" s="5"/>
      <c r="J265" s="5"/>
      <c r="K265" s="5"/>
      <c r="L265" s="5"/>
      <c r="M265" s="5"/>
    </row>
    <row r="266" spans="7:13" x14ac:dyDescent="0.3">
      <c r="G266" s="5"/>
      <c r="H266" s="5"/>
      <c r="I266" s="5"/>
      <c r="J266" s="5"/>
      <c r="K266" s="5"/>
      <c r="L266" s="5"/>
      <c r="M266" s="5"/>
    </row>
    <row r="267" spans="7:13" x14ac:dyDescent="0.3">
      <c r="G267" s="5"/>
      <c r="H267" s="5"/>
      <c r="I267" s="5"/>
      <c r="J267" s="5"/>
      <c r="K267" s="5"/>
      <c r="L267" s="5"/>
      <c r="M267" s="5"/>
    </row>
    <row r="268" spans="7:13" x14ac:dyDescent="0.3">
      <c r="G268" s="5"/>
      <c r="H268" s="5"/>
      <c r="I268" s="5"/>
      <c r="J268" s="5"/>
      <c r="K268" s="5"/>
      <c r="L268" s="5"/>
      <c r="M268" s="5"/>
    </row>
    <row r="269" spans="7:13" x14ac:dyDescent="0.3">
      <c r="G269" s="5"/>
      <c r="H269" s="5"/>
      <c r="I269" s="5"/>
      <c r="J269" s="5"/>
      <c r="K269" s="5"/>
      <c r="L269" s="5"/>
      <c r="M269" s="5"/>
    </row>
    <row r="270" spans="7:13" x14ac:dyDescent="0.3">
      <c r="G270" s="5"/>
      <c r="H270" s="5"/>
      <c r="I270" s="5"/>
      <c r="J270" s="5"/>
      <c r="K270" s="5"/>
      <c r="L270" s="5"/>
      <c r="M270" s="5"/>
    </row>
    <row r="271" spans="7:13" x14ac:dyDescent="0.3">
      <c r="G271" s="5"/>
      <c r="H271" s="5"/>
      <c r="I271" s="5"/>
      <c r="J271" s="5"/>
      <c r="K271" s="5"/>
      <c r="L271" s="5"/>
      <c r="M271" s="5"/>
    </row>
    <row r="272" spans="7:13" x14ac:dyDescent="0.3">
      <c r="G272" s="5"/>
      <c r="H272" s="5"/>
      <c r="I272" s="5"/>
      <c r="J272" s="5"/>
      <c r="K272" s="5"/>
      <c r="L272" s="5"/>
      <c r="M272" s="5"/>
    </row>
    <row r="273" spans="7:13" x14ac:dyDescent="0.3">
      <c r="G273" s="5"/>
      <c r="H273" s="5"/>
      <c r="I273" s="5"/>
      <c r="J273" s="5"/>
      <c r="K273" s="5"/>
      <c r="L273" s="5"/>
      <c r="M273" s="5"/>
    </row>
    <row r="274" spans="7:13" x14ac:dyDescent="0.3">
      <c r="G274" s="5"/>
      <c r="H274" s="5"/>
      <c r="I274" s="5"/>
      <c r="J274" s="5"/>
      <c r="K274" s="5"/>
      <c r="L274" s="5"/>
      <c r="M274" s="5"/>
    </row>
    <row r="275" spans="7:13" x14ac:dyDescent="0.3">
      <c r="G275" s="5"/>
      <c r="H275" s="5"/>
      <c r="I275" s="5"/>
      <c r="J275" s="5"/>
      <c r="K275" s="5"/>
      <c r="L275" s="5"/>
      <c r="M275" s="5"/>
    </row>
    <row r="276" spans="7:13" x14ac:dyDescent="0.3">
      <c r="G276" s="5"/>
      <c r="H276" s="5"/>
      <c r="I276" s="5"/>
      <c r="J276" s="5"/>
      <c r="K276" s="5"/>
      <c r="L276" s="5"/>
      <c r="M276" s="5"/>
    </row>
    <row r="277" spans="7:13" x14ac:dyDescent="0.3">
      <c r="G277" s="5"/>
      <c r="H277" s="5"/>
      <c r="I277" s="5"/>
      <c r="J277" s="5"/>
      <c r="K277" s="5"/>
      <c r="L277" s="5"/>
      <c r="M277" s="5"/>
    </row>
    <row r="278" spans="7:13" x14ac:dyDescent="0.3">
      <c r="G278" s="5"/>
      <c r="H278" s="5"/>
      <c r="I278" s="5"/>
      <c r="J278" s="5"/>
      <c r="K278" s="5"/>
      <c r="L278" s="5"/>
      <c r="M278" s="5"/>
    </row>
    <row r="279" spans="7:13" x14ac:dyDescent="0.3">
      <c r="G279" s="5"/>
      <c r="H279" s="5"/>
      <c r="I279" s="5"/>
      <c r="J279" s="5"/>
      <c r="K279" s="5"/>
      <c r="L279" s="5"/>
      <c r="M279" s="5"/>
    </row>
    <row r="280" spans="7:13" x14ac:dyDescent="0.3">
      <c r="G280" s="5"/>
      <c r="H280" s="5"/>
      <c r="I280" s="5"/>
      <c r="J280" s="5"/>
      <c r="K280" s="5"/>
      <c r="L280" s="5"/>
      <c r="M280" s="5"/>
    </row>
    <row r="281" spans="7:13" x14ac:dyDescent="0.3">
      <c r="G281" s="5"/>
      <c r="H281" s="5"/>
      <c r="I281" s="5"/>
      <c r="J281" s="5"/>
      <c r="K281" s="5"/>
      <c r="L281" s="5"/>
      <c r="M281" s="5"/>
    </row>
    <row r="282" spans="7:13" x14ac:dyDescent="0.3">
      <c r="G282" s="5"/>
      <c r="H282" s="5"/>
      <c r="I282" s="5"/>
      <c r="J282" s="5"/>
      <c r="K282" s="5"/>
      <c r="L282" s="5"/>
      <c r="M282" s="5"/>
    </row>
    <row r="283" spans="7:13" x14ac:dyDescent="0.3">
      <c r="G283" s="5"/>
      <c r="H283" s="5"/>
      <c r="I283" s="5"/>
      <c r="J283" s="5"/>
      <c r="K283" s="5"/>
      <c r="L283" s="5"/>
      <c r="M283" s="5"/>
    </row>
    <row r="284" spans="7:13" x14ac:dyDescent="0.3">
      <c r="G284" s="5"/>
      <c r="H284" s="5"/>
      <c r="I284" s="5"/>
      <c r="J284" s="5"/>
      <c r="K284" s="5"/>
      <c r="L284" s="5"/>
      <c r="M284" s="5"/>
    </row>
    <row r="285" spans="7:13" x14ac:dyDescent="0.3">
      <c r="G285" s="5"/>
      <c r="H285" s="5"/>
      <c r="I285" s="5"/>
      <c r="J285" s="5"/>
      <c r="K285" s="5"/>
      <c r="L285" s="5"/>
      <c r="M285" s="5"/>
    </row>
    <row r="286" spans="7:13" x14ac:dyDescent="0.3">
      <c r="G286" s="5"/>
      <c r="H286" s="5"/>
      <c r="I286" s="5"/>
      <c r="J286" s="5"/>
      <c r="K286" s="5"/>
      <c r="L286" s="5"/>
      <c r="M286" s="5"/>
    </row>
    <row r="287" spans="7:13" x14ac:dyDescent="0.3">
      <c r="G287" s="5"/>
      <c r="H287" s="5"/>
      <c r="I287" s="5"/>
      <c r="J287" s="5"/>
      <c r="K287" s="5"/>
      <c r="L287" s="5"/>
      <c r="M287" s="5"/>
    </row>
    <row r="288" spans="7:13" x14ac:dyDescent="0.3">
      <c r="G288" s="5"/>
      <c r="H288" s="5"/>
      <c r="I288" s="5"/>
      <c r="J288" s="5"/>
      <c r="K288" s="5"/>
      <c r="L288" s="5"/>
      <c r="M288" s="5"/>
    </row>
    <row r="289" spans="7:13" x14ac:dyDescent="0.3">
      <c r="G289" s="5"/>
      <c r="H289" s="5"/>
      <c r="I289" s="5"/>
      <c r="J289" s="5"/>
      <c r="K289" s="5"/>
      <c r="L289" s="5"/>
      <c r="M289" s="5"/>
    </row>
    <row r="290" spans="7:13" x14ac:dyDescent="0.3">
      <c r="G290" s="5"/>
      <c r="H290" s="5"/>
      <c r="I290" s="5"/>
      <c r="J290" s="5"/>
      <c r="K290" s="5"/>
      <c r="L290" s="5"/>
      <c r="M290" s="5"/>
    </row>
    <row r="291" spans="7:13" x14ac:dyDescent="0.3">
      <c r="G291" s="5"/>
      <c r="H291" s="5"/>
      <c r="I291" s="5"/>
      <c r="J291" s="5"/>
      <c r="K291" s="5"/>
      <c r="L291" s="5"/>
      <c r="M291" s="5"/>
    </row>
    <row r="292" spans="7:13" x14ac:dyDescent="0.3">
      <c r="G292" s="5"/>
      <c r="H292" s="5"/>
      <c r="I292" s="5"/>
      <c r="J292" s="5"/>
      <c r="K292" s="5"/>
      <c r="L292" s="5"/>
      <c r="M292" s="5"/>
    </row>
    <row r="293" spans="7:13" x14ac:dyDescent="0.3">
      <c r="G293" s="5"/>
      <c r="H293" s="5"/>
      <c r="I293" s="5"/>
      <c r="J293" s="5"/>
      <c r="K293" s="5"/>
      <c r="L293" s="5"/>
      <c r="M293" s="5"/>
    </row>
    <row r="294" spans="7:13" x14ac:dyDescent="0.3">
      <c r="G294" s="5"/>
      <c r="H294" s="5"/>
      <c r="I294" s="5"/>
      <c r="J294" s="5"/>
      <c r="K294" s="5"/>
      <c r="L294" s="5"/>
      <c r="M294" s="5"/>
    </row>
    <row r="295" spans="7:13" x14ac:dyDescent="0.3">
      <c r="G295" s="5"/>
      <c r="H295" s="5"/>
      <c r="I295" s="5"/>
      <c r="J295" s="5"/>
      <c r="K295" s="5"/>
      <c r="L295" s="5"/>
      <c r="M295" s="5"/>
    </row>
    <row r="296" spans="7:13" x14ac:dyDescent="0.3">
      <c r="G296" s="5"/>
      <c r="H296" s="5"/>
      <c r="I296" s="5"/>
      <c r="J296" s="5"/>
      <c r="K296" s="5"/>
      <c r="L296" s="5"/>
      <c r="M296" s="5"/>
    </row>
    <row r="297" spans="7:13" x14ac:dyDescent="0.3">
      <c r="G297" s="5"/>
      <c r="H297" s="5"/>
      <c r="I297" s="5"/>
      <c r="J297" s="5"/>
      <c r="K297" s="5"/>
      <c r="L297" s="5"/>
      <c r="M297" s="5"/>
    </row>
    <row r="298" spans="7:13" x14ac:dyDescent="0.3">
      <c r="G298" s="5"/>
      <c r="H298" s="5"/>
      <c r="I298" s="5"/>
      <c r="J298" s="5"/>
      <c r="K298" s="5"/>
      <c r="L298" s="5"/>
      <c r="M298" s="5"/>
    </row>
    <row r="299" spans="7:13" x14ac:dyDescent="0.3">
      <c r="G299" s="5"/>
      <c r="H299" s="5"/>
      <c r="I299" s="5"/>
      <c r="J299" s="5"/>
      <c r="K299" s="5"/>
      <c r="L299" s="5"/>
      <c r="M299" s="5"/>
    </row>
    <row r="300" spans="7:13" x14ac:dyDescent="0.3">
      <c r="G300" s="5"/>
      <c r="H300" s="5"/>
      <c r="I300" s="5"/>
      <c r="J300" s="5"/>
      <c r="K300" s="5"/>
      <c r="L300" s="5"/>
      <c r="M300" s="5"/>
    </row>
    <row r="301" spans="7:13" x14ac:dyDescent="0.3">
      <c r="G301" s="5"/>
      <c r="H301" s="5"/>
      <c r="I301" s="5"/>
      <c r="J301" s="5"/>
      <c r="K301" s="5"/>
      <c r="L301" s="5"/>
      <c r="M301" s="5"/>
    </row>
    <row r="302" spans="7:13" x14ac:dyDescent="0.3">
      <c r="G302" s="5"/>
      <c r="H302" s="5"/>
      <c r="I302" s="5"/>
      <c r="J302" s="5"/>
      <c r="K302" s="5"/>
      <c r="L302" s="5"/>
      <c r="M302" s="5"/>
    </row>
    <row r="303" spans="7:13" x14ac:dyDescent="0.3">
      <c r="G303" s="5"/>
      <c r="H303" s="5"/>
      <c r="I303" s="5"/>
      <c r="J303" s="5"/>
      <c r="K303" s="5"/>
      <c r="L303" s="5"/>
      <c r="M303" s="5"/>
    </row>
    <row r="304" spans="7:13" x14ac:dyDescent="0.3">
      <c r="G304" s="5"/>
      <c r="H304" s="5"/>
      <c r="I304" s="5"/>
      <c r="J304" s="5"/>
      <c r="K304" s="5"/>
      <c r="L304" s="5"/>
      <c r="M304" s="5"/>
    </row>
    <row r="305" spans="7:13" x14ac:dyDescent="0.3">
      <c r="G305" s="5"/>
      <c r="H305" s="5"/>
      <c r="I305" s="5"/>
      <c r="J305" s="5"/>
      <c r="K305" s="5"/>
      <c r="L305" s="5"/>
      <c r="M305" s="5"/>
    </row>
    <row r="306" spans="7:13" x14ac:dyDescent="0.3">
      <c r="G306" s="5"/>
      <c r="H306" s="5"/>
      <c r="I306" s="5"/>
      <c r="J306" s="5"/>
      <c r="K306" s="5"/>
      <c r="L306" s="5"/>
      <c r="M306" s="5"/>
    </row>
    <row r="307" spans="7:13" x14ac:dyDescent="0.3">
      <c r="G307" s="5"/>
      <c r="H307" s="5"/>
      <c r="I307" s="5"/>
      <c r="J307" s="5"/>
      <c r="K307" s="5"/>
      <c r="L307" s="5"/>
      <c r="M307" s="5"/>
    </row>
    <row r="308" spans="7:13" x14ac:dyDescent="0.3">
      <c r="G308" s="5"/>
      <c r="H308" s="5"/>
      <c r="I308" s="5"/>
      <c r="J308" s="5"/>
      <c r="K308" s="5"/>
      <c r="L308" s="5"/>
      <c r="M308" s="5"/>
    </row>
    <row r="309" spans="7:13" x14ac:dyDescent="0.3">
      <c r="G309" s="5"/>
      <c r="H309" s="5"/>
      <c r="I309" s="5"/>
      <c r="J309" s="5"/>
      <c r="K309" s="5"/>
      <c r="L309" s="5"/>
      <c r="M309" s="5"/>
    </row>
    <row r="310" spans="7:13" x14ac:dyDescent="0.3">
      <c r="G310" s="5"/>
      <c r="H310" s="5"/>
      <c r="I310" s="5"/>
      <c r="J310" s="5"/>
      <c r="K310" s="5"/>
      <c r="L310" s="5"/>
      <c r="M310" s="5"/>
    </row>
    <row r="311" spans="7:13" x14ac:dyDescent="0.3">
      <c r="G311" s="5"/>
      <c r="H311" s="5"/>
      <c r="I311" s="5"/>
      <c r="J311" s="5"/>
      <c r="K311" s="5"/>
      <c r="L311" s="5"/>
      <c r="M311" s="5"/>
    </row>
    <row r="312" spans="7:13" x14ac:dyDescent="0.3">
      <c r="G312" s="5"/>
      <c r="H312" s="5"/>
      <c r="I312" s="5"/>
      <c r="J312" s="5"/>
      <c r="K312" s="5"/>
      <c r="L312" s="5"/>
      <c r="M312" s="5"/>
    </row>
    <row r="313" spans="7:13" x14ac:dyDescent="0.3">
      <c r="G313" s="5"/>
      <c r="H313" s="5"/>
      <c r="I313" s="5"/>
      <c r="J313" s="5"/>
      <c r="K313" s="5"/>
      <c r="L313" s="5"/>
      <c r="M313" s="5"/>
    </row>
    <row r="314" spans="7:13" x14ac:dyDescent="0.3">
      <c r="G314" s="5"/>
      <c r="H314" s="5"/>
      <c r="I314" s="5"/>
      <c r="J314" s="5"/>
      <c r="K314" s="5"/>
      <c r="L314" s="5"/>
      <c r="M314" s="5"/>
    </row>
    <row r="315" spans="7:13" x14ac:dyDescent="0.3">
      <c r="G315" s="5"/>
      <c r="H315" s="5"/>
      <c r="I315" s="5"/>
      <c r="J315" s="5"/>
      <c r="K315" s="5"/>
      <c r="L315" s="5"/>
      <c r="M315" s="5"/>
    </row>
    <row r="316" spans="7:13" x14ac:dyDescent="0.3">
      <c r="G316" s="5"/>
      <c r="H316" s="5"/>
      <c r="I316" s="5"/>
      <c r="J316" s="5"/>
      <c r="K316" s="5"/>
      <c r="L316" s="5"/>
      <c r="M316" s="5"/>
    </row>
    <row r="317" spans="7:13" x14ac:dyDescent="0.3">
      <c r="G317" s="5"/>
      <c r="H317" s="5"/>
      <c r="I317" s="5"/>
      <c r="J317" s="5"/>
      <c r="K317" s="5"/>
      <c r="L317" s="5"/>
      <c r="M317" s="5"/>
    </row>
    <row r="318" spans="7:13" x14ac:dyDescent="0.3">
      <c r="G318" s="5"/>
      <c r="H318" s="5"/>
      <c r="I318" s="5"/>
      <c r="J318" s="5"/>
      <c r="K318" s="5"/>
      <c r="L318" s="5"/>
      <c r="M318" s="5"/>
    </row>
    <row r="319" spans="7:13" x14ac:dyDescent="0.3">
      <c r="G319" s="5"/>
      <c r="H319" s="5"/>
      <c r="I319" s="5"/>
      <c r="J319" s="5"/>
      <c r="K319" s="5"/>
      <c r="L319" s="5"/>
      <c r="M319" s="5"/>
    </row>
    <row r="320" spans="7:13" x14ac:dyDescent="0.3">
      <c r="G320" s="5"/>
      <c r="H320" s="5"/>
      <c r="I320" s="5"/>
      <c r="J320" s="5"/>
      <c r="K320" s="5"/>
      <c r="L320" s="5"/>
      <c r="M320" s="5"/>
    </row>
    <row r="321" spans="7:13" x14ac:dyDescent="0.3">
      <c r="G321" s="5"/>
      <c r="H321" s="5"/>
      <c r="I321" s="5"/>
      <c r="J321" s="5"/>
      <c r="K321" s="5"/>
      <c r="L321" s="5"/>
      <c r="M321" s="5"/>
    </row>
    <row r="322" spans="7:13" x14ac:dyDescent="0.3">
      <c r="G322" s="5"/>
      <c r="H322" s="5"/>
      <c r="I322" s="5"/>
      <c r="J322" s="5"/>
      <c r="K322" s="5"/>
      <c r="L322" s="5"/>
      <c r="M322" s="5"/>
    </row>
    <row r="323" spans="7:13" x14ac:dyDescent="0.3">
      <c r="G323" s="5"/>
      <c r="H323" s="5"/>
      <c r="I323" s="5"/>
      <c r="J323" s="5"/>
      <c r="K323" s="5"/>
      <c r="L323" s="5"/>
      <c r="M323" s="5"/>
    </row>
    <row r="324" spans="7:13" x14ac:dyDescent="0.3">
      <c r="G324" s="5"/>
      <c r="H324" s="5"/>
      <c r="I324" s="5"/>
      <c r="J324" s="5"/>
      <c r="K324" s="5"/>
      <c r="L324" s="5"/>
      <c r="M324" s="5"/>
    </row>
    <row r="325" spans="7:13" x14ac:dyDescent="0.3">
      <c r="G325" s="5"/>
      <c r="H325" s="5"/>
      <c r="I325" s="5"/>
      <c r="J325" s="5"/>
      <c r="K325" s="5"/>
      <c r="L325" s="5"/>
      <c r="M325" s="5"/>
    </row>
    <row r="326" spans="7:13" x14ac:dyDescent="0.3">
      <c r="G326" s="5"/>
      <c r="H326" s="5"/>
      <c r="I326" s="5"/>
      <c r="J326" s="5"/>
      <c r="K326" s="5"/>
      <c r="L326" s="5"/>
      <c r="M326" s="5"/>
    </row>
    <row r="327" spans="7:13" x14ac:dyDescent="0.3">
      <c r="G327" s="5"/>
      <c r="H327" s="5"/>
      <c r="I327" s="5"/>
      <c r="J327" s="5"/>
      <c r="K327" s="5"/>
      <c r="L327" s="5"/>
      <c r="M327" s="5"/>
    </row>
    <row r="328" spans="7:13" x14ac:dyDescent="0.3">
      <c r="G328" s="5"/>
      <c r="H328" s="5"/>
      <c r="I328" s="5"/>
      <c r="J328" s="5"/>
      <c r="K328" s="5"/>
      <c r="L328" s="5"/>
      <c r="M328" s="5"/>
    </row>
    <row r="329" spans="7:13" x14ac:dyDescent="0.3">
      <c r="G329" s="5"/>
      <c r="H329" s="5"/>
      <c r="I329" s="5"/>
      <c r="J329" s="5"/>
      <c r="K329" s="5"/>
      <c r="L329" s="5"/>
      <c r="M329" s="5"/>
    </row>
    <row r="330" spans="7:13" x14ac:dyDescent="0.3">
      <c r="G330" s="5"/>
      <c r="H330" s="5"/>
      <c r="I330" s="5"/>
      <c r="J330" s="5"/>
      <c r="K330" s="5"/>
      <c r="L330" s="5"/>
      <c r="M330" s="5"/>
    </row>
    <row r="331" spans="7:13" x14ac:dyDescent="0.3">
      <c r="G331" s="5"/>
      <c r="H331" s="5"/>
      <c r="I331" s="5"/>
      <c r="J331" s="5"/>
      <c r="K331" s="5"/>
      <c r="L331" s="5"/>
      <c r="M331" s="5"/>
    </row>
    <row r="332" spans="7:13" x14ac:dyDescent="0.3">
      <c r="G332" s="5"/>
      <c r="H332" s="5"/>
      <c r="I332" s="5"/>
      <c r="J332" s="5"/>
      <c r="K332" s="5"/>
      <c r="L332" s="5"/>
      <c r="M332" s="5"/>
    </row>
    <row r="333" spans="7:13" x14ac:dyDescent="0.3">
      <c r="G333" s="5"/>
      <c r="H333" s="5"/>
      <c r="I333" s="5"/>
      <c r="J333" s="5"/>
      <c r="K333" s="5"/>
      <c r="L333" s="5"/>
      <c r="M333" s="5"/>
    </row>
    <row r="334" spans="7:13" x14ac:dyDescent="0.3">
      <c r="G334" s="5"/>
      <c r="H334" s="5"/>
      <c r="I334" s="5"/>
      <c r="J334" s="5"/>
      <c r="K334" s="5"/>
      <c r="L334" s="5"/>
      <c r="M334" s="5"/>
    </row>
    <row r="335" spans="7:13" x14ac:dyDescent="0.3">
      <c r="G335" s="5"/>
      <c r="H335" s="5"/>
      <c r="I335" s="5"/>
      <c r="J335" s="5"/>
      <c r="K335" s="5"/>
      <c r="L335" s="5"/>
      <c r="M335" s="5"/>
    </row>
    <row r="336" spans="7:13" x14ac:dyDescent="0.3">
      <c r="G336" s="5"/>
      <c r="H336" s="5"/>
      <c r="I336" s="5"/>
      <c r="J336" s="5"/>
      <c r="K336" s="5"/>
      <c r="L336" s="5"/>
      <c r="M336" s="5"/>
    </row>
    <row r="337" spans="7:13" x14ac:dyDescent="0.3">
      <c r="G337" s="5"/>
      <c r="H337" s="5"/>
      <c r="I337" s="5"/>
      <c r="J337" s="5"/>
      <c r="K337" s="5"/>
      <c r="L337" s="5"/>
      <c r="M337" s="5"/>
    </row>
    <row r="338" spans="7:13" x14ac:dyDescent="0.3">
      <c r="G338" s="5"/>
      <c r="H338" s="5"/>
      <c r="I338" s="5"/>
      <c r="J338" s="5"/>
      <c r="K338" s="5"/>
      <c r="L338" s="5"/>
      <c r="M338" s="5"/>
    </row>
    <row r="339" spans="7:13" x14ac:dyDescent="0.3">
      <c r="G339" s="5"/>
      <c r="H339" s="5"/>
      <c r="I339" s="5"/>
      <c r="J339" s="5"/>
      <c r="K339" s="5"/>
      <c r="L339" s="5"/>
      <c r="M339" s="5"/>
    </row>
    <row r="340" spans="7:13" x14ac:dyDescent="0.3">
      <c r="G340" s="5"/>
      <c r="H340" s="5"/>
      <c r="I340" s="5"/>
      <c r="J340" s="5"/>
      <c r="K340" s="5"/>
      <c r="L340" s="5"/>
      <c r="M340" s="5"/>
    </row>
    <row r="341" spans="7:13" x14ac:dyDescent="0.3">
      <c r="G341" s="5"/>
      <c r="H341" s="5"/>
      <c r="I341" s="5"/>
      <c r="J341" s="5"/>
      <c r="K341" s="5"/>
      <c r="L341" s="5"/>
      <c r="M341" s="5"/>
    </row>
    <row r="342" spans="7:13" x14ac:dyDescent="0.3">
      <c r="G342" s="5"/>
      <c r="H342" s="5"/>
      <c r="I342" s="5"/>
      <c r="J342" s="5"/>
      <c r="K342" s="5"/>
      <c r="L342" s="5"/>
      <c r="M342" s="5"/>
    </row>
    <row r="343" spans="7:13" x14ac:dyDescent="0.3">
      <c r="G343" s="5"/>
      <c r="H343" s="5"/>
      <c r="I343" s="5"/>
      <c r="J343" s="5"/>
      <c r="K343" s="5"/>
      <c r="L343" s="5"/>
      <c r="M343" s="5"/>
    </row>
    <row r="344" spans="7:13" x14ac:dyDescent="0.3">
      <c r="G344" s="5"/>
      <c r="H344" s="5"/>
      <c r="I344" s="5"/>
      <c r="J344" s="5"/>
      <c r="K344" s="5"/>
      <c r="L344" s="5"/>
      <c r="M344" s="5"/>
    </row>
    <row r="345" spans="7:13" x14ac:dyDescent="0.3">
      <c r="G345" s="5"/>
      <c r="H345" s="5"/>
      <c r="I345" s="5"/>
      <c r="J345" s="5"/>
      <c r="K345" s="5"/>
      <c r="L345" s="5"/>
      <c r="M345" s="5"/>
    </row>
    <row r="346" spans="7:13" x14ac:dyDescent="0.3">
      <c r="G346" s="5"/>
      <c r="H346" s="5"/>
      <c r="I346" s="5"/>
      <c r="J346" s="5"/>
      <c r="K346" s="5"/>
      <c r="L346" s="5"/>
      <c r="M346" s="5"/>
    </row>
    <row r="347" spans="7:13" x14ac:dyDescent="0.3">
      <c r="G347" s="5"/>
      <c r="H347" s="5"/>
      <c r="I347" s="5"/>
      <c r="J347" s="5"/>
      <c r="K347" s="5"/>
      <c r="L347" s="5"/>
      <c r="M347" s="5"/>
    </row>
    <row r="348" spans="7:13" x14ac:dyDescent="0.3">
      <c r="G348" s="5"/>
      <c r="H348" s="5"/>
      <c r="I348" s="5"/>
      <c r="J348" s="5"/>
      <c r="K348" s="5"/>
      <c r="L348" s="5"/>
      <c r="M348" s="5"/>
    </row>
    <row r="349" spans="7:13" x14ac:dyDescent="0.3">
      <c r="G349" s="5"/>
      <c r="H349" s="5"/>
      <c r="I349" s="5"/>
      <c r="J349" s="5"/>
      <c r="K349" s="5"/>
      <c r="L349" s="5"/>
      <c r="M349" s="5"/>
    </row>
    <row r="350" spans="7:13" x14ac:dyDescent="0.3">
      <c r="G350" s="5"/>
      <c r="H350" s="5"/>
      <c r="I350" s="5"/>
      <c r="J350" s="5"/>
      <c r="K350" s="5"/>
      <c r="L350" s="5"/>
      <c r="M350" s="5"/>
    </row>
    <row r="351" spans="7:13" x14ac:dyDescent="0.3">
      <c r="G351" s="5"/>
      <c r="H351" s="5"/>
      <c r="I351" s="5"/>
      <c r="J351" s="5"/>
      <c r="K351" s="5"/>
      <c r="L351" s="5"/>
      <c r="M351" s="5"/>
    </row>
    <row r="352" spans="7:13" x14ac:dyDescent="0.3">
      <c r="G352" s="5"/>
      <c r="H352" s="5"/>
      <c r="I352" s="5"/>
      <c r="J352" s="5"/>
      <c r="K352" s="5"/>
      <c r="L352" s="5"/>
      <c r="M352" s="5"/>
    </row>
    <row r="353" spans="7:13" x14ac:dyDescent="0.3">
      <c r="G353" s="5"/>
      <c r="H353" s="5"/>
      <c r="I353" s="5"/>
      <c r="J353" s="5"/>
      <c r="K353" s="5"/>
      <c r="L353" s="5"/>
      <c r="M353" s="5"/>
    </row>
    <row r="354" spans="7:13" x14ac:dyDescent="0.3">
      <c r="G354" s="5"/>
      <c r="H354" s="5"/>
      <c r="I354" s="5"/>
      <c r="J354" s="5"/>
      <c r="K354" s="5"/>
      <c r="L354" s="5"/>
      <c r="M354" s="5"/>
    </row>
    <row r="355" spans="7:13" x14ac:dyDescent="0.3">
      <c r="G355" s="5"/>
      <c r="H355" s="5"/>
      <c r="I355" s="5"/>
      <c r="J355" s="5"/>
      <c r="K355" s="5"/>
      <c r="L355" s="5"/>
      <c r="M355" s="5"/>
    </row>
    <row r="356" spans="7:13" x14ac:dyDescent="0.3">
      <c r="G356" s="5"/>
      <c r="H356" s="5"/>
      <c r="I356" s="5"/>
      <c r="J356" s="5"/>
      <c r="K356" s="5"/>
      <c r="L356" s="5"/>
      <c r="M356" s="5"/>
    </row>
    <row r="357" spans="7:13" x14ac:dyDescent="0.3">
      <c r="G357" s="5"/>
      <c r="H357" s="5"/>
      <c r="I357" s="5"/>
      <c r="J357" s="5"/>
      <c r="K357" s="5"/>
      <c r="L357" s="5"/>
      <c r="M357" s="5"/>
    </row>
    <row r="358" spans="7:13" x14ac:dyDescent="0.3">
      <c r="G358" s="5"/>
      <c r="H358" s="5"/>
      <c r="I358" s="5"/>
      <c r="J358" s="5"/>
      <c r="K358" s="5"/>
      <c r="L358" s="5"/>
      <c r="M358" s="5"/>
    </row>
    <row r="359" spans="7:13" x14ac:dyDescent="0.3">
      <c r="G359" s="5"/>
      <c r="H359" s="5"/>
      <c r="I359" s="5"/>
      <c r="J359" s="5"/>
      <c r="K359" s="5"/>
      <c r="L359" s="5"/>
      <c r="M359" s="5"/>
    </row>
    <row r="360" spans="7:13" x14ac:dyDescent="0.3">
      <c r="G360" s="5"/>
      <c r="H360" s="5"/>
      <c r="I360" s="5"/>
      <c r="J360" s="5"/>
      <c r="K360" s="5"/>
      <c r="L360" s="5"/>
      <c r="M360" s="5"/>
    </row>
    <row r="361" spans="7:13" x14ac:dyDescent="0.3">
      <c r="G361" s="5"/>
      <c r="H361" s="5"/>
      <c r="I361" s="5"/>
      <c r="J361" s="5"/>
      <c r="K361" s="5"/>
      <c r="L361" s="5"/>
      <c r="M361" s="5"/>
    </row>
    <row r="362" spans="7:13" x14ac:dyDescent="0.3">
      <c r="G362" s="5"/>
      <c r="H362" s="5"/>
      <c r="I362" s="5"/>
      <c r="J362" s="5"/>
      <c r="K362" s="5"/>
      <c r="L362" s="5"/>
      <c r="M362" s="5"/>
    </row>
    <row r="363" spans="7:13" x14ac:dyDescent="0.3">
      <c r="G363" s="5"/>
      <c r="H363" s="5"/>
      <c r="I363" s="5"/>
      <c r="J363" s="5"/>
      <c r="K363" s="5"/>
      <c r="L363" s="5"/>
      <c r="M363" s="5"/>
    </row>
    <row r="364" spans="7:13" x14ac:dyDescent="0.3">
      <c r="G364" s="5"/>
      <c r="H364" s="5"/>
      <c r="I364" s="5"/>
      <c r="J364" s="5"/>
      <c r="K364" s="5"/>
      <c r="L364" s="5"/>
      <c r="M364" s="5"/>
    </row>
    <row r="365" spans="7:13" x14ac:dyDescent="0.3">
      <c r="G365" s="5"/>
      <c r="H365" s="5"/>
      <c r="I365" s="5"/>
      <c r="J365" s="5"/>
      <c r="K365" s="5"/>
      <c r="L365" s="5"/>
      <c r="M365" s="5"/>
    </row>
    <row r="366" spans="7:13" x14ac:dyDescent="0.3">
      <c r="G366" s="5"/>
      <c r="H366" s="5"/>
      <c r="I366" s="5"/>
      <c r="J366" s="5"/>
      <c r="K366" s="5"/>
      <c r="L366" s="5"/>
      <c r="M366" s="5"/>
    </row>
    <row r="367" spans="7:13" x14ac:dyDescent="0.3">
      <c r="G367" s="5"/>
      <c r="H367" s="5"/>
      <c r="I367" s="5"/>
      <c r="J367" s="5"/>
      <c r="K367" s="5"/>
      <c r="L367" s="5"/>
      <c r="M367" s="5"/>
    </row>
    <row r="368" spans="7:13" x14ac:dyDescent="0.3">
      <c r="G368" s="5"/>
      <c r="H368" s="5"/>
      <c r="I368" s="5"/>
      <c r="J368" s="5"/>
      <c r="K368" s="5"/>
      <c r="L368" s="5"/>
      <c r="M368" s="5"/>
    </row>
    <row r="369" spans="7:13" x14ac:dyDescent="0.3">
      <c r="G369" s="5"/>
      <c r="H369" s="5"/>
      <c r="I369" s="5"/>
      <c r="J369" s="5"/>
      <c r="K369" s="5"/>
      <c r="L369" s="5"/>
      <c r="M369" s="5"/>
    </row>
    <row r="370" spans="7:13" x14ac:dyDescent="0.3">
      <c r="G370" s="5"/>
      <c r="H370" s="5"/>
      <c r="I370" s="5"/>
      <c r="J370" s="5"/>
      <c r="K370" s="5"/>
      <c r="L370" s="5"/>
      <c r="M370" s="5"/>
    </row>
    <row r="371" spans="7:13" x14ac:dyDescent="0.3">
      <c r="G371" s="5"/>
      <c r="H371" s="5"/>
      <c r="I371" s="5"/>
      <c r="J371" s="5"/>
      <c r="K371" s="5"/>
      <c r="L371" s="5"/>
      <c r="M371" s="5"/>
    </row>
    <row r="372" spans="7:13" x14ac:dyDescent="0.3">
      <c r="G372" s="5"/>
      <c r="H372" s="5"/>
      <c r="I372" s="5"/>
      <c r="J372" s="5"/>
      <c r="K372" s="5"/>
      <c r="L372" s="5"/>
      <c r="M372" s="5"/>
    </row>
    <row r="373" spans="7:13" x14ac:dyDescent="0.3">
      <c r="G373" s="5"/>
      <c r="H373" s="5"/>
      <c r="I373" s="5"/>
      <c r="J373" s="5"/>
      <c r="K373" s="5"/>
      <c r="L373" s="5"/>
      <c r="M373" s="5"/>
    </row>
    <row r="374" spans="7:13" x14ac:dyDescent="0.3">
      <c r="G374" s="5"/>
      <c r="H374" s="5"/>
      <c r="I374" s="5"/>
      <c r="J374" s="5"/>
      <c r="K374" s="5"/>
      <c r="L374" s="5"/>
      <c r="M374" s="5"/>
    </row>
    <row r="375" spans="7:13" x14ac:dyDescent="0.3">
      <c r="G375" s="5"/>
      <c r="H375" s="5"/>
      <c r="I375" s="5"/>
      <c r="J375" s="5"/>
      <c r="K375" s="5"/>
      <c r="L375" s="5"/>
      <c r="M375" s="5"/>
    </row>
    <row r="376" spans="7:13" x14ac:dyDescent="0.3">
      <c r="G376" s="5"/>
      <c r="H376" s="5"/>
      <c r="I376" s="5"/>
      <c r="J376" s="5"/>
      <c r="K376" s="5"/>
      <c r="L376" s="5"/>
      <c r="M376" s="5"/>
    </row>
    <row r="377" spans="7:13" x14ac:dyDescent="0.3">
      <c r="G377" s="5"/>
      <c r="H377" s="5"/>
      <c r="I377" s="5"/>
      <c r="J377" s="5"/>
      <c r="K377" s="5"/>
      <c r="L377" s="5"/>
      <c r="M377" s="5"/>
    </row>
    <row r="378" spans="7:13" x14ac:dyDescent="0.3">
      <c r="G378" s="5"/>
      <c r="H378" s="5"/>
      <c r="I378" s="5"/>
      <c r="J378" s="5"/>
      <c r="K378" s="5"/>
      <c r="L378" s="5"/>
      <c r="M378" s="5"/>
    </row>
    <row r="379" spans="7:13" x14ac:dyDescent="0.3">
      <c r="G379" s="5"/>
      <c r="H379" s="5"/>
      <c r="I379" s="5"/>
      <c r="J379" s="5"/>
      <c r="K379" s="5"/>
      <c r="L379" s="5"/>
      <c r="M379" s="5"/>
    </row>
    <row r="380" spans="7:13" x14ac:dyDescent="0.3">
      <c r="G380" s="5"/>
      <c r="H380" s="5"/>
      <c r="I380" s="5"/>
      <c r="J380" s="5"/>
      <c r="K380" s="5"/>
      <c r="L380" s="5"/>
      <c r="M380" s="5"/>
    </row>
    <row r="381" spans="7:13" x14ac:dyDescent="0.3">
      <c r="G381" s="5"/>
      <c r="H381" s="5"/>
      <c r="I381" s="5"/>
      <c r="J381" s="5"/>
      <c r="K381" s="5"/>
      <c r="L381" s="5"/>
      <c r="M381" s="5"/>
    </row>
    <row r="382" spans="7:13" x14ac:dyDescent="0.3">
      <c r="G382" s="5"/>
      <c r="H382" s="5"/>
      <c r="I382" s="5"/>
      <c r="J382" s="5"/>
      <c r="K382" s="5"/>
      <c r="L382" s="5"/>
      <c r="M382" s="5"/>
    </row>
    <row r="383" spans="7:13" x14ac:dyDescent="0.3">
      <c r="G383" s="5"/>
      <c r="H383" s="5"/>
      <c r="I383" s="5"/>
      <c r="J383" s="5"/>
      <c r="K383" s="5"/>
      <c r="L383" s="5"/>
      <c r="M383" s="5"/>
    </row>
    <row r="384" spans="7:13" x14ac:dyDescent="0.3">
      <c r="G384" s="5"/>
      <c r="H384" s="5"/>
      <c r="I384" s="5"/>
      <c r="J384" s="5"/>
      <c r="K384" s="5"/>
      <c r="L384" s="5"/>
      <c r="M384" s="5"/>
    </row>
    <row r="385" spans="7:13" x14ac:dyDescent="0.3">
      <c r="G385" s="5"/>
      <c r="H385" s="5"/>
      <c r="I385" s="5"/>
      <c r="J385" s="5"/>
      <c r="K385" s="5"/>
      <c r="L385" s="5"/>
      <c r="M385" s="5"/>
    </row>
    <row r="386" spans="7:13" x14ac:dyDescent="0.3">
      <c r="G386" s="5"/>
      <c r="H386" s="5"/>
      <c r="I386" s="5"/>
      <c r="J386" s="5"/>
      <c r="K386" s="5"/>
      <c r="L386" s="5"/>
      <c r="M386" s="5"/>
    </row>
    <row r="387" spans="7:13" x14ac:dyDescent="0.3">
      <c r="G387" s="5"/>
      <c r="H387" s="5"/>
      <c r="I387" s="5"/>
      <c r="J387" s="5"/>
      <c r="K387" s="5"/>
      <c r="L387" s="5"/>
      <c r="M387" s="5"/>
    </row>
    <row r="388" spans="7:13" x14ac:dyDescent="0.3">
      <c r="G388" s="5"/>
      <c r="H388" s="5"/>
      <c r="I388" s="5"/>
      <c r="J388" s="5"/>
      <c r="K388" s="5"/>
      <c r="L388" s="5"/>
      <c r="M388" s="5"/>
    </row>
    <row r="389" spans="7:13" x14ac:dyDescent="0.3">
      <c r="G389" s="5"/>
      <c r="H389" s="5"/>
      <c r="I389" s="5"/>
      <c r="J389" s="5"/>
      <c r="K389" s="5"/>
      <c r="L389" s="5"/>
      <c r="M389" s="5"/>
    </row>
    <row r="390" spans="7:13" x14ac:dyDescent="0.3">
      <c r="G390" s="5"/>
      <c r="H390" s="5"/>
      <c r="I390" s="5"/>
      <c r="J390" s="5"/>
      <c r="K390" s="5"/>
      <c r="L390" s="5"/>
      <c r="M390" s="5"/>
    </row>
    <row r="391" spans="7:13" x14ac:dyDescent="0.3">
      <c r="G391" s="5"/>
      <c r="H391" s="5"/>
      <c r="I391" s="5"/>
      <c r="J391" s="5"/>
      <c r="K391" s="5"/>
      <c r="L391" s="5"/>
      <c r="M391" s="5"/>
    </row>
    <row r="392" spans="7:13" x14ac:dyDescent="0.3">
      <c r="G392" s="5"/>
      <c r="H392" s="5"/>
      <c r="I392" s="5"/>
      <c r="J392" s="5"/>
      <c r="K392" s="5"/>
      <c r="L392" s="5"/>
      <c r="M392" s="5"/>
    </row>
    <row r="393" spans="7:13" x14ac:dyDescent="0.3">
      <c r="G393" s="5"/>
      <c r="H393" s="5"/>
      <c r="I393" s="5"/>
      <c r="J393" s="5"/>
      <c r="K393" s="5"/>
      <c r="L393" s="5"/>
      <c r="M393" s="5"/>
    </row>
    <row r="394" spans="7:13" x14ac:dyDescent="0.3">
      <c r="G394" s="5"/>
      <c r="H394" s="5"/>
      <c r="I394" s="5"/>
      <c r="J394" s="5"/>
      <c r="K394" s="5"/>
      <c r="L394" s="5"/>
      <c r="M394" s="5"/>
    </row>
    <row r="395" spans="7:13" x14ac:dyDescent="0.3">
      <c r="G395" s="5"/>
      <c r="H395" s="5"/>
      <c r="I395" s="5"/>
      <c r="J395" s="5"/>
      <c r="K395" s="5"/>
      <c r="L395" s="5"/>
      <c r="M395" s="5"/>
    </row>
    <row r="396" spans="7:13" x14ac:dyDescent="0.3">
      <c r="G396" s="5"/>
      <c r="H396" s="5"/>
      <c r="I396" s="5"/>
      <c r="J396" s="5"/>
      <c r="K396" s="5"/>
      <c r="L396" s="5"/>
      <c r="M396" s="5"/>
    </row>
    <row r="397" spans="7:13" x14ac:dyDescent="0.3">
      <c r="G397" s="5"/>
      <c r="H397" s="5"/>
      <c r="I397" s="5"/>
      <c r="J397" s="5"/>
      <c r="K397" s="5"/>
      <c r="L397" s="5"/>
      <c r="M397" s="5"/>
    </row>
    <row r="398" spans="7:13" x14ac:dyDescent="0.3">
      <c r="G398" s="5"/>
      <c r="H398" s="5"/>
      <c r="I398" s="5"/>
      <c r="J398" s="5"/>
      <c r="K398" s="5"/>
      <c r="L398" s="5"/>
      <c r="M398" s="5"/>
    </row>
    <row r="399" spans="7:13" x14ac:dyDescent="0.3">
      <c r="G399" s="5"/>
      <c r="H399" s="5"/>
      <c r="I399" s="5"/>
      <c r="J399" s="5"/>
      <c r="K399" s="5"/>
      <c r="L399" s="5"/>
      <c r="M399" s="5"/>
    </row>
    <row r="400" spans="7:13" x14ac:dyDescent="0.3">
      <c r="G400" s="5"/>
      <c r="H400" s="5"/>
      <c r="I400" s="5"/>
      <c r="J400" s="5"/>
      <c r="K400" s="5"/>
      <c r="L400" s="5"/>
      <c r="M400" s="5"/>
    </row>
    <row r="401" spans="7:13" x14ac:dyDescent="0.3">
      <c r="G401" s="5"/>
      <c r="H401" s="5"/>
      <c r="I401" s="5"/>
      <c r="J401" s="5"/>
      <c r="K401" s="5"/>
      <c r="L401" s="5"/>
      <c r="M401" s="5"/>
    </row>
    <row r="402" spans="7:13" x14ac:dyDescent="0.3">
      <c r="G402" s="5"/>
      <c r="H402" s="5"/>
      <c r="I402" s="5"/>
      <c r="J402" s="5"/>
      <c r="K402" s="5"/>
      <c r="L402" s="5"/>
      <c r="M402" s="5"/>
    </row>
    <row r="403" spans="7:13" x14ac:dyDescent="0.3">
      <c r="G403" s="5"/>
      <c r="H403" s="5"/>
      <c r="I403" s="5"/>
      <c r="J403" s="5"/>
      <c r="K403" s="5"/>
      <c r="L403" s="5"/>
      <c r="M403" s="5"/>
    </row>
    <row r="404" spans="7:13" x14ac:dyDescent="0.3">
      <c r="G404" s="5"/>
      <c r="H404" s="5"/>
      <c r="I404" s="5"/>
      <c r="J404" s="5"/>
      <c r="K404" s="5"/>
      <c r="L404" s="5"/>
      <c r="M404" s="5"/>
    </row>
    <row r="405" spans="7:13" x14ac:dyDescent="0.3">
      <c r="G405" s="5"/>
      <c r="H405" s="5"/>
      <c r="I405" s="5"/>
      <c r="J405" s="5"/>
      <c r="K405" s="5"/>
      <c r="L405" s="5"/>
      <c r="M405" s="5"/>
    </row>
    <row r="406" spans="7:13" x14ac:dyDescent="0.3">
      <c r="G406" s="5"/>
      <c r="H406" s="5"/>
      <c r="I406" s="5"/>
      <c r="J406" s="5"/>
      <c r="K406" s="5"/>
      <c r="L406" s="5"/>
      <c r="M406" s="5"/>
    </row>
    <row r="407" spans="7:13" x14ac:dyDescent="0.3">
      <c r="G407" s="5"/>
      <c r="H407" s="5"/>
      <c r="I407" s="5"/>
      <c r="J407" s="5"/>
      <c r="K407" s="5"/>
      <c r="L407" s="5"/>
      <c r="M407" s="5"/>
    </row>
    <row r="408" spans="7:13" x14ac:dyDescent="0.3">
      <c r="G408" s="5"/>
      <c r="H408" s="5"/>
      <c r="I408" s="5"/>
      <c r="J408" s="5"/>
      <c r="K408" s="5"/>
      <c r="L408" s="5"/>
      <c r="M408" s="5"/>
    </row>
    <row r="409" spans="7:13" x14ac:dyDescent="0.3">
      <c r="G409" s="5"/>
      <c r="H409" s="5"/>
      <c r="I409" s="5"/>
      <c r="J409" s="5"/>
      <c r="K409" s="5"/>
      <c r="L409" s="5"/>
      <c r="M409" s="5"/>
    </row>
    <row r="410" spans="7:13" x14ac:dyDescent="0.3">
      <c r="G410" s="5"/>
      <c r="H410" s="5"/>
      <c r="I410" s="5"/>
      <c r="J410" s="5"/>
      <c r="K410" s="5"/>
      <c r="L410" s="5"/>
      <c r="M410" s="5"/>
    </row>
    <row r="411" spans="7:13" x14ac:dyDescent="0.3">
      <c r="G411" s="5"/>
      <c r="H411" s="5"/>
      <c r="I411" s="5"/>
      <c r="J411" s="5"/>
      <c r="K411" s="5"/>
      <c r="L411" s="5"/>
      <c r="M411" s="5"/>
    </row>
    <row r="412" spans="7:13" x14ac:dyDescent="0.3">
      <c r="G412" s="5"/>
      <c r="H412" s="5"/>
      <c r="I412" s="5"/>
      <c r="J412" s="5"/>
      <c r="K412" s="5"/>
      <c r="L412" s="5"/>
      <c r="M412" s="5"/>
    </row>
    <row r="413" spans="7:13" x14ac:dyDescent="0.3">
      <c r="G413" s="5"/>
      <c r="H413" s="5"/>
      <c r="I413" s="5"/>
      <c r="J413" s="5"/>
      <c r="K413" s="5"/>
      <c r="L413" s="5"/>
      <c r="M413" s="5"/>
    </row>
    <row r="414" spans="7:13" x14ac:dyDescent="0.3">
      <c r="G414" s="5"/>
      <c r="H414" s="5"/>
      <c r="I414" s="5"/>
      <c r="J414" s="5"/>
      <c r="K414" s="5"/>
      <c r="L414" s="5"/>
      <c r="M414" s="5"/>
    </row>
    <row r="415" spans="7:13" x14ac:dyDescent="0.3">
      <c r="G415" s="5"/>
      <c r="H415" s="5"/>
      <c r="I415" s="5"/>
      <c r="J415" s="5"/>
      <c r="K415" s="5"/>
      <c r="L415" s="5"/>
      <c r="M415" s="5"/>
    </row>
    <row r="416" spans="7:13" x14ac:dyDescent="0.3">
      <c r="G416" s="5"/>
      <c r="H416" s="5"/>
      <c r="I416" s="5"/>
      <c r="J416" s="5"/>
      <c r="K416" s="5"/>
      <c r="L416" s="5"/>
      <c r="M416" s="5"/>
    </row>
    <row r="417" spans="7:13" x14ac:dyDescent="0.3">
      <c r="G417" s="5"/>
      <c r="H417" s="5"/>
      <c r="I417" s="5"/>
      <c r="J417" s="5"/>
      <c r="K417" s="5"/>
      <c r="L417" s="5"/>
      <c r="M417" s="5"/>
    </row>
    <row r="418" spans="7:13" x14ac:dyDescent="0.3">
      <c r="G418" s="5"/>
      <c r="H418" s="5"/>
      <c r="I418" s="5"/>
      <c r="J418" s="5"/>
      <c r="K418" s="5"/>
      <c r="L418" s="5"/>
      <c r="M418" s="5"/>
    </row>
    <row r="419" spans="7:13" x14ac:dyDescent="0.3">
      <c r="G419" s="5"/>
      <c r="H419" s="5"/>
      <c r="I419" s="5"/>
      <c r="J419" s="5"/>
      <c r="K419" s="5"/>
      <c r="L419" s="5"/>
      <c r="M419" s="5"/>
    </row>
    <row r="420" spans="7:13" x14ac:dyDescent="0.3">
      <c r="G420" s="5"/>
      <c r="H420" s="5"/>
      <c r="I420" s="5"/>
      <c r="J420" s="5"/>
      <c r="K420" s="5"/>
      <c r="L420" s="5"/>
      <c r="M420" s="5"/>
    </row>
    <row r="421" spans="7:13" x14ac:dyDescent="0.3">
      <c r="G421" s="5"/>
      <c r="H421" s="5"/>
      <c r="I421" s="5"/>
      <c r="J421" s="5"/>
      <c r="K421" s="5"/>
      <c r="L421" s="5"/>
      <c r="M421" s="5"/>
    </row>
    <row r="422" spans="7:13" x14ac:dyDescent="0.3">
      <c r="G422" s="5"/>
      <c r="H422" s="5"/>
      <c r="I422" s="5"/>
      <c r="J422" s="5"/>
      <c r="K422" s="5"/>
      <c r="L422" s="5"/>
      <c r="M422" s="5"/>
    </row>
    <row r="423" spans="7:13" x14ac:dyDescent="0.3">
      <c r="G423" s="5"/>
      <c r="H423" s="5"/>
      <c r="I423" s="5"/>
      <c r="J423" s="5"/>
      <c r="K423" s="5"/>
      <c r="L423" s="5"/>
      <c r="M423" s="5"/>
    </row>
    <row r="424" spans="7:13" x14ac:dyDescent="0.3">
      <c r="G424" s="5"/>
      <c r="H424" s="5"/>
      <c r="I424" s="5"/>
      <c r="J424" s="5"/>
      <c r="K424" s="5"/>
      <c r="L424" s="5"/>
      <c r="M424" s="5"/>
    </row>
    <row r="425" spans="7:13" x14ac:dyDescent="0.3">
      <c r="G425" s="5"/>
      <c r="H425" s="5"/>
      <c r="I425" s="5"/>
      <c r="J425" s="5"/>
      <c r="K425" s="5"/>
      <c r="L425" s="5"/>
      <c r="M425" s="5"/>
    </row>
    <row r="426" spans="7:13" x14ac:dyDescent="0.3">
      <c r="G426" s="5"/>
      <c r="H426" s="5"/>
      <c r="I426" s="5"/>
      <c r="J426" s="5"/>
      <c r="K426" s="5"/>
      <c r="L426" s="5"/>
      <c r="M426" s="5"/>
    </row>
    <row r="427" spans="7:13" x14ac:dyDescent="0.3">
      <c r="G427" s="5"/>
      <c r="H427" s="5"/>
      <c r="I427" s="5"/>
      <c r="J427" s="5"/>
      <c r="K427" s="5"/>
      <c r="L427" s="5"/>
      <c r="M427" s="5"/>
    </row>
    <row r="428" spans="7:13" x14ac:dyDescent="0.3">
      <c r="G428" s="5"/>
      <c r="H428" s="5"/>
      <c r="I428" s="5"/>
      <c r="J428" s="5"/>
      <c r="K428" s="5"/>
      <c r="L428" s="5"/>
      <c r="M428" s="5"/>
    </row>
    <row r="429" spans="7:13" x14ac:dyDescent="0.3">
      <c r="G429" s="5"/>
      <c r="H429" s="5"/>
      <c r="I429" s="5"/>
      <c r="J429" s="5"/>
      <c r="K429" s="5"/>
      <c r="L429" s="5"/>
      <c r="M429" s="5"/>
    </row>
    <row r="430" spans="7:13" x14ac:dyDescent="0.3">
      <c r="G430" s="5"/>
      <c r="H430" s="5"/>
      <c r="I430" s="5"/>
      <c r="J430" s="5"/>
      <c r="K430" s="5"/>
      <c r="L430" s="5"/>
      <c r="M430" s="5"/>
    </row>
    <row r="431" spans="7:13" x14ac:dyDescent="0.3">
      <c r="G431" s="5"/>
      <c r="H431" s="5"/>
      <c r="I431" s="5"/>
      <c r="J431" s="5"/>
      <c r="K431" s="5"/>
      <c r="L431" s="5"/>
      <c r="M431" s="5"/>
    </row>
    <row r="432" spans="7:13" x14ac:dyDescent="0.3">
      <c r="G432" s="5"/>
      <c r="H432" s="5"/>
      <c r="I432" s="5"/>
      <c r="J432" s="5"/>
      <c r="K432" s="5"/>
      <c r="L432" s="5"/>
      <c r="M432" s="5"/>
    </row>
    <row r="433" spans="7:13" x14ac:dyDescent="0.3">
      <c r="G433" s="5"/>
      <c r="H433" s="5"/>
      <c r="I433" s="5"/>
      <c r="J433" s="5"/>
      <c r="K433" s="5"/>
      <c r="L433" s="5"/>
      <c r="M433" s="5"/>
    </row>
    <row r="434" spans="7:13" x14ac:dyDescent="0.3">
      <c r="G434" s="5"/>
      <c r="H434" s="5"/>
      <c r="I434" s="5"/>
      <c r="J434" s="5"/>
      <c r="K434" s="5"/>
      <c r="L434" s="5"/>
      <c r="M434" s="5"/>
    </row>
    <row r="435" spans="7:13" x14ac:dyDescent="0.3">
      <c r="G435" s="5"/>
      <c r="H435" s="5"/>
      <c r="I435" s="5"/>
      <c r="J435" s="5"/>
      <c r="K435" s="5"/>
      <c r="L435" s="5"/>
      <c r="M435" s="5"/>
    </row>
    <row r="436" spans="7:13" x14ac:dyDescent="0.3">
      <c r="G436" s="5"/>
      <c r="H436" s="5"/>
      <c r="I436" s="5"/>
      <c r="J436" s="5"/>
      <c r="K436" s="5"/>
      <c r="L436" s="5"/>
      <c r="M436" s="5"/>
    </row>
    <row r="437" spans="7:13" x14ac:dyDescent="0.3">
      <c r="G437" s="5"/>
      <c r="H437" s="5"/>
      <c r="I437" s="5"/>
      <c r="J437" s="5"/>
      <c r="K437" s="5"/>
      <c r="L437" s="5"/>
      <c r="M437" s="5"/>
    </row>
    <row r="438" spans="7:13" x14ac:dyDescent="0.3">
      <c r="G438" s="5"/>
      <c r="H438" s="5"/>
      <c r="I438" s="5"/>
      <c r="J438" s="5"/>
      <c r="K438" s="5"/>
      <c r="L438" s="5"/>
      <c r="M438" s="5"/>
    </row>
    <row r="439" spans="7:13" x14ac:dyDescent="0.3">
      <c r="G439" s="5"/>
      <c r="H439" s="5"/>
      <c r="I439" s="5"/>
      <c r="J439" s="5"/>
      <c r="K439" s="5"/>
      <c r="L439" s="5"/>
      <c r="M439" s="5"/>
    </row>
    <row r="440" spans="7:13" x14ac:dyDescent="0.3">
      <c r="G440" s="5"/>
      <c r="H440" s="5"/>
      <c r="I440" s="5"/>
      <c r="J440" s="5"/>
      <c r="K440" s="5"/>
      <c r="L440" s="5"/>
      <c r="M440" s="5"/>
    </row>
    <row r="441" spans="7:13" x14ac:dyDescent="0.3">
      <c r="G441" s="5"/>
      <c r="H441" s="5"/>
      <c r="I441" s="5"/>
      <c r="J441" s="5"/>
      <c r="K441" s="5"/>
      <c r="L441" s="5"/>
      <c r="M441" s="5"/>
    </row>
    <row r="442" spans="7:13" x14ac:dyDescent="0.3">
      <c r="G442" s="5"/>
      <c r="H442" s="5"/>
      <c r="I442" s="5"/>
      <c r="J442" s="5"/>
      <c r="K442" s="5"/>
      <c r="L442" s="5"/>
      <c r="M442" s="5"/>
    </row>
    <row r="443" spans="7:13" x14ac:dyDescent="0.3">
      <c r="G443" s="5"/>
      <c r="H443" s="5"/>
      <c r="I443" s="5"/>
      <c r="J443" s="5"/>
      <c r="K443" s="5"/>
      <c r="L443" s="5"/>
      <c r="M443" s="5"/>
    </row>
    <row r="444" spans="7:13" x14ac:dyDescent="0.3">
      <c r="G444" s="5"/>
      <c r="H444" s="5"/>
      <c r="I444" s="5"/>
      <c r="J444" s="5"/>
      <c r="K444" s="5"/>
      <c r="L444" s="5"/>
      <c r="M444" s="5"/>
    </row>
    <row r="445" spans="7:13" x14ac:dyDescent="0.3">
      <c r="G445" s="5"/>
      <c r="H445" s="5"/>
      <c r="I445" s="5"/>
      <c r="J445" s="5"/>
      <c r="K445" s="5"/>
      <c r="L445" s="5"/>
      <c r="M445" s="5"/>
    </row>
    <row r="446" spans="7:13" x14ac:dyDescent="0.3">
      <c r="G446" s="5"/>
      <c r="H446" s="5"/>
      <c r="I446" s="5"/>
      <c r="J446" s="5"/>
      <c r="K446" s="5"/>
      <c r="L446" s="5"/>
      <c r="M446" s="5"/>
    </row>
    <row r="447" spans="7:13" x14ac:dyDescent="0.3">
      <c r="G447" s="5"/>
      <c r="H447" s="5"/>
      <c r="I447" s="5"/>
      <c r="J447" s="5"/>
      <c r="K447" s="5"/>
      <c r="L447" s="5"/>
      <c r="M447" s="5"/>
    </row>
    <row r="448" spans="7:13" x14ac:dyDescent="0.3">
      <c r="G448" s="5"/>
      <c r="H448" s="5"/>
      <c r="I448" s="5"/>
      <c r="J448" s="5"/>
      <c r="K448" s="5"/>
      <c r="L448" s="5"/>
      <c r="M448" s="5"/>
    </row>
    <row r="449" spans="7:13" x14ac:dyDescent="0.3">
      <c r="G449" s="5"/>
      <c r="H449" s="5"/>
      <c r="I449" s="5"/>
      <c r="J449" s="5"/>
      <c r="K449" s="5"/>
      <c r="L449" s="5"/>
      <c r="M449" s="5"/>
    </row>
    <row r="450" spans="7:13" x14ac:dyDescent="0.3">
      <c r="G450" s="5"/>
      <c r="H450" s="5"/>
      <c r="I450" s="5"/>
      <c r="J450" s="5"/>
      <c r="K450" s="5"/>
      <c r="L450" s="5"/>
      <c r="M450" s="5"/>
    </row>
    <row r="451" spans="7:13" x14ac:dyDescent="0.3">
      <c r="G451" s="5"/>
      <c r="H451" s="5"/>
      <c r="I451" s="5"/>
      <c r="J451" s="5"/>
      <c r="K451" s="5"/>
      <c r="L451" s="5"/>
      <c r="M451" s="5"/>
    </row>
    <row r="452" spans="7:13" x14ac:dyDescent="0.3">
      <c r="G452" s="5"/>
      <c r="H452" s="5"/>
      <c r="I452" s="5"/>
      <c r="J452" s="5"/>
      <c r="K452" s="5"/>
      <c r="L452" s="5"/>
      <c r="M452" s="5"/>
    </row>
    <row r="453" spans="7:13" x14ac:dyDescent="0.3">
      <c r="G453" s="5"/>
      <c r="H453" s="5"/>
      <c r="I453" s="5"/>
      <c r="J453" s="5"/>
      <c r="K453" s="5"/>
      <c r="L453" s="5"/>
      <c r="M453" s="5"/>
    </row>
    <row r="454" spans="7:13" x14ac:dyDescent="0.3">
      <c r="G454" s="5"/>
      <c r="H454" s="5"/>
      <c r="I454" s="5"/>
      <c r="J454" s="5"/>
      <c r="K454" s="5"/>
      <c r="L454" s="5"/>
      <c r="M454" s="5"/>
    </row>
    <row r="455" spans="7:13" x14ac:dyDescent="0.3">
      <c r="G455" s="5"/>
      <c r="H455" s="5"/>
      <c r="I455" s="5"/>
      <c r="J455" s="5"/>
      <c r="K455" s="5"/>
      <c r="L455" s="5"/>
      <c r="M455" s="5"/>
    </row>
    <row r="456" spans="7:13" x14ac:dyDescent="0.3">
      <c r="G456" s="5"/>
      <c r="H456" s="5"/>
      <c r="I456" s="5"/>
      <c r="J456" s="5"/>
      <c r="K456" s="5"/>
      <c r="L456" s="5"/>
      <c r="M456" s="5"/>
    </row>
    <row r="457" spans="7:13" x14ac:dyDescent="0.3">
      <c r="G457" s="5"/>
      <c r="H457" s="5"/>
      <c r="I457" s="5"/>
      <c r="J457" s="5"/>
      <c r="K457" s="5"/>
      <c r="L457" s="5"/>
      <c r="M457" s="5"/>
    </row>
    <row r="458" spans="7:13" x14ac:dyDescent="0.3">
      <c r="G458" s="5"/>
      <c r="H458" s="5"/>
      <c r="I458" s="5"/>
      <c r="J458" s="5"/>
      <c r="K458" s="5"/>
      <c r="L458" s="5"/>
      <c r="M458" s="5"/>
    </row>
    <row r="459" spans="7:13" x14ac:dyDescent="0.3">
      <c r="G459" s="5"/>
      <c r="H459" s="5"/>
      <c r="I459" s="5"/>
      <c r="J459" s="5"/>
      <c r="K459" s="5"/>
      <c r="L459" s="5"/>
      <c r="M459" s="5"/>
    </row>
    <row r="460" spans="7:13" x14ac:dyDescent="0.3">
      <c r="G460" s="5"/>
      <c r="H460" s="5"/>
      <c r="I460" s="5"/>
      <c r="J460" s="5"/>
      <c r="K460" s="5"/>
      <c r="L460" s="5"/>
      <c r="M460" s="5"/>
    </row>
    <row r="461" spans="7:13" x14ac:dyDescent="0.3">
      <c r="G461" s="5"/>
      <c r="H461" s="5"/>
      <c r="I461" s="5"/>
      <c r="J461" s="5"/>
      <c r="K461" s="5"/>
      <c r="L461" s="5"/>
      <c r="M461" s="5"/>
    </row>
    <row r="462" spans="7:13" x14ac:dyDescent="0.3">
      <c r="G462" s="5"/>
      <c r="H462" s="5"/>
      <c r="I462" s="5"/>
      <c r="J462" s="5"/>
      <c r="K462" s="5"/>
      <c r="L462" s="5"/>
      <c r="M462" s="5"/>
    </row>
    <row r="463" spans="7:13" x14ac:dyDescent="0.3">
      <c r="G463" s="5"/>
      <c r="H463" s="5"/>
      <c r="I463" s="5"/>
      <c r="J463" s="5"/>
      <c r="K463" s="5"/>
      <c r="L463" s="5"/>
      <c r="M463" s="5"/>
    </row>
    <row r="464" spans="7:13" x14ac:dyDescent="0.3">
      <c r="G464" s="5"/>
      <c r="H464" s="5"/>
      <c r="I464" s="5"/>
      <c r="J464" s="5"/>
      <c r="K464" s="5"/>
      <c r="L464" s="5"/>
      <c r="M464" s="5"/>
    </row>
    <row r="465" spans="7:13" x14ac:dyDescent="0.3">
      <c r="G465" s="5"/>
      <c r="H465" s="5"/>
      <c r="I465" s="5"/>
      <c r="J465" s="5"/>
      <c r="K465" s="5"/>
      <c r="L465" s="5"/>
      <c r="M465" s="5"/>
    </row>
    <row r="466" spans="7:13" x14ac:dyDescent="0.3">
      <c r="G466" s="5"/>
      <c r="H466" s="5"/>
      <c r="I466" s="5"/>
      <c r="J466" s="5"/>
      <c r="K466" s="5"/>
      <c r="L466" s="5"/>
      <c r="M466" s="5"/>
    </row>
    <row r="467" spans="7:13" x14ac:dyDescent="0.3">
      <c r="G467" s="5"/>
      <c r="H467" s="5"/>
      <c r="I467" s="5"/>
      <c r="J467" s="5"/>
      <c r="K467" s="5"/>
      <c r="L467" s="5"/>
      <c r="M467" s="5"/>
    </row>
    <row r="468" spans="7:13" x14ac:dyDescent="0.3">
      <c r="G468" s="5"/>
      <c r="H468" s="5"/>
      <c r="I468" s="5"/>
      <c r="J468" s="5"/>
      <c r="K468" s="5"/>
      <c r="L468" s="5"/>
      <c r="M468" s="5"/>
    </row>
    <row r="469" spans="7:13" x14ac:dyDescent="0.3">
      <c r="G469" s="5"/>
      <c r="H469" s="5"/>
      <c r="I469" s="5"/>
      <c r="J469" s="5"/>
      <c r="K469" s="5"/>
      <c r="L469" s="5"/>
      <c r="M469" s="5"/>
    </row>
  </sheetData>
  <mergeCells count="1">
    <mergeCell ref="D9:E9"/>
  </mergeCells>
  <phoneticPr fontId="4" type="noConversion"/>
  <hyperlinks>
    <hyperlink ref="I31" r:id="rId1" display="https://www.thelec.kr/news/articleView.html?idxno=23442"/>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D81"/>
  <sheetViews>
    <sheetView tabSelected="1" workbookViewId="0">
      <selection activeCell="P8" sqref="P8"/>
    </sheetView>
    <sheetView tabSelected="1" topLeftCell="K8" zoomScaleNormal="100" workbookViewId="1">
      <selection activeCell="Y22" sqref="Y22"/>
    </sheetView>
    <sheetView workbookViewId="2">
      <selection activeCell="H12" sqref="H12"/>
    </sheetView>
  </sheetViews>
  <sheetFormatPr defaultRowHeight="13.5" x14ac:dyDescent="0.3"/>
  <cols>
    <col min="1" max="1" width="9" style="121"/>
    <col min="2" max="2" width="14.75" style="121" customWidth="1"/>
    <col min="3" max="3" width="11.5" style="121" bestFit="1" customWidth="1"/>
    <col min="4" max="4" width="9" style="121"/>
    <col min="5" max="5" width="9.5" style="121" bestFit="1" customWidth="1"/>
    <col min="6" max="6" width="9.625" style="121" bestFit="1" customWidth="1"/>
    <col min="7" max="7" width="9" style="121"/>
    <col min="8" max="8" width="14.75" style="121" customWidth="1"/>
    <col min="9" max="9" width="12.875" style="121" bestFit="1" customWidth="1"/>
    <col min="10" max="10" width="9" style="121"/>
    <col min="11" max="11" width="9.5" style="121" bestFit="1" customWidth="1"/>
    <col min="12" max="12" width="9.625" style="121" bestFit="1" customWidth="1"/>
    <col min="13" max="13" width="9" style="121"/>
    <col min="14" max="14" width="14.75" style="121" customWidth="1"/>
    <col min="15" max="15" width="11.5" style="121" bestFit="1" customWidth="1"/>
    <col min="16" max="16" width="12.875" style="121" bestFit="1" customWidth="1"/>
    <col min="17" max="17" width="9.125" style="121" bestFit="1" customWidth="1"/>
    <col min="18" max="18" width="10.5" style="121" bestFit="1" customWidth="1"/>
    <col min="19" max="19" width="12.875" style="121" bestFit="1" customWidth="1"/>
    <col min="20" max="27" width="9" style="121"/>
    <col min="28" max="30" width="10.5" style="121" bestFit="1" customWidth="1"/>
    <col min="31" max="16384" width="9" style="121"/>
  </cols>
  <sheetData>
    <row r="1" spans="2:30" x14ac:dyDescent="0.3">
      <c r="AA1" s="498" t="s">
        <v>190</v>
      </c>
    </row>
    <row r="3" spans="2:30" x14ac:dyDescent="0.3">
      <c r="B3" s="121" t="s">
        <v>431</v>
      </c>
      <c r="D3" s="122"/>
      <c r="E3" s="122"/>
      <c r="F3" s="122"/>
      <c r="J3" s="122"/>
      <c r="K3" s="122"/>
      <c r="L3" s="122"/>
      <c r="P3" s="122"/>
      <c r="Q3" s="122"/>
      <c r="R3" s="122"/>
      <c r="S3" s="122"/>
    </row>
    <row r="4" spans="2:30" x14ac:dyDescent="0.3">
      <c r="D4" s="122"/>
      <c r="E4" s="122"/>
      <c r="F4" s="122"/>
      <c r="J4" s="122"/>
      <c r="K4" s="122"/>
      <c r="L4" s="122"/>
      <c r="P4" s="122"/>
      <c r="Q4" s="122"/>
      <c r="R4" s="122"/>
      <c r="S4" s="122"/>
    </row>
    <row r="5" spans="2:30" x14ac:dyDescent="0.3">
      <c r="B5" s="123" t="s">
        <v>185</v>
      </c>
      <c r="C5" s="124">
        <v>2023</v>
      </c>
      <c r="D5" s="124">
        <v>2024</v>
      </c>
      <c r="E5" s="124">
        <v>2025</v>
      </c>
      <c r="F5" s="124">
        <v>2026</v>
      </c>
      <c r="H5" s="123" t="s">
        <v>186</v>
      </c>
      <c r="I5" s="124">
        <v>2023</v>
      </c>
      <c r="J5" s="124">
        <v>2024</v>
      </c>
      <c r="K5" s="124">
        <v>2025</v>
      </c>
      <c r="L5" s="124">
        <v>2026</v>
      </c>
      <c r="N5" s="123" t="s">
        <v>187</v>
      </c>
      <c r="O5" s="124">
        <v>2023</v>
      </c>
      <c r="P5" s="124">
        <v>2024</v>
      </c>
      <c r="Q5" s="124">
        <v>2025</v>
      </c>
      <c r="R5" s="124">
        <v>2026</v>
      </c>
    </row>
    <row r="6" spans="2:30" s="128" customFormat="1" x14ac:dyDescent="0.3">
      <c r="B6" s="125" t="s">
        <v>188</v>
      </c>
      <c r="C6" s="126"/>
      <c r="D6" s="126"/>
      <c r="E6" s="126"/>
      <c r="F6" s="127"/>
      <c r="H6" s="125" t="s">
        <v>188</v>
      </c>
      <c r="I6" s="126">
        <v>15537</v>
      </c>
      <c r="J6" s="126">
        <v>21729.904999999999</v>
      </c>
      <c r="K6" s="126">
        <v>23750.786164999998</v>
      </c>
      <c r="L6" s="127">
        <v>26624.631290964997</v>
      </c>
      <c r="N6" s="125" t="s">
        <v>188</v>
      </c>
      <c r="O6" s="126">
        <v>15537</v>
      </c>
      <c r="P6" s="126">
        <v>21729.904999999999</v>
      </c>
      <c r="Q6" s="126">
        <v>23750.786164999998</v>
      </c>
      <c r="R6" s="127">
        <v>26624.631290964997</v>
      </c>
      <c r="S6" s="129"/>
    </row>
    <row r="7" spans="2:30" s="128" customFormat="1" x14ac:dyDescent="0.3">
      <c r="B7" s="130" t="s">
        <v>189</v>
      </c>
      <c r="C7" s="131"/>
      <c r="D7" s="132"/>
      <c r="E7" s="131"/>
      <c r="F7" s="133"/>
      <c r="H7" s="130" t="s">
        <v>189</v>
      </c>
      <c r="I7" s="131"/>
      <c r="J7" s="132">
        <f>J6/I6-1</f>
        <v>0.39859078329149766</v>
      </c>
      <c r="K7" s="132">
        <f>K6/J6-1</f>
        <v>9.2999999999999972E-2</v>
      </c>
      <c r="L7" s="134">
        <f>L6/K6-1</f>
        <v>0.121</v>
      </c>
      <c r="N7" s="130"/>
      <c r="O7" s="131"/>
      <c r="P7" s="135">
        <f>P6/O6-1</f>
        <v>0.39859078329149766</v>
      </c>
      <c r="Q7" s="135">
        <f>Q6/P6-1</f>
        <v>9.2999999999999972E-2</v>
      </c>
      <c r="R7" s="136">
        <f>R6/Q6-1</f>
        <v>0.121</v>
      </c>
    </row>
    <row r="8" spans="2:30" s="128" customFormat="1" x14ac:dyDescent="0.3">
      <c r="B8" s="274" t="s">
        <v>244</v>
      </c>
      <c r="C8" s="167"/>
      <c r="D8" s="275">
        <f>SUM(D9,D12,D20,D41)</f>
        <v>-685.41748677742589</v>
      </c>
      <c r="E8" s="275">
        <f>SUM(E9,E12,E20,E41)</f>
        <v>485.29912929561351</v>
      </c>
      <c r="F8" s="169">
        <f>SUM(F9,F12,F20,F41)</f>
        <v>955.25918389941762</v>
      </c>
      <c r="H8" s="148" t="s">
        <v>244</v>
      </c>
      <c r="I8" s="167"/>
      <c r="J8" s="275">
        <f>SUM(J9,J12,J20,J41)</f>
        <v>18193</v>
      </c>
      <c r="K8" s="275">
        <f>SUM(K9,K12,K20,K41)</f>
        <v>20909.828000000001</v>
      </c>
      <c r="L8" s="169">
        <f>SUM(L9,L12,L20,L41)</f>
        <v>22898.429</v>
      </c>
      <c r="N8" s="148" t="s">
        <v>244</v>
      </c>
      <c r="O8" s="167"/>
      <c r="P8" s="275">
        <f>SUM(P9,P12,P20,P41)</f>
        <v>18878.417486777427</v>
      </c>
      <c r="Q8" s="275">
        <f>SUM(Q9,Q12,Q20,Q41)</f>
        <v>20424.528870704387</v>
      </c>
      <c r="R8" s="169">
        <f>SUM(R9,R12,R20,R41)</f>
        <v>21943.169816100581</v>
      </c>
    </row>
    <row r="9" spans="2:30" s="128" customFormat="1" x14ac:dyDescent="0.3">
      <c r="B9" s="148" t="s">
        <v>216</v>
      </c>
      <c r="C9" s="167"/>
      <c r="D9" s="168">
        <f t="shared" ref="D9:D12" si="0">J9-P9</f>
        <v>0</v>
      </c>
      <c r="E9" s="168">
        <f t="shared" ref="E9:E12" si="1">K9-Q9</f>
        <v>0</v>
      </c>
      <c r="F9" s="169">
        <f t="shared" ref="F9:F12" si="2">L9-R9</f>
        <v>0</v>
      </c>
      <c r="H9" s="148" t="s">
        <v>216</v>
      </c>
      <c r="I9" s="168">
        <f>('부문별 재고'!G27+'부문별 재고'!G33)/10^6</f>
        <v>6664.4436795051815</v>
      </c>
      <c r="J9" s="168">
        <v>5771</v>
      </c>
      <c r="K9" s="168">
        <f>'2025(반도체)'!D7/10^3</f>
        <v>6308.6689999999999</v>
      </c>
      <c r="L9" s="169">
        <f>'2026(반도체)'!D7/10^3</f>
        <v>6960.0780000000004</v>
      </c>
      <c r="N9" s="185" t="s">
        <v>216</v>
      </c>
      <c r="O9" s="126">
        <f>('부문별 재고'!G27+'부문별 재고'!G33)/10^6</f>
        <v>6664.4436795051815</v>
      </c>
      <c r="P9" s="187">
        <v>5771</v>
      </c>
      <c r="Q9" s="187">
        <v>6308.6689999999999</v>
      </c>
      <c r="R9" s="188">
        <v>6960.0780000000004</v>
      </c>
    </row>
    <row r="10" spans="2:30" s="128" customFormat="1" x14ac:dyDescent="0.3">
      <c r="B10" s="148"/>
      <c r="C10" s="167"/>
      <c r="D10" s="168"/>
      <c r="E10" s="168"/>
      <c r="F10" s="169"/>
      <c r="H10" s="148"/>
      <c r="I10" s="167"/>
      <c r="J10" s="168"/>
      <c r="K10" s="168"/>
      <c r="L10" s="169"/>
      <c r="N10" s="150" t="s">
        <v>189</v>
      </c>
      <c r="O10" s="167"/>
      <c r="P10" s="488">
        <f>P9/O9-1</f>
        <v>-0.13406125439288241</v>
      </c>
      <c r="Q10" s="488">
        <f t="shared" ref="Q10:R10" si="3">Q9/P9-1</f>
        <v>9.3167388667475315E-2</v>
      </c>
      <c r="R10" s="489">
        <f t="shared" si="3"/>
        <v>0.10325617020008515</v>
      </c>
    </row>
    <row r="11" spans="2:30" s="128" customFormat="1" x14ac:dyDescent="0.3">
      <c r="B11" s="166"/>
      <c r="C11" s="167"/>
      <c r="D11" s="168"/>
      <c r="E11" s="168"/>
      <c r="F11" s="169"/>
      <c r="H11" s="166"/>
      <c r="I11" s="167"/>
      <c r="J11" s="168"/>
      <c r="K11" s="168"/>
      <c r="L11" s="169"/>
      <c r="N11" s="154" t="s">
        <v>193</v>
      </c>
      <c r="O11" s="132">
        <f>O9/O6</f>
        <v>0.42894018661937194</v>
      </c>
      <c r="P11" s="490">
        <f>P9/P6</f>
        <v>0.26557870363446134</v>
      </c>
      <c r="Q11" s="490">
        <f t="shared" ref="Q11:R11" si="4">Q9/Q6</f>
        <v>0.26561937597234903</v>
      </c>
      <c r="R11" s="491">
        <f t="shared" si="4"/>
        <v>0.26141500041587001</v>
      </c>
    </row>
    <row r="12" spans="2:30" s="128" customFormat="1" x14ac:dyDescent="0.3">
      <c r="B12" s="185" t="s">
        <v>218</v>
      </c>
      <c r="C12" s="186"/>
      <c r="D12" s="126">
        <f t="shared" si="0"/>
        <v>877.52175444064687</v>
      </c>
      <c r="E12" s="126">
        <f t="shared" si="1"/>
        <v>1981.4727449960574</v>
      </c>
      <c r="F12" s="127">
        <f t="shared" si="2"/>
        <v>2560.2067355514664</v>
      </c>
      <c r="H12" s="185" t="s">
        <v>218</v>
      </c>
      <c r="I12" s="126">
        <f>'제조원가명세서(반도체)'!C8/10^6</f>
        <v>4748.9930450000002</v>
      </c>
      <c r="J12" s="126">
        <v>6296</v>
      </c>
      <c r="K12" s="126">
        <f>'2025(반도체)'!D11/10^3</f>
        <v>7608.3540000000003</v>
      </c>
      <c r="L12" s="127">
        <f>'2026(반도체)'!D11/10^3</f>
        <v>8395.491</v>
      </c>
      <c r="N12" s="185" t="s">
        <v>218</v>
      </c>
      <c r="O12" s="126">
        <f>'제조원가명세서(반도체)'!C8/10^6</f>
        <v>4748.9930450000002</v>
      </c>
      <c r="P12" s="459">
        <f>O71</f>
        <v>5418.4782455593531</v>
      </c>
      <c r="Q12" s="459">
        <f>P71</f>
        <v>5626.8812550039429</v>
      </c>
      <c r="R12" s="460">
        <f>Q71</f>
        <v>5835.2842644485336</v>
      </c>
    </row>
    <row r="13" spans="2:30" s="128" customFormat="1" x14ac:dyDescent="0.3">
      <c r="B13" s="148"/>
      <c r="C13" s="167"/>
      <c r="D13" s="168"/>
      <c r="E13" s="168"/>
      <c r="F13" s="169"/>
      <c r="H13" s="148"/>
      <c r="I13" s="167"/>
      <c r="J13" s="168"/>
      <c r="K13" s="168"/>
      <c r="L13" s="169"/>
      <c r="N13" s="166" t="s">
        <v>411</v>
      </c>
      <c r="O13" s="167"/>
      <c r="P13" s="488">
        <f>P12/O12-1</f>
        <v>0.1409741379310343</v>
      </c>
      <c r="Q13" s="488">
        <f>Q12/P12-1</f>
        <v>3.8461538461538325E-2</v>
      </c>
      <c r="R13" s="489">
        <f t="shared" ref="R13" si="5">R12/Q12-1</f>
        <v>3.7037037037036979E-2</v>
      </c>
    </row>
    <row r="14" spans="2:30" s="128" customFormat="1" ht="16.5" x14ac:dyDescent="0.3">
      <c r="B14" s="130"/>
      <c r="C14" s="131"/>
      <c r="D14" s="132"/>
      <c r="E14" s="131"/>
      <c r="F14" s="133"/>
      <c r="H14" s="130"/>
      <c r="I14" s="131"/>
      <c r="J14" s="272"/>
      <c r="K14" s="272"/>
      <c r="L14" s="273"/>
      <c r="N14" s="130" t="s">
        <v>412</v>
      </c>
      <c r="O14" s="132">
        <f>O12/O6</f>
        <v>0.30565701518954752</v>
      </c>
      <c r="P14" s="490">
        <f>P12/P6</f>
        <v>0.24935581842439503</v>
      </c>
      <c r="Q14" s="490">
        <f t="shared" ref="Q14:R14" si="6">Q12/Q6</f>
        <v>0.23691347376517224</v>
      </c>
      <c r="R14" s="491">
        <f t="shared" si="6"/>
        <v>0.21916864127349336</v>
      </c>
      <c r="AA14" s="492"/>
      <c r="AB14" s="493">
        <v>2022</v>
      </c>
      <c r="AC14" s="493">
        <v>2023</v>
      </c>
      <c r="AD14" s="493">
        <v>2024</v>
      </c>
    </row>
    <row r="15" spans="2:30" ht="16.5" x14ac:dyDescent="0.3">
      <c r="B15" s="137" t="s">
        <v>190</v>
      </c>
      <c r="C15" s="138">
        <f>I15-O15</f>
        <v>0</v>
      </c>
      <c r="D15" s="138">
        <f t="shared" ref="D15:D19" si="7">J15-P15</f>
        <v>0</v>
      </c>
      <c r="E15" s="478">
        <f t="shared" ref="E15:E19" si="8">K15-Q15</f>
        <v>0</v>
      </c>
      <c r="F15" s="127">
        <f t="shared" ref="F15:F19" si="9">L15-R15</f>
        <v>0</v>
      </c>
      <c r="H15" s="137" t="s">
        <v>190</v>
      </c>
      <c r="I15" s="138">
        <f>SUMIF('2023 원장 피벗'!E:E,H15,'2023 원장 피벗'!C:C)/10^6</f>
        <v>1753.07005</v>
      </c>
      <c r="J15" s="138">
        <v>2051</v>
      </c>
      <c r="K15" s="478">
        <f>'2025(반도체)'!D18/10^3</f>
        <v>1900</v>
      </c>
      <c r="L15" s="479">
        <f>'2026(반도체)'!D18/10^3</f>
        <v>1820</v>
      </c>
      <c r="N15" s="137" t="s">
        <v>190</v>
      </c>
      <c r="O15" s="138">
        <f>SUMIF('2023 원장 피벗'!E:E,H15,'2023 원장 피벗'!C:C)/10^6</f>
        <v>1753.07005</v>
      </c>
      <c r="P15" s="499">
        <f>J15</f>
        <v>2051</v>
      </c>
      <c r="Q15" s="499">
        <f t="shared" ref="Q15:R15" si="10">K15</f>
        <v>1900</v>
      </c>
      <c r="R15" s="500">
        <f t="shared" si="10"/>
        <v>1820</v>
      </c>
      <c r="S15" s="121" t="s">
        <v>437</v>
      </c>
      <c r="AA15" s="494" t="s">
        <v>446</v>
      </c>
      <c r="AB15" s="495">
        <f>28880+36176+23430+30347</f>
        <v>118833</v>
      </c>
      <c r="AC15" s="495">
        <f>33562+39756+36875+36381</f>
        <v>146574</v>
      </c>
      <c r="AD15" s="495">
        <f>32902+46256+57195+49783</f>
        <v>186136</v>
      </c>
    </row>
    <row r="16" spans="2:30" ht="16.5" x14ac:dyDescent="0.3">
      <c r="B16" s="141" t="s">
        <v>27</v>
      </c>
      <c r="C16" s="142">
        <f t="shared" ref="C16:C19" si="11">I16-O16</f>
        <v>0</v>
      </c>
      <c r="D16" s="142">
        <f t="shared" si="7"/>
        <v>164</v>
      </c>
      <c r="E16" s="157">
        <f t="shared" si="8"/>
        <v>180</v>
      </c>
      <c r="F16" s="169">
        <f t="shared" si="9"/>
        <v>127</v>
      </c>
      <c r="H16" s="141" t="s">
        <v>27</v>
      </c>
      <c r="I16" s="142">
        <f>SUMIF('2023 원장 피벗'!E:E,H16,'2023 원장 피벗'!C:C)/10^6</f>
        <v>1747.5055850000001</v>
      </c>
      <c r="J16" s="142">
        <v>1814</v>
      </c>
      <c r="K16" s="157">
        <f>'2025(반도체)'!D19/10^3</f>
        <v>1900</v>
      </c>
      <c r="L16" s="480">
        <f>'2026(반도체)'!D19/10^3</f>
        <v>1920</v>
      </c>
      <c r="N16" s="141" t="s">
        <v>27</v>
      </c>
      <c r="O16" s="142">
        <f>SUMIF('2023 원장 피벗'!E:E,H16,'2023 원장 피벗'!C:C)/10^6</f>
        <v>1747.5055850000001</v>
      </c>
      <c r="P16" s="142">
        <v>1650</v>
      </c>
      <c r="Q16" s="142">
        <v>1720</v>
      </c>
      <c r="R16" s="143">
        <v>1793</v>
      </c>
      <c r="S16" s="121" t="s">
        <v>435</v>
      </c>
      <c r="AA16" s="494" t="s">
        <v>447</v>
      </c>
      <c r="AB16" s="493"/>
      <c r="AC16" s="496">
        <f>AC15/AB15-1</f>
        <v>0.23344525510590497</v>
      </c>
      <c r="AD16" s="496">
        <f>AD15/AC15-1</f>
        <v>0.26991144404873979</v>
      </c>
    </row>
    <row r="17" spans="2:30" ht="18" customHeight="1" x14ac:dyDescent="0.3">
      <c r="B17" s="141" t="s">
        <v>219</v>
      </c>
      <c r="C17" s="142">
        <f t="shared" si="11"/>
        <v>0</v>
      </c>
      <c r="D17" s="142">
        <f t="shared" si="7"/>
        <v>11.412658181899999</v>
      </c>
      <c r="E17" s="157">
        <f t="shared" si="8"/>
        <v>-1.4272705007609687E-2</v>
      </c>
      <c r="F17" s="169">
        <f t="shared" si="9"/>
        <v>-0.44893104096824743</v>
      </c>
      <c r="H17" s="141" t="s">
        <v>231</v>
      </c>
      <c r="I17" s="142">
        <f>SUMIF('2023 원장 피벗'!E:E,H17,'2023 원장 피벗'!C:C)/10^6</f>
        <v>23.168001</v>
      </c>
      <c r="J17" s="142">
        <v>35</v>
      </c>
      <c r="K17" s="157">
        <f>'2025(반도체)'!D22/10^3</f>
        <v>24</v>
      </c>
      <c r="L17" s="480">
        <f>'2026(반도체)'!D22/10^3</f>
        <v>24</v>
      </c>
      <c r="N17" s="141" t="s">
        <v>231</v>
      </c>
      <c r="O17" s="142">
        <f>SUMIF('2023 원장 피벗'!E:E,H17,'2023 원장 피벗'!C:C)/10^6</f>
        <v>23.168001</v>
      </c>
      <c r="P17" s="146">
        <f>O17*(1+P46)</f>
        <v>23.587341818100001</v>
      </c>
      <c r="Q17" s="146">
        <f>P17*(1+Q46)</f>
        <v>24.01427270500761</v>
      </c>
      <c r="R17" s="147">
        <f>Q17*(1+R46)</f>
        <v>24.448931040968247</v>
      </c>
      <c r="S17" s="121" t="s">
        <v>434</v>
      </c>
      <c r="AA17" s="494" t="s">
        <v>190</v>
      </c>
      <c r="AB17" s="494"/>
      <c r="AC17" s="497">
        <f>O15</f>
        <v>1753.07005</v>
      </c>
      <c r="AD17" s="497">
        <f>P15</f>
        <v>2051</v>
      </c>
    </row>
    <row r="18" spans="2:30" ht="16.5" x14ac:dyDescent="0.3">
      <c r="B18" s="141" t="s">
        <v>191</v>
      </c>
      <c r="C18" s="142">
        <f t="shared" si="11"/>
        <v>0</v>
      </c>
      <c r="D18" s="142">
        <f t="shared" si="7"/>
        <v>0</v>
      </c>
      <c r="E18" s="157">
        <f t="shared" si="8"/>
        <v>0</v>
      </c>
      <c r="F18" s="169">
        <f t="shared" si="9"/>
        <v>0</v>
      </c>
      <c r="H18" s="141" t="s">
        <v>191</v>
      </c>
      <c r="I18" s="142">
        <f>SUMIF('2023 원장 피벗'!E:E,H18,'2023 원장 피벗'!C:C)/10^6</f>
        <v>1474.957764</v>
      </c>
      <c r="J18" s="142">
        <v>828</v>
      </c>
      <c r="K18" s="157">
        <f>'2025(반도체)'!D20/10^3</f>
        <v>1648.6559999999999</v>
      </c>
      <c r="L18" s="169">
        <f>'2026(반도체)'!D20/10^3</f>
        <v>2243.7109999999998</v>
      </c>
      <c r="N18" s="141" t="s">
        <v>191</v>
      </c>
      <c r="O18" s="142">
        <f>SUMIF('2023 원장 피벗'!E:E,H18,'2023 원장 피벗'!C:C)/10^6</f>
        <v>1474.957764</v>
      </c>
      <c r="P18" s="477">
        <f>J18</f>
        <v>828</v>
      </c>
      <c r="Q18" s="477">
        <f>K18</f>
        <v>1648.6559999999999</v>
      </c>
      <c r="R18" s="477">
        <f>L18</f>
        <v>2243.7109999999998</v>
      </c>
      <c r="S18" s="121" t="s">
        <v>449</v>
      </c>
      <c r="AA18" s="494" t="s">
        <v>447</v>
      </c>
      <c r="AB18" s="493"/>
      <c r="AC18" s="496"/>
      <c r="AD18" s="496">
        <f>AD17/AC17-1</f>
        <v>0.16994754430948156</v>
      </c>
    </row>
    <row r="19" spans="2:30" x14ac:dyDescent="0.3">
      <c r="B19" s="141" t="s">
        <v>433</v>
      </c>
      <c r="C19" s="142">
        <f t="shared" si="11"/>
        <v>0</v>
      </c>
      <c r="D19" s="142">
        <f t="shared" si="7"/>
        <v>-16.34914879996137</v>
      </c>
      <c r="E19" s="157">
        <f t="shared" si="8"/>
        <v>-88.63161963835779</v>
      </c>
      <c r="F19" s="169">
        <f t="shared" si="9"/>
        <v>-106.7410456145991</v>
      </c>
      <c r="H19" s="141" t="s">
        <v>433</v>
      </c>
      <c r="I19" s="142">
        <f>SUMIF('2023 원장 피벗'!E:E,H19,'2023 원장 피벗'!C:C)/10^6</f>
        <v>179.001</v>
      </c>
      <c r="J19" s="142">
        <f>35+199</f>
        <v>234</v>
      </c>
      <c r="K19" s="157">
        <f>'2025(반도체)'!D21/10^3</f>
        <v>185</v>
      </c>
      <c r="L19" s="169">
        <f>'2026(반도체)'!D21/10^3</f>
        <v>200</v>
      </c>
      <c r="N19" s="484" t="s">
        <v>433</v>
      </c>
      <c r="O19" s="485">
        <f>SUMIF('2023 원장 피벗'!E:E,H19,'2023 원장 피벗'!C:C)/10^6</f>
        <v>179.001</v>
      </c>
      <c r="P19" s="486">
        <f>O19*(1+$P$7)</f>
        <v>250.34914879996137</v>
      </c>
      <c r="Q19" s="486">
        <f t="shared" ref="Q18:Q19" si="12">P19*(1+$Q$7)</f>
        <v>273.63161963835779</v>
      </c>
      <c r="R19" s="487">
        <f t="shared" ref="R18:R19" si="13">Q19*(1+$R$7)</f>
        <v>306.7410456145991</v>
      </c>
      <c r="S19" s="121" t="s">
        <v>434</v>
      </c>
    </row>
    <row r="20" spans="2:30" x14ac:dyDescent="0.3">
      <c r="B20" s="161" t="s">
        <v>192</v>
      </c>
      <c r="C20" s="256">
        <f>SUM(C15:C19)</f>
        <v>0</v>
      </c>
      <c r="D20" s="256">
        <f>SUM(D15:D19)</f>
        <v>159.06350938193862</v>
      </c>
      <c r="E20" s="256">
        <f t="shared" ref="E20" si="14">K20-Q20</f>
        <v>91.354107656635279</v>
      </c>
      <c r="F20" s="257">
        <f t="shared" ref="F20" si="15">L20-R20</f>
        <v>19.810023344432921</v>
      </c>
      <c r="H20" s="161" t="s">
        <v>192</v>
      </c>
      <c r="I20" s="256">
        <f>SUM(I15:I19)</f>
        <v>5177.7024000000001</v>
      </c>
      <c r="J20" s="256">
        <f>SUM(J15:J19)</f>
        <v>4962</v>
      </c>
      <c r="K20" s="256">
        <f>SUM(K15:K19)</f>
        <v>5657.6559999999999</v>
      </c>
      <c r="L20" s="257">
        <f>SUM(L15:L19)</f>
        <v>6207.7109999999993</v>
      </c>
      <c r="N20" s="161" t="s">
        <v>192</v>
      </c>
      <c r="O20" s="256">
        <f>SUM(O15:O19)</f>
        <v>5177.7024000000001</v>
      </c>
      <c r="P20" s="256">
        <f>SUM(P15:P19)</f>
        <v>4802.9364906180617</v>
      </c>
      <c r="Q20" s="256">
        <f>SUM(Q15:Q19)</f>
        <v>5566.3018923433647</v>
      </c>
      <c r="R20" s="257">
        <f>SUM(R15:R19)</f>
        <v>6187.9009766555664</v>
      </c>
      <c r="S20" s="149"/>
      <c r="AA20" s="121" t="s">
        <v>448</v>
      </c>
    </row>
    <row r="21" spans="2:30" s="153" customFormat="1" ht="12" x14ac:dyDescent="0.3">
      <c r="B21" s="150"/>
      <c r="C21" s="151"/>
      <c r="D21" s="151"/>
      <c r="E21" s="151"/>
      <c r="F21" s="152"/>
      <c r="H21" s="150" t="s">
        <v>189</v>
      </c>
      <c r="I21" s="151"/>
      <c r="J21" s="151">
        <f>J20/I20-1</f>
        <v>-4.1659868284434465E-2</v>
      </c>
      <c r="K21" s="151">
        <f>K20/J20-1</f>
        <v>0.14019669488109643</v>
      </c>
      <c r="L21" s="152">
        <f>L20/K20-1</f>
        <v>9.7223125619514406E-2</v>
      </c>
      <c r="N21" s="150" t="s">
        <v>189</v>
      </c>
      <c r="O21" s="151"/>
      <c r="P21" s="151">
        <f>P20/O20-1</f>
        <v>-7.2380735783875605E-2</v>
      </c>
      <c r="Q21" s="151">
        <f>Q20/P20-1</f>
        <v>0.1589372258443229</v>
      </c>
      <c r="R21" s="152">
        <f>R20/Q20-1</f>
        <v>0.11167182383104879</v>
      </c>
    </row>
    <row r="22" spans="2:30" s="153" customFormat="1" ht="12" x14ac:dyDescent="0.3">
      <c r="B22" s="150"/>
      <c r="C22" s="171"/>
      <c r="D22" s="171"/>
      <c r="E22" s="171"/>
      <c r="F22" s="172"/>
      <c r="H22" s="154" t="s">
        <v>193</v>
      </c>
      <c r="I22" s="155">
        <f>I20/I6</f>
        <v>0.33324981656690483</v>
      </c>
      <c r="J22" s="155">
        <f>J20/J6</f>
        <v>0.22834890442457068</v>
      </c>
      <c r="K22" s="155">
        <f>K20/K6</f>
        <v>0.23820920961080955</v>
      </c>
      <c r="L22" s="156">
        <f>L20/L6</f>
        <v>0.23315669359547417</v>
      </c>
      <c r="N22" s="154" t="s">
        <v>193</v>
      </c>
      <c r="O22" s="155">
        <f>O20/O6</f>
        <v>0.33324981656690483</v>
      </c>
      <c r="P22" s="155">
        <f>P20/P6</f>
        <v>0.22102887659279052</v>
      </c>
      <c r="Q22" s="155">
        <f>Q20/Q6</f>
        <v>0.23436284818841344</v>
      </c>
      <c r="R22" s="156">
        <f>R20/R6</f>
        <v>0.23241264485624691</v>
      </c>
      <c r="T22" s="481"/>
    </row>
    <row r="23" spans="2:30" x14ac:dyDescent="0.3">
      <c r="B23" s="137" t="s">
        <v>194</v>
      </c>
      <c r="C23" s="138">
        <f t="shared" ref="C23:D41" si="16">I23-O23</f>
        <v>0</v>
      </c>
      <c r="D23" s="138">
        <f t="shared" si="16"/>
        <v>-397.7060334580857</v>
      </c>
      <c r="E23" s="139"/>
      <c r="F23" s="173"/>
      <c r="H23" s="137" t="s">
        <v>194</v>
      </c>
      <c r="I23" s="138">
        <f>SUMIF('2023 원장 피벗'!E:E,H23,'2023 원장 피벗'!C:C)/10^6</f>
        <v>826.41627700000004</v>
      </c>
      <c r="J23" s="138">
        <v>444</v>
      </c>
      <c r="K23" s="139"/>
      <c r="L23" s="140"/>
      <c r="N23" s="137" t="s">
        <v>194</v>
      </c>
      <c r="O23" s="138">
        <f>SUMIF('2023 원장 피벗'!E:E,H23,'2023 원장 피벗'!C:C)/10^6</f>
        <v>826.41627700000004</v>
      </c>
      <c r="P23" s="182">
        <f>O23*(1+$P$46*(1+$P$47))</f>
        <v>841.7060334580857</v>
      </c>
      <c r="Q23" s="182">
        <f t="shared" ref="Q23:Q40" si="17">P23*(1+$Q$46)</f>
        <v>856.94091266367707</v>
      </c>
      <c r="R23" s="183">
        <f t="shared" ref="R23:R40" si="18">Q23*(1+$R$46)</f>
        <v>872.45154318288962</v>
      </c>
    </row>
    <row r="24" spans="2:30" x14ac:dyDescent="0.3">
      <c r="B24" s="141" t="s">
        <v>195</v>
      </c>
      <c r="C24" s="142">
        <f t="shared" si="16"/>
        <v>0</v>
      </c>
      <c r="D24" s="142">
        <f t="shared" si="16"/>
        <v>-34.587024755100003</v>
      </c>
      <c r="E24" s="144"/>
      <c r="F24" s="174"/>
      <c r="H24" s="141" t="s">
        <v>195</v>
      </c>
      <c r="I24" s="142">
        <f>SUMIF('2023 원장 피벗'!E:E,H24,'2023 원장 피벗'!C:C)/10^6</f>
        <v>89.958770999999999</v>
      </c>
      <c r="J24" s="142">
        <v>57</v>
      </c>
      <c r="K24" s="144"/>
      <c r="L24" s="145"/>
      <c r="N24" s="141" t="s">
        <v>195</v>
      </c>
      <c r="O24" s="142">
        <f>SUMIF('2023 원장 피벗'!E:E,H24,'2023 원장 피벗'!C:C)/10^6</f>
        <v>89.958770999999999</v>
      </c>
      <c r="P24" s="146">
        <f t="shared" ref="P24:P40" si="19">O24*(1+$P$46)</f>
        <v>91.587024755100003</v>
      </c>
      <c r="Q24" s="146">
        <f t="shared" si="17"/>
        <v>93.244749903167317</v>
      </c>
      <c r="R24" s="147">
        <f t="shared" si="18"/>
        <v>94.932479876414646</v>
      </c>
    </row>
    <row r="25" spans="2:30" x14ac:dyDescent="0.3">
      <c r="B25" s="141" t="s">
        <v>196</v>
      </c>
      <c r="C25" s="142">
        <f t="shared" si="16"/>
        <v>0</v>
      </c>
      <c r="D25" s="142">
        <f t="shared" si="16"/>
        <v>-11.285150903000002</v>
      </c>
      <c r="E25" s="144"/>
      <c r="F25" s="174"/>
      <c r="H25" s="141" t="s">
        <v>196</v>
      </c>
      <c r="I25" s="142">
        <f>SUMIF('2023 원장 피벗'!E:E,H25,'2023 원장 피벗'!C:C)/10^6</f>
        <v>15.99563</v>
      </c>
      <c r="J25" s="142">
        <v>5</v>
      </c>
      <c r="K25" s="144"/>
      <c r="L25" s="145"/>
      <c r="N25" s="141" t="s">
        <v>196</v>
      </c>
      <c r="O25" s="142">
        <f>SUMIF('2023 원장 피벗'!E:E,H25,'2023 원장 피벗'!C:C)/10^6</f>
        <v>15.99563</v>
      </c>
      <c r="P25" s="146">
        <f t="shared" si="19"/>
        <v>16.285150903000002</v>
      </c>
      <c r="Q25" s="146">
        <f t="shared" si="17"/>
        <v>16.579912134344301</v>
      </c>
      <c r="R25" s="147">
        <f t="shared" si="18"/>
        <v>16.880008543975933</v>
      </c>
    </row>
    <row r="26" spans="2:30" x14ac:dyDescent="0.3">
      <c r="B26" s="141" t="s">
        <v>197</v>
      </c>
      <c r="C26" s="142">
        <f t="shared" si="16"/>
        <v>0</v>
      </c>
      <c r="D26" s="142">
        <f t="shared" si="16"/>
        <v>1.4267998824999997</v>
      </c>
      <c r="E26" s="144"/>
      <c r="F26" s="174"/>
      <c r="H26" s="141" t="s">
        <v>197</v>
      </c>
      <c r="I26" s="142">
        <f>SUMIF('2023 원장 피벗'!E:E,H26,'2023 원장 피벗'!C:C)/10^6</f>
        <v>3.5096750000000001</v>
      </c>
      <c r="J26" s="142">
        <v>5</v>
      </c>
      <c r="K26" s="144"/>
      <c r="L26" s="145"/>
      <c r="N26" s="141" t="s">
        <v>197</v>
      </c>
      <c r="O26" s="142">
        <f>SUMIF('2023 원장 피벗'!E:E,H26,'2023 원장 피벗'!C:C)/10^6</f>
        <v>3.5096750000000001</v>
      </c>
      <c r="P26" s="146">
        <f t="shared" si="19"/>
        <v>3.5732001175000003</v>
      </c>
      <c r="Q26" s="146">
        <f t="shared" si="17"/>
        <v>3.6378750396267505</v>
      </c>
      <c r="R26" s="147">
        <f t="shared" si="18"/>
        <v>3.7037205778439946</v>
      </c>
    </row>
    <row r="27" spans="2:30" x14ac:dyDescent="0.3">
      <c r="B27" s="141" t="s">
        <v>198</v>
      </c>
      <c r="C27" s="142">
        <f t="shared" si="16"/>
        <v>0</v>
      </c>
      <c r="D27" s="142">
        <f t="shared" si="16"/>
        <v>-24.17857925780001</v>
      </c>
      <c r="E27" s="144"/>
      <c r="F27" s="174"/>
      <c r="H27" s="141" t="s">
        <v>198</v>
      </c>
      <c r="I27" s="142">
        <f>SUMIF('2023 원장 피벗'!E:E,H27,'2023 원장 피벗'!C:C)/10^6</f>
        <v>249.659738</v>
      </c>
      <c r="J27" s="142">
        <v>230</v>
      </c>
      <c r="K27" s="144"/>
      <c r="L27" s="145"/>
      <c r="N27" s="141" t="s">
        <v>198</v>
      </c>
      <c r="O27" s="142">
        <f>SUMIF('2023 원장 피벗'!E:E,H27,'2023 원장 피벗'!C:C)/10^6</f>
        <v>249.659738</v>
      </c>
      <c r="P27" s="146">
        <f t="shared" si="19"/>
        <v>254.17857925780001</v>
      </c>
      <c r="Q27" s="146">
        <f t="shared" si="17"/>
        <v>258.77921154236617</v>
      </c>
      <c r="R27" s="147">
        <f t="shared" si="18"/>
        <v>263.46311527128302</v>
      </c>
    </row>
    <row r="28" spans="2:30" x14ac:dyDescent="0.3">
      <c r="B28" s="141" t="s">
        <v>199</v>
      </c>
      <c r="C28" s="142">
        <f t="shared" si="16"/>
        <v>0</v>
      </c>
      <c r="D28" s="142">
        <f t="shared" si="16"/>
        <v>45.580803869500002</v>
      </c>
      <c r="E28" s="144"/>
      <c r="F28" s="174"/>
      <c r="H28" s="141" t="s">
        <v>199</v>
      </c>
      <c r="I28" s="142">
        <f>SUMIF('2023 원장 피벗'!E:E,H28,'2023 원장 피벗'!C:C)/10^6</f>
        <v>12.198404999999999</v>
      </c>
      <c r="J28" s="142">
        <v>58</v>
      </c>
      <c r="K28" s="144"/>
      <c r="L28" s="145"/>
      <c r="N28" s="141" t="s">
        <v>199</v>
      </c>
      <c r="O28" s="142">
        <f>SUMIF('2023 원장 피벗'!E:E,H28,'2023 원장 피벗'!C:C)/10^6</f>
        <v>12.198404999999999</v>
      </c>
      <c r="P28" s="146">
        <f t="shared" si="19"/>
        <v>12.4191961305</v>
      </c>
      <c r="Q28" s="146">
        <f t="shared" si="17"/>
        <v>12.64398358046205</v>
      </c>
      <c r="R28" s="147">
        <f t="shared" si="18"/>
        <v>12.872839683268413</v>
      </c>
    </row>
    <row r="29" spans="2:30" x14ac:dyDescent="0.3">
      <c r="B29" s="141" t="s">
        <v>200</v>
      </c>
      <c r="C29" s="142">
        <f t="shared" si="16"/>
        <v>0</v>
      </c>
      <c r="D29" s="142">
        <f t="shared" si="16"/>
        <v>31</v>
      </c>
      <c r="E29" s="144"/>
      <c r="F29" s="174"/>
      <c r="H29" s="141" t="s">
        <v>200</v>
      </c>
      <c r="I29" s="142">
        <f>SUMIF('2023 원장 피벗'!E:E,H29,'2023 원장 피벗'!C:C)/10^6</f>
        <v>0</v>
      </c>
      <c r="J29" s="142">
        <v>31</v>
      </c>
      <c r="K29" s="144"/>
      <c r="L29" s="145"/>
      <c r="N29" s="141" t="s">
        <v>200</v>
      </c>
      <c r="O29" s="142">
        <f>SUMIF('2023 원장 피벗'!E:E,H29,'2023 원장 피벗'!C:C)/10^6</f>
        <v>0</v>
      </c>
      <c r="P29" s="146">
        <f t="shared" si="19"/>
        <v>0</v>
      </c>
      <c r="Q29" s="146">
        <f t="shared" si="17"/>
        <v>0</v>
      </c>
      <c r="R29" s="147">
        <f t="shared" si="18"/>
        <v>0</v>
      </c>
    </row>
    <row r="30" spans="2:30" x14ac:dyDescent="0.3">
      <c r="B30" s="141" t="s">
        <v>201</v>
      </c>
      <c r="C30" s="142">
        <f t="shared" si="16"/>
        <v>0</v>
      </c>
      <c r="D30" s="142">
        <f t="shared" si="16"/>
        <v>36</v>
      </c>
      <c r="E30" s="144"/>
      <c r="F30" s="174"/>
      <c r="H30" s="141" t="s">
        <v>201</v>
      </c>
      <c r="I30" s="142">
        <f>SUMIF('2023 원장 피벗'!E:E,H30,'2023 원장 피벗'!C:C)/10^6</f>
        <v>0</v>
      </c>
      <c r="J30" s="142">
        <v>36</v>
      </c>
      <c r="K30" s="144"/>
      <c r="L30" s="145"/>
      <c r="N30" s="141" t="s">
        <v>201</v>
      </c>
      <c r="O30" s="142">
        <f>SUMIF('2023 원장 피벗'!E:E,H30,'2023 원장 피벗'!C:C)/10^6</f>
        <v>0</v>
      </c>
      <c r="P30" s="146">
        <f t="shared" si="19"/>
        <v>0</v>
      </c>
      <c r="Q30" s="146">
        <f t="shared" si="17"/>
        <v>0</v>
      </c>
      <c r="R30" s="147">
        <f t="shared" si="18"/>
        <v>0</v>
      </c>
    </row>
    <row r="31" spans="2:30" x14ac:dyDescent="0.3">
      <c r="B31" s="141" t="s">
        <v>202</v>
      </c>
      <c r="C31" s="142">
        <f t="shared" si="16"/>
        <v>0</v>
      </c>
      <c r="D31" s="142">
        <f t="shared" si="16"/>
        <v>-1.62325864</v>
      </c>
      <c r="E31" s="144"/>
      <c r="F31" s="174"/>
      <c r="H31" s="141" t="s">
        <v>202</v>
      </c>
      <c r="I31" s="142">
        <f>SUMIF('2023 원장 피벗'!E:E,H31,'2023 원장 피벗'!C:C)/10^6</f>
        <v>1.5944</v>
      </c>
      <c r="J31" s="142">
        <v>0</v>
      </c>
      <c r="K31" s="144"/>
      <c r="L31" s="145"/>
      <c r="N31" s="141" t="s">
        <v>202</v>
      </c>
      <c r="O31" s="142">
        <f>SUMIF('2023 원장 피벗'!E:E,H31,'2023 원장 피벗'!C:C)/10^6</f>
        <v>1.5944</v>
      </c>
      <c r="P31" s="146">
        <f t="shared" si="19"/>
        <v>1.62325864</v>
      </c>
      <c r="Q31" s="146">
        <f t="shared" si="17"/>
        <v>1.652639621384</v>
      </c>
      <c r="R31" s="147">
        <f t="shared" si="18"/>
        <v>1.6825523985310504</v>
      </c>
    </row>
    <row r="32" spans="2:30" x14ac:dyDescent="0.3">
      <c r="B32" s="141" t="s">
        <v>203</v>
      </c>
      <c r="C32" s="142">
        <f t="shared" si="16"/>
        <v>0</v>
      </c>
      <c r="D32" s="142">
        <f t="shared" si="16"/>
        <v>2</v>
      </c>
      <c r="E32" s="144"/>
      <c r="F32" s="174"/>
      <c r="H32" s="141" t="s">
        <v>203</v>
      </c>
      <c r="I32" s="142">
        <f>SUMIF('2023 원장 피벗'!E:E,H32,'2023 원장 피벗'!C:C)/10^6</f>
        <v>0</v>
      </c>
      <c r="J32" s="142">
        <v>2</v>
      </c>
      <c r="K32" s="144"/>
      <c r="L32" s="145"/>
      <c r="N32" s="141" t="s">
        <v>203</v>
      </c>
      <c r="O32" s="142">
        <f>SUMIF('2023 원장 피벗'!E:E,H32,'2023 원장 피벗'!C:C)/10^6</f>
        <v>0</v>
      </c>
      <c r="P32" s="146">
        <f t="shared" si="19"/>
        <v>0</v>
      </c>
      <c r="Q32" s="146">
        <f t="shared" si="17"/>
        <v>0</v>
      </c>
      <c r="R32" s="147">
        <f t="shared" si="18"/>
        <v>0</v>
      </c>
    </row>
    <row r="33" spans="2:21" x14ac:dyDescent="0.3">
      <c r="B33" s="141" t="s">
        <v>204</v>
      </c>
      <c r="C33" s="142">
        <f t="shared" si="16"/>
        <v>0</v>
      </c>
      <c r="D33" s="142">
        <f t="shared" si="16"/>
        <v>-18.406570599999998</v>
      </c>
      <c r="E33" s="144"/>
      <c r="F33" s="174"/>
      <c r="H33" s="141" t="s">
        <v>204</v>
      </c>
      <c r="I33" s="142">
        <f>SUMIF('2023 원장 피벗'!E:E,H33,'2023 원장 피벗'!C:C)/10^6</f>
        <v>21.026</v>
      </c>
      <c r="J33" s="142">
        <v>3</v>
      </c>
      <c r="K33" s="144"/>
      <c r="L33" s="145"/>
      <c r="N33" s="141" t="s">
        <v>204</v>
      </c>
      <c r="O33" s="142">
        <f>SUMIF('2023 원장 피벗'!E:E,H33,'2023 원장 피벗'!C:C)/10^6</f>
        <v>21.026</v>
      </c>
      <c r="P33" s="146">
        <f t="shared" si="19"/>
        <v>21.406570599999998</v>
      </c>
      <c r="Q33" s="146">
        <f t="shared" si="17"/>
        <v>21.794029527859998</v>
      </c>
      <c r="R33" s="147">
        <f t="shared" si="18"/>
        <v>22.188501462314264</v>
      </c>
    </row>
    <row r="34" spans="2:21" x14ac:dyDescent="0.3">
      <c r="B34" s="141" t="s">
        <v>205</v>
      </c>
      <c r="C34" s="142">
        <f t="shared" si="16"/>
        <v>0</v>
      </c>
      <c r="D34" s="142">
        <f t="shared" si="16"/>
        <v>29.423187148899984</v>
      </c>
      <c r="E34" s="144"/>
      <c r="F34" s="174"/>
      <c r="H34" s="141" t="s">
        <v>205</v>
      </c>
      <c r="I34" s="142">
        <f>SUMIF('2023 원장 피벗'!E:E,H34,'2023 원장 피벗'!C:C)/10^6</f>
        <v>161.65093100000001</v>
      </c>
      <c r="J34" s="142">
        <v>194</v>
      </c>
      <c r="K34" s="144"/>
      <c r="L34" s="145"/>
      <c r="N34" s="141" t="s">
        <v>205</v>
      </c>
      <c r="O34" s="142">
        <f>SUMIF('2023 원장 피벗'!E:E,H34,'2023 원장 피벗'!C:C)/10^6</f>
        <v>161.65093100000001</v>
      </c>
      <c r="P34" s="146">
        <f t="shared" si="19"/>
        <v>164.57681285110002</v>
      </c>
      <c r="Q34" s="146">
        <f t="shared" si="17"/>
        <v>167.55565316370493</v>
      </c>
      <c r="R34" s="147">
        <f t="shared" si="18"/>
        <v>170.58841048596798</v>
      </c>
    </row>
    <row r="35" spans="2:21" x14ac:dyDescent="0.3">
      <c r="B35" s="141" t="s">
        <v>206</v>
      </c>
      <c r="C35" s="142">
        <f t="shared" si="16"/>
        <v>0</v>
      </c>
      <c r="D35" s="142">
        <f t="shared" si="16"/>
        <v>0</v>
      </c>
      <c r="E35" s="144"/>
      <c r="F35" s="174"/>
      <c r="H35" s="141" t="s">
        <v>206</v>
      </c>
      <c r="I35" s="142">
        <f>SUMIF('2023 원장 피벗'!E:E,H35,'2023 원장 피벗'!C:C)/10^6</f>
        <v>0</v>
      </c>
      <c r="J35" s="142">
        <v>0</v>
      </c>
      <c r="K35" s="144"/>
      <c r="L35" s="145"/>
      <c r="N35" s="141" t="s">
        <v>206</v>
      </c>
      <c r="O35" s="142">
        <f>SUMIF('2023 원장 피벗'!E:E,H35,'2023 원장 피벗'!C:C)/10^6</f>
        <v>0</v>
      </c>
      <c r="P35" s="146">
        <f t="shared" si="19"/>
        <v>0</v>
      </c>
      <c r="Q35" s="146">
        <f t="shared" si="17"/>
        <v>0</v>
      </c>
      <c r="R35" s="147">
        <f t="shared" si="18"/>
        <v>0</v>
      </c>
    </row>
    <row r="36" spans="2:21" x14ac:dyDescent="0.3">
      <c r="B36" s="141" t="s">
        <v>207</v>
      </c>
      <c r="C36" s="142">
        <f t="shared" si="16"/>
        <v>0</v>
      </c>
      <c r="D36" s="142">
        <f t="shared" si="16"/>
        <v>94</v>
      </c>
      <c r="E36" s="144"/>
      <c r="F36" s="174"/>
      <c r="H36" s="141" t="s">
        <v>207</v>
      </c>
      <c r="I36" s="142">
        <f>SUMIF('2023 원장 피벗'!E:E,H36,'2023 원장 피벗'!C:C)/10^6</f>
        <v>0</v>
      </c>
      <c r="J36" s="142">
        <v>94</v>
      </c>
      <c r="K36" s="144"/>
      <c r="L36" s="145"/>
      <c r="N36" s="141" t="s">
        <v>207</v>
      </c>
      <c r="O36" s="142">
        <f>SUMIF('2023 원장 피벗'!E:E,H36,'2023 원장 피벗'!C:C)/10^6</f>
        <v>0</v>
      </c>
      <c r="P36" s="146">
        <f t="shared" si="19"/>
        <v>0</v>
      </c>
      <c r="Q36" s="146">
        <f t="shared" si="17"/>
        <v>0</v>
      </c>
      <c r="R36" s="147">
        <f t="shared" si="18"/>
        <v>0</v>
      </c>
      <c r="U36" s="476"/>
    </row>
    <row r="37" spans="2:21" x14ac:dyDescent="0.3">
      <c r="B37" s="141" t="s">
        <v>208</v>
      </c>
      <c r="C37" s="142">
        <f t="shared" si="16"/>
        <v>0</v>
      </c>
      <c r="D37" s="142">
        <f t="shared" si="16"/>
        <v>-3.4966349979999993</v>
      </c>
      <c r="E37" s="144"/>
      <c r="F37" s="174"/>
      <c r="H37" s="141" t="s">
        <v>208</v>
      </c>
      <c r="I37" s="142">
        <f>SUMIF('2023 원장 피벗'!E:E,H37,'2023 원장 피벗'!C:C)/10^6</f>
        <v>8.34558</v>
      </c>
      <c r="J37" s="142">
        <v>5</v>
      </c>
      <c r="K37" s="144"/>
      <c r="L37" s="145"/>
      <c r="N37" s="141" t="s">
        <v>208</v>
      </c>
      <c r="O37" s="142">
        <f>SUMIF('2023 원장 피벗'!E:E,H37,'2023 원장 피벗'!C:C)/10^6</f>
        <v>8.34558</v>
      </c>
      <c r="P37" s="146">
        <f t="shared" si="19"/>
        <v>8.4966349979999993</v>
      </c>
      <c r="Q37" s="146">
        <f t="shared" si="17"/>
        <v>8.6504240914637993</v>
      </c>
      <c r="R37" s="147">
        <f t="shared" si="18"/>
        <v>8.8069967675192942</v>
      </c>
    </row>
    <row r="38" spans="2:21" x14ac:dyDescent="0.3">
      <c r="B38" s="141" t="s">
        <v>209</v>
      </c>
      <c r="C38" s="142">
        <f t="shared" si="16"/>
        <v>0</v>
      </c>
      <c r="D38" s="142">
        <f t="shared" si="16"/>
        <v>-1393.8233318889256</v>
      </c>
      <c r="E38" s="144"/>
      <c r="F38" s="174"/>
      <c r="H38" s="141" t="s">
        <v>209</v>
      </c>
      <c r="I38" s="142">
        <f>SUMIF('2023 원장 피벗'!E:E,H38,'2023 원장 피벗'!C:C)/10^6</f>
        <v>1384.224371</v>
      </c>
      <c r="J38" s="142">
        <v>0</v>
      </c>
      <c r="K38" s="144"/>
      <c r="L38" s="145"/>
      <c r="N38" s="141" t="s">
        <v>209</v>
      </c>
      <c r="O38" s="142">
        <f>SUMIF('2023 원장 피벗'!E:E,H38,'2023 원장 피벗'!C:C)/10^6</f>
        <v>1384.224371</v>
      </c>
      <c r="P38" s="179">
        <f>O38*(1+$T$58)</f>
        <v>1393.8233318889256</v>
      </c>
      <c r="Q38" s="179">
        <f t="shared" ref="Q38:R38" si="20">P38*(1+$T$58)</f>
        <v>1403.4888571673227</v>
      </c>
      <c r="R38" s="180">
        <f t="shared" si="20"/>
        <v>1413.2214084286907</v>
      </c>
      <c r="S38" s="121" t="s">
        <v>436</v>
      </c>
    </row>
    <row r="39" spans="2:21" x14ac:dyDescent="0.3">
      <c r="B39" s="141" t="s">
        <v>210</v>
      </c>
      <c r="C39" s="142">
        <f t="shared" si="16"/>
        <v>0</v>
      </c>
      <c r="D39" s="142">
        <f t="shared" si="16"/>
        <v>0</v>
      </c>
      <c r="E39" s="144"/>
      <c r="F39" s="174"/>
      <c r="H39" s="141" t="s">
        <v>210</v>
      </c>
      <c r="I39" s="142">
        <f>SUMIF('2023 원장 피벗'!E:E,H39,'2023 원장 피벗'!C:C)/10^6</f>
        <v>0</v>
      </c>
      <c r="J39" s="142">
        <v>0</v>
      </c>
      <c r="K39" s="144"/>
      <c r="L39" s="145"/>
      <c r="N39" s="141" t="s">
        <v>210</v>
      </c>
      <c r="O39" s="142">
        <f>SUMIF('2023 원장 피벗'!E:E,H39,'2023 원장 피벗'!C:C)/10^6</f>
        <v>0</v>
      </c>
      <c r="P39" s="157">
        <f t="shared" si="19"/>
        <v>0</v>
      </c>
      <c r="Q39" s="157">
        <f t="shared" si="17"/>
        <v>0</v>
      </c>
      <c r="R39" s="158">
        <f t="shared" si="18"/>
        <v>0</v>
      </c>
    </row>
    <row r="40" spans="2:21" x14ac:dyDescent="0.3">
      <c r="B40" s="141" t="s">
        <v>211</v>
      </c>
      <c r="C40" s="142">
        <f t="shared" si="16"/>
        <v>0</v>
      </c>
      <c r="D40" s="142">
        <f t="shared" si="16"/>
        <v>-76.326956999999993</v>
      </c>
      <c r="E40" s="144"/>
      <c r="F40" s="174"/>
      <c r="H40" s="141" t="s">
        <v>211</v>
      </c>
      <c r="I40" s="142">
        <f>SUMIF('2023 원장 피벗'!E:E,H40,'2023 원장 피벗'!C:C)/10^6</f>
        <v>74.97</v>
      </c>
      <c r="J40" s="142">
        <v>0</v>
      </c>
      <c r="K40" s="144"/>
      <c r="L40" s="145"/>
      <c r="N40" s="141" t="s">
        <v>211</v>
      </c>
      <c r="O40" s="142">
        <f>SUMIF('2023 원장 피벗'!E:E,H40,'2023 원장 피벗'!C:C)/10^6</f>
        <v>74.97</v>
      </c>
      <c r="P40" s="146">
        <f t="shared" si="19"/>
        <v>76.326956999999993</v>
      </c>
      <c r="Q40" s="146">
        <f t="shared" si="17"/>
        <v>77.708474921699988</v>
      </c>
      <c r="R40" s="147">
        <f t="shared" si="18"/>
        <v>79.114998317782764</v>
      </c>
    </row>
    <row r="41" spans="2:21" x14ac:dyDescent="0.3">
      <c r="B41" s="161" t="s">
        <v>212</v>
      </c>
      <c r="C41" s="256">
        <f t="shared" si="16"/>
        <v>0</v>
      </c>
      <c r="D41" s="256">
        <f t="shared" si="16"/>
        <v>-1722.0027506000115</v>
      </c>
      <c r="E41" s="256">
        <f t="shared" ref="E41" si="21">K41-Q41</f>
        <v>-1587.5277233570791</v>
      </c>
      <c r="F41" s="257">
        <f t="shared" ref="F41" si="22">L41-R41</f>
        <v>-1624.7575749964817</v>
      </c>
      <c r="H41" s="161" t="s">
        <v>212</v>
      </c>
      <c r="I41" s="256">
        <f>SUM(I23:I40)</f>
        <v>2849.5497780000001</v>
      </c>
      <c r="J41" s="256">
        <f>SUM(J23:J40)</f>
        <v>1164</v>
      </c>
      <c r="K41" s="256">
        <f>'2025(반도체)'!D32/10^3</f>
        <v>1335.1489999999999</v>
      </c>
      <c r="L41" s="257">
        <f>'2026(반도체)'!D35/10^3</f>
        <v>1335.1489999999999</v>
      </c>
      <c r="N41" s="161" t="s">
        <v>212</v>
      </c>
      <c r="O41" s="256">
        <f>SUM(O23:O40)</f>
        <v>2849.5497780000001</v>
      </c>
      <c r="P41" s="256">
        <f>SUM(P23:P40)</f>
        <v>2886.0027506000115</v>
      </c>
      <c r="Q41" s="256">
        <f>SUM(Q23:Q40)</f>
        <v>2922.676723357079</v>
      </c>
      <c r="R41" s="257">
        <f>SUM(R23:R40)</f>
        <v>2959.9065749964816</v>
      </c>
      <c r="S41" s="149"/>
    </row>
    <row r="42" spans="2:21" s="159" customFormat="1" ht="12" x14ac:dyDescent="0.3">
      <c r="B42" s="150" t="s">
        <v>189</v>
      </c>
      <c r="C42" s="151"/>
      <c r="D42" s="151"/>
      <c r="E42" s="151"/>
      <c r="F42" s="152"/>
      <c r="H42" s="150" t="s">
        <v>189</v>
      </c>
      <c r="I42" s="151"/>
      <c r="J42" s="151">
        <f>J41/I41-1</f>
        <v>-0.59151441782604297</v>
      </c>
      <c r="K42" s="151">
        <f>K41/J41-1</f>
        <v>0.14703522336769748</v>
      </c>
      <c r="L42" s="152">
        <f>L41/K41-1</f>
        <v>0</v>
      </c>
      <c r="N42" s="150" t="s">
        <v>189</v>
      </c>
      <c r="O42" s="151"/>
      <c r="P42" s="151">
        <f>P41/O41-1</f>
        <v>1.2792537572583251E-2</v>
      </c>
      <c r="Q42" s="151">
        <f>Q41/P41-1</f>
        <v>1.2707532156524426E-2</v>
      </c>
      <c r="R42" s="152">
        <f>R41/Q41-1</f>
        <v>1.2738272194756872E-2</v>
      </c>
      <c r="S42" s="160"/>
    </row>
    <row r="43" spans="2:21" s="159" customFormat="1" ht="12" x14ac:dyDescent="0.3">
      <c r="B43" s="154" t="s">
        <v>193</v>
      </c>
      <c r="C43" s="155"/>
      <c r="D43" s="155"/>
      <c r="E43" s="155"/>
      <c r="F43" s="156"/>
      <c r="H43" s="154" t="s">
        <v>193</v>
      </c>
      <c r="I43" s="155">
        <f>I41/I6</f>
        <v>0.18340411778335586</v>
      </c>
      <c r="J43" s="155">
        <f>J41/J6</f>
        <v>5.3566732114107264E-2</v>
      </c>
      <c r="K43" s="155">
        <f>K41/K6</f>
        <v>5.6214939190834992E-2</v>
      </c>
      <c r="L43" s="156">
        <f>L41/L6</f>
        <v>5.0147135763456731E-2</v>
      </c>
      <c r="N43" s="154" t="s">
        <v>193</v>
      </c>
      <c r="O43" s="155">
        <f>O41/O6</f>
        <v>0.18340411778335586</v>
      </c>
      <c r="P43" s="155">
        <f>P41/P6</f>
        <v>0.13281248816320235</v>
      </c>
      <c r="Q43" s="155">
        <f>Q41/Q6</f>
        <v>0.12305599920157756</v>
      </c>
      <c r="R43" s="156">
        <f>R41/R6</f>
        <v>0.11117173953131583</v>
      </c>
    </row>
    <row r="44" spans="2:21" x14ac:dyDescent="0.3">
      <c r="B44" s="161" t="s">
        <v>213</v>
      </c>
      <c r="C44" s="162">
        <f t="shared" ref="C44:F44" si="23">I44-O44</f>
        <v>0</v>
      </c>
      <c r="D44" s="162">
        <f t="shared" si="23"/>
        <v>-685.41748677742726</v>
      </c>
      <c r="E44" s="162">
        <f t="shared" si="23"/>
        <v>485.29912929561397</v>
      </c>
      <c r="F44" s="163">
        <f t="shared" si="23"/>
        <v>955.25918389941944</v>
      </c>
      <c r="H44" s="161" t="s">
        <v>213</v>
      </c>
      <c r="I44" s="162">
        <f>I9+I12+I20+I41</f>
        <v>19440.688902505182</v>
      </c>
      <c r="J44" s="162">
        <f>J9+J12+J20+J41</f>
        <v>18193</v>
      </c>
      <c r="K44" s="162">
        <f>K9+K12+K20+K41</f>
        <v>20909.828000000001</v>
      </c>
      <c r="L44" s="163">
        <f>L9+L12+L20+L41</f>
        <v>22898.429</v>
      </c>
      <c r="N44" s="161" t="s">
        <v>213</v>
      </c>
      <c r="O44" s="162">
        <f>O9+O12+O20+O41</f>
        <v>19440.688902505182</v>
      </c>
      <c r="P44" s="162">
        <f>P9+P12+P20+P41</f>
        <v>18878.417486777427</v>
      </c>
      <c r="Q44" s="162">
        <f>Q9+Q12+Q20+Q41</f>
        <v>20424.528870704387</v>
      </c>
      <c r="R44" s="163">
        <f>R9+R12+R20+R41</f>
        <v>21943.169816100581</v>
      </c>
      <c r="S44" s="149"/>
    </row>
    <row r="46" spans="2:21" x14ac:dyDescent="0.3">
      <c r="C46" s="164"/>
      <c r="D46" s="164"/>
      <c r="E46" s="164"/>
      <c r="F46" s="164"/>
      <c r="I46" s="164"/>
      <c r="J46" s="164"/>
      <c r="K46" s="164"/>
      <c r="L46" s="164"/>
      <c r="N46" s="121" t="s">
        <v>214</v>
      </c>
      <c r="O46" s="164"/>
      <c r="P46" s="165">
        <v>1.8100000000000002E-2</v>
      </c>
      <c r="Q46" s="165">
        <v>1.8100000000000002E-2</v>
      </c>
      <c r="R46" s="165">
        <v>1.8100000000000002E-2</v>
      </c>
    </row>
    <row r="47" spans="2:21" x14ac:dyDescent="0.3">
      <c r="D47" s="164"/>
      <c r="E47" s="164"/>
      <c r="F47" s="164"/>
      <c r="J47" s="164"/>
      <c r="K47" s="164"/>
      <c r="L47" s="164"/>
      <c r="N47" s="121" t="s">
        <v>215</v>
      </c>
      <c r="P47" s="184">
        <v>2.2169999999999999E-2</v>
      </c>
      <c r="Q47" s="184">
        <v>2.2599999999999999E-2</v>
      </c>
      <c r="R47" s="184">
        <v>2.24E-2</v>
      </c>
      <c r="S47" s="128"/>
      <c r="T47" s="128"/>
    </row>
    <row r="48" spans="2:21" x14ac:dyDescent="0.3">
      <c r="P48" s="128"/>
      <c r="Q48" s="128"/>
      <c r="R48" s="128"/>
      <c r="S48" s="128"/>
      <c r="T48" s="128"/>
    </row>
    <row r="53" spans="9:20" x14ac:dyDescent="0.3">
      <c r="L53" s="4" t="s">
        <v>242</v>
      </c>
      <c r="M53" s="121" t="s">
        <v>243</v>
      </c>
    </row>
    <row r="55" spans="9:20" x14ac:dyDescent="0.3">
      <c r="M55" s="264" t="s">
        <v>5</v>
      </c>
      <c r="N55" s="264">
        <v>2019</v>
      </c>
      <c r="O55" s="264">
        <f t="shared" ref="O55:Q55" si="24">N55+1</f>
        <v>2020</v>
      </c>
      <c r="P55" s="264">
        <f t="shared" si="24"/>
        <v>2021</v>
      </c>
      <c r="Q55" s="264">
        <f t="shared" si="24"/>
        <v>2022</v>
      </c>
      <c r="R55" s="264" t="s">
        <v>232</v>
      </c>
      <c r="S55" s="264" t="s">
        <v>233</v>
      </c>
      <c r="T55" s="265" t="s">
        <v>234</v>
      </c>
    </row>
    <row r="56" spans="9:20" x14ac:dyDescent="0.3">
      <c r="M56" s="4" t="s">
        <v>235</v>
      </c>
      <c r="N56" s="175">
        <v>560</v>
      </c>
      <c r="O56" s="175">
        <v>801</v>
      </c>
      <c r="P56" s="175">
        <v>376</v>
      </c>
      <c r="Q56" s="175">
        <v>270</v>
      </c>
      <c r="R56" s="175">
        <v>201</v>
      </c>
      <c r="S56" s="175">
        <f>R56/3*4</f>
        <v>268</v>
      </c>
      <c r="T56" s="176"/>
    </row>
    <row r="57" spans="9:20" x14ac:dyDescent="0.3">
      <c r="M57" s="4" t="s">
        <v>236</v>
      </c>
      <c r="N57" s="175">
        <v>2104</v>
      </c>
      <c r="O57" s="175">
        <v>1933</v>
      </c>
      <c r="P57" s="175">
        <v>2136</v>
      </c>
      <c r="Q57" s="175">
        <v>2479</v>
      </c>
      <c r="R57" s="175">
        <v>1853</v>
      </c>
      <c r="S57" s="175">
        <f t="shared" ref="S57:S59" si="25">R57/3*4</f>
        <v>2470.6666666666665</v>
      </c>
      <c r="T57" s="4"/>
    </row>
    <row r="58" spans="9:20" ht="14.25" thickBot="1" x14ac:dyDescent="0.35">
      <c r="M58" s="178" t="s">
        <v>237</v>
      </c>
      <c r="N58" s="177">
        <f t="shared" ref="N58:Q58" si="26">SUM(N56:N57)</f>
        <v>2664</v>
      </c>
      <c r="O58" s="177">
        <f t="shared" si="26"/>
        <v>2734</v>
      </c>
      <c r="P58" s="177">
        <f t="shared" si="26"/>
        <v>2512</v>
      </c>
      <c r="Q58" s="177">
        <f t="shared" si="26"/>
        <v>2749</v>
      </c>
      <c r="R58" s="177">
        <f>SUM(R56:R57)</f>
        <v>2054</v>
      </c>
      <c r="S58" s="177">
        <f t="shared" si="25"/>
        <v>2738.6666666666665</v>
      </c>
      <c r="T58" s="181">
        <f>100*((S58/N58)^(1/4)-1)/100</f>
        <v>6.9345411697896431E-3</v>
      </c>
    </row>
    <row r="59" spans="9:20" ht="14.25" thickTop="1" x14ac:dyDescent="0.3">
      <c r="M59" s="4" t="s">
        <v>238</v>
      </c>
      <c r="N59" s="175">
        <v>37732</v>
      </c>
      <c r="O59" s="175">
        <v>37086</v>
      </c>
      <c r="P59" s="175">
        <v>46898</v>
      </c>
      <c r="Q59" s="175">
        <v>40389</v>
      </c>
      <c r="R59" s="175">
        <v>27217</v>
      </c>
      <c r="S59" s="175">
        <f t="shared" si="25"/>
        <v>36289.333333333336</v>
      </c>
      <c r="T59" s="4"/>
    </row>
    <row r="60" spans="9:20" x14ac:dyDescent="0.3">
      <c r="M60" s="4" t="s">
        <v>239</v>
      </c>
      <c r="N60" s="176">
        <f t="shared" ref="N60:Q60" si="27">N58/N59</f>
        <v>7.0603201526555706E-2</v>
      </c>
      <c r="O60" s="176">
        <f t="shared" si="27"/>
        <v>7.3720541444210752E-2</v>
      </c>
      <c r="P60" s="176">
        <f t="shared" si="27"/>
        <v>5.3563051729284834E-2</v>
      </c>
      <c r="Q60" s="176">
        <f t="shared" si="27"/>
        <v>6.8063086483943644E-2</v>
      </c>
      <c r="R60" s="176">
        <f>R58/R59</f>
        <v>7.5467538670683759E-2</v>
      </c>
      <c r="S60" s="176">
        <f>S58/S59</f>
        <v>7.5467538670683759E-2</v>
      </c>
      <c r="T60" s="4"/>
    </row>
    <row r="61" spans="9:20" x14ac:dyDescent="0.3">
      <c r="M61" s="4" t="s">
        <v>240</v>
      </c>
      <c r="N61" s="4">
        <v>29</v>
      </c>
      <c r="O61" s="4">
        <v>29</v>
      </c>
      <c r="P61" s="4">
        <v>29</v>
      </c>
      <c r="Q61" s="4">
        <v>29</v>
      </c>
      <c r="R61" s="4">
        <v>29</v>
      </c>
      <c r="S61" s="4">
        <v>29</v>
      </c>
      <c r="T61" s="4"/>
    </row>
    <row r="62" spans="9:20" x14ac:dyDescent="0.3">
      <c r="M62" s="4" t="s">
        <v>241</v>
      </c>
      <c r="N62" s="4"/>
      <c r="O62" s="176">
        <f>O58/N58-1</f>
        <v>2.6276276276276267E-2</v>
      </c>
      <c r="P62" s="176">
        <f t="shared" ref="P62:Q62" si="28">P58/O58-1</f>
        <v>-8.1199707388441844E-2</v>
      </c>
      <c r="Q62" s="176">
        <f t="shared" si="28"/>
        <v>9.4347133757961776E-2</v>
      </c>
      <c r="R62" s="176"/>
      <c r="S62" s="176">
        <f>S58/Q58-1</f>
        <v>-3.7589426458106701E-3</v>
      </c>
      <c r="T62" s="4"/>
    </row>
    <row r="64" spans="9:20" x14ac:dyDescent="0.3">
      <c r="I64" s="4"/>
      <c r="J64" s="4"/>
      <c r="K64" s="4"/>
      <c r="L64" s="4" t="s">
        <v>316</v>
      </c>
      <c r="M64" s="264"/>
      <c r="N64" s="264">
        <v>2023</v>
      </c>
      <c r="O64" s="264">
        <v>2024</v>
      </c>
      <c r="P64" s="264">
        <f>O64+1</f>
        <v>2025</v>
      </c>
      <c r="Q64" s="264">
        <f t="shared" ref="Q64:S64" si="29">P64+1</f>
        <v>2026</v>
      </c>
      <c r="R64" s="264">
        <f t="shared" si="29"/>
        <v>2027</v>
      </c>
      <c r="S64" s="264">
        <f t="shared" si="29"/>
        <v>2028</v>
      </c>
      <c r="T64" s="264">
        <v>2029</v>
      </c>
    </row>
    <row r="65" spans="9:20" x14ac:dyDescent="0.3">
      <c r="I65" s="4"/>
      <c r="J65" s="4"/>
      <c r="K65" s="4"/>
      <c r="L65" s="4"/>
      <c r="M65" s="4" t="s">
        <v>305</v>
      </c>
      <c r="N65" s="4"/>
      <c r="O65" s="258">
        <v>1.8100000000000002E-2</v>
      </c>
      <c r="P65" s="258">
        <v>1.8100000000000002E-2</v>
      </c>
      <c r="Q65" s="258">
        <v>1.8100000000000002E-2</v>
      </c>
      <c r="R65" s="258">
        <v>1.8100000000000002E-2</v>
      </c>
      <c r="S65" s="258">
        <v>1.8100000000000002E-2</v>
      </c>
    </row>
    <row r="66" spans="9:20" x14ac:dyDescent="0.3">
      <c r="I66" s="4"/>
      <c r="J66" s="4"/>
      <c r="K66" s="4"/>
      <c r="L66" s="4"/>
      <c r="M66" s="4" t="s">
        <v>306</v>
      </c>
      <c r="N66" s="4"/>
      <c r="O66" s="258">
        <v>2.2170000000000002E-2</v>
      </c>
      <c r="P66" s="258">
        <v>2.2620000000000001E-2</v>
      </c>
      <c r="Q66" s="258">
        <v>2.2460000000000001E-2</v>
      </c>
      <c r="R66" s="258">
        <v>2.1739999999999999E-2</v>
      </c>
      <c r="S66" s="258">
        <v>2.1139999999999999E-2</v>
      </c>
    </row>
    <row r="67" spans="9:20" x14ac:dyDescent="0.3">
      <c r="I67" s="4"/>
      <c r="J67" s="4"/>
      <c r="K67" s="4"/>
      <c r="L67" s="4"/>
      <c r="M67" s="4" t="s">
        <v>307</v>
      </c>
      <c r="N67" s="4"/>
      <c r="O67" s="258">
        <v>1.8100000000000002E-2</v>
      </c>
      <c r="P67" s="258">
        <v>1.8100000000000002E-2</v>
      </c>
      <c r="Q67" s="258">
        <v>1.8100000000000002E-2</v>
      </c>
      <c r="R67" s="258">
        <v>1.8100000000000002E-2</v>
      </c>
      <c r="S67" s="258">
        <v>1.8100000000000002E-2</v>
      </c>
    </row>
    <row r="68" spans="9:20" x14ac:dyDescent="0.3">
      <c r="I68" s="4"/>
      <c r="J68" s="4"/>
      <c r="K68" s="4"/>
      <c r="L68" s="4"/>
      <c r="M68" s="4" t="s">
        <v>308</v>
      </c>
      <c r="N68" s="4"/>
      <c r="O68" s="258">
        <v>1.4699999999999935E-2</v>
      </c>
      <c r="P68" s="258">
        <v>1.4699999999999935E-2</v>
      </c>
      <c r="Q68" s="258">
        <v>1.4699999999999935E-2</v>
      </c>
      <c r="R68" s="258">
        <v>1.4699999999999935E-2</v>
      </c>
      <c r="S68" s="258">
        <v>1.4699999999999935E-2</v>
      </c>
    </row>
    <row r="69" spans="9:20" x14ac:dyDescent="0.3">
      <c r="I69" s="259"/>
      <c r="J69" s="4"/>
      <c r="K69" s="4"/>
      <c r="L69" s="4"/>
      <c r="M69" s="267" t="s">
        <v>309</v>
      </c>
      <c r="N69" s="268">
        <f>Q81</f>
        <v>116</v>
      </c>
      <c r="O69" s="268">
        <v>130</v>
      </c>
      <c r="P69" s="268">
        <v>135</v>
      </c>
      <c r="Q69" s="268">
        <v>140</v>
      </c>
      <c r="R69" s="268">
        <f>Q69*(1+R66)</f>
        <v>143.04360000000003</v>
      </c>
      <c r="S69" s="268">
        <f>R69*(1+S66)</f>
        <v>146.06754170400001</v>
      </c>
      <c r="T69" s="121" t="s">
        <v>318</v>
      </c>
    </row>
    <row r="70" spans="9:20" ht="15" customHeight="1" x14ac:dyDescent="0.3">
      <c r="I70" s="259"/>
      <c r="J70" s="4"/>
      <c r="K70" s="4"/>
      <c r="L70" s="4"/>
      <c r="M70" s="259" t="s">
        <v>310</v>
      </c>
      <c r="N70" s="192">
        <f>R81/10^6</f>
        <v>40.939595215517237</v>
      </c>
      <c r="O70" s="175">
        <f>$N$70*(1+O67)</f>
        <v>41.680601888918098</v>
      </c>
      <c r="P70" s="175">
        <f>$N$70*(1+P67)</f>
        <v>41.680601888918098</v>
      </c>
      <c r="Q70" s="175">
        <f>$N$70*(1+Q67)</f>
        <v>41.680601888918098</v>
      </c>
      <c r="R70" s="175">
        <f>$N$70*(1+R67)</f>
        <v>41.680601888918098</v>
      </c>
      <c r="S70" s="175">
        <f>$N$70*(1+S67)</f>
        <v>41.680601888918098</v>
      </c>
    </row>
    <row r="71" spans="9:20" x14ac:dyDescent="0.3">
      <c r="I71" s="260"/>
      <c r="J71" s="4"/>
      <c r="K71" s="4"/>
      <c r="L71" s="4"/>
      <c r="M71" s="270" t="s">
        <v>317</v>
      </c>
      <c r="N71" s="149">
        <f>S81/10^6</f>
        <v>4748.9930450000002</v>
      </c>
      <c r="O71" s="271">
        <f>$N$70*(1+O67)*O69</f>
        <v>5418.4782455593531</v>
      </c>
      <c r="P71" s="271">
        <f>$N$70*(1+P67)*P69</f>
        <v>5626.8812550039429</v>
      </c>
      <c r="Q71" s="271">
        <f>$N$70*(1+Q67)*Q69</f>
        <v>5835.2842644485336</v>
      </c>
      <c r="R71" s="271">
        <f>$N$70*(1+R67)*R69</f>
        <v>5962.1433443576461</v>
      </c>
      <c r="S71" s="271">
        <f>$N$70*(1+S67)*S69</f>
        <v>6088.1830546573656</v>
      </c>
    </row>
    <row r="72" spans="9:20" x14ac:dyDescent="0.3">
      <c r="I72" s="4"/>
      <c r="J72" s="4"/>
      <c r="K72" s="4"/>
      <c r="L72" s="4"/>
      <c r="M72" s="4" t="s">
        <v>311</v>
      </c>
      <c r="N72" s="4"/>
      <c r="O72" s="175">
        <v>5758</v>
      </c>
      <c r="P72" s="175">
        <v>7608</v>
      </c>
      <c r="Q72" s="175">
        <v>8395</v>
      </c>
      <c r="R72" s="175">
        <f>Q72*(1+R66)</f>
        <v>8577.5073000000011</v>
      </c>
      <c r="S72" s="175">
        <f>R72*(1+S66)</f>
        <v>8758.8358043220014</v>
      </c>
    </row>
    <row r="73" spans="9:20" x14ac:dyDescent="0.3">
      <c r="O73" s="266">
        <f>O72-O71</f>
        <v>339.52175444064687</v>
      </c>
      <c r="P73" s="266">
        <f t="shared" ref="P73:S73" si="30">P72-P71</f>
        <v>1981.1187449960571</v>
      </c>
      <c r="Q73" s="266">
        <f t="shared" si="30"/>
        <v>2559.7157355514664</v>
      </c>
      <c r="R73" s="266">
        <f t="shared" si="30"/>
        <v>2615.363955642355</v>
      </c>
      <c r="S73" s="266">
        <f t="shared" si="30"/>
        <v>2670.6527496646358</v>
      </c>
    </row>
    <row r="74" spans="9:20" x14ac:dyDescent="0.3">
      <c r="L74" s="269"/>
      <c r="M74" s="269"/>
      <c r="N74" s="269"/>
      <c r="O74" s="269"/>
      <c r="P74" s="269"/>
      <c r="Q74" s="269"/>
      <c r="R74" s="269"/>
      <c r="S74" s="269"/>
      <c r="T74" s="269"/>
    </row>
    <row r="76" spans="9:20" x14ac:dyDescent="0.3">
      <c r="M76" s="415"/>
      <c r="N76" s="417" t="s">
        <v>312</v>
      </c>
      <c r="O76" s="417"/>
      <c r="P76" s="417"/>
      <c r="Q76" s="417" t="s">
        <v>256</v>
      </c>
      <c r="R76" s="417"/>
      <c r="S76" s="417"/>
    </row>
    <row r="77" spans="9:20" x14ac:dyDescent="0.3">
      <c r="M77" s="416"/>
      <c r="N77" s="261" t="s">
        <v>313</v>
      </c>
      <c r="O77" s="261" t="s">
        <v>314</v>
      </c>
      <c r="P77" s="261" t="s">
        <v>315</v>
      </c>
      <c r="Q77" s="261" t="s">
        <v>313</v>
      </c>
      <c r="R77" s="261" t="s">
        <v>314</v>
      </c>
      <c r="S77" s="261" t="s">
        <v>315</v>
      </c>
    </row>
    <row r="78" spans="9:20" ht="16.5" x14ac:dyDescent="0.3">
      <c r="M78" s="262">
        <v>2020</v>
      </c>
      <c r="N78" s="263">
        <v>135</v>
      </c>
      <c r="O78" s="263">
        <v>33482258.377777778</v>
      </c>
      <c r="P78" s="191">
        <v>4520104881</v>
      </c>
      <c r="Q78" s="191">
        <v>77</v>
      </c>
      <c r="R78" s="191">
        <v>40299966.194805197</v>
      </c>
      <c r="S78" s="191">
        <v>3103097397</v>
      </c>
    </row>
    <row r="79" spans="9:20" ht="16.5" x14ac:dyDescent="0.3">
      <c r="M79" s="262">
        <v>2021</v>
      </c>
      <c r="N79" s="263">
        <v>145</v>
      </c>
      <c r="O79" s="263">
        <v>35628502.22758621</v>
      </c>
      <c r="P79" s="191">
        <v>5166132823</v>
      </c>
      <c r="Q79" s="191">
        <v>113</v>
      </c>
      <c r="R79" s="191">
        <v>36179865.628318585</v>
      </c>
      <c r="S79" s="191">
        <v>4088324816</v>
      </c>
    </row>
    <row r="80" spans="9:20" ht="16.5" x14ac:dyDescent="0.3">
      <c r="M80" s="262">
        <v>2022</v>
      </c>
      <c r="N80" s="263">
        <v>138</v>
      </c>
      <c r="O80" s="263">
        <v>38718565.521739133</v>
      </c>
      <c r="P80" s="191">
        <v>5343162042</v>
      </c>
      <c r="Q80" s="191">
        <v>107</v>
      </c>
      <c r="R80" s="191">
        <v>35563783.31775701</v>
      </c>
      <c r="S80" s="191">
        <v>3805324815</v>
      </c>
    </row>
    <row r="81" spans="13:19" ht="16.5" x14ac:dyDescent="0.3">
      <c r="M81" s="262">
        <v>2023</v>
      </c>
      <c r="N81" s="263">
        <v>132</v>
      </c>
      <c r="O81" s="263">
        <v>36929126.43181818</v>
      </c>
      <c r="P81" s="263">
        <v>4874644689</v>
      </c>
      <c r="Q81" s="263">
        <v>116</v>
      </c>
      <c r="R81" s="263">
        <v>40939595.215517238</v>
      </c>
      <c r="S81" s="263">
        <v>4748993045</v>
      </c>
    </row>
  </sheetData>
  <mergeCells count="3">
    <mergeCell ref="M76:M77"/>
    <mergeCell ref="N76:P76"/>
    <mergeCell ref="Q76:S76"/>
  </mergeCells>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34"/>
  <sheetViews>
    <sheetView workbookViewId="0"/>
    <sheetView topLeftCell="A16" zoomScale="130" zoomScaleNormal="130" workbookViewId="1">
      <selection activeCell="K18" sqref="K18:N21"/>
    </sheetView>
    <sheetView workbookViewId="2"/>
  </sheetViews>
  <sheetFormatPr defaultRowHeight="16.5" x14ac:dyDescent="0.3"/>
  <cols>
    <col min="8" max="8" width="13.375" customWidth="1"/>
    <col min="13" max="14" width="13.875" bestFit="1" customWidth="1"/>
  </cols>
  <sheetData>
    <row r="2" spans="2:3" x14ac:dyDescent="0.3">
      <c r="B2" s="482" t="s">
        <v>441</v>
      </c>
    </row>
    <row r="3" spans="2:3" x14ac:dyDescent="0.3">
      <c r="C3" t="s">
        <v>444</v>
      </c>
    </row>
    <row r="4" spans="2:3" x14ac:dyDescent="0.3">
      <c r="C4" t="s">
        <v>443</v>
      </c>
    </row>
    <row r="6" spans="2:3" x14ac:dyDescent="0.3">
      <c r="C6" t="s">
        <v>442</v>
      </c>
    </row>
    <row r="10" spans="2:3" x14ac:dyDescent="0.3">
      <c r="C10" s="461"/>
    </row>
    <row r="20" spans="2:14" x14ac:dyDescent="0.3">
      <c r="M20" s="475"/>
      <c r="N20" s="475"/>
    </row>
    <row r="21" spans="2:14" x14ac:dyDescent="0.3">
      <c r="M21" s="475"/>
      <c r="N21" s="475"/>
    </row>
    <row r="25" spans="2:14" x14ac:dyDescent="0.3">
      <c r="B25" s="482" t="s">
        <v>445</v>
      </c>
    </row>
    <row r="26" spans="2:14" x14ac:dyDescent="0.3">
      <c r="B26" s="482"/>
    </row>
    <row r="27" spans="2:14" x14ac:dyDescent="0.3">
      <c r="B27" s="482"/>
    </row>
    <row r="28" spans="2:14" x14ac:dyDescent="0.3">
      <c r="C28" t="s">
        <v>440</v>
      </c>
    </row>
    <row r="30" spans="2:14" ht="27" x14ac:dyDescent="0.3">
      <c r="C30" s="470" t="s">
        <v>415</v>
      </c>
      <c r="D30" s="471"/>
      <c r="E30" s="472"/>
      <c r="F30" s="464" t="s">
        <v>416</v>
      </c>
      <c r="G30" s="464" t="s">
        <v>426</v>
      </c>
      <c r="H30" s="464" t="s">
        <v>428</v>
      </c>
      <c r="I30" s="464" t="s">
        <v>248</v>
      </c>
    </row>
    <row r="31" spans="2:14" ht="27" x14ac:dyDescent="0.3">
      <c r="C31" s="465" t="s">
        <v>419</v>
      </c>
      <c r="D31" s="473" t="s">
        <v>421</v>
      </c>
      <c r="E31" s="473" t="s">
        <v>422</v>
      </c>
      <c r="F31" s="462" t="s">
        <v>417</v>
      </c>
      <c r="G31" s="462" t="s">
        <v>427</v>
      </c>
      <c r="H31" s="462" t="s">
        <v>429</v>
      </c>
      <c r="I31" s="462" t="s">
        <v>418</v>
      </c>
    </row>
    <row r="32" spans="2:14" x14ac:dyDescent="0.3">
      <c r="C32" s="466" t="s">
        <v>420</v>
      </c>
      <c r="D32" s="474"/>
      <c r="E32" s="474"/>
      <c r="F32" s="463"/>
      <c r="H32" s="463"/>
      <c r="I32" s="463"/>
    </row>
    <row r="33" spans="3:9" x14ac:dyDescent="0.3">
      <c r="C33" s="467" t="s">
        <v>423</v>
      </c>
      <c r="D33" s="468" t="s">
        <v>424</v>
      </c>
      <c r="E33" s="468" t="s">
        <v>425</v>
      </c>
      <c r="F33" s="469">
        <v>28384</v>
      </c>
      <c r="G33" s="469">
        <v>28384</v>
      </c>
      <c r="H33" s="469">
        <v>31055</v>
      </c>
      <c r="I33" s="469">
        <v>31051</v>
      </c>
    </row>
    <row r="34" spans="3:9" x14ac:dyDescent="0.3">
      <c r="C34" s="483" t="s">
        <v>430</v>
      </c>
      <c r="F34" s="475">
        <f>F33/G33-1</f>
        <v>0</v>
      </c>
      <c r="G34" s="475">
        <f>G33/H33-1</f>
        <v>-8.6008694252133311E-2</v>
      </c>
      <c r="H34" s="475">
        <f>H33/I33-1</f>
        <v>1.2882032784777842E-4</v>
      </c>
    </row>
  </sheetData>
  <mergeCells count="3">
    <mergeCell ref="C30:E30"/>
    <mergeCell ref="D31:D32"/>
    <mergeCell ref="E31:E32"/>
  </mergeCells>
  <phoneticPr fontId="4"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 workbookViewId="1">
      <selection activeCell="G26" sqref="G26"/>
    </sheetView>
    <sheetView workbookViewId="2"/>
  </sheetViews>
  <sheetFormatPr defaultRowHeight="16.5" x14ac:dyDescent="0.3"/>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80"/>
  <sheetViews>
    <sheetView workbookViewId="0">
      <pane xSplit="1" ySplit="5" topLeftCell="B6" activePane="bottomRight" state="frozen"/>
      <selection activeCell="C21" sqref="C21"/>
      <selection pane="topRight" activeCell="C21" sqref="C21"/>
      <selection pane="bottomLeft" activeCell="C21" sqref="C21"/>
      <selection pane="bottomRight" activeCell="G22" sqref="G22"/>
    </sheetView>
    <sheetView workbookViewId="1">
      <selection activeCell="C15" sqref="C15"/>
    </sheetView>
    <sheetView workbookViewId="2"/>
  </sheetViews>
  <sheetFormatPr defaultRowHeight="16.5" x14ac:dyDescent="0.3"/>
  <cols>
    <col min="1" max="1" width="32.125" style="31" customWidth="1"/>
    <col min="2" max="2" width="16" style="32" customWidth="1"/>
    <col min="3" max="3" width="18.875" style="32" customWidth="1"/>
    <col min="4" max="4" width="13.875" style="32" customWidth="1"/>
    <col min="5" max="16384" width="9" style="31"/>
  </cols>
  <sheetData>
    <row r="3" spans="1:5" ht="15.75" customHeight="1" x14ac:dyDescent="0.3"/>
    <row r="5" spans="1:5" x14ac:dyDescent="0.3">
      <c r="A5" s="31" t="s">
        <v>89</v>
      </c>
      <c r="B5" s="31" t="s">
        <v>90</v>
      </c>
      <c r="C5" s="32" t="s">
        <v>91</v>
      </c>
      <c r="D5" s="32" t="s">
        <v>92</v>
      </c>
    </row>
    <row r="6" spans="1:5" x14ac:dyDescent="0.3">
      <c r="A6" s="31">
        <v>5120120</v>
      </c>
      <c r="B6" s="31" t="s">
        <v>93</v>
      </c>
      <c r="C6" s="32">
        <v>3040575391</v>
      </c>
      <c r="E6" s="31" t="s">
        <v>217</v>
      </c>
    </row>
    <row r="7" spans="1:5" x14ac:dyDescent="0.3">
      <c r="A7" s="31">
        <v>5120130</v>
      </c>
      <c r="B7" s="31" t="s">
        <v>94</v>
      </c>
      <c r="C7" s="32">
        <v>1253563740</v>
      </c>
      <c r="E7" s="31" t="s">
        <v>217</v>
      </c>
    </row>
    <row r="8" spans="1:5" x14ac:dyDescent="0.3">
      <c r="A8" s="31">
        <v>5120210</v>
      </c>
      <c r="B8" s="31" t="s">
        <v>95</v>
      </c>
      <c r="C8" s="32">
        <v>64550000</v>
      </c>
      <c r="E8" s="31" t="s">
        <v>217</v>
      </c>
    </row>
    <row r="9" spans="1:5" x14ac:dyDescent="0.3">
      <c r="A9" s="31">
        <v>5120320</v>
      </c>
      <c r="B9" s="31" t="s">
        <v>96</v>
      </c>
      <c r="C9" s="32">
        <v>312112612</v>
      </c>
      <c r="E9" s="31" t="s">
        <v>217</v>
      </c>
    </row>
    <row r="10" spans="1:5" x14ac:dyDescent="0.3">
      <c r="A10" s="31">
        <v>5130100</v>
      </c>
      <c r="B10" s="31" t="s">
        <v>97</v>
      </c>
      <c r="C10" s="32">
        <v>1490212761</v>
      </c>
      <c r="E10" s="170" t="s">
        <v>190</v>
      </c>
    </row>
    <row r="11" spans="1:5" x14ac:dyDescent="0.3">
      <c r="A11" s="31">
        <v>5130200</v>
      </c>
      <c r="B11" s="31" t="s">
        <v>98</v>
      </c>
      <c r="C11" s="32">
        <v>262857289</v>
      </c>
      <c r="E11" s="170" t="s">
        <v>190</v>
      </c>
    </row>
    <row r="12" spans="1:5" x14ac:dyDescent="0.3">
      <c r="A12" s="31">
        <v>5130300</v>
      </c>
      <c r="B12" s="31" t="s">
        <v>99</v>
      </c>
      <c r="C12" s="32">
        <v>23168001</v>
      </c>
      <c r="E12" s="170" t="s">
        <v>231</v>
      </c>
    </row>
    <row r="13" spans="1:5" x14ac:dyDescent="0.3">
      <c r="A13" s="31">
        <v>5130400</v>
      </c>
      <c r="B13" s="31" t="s">
        <v>100</v>
      </c>
      <c r="C13" s="32">
        <v>826416277</v>
      </c>
      <c r="E13" s="170" t="s">
        <v>194</v>
      </c>
    </row>
    <row r="14" spans="1:5" x14ac:dyDescent="0.3">
      <c r="A14" s="31">
        <v>5130500</v>
      </c>
      <c r="B14" s="31" t="s">
        <v>101</v>
      </c>
      <c r="C14" s="32">
        <v>1747505585</v>
      </c>
      <c r="E14" s="170" t="s">
        <v>27</v>
      </c>
    </row>
    <row r="15" spans="1:5" x14ac:dyDescent="0.3">
      <c r="A15" s="31">
        <v>5130900</v>
      </c>
      <c r="B15" s="31" t="s">
        <v>102</v>
      </c>
      <c r="C15" s="32">
        <v>1474957764</v>
      </c>
      <c r="E15" s="170" t="s">
        <v>220</v>
      </c>
    </row>
    <row r="16" spans="1:5" x14ac:dyDescent="0.3">
      <c r="A16" s="31">
        <v>5131000</v>
      </c>
      <c r="B16" s="31" t="s">
        <v>103</v>
      </c>
      <c r="C16" s="32">
        <v>249659738</v>
      </c>
      <c r="E16" s="31" t="s">
        <v>221</v>
      </c>
    </row>
    <row r="17" spans="1:5" x14ac:dyDescent="0.3">
      <c r="A17" s="31">
        <v>5131200</v>
      </c>
      <c r="B17" s="31" t="s">
        <v>104</v>
      </c>
      <c r="C17" s="32">
        <v>12198405</v>
      </c>
      <c r="E17" s="31" t="s">
        <v>222</v>
      </c>
    </row>
    <row r="18" spans="1:5" x14ac:dyDescent="0.3">
      <c r="A18" s="31">
        <v>5131300</v>
      </c>
      <c r="B18" s="31" t="s">
        <v>105</v>
      </c>
      <c r="C18" s="32">
        <v>89958771</v>
      </c>
      <c r="E18" s="31" t="s">
        <v>223</v>
      </c>
    </row>
    <row r="19" spans="1:5" x14ac:dyDescent="0.3">
      <c r="A19" s="31">
        <v>5131400</v>
      </c>
      <c r="B19" s="31" t="s">
        <v>106</v>
      </c>
      <c r="C19" s="32">
        <v>8345580</v>
      </c>
      <c r="E19" s="31" t="s">
        <v>106</v>
      </c>
    </row>
    <row r="20" spans="1:5" x14ac:dyDescent="0.3">
      <c r="A20" s="31">
        <v>5131500</v>
      </c>
      <c r="B20" s="31" t="s">
        <v>107</v>
      </c>
      <c r="C20" s="32">
        <v>179001000</v>
      </c>
      <c r="E20" s="170" t="s">
        <v>432</v>
      </c>
    </row>
    <row r="21" spans="1:5" x14ac:dyDescent="0.3">
      <c r="A21" s="31">
        <v>5131600</v>
      </c>
      <c r="B21" s="31" t="s">
        <v>108</v>
      </c>
      <c r="C21" s="32">
        <v>21026000</v>
      </c>
      <c r="E21" s="31" t="s">
        <v>224</v>
      </c>
    </row>
    <row r="22" spans="1:5" x14ac:dyDescent="0.3">
      <c r="A22" s="31">
        <v>5131700</v>
      </c>
      <c r="B22" s="31" t="s">
        <v>109</v>
      </c>
      <c r="C22" s="32">
        <v>161650931</v>
      </c>
      <c r="E22" s="31" t="s">
        <v>225</v>
      </c>
    </row>
    <row r="23" spans="1:5" x14ac:dyDescent="0.3">
      <c r="A23" s="31">
        <v>5131800</v>
      </c>
      <c r="B23" s="31" t="s">
        <v>110</v>
      </c>
      <c r="C23" s="32">
        <v>1594400</v>
      </c>
      <c r="E23" s="31" t="s">
        <v>226</v>
      </c>
    </row>
    <row r="24" spans="1:5" x14ac:dyDescent="0.3">
      <c r="A24" s="31">
        <v>5131900</v>
      </c>
      <c r="B24" s="31" t="s">
        <v>111</v>
      </c>
      <c r="C24" s="32">
        <v>3509675</v>
      </c>
      <c r="E24" s="31" t="s">
        <v>227</v>
      </c>
    </row>
    <row r="25" spans="1:5" x14ac:dyDescent="0.3">
      <c r="A25" s="31">
        <v>5132000</v>
      </c>
      <c r="B25" s="31" t="s">
        <v>112</v>
      </c>
      <c r="C25" s="32">
        <v>74970000</v>
      </c>
      <c r="E25" s="31" t="s">
        <v>228</v>
      </c>
    </row>
    <row r="26" spans="1:5" x14ac:dyDescent="0.3">
      <c r="A26" s="31">
        <v>5132100</v>
      </c>
      <c r="B26" s="31" t="s">
        <v>113</v>
      </c>
      <c r="C26" s="32">
        <v>15995630</v>
      </c>
      <c r="E26" s="31" t="s">
        <v>230</v>
      </c>
    </row>
    <row r="27" spans="1:5" x14ac:dyDescent="0.3">
      <c r="A27" s="31">
        <v>5132400</v>
      </c>
      <c r="B27" s="31" t="s">
        <v>114</v>
      </c>
      <c r="C27" s="32">
        <v>1384224371</v>
      </c>
      <c r="E27" s="31" t="s">
        <v>229</v>
      </c>
    </row>
    <row r="28" spans="1:5" x14ac:dyDescent="0.3">
      <c r="B28" s="31"/>
    </row>
    <row r="29" spans="1:5" x14ac:dyDescent="0.3">
      <c r="B29" s="31"/>
    </row>
    <row r="30" spans="1:5" x14ac:dyDescent="0.3">
      <c r="B30" s="31"/>
    </row>
    <row r="31" spans="1:5" x14ac:dyDescent="0.3">
      <c r="B31" s="31"/>
    </row>
    <row r="32" spans="1:5" x14ac:dyDescent="0.3">
      <c r="B32" s="31"/>
    </row>
    <row r="33" spans="2:2" x14ac:dyDescent="0.3">
      <c r="B33" s="31"/>
    </row>
    <row r="34" spans="2:2" x14ac:dyDescent="0.3">
      <c r="B34" s="31"/>
    </row>
    <row r="35" spans="2:2" x14ac:dyDescent="0.3">
      <c r="B35" s="31"/>
    </row>
    <row r="36" spans="2:2" x14ac:dyDescent="0.3">
      <c r="B36" s="31"/>
    </row>
    <row r="37" spans="2:2" x14ac:dyDescent="0.3">
      <c r="B37" s="31"/>
    </row>
    <row r="38" spans="2:2" x14ac:dyDescent="0.3">
      <c r="B38" s="31"/>
    </row>
    <row r="39" spans="2:2" x14ac:dyDescent="0.3">
      <c r="B39" s="31"/>
    </row>
    <row r="40" spans="2:2" x14ac:dyDescent="0.3">
      <c r="B40" s="31"/>
    </row>
    <row r="41" spans="2:2" x14ac:dyDescent="0.3">
      <c r="B41" s="31"/>
    </row>
    <row r="42" spans="2:2" x14ac:dyDescent="0.3">
      <c r="B42" s="31"/>
    </row>
    <row r="43" spans="2:2" x14ac:dyDescent="0.3">
      <c r="B43" s="31"/>
    </row>
    <row r="44" spans="2:2" x14ac:dyDescent="0.3">
      <c r="B44" s="31"/>
    </row>
    <row r="45" spans="2:2" x14ac:dyDescent="0.3">
      <c r="B45" s="31"/>
    </row>
    <row r="46" spans="2:2" x14ac:dyDescent="0.3">
      <c r="B46" s="31"/>
    </row>
    <row r="47" spans="2:2" x14ac:dyDescent="0.3">
      <c r="B47" s="31"/>
    </row>
    <row r="48" spans="2:2" x14ac:dyDescent="0.3">
      <c r="B48" s="31"/>
    </row>
    <row r="49" spans="2:2" x14ac:dyDescent="0.3">
      <c r="B49" s="31"/>
    </row>
    <row r="50" spans="2:2" x14ac:dyDescent="0.3">
      <c r="B50" s="31"/>
    </row>
    <row r="51" spans="2:2" x14ac:dyDescent="0.3">
      <c r="B51" s="31"/>
    </row>
    <row r="52" spans="2:2" x14ac:dyDescent="0.3">
      <c r="B52" s="31"/>
    </row>
    <row r="53" spans="2:2" x14ac:dyDescent="0.3">
      <c r="B53" s="31"/>
    </row>
    <row r="54" spans="2:2" x14ac:dyDescent="0.3">
      <c r="B54" s="31"/>
    </row>
    <row r="55" spans="2:2" x14ac:dyDescent="0.3">
      <c r="B55" s="31"/>
    </row>
    <row r="56" spans="2:2" x14ac:dyDescent="0.3">
      <c r="B56" s="31"/>
    </row>
    <row r="57" spans="2:2" x14ac:dyDescent="0.3">
      <c r="B57" s="31"/>
    </row>
    <row r="58" spans="2:2" x14ac:dyDescent="0.3">
      <c r="B58" s="31"/>
    </row>
    <row r="59" spans="2:2" x14ac:dyDescent="0.3">
      <c r="B59" s="31"/>
    </row>
    <row r="60" spans="2:2" x14ac:dyDescent="0.3">
      <c r="B60" s="31"/>
    </row>
    <row r="61" spans="2:2" x14ac:dyDescent="0.3">
      <c r="B61" s="31"/>
    </row>
    <row r="62" spans="2:2" x14ac:dyDescent="0.3">
      <c r="B62" s="31"/>
    </row>
    <row r="63" spans="2:2" x14ac:dyDescent="0.3">
      <c r="B63" s="31"/>
    </row>
    <row r="64" spans="2:2" x14ac:dyDescent="0.3">
      <c r="B64" s="31"/>
    </row>
    <row r="65" spans="2:2" x14ac:dyDescent="0.3">
      <c r="B65" s="31"/>
    </row>
    <row r="66" spans="2:2" x14ac:dyDescent="0.3">
      <c r="B66" s="31"/>
    </row>
    <row r="67" spans="2:2" x14ac:dyDescent="0.3">
      <c r="B67" s="31"/>
    </row>
    <row r="68" spans="2:2" x14ac:dyDescent="0.3">
      <c r="B68" s="31"/>
    </row>
    <row r="69" spans="2:2" x14ac:dyDescent="0.3">
      <c r="B69" s="31"/>
    </row>
    <row r="70" spans="2:2" x14ac:dyDescent="0.3">
      <c r="B70" s="31"/>
    </row>
    <row r="71" spans="2:2" x14ac:dyDescent="0.3">
      <c r="B71" s="31"/>
    </row>
    <row r="72" spans="2:2" x14ac:dyDescent="0.3">
      <c r="B72" s="31"/>
    </row>
    <row r="73" spans="2:2" x14ac:dyDescent="0.3">
      <c r="B73" s="31"/>
    </row>
    <row r="74" spans="2:2" x14ac:dyDescent="0.3">
      <c r="B74" s="31"/>
    </row>
    <row r="75" spans="2:2" x14ac:dyDescent="0.3">
      <c r="B75" s="31"/>
    </row>
    <row r="76" spans="2:2" x14ac:dyDescent="0.3">
      <c r="B76" s="31"/>
    </row>
    <row r="77" spans="2:2" x14ac:dyDescent="0.3">
      <c r="B77" s="31"/>
    </row>
    <row r="78" spans="2:2" x14ac:dyDescent="0.3">
      <c r="B78" s="31"/>
    </row>
    <row r="79" spans="2:2" x14ac:dyDescent="0.3">
      <c r="B79" s="31"/>
    </row>
    <row r="80" spans="2:2" x14ac:dyDescent="0.3">
      <c r="B80" s="31"/>
    </row>
    <row r="81" spans="2:2" x14ac:dyDescent="0.3">
      <c r="B81" s="31"/>
    </row>
    <row r="82" spans="2:2" x14ac:dyDescent="0.3">
      <c r="B82" s="31"/>
    </row>
    <row r="83" spans="2:2" x14ac:dyDescent="0.3">
      <c r="B83" s="31"/>
    </row>
    <row r="84" spans="2:2" x14ac:dyDescent="0.3">
      <c r="B84" s="31"/>
    </row>
    <row r="85" spans="2:2" x14ac:dyDescent="0.3">
      <c r="B85" s="31"/>
    </row>
    <row r="86" spans="2:2" x14ac:dyDescent="0.3">
      <c r="B86" s="31"/>
    </row>
    <row r="87" spans="2:2" x14ac:dyDescent="0.3">
      <c r="B87" s="31"/>
    </row>
    <row r="88" spans="2:2" x14ac:dyDescent="0.3">
      <c r="B88" s="31"/>
    </row>
    <row r="89" spans="2:2" x14ac:dyDescent="0.3">
      <c r="B89" s="31"/>
    </row>
    <row r="90" spans="2:2" x14ac:dyDescent="0.3">
      <c r="B90" s="31"/>
    </row>
    <row r="91" spans="2:2" x14ac:dyDescent="0.3">
      <c r="B91" s="31"/>
    </row>
    <row r="92" spans="2:2" x14ac:dyDescent="0.3">
      <c r="B92" s="31"/>
    </row>
    <row r="93" spans="2:2" x14ac:dyDescent="0.3">
      <c r="B93" s="31"/>
    </row>
    <row r="94" spans="2:2" x14ac:dyDescent="0.3">
      <c r="B94" s="31"/>
    </row>
    <row r="95" spans="2:2" x14ac:dyDescent="0.3">
      <c r="B95" s="31"/>
    </row>
    <row r="96" spans="2:2" x14ac:dyDescent="0.3">
      <c r="B96" s="31"/>
    </row>
    <row r="97" spans="2:2" x14ac:dyDescent="0.3">
      <c r="B97" s="31"/>
    </row>
    <row r="98" spans="2:2" x14ac:dyDescent="0.3">
      <c r="B98" s="31"/>
    </row>
    <row r="99" spans="2:2" x14ac:dyDescent="0.3">
      <c r="B99" s="31"/>
    </row>
    <row r="100" spans="2:2" x14ac:dyDescent="0.3">
      <c r="B100" s="31"/>
    </row>
    <row r="101" spans="2:2" x14ac:dyDescent="0.3">
      <c r="B101" s="31"/>
    </row>
    <row r="102" spans="2:2" x14ac:dyDescent="0.3">
      <c r="B102" s="31"/>
    </row>
    <row r="103" spans="2:2" x14ac:dyDescent="0.3">
      <c r="B103" s="31"/>
    </row>
    <row r="104" spans="2:2" x14ac:dyDescent="0.3">
      <c r="B104" s="31"/>
    </row>
    <row r="105" spans="2:2" x14ac:dyDescent="0.3">
      <c r="B105" s="31"/>
    </row>
    <row r="106" spans="2:2" x14ac:dyDescent="0.3">
      <c r="B106" s="31"/>
    </row>
    <row r="107" spans="2:2" x14ac:dyDescent="0.3">
      <c r="B107" s="31"/>
    </row>
    <row r="108" spans="2:2" x14ac:dyDescent="0.3">
      <c r="B108" s="31"/>
    </row>
    <row r="109" spans="2:2" x14ac:dyDescent="0.3">
      <c r="B109" s="31"/>
    </row>
    <row r="110" spans="2:2" x14ac:dyDescent="0.3">
      <c r="B110" s="31"/>
    </row>
    <row r="111" spans="2:2" x14ac:dyDescent="0.3">
      <c r="B111" s="31"/>
    </row>
    <row r="112" spans="2:2" x14ac:dyDescent="0.3">
      <c r="B112" s="31"/>
    </row>
    <row r="113" spans="2:2" x14ac:dyDescent="0.3">
      <c r="B113" s="31"/>
    </row>
    <row r="114" spans="2:2" x14ac:dyDescent="0.3">
      <c r="B114" s="31"/>
    </row>
    <row r="115" spans="2:2" x14ac:dyDescent="0.3">
      <c r="B115" s="31"/>
    </row>
    <row r="116" spans="2:2" x14ac:dyDescent="0.3">
      <c r="B116" s="31"/>
    </row>
    <row r="117" spans="2:2" x14ac:dyDescent="0.3">
      <c r="B117" s="31"/>
    </row>
    <row r="118" spans="2:2" x14ac:dyDescent="0.3">
      <c r="B118" s="31"/>
    </row>
    <row r="119" spans="2:2" x14ac:dyDescent="0.3">
      <c r="B119" s="31"/>
    </row>
    <row r="120" spans="2:2" x14ac:dyDescent="0.3">
      <c r="B120" s="31"/>
    </row>
    <row r="121" spans="2:2" x14ac:dyDescent="0.3">
      <c r="B121" s="31"/>
    </row>
    <row r="122" spans="2:2" x14ac:dyDescent="0.3">
      <c r="B122" s="31"/>
    </row>
    <row r="123" spans="2:2" x14ac:dyDescent="0.3">
      <c r="B123" s="31"/>
    </row>
    <row r="124" spans="2:2" x14ac:dyDescent="0.3">
      <c r="B124" s="31"/>
    </row>
    <row r="125" spans="2:2" x14ac:dyDescent="0.3">
      <c r="B125" s="31"/>
    </row>
    <row r="126" spans="2:2" x14ac:dyDescent="0.3">
      <c r="B126" s="31"/>
    </row>
    <row r="127" spans="2:2" x14ac:dyDescent="0.3">
      <c r="B127" s="31"/>
    </row>
    <row r="128" spans="2:2" x14ac:dyDescent="0.3">
      <c r="B128" s="31"/>
    </row>
    <row r="129" spans="2:2" x14ac:dyDescent="0.3">
      <c r="B129" s="31"/>
    </row>
    <row r="130" spans="2:2" x14ac:dyDescent="0.3">
      <c r="B130" s="31"/>
    </row>
    <row r="131" spans="2:2" x14ac:dyDescent="0.3">
      <c r="B131" s="31"/>
    </row>
    <row r="132" spans="2:2" x14ac:dyDescent="0.3">
      <c r="B132" s="31"/>
    </row>
    <row r="133" spans="2:2" x14ac:dyDescent="0.3">
      <c r="B133" s="31"/>
    </row>
    <row r="134" spans="2:2" x14ac:dyDescent="0.3">
      <c r="B134" s="31"/>
    </row>
    <row r="135" spans="2:2" x14ac:dyDescent="0.3">
      <c r="B135" s="31"/>
    </row>
    <row r="136" spans="2:2" x14ac:dyDescent="0.3">
      <c r="B136" s="31"/>
    </row>
    <row r="137" spans="2:2" x14ac:dyDescent="0.3">
      <c r="B137" s="31"/>
    </row>
    <row r="138" spans="2:2" x14ac:dyDescent="0.3">
      <c r="B138" s="31"/>
    </row>
    <row r="139" spans="2:2" x14ac:dyDescent="0.3">
      <c r="B139" s="31"/>
    </row>
    <row r="140" spans="2:2" x14ac:dyDescent="0.3">
      <c r="B140" s="31"/>
    </row>
    <row r="141" spans="2:2" x14ac:dyDescent="0.3">
      <c r="B141" s="31"/>
    </row>
    <row r="142" spans="2:2" x14ac:dyDescent="0.3">
      <c r="B142" s="31"/>
    </row>
    <row r="143" spans="2:2" x14ac:dyDescent="0.3">
      <c r="B143" s="31"/>
    </row>
    <row r="144" spans="2:2" x14ac:dyDescent="0.3">
      <c r="B144" s="31"/>
    </row>
    <row r="145" spans="2:2" x14ac:dyDescent="0.3">
      <c r="B145" s="31"/>
    </row>
    <row r="146" spans="2:2" x14ac:dyDescent="0.3">
      <c r="B146" s="31"/>
    </row>
    <row r="147" spans="2:2" x14ac:dyDescent="0.3">
      <c r="B147" s="31"/>
    </row>
    <row r="148" spans="2:2" x14ac:dyDescent="0.3">
      <c r="B148" s="31"/>
    </row>
    <row r="149" spans="2:2" x14ac:dyDescent="0.3">
      <c r="B149" s="31"/>
    </row>
    <row r="150" spans="2:2" x14ac:dyDescent="0.3">
      <c r="B150" s="31"/>
    </row>
    <row r="151" spans="2:2" x14ac:dyDescent="0.3">
      <c r="B151" s="31"/>
    </row>
    <row r="152" spans="2:2" x14ac:dyDescent="0.3">
      <c r="B152" s="31"/>
    </row>
    <row r="153" spans="2:2" x14ac:dyDescent="0.3">
      <c r="B153" s="31"/>
    </row>
    <row r="154" spans="2:2" x14ac:dyDescent="0.3">
      <c r="B154" s="31"/>
    </row>
    <row r="155" spans="2:2" x14ac:dyDescent="0.3">
      <c r="B155" s="31"/>
    </row>
    <row r="156" spans="2:2" x14ac:dyDescent="0.3">
      <c r="B156" s="31"/>
    </row>
    <row r="157" spans="2:2" x14ac:dyDescent="0.3">
      <c r="B157" s="31"/>
    </row>
    <row r="158" spans="2:2" x14ac:dyDescent="0.3">
      <c r="B158" s="31"/>
    </row>
    <row r="159" spans="2:2" x14ac:dyDescent="0.3">
      <c r="B159" s="31"/>
    </row>
    <row r="160" spans="2:2" x14ac:dyDescent="0.3">
      <c r="B160" s="31"/>
    </row>
    <row r="161" spans="2:2" x14ac:dyDescent="0.3">
      <c r="B161" s="31"/>
    </row>
    <row r="162" spans="2:2" x14ac:dyDescent="0.3">
      <c r="B162" s="31"/>
    </row>
    <row r="163" spans="2:2" x14ac:dyDescent="0.3">
      <c r="B163" s="31"/>
    </row>
    <row r="164" spans="2:2" x14ac:dyDescent="0.3">
      <c r="B164" s="31"/>
    </row>
    <row r="165" spans="2:2" x14ac:dyDescent="0.3">
      <c r="B165" s="31"/>
    </row>
    <row r="166" spans="2:2" x14ac:dyDescent="0.3">
      <c r="B166" s="31"/>
    </row>
    <row r="167" spans="2:2" x14ac:dyDescent="0.3">
      <c r="B167" s="31"/>
    </row>
    <row r="168" spans="2:2" x14ac:dyDescent="0.3">
      <c r="B168" s="31"/>
    </row>
    <row r="169" spans="2:2" x14ac:dyDescent="0.3">
      <c r="B169" s="31"/>
    </row>
    <row r="170" spans="2:2" x14ac:dyDescent="0.3">
      <c r="B170" s="31"/>
    </row>
    <row r="171" spans="2:2" x14ac:dyDescent="0.3">
      <c r="B171" s="31"/>
    </row>
    <row r="172" spans="2:2" x14ac:dyDescent="0.3">
      <c r="B172" s="31"/>
    </row>
    <row r="173" spans="2:2" x14ac:dyDescent="0.3">
      <c r="B173" s="31"/>
    </row>
    <row r="174" spans="2:2" x14ac:dyDescent="0.3">
      <c r="B174" s="31"/>
    </row>
    <row r="175" spans="2:2" x14ac:dyDescent="0.3">
      <c r="B175" s="31"/>
    </row>
    <row r="176" spans="2:2" x14ac:dyDescent="0.3">
      <c r="B176" s="31"/>
    </row>
    <row r="177" spans="2:2" x14ac:dyDescent="0.3">
      <c r="B177" s="31"/>
    </row>
    <row r="178" spans="2:2" x14ac:dyDescent="0.3">
      <c r="B178" s="31"/>
    </row>
    <row r="179" spans="2:2" x14ac:dyDescent="0.3">
      <c r="B179" s="31"/>
    </row>
    <row r="180" spans="2:2" x14ac:dyDescent="0.3">
      <c r="B180" s="31"/>
    </row>
  </sheetData>
  <phoneticPr fontId="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69" zoomScaleNormal="69" workbookViewId="0">
      <selection activeCell="O46" sqref="O46"/>
    </sheetView>
    <sheetView workbookViewId="1"/>
    <sheetView workbookViewId="2"/>
  </sheetViews>
  <sheetFormatPr defaultRowHeight="16.5" x14ac:dyDescent="0.3"/>
  <cols>
    <col min="1" max="16384" width="9" style="33"/>
  </cols>
  <sheetData/>
  <phoneticPr fontId="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9"/>
  <sheetViews>
    <sheetView workbookViewId="0">
      <selection activeCell="H26" sqref="H26"/>
    </sheetView>
    <sheetView workbookViewId="1">
      <selection activeCell="D31" sqref="D31"/>
    </sheetView>
    <sheetView workbookViewId="2">
      <selection activeCell="D18" sqref="D18"/>
    </sheetView>
  </sheetViews>
  <sheetFormatPr defaultRowHeight="16.5" x14ac:dyDescent="0.3"/>
  <cols>
    <col min="1" max="1" width="3.5" style="34" customWidth="1"/>
    <col min="2" max="2" width="3.375" style="34" customWidth="1"/>
    <col min="3" max="3" width="16.375" style="34" customWidth="1"/>
    <col min="4" max="16" width="11.625" style="34" customWidth="1"/>
    <col min="17" max="17" width="9" style="34"/>
    <col min="18" max="18" width="11.875" style="34" bestFit="1" customWidth="1"/>
    <col min="19" max="16384" width="9" style="34"/>
  </cols>
  <sheetData>
    <row r="1" spans="1:20" ht="17.25" thickTop="1" x14ac:dyDescent="0.3">
      <c r="A1" s="439" t="s">
        <v>115</v>
      </c>
      <c r="B1" s="440"/>
      <c r="C1" s="441"/>
      <c r="D1" s="418" t="s">
        <v>116</v>
      </c>
      <c r="E1" s="420" t="s">
        <v>117</v>
      </c>
      <c r="F1" s="420" t="s">
        <v>118</v>
      </c>
      <c r="G1" s="420" t="s">
        <v>119</v>
      </c>
      <c r="H1" s="420" t="s">
        <v>120</v>
      </c>
      <c r="I1" s="420" t="s">
        <v>121</v>
      </c>
      <c r="J1" s="420" t="s">
        <v>122</v>
      </c>
      <c r="K1" s="420" t="s">
        <v>123</v>
      </c>
      <c r="L1" s="420" t="s">
        <v>124</v>
      </c>
      <c r="M1" s="420" t="s">
        <v>125</v>
      </c>
      <c r="N1" s="420" t="s">
        <v>126</v>
      </c>
      <c r="O1" s="420" t="s">
        <v>127</v>
      </c>
      <c r="P1" s="428" t="s">
        <v>128</v>
      </c>
    </row>
    <row r="2" spans="1:20" ht="17.25" thickBot="1" x14ac:dyDescent="0.35">
      <c r="A2" s="430" t="s">
        <v>129</v>
      </c>
      <c r="B2" s="431"/>
      <c r="C2" s="432"/>
      <c r="D2" s="419"/>
      <c r="E2" s="421"/>
      <c r="F2" s="421"/>
      <c r="G2" s="421"/>
      <c r="H2" s="421"/>
      <c r="I2" s="421"/>
      <c r="J2" s="421"/>
      <c r="K2" s="421"/>
      <c r="L2" s="421"/>
      <c r="M2" s="421"/>
      <c r="N2" s="421"/>
      <c r="O2" s="421"/>
      <c r="P2" s="429"/>
    </row>
    <row r="3" spans="1:20" ht="17.25" thickTop="1" x14ac:dyDescent="0.3">
      <c r="A3" s="35" t="s">
        <v>130</v>
      </c>
      <c r="B3" s="36"/>
      <c r="C3" s="37"/>
      <c r="D3" s="38">
        <v>23750786</v>
      </c>
      <c r="E3" s="39">
        <v>1229826</v>
      </c>
      <c r="F3" s="39">
        <v>1175717</v>
      </c>
      <c r="G3" s="39">
        <v>1394995</v>
      </c>
      <c r="H3" s="39">
        <v>1594226</v>
      </c>
      <c r="I3" s="39">
        <v>1878348</v>
      </c>
      <c r="J3" s="39">
        <v>2224200</v>
      </c>
      <c r="K3" s="39">
        <v>2421860</v>
      </c>
      <c r="L3" s="39">
        <v>2620834</v>
      </c>
      <c r="M3" s="39">
        <v>2539640</v>
      </c>
      <c r="N3" s="39">
        <v>2438739</v>
      </c>
      <c r="O3" s="39">
        <v>2151754</v>
      </c>
      <c r="P3" s="40">
        <v>2080647</v>
      </c>
      <c r="R3" s="41"/>
      <c r="T3" s="41"/>
    </row>
    <row r="4" spans="1:20" ht="17.25" thickBot="1" x14ac:dyDescent="0.35">
      <c r="A4" s="42"/>
      <c r="C4" s="43"/>
      <c r="D4" s="44">
        <v>1</v>
      </c>
      <c r="E4" s="45">
        <v>1</v>
      </c>
      <c r="F4" s="45">
        <v>1</v>
      </c>
      <c r="G4" s="45">
        <v>1</v>
      </c>
      <c r="H4" s="45">
        <v>1</v>
      </c>
      <c r="I4" s="45">
        <v>1</v>
      </c>
      <c r="J4" s="45">
        <v>1</v>
      </c>
      <c r="K4" s="45">
        <v>1</v>
      </c>
      <c r="L4" s="45">
        <v>1</v>
      </c>
      <c r="M4" s="45">
        <v>1</v>
      </c>
      <c r="N4" s="45">
        <v>1</v>
      </c>
      <c r="O4" s="45">
        <v>1</v>
      </c>
      <c r="P4" s="46">
        <v>1</v>
      </c>
    </row>
    <row r="5" spans="1:20" x14ac:dyDescent="0.3">
      <c r="A5" s="47" t="s">
        <v>131</v>
      </c>
      <c r="B5" s="48"/>
      <c r="C5" s="49"/>
      <c r="D5" s="50">
        <f>SUM(D7,D11,D15)</f>
        <v>19574679</v>
      </c>
      <c r="E5" s="51">
        <v>1152412</v>
      </c>
      <c r="F5" s="51">
        <v>1157139</v>
      </c>
      <c r="G5" s="51">
        <v>1295252</v>
      </c>
      <c r="H5" s="51">
        <v>1432889</v>
      </c>
      <c r="I5" s="51">
        <v>1578749</v>
      </c>
      <c r="J5" s="51">
        <v>1781805</v>
      </c>
      <c r="K5" s="51">
        <v>1928760</v>
      </c>
      <c r="L5" s="51">
        <v>2029045</v>
      </c>
      <c r="M5" s="51">
        <v>1907523</v>
      </c>
      <c r="N5" s="51">
        <v>1846123</v>
      </c>
      <c r="O5" s="51">
        <v>1685252</v>
      </c>
      <c r="P5" s="52">
        <v>1659730</v>
      </c>
    </row>
    <row r="6" spans="1:20" ht="17.25" thickBot="1" x14ac:dyDescent="0.35">
      <c r="A6" s="42"/>
      <c r="B6" s="53"/>
      <c r="C6" s="54" t="s">
        <v>132</v>
      </c>
      <c r="D6" s="55">
        <v>0.81911727047685912</v>
      </c>
      <c r="E6" s="56">
        <v>0.93705288390390185</v>
      </c>
      <c r="F6" s="56">
        <v>0.98419857839939373</v>
      </c>
      <c r="G6" s="56">
        <v>0.92849938530245624</v>
      </c>
      <c r="H6" s="56">
        <v>0.89879916649207825</v>
      </c>
      <c r="I6" s="56">
        <v>0.8404986722375194</v>
      </c>
      <c r="J6" s="56">
        <v>0.80109927164823302</v>
      </c>
      <c r="K6" s="56">
        <v>0.79639615832459354</v>
      </c>
      <c r="L6" s="56">
        <v>0.77419821324051807</v>
      </c>
      <c r="M6" s="56">
        <v>0.75109976217101637</v>
      </c>
      <c r="N6" s="56">
        <v>0.75699900645374518</v>
      </c>
      <c r="O6" s="56">
        <v>0.78319919470348376</v>
      </c>
      <c r="P6" s="57">
        <v>0.79769898497919156</v>
      </c>
    </row>
    <row r="7" spans="1:20" ht="17.25" thickBot="1" x14ac:dyDescent="0.35">
      <c r="A7" s="42"/>
      <c r="B7" s="58" t="s">
        <v>133</v>
      </c>
      <c r="C7" s="59"/>
      <c r="D7" s="60">
        <v>6308669</v>
      </c>
      <c r="E7" s="61">
        <v>328430</v>
      </c>
      <c r="F7" s="61">
        <v>334138</v>
      </c>
      <c r="G7" s="61">
        <v>374556</v>
      </c>
      <c r="H7" s="61">
        <v>444469</v>
      </c>
      <c r="I7" s="61">
        <v>470525</v>
      </c>
      <c r="J7" s="61">
        <v>580737</v>
      </c>
      <c r="K7" s="61">
        <v>669398</v>
      </c>
      <c r="L7" s="61">
        <v>718629</v>
      </c>
      <c r="M7" s="61">
        <v>637703</v>
      </c>
      <c r="N7" s="61">
        <v>626755</v>
      </c>
      <c r="O7" s="61">
        <v>566341</v>
      </c>
      <c r="P7" s="62">
        <v>556988</v>
      </c>
    </row>
    <row r="8" spans="1:20" x14ac:dyDescent="0.3">
      <c r="A8" s="42"/>
      <c r="B8" s="63"/>
      <c r="C8" s="64" t="s">
        <v>134</v>
      </c>
      <c r="D8" s="65">
        <v>0.26561937781764361</v>
      </c>
      <c r="E8" s="66">
        <v>0.26705403853878518</v>
      </c>
      <c r="F8" s="66">
        <v>0.28419934388972856</v>
      </c>
      <c r="G8" s="66">
        <v>0.26849988709636952</v>
      </c>
      <c r="H8" s="66">
        <v>0.27879924176371479</v>
      </c>
      <c r="I8" s="66">
        <v>0.25049937498269759</v>
      </c>
      <c r="J8" s="66">
        <v>0.2610992716482331</v>
      </c>
      <c r="K8" s="66">
        <v>0.27639830543466593</v>
      </c>
      <c r="L8" s="66">
        <v>0.27419859479844966</v>
      </c>
      <c r="M8" s="66">
        <v>0.25109976217101637</v>
      </c>
      <c r="N8" s="66">
        <v>0.25699962152571471</v>
      </c>
      <c r="O8" s="66">
        <v>0.26319969661959497</v>
      </c>
      <c r="P8" s="67">
        <v>0.26769942234314614</v>
      </c>
    </row>
    <row r="9" spans="1:20" x14ac:dyDescent="0.3">
      <c r="A9" s="42"/>
      <c r="B9" s="63"/>
      <c r="C9" s="68" t="s">
        <v>135</v>
      </c>
      <c r="D9" s="69">
        <v>3409595</v>
      </c>
      <c r="E9" s="70">
        <v>183920</v>
      </c>
      <c r="F9" s="70">
        <v>173751</v>
      </c>
      <c r="G9" s="70">
        <v>194769</v>
      </c>
      <c r="H9" s="70">
        <v>235568</v>
      </c>
      <c r="I9" s="70">
        <v>254083</v>
      </c>
      <c r="J9" s="70">
        <v>296175</v>
      </c>
      <c r="K9" s="70">
        <v>368168</v>
      </c>
      <c r="L9" s="70">
        <v>402432</v>
      </c>
      <c r="M9" s="70">
        <v>344359</v>
      </c>
      <c r="N9" s="70">
        <v>338447</v>
      </c>
      <c r="O9" s="70">
        <v>317150</v>
      </c>
      <c r="P9" s="71">
        <v>300773</v>
      </c>
    </row>
    <row r="10" spans="1:20" ht="17.25" thickBot="1" x14ac:dyDescent="0.35">
      <c r="A10" s="42"/>
      <c r="B10" s="63"/>
      <c r="C10" s="72" t="s">
        <v>136</v>
      </c>
      <c r="D10" s="73">
        <v>2899074</v>
      </c>
      <c r="E10" s="74">
        <v>144510</v>
      </c>
      <c r="F10" s="74">
        <v>160387</v>
      </c>
      <c r="G10" s="74">
        <v>179787</v>
      </c>
      <c r="H10" s="74">
        <v>208901</v>
      </c>
      <c r="I10" s="74">
        <v>216442</v>
      </c>
      <c r="J10" s="74">
        <v>284562</v>
      </c>
      <c r="K10" s="74">
        <v>301230</v>
      </c>
      <c r="L10" s="74">
        <v>316197</v>
      </c>
      <c r="M10" s="74">
        <v>293344</v>
      </c>
      <c r="N10" s="74">
        <v>288308</v>
      </c>
      <c r="O10" s="74">
        <v>249191</v>
      </c>
      <c r="P10" s="75">
        <v>256215</v>
      </c>
    </row>
    <row r="11" spans="1:20" ht="17.25" thickBot="1" x14ac:dyDescent="0.35">
      <c r="A11" s="42"/>
      <c r="B11" s="76" t="s">
        <v>137</v>
      </c>
      <c r="C11" s="59"/>
      <c r="D11" s="60">
        <v>7608354</v>
      </c>
      <c r="E11" s="61">
        <v>467333</v>
      </c>
      <c r="F11" s="61">
        <v>458529</v>
      </c>
      <c r="G11" s="61">
        <v>502198</v>
      </c>
      <c r="H11" s="61">
        <v>557979</v>
      </c>
      <c r="I11" s="61">
        <v>619854</v>
      </c>
      <c r="J11" s="61">
        <v>689502</v>
      </c>
      <c r="K11" s="61">
        <v>726555</v>
      </c>
      <c r="L11" s="61">
        <v>760041</v>
      </c>
      <c r="M11" s="61">
        <v>761892</v>
      </c>
      <c r="N11" s="61">
        <v>731621</v>
      </c>
      <c r="O11" s="61">
        <v>667043</v>
      </c>
      <c r="P11" s="62">
        <v>665807</v>
      </c>
    </row>
    <row r="12" spans="1:20" x14ac:dyDescent="0.3">
      <c r="A12" s="42"/>
      <c r="B12" s="63"/>
      <c r="C12" s="64" t="s">
        <v>138</v>
      </c>
      <c r="D12" s="65">
        <v>0.32034114576250233</v>
      </c>
      <c r="E12" s="66">
        <v>0.37999928445162162</v>
      </c>
      <c r="F12" s="66">
        <v>0.38999946415676562</v>
      </c>
      <c r="G12" s="66">
        <v>0.35999985663031048</v>
      </c>
      <c r="H12" s="66">
        <v>0.34999993727363621</v>
      </c>
      <c r="I12" s="66">
        <v>0.32999955279852294</v>
      </c>
      <c r="J12" s="66">
        <v>0.31</v>
      </c>
      <c r="K12" s="66">
        <v>0.29999876128265052</v>
      </c>
      <c r="L12" s="66">
        <v>0.28999967186017883</v>
      </c>
      <c r="M12" s="66">
        <v>0.3</v>
      </c>
      <c r="N12" s="66">
        <v>0.2999997129664142</v>
      </c>
      <c r="O12" s="66">
        <v>0.30999965609451641</v>
      </c>
      <c r="P12" s="67">
        <v>0.3199999807752108</v>
      </c>
    </row>
    <row r="13" spans="1:20" x14ac:dyDescent="0.3">
      <c r="A13" s="42"/>
      <c r="B13" s="63"/>
      <c r="C13" s="68" t="s">
        <v>139</v>
      </c>
      <c r="D13" s="69">
        <v>7608354</v>
      </c>
      <c r="E13" s="70">
        <v>467333</v>
      </c>
      <c r="F13" s="70">
        <v>458529</v>
      </c>
      <c r="G13" s="70">
        <v>502198</v>
      </c>
      <c r="H13" s="70">
        <v>557979</v>
      </c>
      <c r="I13" s="70">
        <v>619854</v>
      </c>
      <c r="J13" s="70">
        <v>689502</v>
      </c>
      <c r="K13" s="70">
        <v>726555</v>
      </c>
      <c r="L13" s="70">
        <v>760041</v>
      </c>
      <c r="M13" s="70">
        <v>761892</v>
      </c>
      <c r="N13" s="70">
        <v>731621</v>
      </c>
      <c r="O13" s="70">
        <v>667043</v>
      </c>
      <c r="P13" s="71">
        <v>665807</v>
      </c>
    </row>
    <row r="14" spans="1:20" ht="17.25" thickBot="1" x14ac:dyDescent="0.35">
      <c r="A14" s="42"/>
      <c r="B14" s="63"/>
      <c r="C14" s="72" t="s">
        <v>140</v>
      </c>
      <c r="D14" s="73">
        <v>0</v>
      </c>
      <c r="E14" s="74"/>
      <c r="F14" s="74"/>
      <c r="G14" s="74"/>
      <c r="H14" s="74"/>
      <c r="I14" s="74"/>
      <c r="J14" s="74"/>
      <c r="K14" s="74"/>
      <c r="L14" s="74"/>
      <c r="M14" s="74"/>
      <c r="N14" s="74"/>
      <c r="O14" s="74"/>
      <c r="P14" s="75"/>
    </row>
    <row r="15" spans="1:20" ht="17.25" thickBot="1" x14ac:dyDescent="0.35">
      <c r="A15" s="42"/>
      <c r="B15" s="76" t="s">
        <v>141</v>
      </c>
      <c r="C15" s="59"/>
      <c r="D15" s="60">
        <f>D17</f>
        <v>5657656</v>
      </c>
      <c r="E15" s="61">
        <v>356649</v>
      </c>
      <c r="F15" s="61">
        <v>364472</v>
      </c>
      <c r="G15" s="61">
        <v>418498</v>
      </c>
      <c r="H15" s="61">
        <v>430441</v>
      </c>
      <c r="I15" s="61">
        <v>488370</v>
      </c>
      <c r="J15" s="61">
        <v>511566</v>
      </c>
      <c r="K15" s="61">
        <v>532807</v>
      </c>
      <c r="L15" s="61">
        <v>550375</v>
      </c>
      <c r="M15" s="61">
        <v>507928</v>
      </c>
      <c r="N15" s="61">
        <v>487747</v>
      </c>
      <c r="O15" s="61">
        <v>451868</v>
      </c>
      <c r="P15" s="62">
        <v>436935</v>
      </c>
    </row>
    <row r="16" spans="1:20" x14ac:dyDescent="0.3">
      <c r="A16" s="42"/>
      <c r="B16" s="63"/>
      <c r="C16" s="64" t="s">
        <v>142</v>
      </c>
      <c r="D16" s="65">
        <v>0.23315674689671323</v>
      </c>
      <c r="E16" s="66">
        <v>0.2899995609134951</v>
      </c>
      <c r="F16" s="66">
        <v>0.30999977035289955</v>
      </c>
      <c r="G16" s="66">
        <v>0.29999964157577624</v>
      </c>
      <c r="H16" s="66">
        <v>0.26999998745472725</v>
      </c>
      <c r="I16" s="66">
        <v>0.25999974445629881</v>
      </c>
      <c r="J16" s="66">
        <v>0.23</v>
      </c>
      <c r="K16" s="66">
        <v>0.21999909160727704</v>
      </c>
      <c r="L16" s="66">
        <v>0.20999994658188958</v>
      </c>
      <c r="M16" s="66">
        <v>0.2</v>
      </c>
      <c r="N16" s="66">
        <v>0.19999967196161622</v>
      </c>
      <c r="O16" s="66">
        <v>0.20999984198937238</v>
      </c>
      <c r="P16" s="67">
        <v>0.20999958186083464</v>
      </c>
    </row>
    <row r="17" spans="1:16" x14ac:dyDescent="0.3">
      <c r="A17" s="42"/>
      <c r="B17" s="63"/>
      <c r="C17" s="68" t="s">
        <v>143</v>
      </c>
      <c r="D17" s="69">
        <f>SUM(D18:D22)</f>
        <v>5657656</v>
      </c>
      <c r="E17" s="70">
        <v>356649</v>
      </c>
      <c r="F17" s="70">
        <v>364472</v>
      </c>
      <c r="G17" s="70">
        <v>418498</v>
      </c>
      <c r="H17" s="70">
        <v>430441</v>
      </c>
      <c r="I17" s="70">
        <v>488370</v>
      </c>
      <c r="J17" s="70">
        <v>511566</v>
      </c>
      <c r="K17" s="70">
        <v>532807</v>
      </c>
      <c r="L17" s="70">
        <v>550375</v>
      </c>
      <c r="M17" s="70">
        <v>507928</v>
      </c>
      <c r="N17" s="70">
        <v>487747</v>
      </c>
      <c r="O17" s="70">
        <v>451868</v>
      </c>
      <c r="P17" s="71">
        <v>436935</v>
      </c>
    </row>
    <row r="18" spans="1:16" x14ac:dyDescent="0.3">
      <c r="A18" s="42"/>
      <c r="B18" s="63"/>
      <c r="C18" s="77" t="s">
        <v>144</v>
      </c>
      <c r="D18" s="78">
        <v>1900000</v>
      </c>
      <c r="E18" s="79">
        <v>110000</v>
      </c>
      <c r="F18" s="79">
        <v>120000</v>
      </c>
      <c r="G18" s="79">
        <v>140000</v>
      </c>
      <c r="H18" s="79">
        <v>140000</v>
      </c>
      <c r="I18" s="79">
        <v>160000</v>
      </c>
      <c r="J18" s="79">
        <v>160000</v>
      </c>
      <c r="K18" s="79">
        <v>180000</v>
      </c>
      <c r="L18" s="79">
        <v>180000</v>
      </c>
      <c r="M18" s="79">
        <v>180000</v>
      </c>
      <c r="N18" s="79">
        <v>160000</v>
      </c>
      <c r="O18" s="79">
        <v>130000</v>
      </c>
      <c r="P18" s="79">
        <v>120000</v>
      </c>
    </row>
    <row r="19" spans="1:16" x14ac:dyDescent="0.3">
      <c r="A19" s="42"/>
      <c r="B19" s="63"/>
      <c r="C19" s="77" t="s">
        <v>145</v>
      </c>
      <c r="D19" s="78">
        <v>1900000</v>
      </c>
      <c r="E19" s="79">
        <v>150000</v>
      </c>
      <c r="F19" s="79">
        <v>150000</v>
      </c>
      <c r="G19" s="79">
        <v>160000</v>
      </c>
      <c r="H19" s="79">
        <v>160000</v>
      </c>
      <c r="I19" s="79">
        <v>160000</v>
      </c>
      <c r="J19" s="79">
        <v>160000</v>
      </c>
      <c r="K19" s="79">
        <v>160000</v>
      </c>
      <c r="L19" s="79">
        <v>160000</v>
      </c>
      <c r="M19" s="79">
        <v>160000</v>
      </c>
      <c r="N19" s="79">
        <v>160000</v>
      </c>
      <c r="O19" s="79">
        <v>160000</v>
      </c>
      <c r="P19" s="79">
        <v>160000</v>
      </c>
    </row>
    <row r="20" spans="1:16" x14ac:dyDescent="0.3">
      <c r="A20" s="42"/>
      <c r="B20" s="63"/>
      <c r="C20" s="77" t="s">
        <v>146</v>
      </c>
      <c r="D20" s="78">
        <v>1648656</v>
      </c>
      <c r="E20" s="79">
        <v>84649</v>
      </c>
      <c r="F20" s="79">
        <v>82472</v>
      </c>
      <c r="G20" s="79">
        <v>106498</v>
      </c>
      <c r="H20" s="79">
        <v>118441</v>
      </c>
      <c r="I20" s="79">
        <v>151370</v>
      </c>
      <c r="J20" s="79">
        <v>169566</v>
      </c>
      <c r="K20" s="79">
        <v>170807</v>
      </c>
      <c r="L20" s="79">
        <v>188375</v>
      </c>
      <c r="M20" s="79">
        <v>145928</v>
      </c>
      <c r="N20" s="79">
        <v>145747</v>
      </c>
      <c r="O20" s="79">
        <v>144868</v>
      </c>
      <c r="P20" s="79">
        <v>139935</v>
      </c>
    </row>
    <row r="21" spans="1:16" x14ac:dyDescent="0.3">
      <c r="A21" s="42"/>
      <c r="B21" s="63"/>
      <c r="C21" s="77" t="s">
        <v>147</v>
      </c>
      <c r="D21" s="78">
        <v>185000</v>
      </c>
      <c r="E21" s="79">
        <v>10000</v>
      </c>
      <c r="F21" s="79">
        <v>10000</v>
      </c>
      <c r="G21" s="79">
        <v>10000</v>
      </c>
      <c r="H21" s="79">
        <v>10000</v>
      </c>
      <c r="I21" s="79">
        <v>15000</v>
      </c>
      <c r="J21" s="79">
        <v>20000</v>
      </c>
      <c r="K21" s="79">
        <v>20000</v>
      </c>
      <c r="L21" s="79">
        <v>20000</v>
      </c>
      <c r="M21" s="79">
        <v>20000</v>
      </c>
      <c r="N21" s="79">
        <v>20000</v>
      </c>
      <c r="O21" s="79">
        <v>15000</v>
      </c>
      <c r="P21" s="79">
        <v>15000</v>
      </c>
    </row>
    <row r="22" spans="1:16" x14ac:dyDescent="0.3">
      <c r="A22" s="42"/>
      <c r="B22" s="63"/>
      <c r="C22" s="77" t="s">
        <v>148</v>
      </c>
      <c r="D22" s="78">
        <v>24000</v>
      </c>
      <c r="E22" s="79">
        <v>2000</v>
      </c>
      <c r="F22" s="79">
        <v>2000</v>
      </c>
      <c r="G22" s="79">
        <v>2000</v>
      </c>
      <c r="H22" s="79">
        <v>2000</v>
      </c>
      <c r="I22" s="79">
        <v>2000</v>
      </c>
      <c r="J22" s="79">
        <v>2000</v>
      </c>
      <c r="K22" s="79">
        <v>2000</v>
      </c>
      <c r="L22" s="79">
        <v>2000</v>
      </c>
      <c r="M22" s="79">
        <v>2000</v>
      </c>
      <c r="N22" s="79">
        <v>2000</v>
      </c>
      <c r="O22" s="79">
        <v>2000</v>
      </c>
      <c r="P22" s="79">
        <v>2000</v>
      </c>
    </row>
    <row r="23" spans="1:16" x14ac:dyDescent="0.3">
      <c r="A23" s="42"/>
      <c r="B23" s="63"/>
      <c r="C23" s="68" t="s">
        <v>149</v>
      </c>
      <c r="D23" s="69">
        <v>0</v>
      </c>
      <c r="E23" s="70"/>
      <c r="F23" s="70"/>
      <c r="G23" s="70"/>
      <c r="H23" s="70"/>
      <c r="I23" s="70"/>
      <c r="J23" s="70"/>
      <c r="K23" s="70"/>
      <c r="L23" s="70"/>
      <c r="M23" s="70"/>
      <c r="N23" s="70"/>
      <c r="O23" s="70"/>
      <c r="P23" s="71"/>
    </row>
    <row r="24" spans="1:16" ht="17.25" thickBot="1" x14ac:dyDescent="0.35">
      <c r="A24" s="42"/>
      <c r="B24" s="63"/>
      <c r="C24" s="72" t="s">
        <v>150</v>
      </c>
      <c r="D24" s="73">
        <v>0</v>
      </c>
      <c r="E24" s="74"/>
      <c r="F24" s="74"/>
      <c r="G24" s="74"/>
      <c r="H24" s="74"/>
      <c r="I24" s="74"/>
      <c r="J24" s="74"/>
      <c r="K24" s="74"/>
      <c r="L24" s="74"/>
      <c r="M24" s="74"/>
      <c r="N24" s="74"/>
      <c r="O24" s="74"/>
      <c r="P24" s="75"/>
    </row>
    <row r="25" spans="1:16" ht="17.25" thickBot="1" x14ac:dyDescent="0.35">
      <c r="A25" s="433"/>
      <c r="B25" s="80"/>
      <c r="C25" s="81" t="s">
        <v>151</v>
      </c>
      <c r="D25" s="82">
        <f>D3-D5</f>
        <v>4176107</v>
      </c>
      <c r="E25" s="83">
        <v>77414</v>
      </c>
      <c r="F25" s="83">
        <v>18578</v>
      </c>
      <c r="G25" s="83">
        <v>99743</v>
      </c>
      <c r="H25" s="83">
        <v>161337</v>
      </c>
      <c r="I25" s="83">
        <v>299599</v>
      </c>
      <c r="J25" s="83">
        <v>442395</v>
      </c>
      <c r="K25" s="83">
        <v>493100</v>
      </c>
      <c r="L25" s="83">
        <v>591789</v>
      </c>
      <c r="M25" s="83">
        <v>632117</v>
      </c>
      <c r="N25" s="83">
        <v>592616</v>
      </c>
      <c r="O25" s="83">
        <v>466502</v>
      </c>
      <c r="P25" s="84">
        <v>420917</v>
      </c>
    </row>
    <row r="26" spans="1:16" x14ac:dyDescent="0.3">
      <c r="A26" s="434"/>
      <c r="B26" s="435" t="s">
        <v>152</v>
      </c>
      <c r="C26" s="436"/>
      <c r="D26" s="85"/>
      <c r="E26" s="86"/>
      <c r="F26" s="86"/>
      <c r="G26" s="86"/>
      <c r="H26" s="86"/>
      <c r="I26" s="86"/>
      <c r="J26" s="86"/>
      <c r="K26" s="86"/>
      <c r="L26" s="86"/>
      <c r="M26" s="86"/>
      <c r="N26" s="86"/>
      <c r="O26" s="86"/>
      <c r="P26" s="87"/>
    </row>
    <row r="27" spans="1:16" ht="17.25" thickBot="1" x14ac:dyDescent="0.35">
      <c r="A27" s="423"/>
      <c r="B27" s="437" t="s">
        <v>153</v>
      </c>
      <c r="C27" s="438"/>
      <c r="D27" s="88"/>
      <c r="E27" s="89"/>
      <c r="F27" s="89"/>
      <c r="G27" s="89"/>
      <c r="H27" s="89"/>
      <c r="I27" s="89"/>
      <c r="J27" s="89"/>
      <c r="K27" s="89"/>
      <c r="L27" s="89"/>
      <c r="M27" s="89"/>
      <c r="N27" s="89"/>
      <c r="O27" s="89"/>
      <c r="P27" s="90"/>
    </row>
    <row r="28" spans="1:16" x14ac:dyDescent="0.3">
      <c r="A28" s="422"/>
      <c r="B28" s="424"/>
      <c r="C28" s="425"/>
      <c r="D28" s="91"/>
      <c r="E28" s="92"/>
      <c r="F28" s="92"/>
      <c r="G28" s="92"/>
      <c r="H28" s="92"/>
      <c r="I28" s="92"/>
      <c r="J28" s="92"/>
      <c r="K28" s="92"/>
      <c r="L28" s="92"/>
      <c r="M28" s="92"/>
      <c r="N28" s="92"/>
      <c r="O28" s="92"/>
      <c r="P28" s="93"/>
    </row>
    <row r="29" spans="1:16" ht="17.25" thickBot="1" x14ac:dyDescent="0.35">
      <c r="A29" s="423"/>
      <c r="B29" s="426"/>
      <c r="C29" s="427"/>
      <c r="D29" s="88"/>
      <c r="E29" s="89"/>
      <c r="F29" s="89"/>
      <c r="G29" s="89"/>
      <c r="H29" s="89"/>
      <c r="I29" s="89"/>
      <c r="J29" s="89"/>
      <c r="K29" s="89"/>
      <c r="L29" s="89"/>
      <c r="M29" s="89"/>
      <c r="N29" s="89"/>
      <c r="O29" s="89"/>
      <c r="P29" s="90"/>
    </row>
    <row r="30" spans="1:16" x14ac:dyDescent="0.3">
      <c r="A30" s="47" t="s">
        <v>154</v>
      </c>
      <c r="B30" s="48"/>
      <c r="C30" s="94"/>
      <c r="D30" s="50">
        <f>D25</f>
        <v>4176107</v>
      </c>
      <c r="E30" s="51">
        <v>77414</v>
      </c>
      <c r="F30" s="51">
        <v>18578</v>
      </c>
      <c r="G30" s="51">
        <v>99743</v>
      </c>
      <c r="H30" s="51">
        <v>161337</v>
      </c>
      <c r="I30" s="51">
        <v>299599</v>
      </c>
      <c r="J30" s="51">
        <v>442395</v>
      </c>
      <c r="K30" s="51">
        <v>493100</v>
      </c>
      <c r="L30" s="51">
        <v>591789</v>
      </c>
      <c r="M30" s="51">
        <v>632117</v>
      </c>
      <c r="N30" s="51">
        <v>592616</v>
      </c>
      <c r="O30" s="51">
        <v>466502</v>
      </c>
      <c r="P30" s="52">
        <v>420917</v>
      </c>
    </row>
    <row r="31" spans="1:16" ht="18.75" customHeight="1" thickBot="1" x14ac:dyDescent="0.35">
      <c r="A31" s="95"/>
      <c r="B31" s="96"/>
      <c r="C31" s="97" t="s">
        <v>155</v>
      </c>
      <c r="D31" s="98">
        <v>0.18088272952314083</v>
      </c>
      <c r="E31" s="99">
        <v>6.2947116096098141E-2</v>
      </c>
      <c r="F31" s="99">
        <v>1.5801421600606269E-2</v>
      </c>
      <c r="G31" s="99">
        <v>7.1500614697543721E-2</v>
      </c>
      <c r="H31" s="99">
        <v>0.10120083350792171</v>
      </c>
      <c r="I31" s="99">
        <v>0.15950132776248066</v>
      </c>
      <c r="J31" s="99">
        <v>0.19890072835176692</v>
      </c>
      <c r="K31" s="99">
        <v>0.20360384167540652</v>
      </c>
      <c r="L31" s="99">
        <v>0.2258017867594819</v>
      </c>
      <c r="M31" s="99">
        <v>0.24890023782898363</v>
      </c>
      <c r="N31" s="99">
        <v>0.24300099354625485</v>
      </c>
      <c r="O31" s="99">
        <v>0.21680080529651624</v>
      </c>
      <c r="P31" s="100">
        <v>0.20230101502080844</v>
      </c>
    </row>
    <row r="32" spans="1:16" ht="17.25" thickBot="1" x14ac:dyDescent="0.35">
      <c r="A32" s="101" t="s">
        <v>156</v>
      </c>
      <c r="B32" s="102"/>
      <c r="C32" s="103"/>
      <c r="D32" s="104">
        <v>1335149</v>
      </c>
      <c r="E32" s="105">
        <v>96504</v>
      </c>
      <c r="F32" s="105">
        <v>105438</v>
      </c>
      <c r="G32" s="105">
        <v>109465</v>
      </c>
      <c r="H32" s="105">
        <v>107227</v>
      </c>
      <c r="I32" s="105">
        <v>105281</v>
      </c>
      <c r="J32" s="105">
        <v>124666</v>
      </c>
      <c r="K32" s="105">
        <v>108595</v>
      </c>
      <c r="L32" s="105">
        <v>117518</v>
      </c>
      <c r="M32" s="105">
        <v>113877</v>
      </c>
      <c r="N32" s="105">
        <v>109353</v>
      </c>
      <c r="O32" s="105">
        <v>120605</v>
      </c>
      <c r="P32" s="106">
        <v>116620</v>
      </c>
    </row>
    <row r="33" spans="1:16" x14ac:dyDescent="0.3">
      <c r="A33" s="42"/>
      <c r="C33" s="64" t="s">
        <v>157</v>
      </c>
      <c r="D33" s="65">
        <v>5.6214939581367959E-2</v>
      </c>
      <c r="E33" s="66">
        <v>7.8469637168184767E-2</v>
      </c>
      <c r="F33" s="66">
        <v>8.9679744360249961E-2</v>
      </c>
      <c r="G33" s="66">
        <v>7.8469815303997506E-2</v>
      </c>
      <c r="H33" s="66">
        <v>6.7259598074551535E-2</v>
      </c>
      <c r="I33" s="66">
        <v>5.6049784172049054E-2</v>
      </c>
      <c r="J33" s="66">
        <v>5.6049815664058984E-2</v>
      </c>
      <c r="K33" s="66">
        <v>4.4839503522086328E-2</v>
      </c>
      <c r="L33" s="66">
        <v>4.4839925000972974E-2</v>
      </c>
      <c r="M33" s="66">
        <v>4.4839819816981936E-2</v>
      </c>
      <c r="N33" s="66">
        <v>4.4839976725676668E-2</v>
      </c>
      <c r="O33" s="66">
        <v>5.604962277286344E-2</v>
      </c>
      <c r="P33" s="67">
        <v>5.6049872948174297E-2</v>
      </c>
    </row>
    <row r="34" spans="1:16" x14ac:dyDescent="0.3">
      <c r="A34" s="42"/>
      <c r="C34" s="68" t="s">
        <v>158</v>
      </c>
      <c r="D34" s="69">
        <v>0</v>
      </c>
      <c r="E34" s="70"/>
      <c r="F34" s="70"/>
      <c r="G34" s="70"/>
      <c r="H34" s="70"/>
      <c r="I34" s="70"/>
      <c r="J34" s="70"/>
      <c r="K34" s="70"/>
      <c r="L34" s="70"/>
      <c r="M34" s="70"/>
      <c r="N34" s="70"/>
      <c r="O34" s="70"/>
      <c r="P34" s="71"/>
    </row>
    <row r="35" spans="1:16" x14ac:dyDescent="0.3">
      <c r="A35" s="107"/>
      <c r="B35" s="108"/>
      <c r="C35" s="68" t="s">
        <v>159</v>
      </c>
      <c r="D35" s="69">
        <v>1335149</v>
      </c>
      <c r="E35" s="70">
        <v>96504</v>
      </c>
      <c r="F35" s="70">
        <v>105438</v>
      </c>
      <c r="G35" s="70">
        <v>109465</v>
      </c>
      <c r="H35" s="70">
        <v>107227</v>
      </c>
      <c r="I35" s="70">
        <v>105281</v>
      </c>
      <c r="J35" s="70">
        <v>124666</v>
      </c>
      <c r="K35" s="70">
        <v>108595</v>
      </c>
      <c r="L35" s="70">
        <v>117518</v>
      </c>
      <c r="M35" s="70">
        <v>113877</v>
      </c>
      <c r="N35" s="70">
        <v>109353</v>
      </c>
      <c r="O35" s="70">
        <v>120605</v>
      </c>
      <c r="P35" s="71">
        <v>116620</v>
      </c>
    </row>
    <row r="36" spans="1:16" x14ac:dyDescent="0.3">
      <c r="A36" s="42"/>
      <c r="B36" s="109"/>
      <c r="C36" s="77" t="s">
        <v>160</v>
      </c>
      <c r="D36" s="78">
        <v>710000</v>
      </c>
      <c r="E36" s="79">
        <v>50000</v>
      </c>
      <c r="F36" s="79">
        <v>60000</v>
      </c>
      <c r="G36" s="79">
        <v>60000</v>
      </c>
      <c r="H36" s="79">
        <v>60000</v>
      </c>
      <c r="I36" s="79">
        <v>60000</v>
      </c>
      <c r="J36" s="79">
        <v>60000</v>
      </c>
      <c r="K36" s="79">
        <v>60000</v>
      </c>
      <c r="L36" s="79">
        <v>60000</v>
      </c>
      <c r="M36" s="79">
        <v>60000</v>
      </c>
      <c r="N36" s="79">
        <v>60000</v>
      </c>
      <c r="O36" s="79">
        <v>60000</v>
      </c>
      <c r="P36" s="79">
        <v>60000</v>
      </c>
    </row>
    <row r="37" spans="1:16" x14ac:dyDescent="0.3">
      <c r="A37" s="42"/>
      <c r="B37" s="109"/>
      <c r="C37" s="77" t="s">
        <v>161</v>
      </c>
      <c r="D37" s="78">
        <v>156000</v>
      </c>
      <c r="E37" s="79">
        <v>13000</v>
      </c>
      <c r="F37" s="79">
        <v>13000</v>
      </c>
      <c r="G37" s="79">
        <v>13000</v>
      </c>
      <c r="H37" s="79">
        <v>13000</v>
      </c>
      <c r="I37" s="79">
        <v>13000</v>
      </c>
      <c r="J37" s="79">
        <v>13000</v>
      </c>
      <c r="K37" s="79">
        <v>13000</v>
      </c>
      <c r="L37" s="79">
        <v>13000</v>
      </c>
      <c r="M37" s="79">
        <v>13000</v>
      </c>
      <c r="N37" s="79">
        <v>13000</v>
      </c>
      <c r="O37" s="79">
        <v>13000</v>
      </c>
      <c r="P37" s="79">
        <v>13000</v>
      </c>
    </row>
    <row r="38" spans="1:16" x14ac:dyDescent="0.3">
      <c r="A38" s="42"/>
      <c r="B38" s="109"/>
      <c r="C38" s="77" t="s">
        <v>162</v>
      </c>
      <c r="D38" s="78">
        <v>240000</v>
      </c>
      <c r="E38" s="79">
        <v>20000</v>
      </c>
      <c r="F38" s="79">
        <v>20000</v>
      </c>
      <c r="G38" s="79">
        <v>20000</v>
      </c>
      <c r="H38" s="79">
        <v>20000</v>
      </c>
      <c r="I38" s="79">
        <v>20000</v>
      </c>
      <c r="J38" s="79">
        <v>20000</v>
      </c>
      <c r="K38" s="79">
        <v>20000</v>
      </c>
      <c r="L38" s="79">
        <v>20000</v>
      </c>
      <c r="M38" s="79">
        <v>20000</v>
      </c>
      <c r="N38" s="79">
        <v>20000</v>
      </c>
      <c r="O38" s="79">
        <v>20000</v>
      </c>
      <c r="P38" s="79">
        <v>20000</v>
      </c>
    </row>
    <row r="39" spans="1:16" x14ac:dyDescent="0.3">
      <c r="A39" s="42"/>
      <c r="B39" s="109"/>
      <c r="C39" s="77" t="s">
        <v>163</v>
      </c>
      <c r="D39" s="78">
        <v>48000</v>
      </c>
      <c r="E39" s="79">
        <v>4000</v>
      </c>
      <c r="F39" s="79">
        <v>4000</v>
      </c>
      <c r="G39" s="79">
        <v>4000</v>
      </c>
      <c r="H39" s="79">
        <v>4000</v>
      </c>
      <c r="I39" s="79">
        <v>4000</v>
      </c>
      <c r="J39" s="79">
        <v>4000</v>
      </c>
      <c r="K39" s="79">
        <v>4000</v>
      </c>
      <c r="L39" s="79">
        <v>4000</v>
      </c>
      <c r="M39" s="79">
        <v>4000</v>
      </c>
      <c r="N39" s="79">
        <v>4000</v>
      </c>
      <c r="O39" s="79">
        <v>4000</v>
      </c>
      <c r="P39" s="79">
        <v>4000</v>
      </c>
    </row>
    <row r="40" spans="1:16" ht="17.25" thickBot="1" x14ac:dyDescent="0.35">
      <c r="A40" s="42"/>
      <c r="B40" s="109"/>
      <c r="C40" s="77" t="s">
        <v>164</v>
      </c>
      <c r="D40" s="78">
        <v>181149</v>
      </c>
      <c r="E40" s="79">
        <v>9504</v>
      </c>
      <c r="F40" s="79">
        <v>8438</v>
      </c>
      <c r="G40" s="79">
        <v>12465</v>
      </c>
      <c r="H40" s="79">
        <v>10227</v>
      </c>
      <c r="I40" s="79">
        <v>8281</v>
      </c>
      <c r="J40" s="79">
        <v>27666</v>
      </c>
      <c r="K40" s="79">
        <v>11595</v>
      </c>
      <c r="L40" s="79">
        <v>20518</v>
      </c>
      <c r="M40" s="79">
        <v>16877</v>
      </c>
      <c r="N40" s="79">
        <v>12353</v>
      </c>
      <c r="O40" s="79">
        <v>23605</v>
      </c>
      <c r="P40" s="79">
        <v>19620</v>
      </c>
    </row>
    <row r="41" spans="1:16" x14ac:dyDescent="0.3">
      <c r="A41" s="47" t="s">
        <v>165</v>
      </c>
      <c r="B41" s="48"/>
      <c r="C41" s="94"/>
      <c r="D41" s="50">
        <f>D30-D32</f>
        <v>2840958</v>
      </c>
      <c r="E41" s="51">
        <v>-19090</v>
      </c>
      <c r="F41" s="51">
        <v>-86860</v>
      </c>
      <c r="G41" s="51">
        <v>-9722</v>
      </c>
      <c r="H41" s="51">
        <v>54110</v>
      </c>
      <c r="I41" s="51">
        <v>194318</v>
      </c>
      <c r="J41" s="51">
        <v>317729</v>
      </c>
      <c r="K41" s="51">
        <v>384505</v>
      </c>
      <c r="L41" s="51">
        <v>474271</v>
      </c>
      <c r="M41" s="51">
        <v>518240</v>
      </c>
      <c r="N41" s="51">
        <v>483263</v>
      </c>
      <c r="O41" s="51">
        <v>345897</v>
      </c>
      <c r="P41" s="52">
        <v>304297</v>
      </c>
    </row>
    <row r="42" spans="1:16" ht="17.25" thickBot="1" x14ac:dyDescent="0.35">
      <c r="A42" s="95"/>
      <c r="B42" s="96"/>
      <c r="C42" s="97" t="s">
        <v>166</v>
      </c>
      <c r="D42" s="98">
        <v>0.12466778994177287</v>
      </c>
      <c r="E42" s="99">
        <v>-1.5522521072086621E-2</v>
      </c>
      <c r="F42" s="99">
        <v>-7.3878322759643691E-2</v>
      </c>
      <c r="G42" s="99">
        <v>-6.9692006064537865E-3</v>
      </c>
      <c r="H42" s="99">
        <v>3.3941235433370173E-2</v>
      </c>
      <c r="I42" s="99">
        <v>0.10345154359043159</v>
      </c>
      <c r="J42" s="99">
        <v>0.14285091268770794</v>
      </c>
      <c r="K42" s="99">
        <v>0.15876433815332017</v>
      </c>
      <c r="L42" s="99">
        <v>0.18096186175850892</v>
      </c>
      <c r="M42" s="99">
        <v>0.2040604180120017</v>
      </c>
      <c r="N42" s="99">
        <v>0.19816101682057818</v>
      </c>
      <c r="O42" s="99">
        <v>0.16075118252365281</v>
      </c>
      <c r="P42" s="100">
        <v>0.14625114207263415</v>
      </c>
    </row>
    <row r="43" spans="1:16" x14ac:dyDescent="0.3">
      <c r="A43" s="47" t="s">
        <v>167</v>
      </c>
      <c r="B43" s="48"/>
      <c r="C43" s="94"/>
      <c r="D43" s="50">
        <v>0</v>
      </c>
      <c r="E43" s="51"/>
      <c r="F43" s="51"/>
      <c r="G43" s="51"/>
      <c r="H43" s="51"/>
      <c r="I43" s="51"/>
      <c r="J43" s="51"/>
      <c r="K43" s="51"/>
      <c r="L43" s="51"/>
      <c r="M43" s="51"/>
      <c r="N43" s="51"/>
      <c r="O43" s="51"/>
      <c r="P43" s="52"/>
    </row>
    <row r="44" spans="1:16" ht="17.25" thickBot="1" x14ac:dyDescent="0.35">
      <c r="A44" s="95"/>
      <c r="B44" s="96"/>
      <c r="C44" s="97" t="s">
        <v>168</v>
      </c>
      <c r="D44" s="98">
        <v>0</v>
      </c>
      <c r="E44" s="99">
        <v>0</v>
      </c>
      <c r="F44" s="99">
        <v>0</v>
      </c>
      <c r="G44" s="99">
        <v>0</v>
      </c>
      <c r="H44" s="99">
        <v>0</v>
      </c>
      <c r="I44" s="99">
        <v>0</v>
      </c>
      <c r="J44" s="99">
        <v>0</v>
      </c>
      <c r="K44" s="99">
        <v>0</v>
      </c>
      <c r="L44" s="99">
        <v>0</v>
      </c>
      <c r="M44" s="99">
        <v>0</v>
      </c>
      <c r="N44" s="99">
        <v>0</v>
      </c>
      <c r="O44" s="99">
        <v>0</v>
      </c>
      <c r="P44" s="100">
        <v>0</v>
      </c>
    </row>
    <row r="45" spans="1:16" x14ac:dyDescent="0.3">
      <c r="A45" s="47" t="s">
        <v>169</v>
      </c>
      <c r="B45" s="48"/>
      <c r="C45" s="94"/>
      <c r="D45" s="50">
        <v>712518</v>
      </c>
      <c r="E45" s="51">
        <v>36895</v>
      </c>
      <c r="F45" s="51">
        <v>35271</v>
      </c>
      <c r="G45" s="51">
        <v>41849</v>
      </c>
      <c r="H45" s="51">
        <v>47826</v>
      </c>
      <c r="I45" s="51">
        <v>56350</v>
      </c>
      <c r="J45" s="51">
        <v>66726</v>
      </c>
      <c r="K45" s="51">
        <v>72656</v>
      </c>
      <c r="L45" s="51">
        <v>78624</v>
      </c>
      <c r="M45" s="51">
        <v>76188</v>
      </c>
      <c r="N45" s="51">
        <v>73162</v>
      </c>
      <c r="O45" s="51">
        <v>64552</v>
      </c>
      <c r="P45" s="52">
        <v>62419</v>
      </c>
    </row>
    <row r="46" spans="1:16" ht="17.25" thickBot="1" x14ac:dyDescent="0.35">
      <c r="A46" s="95"/>
      <c r="B46" s="96"/>
      <c r="C46" s="97" t="s">
        <v>170</v>
      </c>
      <c r="D46" s="98">
        <v>2.9999765060406844E-2</v>
      </c>
      <c r="E46" s="99">
        <v>3.0000178887094598E-2</v>
      </c>
      <c r="F46" s="99">
        <v>2.9999566222143594E-2</v>
      </c>
      <c r="G46" s="99">
        <v>2.9999390678819637E-2</v>
      </c>
      <c r="H46" s="99">
        <v>2.999951073436263E-2</v>
      </c>
      <c r="I46" s="99">
        <v>2.9999765751607264E-2</v>
      </c>
      <c r="J46" s="99">
        <v>0.03</v>
      </c>
      <c r="K46" s="99">
        <v>3.0000082581156631E-2</v>
      </c>
      <c r="L46" s="99">
        <v>2.9999610810909811E-2</v>
      </c>
      <c r="M46" s="99">
        <v>2.9999527492085492E-2</v>
      </c>
      <c r="N46" s="99">
        <v>2.999993029184345E-2</v>
      </c>
      <c r="O46" s="99">
        <v>2.9999711862973184E-2</v>
      </c>
      <c r="P46" s="100">
        <v>2.9999802945910575E-2</v>
      </c>
    </row>
    <row r="47" spans="1:16" x14ac:dyDescent="0.3">
      <c r="A47" s="110" t="s">
        <v>171</v>
      </c>
      <c r="B47" s="111"/>
      <c r="C47" s="112"/>
      <c r="D47" s="69">
        <f>D41+D43-D45</f>
        <v>2128440</v>
      </c>
      <c r="E47" s="70">
        <v>-55985</v>
      </c>
      <c r="F47" s="70">
        <v>-122131</v>
      </c>
      <c r="G47" s="70">
        <v>-51571</v>
      </c>
      <c r="H47" s="70">
        <v>6284</v>
      </c>
      <c r="I47" s="70">
        <v>137968</v>
      </c>
      <c r="J47" s="70">
        <v>251003</v>
      </c>
      <c r="K47" s="70">
        <v>311849</v>
      </c>
      <c r="L47" s="70">
        <v>395647</v>
      </c>
      <c r="M47" s="70">
        <v>442052</v>
      </c>
      <c r="N47" s="70">
        <v>410101</v>
      </c>
      <c r="O47" s="70">
        <v>281345</v>
      </c>
      <c r="P47" s="71">
        <v>241878</v>
      </c>
    </row>
    <row r="48" spans="1:16" ht="17.25" thickBot="1" x14ac:dyDescent="0.35">
      <c r="A48" s="113"/>
      <c r="B48" s="114"/>
      <c r="C48" s="115" t="s">
        <v>172</v>
      </c>
      <c r="D48" s="116">
        <v>9.4668024881366025E-2</v>
      </c>
      <c r="E48" s="117">
        <v>-4.552269995918122E-2</v>
      </c>
      <c r="F48" s="117">
        <v>-0.10387788898178728</v>
      </c>
      <c r="G48" s="117">
        <v>-3.6968591285273425E-2</v>
      </c>
      <c r="H48" s="117">
        <v>3.9417246990075434E-3</v>
      </c>
      <c r="I48" s="117">
        <v>7.3451777838824325E-2</v>
      </c>
      <c r="J48" s="117">
        <v>0.11285091268770794</v>
      </c>
      <c r="K48" s="117">
        <v>0.12876425557216353</v>
      </c>
      <c r="L48" s="117">
        <v>0.15096225094759913</v>
      </c>
      <c r="M48" s="117">
        <v>0.17406089051991622</v>
      </c>
      <c r="N48" s="117">
        <v>0.16816108652873474</v>
      </c>
      <c r="O48" s="117">
        <v>0.1307514706606796</v>
      </c>
      <c r="P48" s="118">
        <v>0.11625133912672356</v>
      </c>
    </row>
    <row r="49" ht="17.25" thickTop="1" x14ac:dyDescent="0.3"/>
  </sheetData>
  <mergeCells count="21">
    <mergeCell ref="A28:A29"/>
    <mergeCell ref="B28:C28"/>
    <mergeCell ref="B29:C29"/>
    <mergeCell ref="O1:O2"/>
    <mergeCell ref="P1:P2"/>
    <mergeCell ref="A2:C2"/>
    <mergeCell ref="A25:A27"/>
    <mergeCell ref="B26:C26"/>
    <mergeCell ref="B27:C27"/>
    <mergeCell ref="I1:I2"/>
    <mergeCell ref="J1:J2"/>
    <mergeCell ref="K1:K2"/>
    <mergeCell ref="L1:L2"/>
    <mergeCell ref="M1:M2"/>
    <mergeCell ref="N1:N2"/>
    <mergeCell ref="A1:C1"/>
    <mergeCell ref="D1:D2"/>
    <mergeCell ref="E1:E2"/>
    <mergeCell ref="F1:F2"/>
    <mergeCell ref="G1:G2"/>
    <mergeCell ref="H1:H2"/>
  </mergeCells>
  <phoneticPr fontId="4" type="noConversion"/>
  <pageMargins left="0.7" right="0.7" top="0.75" bottom="0.75" header="0.3" footer="0.3"/>
  <pageSetup paperSize="9" scale="67"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9"/>
  <sheetViews>
    <sheetView workbookViewId="0">
      <selection activeCell="H26" sqref="H26"/>
    </sheetView>
    <sheetView topLeftCell="A4" workbookViewId="1">
      <selection activeCell="G33" sqref="G33:G34"/>
    </sheetView>
    <sheetView workbookViewId="2">
      <selection sqref="A1:C1"/>
    </sheetView>
  </sheetViews>
  <sheetFormatPr defaultRowHeight="16.5" x14ac:dyDescent="0.3"/>
  <cols>
    <col min="1" max="1" width="3.5" style="34" customWidth="1"/>
    <col min="2" max="2" width="3.375" style="34" customWidth="1"/>
    <col min="3" max="3" width="16.375" style="34" customWidth="1"/>
    <col min="4" max="16" width="11.625" style="34" customWidth="1"/>
    <col min="17" max="17" width="9" style="34"/>
    <col min="18" max="18" width="11.875" style="34" bestFit="1" customWidth="1"/>
    <col min="19" max="16384" width="9" style="34"/>
  </cols>
  <sheetData>
    <row r="1" spans="1:20" ht="17.25" thickTop="1" x14ac:dyDescent="0.3">
      <c r="A1" s="439" t="s">
        <v>115</v>
      </c>
      <c r="B1" s="440"/>
      <c r="C1" s="441"/>
      <c r="D1" s="418" t="s">
        <v>116</v>
      </c>
      <c r="E1" s="420" t="s">
        <v>173</v>
      </c>
      <c r="F1" s="420" t="s">
        <v>174</v>
      </c>
      <c r="G1" s="420" t="s">
        <v>175</v>
      </c>
      <c r="H1" s="420" t="s">
        <v>176</v>
      </c>
      <c r="I1" s="420" t="s">
        <v>177</v>
      </c>
      <c r="J1" s="420" t="s">
        <v>178</v>
      </c>
      <c r="K1" s="420" t="s">
        <v>179</v>
      </c>
      <c r="L1" s="420" t="s">
        <v>180</v>
      </c>
      <c r="M1" s="420" t="s">
        <v>181</v>
      </c>
      <c r="N1" s="420" t="s">
        <v>182</v>
      </c>
      <c r="O1" s="420" t="s">
        <v>183</v>
      </c>
      <c r="P1" s="428" t="s">
        <v>184</v>
      </c>
    </row>
    <row r="2" spans="1:20" ht="17.25" thickBot="1" x14ac:dyDescent="0.35">
      <c r="A2" s="430" t="s">
        <v>129</v>
      </c>
      <c r="B2" s="431"/>
      <c r="C2" s="432"/>
      <c r="D2" s="419"/>
      <c r="E2" s="421"/>
      <c r="F2" s="421"/>
      <c r="G2" s="421"/>
      <c r="H2" s="421"/>
      <c r="I2" s="421"/>
      <c r="J2" s="421"/>
      <c r="K2" s="421"/>
      <c r="L2" s="421"/>
      <c r="M2" s="421"/>
      <c r="N2" s="421"/>
      <c r="O2" s="421"/>
      <c r="P2" s="429"/>
    </row>
    <row r="3" spans="1:20" ht="17.25" thickTop="1" x14ac:dyDescent="0.3">
      <c r="A3" s="35" t="s">
        <v>130</v>
      </c>
      <c r="B3" s="36"/>
      <c r="C3" s="37"/>
      <c r="D3" s="38">
        <v>26624615</v>
      </c>
      <c r="E3" s="39">
        <v>1378634</v>
      </c>
      <c r="F3" s="39">
        <v>1317978</v>
      </c>
      <c r="G3" s="39">
        <v>1563789</v>
      </c>
      <c r="H3" s="39">
        <v>1787127</v>
      </c>
      <c r="I3" s="39">
        <v>2105628</v>
      </c>
      <c r="J3" s="39">
        <v>2493328</v>
      </c>
      <c r="K3" s="39">
        <v>2714894</v>
      </c>
      <c r="L3" s="39">
        <v>2937954</v>
      </c>
      <c r="M3" s="39">
        <v>2846936</v>
      </c>
      <c r="N3" s="39">
        <v>2733826</v>
      </c>
      <c r="O3" s="39">
        <v>2412116</v>
      </c>
      <c r="P3" s="40">
        <v>2332405</v>
      </c>
      <c r="R3" s="41"/>
      <c r="T3" s="41"/>
    </row>
    <row r="4" spans="1:20" ht="17.25" thickBot="1" x14ac:dyDescent="0.35">
      <c r="A4" s="42"/>
      <c r="C4" s="43"/>
      <c r="D4" s="44">
        <v>1</v>
      </c>
      <c r="E4" s="45">
        <v>1</v>
      </c>
      <c r="F4" s="45">
        <v>1</v>
      </c>
      <c r="G4" s="45">
        <v>1</v>
      </c>
      <c r="H4" s="45">
        <v>1</v>
      </c>
      <c r="I4" s="45">
        <v>1</v>
      </c>
      <c r="J4" s="45">
        <v>1</v>
      </c>
      <c r="K4" s="45">
        <v>1</v>
      </c>
      <c r="L4" s="45">
        <v>1</v>
      </c>
      <c r="M4" s="45">
        <v>1</v>
      </c>
      <c r="N4" s="45">
        <v>1</v>
      </c>
      <c r="O4" s="45">
        <v>1</v>
      </c>
      <c r="P4" s="46">
        <v>1</v>
      </c>
    </row>
    <row r="5" spans="1:20" x14ac:dyDescent="0.3">
      <c r="A5" s="47" t="s">
        <v>131</v>
      </c>
      <c r="B5" s="48"/>
      <c r="C5" s="49"/>
      <c r="D5" s="50">
        <v>21563280</v>
      </c>
      <c r="E5" s="51">
        <v>1289021</v>
      </c>
      <c r="F5" s="51">
        <v>1285027</v>
      </c>
      <c r="G5" s="51">
        <v>1441812</v>
      </c>
      <c r="H5" s="51">
        <v>1586968</v>
      </c>
      <c r="I5" s="51">
        <v>1758199</v>
      </c>
      <c r="J5" s="51">
        <v>1984688</v>
      </c>
      <c r="K5" s="51">
        <v>2147480</v>
      </c>
      <c r="L5" s="51">
        <v>2232844</v>
      </c>
      <c r="M5" s="51">
        <v>2106732</v>
      </c>
      <c r="N5" s="51">
        <v>2039433</v>
      </c>
      <c r="O5" s="51">
        <v>1871801</v>
      </c>
      <c r="P5" s="52">
        <v>1819275</v>
      </c>
      <c r="R5" s="119"/>
    </row>
    <row r="6" spans="1:20" ht="17.25" thickBot="1" x14ac:dyDescent="0.35">
      <c r="A6" s="42"/>
      <c r="B6" s="53"/>
      <c r="C6" s="54" t="s">
        <v>132</v>
      </c>
      <c r="D6" s="55">
        <v>0.80990016193661396</v>
      </c>
      <c r="E6" s="56">
        <v>0.93499870161333609</v>
      </c>
      <c r="F6" s="56">
        <v>0.97499882395609028</v>
      </c>
      <c r="G6" s="56">
        <v>0.92199906764915218</v>
      </c>
      <c r="H6" s="56">
        <v>0.88799956578351735</v>
      </c>
      <c r="I6" s="56">
        <v>0.83499981953127522</v>
      </c>
      <c r="J6" s="56">
        <v>0.79599956363543023</v>
      </c>
      <c r="K6" s="56">
        <v>0.79099957493736406</v>
      </c>
      <c r="L6" s="56">
        <v>0.75999964601215675</v>
      </c>
      <c r="M6" s="56">
        <v>0.7399997751969134</v>
      </c>
      <c r="N6" s="56">
        <v>0.74599956251787791</v>
      </c>
      <c r="O6" s="56">
        <v>0.7759995787930597</v>
      </c>
      <c r="P6" s="57">
        <v>0.77999961413219399</v>
      </c>
    </row>
    <row r="7" spans="1:20" ht="17.25" thickBot="1" x14ac:dyDescent="0.35">
      <c r="A7" s="42"/>
      <c r="B7" s="58" t="s">
        <v>133</v>
      </c>
      <c r="C7" s="59"/>
      <c r="D7" s="60">
        <v>6960078</v>
      </c>
      <c r="E7" s="61">
        <v>372231</v>
      </c>
      <c r="F7" s="61">
        <v>369033</v>
      </c>
      <c r="G7" s="61">
        <v>406585</v>
      </c>
      <c r="H7" s="61">
        <v>482524</v>
      </c>
      <c r="I7" s="61">
        <v>526407</v>
      </c>
      <c r="J7" s="61">
        <v>648265</v>
      </c>
      <c r="K7" s="61">
        <v>733021</v>
      </c>
      <c r="L7" s="61">
        <v>793247</v>
      </c>
      <c r="M7" s="61">
        <v>711734</v>
      </c>
      <c r="N7" s="61">
        <v>683456</v>
      </c>
      <c r="O7" s="61">
        <v>627150</v>
      </c>
      <c r="P7" s="62">
        <v>606425</v>
      </c>
    </row>
    <row r="8" spans="1:20" x14ac:dyDescent="0.3">
      <c r="A8" s="42"/>
      <c r="B8" s="63"/>
      <c r="C8" s="64" t="s">
        <v>134</v>
      </c>
      <c r="D8" s="65">
        <v>0.26141516036945511</v>
      </c>
      <c r="E8" s="66">
        <v>0.26999986943597792</v>
      </c>
      <c r="F8" s="66">
        <v>0.27999936266007475</v>
      </c>
      <c r="G8" s="66">
        <v>0.25999991047385551</v>
      </c>
      <c r="H8" s="66">
        <v>0.26999983772837632</v>
      </c>
      <c r="I8" s="66">
        <v>0.25</v>
      </c>
      <c r="J8" s="66">
        <v>0.25999988770029453</v>
      </c>
      <c r="K8" s="66">
        <v>0.26999986003136772</v>
      </c>
      <c r="L8" s="66">
        <v>0.26999980258370282</v>
      </c>
      <c r="M8" s="66">
        <v>0.25</v>
      </c>
      <c r="N8" s="66">
        <v>0.24999981710613622</v>
      </c>
      <c r="O8" s="66">
        <v>0.2599999336681984</v>
      </c>
      <c r="P8" s="67">
        <v>0.259999871377398</v>
      </c>
    </row>
    <row r="9" spans="1:20" x14ac:dyDescent="0.3">
      <c r="A9" s="42"/>
      <c r="B9" s="63"/>
      <c r="C9" s="68" t="s">
        <v>135</v>
      </c>
      <c r="D9" s="69">
        <v>3761835</v>
      </c>
      <c r="E9" s="70">
        <v>208449</v>
      </c>
      <c r="F9" s="70">
        <v>191897</v>
      </c>
      <c r="G9" s="70">
        <v>211424</v>
      </c>
      <c r="H9" s="70">
        <v>255737</v>
      </c>
      <c r="I9" s="70">
        <v>284259</v>
      </c>
      <c r="J9" s="70">
        <v>330615</v>
      </c>
      <c r="K9" s="70">
        <v>403161</v>
      </c>
      <c r="L9" s="70">
        <v>444218</v>
      </c>
      <c r="M9" s="70">
        <v>384336</v>
      </c>
      <c r="N9" s="70">
        <v>369066</v>
      </c>
      <c r="O9" s="70">
        <v>351204</v>
      </c>
      <c r="P9" s="71">
        <v>327469</v>
      </c>
    </row>
    <row r="10" spans="1:20" ht="17.25" thickBot="1" x14ac:dyDescent="0.35">
      <c r="A10" s="42"/>
      <c r="B10" s="63"/>
      <c r="C10" s="72" t="s">
        <v>136</v>
      </c>
      <c r="D10" s="73">
        <v>3198243</v>
      </c>
      <c r="E10" s="74">
        <v>163782</v>
      </c>
      <c r="F10" s="74">
        <v>177136</v>
      </c>
      <c r="G10" s="74">
        <v>195161</v>
      </c>
      <c r="H10" s="74">
        <v>226787</v>
      </c>
      <c r="I10" s="74">
        <v>242148</v>
      </c>
      <c r="J10" s="74">
        <v>317650</v>
      </c>
      <c r="K10" s="74">
        <v>329860</v>
      </c>
      <c r="L10" s="74">
        <v>349029</v>
      </c>
      <c r="M10" s="74">
        <v>327398</v>
      </c>
      <c r="N10" s="74">
        <v>314390</v>
      </c>
      <c r="O10" s="74">
        <v>275946</v>
      </c>
      <c r="P10" s="75">
        <v>278956</v>
      </c>
    </row>
    <row r="11" spans="1:20" ht="17.25" thickBot="1" x14ac:dyDescent="0.35">
      <c r="A11" s="42"/>
      <c r="B11" s="76" t="s">
        <v>137</v>
      </c>
      <c r="C11" s="59"/>
      <c r="D11" s="60">
        <v>8395491</v>
      </c>
      <c r="E11" s="61">
        <v>516987</v>
      </c>
      <c r="F11" s="61">
        <v>507421</v>
      </c>
      <c r="G11" s="61">
        <v>566091</v>
      </c>
      <c r="H11" s="61">
        <v>621920</v>
      </c>
      <c r="I11" s="61">
        <v>684329</v>
      </c>
      <c r="J11" s="61">
        <v>762958</v>
      </c>
      <c r="K11" s="61">
        <v>817183</v>
      </c>
      <c r="L11" s="61">
        <v>822627</v>
      </c>
      <c r="M11" s="61">
        <v>825611</v>
      </c>
      <c r="N11" s="61">
        <v>809212</v>
      </c>
      <c r="O11" s="61">
        <v>738107</v>
      </c>
      <c r="P11" s="62">
        <v>723045</v>
      </c>
    </row>
    <row r="12" spans="1:20" x14ac:dyDescent="0.3">
      <c r="A12" s="42"/>
      <c r="B12" s="63"/>
      <c r="C12" s="64" t="s">
        <v>138</v>
      </c>
      <c r="D12" s="65">
        <v>0.31532816530868146</v>
      </c>
      <c r="E12" s="66">
        <v>0.37499945598324136</v>
      </c>
      <c r="F12" s="66">
        <v>0.38499959786885668</v>
      </c>
      <c r="G12" s="66">
        <v>0.36199960480601923</v>
      </c>
      <c r="H12" s="66">
        <v>0.3479998903267647</v>
      </c>
      <c r="I12" s="66">
        <v>0.32499995250823033</v>
      </c>
      <c r="J12" s="66">
        <v>0.30599985240610139</v>
      </c>
      <c r="K12" s="66">
        <v>0.30099996537618046</v>
      </c>
      <c r="L12" s="66">
        <v>0.27999995915524883</v>
      </c>
      <c r="M12" s="66">
        <v>0.28999984544787799</v>
      </c>
      <c r="N12" s="66">
        <v>0.29599981856928714</v>
      </c>
      <c r="O12" s="66">
        <v>0.30599979437141495</v>
      </c>
      <c r="P12" s="67">
        <v>0.30999976419189634</v>
      </c>
    </row>
    <row r="13" spans="1:20" x14ac:dyDescent="0.3">
      <c r="A13" s="42"/>
      <c r="B13" s="63"/>
      <c r="C13" s="68" t="s">
        <v>139</v>
      </c>
      <c r="D13" s="69">
        <v>8395491</v>
      </c>
      <c r="E13" s="70">
        <v>516987</v>
      </c>
      <c r="F13" s="70">
        <v>507421</v>
      </c>
      <c r="G13" s="70">
        <v>566091</v>
      </c>
      <c r="H13" s="70">
        <v>621920</v>
      </c>
      <c r="I13" s="70">
        <v>684329</v>
      </c>
      <c r="J13" s="70">
        <v>762958</v>
      </c>
      <c r="K13" s="70">
        <v>817183</v>
      </c>
      <c r="L13" s="70">
        <v>822627</v>
      </c>
      <c r="M13" s="70">
        <v>825611</v>
      </c>
      <c r="N13" s="70">
        <v>809212</v>
      </c>
      <c r="O13" s="70">
        <v>738107</v>
      </c>
      <c r="P13" s="71">
        <v>723045</v>
      </c>
    </row>
    <row r="14" spans="1:20" ht="17.25" thickBot="1" x14ac:dyDescent="0.35">
      <c r="A14" s="42"/>
      <c r="B14" s="63"/>
      <c r="C14" s="72" t="s">
        <v>140</v>
      </c>
      <c r="D14" s="73">
        <v>0</v>
      </c>
      <c r="E14" s="74"/>
      <c r="F14" s="74"/>
      <c r="G14" s="74"/>
      <c r="H14" s="74"/>
      <c r="I14" s="74"/>
      <c r="J14" s="74"/>
      <c r="K14" s="74"/>
      <c r="L14" s="74"/>
      <c r="M14" s="74"/>
      <c r="N14" s="74"/>
      <c r="O14" s="74"/>
      <c r="P14" s="75"/>
    </row>
    <row r="15" spans="1:20" ht="17.25" thickBot="1" x14ac:dyDescent="0.35">
      <c r="A15" s="42"/>
      <c r="B15" s="76" t="s">
        <v>141</v>
      </c>
      <c r="C15" s="59"/>
      <c r="D15" s="60">
        <v>6207711</v>
      </c>
      <c r="E15" s="61">
        <v>399803</v>
      </c>
      <c r="F15" s="61">
        <v>408573</v>
      </c>
      <c r="G15" s="61">
        <v>469136</v>
      </c>
      <c r="H15" s="61">
        <v>482524</v>
      </c>
      <c r="I15" s="61">
        <v>547463</v>
      </c>
      <c r="J15" s="61">
        <v>573465</v>
      </c>
      <c r="K15" s="61">
        <v>597276</v>
      </c>
      <c r="L15" s="61">
        <v>616970</v>
      </c>
      <c r="M15" s="61">
        <v>569387</v>
      </c>
      <c r="N15" s="61">
        <v>546765</v>
      </c>
      <c r="O15" s="61">
        <v>506544</v>
      </c>
      <c r="P15" s="62">
        <v>489805</v>
      </c>
    </row>
    <row r="16" spans="1:20" x14ac:dyDescent="0.3">
      <c r="A16" s="42"/>
      <c r="B16" s="63"/>
      <c r="C16" s="64" t="s">
        <v>142</v>
      </c>
      <c r="D16" s="65">
        <v>0.23315683625847736</v>
      </c>
      <c r="E16" s="66">
        <v>0.28999937619411681</v>
      </c>
      <c r="F16" s="66">
        <v>0.30999986342715885</v>
      </c>
      <c r="G16" s="66">
        <v>0.29999955236927744</v>
      </c>
      <c r="H16" s="66">
        <v>0.26999983772837632</v>
      </c>
      <c r="I16" s="66">
        <v>0.25999986702304489</v>
      </c>
      <c r="J16" s="66">
        <v>0.22999982352903428</v>
      </c>
      <c r="K16" s="66">
        <v>0.21999974952981591</v>
      </c>
      <c r="L16" s="66">
        <v>0.2099998842732051</v>
      </c>
      <c r="M16" s="66">
        <v>0.19999992974903547</v>
      </c>
      <c r="N16" s="66">
        <v>0.19999992684245449</v>
      </c>
      <c r="O16" s="66">
        <v>0.20999985075344635</v>
      </c>
      <c r="P16" s="67">
        <v>0.20999997856289968</v>
      </c>
    </row>
    <row r="17" spans="1:16" x14ac:dyDescent="0.3">
      <c r="A17" s="42"/>
      <c r="B17" s="63"/>
      <c r="C17" s="68" t="s">
        <v>143</v>
      </c>
      <c r="D17" s="69">
        <v>6207711</v>
      </c>
      <c r="E17" s="70">
        <v>399803</v>
      </c>
      <c r="F17" s="70">
        <v>408573</v>
      </c>
      <c r="G17" s="70">
        <v>469136</v>
      </c>
      <c r="H17" s="70">
        <v>482524</v>
      </c>
      <c r="I17" s="70">
        <v>547463</v>
      </c>
      <c r="J17" s="70">
        <v>573465</v>
      </c>
      <c r="K17" s="70">
        <v>597276</v>
      </c>
      <c r="L17" s="70">
        <v>616970</v>
      </c>
      <c r="M17" s="70">
        <v>569387</v>
      </c>
      <c r="N17" s="70">
        <v>546765</v>
      </c>
      <c r="O17" s="70">
        <v>506544</v>
      </c>
      <c r="P17" s="71">
        <v>489805</v>
      </c>
    </row>
    <row r="18" spans="1:16" x14ac:dyDescent="0.3">
      <c r="A18" s="42"/>
      <c r="B18" s="63"/>
      <c r="C18" s="77" t="s">
        <v>144</v>
      </c>
      <c r="D18" s="78">
        <v>1820000</v>
      </c>
      <c r="E18" s="79">
        <v>120000</v>
      </c>
      <c r="F18" s="79">
        <v>120000</v>
      </c>
      <c r="G18" s="79">
        <v>140000</v>
      </c>
      <c r="H18" s="79">
        <v>140000</v>
      </c>
      <c r="I18" s="79">
        <v>160000</v>
      </c>
      <c r="J18" s="79">
        <v>160000</v>
      </c>
      <c r="K18" s="79">
        <v>180000</v>
      </c>
      <c r="L18" s="79">
        <v>180000</v>
      </c>
      <c r="M18" s="79">
        <v>180000</v>
      </c>
      <c r="N18" s="79">
        <v>160000</v>
      </c>
      <c r="O18" s="79">
        <v>140000</v>
      </c>
      <c r="P18" s="79">
        <v>140000</v>
      </c>
    </row>
    <row r="19" spans="1:16" x14ac:dyDescent="0.3">
      <c r="A19" s="42"/>
      <c r="B19" s="63"/>
      <c r="C19" s="77" t="s">
        <v>145</v>
      </c>
      <c r="D19" s="78">
        <v>1920000</v>
      </c>
      <c r="E19" s="79">
        <v>160000</v>
      </c>
      <c r="F19" s="79">
        <v>160000</v>
      </c>
      <c r="G19" s="79">
        <v>160000</v>
      </c>
      <c r="H19" s="79">
        <v>160000</v>
      </c>
      <c r="I19" s="79">
        <v>160000</v>
      </c>
      <c r="J19" s="79">
        <v>160000</v>
      </c>
      <c r="K19" s="79">
        <v>160000</v>
      </c>
      <c r="L19" s="79">
        <v>160000</v>
      </c>
      <c r="M19" s="79">
        <v>160000</v>
      </c>
      <c r="N19" s="79">
        <v>160000</v>
      </c>
      <c r="O19" s="79">
        <v>160000</v>
      </c>
      <c r="P19" s="79">
        <v>160000</v>
      </c>
    </row>
    <row r="20" spans="1:16" x14ac:dyDescent="0.3">
      <c r="A20" s="42"/>
      <c r="B20" s="63"/>
      <c r="C20" s="77" t="s">
        <v>146</v>
      </c>
      <c r="D20" s="78">
        <v>2243711</v>
      </c>
      <c r="E20" s="79">
        <v>107803</v>
      </c>
      <c r="F20" s="79">
        <v>116573</v>
      </c>
      <c r="G20" s="79">
        <v>157136</v>
      </c>
      <c r="H20" s="79">
        <v>170524</v>
      </c>
      <c r="I20" s="79">
        <v>205463</v>
      </c>
      <c r="J20" s="79">
        <v>231465</v>
      </c>
      <c r="K20" s="79">
        <v>235276</v>
      </c>
      <c r="L20" s="79">
        <v>254970</v>
      </c>
      <c r="M20" s="79">
        <v>207387</v>
      </c>
      <c r="N20" s="79">
        <v>204765</v>
      </c>
      <c r="O20" s="79">
        <v>184544</v>
      </c>
      <c r="P20" s="79">
        <v>167805</v>
      </c>
    </row>
    <row r="21" spans="1:16" x14ac:dyDescent="0.3">
      <c r="A21" s="42"/>
      <c r="B21" s="63"/>
      <c r="C21" s="77" t="s">
        <v>147</v>
      </c>
      <c r="D21" s="78">
        <v>200000</v>
      </c>
      <c r="E21" s="79">
        <v>10000</v>
      </c>
      <c r="F21" s="79">
        <v>10000</v>
      </c>
      <c r="G21" s="79">
        <v>10000</v>
      </c>
      <c r="H21" s="79">
        <v>10000</v>
      </c>
      <c r="I21" s="79">
        <v>20000</v>
      </c>
      <c r="J21" s="79">
        <v>20000</v>
      </c>
      <c r="K21" s="79">
        <v>20000</v>
      </c>
      <c r="L21" s="79">
        <v>20000</v>
      </c>
      <c r="M21" s="79">
        <v>20000</v>
      </c>
      <c r="N21" s="79">
        <v>20000</v>
      </c>
      <c r="O21" s="79">
        <v>20000</v>
      </c>
      <c r="P21" s="79">
        <v>20000</v>
      </c>
    </row>
    <row r="22" spans="1:16" x14ac:dyDescent="0.3">
      <c r="A22" s="42"/>
      <c r="B22" s="63"/>
      <c r="C22" s="77" t="s">
        <v>148</v>
      </c>
      <c r="D22" s="78">
        <v>24000</v>
      </c>
      <c r="E22" s="79">
        <v>2000</v>
      </c>
      <c r="F22" s="79">
        <v>2000</v>
      </c>
      <c r="G22" s="79">
        <v>2000</v>
      </c>
      <c r="H22" s="79">
        <v>2000</v>
      </c>
      <c r="I22" s="79">
        <v>2000</v>
      </c>
      <c r="J22" s="79">
        <v>2000</v>
      </c>
      <c r="K22" s="79">
        <v>2000</v>
      </c>
      <c r="L22" s="79">
        <v>2000</v>
      </c>
      <c r="M22" s="79">
        <v>2000</v>
      </c>
      <c r="N22" s="79">
        <v>2000</v>
      </c>
      <c r="O22" s="79">
        <v>2000</v>
      </c>
      <c r="P22" s="79">
        <v>2000</v>
      </c>
    </row>
    <row r="23" spans="1:16" x14ac:dyDescent="0.3">
      <c r="A23" s="42"/>
      <c r="B23" s="63"/>
      <c r="C23" s="68" t="s">
        <v>149</v>
      </c>
      <c r="D23" s="69">
        <v>0</v>
      </c>
      <c r="E23" s="70"/>
      <c r="F23" s="70"/>
      <c r="G23" s="70"/>
      <c r="H23" s="70"/>
      <c r="I23" s="70"/>
      <c r="J23" s="70"/>
      <c r="K23" s="70"/>
      <c r="L23" s="70"/>
      <c r="M23" s="70"/>
      <c r="N23" s="70"/>
      <c r="O23" s="70"/>
      <c r="P23" s="71"/>
    </row>
    <row r="24" spans="1:16" ht="17.25" thickBot="1" x14ac:dyDescent="0.35">
      <c r="A24" s="42"/>
      <c r="B24" s="63"/>
      <c r="C24" s="72" t="s">
        <v>150</v>
      </c>
      <c r="D24" s="73">
        <v>0</v>
      </c>
      <c r="E24" s="74"/>
      <c r="F24" s="74"/>
      <c r="G24" s="74"/>
      <c r="H24" s="74"/>
      <c r="I24" s="74"/>
      <c r="J24" s="74"/>
      <c r="K24" s="74"/>
      <c r="L24" s="74"/>
      <c r="M24" s="74"/>
      <c r="N24" s="74"/>
      <c r="O24" s="74"/>
      <c r="P24" s="75"/>
    </row>
    <row r="25" spans="1:16" ht="17.25" thickBot="1" x14ac:dyDescent="0.35">
      <c r="A25" s="433"/>
      <c r="B25" s="80"/>
      <c r="C25" s="81" t="s">
        <v>151</v>
      </c>
      <c r="D25" s="82">
        <v>5061335</v>
      </c>
      <c r="E25" s="83">
        <v>89613</v>
      </c>
      <c r="F25" s="83">
        <v>32951</v>
      </c>
      <c r="G25" s="83">
        <v>121977</v>
      </c>
      <c r="H25" s="83">
        <v>200159</v>
      </c>
      <c r="I25" s="83">
        <v>347429</v>
      </c>
      <c r="J25" s="83">
        <v>508640</v>
      </c>
      <c r="K25" s="83">
        <v>567414</v>
      </c>
      <c r="L25" s="83">
        <v>705110</v>
      </c>
      <c r="M25" s="83">
        <v>740204</v>
      </c>
      <c r="N25" s="83">
        <v>694393</v>
      </c>
      <c r="O25" s="83">
        <v>540315</v>
      </c>
      <c r="P25" s="84">
        <v>513130</v>
      </c>
    </row>
    <row r="26" spans="1:16" x14ac:dyDescent="0.3">
      <c r="A26" s="434"/>
      <c r="B26" s="435" t="s">
        <v>152</v>
      </c>
      <c r="C26" s="436"/>
      <c r="D26" s="85"/>
      <c r="E26" s="86"/>
      <c r="F26" s="86"/>
      <c r="G26" s="86"/>
      <c r="H26" s="86"/>
      <c r="I26" s="86"/>
      <c r="J26" s="86"/>
      <c r="K26" s="86"/>
      <c r="L26" s="86"/>
      <c r="M26" s="86"/>
      <c r="N26" s="86"/>
      <c r="O26" s="86"/>
      <c r="P26" s="87"/>
    </row>
    <row r="27" spans="1:16" ht="17.25" thickBot="1" x14ac:dyDescent="0.35">
      <c r="A27" s="423"/>
      <c r="B27" s="437" t="s">
        <v>153</v>
      </c>
      <c r="C27" s="438"/>
      <c r="D27" s="88"/>
      <c r="E27" s="89"/>
      <c r="F27" s="89"/>
      <c r="G27" s="89"/>
      <c r="H27" s="89"/>
      <c r="I27" s="89"/>
      <c r="J27" s="89"/>
      <c r="K27" s="89"/>
      <c r="L27" s="89"/>
      <c r="M27" s="89"/>
      <c r="N27" s="89"/>
      <c r="O27" s="89"/>
      <c r="P27" s="90"/>
    </row>
    <row r="28" spans="1:16" x14ac:dyDescent="0.3">
      <c r="A28" s="422"/>
      <c r="B28" s="424"/>
      <c r="C28" s="425"/>
      <c r="D28" s="91"/>
      <c r="E28" s="92"/>
      <c r="F28" s="92"/>
      <c r="G28" s="92"/>
      <c r="H28" s="92"/>
      <c r="I28" s="92"/>
      <c r="J28" s="92"/>
      <c r="K28" s="92"/>
      <c r="L28" s="92"/>
      <c r="M28" s="92"/>
      <c r="N28" s="92"/>
      <c r="O28" s="92"/>
      <c r="P28" s="93"/>
    </row>
    <row r="29" spans="1:16" ht="17.25" thickBot="1" x14ac:dyDescent="0.35">
      <c r="A29" s="423"/>
      <c r="B29" s="426"/>
      <c r="C29" s="427"/>
      <c r="D29" s="88"/>
      <c r="E29" s="89"/>
      <c r="F29" s="89"/>
      <c r="G29" s="89"/>
      <c r="H29" s="89"/>
      <c r="I29" s="89"/>
      <c r="J29" s="89"/>
      <c r="K29" s="89"/>
      <c r="L29" s="89"/>
      <c r="M29" s="89"/>
      <c r="N29" s="89"/>
      <c r="O29" s="89"/>
      <c r="P29" s="90"/>
    </row>
    <row r="30" spans="1:16" x14ac:dyDescent="0.3">
      <c r="A30" s="47" t="s">
        <v>154</v>
      </c>
      <c r="B30" s="48"/>
      <c r="C30" s="94"/>
      <c r="D30" s="50">
        <v>5061335</v>
      </c>
      <c r="E30" s="51">
        <v>89613</v>
      </c>
      <c r="F30" s="51">
        <v>32951</v>
      </c>
      <c r="G30" s="51">
        <v>121977</v>
      </c>
      <c r="H30" s="51">
        <v>200159</v>
      </c>
      <c r="I30" s="51">
        <v>347429</v>
      </c>
      <c r="J30" s="51">
        <v>508640</v>
      </c>
      <c r="K30" s="51">
        <v>567414</v>
      </c>
      <c r="L30" s="51">
        <v>705110</v>
      </c>
      <c r="M30" s="51">
        <v>740204</v>
      </c>
      <c r="N30" s="51">
        <v>694393</v>
      </c>
      <c r="O30" s="51">
        <v>540315</v>
      </c>
      <c r="P30" s="52">
        <v>513130</v>
      </c>
    </row>
    <row r="31" spans="1:16" ht="17.25" thickBot="1" x14ac:dyDescent="0.35">
      <c r="A31" s="95"/>
      <c r="B31" s="96"/>
      <c r="C31" s="97" t="s">
        <v>155</v>
      </c>
      <c r="D31" s="98">
        <v>0.19009983806338607</v>
      </c>
      <c r="E31" s="99">
        <v>6.5001298386663894E-2</v>
      </c>
      <c r="F31" s="99">
        <v>2.5001176043909685E-2</v>
      </c>
      <c r="G31" s="99">
        <v>7.8000932350847846E-2</v>
      </c>
      <c r="H31" s="99">
        <v>0.11200043421648266</v>
      </c>
      <c r="I31" s="99">
        <v>0.16500018046872478</v>
      </c>
      <c r="J31" s="99">
        <v>0.20400043636456977</v>
      </c>
      <c r="K31" s="99">
        <v>0.20900042506263597</v>
      </c>
      <c r="L31" s="99">
        <v>0.24000035398784325</v>
      </c>
      <c r="M31" s="99">
        <v>0.26000022480308654</v>
      </c>
      <c r="N31" s="99">
        <v>0.25400043748212214</v>
      </c>
      <c r="O31" s="99">
        <v>0.2240004212069403</v>
      </c>
      <c r="P31" s="100">
        <v>0.22000038586780599</v>
      </c>
    </row>
    <row r="32" spans="1:16" ht="17.25" thickBot="1" x14ac:dyDescent="0.35">
      <c r="A32" s="101" t="s">
        <v>156</v>
      </c>
      <c r="B32" s="102"/>
      <c r="C32" s="103"/>
      <c r="D32" s="104">
        <v>1335149</v>
      </c>
      <c r="E32" s="105">
        <v>96504</v>
      </c>
      <c r="F32" s="105">
        <v>105438</v>
      </c>
      <c r="G32" s="105">
        <v>109465</v>
      </c>
      <c r="H32" s="105">
        <v>107227</v>
      </c>
      <c r="I32" s="105">
        <v>105281</v>
      </c>
      <c r="J32" s="105">
        <v>124666</v>
      </c>
      <c r="K32" s="105">
        <v>108595</v>
      </c>
      <c r="L32" s="105">
        <v>117518</v>
      </c>
      <c r="M32" s="105">
        <v>113877</v>
      </c>
      <c r="N32" s="105">
        <v>109353</v>
      </c>
      <c r="O32" s="105">
        <v>120605</v>
      </c>
      <c r="P32" s="106">
        <v>116620</v>
      </c>
    </row>
    <row r="33" spans="1:16" x14ac:dyDescent="0.3">
      <c r="A33" s="42"/>
      <c r="C33" s="64" t="s">
        <v>157</v>
      </c>
      <c r="D33" s="65">
        <v>5.0147166447289469E-2</v>
      </c>
      <c r="E33" s="66">
        <v>6.9999724364842295E-2</v>
      </c>
      <c r="F33" s="66">
        <v>7.9999817902878495E-2</v>
      </c>
      <c r="G33" s="66">
        <v>6.999985292133401E-2</v>
      </c>
      <c r="H33" s="66">
        <v>5.999965307445973E-2</v>
      </c>
      <c r="I33" s="66">
        <v>4.9999810032921296E-2</v>
      </c>
      <c r="J33" s="66">
        <v>4.999983957184935E-2</v>
      </c>
      <c r="K33" s="66">
        <v>3.9999720062735417E-2</v>
      </c>
      <c r="L33" s="66">
        <v>3.9999945540331809E-2</v>
      </c>
      <c r="M33" s="66">
        <v>3.9999845447877998E-2</v>
      </c>
      <c r="N33" s="66">
        <v>3.9999985368490899E-2</v>
      </c>
      <c r="O33" s="66">
        <v>4.9999668340991892E-2</v>
      </c>
      <c r="P33" s="67">
        <v>4.9999892814498341E-2</v>
      </c>
    </row>
    <row r="34" spans="1:16" x14ac:dyDescent="0.3">
      <c r="A34" s="42"/>
      <c r="C34" s="68" t="s">
        <v>158</v>
      </c>
      <c r="D34" s="69">
        <v>0</v>
      </c>
      <c r="E34" s="70"/>
      <c r="F34" s="70"/>
      <c r="G34" s="70"/>
      <c r="H34" s="70"/>
      <c r="I34" s="70"/>
      <c r="J34" s="70"/>
      <c r="K34" s="70"/>
      <c r="L34" s="70"/>
      <c r="M34" s="70"/>
      <c r="N34" s="70"/>
      <c r="O34" s="70"/>
      <c r="P34" s="71"/>
    </row>
    <row r="35" spans="1:16" x14ac:dyDescent="0.3">
      <c r="A35" s="107"/>
      <c r="B35" s="108"/>
      <c r="C35" s="68" t="s">
        <v>159</v>
      </c>
      <c r="D35" s="69">
        <v>1335149</v>
      </c>
      <c r="E35" s="70">
        <v>96504</v>
      </c>
      <c r="F35" s="70">
        <v>105438</v>
      </c>
      <c r="G35" s="70">
        <v>109465</v>
      </c>
      <c r="H35" s="70">
        <v>107227</v>
      </c>
      <c r="I35" s="70">
        <v>105281</v>
      </c>
      <c r="J35" s="70">
        <v>124666</v>
      </c>
      <c r="K35" s="70">
        <v>108595</v>
      </c>
      <c r="L35" s="70">
        <v>117518</v>
      </c>
      <c r="M35" s="70">
        <v>113877</v>
      </c>
      <c r="N35" s="70">
        <v>109353</v>
      </c>
      <c r="O35" s="70">
        <v>120605</v>
      </c>
      <c r="P35" s="71">
        <v>116620</v>
      </c>
    </row>
    <row r="36" spans="1:16" x14ac:dyDescent="0.3">
      <c r="A36" s="42"/>
      <c r="B36" s="109"/>
      <c r="C36" s="77" t="s">
        <v>160</v>
      </c>
      <c r="D36" s="78">
        <v>710000</v>
      </c>
      <c r="E36" s="79">
        <v>50000</v>
      </c>
      <c r="F36" s="79">
        <v>60000</v>
      </c>
      <c r="G36" s="79">
        <v>60000</v>
      </c>
      <c r="H36" s="79">
        <v>60000</v>
      </c>
      <c r="I36" s="79">
        <v>60000</v>
      </c>
      <c r="J36" s="79">
        <v>60000</v>
      </c>
      <c r="K36" s="79">
        <v>60000</v>
      </c>
      <c r="L36" s="79">
        <v>60000</v>
      </c>
      <c r="M36" s="79">
        <v>60000</v>
      </c>
      <c r="N36" s="79">
        <v>60000</v>
      </c>
      <c r="O36" s="79">
        <v>60000</v>
      </c>
      <c r="P36" s="120">
        <v>60000</v>
      </c>
    </row>
    <row r="37" spans="1:16" x14ac:dyDescent="0.3">
      <c r="A37" s="42"/>
      <c r="B37" s="109"/>
      <c r="C37" s="77" t="s">
        <v>161</v>
      </c>
      <c r="D37" s="78">
        <v>156000</v>
      </c>
      <c r="E37" s="79">
        <v>13000</v>
      </c>
      <c r="F37" s="79">
        <v>13000</v>
      </c>
      <c r="G37" s="79">
        <v>13000</v>
      </c>
      <c r="H37" s="79">
        <v>13000</v>
      </c>
      <c r="I37" s="79">
        <v>13000</v>
      </c>
      <c r="J37" s="79">
        <v>13000</v>
      </c>
      <c r="K37" s="79">
        <v>13000</v>
      </c>
      <c r="L37" s="79">
        <v>13000</v>
      </c>
      <c r="M37" s="79">
        <v>13000</v>
      </c>
      <c r="N37" s="79">
        <v>13000</v>
      </c>
      <c r="O37" s="79">
        <v>13000</v>
      </c>
      <c r="P37" s="120">
        <v>13000</v>
      </c>
    </row>
    <row r="38" spans="1:16" x14ac:dyDescent="0.3">
      <c r="A38" s="42"/>
      <c r="B38" s="109"/>
      <c r="C38" s="77" t="s">
        <v>162</v>
      </c>
      <c r="D38" s="78">
        <v>240000</v>
      </c>
      <c r="E38" s="79">
        <v>20000</v>
      </c>
      <c r="F38" s="79">
        <v>20000</v>
      </c>
      <c r="G38" s="79">
        <v>20000</v>
      </c>
      <c r="H38" s="79">
        <v>20000</v>
      </c>
      <c r="I38" s="79">
        <v>20000</v>
      </c>
      <c r="J38" s="79">
        <v>20000</v>
      </c>
      <c r="K38" s="79">
        <v>20000</v>
      </c>
      <c r="L38" s="79">
        <v>20000</v>
      </c>
      <c r="M38" s="79">
        <v>20000</v>
      </c>
      <c r="N38" s="79">
        <v>20000</v>
      </c>
      <c r="O38" s="79">
        <v>20000</v>
      </c>
      <c r="P38" s="120">
        <v>20000</v>
      </c>
    </row>
    <row r="39" spans="1:16" x14ac:dyDescent="0.3">
      <c r="A39" s="42"/>
      <c r="B39" s="109"/>
      <c r="C39" s="77" t="s">
        <v>163</v>
      </c>
      <c r="D39" s="78">
        <v>48000</v>
      </c>
      <c r="E39" s="79">
        <v>4000</v>
      </c>
      <c r="F39" s="79">
        <v>4000</v>
      </c>
      <c r="G39" s="79">
        <v>4000</v>
      </c>
      <c r="H39" s="79">
        <v>4000</v>
      </c>
      <c r="I39" s="79">
        <v>4000</v>
      </c>
      <c r="J39" s="79">
        <v>4000</v>
      </c>
      <c r="K39" s="79">
        <v>4000</v>
      </c>
      <c r="L39" s="79">
        <v>4000</v>
      </c>
      <c r="M39" s="79">
        <v>4000</v>
      </c>
      <c r="N39" s="79">
        <v>4000</v>
      </c>
      <c r="O39" s="79">
        <v>4000</v>
      </c>
      <c r="P39" s="120">
        <v>4000</v>
      </c>
    </row>
    <row r="40" spans="1:16" ht="17.25" thickBot="1" x14ac:dyDescent="0.35">
      <c r="A40" s="42"/>
      <c r="B40" s="109"/>
      <c r="C40" s="77" t="s">
        <v>164</v>
      </c>
      <c r="D40" s="78">
        <v>181149</v>
      </c>
      <c r="E40" s="79">
        <v>9504</v>
      </c>
      <c r="F40" s="79">
        <v>8438</v>
      </c>
      <c r="G40" s="79">
        <v>12465</v>
      </c>
      <c r="H40" s="79">
        <v>10227</v>
      </c>
      <c r="I40" s="79">
        <v>8281</v>
      </c>
      <c r="J40" s="79">
        <v>27666</v>
      </c>
      <c r="K40" s="79">
        <v>11595</v>
      </c>
      <c r="L40" s="79">
        <v>20518</v>
      </c>
      <c r="M40" s="79">
        <v>16877</v>
      </c>
      <c r="N40" s="79">
        <v>12353</v>
      </c>
      <c r="O40" s="79">
        <v>23605</v>
      </c>
      <c r="P40" s="79">
        <v>19620</v>
      </c>
    </row>
    <row r="41" spans="1:16" x14ac:dyDescent="0.3">
      <c r="A41" s="47" t="s">
        <v>165</v>
      </c>
      <c r="B41" s="48"/>
      <c r="C41" s="94"/>
      <c r="D41" s="50">
        <v>3726186</v>
      </c>
      <c r="E41" s="51">
        <v>-6891</v>
      </c>
      <c r="F41" s="51">
        <v>-72487</v>
      </c>
      <c r="G41" s="51">
        <v>12512</v>
      </c>
      <c r="H41" s="51">
        <v>92932</v>
      </c>
      <c r="I41" s="51">
        <v>242148</v>
      </c>
      <c r="J41" s="51">
        <v>383974</v>
      </c>
      <c r="K41" s="51">
        <v>458819</v>
      </c>
      <c r="L41" s="51">
        <v>587592</v>
      </c>
      <c r="M41" s="51">
        <v>626327</v>
      </c>
      <c r="N41" s="51">
        <v>585040</v>
      </c>
      <c r="O41" s="51">
        <v>419710</v>
      </c>
      <c r="P41" s="52">
        <v>396510</v>
      </c>
    </row>
    <row r="42" spans="1:16" ht="17.25" thickBot="1" x14ac:dyDescent="0.35">
      <c r="A42" s="95"/>
      <c r="B42" s="96"/>
      <c r="C42" s="97" t="s">
        <v>166</v>
      </c>
      <c r="D42" s="98">
        <v>0.13995267161609662</v>
      </c>
      <c r="E42" s="99">
        <v>-4.9984259781784002E-3</v>
      </c>
      <c r="F42" s="99">
        <v>-5.4998641858968814E-2</v>
      </c>
      <c r="G42" s="99">
        <v>8.0010794295138285E-3</v>
      </c>
      <c r="H42" s="99">
        <v>5.2000781142022924E-2</v>
      </c>
      <c r="I42" s="99">
        <v>0.11500037043580348</v>
      </c>
      <c r="J42" s="99">
        <v>0.15400059679272041</v>
      </c>
      <c r="K42" s="99">
        <v>0.16900070499990055</v>
      </c>
      <c r="L42" s="99">
        <v>0.20000040844751144</v>
      </c>
      <c r="M42" s="99">
        <v>0.22000037935520855</v>
      </c>
      <c r="N42" s="99">
        <v>0.21400045211363122</v>
      </c>
      <c r="O42" s="99">
        <v>0.1740007528659484</v>
      </c>
      <c r="P42" s="100">
        <v>0.17000049305330764</v>
      </c>
    </row>
    <row r="43" spans="1:16" x14ac:dyDescent="0.3">
      <c r="A43" s="47" t="s">
        <v>167</v>
      </c>
      <c r="B43" s="48"/>
      <c r="C43" s="94"/>
      <c r="D43" s="50">
        <v>0</v>
      </c>
      <c r="E43" s="51"/>
      <c r="F43" s="51"/>
      <c r="G43" s="51"/>
      <c r="H43" s="51"/>
      <c r="I43" s="51"/>
      <c r="J43" s="51"/>
      <c r="K43" s="51"/>
      <c r="L43" s="51"/>
      <c r="M43" s="51"/>
      <c r="N43" s="51"/>
      <c r="O43" s="51"/>
      <c r="P43" s="52"/>
    </row>
    <row r="44" spans="1:16" ht="17.25" thickBot="1" x14ac:dyDescent="0.35">
      <c r="A44" s="95"/>
      <c r="B44" s="96"/>
      <c r="C44" s="97" t="s">
        <v>168</v>
      </c>
      <c r="D44" s="98">
        <v>0</v>
      </c>
      <c r="E44" s="99">
        <v>0</v>
      </c>
      <c r="F44" s="99">
        <v>0</v>
      </c>
      <c r="G44" s="99">
        <v>0</v>
      </c>
      <c r="H44" s="99">
        <v>0</v>
      </c>
      <c r="I44" s="99">
        <v>0</v>
      </c>
      <c r="J44" s="99">
        <v>0</v>
      </c>
      <c r="K44" s="99">
        <v>0</v>
      </c>
      <c r="L44" s="99">
        <v>0</v>
      </c>
      <c r="M44" s="99">
        <v>0</v>
      </c>
      <c r="N44" s="99">
        <v>0</v>
      </c>
      <c r="O44" s="99">
        <v>0</v>
      </c>
      <c r="P44" s="100">
        <v>0</v>
      </c>
    </row>
    <row r="45" spans="1:16" x14ac:dyDescent="0.3">
      <c r="A45" s="47" t="s">
        <v>169</v>
      </c>
      <c r="B45" s="48"/>
      <c r="C45" s="94"/>
      <c r="D45" s="50">
        <v>798732</v>
      </c>
      <c r="E45" s="51">
        <v>41359</v>
      </c>
      <c r="F45" s="51">
        <v>39539</v>
      </c>
      <c r="G45" s="51">
        <v>46913</v>
      </c>
      <c r="H45" s="51">
        <v>53613</v>
      </c>
      <c r="I45" s="51">
        <v>63168</v>
      </c>
      <c r="J45" s="51">
        <v>74799</v>
      </c>
      <c r="K45" s="51">
        <v>81446</v>
      </c>
      <c r="L45" s="51">
        <v>88138</v>
      </c>
      <c r="M45" s="51">
        <v>85408</v>
      </c>
      <c r="N45" s="51">
        <v>82014</v>
      </c>
      <c r="O45" s="51">
        <v>72363</v>
      </c>
      <c r="P45" s="52">
        <v>69972</v>
      </c>
    </row>
    <row r="46" spans="1:16" ht="17.25" thickBot="1" x14ac:dyDescent="0.35">
      <c r="A46" s="95"/>
      <c r="B46" s="96"/>
      <c r="C46" s="97" t="s">
        <v>170</v>
      </c>
      <c r="D46" s="98">
        <v>2.9999757742975815E-2</v>
      </c>
      <c r="E46" s="99">
        <v>2.9999985492886436E-2</v>
      </c>
      <c r="F46" s="99">
        <v>2.9999742029077875E-2</v>
      </c>
      <c r="G46" s="99">
        <v>2.9999571553451263E-2</v>
      </c>
      <c r="H46" s="99">
        <v>2.9999546758568363E-2</v>
      </c>
      <c r="I46" s="99">
        <v>2.999960106913472E-2</v>
      </c>
      <c r="J46" s="99">
        <v>2.9999663100883638E-2</v>
      </c>
      <c r="K46" s="99">
        <v>2.9999697962425052E-2</v>
      </c>
      <c r="L46" s="99">
        <v>2.9999788968785759E-2</v>
      </c>
      <c r="M46" s="99">
        <v>2.9999971899614182E-2</v>
      </c>
      <c r="N46" s="99">
        <v>2.9999714685572526E-2</v>
      </c>
      <c r="O46" s="99">
        <v>2.9999801004595136E-2</v>
      </c>
      <c r="P46" s="100">
        <v>2.9999935688699002E-2</v>
      </c>
    </row>
    <row r="47" spans="1:16" x14ac:dyDescent="0.3">
      <c r="A47" s="110" t="s">
        <v>171</v>
      </c>
      <c r="B47" s="111"/>
      <c r="C47" s="112"/>
      <c r="D47" s="69">
        <v>2927454</v>
      </c>
      <c r="E47" s="70">
        <v>-48250</v>
      </c>
      <c r="F47" s="70">
        <v>-112026</v>
      </c>
      <c r="G47" s="70">
        <v>-34401</v>
      </c>
      <c r="H47" s="70">
        <v>39319</v>
      </c>
      <c r="I47" s="70">
        <v>178980</v>
      </c>
      <c r="J47" s="70">
        <v>309175</v>
      </c>
      <c r="K47" s="70">
        <v>377373</v>
      </c>
      <c r="L47" s="70">
        <v>499454</v>
      </c>
      <c r="M47" s="70">
        <v>540919</v>
      </c>
      <c r="N47" s="70">
        <v>503026</v>
      </c>
      <c r="O47" s="70">
        <v>347347</v>
      </c>
      <c r="P47" s="71">
        <v>326538</v>
      </c>
    </row>
    <row r="48" spans="1:16" ht="17.25" thickBot="1" x14ac:dyDescent="0.35">
      <c r="A48" s="113"/>
      <c r="B48" s="114"/>
      <c r="C48" s="115" t="s">
        <v>172</v>
      </c>
      <c r="D48" s="116">
        <v>0.1099529138731208</v>
      </c>
      <c r="E48" s="117">
        <v>-3.499841147106484E-2</v>
      </c>
      <c r="F48" s="117">
        <v>-8.4998383888046689E-2</v>
      </c>
      <c r="G48" s="117">
        <v>-2.1998492123937438E-2</v>
      </c>
      <c r="H48" s="117">
        <v>2.2001234383454561E-2</v>
      </c>
      <c r="I48" s="117">
        <v>8.5000769366668755E-2</v>
      </c>
      <c r="J48" s="117">
        <v>0.12400093369183678</v>
      </c>
      <c r="K48" s="117">
        <v>0.1390010070374755</v>
      </c>
      <c r="L48" s="117">
        <v>0.17000061947872566</v>
      </c>
      <c r="M48" s="117">
        <v>0.19000040745559438</v>
      </c>
      <c r="N48" s="117">
        <v>0.1840007374280587</v>
      </c>
      <c r="O48" s="117">
        <v>0.14400095186135325</v>
      </c>
      <c r="P48" s="118">
        <v>0.14000055736460865</v>
      </c>
    </row>
    <row r="49" ht="17.25" thickTop="1" x14ac:dyDescent="0.3"/>
  </sheetData>
  <mergeCells count="21">
    <mergeCell ref="A28:A29"/>
    <mergeCell ref="B28:C28"/>
    <mergeCell ref="B29:C29"/>
    <mergeCell ref="O1:O2"/>
    <mergeCell ref="P1:P2"/>
    <mergeCell ref="A2:C2"/>
    <mergeCell ref="A25:A27"/>
    <mergeCell ref="B26:C26"/>
    <mergeCell ref="B27:C27"/>
    <mergeCell ref="I1:I2"/>
    <mergeCell ref="J1:J2"/>
    <mergeCell ref="K1:K2"/>
    <mergeCell ref="L1:L2"/>
    <mergeCell ref="M1:M2"/>
    <mergeCell ref="N1:N2"/>
    <mergeCell ref="A1:C1"/>
    <mergeCell ref="D1:D2"/>
    <mergeCell ref="E1:E2"/>
    <mergeCell ref="F1:F2"/>
    <mergeCell ref="G1:G2"/>
    <mergeCell ref="H1:H2"/>
  </mergeCells>
  <phoneticPr fontId="4" type="noConversion"/>
  <pageMargins left="0.7" right="0.7" top="0.75" bottom="0.75" header="0.3" footer="0.3"/>
  <pageSetup paperSize="9" scale="67"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35"/>
  <sheetViews>
    <sheetView workbookViewId="0">
      <selection activeCell="G13" sqref="G13"/>
    </sheetView>
    <sheetView topLeftCell="A10" workbookViewId="1">
      <selection activeCell="D50" sqref="D50"/>
    </sheetView>
    <sheetView workbookViewId="2">
      <selection activeCell="A36" sqref="A36"/>
    </sheetView>
  </sheetViews>
  <sheetFormatPr defaultRowHeight="13.5" x14ac:dyDescent="0.3"/>
  <cols>
    <col min="1" max="2" width="9" style="4"/>
    <col min="3" max="3" width="11.5" style="4" bestFit="1" customWidth="1"/>
    <col min="4" max="7" width="15.625" style="4" bestFit="1" customWidth="1"/>
    <col min="8" max="8" width="12.875" style="4" bestFit="1" customWidth="1"/>
    <col min="9" max="9" width="15.375" style="4" customWidth="1"/>
    <col min="10" max="13" width="15" style="4" customWidth="1"/>
    <col min="14" max="16384" width="9" style="4"/>
  </cols>
  <sheetData>
    <row r="2" spans="3:8" x14ac:dyDescent="0.3">
      <c r="C2" s="189" t="s">
        <v>245</v>
      </c>
      <c r="D2" s="189" t="s">
        <v>246</v>
      </c>
      <c r="E2" s="189" t="s">
        <v>247</v>
      </c>
      <c r="F2" s="189" t="s">
        <v>248</v>
      </c>
      <c r="G2" s="189" t="s">
        <v>249</v>
      </c>
    </row>
    <row r="3" spans="3:8" x14ac:dyDescent="0.3">
      <c r="C3" s="190" t="s">
        <v>250</v>
      </c>
      <c r="D3" s="191">
        <v>2881188157</v>
      </c>
      <c r="E3" s="191">
        <v>4430926494.1174278</v>
      </c>
      <c r="F3" s="191">
        <v>4403639111.3113737</v>
      </c>
      <c r="G3" s="191">
        <v>3653413874.99121</v>
      </c>
      <c r="H3" s="192"/>
    </row>
    <row r="4" spans="3:8" x14ac:dyDescent="0.3">
      <c r="C4" s="190" t="s">
        <v>251</v>
      </c>
      <c r="D4" s="191">
        <v>613538702</v>
      </c>
      <c r="E4" s="191">
        <v>2024744921.6402855</v>
      </c>
      <c r="F4" s="191">
        <v>1572333166.5748358</v>
      </c>
      <c r="G4" s="191">
        <v>915627482.87690783</v>
      </c>
      <c r="H4" s="192"/>
    </row>
    <row r="5" spans="3:8" x14ac:dyDescent="0.3">
      <c r="C5" s="190" t="s">
        <v>252</v>
      </c>
      <c r="D5" s="191">
        <v>903586861</v>
      </c>
      <c r="E5" s="191">
        <v>1456872379.5988185</v>
      </c>
      <c r="F5" s="191">
        <v>1259568174.7131629</v>
      </c>
      <c r="G5" s="191">
        <v>1905622555.9467103</v>
      </c>
      <c r="H5" s="192"/>
    </row>
    <row r="6" spans="3:8" x14ac:dyDescent="0.3">
      <c r="C6" s="190" t="s">
        <v>254</v>
      </c>
      <c r="D6" s="191">
        <v>102938107</v>
      </c>
      <c r="E6" s="191">
        <v>52973694</v>
      </c>
      <c r="F6" s="191">
        <v>49337126</v>
      </c>
      <c r="G6" s="191">
        <v>55709773</v>
      </c>
      <c r="H6" s="192"/>
    </row>
    <row r="7" spans="3:8" x14ac:dyDescent="0.3">
      <c r="C7" s="190" t="s">
        <v>255</v>
      </c>
      <c r="D7" s="191">
        <f>SUM(D3:D6)</f>
        <v>4501251827</v>
      </c>
      <c r="E7" s="191">
        <f>SUM(E3:E6)</f>
        <v>7965517489.3565321</v>
      </c>
      <c r="F7" s="191">
        <f>SUM(F3:F6)</f>
        <v>7284877578.5993729</v>
      </c>
      <c r="G7" s="191">
        <f>SUM(G3:G6)</f>
        <v>6530373686.8148289</v>
      </c>
      <c r="H7" s="192"/>
    </row>
    <row r="8" spans="3:8" x14ac:dyDescent="0.3">
      <c r="D8" s="192"/>
      <c r="E8" s="192"/>
      <c r="F8" s="192"/>
      <c r="G8" s="192"/>
      <c r="H8" s="192"/>
    </row>
    <row r="12" spans="3:8" x14ac:dyDescent="0.3">
      <c r="C12" s="189" t="s">
        <v>256</v>
      </c>
      <c r="D12" s="189" t="s">
        <v>246</v>
      </c>
      <c r="E12" s="189" t="s">
        <v>247</v>
      </c>
      <c r="F12" s="189" t="s">
        <v>248</v>
      </c>
      <c r="G12" s="189" t="s">
        <v>249</v>
      </c>
    </row>
    <row r="13" spans="3:8" x14ac:dyDescent="0.3">
      <c r="C13" s="190" t="s">
        <v>250</v>
      </c>
      <c r="D13" s="191">
        <v>1107752734</v>
      </c>
      <c r="E13" s="191">
        <v>1111487800.1114614</v>
      </c>
      <c r="F13" s="191">
        <v>2104367237.7757516</v>
      </c>
      <c r="G13" s="191">
        <v>1813334787.9326792</v>
      </c>
      <c r="H13" s="192"/>
    </row>
    <row r="14" spans="3:8" x14ac:dyDescent="0.3">
      <c r="C14" s="190" t="s">
        <v>251</v>
      </c>
      <c r="D14" s="191">
        <v>894931755</v>
      </c>
      <c r="E14" s="191">
        <v>810612872.68875575</v>
      </c>
      <c r="F14" s="191">
        <v>987588752.08229256</v>
      </c>
      <c r="G14" s="191">
        <v>1698944467.2323484</v>
      </c>
      <c r="H14" s="192"/>
    </row>
    <row r="15" spans="3:8" x14ac:dyDescent="0.3">
      <c r="C15" s="190" t="s">
        <v>252</v>
      </c>
      <c r="D15" s="191">
        <v>0</v>
      </c>
      <c r="E15" s="191">
        <v>0</v>
      </c>
      <c r="F15" s="191">
        <v>0</v>
      </c>
      <c r="G15" s="191">
        <v>0</v>
      </c>
      <c r="H15" s="192"/>
    </row>
    <row r="16" spans="3:8" x14ac:dyDescent="0.3">
      <c r="C16" s="190" t="s">
        <v>254</v>
      </c>
      <c r="D16" s="191">
        <v>996858311</v>
      </c>
      <c r="E16" s="191">
        <v>948002412</v>
      </c>
      <c r="F16" s="191">
        <v>757572961</v>
      </c>
      <c r="G16" s="191">
        <v>365934862</v>
      </c>
      <c r="H16" s="192"/>
    </row>
    <row r="17" spans="1:12" x14ac:dyDescent="0.3">
      <c r="C17" s="190" t="s">
        <v>255</v>
      </c>
      <c r="D17" s="191">
        <f>SUM(D13:D16)</f>
        <v>2999542800</v>
      </c>
      <c r="E17" s="191">
        <f>SUM(E13:E16)</f>
        <v>2870103084.8002172</v>
      </c>
      <c r="F17" s="191">
        <f>SUM(F13:F16)</f>
        <v>3849528950.8580441</v>
      </c>
      <c r="G17" s="191">
        <f>SUM(G13:G16)</f>
        <v>3878214117.1650276</v>
      </c>
      <c r="H17" s="192"/>
    </row>
    <row r="18" spans="1:12" x14ac:dyDescent="0.3">
      <c r="C18" s="408"/>
      <c r="D18" s="142"/>
      <c r="E18" s="142"/>
      <c r="F18" s="142"/>
      <c r="G18" s="142"/>
      <c r="H18" s="192"/>
    </row>
    <row r="19" spans="1:12" s="411" customFormat="1" x14ac:dyDescent="0.3">
      <c r="A19" s="411" t="s">
        <v>407</v>
      </c>
      <c r="C19" s="409"/>
      <c r="D19" s="144"/>
      <c r="E19" s="144"/>
      <c r="F19" s="144"/>
      <c r="G19" s="144"/>
      <c r="H19" s="410"/>
    </row>
    <row r="20" spans="1:12" x14ac:dyDescent="0.3">
      <c r="D20" s="192"/>
      <c r="E20" s="192"/>
      <c r="F20" s="192"/>
      <c r="G20" s="192"/>
      <c r="H20" s="192" t="s">
        <v>374</v>
      </c>
      <c r="I20" s="192"/>
    </row>
    <row r="21" spans="1:12" x14ac:dyDescent="0.3">
      <c r="D21" s="192"/>
      <c r="E21" s="192"/>
      <c r="F21" s="190" t="s">
        <v>250</v>
      </c>
      <c r="G21" s="191">
        <f>G13+G3</f>
        <v>5466748662.9238892</v>
      </c>
      <c r="H21" s="192">
        <f>G21-'제조원가명세서(전체)'!L13</f>
        <v>-7.611083984375E-2</v>
      </c>
      <c r="I21" s="192"/>
    </row>
    <row r="22" spans="1:12" x14ac:dyDescent="0.3">
      <c r="F22" s="190" t="s">
        <v>251</v>
      </c>
      <c r="G22" s="191">
        <f>G14+G4</f>
        <v>2614571950.1092563</v>
      </c>
      <c r="H22" s="192">
        <f>G22-'제조원가명세서(전체)'!M47</f>
        <v>14402739.109256268</v>
      </c>
      <c r="I22" s="4" t="s">
        <v>410</v>
      </c>
    </row>
    <row r="24" spans="1:12" x14ac:dyDescent="0.3">
      <c r="D24" s="190" t="s">
        <v>405</v>
      </c>
      <c r="E24" s="189" t="s">
        <v>247</v>
      </c>
      <c r="F24" s="189" t="s">
        <v>248</v>
      </c>
      <c r="G24" s="189" t="s">
        <v>249</v>
      </c>
      <c r="I24" s="190" t="s">
        <v>405</v>
      </c>
      <c r="J24" s="189" t="s">
        <v>247</v>
      </c>
      <c r="K24" s="189" t="s">
        <v>248</v>
      </c>
      <c r="L24" s="189" t="s">
        <v>249</v>
      </c>
    </row>
    <row r="25" spans="1:12" x14ac:dyDescent="0.3">
      <c r="D25" s="190" t="s">
        <v>375</v>
      </c>
      <c r="E25" s="191">
        <f>D13</f>
        <v>1107752734</v>
      </c>
      <c r="F25" s="191">
        <f>E13</f>
        <v>1111487800.1114614</v>
      </c>
      <c r="G25" s="191">
        <f>F13</f>
        <v>2104367237.7757516</v>
      </c>
      <c r="I25" s="190" t="s">
        <v>408</v>
      </c>
      <c r="J25" s="191">
        <f>D14</f>
        <v>894931755</v>
      </c>
      <c r="K25" s="191">
        <f>E14</f>
        <v>810612872.68875575</v>
      </c>
      <c r="L25" s="191">
        <f>F14</f>
        <v>987588752.08229256</v>
      </c>
    </row>
    <row r="26" spans="1:12" x14ac:dyDescent="0.3">
      <c r="D26" s="190" t="s">
        <v>376</v>
      </c>
      <c r="E26" s="191">
        <f>E28+E27-E25</f>
        <v>4485314647.4699526</v>
      </c>
      <c r="F26" s="191">
        <f>F28+F27-F25</f>
        <v>4238272331.7224703</v>
      </c>
      <c r="G26" s="191">
        <f>G28+G27-G25</f>
        <v>5648070667.6621094</v>
      </c>
      <c r="I26" s="190" t="s">
        <v>253</v>
      </c>
      <c r="J26" s="191">
        <f>반도체_제조!E12</f>
        <v>14821604596.35849</v>
      </c>
      <c r="K26" s="191">
        <f>반도체_제조!F12</f>
        <v>12753517160.05818</v>
      </c>
      <c r="L26" s="191">
        <f>반도체_제조!G12</f>
        <v>18722776248.50518</v>
      </c>
    </row>
    <row r="27" spans="1:12" x14ac:dyDescent="0.3">
      <c r="D27" s="190" t="s">
        <v>253</v>
      </c>
      <c r="E27" s="191">
        <f>반도체_제조!E6</f>
        <v>4481579581.3584909</v>
      </c>
      <c r="F27" s="191">
        <f>반도체_제조!F6</f>
        <v>3245392894.0581803</v>
      </c>
      <c r="G27" s="191">
        <f>반도체_제조!G6</f>
        <v>5939103117.5051813</v>
      </c>
      <c r="I27" s="190" t="s">
        <v>257</v>
      </c>
      <c r="J27" s="191">
        <f>반도체_제조!E18</f>
        <v>1022942859</v>
      </c>
      <c r="K27" s="191">
        <f>반도체_제조!F18</f>
        <v>965110695</v>
      </c>
      <c r="L27" s="191">
        <f>반도체_제조!G18</f>
        <v>717086564</v>
      </c>
    </row>
    <row r="28" spans="1:12" x14ac:dyDescent="0.3">
      <c r="D28" s="190" t="s">
        <v>377</v>
      </c>
      <c r="E28" s="191">
        <f>E13</f>
        <v>1111487800.1114614</v>
      </c>
      <c r="F28" s="191">
        <f>F13</f>
        <v>2104367237.7757516</v>
      </c>
      <c r="G28" s="191">
        <f>G13</f>
        <v>1813334787.9326792</v>
      </c>
      <c r="I28" s="190" t="s">
        <v>319</v>
      </c>
      <c r="J28" s="191">
        <f>J25+J26-J29-J27</f>
        <v>13882980619.669735</v>
      </c>
      <c r="K28" s="191">
        <f>K25+K26-K29-K27</f>
        <v>11611430585.664642</v>
      </c>
      <c r="L28" s="191">
        <f>L25+L26-L29-L27</f>
        <v>17294333969.355122</v>
      </c>
    </row>
    <row r="29" spans="1:12" x14ac:dyDescent="0.3">
      <c r="I29" s="190" t="s">
        <v>409</v>
      </c>
      <c r="J29" s="191">
        <f>E14</f>
        <v>810612872.68875575</v>
      </c>
      <c r="K29" s="191">
        <f>F14</f>
        <v>987588752.08229256</v>
      </c>
      <c r="L29" s="191">
        <f>G14</f>
        <v>1698944467.2323484</v>
      </c>
    </row>
    <row r="31" spans="1:12" x14ac:dyDescent="0.3">
      <c r="D31" s="190" t="s">
        <v>406</v>
      </c>
      <c r="E31" s="189" t="s">
        <v>247</v>
      </c>
      <c r="F31" s="189" t="s">
        <v>248</v>
      </c>
      <c r="G31" s="189" t="s">
        <v>249</v>
      </c>
    </row>
    <row r="32" spans="1:12" x14ac:dyDescent="0.3">
      <c r="D32" s="190" t="s">
        <v>413</v>
      </c>
      <c r="E32" s="191">
        <f>D16</f>
        <v>996858311</v>
      </c>
      <c r="F32" s="191">
        <f>E16</f>
        <v>948002412</v>
      </c>
      <c r="G32" s="191">
        <f>F16</f>
        <v>757572961</v>
      </c>
    </row>
    <row r="33" spans="4:8" x14ac:dyDescent="0.3">
      <c r="D33" s="190" t="s">
        <v>376</v>
      </c>
      <c r="E33" s="191">
        <f>E35+E34-E32</f>
        <v>5371735943</v>
      </c>
      <c r="F33" s="191">
        <f>F35+F34-F32</f>
        <v>3383855229</v>
      </c>
      <c r="G33" s="191">
        <f>G35+G34-G32</f>
        <v>725340562</v>
      </c>
      <c r="H33" s="412"/>
    </row>
    <row r="34" spans="4:8" x14ac:dyDescent="0.3">
      <c r="D34" s="190" t="s">
        <v>319</v>
      </c>
      <c r="E34" s="191">
        <f>반도체_상품!E22</f>
        <v>5420591842</v>
      </c>
      <c r="F34" s="191">
        <f>반도체_상품!F22</f>
        <v>3574284680</v>
      </c>
      <c r="G34" s="191">
        <f>반도체_상품!G22</f>
        <v>1116978661</v>
      </c>
    </row>
    <row r="35" spans="4:8" x14ac:dyDescent="0.3">
      <c r="D35" s="190" t="s">
        <v>414</v>
      </c>
      <c r="E35" s="191">
        <f>E16</f>
        <v>948002412</v>
      </c>
      <c r="F35" s="191">
        <f>F16</f>
        <v>757572961</v>
      </c>
      <c r="G35" s="191">
        <f>G16</f>
        <v>365934862</v>
      </c>
    </row>
  </sheetData>
  <phoneticPr fontId="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50"/>
  <sheetViews>
    <sheetView workbookViewId="0">
      <pane xSplit="1" ySplit="7" topLeftCell="B8" activePane="bottomRight" state="frozen"/>
      <selection pane="topRight" activeCell="B1" sqref="B1"/>
      <selection pane="bottomLeft" activeCell="A8" sqref="A8"/>
      <selection pane="bottomRight" activeCell="B10" sqref="B10"/>
    </sheetView>
    <sheetView topLeftCell="A4" workbookViewId="1"/>
    <sheetView workbookViewId="2"/>
  </sheetViews>
  <sheetFormatPr defaultRowHeight="16.5" x14ac:dyDescent="0.15"/>
  <cols>
    <col min="1" max="1" width="31.625" style="196" bestFit="1" customWidth="1"/>
    <col min="2" max="11" width="15.625" style="196" customWidth="1"/>
    <col min="12" max="13" width="15.25" style="199" customWidth="1"/>
    <col min="14" max="14" width="14" style="196" bestFit="1" customWidth="1"/>
    <col min="15" max="16384" width="9" style="196"/>
  </cols>
  <sheetData>
    <row r="1" spans="1:15" ht="25.5" x14ac:dyDescent="0.3">
      <c r="A1" s="193" t="s">
        <v>258</v>
      </c>
      <c r="B1" s="194"/>
      <c r="C1" s="194"/>
      <c r="D1" s="194"/>
      <c r="E1" s="194"/>
      <c r="F1" s="193"/>
      <c r="G1" s="193"/>
      <c r="H1" s="193"/>
      <c r="I1" s="193"/>
      <c r="J1" s="193"/>
      <c r="K1" s="193"/>
      <c r="L1" s="195"/>
      <c r="M1" s="195"/>
    </row>
    <row r="2" spans="1:15" ht="25.5" x14ac:dyDescent="0.3">
      <c r="A2" s="197"/>
      <c r="B2" s="194"/>
      <c r="C2" s="194"/>
      <c r="D2" s="194"/>
      <c r="E2" s="194"/>
      <c r="F2" s="197"/>
      <c r="G2" s="197"/>
      <c r="H2" s="197"/>
      <c r="I2" s="197"/>
      <c r="J2" s="197"/>
      <c r="K2" s="197"/>
      <c r="L2" s="195"/>
      <c r="M2" s="195"/>
    </row>
    <row r="3" spans="1:15" x14ac:dyDescent="0.15">
      <c r="A3" s="198"/>
      <c r="B3" s="198"/>
      <c r="C3" s="198"/>
      <c r="D3" s="198"/>
      <c r="E3" s="198"/>
      <c r="F3" s="198"/>
      <c r="G3" s="198"/>
      <c r="H3" s="198"/>
      <c r="I3" s="198"/>
      <c r="J3" s="198"/>
      <c r="K3" s="198"/>
    </row>
    <row r="4" spans="1:15" ht="17.25" thickBot="1" x14ac:dyDescent="0.2">
      <c r="A4" s="200"/>
      <c r="B4" s="198"/>
      <c r="C4" s="201"/>
      <c r="D4" s="446"/>
      <c r="E4" s="446"/>
      <c r="F4" s="200"/>
      <c r="G4" s="200"/>
      <c r="H4" s="200"/>
      <c r="I4" s="200"/>
      <c r="J4" s="200"/>
      <c r="K4" s="200"/>
      <c r="M4" s="202"/>
    </row>
    <row r="5" spans="1:15" x14ac:dyDescent="0.15">
      <c r="A5" s="203"/>
      <c r="B5" s="447" t="s">
        <v>259</v>
      </c>
      <c r="C5" s="448"/>
      <c r="D5" s="451" t="s">
        <v>260</v>
      </c>
      <c r="E5" s="452"/>
      <c r="F5" s="447" t="s">
        <v>261</v>
      </c>
      <c r="G5" s="448"/>
      <c r="H5" s="451" t="s">
        <v>262</v>
      </c>
      <c r="I5" s="455"/>
      <c r="J5" s="451" t="s">
        <v>263</v>
      </c>
      <c r="K5" s="455"/>
      <c r="L5" s="442" t="s">
        <v>264</v>
      </c>
      <c r="M5" s="443"/>
    </row>
    <row r="6" spans="1:15" x14ac:dyDescent="0.15">
      <c r="A6" s="204" t="s">
        <v>265</v>
      </c>
      <c r="B6" s="449"/>
      <c r="C6" s="450"/>
      <c r="D6" s="453"/>
      <c r="E6" s="454"/>
      <c r="F6" s="449"/>
      <c r="G6" s="450"/>
      <c r="H6" s="453"/>
      <c r="I6" s="456"/>
      <c r="J6" s="453"/>
      <c r="K6" s="456"/>
      <c r="L6" s="444"/>
      <c r="M6" s="445"/>
    </row>
    <row r="7" spans="1:15" ht="17.25" thickBot="1" x14ac:dyDescent="0.2">
      <c r="A7" s="205"/>
      <c r="B7" s="206" t="s">
        <v>266</v>
      </c>
      <c r="C7" s="207"/>
      <c r="D7" s="208" t="s">
        <v>267</v>
      </c>
      <c r="E7" s="209"/>
      <c r="F7" s="206" t="s">
        <v>266</v>
      </c>
      <c r="G7" s="207"/>
      <c r="H7" s="206" t="s">
        <v>267</v>
      </c>
      <c r="I7" s="210"/>
      <c r="J7" s="206" t="s">
        <v>267</v>
      </c>
      <c r="K7" s="210"/>
      <c r="L7" s="211" t="s">
        <v>266</v>
      </c>
      <c r="M7" s="212"/>
    </row>
    <row r="8" spans="1:15" ht="17.25" thickTop="1" x14ac:dyDescent="0.15">
      <c r="A8" s="213" t="s">
        <v>268</v>
      </c>
      <c r="B8" s="214"/>
      <c r="C8" s="215"/>
      <c r="D8" s="216"/>
      <c r="E8" s="217"/>
      <c r="F8" s="214"/>
      <c r="G8" s="215"/>
      <c r="H8" s="216"/>
      <c r="I8" s="217"/>
      <c r="J8" s="216"/>
      <c r="K8" s="217"/>
      <c r="L8" s="218"/>
      <c r="M8" s="219"/>
      <c r="N8" s="220"/>
      <c r="O8" s="221"/>
    </row>
    <row r="9" spans="1:15" x14ac:dyDescent="0.15">
      <c r="A9" s="213" t="s">
        <v>269</v>
      </c>
      <c r="B9" s="216">
        <v>2962233192</v>
      </c>
      <c r="C9" s="222"/>
      <c r="D9" s="216">
        <v>3646941459</v>
      </c>
      <c r="E9" s="223"/>
      <c r="F9" s="216">
        <v>3709725870</v>
      </c>
      <c r="G9" s="222"/>
      <c r="H9" s="216">
        <v>3988940890</v>
      </c>
      <c r="I9" s="223"/>
      <c r="J9" s="216">
        <v>5542414294</v>
      </c>
      <c r="K9" s="223"/>
      <c r="L9" s="218">
        <v>6508006349</v>
      </c>
      <c r="M9" s="224"/>
      <c r="N9" s="220"/>
      <c r="O9" s="221"/>
    </row>
    <row r="10" spans="1:15" x14ac:dyDescent="0.15">
      <c r="A10" s="213" t="s">
        <v>270</v>
      </c>
      <c r="B10" s="225">
        <v>14928322226</v>
      </c>
      <c r="C10" s="215"/>
      <c r="D10" s="216">
        <v>11907801483</v>
      </c>
      <c r="E10" s="217"/>
      <c r="F10" s="225">
        <v>12763581625</v>
      </c>
      <c r="G10" s="215"/>
      <c r="H10" s="216">
        <v>19090495058</v>
      </c>
      <c r="I10" s="217"/>
      <c r="J10" s="216">
        <v>16512599791</v>
      </c>
      <c r="K10" s="217"/>
      <c r="L10" s="218">
        <v>12553737892</v>
      </c>
      <c r="M10" s="219"/>
    </row>
    <row r="11" spans="1:15" x14ac:dyDescent="0.15">
      <c r="A11" s="213" t="s">
        <v>271</v>
      </c>
      <c r="B11" s="226">
        <v>0</v>
      </c>
      <c r="C11" s="215"/>
      <c r="D11" s="227">
        <v>0</v>
      </c>
      <c r="E11" s="217"/>
      <c r="F11" s="226">
        <v>0</v>
      </c>
      <c r="G11" s="215"/>
      <c r="H11" s="227">
        <v>0</v>
      </c>
      <c r="I11" s="217"/>
      <c r="J11" s="227"/>
      <c r="K11" s="217"/>
      <c r="L11" s="228"/>
      <c r="M11" s="219"/>
    </row>
    <row r="12" spans="1:15" x14ac:dyDescent="0.15">
      <c r="A12" s="229" t="s">
        <v>272</v>
      </c>
      <c r="B12" s="216">
        <v>17890555418</v>
      </c>
      <c r="C12" s="215"/>
      <c r="D12" s="216">
        <v>15554742942</v>
      </c>
      <c r="E12" s="217"/>
      <c r="F12" s="216">
        <v>16473307495</v>
      </c>
      <c r="G12" s="215"/>
      <c r="H12" s="216">
        <v>23079435948</v>
      </c>
      <c r="I12" s="217"/>
      <c r="J12" s="216">
        <v>22055014085</v>
      </c>
      <c r="K12" s="217"/>
      <c r="L12" s="218">
        <v>19061744241</v>
      </c>
      <c r="M12" s="219"/>
    </row>
    <row r="13" spans="1:15" x14ac:dyDescent="0.15">
      <c r="A13" s="213" t="s">
        <v>273</v>
      </c>
      <c r="B13" s="216">
        <v>3646941459</v>
      </c>
      <c r="C13" s="215"/>
      <c r="D13" s="230">
        <v>3709725870</v>
      </c>
      <c r="E13" s="231"/>
      <c r="F13" s="216">
        <v>3988940890</v>
      </c>
      <c r="G13" s="215"/>
      <c r="H13" s="230">
        <v>5542414294</v>
      </c>
      <c r="I13" s="231"/>
      <c r="J13" s="230">
        <v>6508006349</v>
      </c>
      <c r="K13" s="231"/>
      <c r="L13" s="232">
        <v>5466748663</v>
      </c>
      <c r="M13" s="233"/>
    </row>
    <row r="14" spans="1:15" x14ac:dyDescent="0.15">
      <c r="A14" s="234" t="s">
        <v>274</v>
      </c>
      <c r="B14" s="227"/>
      <c r="C14" s="235">
        <v>14243613959</v>
      </c>
      <c r="D14" s="236"/>
      <c r="E14" s="237">
        <v>11845017072</v>
      </c>
      <c r="F14" s="227"/>
      <c r="G14" s="235">
        <v>12484366605</v>
      </c>
      <c r="H14" s="236"/>
      <c r="I14" s="237">
        <v>17537021654</v>
      </c>
      <c r="J14" s="236"/>
      <c r="K14" s="237">
        <v>15547007736</v>
      </c>
      <c r="L14" s="238"/>
      <c r="M14" s="239">
        <v>13594995578</v>
      </c>
    </row>
    <row r="15" spans="1:15" x14ac:dyDescent="0.15">
      <c r="A15" s="213"/>
      <c r="B15" s="225"/>
      <c r="C15" s="215"/>
      <c r="D15" s="216"/>
      <c r="E15" s="217"/>
      <c r="F15" s="225"/>
      <c r="G15" s="215"/>
      <c r="H15" s="216"/>
      <c r="I15" s="217"/>
      <c r="J15" s="216"/>
      <c r="K15" s="217"/>
      <c r="L15" s="218"/>
      <c r="M15" s="219"/>
    </row>
    <row r="16" spans="1:15" x14ac:dyDescent="0.15">
      <c r="A16" s="213" t="s">
        <v>275</v>
      </c>
      <c r="B16" s="225"/>
      <c r="C16" s="215"/>
      <c r="D16" s="216"/>
      <c r="E16" s="217"/>
      <c r="F16" s="225"/>
      <c r="G16" s="215"/>
      <c r="H16" s="216"/>
      <c r="I16" s="217"/>
      <c r="J16" s="216"/>
      <c r="K16" s="217"/>
      <c r="L16" s="218"/>
      <c r="M16" s="219"/>
    </row>
    <row r="17" spans="1:13" x14ac:dyDescent="0.15">
      <c r="A17" s="213" t="s">
        <v>276</v>
      </c>
      <c r="B17" s="225">
        <v>6510497920</v>
      </c>
      <c r="C17" s="215"/>
      <c r="D17" s="216">
        <v>6996267963</v>
      </c>
      <c r="E17" s="217"/>
      <c r="F17" s="225">
        <v>6770919847</v>
      </c>
      <c r="G17" s="215"/>
      <c r="H17" s="216">
        <v>8245155644</v>
      </c>
      <c r="I17" s="217"/>
      <c r="J17" s="216">
        <v>8324056214</v>
      </c>
      <c r="K17" s="217"/>
      <c r="L17" s="218">
        <v>8579174525</v>
      </c>
      <c r="M17" s="219"/>
    </row>
    <row r="18" spans="1:13" x14ac:dyDescent="0.15">
      <c r="A18" s="213" t="s">
        <v>277</v>
      </c>
      <c r="B18" s="226">
        <v>665612313</v>
      </c>
      <c r="C18" s="235">
        <v>7176110233</v>
      </c>
      <c r="D18" s="227">
        <v>774458519</v>
      </c>
      <c r="E18" s="237">
        <v>7770726482</v>
      </c>
      <c r="F18" s="226">
        <v>852282431</v>
      </c>
      <c r="G18" s="235">
        <v>7623202278</v>
      </c>
      <c r="H18" s="227">
        <v>780509683</v>
      </c>
      <c r="I18" s="237">
        <v>9025665327</v>
      </c>
      <c r="J18" s="227">
        <v>824430643</v>
      </c>
      <c r="K18" s="237">
        <v>9148486857</v>
      </c>
      <c r="L18" s="228">
        <v>690376191</v>
      </c>
      <c r="M18" s="239">
        <v>9269550716</v>
      </c>
    </row>
    <row r="19" spans="1:13" x14ac:dyDescent="0.15">
      <c r="A19" s="213"/>
      <c r="B19" s="225"/>
      <c r="C19" s="215"/>
      <c r="D19" s="216"/>
      <c r="E19" s="217"/>
      <c r="F19" s="225"/>
      <c r="G19" s="215"/>
      <c r="H19" s="216"/>
      <c r="I19" s="217"/>
      <c r="J19" s="216"/>
      <c r="K19" s="217"/>
      <c r="L19" s="218"/>
      <c r="M19" s="219"/>
    </row>
    <row r="20" spans="1:13" x14ac:dyDescent="0.15">
      <c r="A20" s="213" t="s">
        <v>278</v>
      </c>
      <c r="B20" s="225"/>
      <c r="C20" s="215"/>
      <c r="D20" s="216"/>
      <c r="E20" s="217"/>
      <c r="F20" s="225"/>
      <c r="G20" s="215"/>
      <c r="H20" s="216"/>
      <c r="I20" s="217"/>
      <c r="J20" s="216"/>
      <c r="K20" s="217"/>
      <c r="L20" s="218"/>
      <c r="M20" s="219"/>
    </row>
    <row r="21" spans="1:13" x14ac:dyDescent="0.15">
      <c r="A21" s="213" t="s">
        <v>279</v>
      </c>
      <c r="B21" s="225">
        <v>262852565</v>
      </c>
      <c r="C21" s="215"/>
      <c r="D21" s="216">
        <v>281534980</v>
      </c>
      <c r="E21" s="217"/>
      <c r="F21" s="225">
        <v>191356256</v>
      </c>
      <c r="G21" s="215"/>
      <c r="H21" s="216">
        <v>278667978</v>
      </c>
      <c r="I21" s="217"/>
      <c r="J21" s="216">
        <v>240167865</v>
      </c>
      <c r="K21" s="217"/>
      <c r="L21" s="218">
        <v>283949787</v>
      </c>
      <c r="M21" s="219"/>
    </row>
    <row r="22" spans="1:13" x14ac:dyDescent="0.15">
      <c r="A22" s="213" t="s">
        <v>280</v>
      </c>
      <c r="B22" s="225">
        <v>1303233790</v>
      </c>
      <c r="C22" s="215"/>
      <c r="D22" s="216">
        <v>1262061647</v>
      </c>
      <c r="E22" s="217"/>
      <c r="F22" s="225">
        <v>997736398</v>
      </c>
      <c r="G22" s="215"/>
      <c r="H22" s="216">
        <v>1249872508</v>
      </c>
      <c r="I22" s="217"/>
      <c r="J22" s="216">
        <v>1363947100</v>
      </c>
      <c r="K22" s="217"/>
      <c r="L22" s="218">
        <v>1982828423</v>
      </c>
      <c r="M22" s="219"/>
    </row>
    <row r="23" spans="1:13" x14ac:dyDescent="0.15">
      <c r="A23" s="213" t="s">
        <v>281</v>
      </c>
      <c r="B23" s="225">
        <v>1473399615</v>
      </c>
      <c r="C23" s="215"/>
      <c r="D23" s="216">
        <v>1679591769</v>
      </c>
      <c r="E23" s="217"/>
      <c r="F23" s="225">
        <v>1638740617</v>
      </c>
      <c r="G23" s="215"/>
      <c r="H23" s="216">
        <v>1549785572</v>
      </c>
      <c r="I23" s="217"/>
      <c r="J23" s="216">
        <v>1458642159</v>
      </c>
      <c r="K23" s="217"/>
      <c r="L23" s="218">
        <v>2595328925</v>
      </c>
      <c r="M23" s="219"/>
    </row>
    <row r="24" spans="1:13" x14ac:dyDescent="0.15">
      <c r="A24" s="213" t="s">
        <v>282</v>
      </c>
      <c r="B24" s="225"/>
      <c r="C24" s="215"/>
      <c r="D24" s="216">
        <v>0</v>
      </c>
      <c r="E24" s="217"/>
      <c r="F24" s="225">
        <v>0</v>
      </c>
      <c r="G24" s="215"/>
      <c r="H24" s="216">
        <v>0</v>
      </c>
      <c r="I24" s="217"/>
      <c r="J24" s="216">
        <v>0</v>
      </c>
      <c r="K24" s="217"/>
      <c r="L24" s="218">
        <v>0</v>
      </c>
      <c r="M24" s="219"/>
    </row>
    <row r="25" spans="1:13" x14ac:dyDescent="0.15">
      <c r="A25" s="213" t="s">
        <v>283</v>
      </c>
      <c r="B25" s="225">
        <v>1782781600</v>
      </c>
      <c r="C25" s="215"/>
      <c r="D25" s="216">
        <v>1311746694</v>
      </c>
      <c r="E25" s="217"/>
      <c r="F25" s="225">
        <v>1428650035</v>
      </c>
      <c r="G25" s="215"/>
      <c r="H25" s="216">
        <v>2024632736</v>
      </c>
      <c r="I25" s="217"/>
      <c r="J25" s="216">
        <v>1641825344</v>
      </c>
      <c r="K25" s="217"/>
      <c r="L25" s="218">
        <v>2004090217</v>
      </c>
      <c r="M25" s="219"/>
    </row>
    <row r="26" spans="1:13" x14ac:dyDescent="0.15">
      <c r="A26" s="240" t="s">
        <v>284</v>
      </c>
      <c r="B26" s="225">
        <v>408482619</v>
      </c>
      <c r="C26" s="215"/>
      <c r="D26" s="216">
        <v>439835814</v>
      </c>
      <c r="E26" s="217"/>
      <c r="F26" s="225">
        <v>465198235</v>
      </c>
      <c r="G26" s="215"/>
      <c r="H26" s="216">
        <v>513409407</v>
      </c>
      <c r="I26" s="217"/>
      <c r="J26" s="216">
        <v>484048770</v>
      </c>
      <c r="K26" s="217"/>
      <c r="L26" s="218">
        <v>503142980</v>
      </c>
      <c r="M26" s="219"/>
    </row>
    <row r="27" spans="1:13" x14ac:dyDescent="0.15">
      <c r="A27" s="213" t="s">
        <v>285</v>
      </c>
      <c r="B27" s="225">
        <v>64243276</v>
      </c>
      <c r="C27" s="215"/>
      <c r="D27" s="216">
        <v>1446908</v>
      </c>
      <c r="E27" s="217"/>
      <c r="F27" s="225">
        <v>1013542</v>
      </c>
      <c r="G27" s="215"/>
      <c r="H27" s="216">
        <v>8080838</v>
      </c>
      <c r="I27" s="217"/>
      <c r="J27" s="216">
        <v>15225816</v>
      </c>
      <c r="K27" s="217"/>
      <c r="L27" s="218">
        <v>30252003</v>
      </c>
      <c r="M27" s="219"/>
    </row>
    <row r="28" spans="1:13" x14ac:dyDescent="0.15">
      <c r="A28" s="213" t="s">
        <v>286</v>
      </c>
      <c r="B28" s="225">
        <v>40408419</v>
      </c>
      <c r="C28" s="215"/>
      <c r="D28" s="216">
        <v>38896700</v>
      </c>
      <c r="E28" s="217"/>
      <c r="F28" s="225">
        <v>27925868</v>
      </c>
      <c r="G28" s="215"/>
      <c r="H28" s="216">
        <v>25083010</v>
      </c>
      <c r="I28" s="217"/>
      <c r="J28" s="216">
        <v>38351407</v>
      </c>
      <c r="K28" s="217"/>
      <c r="L28" s="218">
        <v>25639463</v>
      </c>
      <c r="M28" s="219"/>
    </row>
    <row r="29" spans="1:13" x14ac:dyDescent="0.15">
      <c r="A29" s="213" t="s">
        <v>287</v>
      </c>
      <c r="B29" s="225">
        <v>1206018779</v>
      </c>
      <c r="C29" s="215"/>
      <c r="D29" s="216">
        <v>1245855930</v>
      </c>
      <c r="E29" s="217"/>
      <c r="F29" s="225">
        <v>1119981542</v>
      </c>
      <c r="G29" s="215"/>
      <c r="H29" s="216">
        <v>1309778326</v>
      </c>
      <c r="I29" s="217"/>
      <c r="J29" s="216">
        <v>1477926783</v>
      </c>
      <c r="K29" s="217"/>
      <c r="L29" s="218">
        <v>1583939996</v>
      </c>
      <c r="M29" s="219"/>
    </row>
    <row r="30" spans="1:13" x14ac:dyDescent="0.15">
      <c r="A30" s="213" t="s">
        <v>288</v>
      </c>
      <c r="B30" s="225">
        <v>129979650</v>
      </c>
      <c r="C30" s="215"/>
      <c r="D30" s="216">
        <v>140084146</v>
      </c>
      <c r="E30" s="217"/>
      <c r="F30" s="225">
        <v>41533370</v>
      </c>
      <c r="G30" s="215"/>
      <c r="H30" s="216">
        <v>26847108</v>
      </c>
      <c r="I30" s="217"/>
      <c r="J30" s="216">
        <v>55847114</v>
      </c>
      <c r="K30" s="217"/>
      <c r="L30" s="218">
        <v>116883631</v>
      </c>
      <c r="M30" s="219"/>
    </row>
    <row r="31" spans="1:13" x14ac:dyDescent="0.15">
      <c r="A31" s="213" t="s">
        <v>289</v>
      </c>
      <c r="B31" s="225">
        <v>36619687</v>
      </c>
      <c r="C31" s="215"/>
      <c r="D31" s="216">
        <v>23515241</v>
      </c>
      <c r="E31" s="217"/>
      <c r="F31" s="225">
        <v>24975585</v>
      </c>
      <c r="G31" s="215"/>
      <c r="H31" s="216">
        <v>34823579</v>
      </c>
      <c r="I31" s="217"/>
      <c r="J31" s="216">
        <v>45416293</v>
      </c>
      <c r="K31" s="217"/>
      <c r="L31" s="218">
        <v>46923627</v>
      </c>
      <c r="M31" s="219"/>
    </row>
    <row r="32" spans="1:13" x14ac:dyDescent="0.15">
      <c r="A32" s="213" t="s">
        <v>290</v>
      </c>
      <c r="B32" s="225">
        <v>25025988</v>
      </c>
      <c r="C32" s="215"/>
      <c r="D32" s="216">
        <v>21691741</v>
      </c>
      <c r="E32" s="217"/>
      <c r="F32" s="225">
        <v>19090133</v>
      </c>
      <c r="G32" s="215"/>
      <c r="H32" s="216">
        <v>34832974</v>
      </c>
      <c r="I32" s="217"/>
      <c r="J32" s="216">
        <v>33284499</v>
      </c>
      <c r="K32" s="217"/>
      <c r="L32" s="218">
        <v>23912618</v>
      </c>
      <c r="M32" s="219"/>
    </row>
    <row r="33" spans="1:13" x14ac:dyDescent="0.15">
      <c r="A33" s="213" t="s">
        <v>291</v>
      </c>
      <c r="B33" s="225">
        <v>13593872</v>
      </c>
      <c r="C33" s="215"/>
      <c r="D33" s="216">
        <v>4522700</v>
      </c>
      <c r="E33" s="217"/>
      <c r="F33" s="225">
        <v>25021000</v>
      </c>
      <c r="G33" s="215"/>
      <c r="H33" s="216">
        <v>57754000</v>
      </c>
      <c r="I33" s="217"/>
      <c r="J33" s="216">
        <v>34755040</v>
      </c>
      <c r="K33" s="217"/>
      <c r="L33" s="218">
        <v>24085000</v>
      </c>
      <c r="M33" s="219"/>
    </row>
    <row r="34" spans="1:13" x14ac:dyDescent="0.15">
      <c r="A34" s="213" t="s">
        <v>292</v>
      </c>
      <c r="B34" s="225">
        <v>6210481</v>
      </c>
      <c r="C34" s="215"/>
      <c r="D34" s="216">
        <v>7442200</v>
      </c>
      <c r="E34" s="217"/>
      <c r="F34" s="225">
        <v>3099660</v>
      </c>
      <c r="G34" s="215"/>
      <c r="H34" s="216">
        <v>5918220</v>
      </c>
      <c r="I34" s="217"/>
      <c r="J34" s="216">
        <v>5756193</v>
      </c>
      <c r="K34" s="217"/>
      <c r="L34" s="218">
        <v>4028400</v>
      </c>
      <c r="M34" s="219"/>
    </row>
    <row r="35" spans="1:13" x14ac:dyDescent="0.15">
      <c r="A35" s="213" t="s">
        <v>293</v>
      </c>
      <c r="B35" s="225">
        <v>2758120684</v>
      </c>
      <c r="C35" s="215"/>
      <c r="D35" s="216">
        <v>2663277822</v>
      </c>
      <c r="E35" s="217"/>
      <c r="F35" s="225">
        <v>2733627384</v>
      </c>
      <c r="G35" s="215"/>
      <c r="H35" s="216">
        <v>2512058228</v>
      </c>
      <c r="I35" s="217"/>
      <c r="J35" s="216">
        <v>2698560641</v>
      </c>
      <c r="K35" s="217"/>
      <c r="L35" s="218">
        <v>2632430501</v>
      </c>
      <c r="M35" s="219"/>
    </row>
    <row r="36" spans="1:13" x14ac:dyDescent="0.15">
      <c r="A36" s="213" t="s">
        <v>294</v>
      </c>
      <c r="B36" s="225"/>
      <c r="C36" s="215"/>
      <c r="D36" s="216">
        <v>0</v>
      </c>
      <c r="E36" s="217"/>
      <c r="F36" s="225">
        <v>0</v>
      </c>
      <c r="G36" s="215"/>
      <c r="H36" s="216">
        <v>0</v>
      </c>
      <c r="I36" s="217"/>
      <c r="J36" s="216">
        <v>0</v>
      </c>
      <c r="K36" s="217"/>
      <c r="L36" s="218">
        <v>0</v>
      </c>
      <c r="M36" s="219"/>
    </row>
    <row r="37" spans="1:13" x14ac:dyDescent="0.15">
      <c r="A37" s="213" t="s">
        <v>295</v>
      </c>
      <c r="B37" s="225">
        <v>1083304471</v>
      </c>
      <c r="C37" s="215"/>
      <c r="D37" s="216">
        <v>814903754</v>
      </c>
      <c r="E37" s="217"/>
      <c r="F37" s="225">
        <v>721044035</v>
      </c>
      <c r="G37" s="215"/>
      <c r="H37" s="216">
        <v>955373976</v>
      </c>
      <c r="I37" s="217"/>
      <c r="J37" s="216">
        <v>676378774</v>
      </c>
      <c r="K37" s="217"/>
      <c r="L37" s="218">
        <v>520218623</v>
      </c>
      <c r="M37" s="219"/>
    </row>
    <row r="38" spans="1:13" x14ac:dyDescent="0.15">
      <c r="A38" s="213" t="s">
        <v>296</v>
      </c>
      <c r="B38" s="225">
        <v>20065000</v>
      </c>
      <c r="C38" s="215"/>
      <c r="D38" s="216">
        <v>36014000</v>
      </c>
      <c r="E38" s="217"/>
      <c r="F38" s="225">
        <v>21680000</v>
      </c>
      <c r="G38" s="215"/>
      <c r="H38" s="216">
        <v>29730000</v>
      </c>
      <c r="I38" s="217"/>
      <c r="J38" s="216">
        <v>46952000</v>
      </c>
      <c r="K38" s="217"/>
      <c r="L38" s="218">
        <v>84720000</v>
      </c>
      <c r="M38" s="219"/>
    </row>
    <row r="39" spans="1:13" x14ac:dyDescent="0.15">
      <c r="A39" s="213" t="s">
        <v>297</v>
      </c>
      <c r="B39" s="225">
        <v>2020006776</v>
      </c>
      <c r="C39" s="215"/>
      <c r="D39" s="216">
        <v>946239110</v>
      </c>
      <c r="E39" s="217"/>
      <c r="F39" s="225">
        <v>283425690</v>
      </c>
      <c r="G39" s="215"/>
      <c r="H39" s="216">
        <v>260852731</v>
      </c>
      <c r="I39" s="217"/>
      <c r="J39" s="216">
        <v>287153872</v>
      </c>
      <c r="K39" s="217"/>
      <c r="L39" s="218">
        <v>275558824</v>
      </c>
      <c r="M39" s="219"/>
    </row>
    <row r="40" spans="1:13" x14ac:dyDescent="0.15">
      <c r="A40" s="213" t="s">
        <v>298</v>
      </c>
      <c r="B40" s="225">
        <v>9337747</v>
      </c>
      <c r="C40" s="215"/>
      <c r="D40" s="216">
        <v>7674439</v>
      </c>
      <c r="E40" s="217"/>
      <c r="F40" s="225">
        <v>6884035</v>
      </c>
      <c r="G40" s="215"/>
      <c r="H40" s="216">
        <v>6951497</v>
      </c>
      <c r="I40" s="217"/>
      <c r="J40" s="216">
        <v>6940227</v>
      </c>
      <c r="K40" s="217"/>
      <c r="L40" s="218">
        <v>6505715</v>
      </c>
      <c r="M40" s="219"/>
    </row>
    <row r="41" spans="1:13" x14ac:dyDescent="0.15">
      <c r="A41" s="213" t="s">
        <v>299</v>
      </c>
      <c r="B41" s="226"/>
      <c r="C41" s="235">
        <v>12643685019</v>
      </c>
      <c r="D41" s="236">
        <v>0</v>
      </c>
      <c r="E41" s="237">
        <v>10926335595</v>
      </c>
      <c r="F41" s="226">
        <v>0</v>
      </c>
      <c r="G41" s="235">
        <v>9750983385</v>
      </c>
      <c r="H41" s="236">
        <v>1000000</v>
      </c>
      <c r="I41" s="237">
        <v>10885452688</v>
      </c>
      <c r="J41" s="236">
        <v>400000</v>
      </c>
      <c r="K41" s="237">
        <v>10611579897</v>
      </c>
      <c r="L41" s="238">
        <v>0</v>
      </c>
      <c r="M41" s="239">
        <v>12744438733</v>
      </c>
    </row>
    <row r="42" spans="1:13" x14ac:dyDescent="0.15">
      <c r="A42" s="213"/>
      <c r="B42" s="225"/>
      <c r="C42" s="215"/>
      <c r="D42" s="216"/>
      <c r="E42" s="217"/>
      <c r="F42" s="225"/>
      <c r="G42" s="215"/>
      <c r="H42" s="216"/>
      <c r="I42" s="217"/>
      <c r="J42" s="216"/>
      <c r="K42" s="217"/>
      <c r="L42" s="218"/>
      <c r="M42" s="219"/>
    </row>
    <row r="43" spans="1:13" x14ac:dyDescent="0.15">
      <c r="A43" s="241" t="s">
        <v>300</v>
      </c>
      <c r="B43" s="242"/>
      <c r="C43" s="243">
        <v>34063409211</v>
      </c>
      <c r="D43" s="244"/>
      <c r="E43" s="245">
        <v>30542079149</v>
      </c>
      <c r="F43" s="242"/>
      <c r="G43" s="243">
        <v>29858552268</v>
      </c>
      <c r="H43" s="244"/>
      <c r="I43" s="245">
        <v>37448139669</v>
      </c>
      <c r="J43" s="244"/>
      <c r="K43" s="245">
        <v>35307074490</v>
      </c>
      <c r="L43" s="218"/>
      <c r="M43" s="219">
        <v>35608985027</v>
      </c>
    </row>
    <row r="44" spans="1:13" x14ac:dyDescent="0.15">
      <c r="A44" s="213" t="s">
        <v>301</v>
      </c>
      <c r="B44" s="225"/>
      <c r="C44" s="246">
        <v>1256876948</v>
      </c>
      <c r="D44" s="216"/>
      <c r="E44" s="247">
        <v>1565589433</v>
      </c>
      <c r="F44" s="225"/>
      <c r="G44" s="246">
        <v>1625611890</v>
      </c>
      <c r="H44" s="216"/>
      <c r="I44" s="247">
        <v>1508470457</v>
      </c>
      <c r="J44" s="216"/>
      <c r="K44" s="247">
        <v>2835357794</v>
      </c>
      <c r="L44" s="218"/>
      <c r="M44" s="248">
        <v>2559921919</v>
      </c>
    </row>
    <row r="45" spans="1:13" x14ac:dyDescent="0.15">
      <c r="A45" s="213"/>
      <c r="B45" s="225"/>
      <c r="C45" s="215"/>
      <c r="D45" s="216"/>
      <c r="E45" s="217"/>
      <c r="F45" s="225"/>
      <c r="G45" s="215"/>
      <c r="H45" s="216"/>
      <c r="I45" s="217"/>
      <c r="J45" s="216"/>
      <c r="K45" s="217"/>
      <c r="L45" s="218"/>
      <c r="M45" s="219"/>
    </row>
    <row r="46" spans="1:13" x14ac:dyDescent="0.15">
      <c r="A46" s="213" t="s">
        <v>302</v>
      </c>
      <c r="B46" s="225"/>
      <c r="C46" s="215">
        <v>35320286159</v>
      </c>
      <c r="D46" s="216"/>
      <c r="E46" s="217">
        <v>32107668582</v>
      </c>
      <c r="F46" s="225"/>
      <c r="G46" s="215">
        <v>31484164158</v>
      </c>
      <c r="H46" s="216"/>
      <c r="I46" s="217">
        <v>38956610126</v>
      </c>
      <c r="J46" s="216"/>
      <c r="K46" s="217">
        <v>38142432284</v>
      </c>
      <c r="L46" s="218"/>
      <c r="M46" s="219">
        <v>38168906946</v>
      </c>
    </row>
    <row r="47" spans="1:13" x14ac:dyDescent="0.15">
      <c r="A47" s="213" t="s">
        <v>303</v>
      </c>
      <c r="B47" s="225"/>
      <c r="C47" s="246">
        <v>1565589433</v>
      </c>
      <c r="D47" s="216"/>
      <c r="E47" s="247">
        <v>1625611890</v>
      </c>
      <c r="F47" s="225"/>
      <c r="G47" s="246">
        <v>1508470457</v>
      </c>
      <c r="H47" s="216"/>
      <c r="I47" s="247">
        <v>2835357794</v>
      </c>
      <c r="J47" s="216"/>
      <c r="K47" s="247">
        <v>2559921919</v>
      </c>
      <c r="L47" s="218"/>
      <c r="M47" s="248">
        <v>2600169211</v>
      </c>
    </row>
    <row r="48" spans="1:13" x14ac:dyDescent="0.15">
      <c r="A48" s="213"/>
      <c r="B48" s="225"/>
      <c r="C48" s="215"/>
      <c r="D48" s="216"/>
      <c r="E48" s="217"/>
      <c r="F48" s="225"/>
      <c r="G48" s="215"/>
      <c r="H48" s="216"/>
      <c r="I48" s="217"/>
      <c r="J48" s="216"/>
      <c r="K48" s="217"/>
      <c r="L48" s="218"/>
      <c r="M48" s="219"/>
    </row>
    <row r="49" spans="1:13" x14ac:dyDescent="0.15">
      <c r="A49" s="213" t="s">
        <v>304</v>
      </c>
      <c r="B49" s="225"/>
      <c r="C49" s="235">
        <v>33754696726</v>
      </c>
      <c r="D49" s="216"/>
      <c r="E49" s="237">
        <v>30482056692</v>
      </c>
      <c r="F49" s="225"/>
      <c r="G49" s="235">
        <v>29975693701</v>
      </c>
      <c r="H49" s="216"/>
      <c r="I49" s="237">
        <v>36121252332</v>
      </c>
      <c r="J49" s="216"/>
      <c r="K49" s="237">
        <v>35582510365</v>
      </c>
      <c r="L49" s="218"/>
      <c r="M49" s="239">
        <v>35568737735</v>
      </c>
    </row>
    <row r="50" spans="1:13" ht="17.25" thickBot="1" x14ac:dyDescent="0.2">
      <c r="A50" s="249"/>
      <c r="B50" s="250"/>
      <c r="C50" s="251"/>
      <c r="D50" s="252"/>
      <c r="E50" s="253"/>
      <c r="F50" s="250"/>
      <c r="G50" s="251"/>
      <c r="H50" s="252"/>
      <c r="I50" s="253"/>
      <c r="J50" s="252"/>
      <c r="K50" s="253"/>
      <c r="L50" s="254"/>
      <c r="M50" s="255"/>
    </row>
  </sheetData>
  <mergeCells count="7">
    <mergeCell ref="L5:M6"/>
    <mergeCell ref="D4:E4"/>
    <mergeCell ref="B5:C6"/>
    <mergeCell ref="D5:E6"/>
    <mergeCell ref="F5:G6"/>
    <mergeCell ref="H5:I6"/>
    <mergeCell ref="J5:K6"/>
  </mergeCells>
  <phoneticPr fontId="4"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K56"/>
  <sheetViews>
    <sheetView zoomScaleNormal="100" workbookViewId="0">
      <pane xSplit="3" ySplit="5" topLeftCell="D6" activePane="bottomRight" state="frozen"/>
      <selection activeCell="C34" sqref="C34"/>
      <selection pane="topRight" activeCell="C34" sqref="C34"/>
      <selection pane="bottomLeft" activeCell="C34" sqref="C34"/>
      <selection pane="bottomRight" activeCell="C34" sqref="C34"/>
    </sheetView>
    <sheetView topLeftCell="A7" workbookViewId="1">
      <selection activeCell="G29" sqref="G29"/>
    </sheetView>
    <sheetView workbookViewId="2"/>
  </sheetViews>
  <sheetFormatPr defaultRowHeight="14.25" x14ac:dyDescent="0.15"/>
  <cols>
    <col min="1" max="1" width="4.125" style="280" customWidth="1"/>
    <col min="2" max="2" width="16.375" style="280" customWidth="1"/>
    <col min="3" max="8" width="17" style="279" customWidth="1"/>
    <col min="9" max="9" width="11" style="279" customWidth="1"/>
    <col min="10" max="10" width="15" style="279" customWidth="1"/>
    <col min="11" max="11" width="14.125" style="279" bestFit="1" customWidth="1"/>
    <col min="12" max="256" width="9" style="279"/>
    <col min="257" max="257" width="4.125" style="279" customWidth="1"/>
    <col min="258" max="258" width="16.375" style="279" customWidth="1"/>
    <col min="259" max="264" width="17" style="279" customWidth="1"/>
    <col min="265" max="265" width="11" style="279" customWidth="1"/>
    <col min="266" max="266" width="15" style="279" customWidth="1"/>
    <col min="267" max="267" width="14.125" style="279" bestFit="1" customWidth="1"/>
    <col min="268" max="512" width="9" style="279"/>
    <col min="513" max="513" width="4.125" style="279" customWidth="1"/>
    <col min="514" max="514" width="16.375" style="279" customWidth="1"/>
    <col min="515" max="520" width="17" style="279" customWidth="1"/>
    <col min="521" max="521" width="11" style="279" customWidth="1"/>
    <col min="522" max="522" width="15" style="279" customWidth="1"/>
    <col min="523" max="523" width="14.125" style="279" bestFit="1" customWidth="1"/>
    <col min="524" max="768" width="9" style="279"/>
    <col min="769" max="769" width="4.125" style="279" customWidth="1"/>
    <col min="770" max="770" width="16.375" style="279" customWidth="1"/>
    <col min="771" max="776" width="17" style="279" customWidth="1"/>
    <col min="777" max="777" width="11" style="279" customWidth="1"/>
    <col min="778" max="778" width="15" style="279" customWidth="1"/>
    <col min="779" max="779" width="14.125" style="279" bestFit="1" customWidth="1"/>
    <col min="780" max="1024" width="9" style="279"/>
    <col min="1025" max="1025" width="4.125" style="279" customWidth="1"/>
    <col min="1026" max="1026" width="16.375" style="279" customWidth="1"/>
    <col min="1027" max="1032" width="17" style="279" customWidth="1"/>
    <col min="1033" max="1033" width="11" style="279" customWidth="1"/>
    <col min="1034" max="1034" width="15" style="279" customWidth="1"/>
    <col min="1035" max="1035" width="14.125" style="279" bestFit="1" customWidth="1"/>
    <col min="1036" max="1280" width="9" style="279"/>
    <col min="1281" max="1281" width="4.125" style="279" customWidth="1"/>
    <col min="1282" max="1282" width="16.375" style="279" customWidth="1"/>
    <col min="1283" max="1288" width="17" style="279" customWidth="1"/>
    <col min="1289" max="1289" width="11" style="279" customWidth="1"/>
    <col min="1290" max="1290" width="15" style="279" customWidth="1"/>
    <col min="1291" max="1291" width="14.125" style="279" bestFit="1" customWidth="1"/>
    <col min="1292" max="1536" width="9" style="279"/>
    <col min="1537" max="1537" width="4.125" style="279" customWidth="1"/>
    <col min="1538" max="1538" width="16.375" style="279" customWidth="1"/>
    <col min="1539" max="1544" width="17" style="279" customWidth="1"/>
    <col min="1545" max="1545" width="11" style="279" customWidth="1"/>
    <col min="1546" max="1546" width="15" style="279" customWidth="1"/>
    <col min="1547" max="1547" width="14.125" style="279" bestFit="1" customWidth="1"/>
    <col min="1548" max="1792" width="9" style="279"/>
    <col min="1793" max="1793" width="4.125" style="279" customWidth="1"/>
    <col min="1794" max="1794" width="16.375" style="279" customWidth="1"/>
    <col min="1795" max="1800" width="17" style="279" customWidth="1"/>
    <col min="1801" max="1801" width="11" style="279" customWidth="1"/>
    <col min="1802" max="1802" width="15" style="279" customWidth="1"/>
    <col min="1803" max="1803" width="14.125" style="279" bestFit="1" customWidth="1"/>
    <col min="1804" max="2048" width="9" style="279"/>
    <col min="2049" max="2049" width="4.125" style="279" customWidth="1"/>
    <col min="2050" max="2050" width="16.375" style="279" customWidth="1"/>
    <col min="2051" max="2056" width="17" style="279" customWidth="1"/>
    <col min="2057" max="2057" width="11" style="279" customWidth="1"/>
    <col min="2058" max="2058" width="15" style="279" customWidth="1"/>
    <col min="2059" max="2059" width="14.125" style="279" bestFit="1" customWidth="1"/>
    <col min="2060" max="2304" width="9" style="279"/>
    <col min="2305" max="2305" width="4.125" style="279" customWidth="1"/>
    <col min="2306" max="2306" width="16.375" style="279" customWidth="1"/>
    <col min="2307" max="2312" width="17" style="279" customWidth="1"/>
    <col min="2313" max="2313" width="11" style="279" customWidth="1"/>
    <col min="2314" max="2314" width="15" style="279" customWidth="1"/>
    <col min="2315" max="2315" width="14.125" style="279" bestFit="1" customWidth="1"/>
    <col min="2316" max="2560" width="9" style="279"/>
    <col min="2561" max="2561" width="4.125" style="279" customWidth="1"/>
    <col min="2562" max="2562" width="16.375" style="279" customWidth="1"/>
    <col min="2563" max="2568" width="17" style="279" customWidth="1"/>
    <col min="2569" max="2569" width="11" style="279" customWidth="1"/>
    <col min="2570" max="2570" width="15" style="279" customWidth="1"/>
    <col min="2571" max="2571" width="14.125" style="279" bestFit="1" customWidth="1"/>
    <col min="2572" max="2816" width="9" style="279"/>
    <col min="2817" max="2817" width="4.125" style="279" customWidth="1"/>
    <col min="2818" max="2818" width="16.375" style="279" customWidth="1"/>
    <col min="2819" max="2824" width="17" style="279" customWidth="1"/>
    <col min="2825" max="2825" width="11" style="279" customWidth="1"/>
    <col min="2826" max="2826" width="15" style="279" customWidth="1"/>
    <col min="2827" max="2827" width="14.125" style="279" bestFit="1" customWidth="1"/>
    <col min="2828" max="3072" width="9" style="279"/>
    <col min="3073" max="3073" width="4.125" style="279" customWidth="1"/>
    <col min="3074" max="3074" width="16.375" style="279" customWidth="1"/>
    <col min="3075" max="3080" width="17" style="279" customWidth="1"/>
    <col min="3081" max="3081" width="11" style="279" customWidth="1"/>
    <col min="3082" max="3082" width="15" style="279" customWidth="1"/>
    <col min="3083" max="3083" width="14.125" style="279" bestFit="1" customWidth="1"/>
    <col min="3084" max="3328" width="9" style="279"/>
    <col min="3329" max="3329" width="4.125" style="279" customWidth="1"/>
    <col min="3330" max="3330" width="16.375" style="279" customWidth="1"/>
    <col min="3331" max="3336" width="17" style="279" customWidth="1"/>
    <col min="3337" max="3337" width="11" style="279" customWidth="1"/>
    <col min="3338" max="3338" width="15" style="279" customWidth="1"/>
    <col min="3339" max="3339" width="14.125" style="279" bestFit="1" customWidth="1"/>
    <col min="3340" max="3584" width="9" style="279"/>
    <col min="3585" max="3585" width="4.125" style="279" customWidth="1"/>
    <col min="3586" max="3586" width="16.375" style="279" customWidth="1"/>
    <col min="3587" max="3592" width="17" style="279" customWidth="1"/>
    <col min="3593" max="3593" width="11" style="279" customWidth="1"/>
    <col min="3594" max="3594" width="15" style="279" customWidth="1"/>
    <col min="3595" max="3595" width="14.125" style="279" bestFit="1" customWidth="1"/>
    <col min="3596" max="3840" width="9" style="279"/>
    <col min="3841" max="3841" width="4.125" style="279" customWidth="1"/>
    <col min="3842" max="3842" width="16.375" style="279" customWidth="1"/>
    <col min="3843" max="3848" width="17" style="279" customWidth="1"/>
    <col min="3849" max="3849" width="11" style="279" customWidth="1"/>
    <col min="3850" max="3850" width="15" style="279" customWidth="1"/>
    <col min="3851" max="3851" width="14.125" style="279" bestFit="1" customWidth="1"/>
    <col min="3852" max="4096" width="9" style="279"/>
    <col min="4097" max="4097" width="4.125" style="279" customWidth="1"/>
    <col min="4098" max="4098" width="16.375" style="279" customWidth="1"/>
    <col min="4099" max="4104" width="17" style="279" customWidth="1"/>
    <col min="4105" max="4105" width="11" style="279" customWidth="1"/>
    <col min="4106" max="4106" width="15" style="279" customWidth="1"/>
    <col min="4107" max="4107" width="14.125" style="279" bestFit="1" customWidth="1"/>
    <col min="4108" max="4352" width="9" style="279"/>
    <col min="4353" max="4353" width="4.125" style="279" customWidth="1"/>
    <col min="4354" max="4354" width="16.375" style="279" customWidth="1"/>
    <col min="4355" max="4360" width="17" style="279" customWidth="1"/>
    <col min="4361" max="4361" width="11" style="279" customWidth="1"/>
    <col min="4362" max="4362" width="15" style="279" customWidth="1"/>
    <col min="4363" max="4363" width="14.125" style="279" bestFit="1" customWidth="1"/>
    <col min="4364" max="4608" width="9" style="279"/>
    <col min="4609" max="4609" width="4.125" style="279" customWidth="1"/>
    <col min="4610" max="4610" width="16.375" style="279" customWidth="1"/>
    <col min="4611" max="4616" width="17" style="279" customWidth="1"/>
    <col min="4617" max="4617" width="11" style="279" customWidth="1"/>
    <col min="4618" max="4618" width="15" style="279" customWidth="1"/>
    <col min="4619" max="4619" width="14.125" style="279" bestFit="1" customWidth="1"/>
    <col min="4620" max="4864" width="9" style="279"/>
    <col min="4865" max="4865" width="4.125" style="279" customWidth="1"/>
    <col min="4866" max="4866" width="16.375" style="279" customWidth="1"/>
    <col min="4867" max="4872" width="17" style="279" customWidth="1"/>
    <col min="4873" max="4873" width="11" style="279" customWidth="1"/>
    <col min="4874" max="4874" width="15" style="279" customWidth="1"/>
    <col min="4875" max="4875" width="14.125" style="279" bestFit="1" customWidth="1"/>
    <col min="4876" max="5120" width="9" style="279"/>
    <col min="5121" max="5121" width="4.125" style="279" customWidth="1"/>
    <col min="5122" max="5122" width="16.375" style="279" customWidth="1"/>
    <col min="5123" max="5128" width="17" style="279" customWidth="1"/>
    <col min="5129" max="5129" width="11" style="279" customWidth="1"/>
    <col min="5130" max="5130" width="15" style="279" customWidth="1"/>
    <col min="5131" max="5131" width="14.125" style="279" bestFit="1" customWidth="1"/>
    <col min="5132" max="5376" width="9" style="279"/>
    <col min="5377" max="5377" width="4.125" style="279" customWidth="1"/>
    <col min="5378" max="5378" width="16.375" style="279" customWidth="1"/>
    <col min="5379" max="5384" width="17" style="279" customWidth="1"/>
    <col min="5385" max="5385" width="11" style="279" customWidth="1"/>
    <col min="5386" max="5386" width="15" style="279" customWidth="1"/>
    <col min="5387" max="5387" width="14.125" style="279" bestFit="1" customWidth="1"/>
    <col min="5388" max="5632" width="9" style="279"/>
    <col min="5633" max="5633" width="4.125" style="279" customWidth="1"/>
    <col min="5634" max="5634" width="16.375" style="279" customWidth="1"/>
    <col min="5635" max="5640" width="17" style="279" customWidth="1"/>
    <col min="5641" max="5641" width="11" style="279" customWidth="1"/>
    <col min="5642" max="5642" width="15" style="279" customWidth="1"/>
    <col min="5643" max="5643" width="14.125" style="279" bestFit="1" customWidth="1"/>
    <col min="5644" max="5888" width="9" style="279"/>
    <col min="5889" max="5889" width="4.125" style="279" customWidth="1"/>
    <col min="5890" max="5890" width="16.375" style="279" customWidth="1"/>
    <col min="5891" max="5896" width="17" style="279" customWidth="1"/>
    <col min="5897" max="5897" width="11" style="279" customWidth="1"/>
    <col min="5898" max="5898" width="15" style="279" customWidth="1"/>
    <col min="5899" max="5899" width="14.125" style="279" bestFit="1" customWidth="1"/>
    <col min="5900" max="6144" width="9" style="279"/>
    <col min="6145" max="6145" width="4.125" style="279" customWidth="1"/>
    <col min="6146" max="6146" width="16.375" style="279" customWidth="1"/>
    <col min="6147" max="6152" width="17" style="279" customWidth="1"/>
    <col min="6153" max="6153" width="11" style="279" customWidth="1"/>
    <col min="6154" max="6154" width="15" style="279" customWidth="1"/>
    <col min="6155" max="6155" width="14.125" style="279" bestFit="1" customWidth="1"/>
    <col min="6156" max="6400" width="9" style="279"/>
    <col min="6401" max="6401" width="4.125" style="279" customWidth="1"/>
    <col min="6402" max="6402" width="16.375" style="279" customWidth="1"/>
    <col min="6403" max="6408" width="17" style="279" customWidth="1"/>
    <col min="6409" max="6409" width="11" style="279" customWidth="1"/>
    <col min="6410" max="6410" width="15" style="279" customWidth="1"/>
    <col min="6411" max="6411" width="14.125" style="279" bestFit="1" customWidth="1"/>
    <col min="6412" max="6656" width="9" style="279"/>
    <col min="6657" max="6657" width="4.125" style="279" customWidth="1"/>
    <col min="6658" max="6658" width="16.375" style="279" customWidth="1"/>
    <col min="6659" max="6664" width="17" style="279" customWidth="1"/>
    <col min="6665" max="6665" width="11" style="279" customWidth="1"/>
    <col min="6666" max="6666" width="15" style="279" customWidth="1"/>
    <col min="6667" max="6667" width="14.125" style="279" bestFit="1" customWidth="1"/>
    <col min="6668" max="6912" width="9" style="279"/>
    <col min="6913" max="6913" width="4.125" style="279" customWidth="1"/>
    <col min="6914" max="6914" width="16.375" style="279" customWidth="1"/>
    <col min="6915" max="6920" width="17" style="279" customWidth="1"/>
    <col min="6921" max="6921" width="11" style="279" customWidth="1"/>
    <col min="6922" max="6922" width="15" style="279" customWidth="1"/>
    <col min="6923" max="6923" width="14.125" style="279" bestFit="1" customWidth="1"/>
    <col min="6924" max="7168" width="9" style="279"/>
    <col min="7169" max="7169" width="4.125" style="279" customWidth="1"/>
    <col min="7170" max="7170" width="16.375" style="279" customWidth="1"/>
    <col min="7171" max="7176" width="17" style="279" customWidth="1"/>
    <col min="7177" max="7177" width="11" style="279" customWidth="1"/>
    <col min="7178" max="7178" width="15" style="279" customWidth="1"/>
    <col min="7179" max="7179" width="14.125" style="279" bestFit="1" customWidth="1"/>
    <col min="7180" max="7424" width="9" style="279"/>
    <col min="7425" max="7425" width="4.125" style="279" customWidth="1"/>
    <col min="7426" max="7426" width="16.375" style="279" customWidth="1"/>
    <col min="7427" max="7432" width="17" style="279" customWidth="1"/>
    <col min="7433" max="7433" width="11" style="279" customWidth="1"/>
    <col min="7434" max="7434" width="15" style="279" customWidth="1"/>
    <col min="7435" max="7435" width="14.125" style="279" bestFit="1" customWidth="1"/>
    <col min="7436" max="7680" width="9" style="279"/>
    <col min="7681" max="7681" width="4.125" style="279" customWidth="1"/>
    <col min="7682" max="7682" width="16.375" style="279" customWidth="1"/>
    <col min="7683" max="7688" width="17" style="279" customWidth="1"/>
    <col min="7689" max="7689" width="11" style="279" customWidth="1"/>
    <col min="7690" max="7690" width="15" style="279" customWidth="1"/>
    <col min="7691" max="7691" width="14.125" style="279" bestFit="1" customWidth="1"/>
    <col min="7692" max="7936" width="9" style="279"/>
    <col min="7937" max="7937" width="4.125" style="279" customWidth="1"/>
    <col min="7938" max="7938" width="16.375" style="279" customWidth="1"/>
    <col min="7939" max="7944" width="17" style="279" customWidth="1"/>
    <col min="7945" max="7945" width="11" style="279" customWidth="1"/>
    <col min="7946" max="7946" width="15" style="279" customWidth="1"/>
    <col min="7947" max="7947" width="14.125" style="279" bestFit="1" customWidth="1"/>
    <col min="7948" max="8192" width="9" style="279"/>
    <col min="8193" max="8193" width="4.125" style="279" customWidth="1"/>
    <col min="8194" max="8194" width="16.375" style="279" customWidth="1"/>
    <col min="8195" max="8200" width="17" style="279" customWidth="1"/>
    <col min="8201" max="8201" width="11" style="279" customWidth="1"/>
    <col min="8202" max="8202" width="15" style="279" customWidth="1"/>
    <col min="8203" max="8203" width="14.125" style="279" bestFit="1" customWidth="1"/>
    <col min="8204" max="8448" width="9" style="279"/>
    <col min="8449" max="8449" width="4.125" style="279" customWidth="1"/>
    <col min="8450" max="8450" width="16.375" style="279" customWidth="1"/>
    <col min="8451" max="8456" width="17" style="279" customWidth="1"/>
    <col min="8457" max="8457" width="11" style="279" customWidth="1"/>
    <col min="8458" max="8458" width="15" style="279" customWidth="1"/>
    <col min="8459" max="8459" width="14.125" style="279" bestFit="1" customWidth="1"/>
    <col min="8460" max="8704" width="9" style="279"/>
    <col min="8705" max="8705" width="4.125" style="279" customWidth="1"/>
    <col min="8706" max="8706" width="16.375" style="279" customWidth="1"/>
    <col min="8707" max="8712" width="17" style="279" customWidth="1"/>
    <col min="8713" max="8713" width="11" style="279" customWidth="1"/>
    <col min="8714" max="8714" width="15" style="279" customWidth="1"/>
    <col min="8715" max="8715" width="14.125" style="279" bestFit="1" customWidth="1"/>
    <col min="8716" max="8960" width="9" style="279"/>
    <col min="8961" max="8961" width="4.125" style="279" customWidth="1"/>
    <col min="8962" max="8962" width="16.375" style="279" customWidth="1"/>
    <col min="8963" max="8968" width="17" style="279" customWidth="1"/>
    <col min="8969" max="8969" width="11" style="279" customWidth="1"/>
    <col min="8970" max="8970" width="15" style="279" customWidth="1"/>
    <col min="8971" max="8971" width="14.125" style="279" bestFit="1" customWidth="1"/>
    <col min="8972" max="9216" width="9" style="279"/>
    <col min="9217" max="9217" width="4.125" style="279" customWidth="1"/>
    <col min="9218" max="9218" width="16.375" style="279" customWidth="1"/>
    <col min="9219" max="9224" width="17" style="279" customWidth="1"/>
    <col min="9225" max="9225" width="11" style="279" customWidth="1"/>
    <col min="9226" max="9226" width="15" style="279" customWidth="1"/>
    <col min="9227" max="9227" width="14.125" style="279" bestFit="1" customWidth="1"/>
    <col min="9228" max="9472" width="9" style="279"/>
    <col min="9473" max="9473" width="4.125" style="279" customWidth="1"/>
    <col min="9474" max="9474" width="16.375" style="279" customWidth="1"/>
    <col min="9475" max="9480" width="17" style="279" customWidth="1"/>
    <col min="9481" max="9481" width="11" style="279" customWidth="1"/>
    <col min="9482" max="9482" width="15" style="279" customWidth="1"/>
    <col min="9483" max="9483" width="14.125" style="279" bestFit="1" customWidth="1"/>
    <col min="9484" max="9728" width="9" style="279"/>
    <col min="9729" max="9729" width="4.125" style="279" customWidth="1"/>
    <col min="9730" max="9730" width="16.375" style="279" customWidth="1"/>
    <col min="9731" max="9736" width="17" style="279" customWidth="1"/>
    <col min="9737" max="9737" width="11" style="279" customWidth="1"/>
    <col min="9738" max="9738" width="15" style="279" customWidth="1"/>
    <col min="9739" max="9739" width="14.125" style="279" bestFit="1" customWidth="1"/>
    <col min="9740" max="9984" width="9" style="279"/>
    <col min="9985" max="9985" width="4.125" style="279" customWidth="1"/>
    <col min="9986" max="9986" width="16.375" style="279" customWidth="1"/>
    <col min="9987" max="9992" width="17" style="279" customWidth="1"/>
    <col min="9993" max="9993" width="11" style="279" customWidth="1"/>
    <col min="9994" max="9994" width="15" style="279" customWidth="1"/>
    <col min="9995" max="9995" width="14.125" style="279" bestFit="1" customWidth="1"/>
    <col min="9996" max="10240" width="9" style="279"/>
    <col min="10241" max="10241" width="4.125" style="279" customWidth="1"/>
    <col min="10242" max="10242" width="16.375" style="279" customWidth="1"/>
    <col min="10243" max="10248" width="17" style="279" customWidth="1"/>
    <col min="10249" max="10249" width="11" style="279" customWidth="1"/>
    <col min="10250" max="10250" width="15" style="279" customWidth="1"/>
    <col min="10251" max="10251" width="14.125" style="279" bestFit="1" customWidth="1"/>
    <col min="10252" max="10496" width="9" style="279"/>
    <col min="10497" max="10497" width="4.125" style="279" customWidth="1"/>
    <col min="10498" max="10498" width="16.375" style="279" customWidth="1"/>
    <col min="10499" max="10504" width="17" style="279" customWidth="1"/>
    <col min="10505" max="10505" width="11" style="279" customWidth="1"/>
    <col min="10506" max="10506" width="15" style="279" customWidth="1"/>
    <col min="10507" max="10507" width="14.125" style="279" bestFit="1" customWidth="1"/>
    <col min="10508" max="10752" width="9" style="279"/>
    <col min="10753" max="10753" width="4.125" style="279" customWidth="1"/>
    <col min="10754" max="10754" width="16.375" style="279" customWidth="1"/>
    <col min="10755" max="10760" width="17" style="279" customWidth="1"/>
    <col min="10761" max="10761" width="11" style="279" customWidth="1"/>
    <col min="10762" max="10762" width="15" style="279" customWidth="1"/>
    <col min="10763" max="10763" width="14.125" style="279" bestFit="1" customWidth="1"/>
    <col min="10764" max="11008" width="9" style="279"/>
    <col min="11009" max="11009" width="4.125" style="279" customWidth="1"/>
    <col min="11010" max="11010" width="16.375" style="279" customWidth="1"/>
    <col min="11011" max="11016" width="17" style="279" customWidth="1"/>
    <col min="11017" max="11017" width="11" style="279" customWidth="1"/>
    <col min="11018" max="11018" width="15" style="279" customWidth="1"/>
    <col min="11019" max="11019" width="14.125" style="279" bestFit="1" customWidth="1"/>
    <col min="11020" max="11264" width="9" style="279"/>
    <col min="11265" max="11265" width="4.125" style="279" customWidth="1"/>
    <col min="11266" max="11266" width="16.375" style="279" customWidth="1"/>
    <col min="11267" max="11272" width="17" style="279" customWidth="1"/>
    <col min="11273" max="11273" width="11" style="279" customWidth="1"/>
    <col min="11274" max="11274" width="15" style="279" customWidth="1"/>
    <col min="11275" max="11275" width="14.125" style="279" bestFit="1" customWidth="1"/>
    <col min="11276" max="11520" width="9" style="279"/>
    <col min="11521" max="11521" width="4.125" style="279" customWidth="1"/>
    <col min="11522" max="11522" width="16.375" style="279" customWidth="1"/>
    <col min="11523" max="11528" width="17" style="279" customWidth="1"/>
    <col min="11529" max="11529" width="11" style="279" customWidth="1"/>
    <col min="11530" max="11530" width="15" style="279" customWidth="1"/>
    <col min="11531" max="11531" width="14.125" style="279" bestFit="1" customWidth="1"/>
    <col min="11532" max="11776" width="9" style="279"/>
    <col min="11777" max="11777" width="4.125" style="279" customWidth="1"/>
    <col min="11778" max="11778" width="16.375" style="279" customWidth="1"/>
    <col min="11779" max="11784" width="17" style="279" customWidth="1"/>
    <col min="11785" max="11785" width="11" style="279" customWidth="1"/>
    <col min="11786" max="11786" width="15" style="279" customWidth="1"/>
    <col min="11787" max="11787" width="14.125" style="279" bestFit="1" customWidth="1"/>
    <col min="11788" max="12032" width="9" style="279"/>
    <col min="12033" max="12033" width="4.125" style="279" customWidth="1"/>
    <col min="12034" max="12034" width="16.375" style="279" customWidth="1"/>
    <col min="12035" max="12040" width="17" style="279" customWidth="1"/>
    <col min="12041" max="12041" width="11" style="279" customWidth="1"/>
    <col min="12042" max="12042" width="15" style="279" customWidth="1"/>
    <col min="12043" max="12043" width="14.125" style="279" bestFit="1" customWidth="1"/>
    <col min="12044" max="12288" width="9" style="279"/>
    <col min="12289" max="12289" width="4.125" style="279" customWidth="1"/>
    <col min="12290" max="12290" width="16.375" style="279" customWidth="1"/>
    <col min="12291" max="12296" width="17" style="279" customWidth="1"/>
    <col min="12297" max="12297" width="11" style="279" customWidth="1"/>
    <col min="12298" max="12298" width="15" style="279" customWidth="1"/>
    <col min="12299" max="12299" width="14.125" style="279" bestFit="1" customWidth="1"/>
    <col min="12300" max="12544" width="9" style="279"/>
    <col min="12545" max="12545" width="4.125" style="279" customWidth="1"/>
    <col min="12546" max="12546" width="16.375" style="279" customWidth="1"/>
    <col min="12547" max="12552" width="17" style="279" customWidth="1"/>
    <col min="12553" max="12553" width="11" style="279" customWidth="1"/>
    <col min="12554" max="12554" width="15" style="279" customWidth="1"/>
    <col min="12555" max="12555" width="14.125" style="279" bestFit="1" customWidth="1"/>
    <col min="12556" max="12800" width="9" style="279"/>
    <col min="12801" max="12801" width="4.125" style="279" customWidth="1"/>
    <col min="12802" max="12802" width="16.375" style="279" customWidth="1"/>
    <col min="12803" max="12808" width="17" style="279" customWidth="1"/>
    <col min="12809" max="12809" width="11" style="279" customWidth="1"/>
    <col min="12810" max="12810" width="15" style="279" customWidth="1"/>
    <col min="12811" max="12811" width="14.125" style="279" bestFit="1" customWidth="1"/>
    <col min="12812" max="13056" width="9" style="279"/>
    <col min="13057" max="13057" width="4.125" style="279" customWidth="1"/>
    <col min="13058" max="13058" width="16.375" style="279" customWidth="1"/>
    <col min="13059" max="13064" width="17" style="279" customWidth="1"/>
    <col min="13065" max="13065" width="11" style="279" customWidth="1"/>
    <col min="13066" max="13066" width="15" style="279" customWidth="1"/>
    <col min="13067" max="13067" width="14.125" style="279" bestFit="1" customWidth="1"/>
    <col min="13068" max="13312" width="9" style="279"/>
    <col min="13313" max="13313" width="4.125" style="279" customWidth="1"/>
    <col min="13314" max="13314" width="16.375" style="279" customWidth="1"/>
    <col min="13315" max="13320" width="17" style="279" customWidth="1"/>
    <col min="13321" max="13321" width="11" style="279" customWidth="1"/>
    <col min="13322" max="13322" width="15" style="279" customWidth="1"/>
    <col min="13323" max="13323" width="14.125" style="279" bestFit="1" customWidth="1"/>
    <col min="13324" max="13568" width="9" style="279"/>
    <col min="13569" max="13569" width="4.125" style="279" customWidth="1"/>
    <col min="13570" max="13570" width="16.375" style="279" customWidth="1"/>
    <col min="13571" max="13576" width="17" style="279" customWidth="1"/>
    <col min="13577" max="13577" width="11" style="279" customWidth="1"/>
    <col min="13578" max="13578" width="15" style="279" customWidth="1"/>
    <col min="13579" max="13579" width="14.125" style="279" bestFit="1" customWidth="1"/>
    <col min="13580" max="13824" width="9" style="279"/>
    <col min="13825" max="13825" width="4.125" style="279" customWidth="1"/>
    <col min="13826" max="13826" width="16.375" style="279" customWidth="1"/>
    <col min="13827" max="13832" width="17" style="279" customWidth="1"/>
    <col min="13833" max="13833" width="11" style="279" customWidth="1"/>
    <col min="13834" max="13834" width="15" style="279" customWidth="1"/>
    <col min="13835" max="13835" width="14.125" style="279" bestFit="1" customWidth="1"/>
    <col min="13836" max="14080" width="9" style="279"/>
    <col min="14081" max="14081" width="4.125" style="279" customWidth="1"/>
    <col min="14082" max="14082" width="16.375" style="279" customWidth="1"/>
    <col min="14083" max="14088" width="17" style="279" customWidth="1"/>
    <col min="14089" max="14089" width="11" style="279" customWidth="1"/>
    <col min="14090" max="14090" width="15" style="279" customWidth="1"/>
    <col min="14091" max="14091" width="14.125" style="279" bestFit="1" customWidth="1"/>
    <col min="14092" max="14336" width="9" style="279"/>
    <col min="14337" max="14337" width="4.125" style="279" customWidth="1"/>
    <col min="14338" max="14338" width="16.375" style="279" customWidth="1"/>
    <col min="14339" max="14344" width="17" style="279" customWidth="1"/>
    <col min="14345" max="14345" width="11" style="279" customWidth="1"/>
    <col min="14346" max="14346" width="15" style="279" customWidth="1"/>
    <col min="14347" max="14347" width="14.125" style="279" bestFit="1" customWidth="1"/>
    <col min="14348" max="14592" width="9" style="279"/>
    <col min="14593" max="14593" width="4.125" style="279" customWidth="1"/>
    <col min="14594" max="14594" width="16.375" style="279" customWidth="1"/>
    <col min="14595" max="14600" width="17" style="279" customWidth="1"/>
    <col min="14601" max="14601" width="11" style="279" customWidth="1"/>
    <col min="14602" max="14602" width="15" style="279" customWidth="1"/>
    <col min="14603" max="14603" width="14.125" style="279" bestFit="1" customWidth="1"/>
    <col min="14604" max="14848" width="9" style="279"/>
    <col min="14849" max="14849" width="4.125" style="279" customWidth="1"/>
    <col min="14850" max="14850" width="16.375" style="279" customWidth="1"/>
    <col min="14851" max="14856" width="17" style="279" customWidth="1"/>
    <col min="14857" max="14857" width="11" style="279" customWidth="1"/>
    <col min="14858" max="14858" width="15" style="279" customWidth="1"/>
    <col min="14859" max="14859" width="14.125" style="279" bestFit="1" customWidth="1"/>
    <col min="14860" max="15104" width="9" style="279"/>
    <col min="15105" max="15105" width="4.125" style="279" customWidth="1"/>
    <col min="15106" max="15106" width="16.375" style="279" customWidth="1"/>
    <col min="15107" max="15112" width="17" style="279" customWidth="1"/>
    <col min="15113" max="15113" width="11" style="279" customWidth="1"/>
    <col min="15114" max="15114" width="15" style="279" customWidth="1"/>
    <col min="15115" max="15115" width="14.125" style="279" bestFit="1" customWidth="1"/>
    <col min="15116" max="15360" width="9" style="279"/>
    <col min="15361" max="15361" width="4.125" style="279" customWidth="1"/>
    <col min="15362" max="15362" width="16.375" style="279" customWidth="1"/>
    <col min="15363" max="15368" width="17" style="279" customWidth="1"/>
    <col min="15369" max="15369" width="11" style="279" customWidth="1"/>
    <col min="15370" max="15370" width="15" style="279" customWidth="1"/>
    <col min="15371" max="15371" width="14.125" style="279" bestFit="1" customWidth="1"/>
    <col min="15372" max="15616" width="9" style="279"/>
    <col min="15617" max="15617" width="4.125" style="279" customWidth="1"/>
    <col min="15618" max="15618" width="16.375" style="279" customWidth="1"/>
    <col min="15619" max="15624" width="17" style="279" customWidth="1"/>
    <col min="15625" max="15625" width="11" style="279" customWidth="1"/>
    <col min="15626" max="15626" width="15" style="279" customWidth="1"/>
    <col min="15627" max="15627" width="14.125" style="279" bestFit="1" customWidth="1"/>
    <col min="15628" max="15872" width="9" style="279"/>
    <col min="15873" max="15873" width="4.125" style="279" customWidth="1"/>
    <col min="15874" max="15874" width="16.375" style="279" customWidth="1"/>
    <col min="15875" max="15880" width="17" style="279" customWidth="1"/>
    <col min="15881" max="15881" width="11" style="279" customWidth="1"/>
    <col min="15882" max="15882" width="15" style="279" customWidth="1"/>
    <col min="15883" max="15883" width="14.125" style="279" bestFit="1" customWidth="1"/>
    <col min="15884" max="16128" width="9" style="279"/>
    <col min="16129" max="16129" width="4.125" style="279" customWidth="1"/>
    <col min="16130" max="16130" width="16.375" style="279" customWidth="1"/>
    <col min="16131" max="16136" width="17" style="279" customWidth="1"/>
    <col min="16137" max="16137" width="11" style="279" customWidth="1"/>
    <col min="16138" max="16138" width="15" style="279" customWidth="1"/>
    <col min="16139" max="16139" width="14.125" style="279" bestFit="1" customWidth="1"/>
    <col min="16140" max="16384" width="9" style="279"/>
  </cols>
  <sheetData>
    <row r="2" spans="1:10" ht="19.5" customHeight="1" x14ac:dyDescent="0.25">
      <c r="A2" s="276" t="s">
        <v>320</v>
      </c>
      <c r="B2" s="277"/>
      <c r="C2" s="276"/>
      <c r="D2" s="276"/>
      <c r="E2" s="276"/>
      <c r="F2" s="276"/>
      <c r="G2" s="276"/>
      <c r="H2" s="278"/>
      <c r="I2" s="278"/>
    </row>
    <row r="3" spans="1:10" ht="6" customHeight="1" x14ac:dyDescent="0.15"/>
    <row r="4" spans="1:10" ht="15" thickBot="1" x14ac:dyDescent="0.2">
      <c r="A4" s="280" t="s">
        <v>321</v>
      </c>
      <c r="H4" s="281" t="s">
        <v>322</v>
      </c>
      <c r="I4" s="281"/>
    </row>
    <row r="5" spans="1:10" s="288" customFormat="1" ht="17.100000000000001" customHeight="1" thickBot="1" x14ac:dyDescent="0.2">
      <c r="A5" s="282" t="s">
        <v>323</v>
      </c>
      <c r="B5" s="283"/>
      <c r="C5" s="284" t="s">
        <v>324</v>
      </c>
      <c r="D5" s="285" t="s">
        <v>325</v>
      </c>
      <c r="E5" s="285" t="s">
        <v>326</v>
      </c>
      <c r="F5" s="285" t="s">
        <v>327</v>
      </c>
      <c r="G5" s="285" t="s">
        <v>328</v>
      </c>
      <c r="H5" s="286" t="s">
        <v>329</v>
      </c>
      <c r="I5" s="287"/>
    </row>
    <row r="6" spans="1:10" ht="12" customHeight="1" thickTop="1" x14ac:dyDescent="0.15">
      <c r="A6" s="289" t="s">
        <v>330</v>
      </c>
      <c r="B6" s="290" t="s">
        <v>331</v>
      </c>
      <c r="C6" s="291">
        <f>SUM(D6:H6)</f>
        <v>5987487800.8058167</v>
      </c>
      <c r="D6" s="292">
        <f>[9]제품별재료비!$K$20+168056521</f>
        <v>1989576689.3312297</v>
      </c>
      <c r="E6" s="292">
        <f>[9]제품별재료비!$K$21+14972988</f>
        <v>330954397.61506832</v>
      </c>
      <c r="F6" s="292">
        <f>[9]제품별재료비!$K$22+20435257</f>
        <v>266339853.52629685</v>
      </c>
      <c r="G6" s="292">
        <f>[9]제품별재료비!$K$23+219473100</f>
        <v>2812312378.7581711</v>
      </c>
      <c r="H6" s="293">
        <f>[9]제품별재료비!$K$24+47597971</f>
        <v>588304481.57505059</v>
      </c>
      <c r="I6" s="294">
        <f>+H6/$H$10</f>
        <v>0.46080473009039152</v>
      </c>
      <c r="J6" s="280">
        <f>SUM(D6:H6)</f>
        <v>5987487800.8058167</v>
      </c>
    </row>
    <row r="7" spans="1:10" ht="12" customHeight="1" x14ac:dyDescent="0.15">
      <c r="A7" s="289" t="s">
        <v>332</v>
      </c>
      <c r="B7" s="295" t="s">
        <v>333</v>
      </c>
      <c r="C7" s="296">
        <f>SUM(D7:G7)</f>
        <v>0</v>
      </c>
      <c r="D7" s="297"/>
      <c r="E7" s="297"/>
      <c r="F7" s="297"/>
      <c r="G7" s="297"/>
      <c r="H7" s="291"/>
      <c r="I7" s="298">
        <f>C7-J7</f>
        <v>0</v>
      </c>
      <c r="J7" s="280">
        <f>SUM(D7:H7)</f>
        <v>0</v>
      </c>
    </row>
    <row r="8" spans="1:10" ht="12" customHeight="1" x14ac:dyDescent="0.15">
      <c r="A8" s="289" t="s">
        <v>334</v>
      </c>
      <c r="B8" s="290" t="s">
        <v>335</v>
      </c>
      <c r="C8" s="291">
        <f>+[10]배부비용!C7</f>
        <v>4748993045</v>
      </c>
      <c r="D8" s="297">
        <f>+$C$8*(D$45/$C$45)</f>
        <v>1187946661.8273838</v>
      </c>
      <c r="E8" s="297">
        <f>+$C$8*(E$45/$C$45)</f>
        <v>128362826.5982624</v>
      </c>
      <c r="F8" s="297">
        <f>+$C$8*(F$45/$C$45)</f>
        <v>44736131.130491503</v>
      </c>
      <c r="G8" s="297">
        <f>+$C$8*(G$45/$C$45)</f>
        <v>3132220075.539207</v>
      </c>
      <c r="H8" s="291">
        <f>+$C$8*(H$45/$C$45)</f>
        <v>255727349.90465552</v>
      </c>
      <c r="I8" s="294">
        <f>+H8/$H$10</f>
        <v>0.20030507354636373</v>
      </c>
      <c r="J8" s="280">
        <f>SUM(D8:H8)</f>
        <v>4748993045</v>
      </c>
    </row>
    <row r="9" spans="1:10" ht="12" customHeight="1" x14ac:dyDescent="0.15">
      <c r="A9" s="289" t="s">
        <v>336</v>
      </c>
      <c r="B9" s="299" t="s">
        <v>337</v>
      </c>
      <c r="C9" s="291">
        <f>SUM(D9:H9)</f>
        <v>8034680086.000001</v>
      </c>
      <c r="D9" s="297">
        <f>+$J$9*(D$45/$C$45)</f>
        <v>2009851624.6647096</v>
      </c>
      <c r="E9" s="297">
        <f>+$J$9*(E$45/$C$45)</f>
        <v>217173248.49266651</v>
      </c>
      <c r="F9" s="297">
        <f>+$J$9*(F$45/$C$45)</f>
        <v>75687729.696147561</v>
      </c>
      <c r="G9" s="297">
        <f>+$J$9*(G$45/$C$45)</f>
        <v>5299309985.8086405</v>
      </c>
      <c r="H9" s="291">
        <f>+$J$9*(H$45/$C$45)</f>
        <v>432657497.33783615</v>
      </c>
      <c r="I9" s="294">
        <f>+H9/$H$10</f>
        <v>0.33889019636324486</v>
      </c>
      <c r="J9" s="280">
        <f>+[10]배부비용!C8</f>
        <v>8034680086</v>
      </c>
    </row>
    <row r="10" spans="1:10" ht="12" customHeight="1" x14ac:dyDescent="0.15">
      <c r="A10" s="300"/>
      <c r="B10" s="301" t="s">
        <v>338</v>
      </c>
      <c r="C10" s="302">
        <f t="shared" ref="C10:H10" si="0">SUM(C6:C9)</f>
        <v>18771160931.805817</v>
      </c>
      <c r="D10" s="303">
        <f t="shared" si="0"/>
        <v>5187374975.8233223</v>
      </c>
      <c r="E10" s="303">
        <f t="shared" si="0"/>
        <v>676490472.70599723</v>
      </c>
      <c r="F10" s="303">
        <f t="shared" si="0"/>
        <v>386763714.35293591</v>
      </c>
      <c r="G10" s="303">
        <f t="shared" si="0"/>
        <v>11243842440.106018</v>
      </c>
      <c r="H10" s="304">
        <f t="shared" si="0"/>
        <v>1276689328.8175421</v>
      </c>
      <c r="I10" s="298">
        <f>C10-J10</f>
        <v>0</v>
      </c>
      <c r="J10" s="280">
        <f>SUM(D10:H10)</f>
        <v>18771160931.805817</v>
      </c>
    </row>
    <row r="11" spans="1:10" ht="12" customHeight="1" x14ac:dyDescent="0.15">
      <c r="A11" s="305" t="s">
        <v>339</v>
      </c>
      <c r="B11" s="306"/>
      <c r="C11" s="307">
        <f t="shared" ref="C11:H11" si="1">+C10</f>
        <v>18771160931.805817</v>
      </c>
      <c r="D11" s="308">
        <f t="shared" si="1"/>
        <v>5187374975.8233223</v>
      </c>
      <c r="E11" s="308">
        <f t="shared" si="1"/>
        <v>676490472.70599723</v>
      </c>
      <c r="F11" s="308">
        <f t="shared" si="1"/>
        <v>386763714.35293591</v>
      </c>
      <c r="G11" s="308">
        <f t="shared" si="1"/>
        <v>11243842440.106018</v>
      </c>
      <c r="H11" s="309">
        <f t="shared" si="1"/>
        <v>1276689328.8175421</v>
      </c>
      <c r="I11" s="298">
        <f>C11-J11</f>
        <v>0</v>
      </c>
      <c r="J11" s="280">
        <f t="shared" ref="J11:J42" si="2">SUM(D11:H11)</f>
        <v>18771160931.805817</v>
      </c>
    </row>
    <row r="12" spans="1:10" ht="12" customHeight="1" x14ac:dyDescent="0.15">
      <c r="A12" s="310" t="s">
        <v>332</v>
      </c>
      <c r="B12" s="311" t="s">
        <v>340</v>
      </c>
      <c r="C12" s="291">
        <f>SUM(D12:H12)</f>
        <v>0</v>
      </c>
      <c r="D12" s="297"/>
      <c r="E12" s="297"/>
      <c r="F12" s="297"/>
      <c r="G12" s="297"/>
      <c r="H12" s="312"/>
      <c r="I12" s="298"/>
      <c r="J12" s="280">
        <f t="shared" si="2"/>
        <v>0</v>
      </c>
    </row>
    <row r="13" spans="1:10" ht="12" customHeight="1" x14ac:dyDescent="0.15">
      <c r="A13" s="289" t="s">
        <v>341</v>
      </c>
      <c r="B13" s="290" t="s">
        <v>331</v>
      </c>
      <c r="C13" s="291">
        <f>SUM(D13:H13)</f>
        <v>328693364.06175911</v>
      </c>
      <c r="D13" s="297">
        <v>170036766.55009988</v>
      </c>
      <c r="E13" s="297">
        <v>25347908.390770666</v>
      </c>
      <c r="F13" s="297">
        <v>2321546.2120509222</v>
      </c>
      <c r="G13" s="297">
        <v>93831289.670700461</v>
      </c>
      <c r="H13" s="312">
        <v>37155853.238137215</v>
      </c>
      <c r="I13" s="294">
        <f>+H13/$H$16</f>
        <v>0.23220581235100732</v>
      </c>
      <c r="J13" s="280">
        <f t="shared" si="2"/>
        <v>328693364.06175911</v>
      </c>
    </row>
    <row r="14" spans="1:10" ht="12" customHeight="1" x14ac:dyDescent="0.15">
      <c r="A14" s="289" t="s">
        <v>342</v>
      </c>
      <c r="B14" s="290" t="s">
        <v>335</v>
      </c>
      <c r="C14" s="291">
        <f>SUM(D14:H14)</f>
        <v>263115704.03642419</v>
      </c>
      <c r="D14" s="297">
        <v>96584825.246505633</v>
      </c>
      <c r="E14" s="297">
        <v>13163255.427996183</v>
      </c>
      <c r="F14" s="297">
        <v>2158701.3594168043</v>
      </c>
      <c r="G14" s="297">
        <v>101816126.91057642</v>
      </c>
      <c r="H14" s="312">
        <v>49392795.091929175</v>
      </c>
      <c r="I14" s="294">
        <f>+H14/$H$16</f>
        <v>0.30868068175153734</v>
      </c>
      <c r="J14" s="280">
        <f t="shared" si="2"/>
        <v>263115704.03642419</v>
      </c>
    </row>
    <row r="15" spans="1:10" ht="12" customHeight="1" x14ac:dyDescent="0.15">
      <c r="A15" s="289" t="s">
        <v>343</v>
      </c>
      <c r="B15" s="299" t="s">
        <v>337</v>
      </c>
      <c r="C15" s="313">
        <f>SUM(D15:H15)</f>
        <v>395779683.98410928</v>
      </c>
      <c r="D15" s="314">
        <v>144811968.61769798</v>
      </c>
      <c r="E15" s="314">
        <v>21526475.646307096</v>
      </c>
      <c r="F15" s="314">
        <v>3238455.624069748</v>
      </c>
      <c r="G15" s="314">
        <v>152738843.32703206</v>
      </c>
      <c r="H15" s="315">
        <v>73463940.769002438</v>
      </c>
      <c r="I15" s="294">
        <f>+H15/$H$16</f>
        <v>0.45911350589745537</v>
      </c>
      <c r="J15" s="280">
        <f t="shared" si="2"/>
        <v>395779683.98410928</v>
      </c>
    </row>
    <row r="16" spans="1:10" ht="12" customHeight="1" x14ac:dyDescent="0.15">
      <c r="A16" s="300" t="s">
        <v>344</v>
      </c>
      <c r="B16" s="316" t="s">
        <v>338</v>
      </c>
      <c r="C16" s="307">
        <f t="shared" ref="C16:H16" si="3">SUM(C13:C15)</f>
        <v>987588752.08229256</v>
      </c>
      <c r="D16" s="308">
        <f t="shared" si="3"/>
        <v>411433560.41430354</v>
      </c>
      <c r="E16" s="308">
        <f t="shared" si="3"/>
        <v>60037639.465073943</v>
      </c>
      <c r="F16" s="308">
        <f t="shared" si="3"/>
        <v>7718703.195537474</v>
      </c>
      <c r="G16" s="308">
        <f t="shared" si="3"/>
        <v>348386259.90830898</v>
      </c>
      <c r="H16" s="309">
        <f t="shared" si="3"/>
        <v>160012589.09906882</v>
      </c>
      <c r="I16" s="298">
        <f>C16-J16</f>
        <v>0</v>
      </c>
      <c r="J16" s="280">
        <f t="shared" si="2"/>
        <v>987588752.0822928</v>
      </c>
    </row>
    <row r="17" spans="1:11" ht="12" customHeight="1" x14ac:dyDescent="0.15">
      <c r="A17" s="305" t="s">
        <v>345</v>
      </c>
      <c r="B17" s="306"/>
      <c r="C17" s="307">
        <f t="shared" ref="C17:H17" si="4">+C16+C11</f>
        <v>19758749683.888107</v>
      </c>
      <c r="D17" s="308">
        <f t="shared" si="4"/>
        <v>5598808536.2376261</v>
      </c>
      <c r="E17" s="308">
        <f t="shared" si="4"/>
        <v>736528112.17107117</v>
      </c>
      <c r="F17" s="308">
        <f t="shared" si="4"/>
        <v>394482417.54847336</v>
      </c>
      <c r="G17" s="308">
        <f t="shared" si="4"/>
        <v>11592228700.014328</v>
      </c>
      <c r="H17" s="309">
        <f t="shared" si="4"/>
        <v>1436701917.916611</v>
      </c>
      <c r="I17" s="298"/>
      <c r="J17" s="280">
        <f t="shared" si="2"/>
        <v>19758749683.888107</v>
      </c>
    </row>
    <row r="18" spans="1:11" ht="12" customHeight="1" x14ac:dyDescent="0.15">
      <c r="A18" s="310" t="s">
        <v>332</v>
      </c>
      <c r="B18" s="311" t="s">
        <v>346</v>
      </c>
      <c r="C18" s="291">
        <f>SUM(D18:H18)</f>
        <v>0</v>
      </c>
      <c r="D18" s="297"/>
      <c r="E18" s="297"/>
      <c r="F18" s="297"/>
      <c r="G18" s="297"/>
      <c r="H18" s="312"/>
      <c r="I18" s="298"/>
      <c r="J18" s="280">
        <f t="shared" si="2"/>
        <v>0</v>
      </c>
    </row>
    <row r="19" spans="1:11" ht="12" customHeight="1" x14ac:dyDescent="0.15">
      <c r="A19" s="289" t="s">
        <v>347</v>
      </c>
      <c r="B19" s="290" t="s">
        <v>331</v>
      </c>
      <c r="C19" s="291">
        <f>SUM(D19:H19)</f>
        <v>532049045.0480023</v>
      </c>
      <c r="D19" s="297">
        <f>[9]제품별재료비!$Q$20</f>
        <v>208617912.97418267</v>
      </c>
      <c r="E19" s="297">
        <f>[9]제품별재료비!$Q$21</f>
        <v>155365691.59976104</v>
      </c>
      <c r="F19" s="297">
        <f>[9]제품별재료비!$Q$22</f>
        <v>2530441.0561509812</v>
      </c>
      <c r="G19" s="297">
        <f>[9]제품별재료비!$Q$23-0</f>
        <v>101461879.37301853</v>
      </c>
      <c r="H19" s="312">
        <f>[9]제품별재료비!$Q$24-0</f>
        <v>64073120.04488904</v>
      </c>
      <c r="I19" s="294">
        <f>+H19/$H$22</f>
        <v>0.34100662639824225</v>
      </c>
      <c r="J19" s="280">
        <f t="shared" si="2"/>
        <v>532049045.0480023</v>
      </c>
      <c r="K19" s="280"/>
    </row>
    <row r="20" spans="1:11" ht="12" customHeight="1" x14ac:dyDescent="0.15">
      <c r="A20" s="289" t="s">
        <v>342</v>
      </c>
      <c r="B20" s="290" t="s">
        <v>335</v>
      </c>
      <c r="C20" s="291">
        <f>SUM(D20:H20)</f>
        <v>440486446.65431476</v>
      </c>
      <c r="D20" s="297">
        <f t="shared" ref="D20:F21" si="5">IF((D$45+D$47)=0,0,(D8+D14)*D$47/(D$45+D$47))</f>
        <v>183492508.97820389</v>
      </c>
      <c r="E20" s="297">
        <f t="shared" si="5"/>
        <v>76011285.695867315</v>
      </c>
      <c r="F20" s="297">
        <f t="shared" si="5"/>
        <v>2376277.8882947797</v>
      </c>
      <c r="G20" s="297">
        <f>IF((G$45+G$47)=0,0,(G8+G14)*G$47/(G$45+G$47))</f>
        <v>132035458.09296668</v>
      </c>
      <c r="H20" s="291">
        <f>IF((H$45+H$47)=0,0,(H8+H14)*H$47/(H$45+H$47))</f>
        <v>46570915.99898205</v>
      </c>
      <c r="I20" s="294">
        <f>+H20/$H$22</f>
        <v>0.24785730649549634</v>
      </c>
      <c r="J20" s="280">
        <f t="shared" si="2"/>
        <v>440486446.65431476</v>
      </c>
      <c r="K20" s="280"/>
    </row>
    <row r="21" spans="1:11" ht="12" customHeight="1" x14ac:dyDescent="0.15">
      <c r="A21" s="289" t="s">
        <v>343</v>
      </c>
      <c r="B21" s="299" t="s">
        <v>337</v>
      </c>
      <c r="C21" s="313">
        <f>SUM(D21:H21)</f>
        <v>739829896.19053864</v>
      </c>
      <c r="D21" s="297">
        <f t="shared" si="5"/>
        <v>307788974.20101845</v>
      </c>
      <c r="E21" s="297">
        <f t="shared" si="5"/>
        <v>128201619.56921723</v>
      </c>
      <c r="F21" s="297">
        <f t="shared" si="5"/>
        <v>3999386.2655176134</v>
      </c>
      <c r="G21" s="297">
        <f>IF((G$45+G$47)=0,0,(G9+G15)*G$47/(G$45+G$47))-0</f>
        <v>222589890.66197038</v>
      </c>
      <c r="H21" s="291">
        <f>IF((H$45+H$47)=0,0,(H9+H15)*H$47/(H$45+H$47))-0</f>
        <v>77250025.492814973</v>
      </c>
      <c r="I21" s="294">
        <f>+H21/$H$22</f>
        <v>0.41113606710626144</v>
      </c>
      <c r="J21" s="280">
        <f t="shared" si="2"/>
        <v>739829896.19053864</v>
      </c>
      <c r="K21" s="280"/>
    </row>
    <row r="22" spans="1:11" ht="12" customHeight="1" x14ac:dyDescent="0.15">
      <c r="A22" s="300" t="s">
        <v>344</v>
      </c>
      <c r="B22" s="301" t="s">
        <v>338</v>
      </c>
      <c r="C22" s="304">
        <f t="shared" ref="C22:H22" si="6">SUM(C19:C21)</f>
        <v>1712365387.8928556</v>
      </c>
      <c r="D22" s="303">
        <f t="shared" si="6"/>
        <v>699899396.15340495</v>
      </c>
      <c r="E22" s="303">
        <f t="shared" si="6"/>
        <v>359578596.86484563</v>
      </c>
      <c r="F22" s="303">
        <f t="shared" si="6"/>
        <v>8906105.2099633738</v>
      </c>
      <c r="G22" s="303">
        <f t="shared" si="6"/>
        <v>456087228.12795556</v>
      </c>
      <c r="H22" s="304">
        <f t="shared" si="6"/>
        <v>187894061.53668606</v>
      </c>
      <c r="I22" s="298">
        <f>C22-J22</f>
        <v>0</v>
      </c>
      <c r="J22" s="280">
        <f t="shared" si="2"/>
        <v>1712365387.8928556</v>
      </c>
      <c r="K22" s="280"/>
    </row>
    <row r="23" spans="1:11" ht="12" customHeight="1" x14ac:dyDescent="0.15">
      <c r="A23" s="289"/>
      <c r="B23" s="290" t="s">
        <v>331</v>
      </c>
      <c r="C23" s="291">
        <f>SUM(D23:H23)</f>
        <v>5784132119.8195734</v>
      </c>
      <c r="D23" s="297">
        <f>+D6+D7+D13-D19</f>
        <v>1950995542.9071469</v>
      </c>
      <c r="E23" s="297">
        <f>+E6+E7+E13-E19</f>
        <v>200936614.40607795</v>
      </c>
      <c r="F23" s="297">
        <f>+F6+F7+F13-F19</f>
        <v>266130958.6821968</v>
      </c>
      <c r="G23" s="297">
        <f>+G6+G7+G13-G19</f>
        <v>2804681789.0558529</v>
      </c>
      <c r="H23" s="291">
        <f>+H6+H7+H13-H19</f>
        <v>561387214.76829875</v>
      </c>
      <c r="I23" s="294">
        <f>+H23/$H$26</f>
        <v>0.44953850338166662</v>
      </c>
      <c r="J23" s="280">
        <f t="shared" si="2"/>
        <v>5784132119.8195734</v>
      </c>
      <c r="K23" s="280"/>
    </row>
    <row r="24" spans="1:11" ht="12" customHeight="1" x14ac:dyDescent="0.15">
      <c r="A24" s="289" t="s">
        <v>348</v>
      </c>
      <c r="B24" s="290" t="s">
        <v>335</v>
      </c>
      <c r="C24" s="291">
        <f>SUM(D24:H24)</f>
        <v>4571622302.3821096</v>
      </c>
      <c r="D24" s="297">
        <f t="shared" ref="D24:H25" si="7">+D8+D14-D20</f>
        <v>1101038978.0956855</v>
      </c>
      <c r="E24" s="297">
        <f t="shared" si="7"/>
        <v>65514796.330391273</v>
      </c>
      <c r="F24" s="297">
        <f t="shared" si="7"/>
        <v>44518554.601613529</v>
      </c>
      <c r="G24" s="297">
        <f t="shared" si="7"/>
        <v>3102000744.3568168</v>
      </c>
      <c r="H24" s="291">
        <f t="shared" si="7"/>
        <v>258549228.99760267</v>
      </c>
      <c r="I24" s="294">
        <f>+H24/$H$26</f>
        <v>0.20703683731386152</v>
      </c>
      <c r="J24" s="280">
        <f t="shared" si="2"/>
        <v>4571622302.3821096</v>
      </c>
      <c r="K24" s="280"/>
    </row>
    <row r="25" spans="1:11" ht="12" customHeight="1" x14ac:dyDescent="0.15">
      <c r="A25" s="289" t="s">
        <v>349</v>
      </c>
      <c r="B25" s="299" t="s">
        <v>337</v>
      </c>
      <c r="C25" s="313">
        <f>SUM(D25:H25)</f>
        <v>7690629873.7935715</v>
      </c>
      <c r="D25" s="314">
        <f t="shared" si="7"/>
        <v>1846874619.0813894</v>
      </c>
      <c r="E25" s="314">
        <f t="shared" si="7"/>
        <v>110498104.56975636</v>
      </c>
      <c r="F25" s="314">
        <f t="shared" si="7"/>
        <v>74926799.054699704</v>
      </c>
      <c r="G25" s="314">
        <f t="shared" si="7"/>
        <v>5229458938.4737024</v>
      </c>
      <c r="H25" s="313">
        <f t="shared" si="7"/>
        <v>428871412.61402363</v>
      </c>
      <c r="I25" s="294">
        <f>+H25/$H$26</f>
        <v>0.34342465930447191</v>
      </c>
      <c r="J25" s="280">
        <f t="shared" si="2"/>
        <v>7690629873.7935715</v>
      </c>
      <c r="K25" s="280"/>
    </row>
    <row r="26" spans="1:11" ht="12" customHeight="1" x14ac:dyDescent="0.15">
      <c r="A26" s="289" t="s">
        <v>350</v>
      </c>
      <c r="B26" s="299" t="s">
        <v>338</v>
      </c>
      <c r="C26" s="313">
        <f t="shared" ref="C26:H26" si="8">SUM(C23:C25)</f>
        <v>18046384295.995255</v>
      </c>
      <c r="D26" s="314">
        <f t="shared" si="8"/>
        <v>4898909140.0842218</v>
      </c>
      <c r="E26" s="314">
        <f t="shared" si="8"/>
        <v>376949515.30622554</v>
      </c>
      <c r="F26" s="314">
        <f t="shared" si="8"/>
        <v>385576312.33851004</v>
      </c>
      <c r="G26" s="314">
        <f t="shared" si="8"/>
        <v>11136141471.886372</v>
      </c>
      <c r="H26" s="313">
        <f t="shared" si="8"/>
        <v>1248807856.379925</v>
      </c>
      <c r="I26" s="298"/>
      <c r="J26" s="280">
        <f t="shared" si="2"/>
        <v>18046384295.995255</v>
      </c>
    </row>
    <row r="27" spans="1:11" ht="12" customHeight="1" x14ac:dyDescent="0.15">
      <c r="A27" s="289" t="s">
        <v>351</v>
      </c>
      <c r="B27" s="317" t="s">
        <v>352</v>
      </c>
      <c r="C27" s="313">
        <f>SUM(D27:H27)</f>
        <v>7638616629</v>
      </c>
      <c r="D27" s="314">
        <f>[11]DEVICE!$C$13-D33+D43</f>
        <v>213529974</v>
      </c>
      <c r="E27" s="318">
        <f>[11]DEVICE!$C$14-E33+E43</f>
        <v>196933493</v>
      </c>
      <c r="F27" s="314">
        <f>[11]DEVICE!$C$15-F33+F43</f>
        <v>32532747</v>
      </c>
      <c r="G27" s="314">
        <f>[11]DEVICE!$C$16-G33+G43</f>
        <v>7159472254</v>
      </c>
      <c r="H27" s="313">
        <f>[11]DEVICE!$C$17-H33+H43</f>
        <v>36148161</v>
      </c>
      <c r="I27" s="298"/>
      <c r="J27" s="280">
        <f t="shared" si="2"/>
        <v>7638616629</v>
      </c>
    </row>
    <row r="28" spans="1:11" s="324" customFormat="1" ht="12" customHeight="1" x14ac:dyDescent="0.15">
      <c r="A28" s="319"/>
      <c r="B28" s="320" t="s">
        <v>353</v>
      </c>
      <c r="C28" s="321">
        <f t="shared" ref="C28:H28" si="9">+C26/C27</f>
        <v>2.3625199656547986</v>
      </c>
      <c r="D28" s="322">
        <f t="shared" si="9"/>
        <v>22.942489282952948</v>
      </c>
      <c r="E28" s="322">
        <f>+E26/E27</f>
        <v>1.9140955129771935</v>
      </c>
      <c r="F28" s="322">
        <f t="shared" si="9"/>
        <v>11.851944514200108</v>
      </c>
      <c r="G28" s="322">
        <f t="shared" si="9"/>
        <v>1.55544166899517</v>
      </c>
      <c r="H28" s="322">
        <f t="shared" si="9"/>
        <v>34.546926367289473</v>
      </c>
      <c r="I28" s="294"/>
      <c r="J28" s="323">
        <f t="shared" si="2"/>
        <v>72.81089734641489</v>
      </c>
    </row>
    <row r="29" spans="1:11" ht="12" customHeight="1" x14ac:dyDescent="0.15">
      <c r="A29" s="289" t="s">
        <v>332</v>
      </c>
      <c r="B29" s="290" t="s">
        <v>331</v>
      </c>
      <c r="C29" s="291">
        <f>SUM(D29:H29)</f>
        <v>0</v>
      </c>
      <c r="D29" s="297">
        <v>0</v>
      </c>
      <c r="E29" s="297">
        <v>0</v>
      </c>
      <c r="F29" s="297">
        <v>0</v>
      </c>
      <c r="G29" s="297">
        <v>0</v>
      </c>
      <c r="H29" s="291">
        <v>0</v>
      </c>
      <c r="I29" s="298"/>
      <c r="J29" s="280">
        <f t="shared" si="2"/>
        <v>0</v>
      </c>
    </row>
    <row r="30" spans="1:11" ht="12" customHeight="1" x14ac:dyDescent="0.15">
      <c r="A30" s="289" t="s">
        <v>341</v>
      </c>
      <c r="B30" s="290" t="s">
        <v>335</v>
      </c>
      <c r="C30" s="291">
        <f>SUM(D30:H30)</f>
        <v>0</v>
      </c>
      <c r="D30" s="297">
        <v>0</v>
      </c>
      <c r="E30" s="297">
        <v>0</v>
      </c>
      <c r="F30" s="297">
        <v>0</v>
      </c>
      <c r="G30" s="297">
        <v>0</v>
      </c>
      <c r="H30" s="291">
        <v>0</v>
      </c>
      <c r="I30" s="298"/>
      <c r="J30" s="280">
        <f t="shared" si="2"/>
        <v>0</v>
      </c>
    </row>
    <row r="31" spans="1:11" ht="12" customHeight="1" x14ac:dyDescent="0.15">
      <c r="A31" s="289" t="s">
        <v>354</v>
      </c>
      <c r="B31" s="299" t="s">
        <v>337</v>
      </c>
      <c r="C31" s="313">
        <f>SUM(D31:H31)</f>
        <v>0</v>
      </c>
      <c r="D31" s="314">
        <v>0</v>
      </c>
      <c r="E31" s="314">
        <v>0</v>
      </c>
      <c r="F31" s="314">
        <v>0</v>
      </c>
      <c r="G31" s="314">
        <v>0</v>
      </c>
      <c r="H31" s="313">
        <v>0</v>
      </c>
      <c r="I31" s="298"/>
      <c r="J31" s="280">
        <f t="shared" si="2"/>
        <v>0</v>
      </c>
    </row>
    <row r="32" spans="1:11" ht="12" customHeight="1" x14ac:dyDescent="0.15">
      <c r="A32" s="289" t="s">
        <v>344</v>
      </c>
      <c r="B32" s="299" t="s">
        <v>338</v>
      </c>
      <c r="C32" s="313">
        <f t="shared" ref="C32:H32" si="10">SUM(C29:C31)</f>
        <v>0</v>
      </c>
      <c r="D32" s="314">
        <f t="shared" si="10"/>
        <v>0</v>
      </c>
      <c r="E32" s="314">
        <f t="shared" si="10"/>
        <v>0</v>
      </c>
      <c r="F32" s="314">
        <f t="shared" si="10"/>
        <v>0</v>
      </c>
      <c r="G32" s="314">
        <f t="shared" si="10"/>
        <v>0</v>
      </c>
      <c r="H32" s="313">
        <f t="shared" si="10"/>
        <v>0</v>
      </c>
      <c r="I32" s="298"/>
      <c r="J32" s="280">
        <f t="shared" si="2"/>
        <v>0</v>
      </c>
    </row>
    <row r="33" spans="1:10" ht="12" customHeight="1" x14ac:dyDescent="0.15">
      <c r="A33" s="325"/>
      <c r="B33" s="326" t="s">
        <v>355</v>
      </c>
      <c r="C33" s="307">
        <f>SUM(D33:H33)</f>
        <v>0</v>
      </c>
      <c r="D33" s="327"/>
      <c r="E33" s="303"/>
      <c r="F33" s="303"/>
      <c r="G33" s="303">
        <v>0</v>
      </c>
      <c r="H33" s="304">
        <v>0</v>
      </c>
      <c r="I33" s="298"/>
      <c r="J33" s="280">
        <f t="shared" si="2"/>
        <v>0</v>
      </c>
    </row>
    <row r="34" spans="1:10" ht="12" customHeight="1" x14ac:dyDescent="0.15">
      <c r="A34" s="289" t="s">
        <v>356</v>
      </c>
      <c r="B34" s="290" t="s">
        <v>331</v>
      </c>
      <c r="C34" s="291">
        <f>SUM(D34:H34)</f>
        <v>5784132119.8195734</v>
      </c>
      <c r="D34" s="297">
        <f t="shared" ref="D34:G36" si="11">+D23+D29-D39</f>
        <v>1950995542.9071469</v>
      </c>
      <c r="E34" s="297">
        <f>+E23+E29-E39</f>
        <v>200936614.40607795</v>
      </c>
      <c r="F34" s="297">
        <f t="shared" si="11"/>
        <v>266130958.6821968</v>
      </c>
      <c r="G34" s="297">
        <f t="shared" si="11"/>
        <v>2804681789.0558529</v>
      </c>
      <c r="H34" s="291">
        <f>+H23+H29-H39</f>
        <v>561387214.76829875</v>
      </c>
      <c r="I34" s="298"/>
      <c r="J34" s="280">
        <f t="shared" si="2"/>
        <v>5784132119.8195734</v>
      </c>
    </row>
    <row r="35" spans="1:10" ht="12" customHeight="1" x14ac:dyDescent="0.15">
      <c r="A35" s="289" t="s">
        <v>357</v>
      </c>
      <c r="B35" s="290" t="s">
        <v>335</v>
      </c>
      <c r="C35" s="291">
        <f>SUM(D35:H35)</f>
        <v>4571622302.3821096</v>
      </c>
      <c r="D35" s="297">
        <f t="shared" si="11"/>
        <v>1101038978.0956855</v>
      </c>
      <c r="E35" s="297">
        <f t="shared" si="11"/>
        <v>65514796.330391273</v>
      </c>
      <c r="F35" s="297">
        <f t="shared" si="11"/>
        <v>44518554.601613529</v>
      </c>
      <c r="G35" s="297">
        <f t="shared" si="11"/>
        <v>3102000744.3568168</v>
      </c>
      <c r="H35" s="291">
        <f>+H24+H30-H40</f>
        <v>258549228.99760267</v>
      </c>
      <c r="I35" s="298"/>
      <c r="J35" s="280">
        <f t="shared" si="2"/>
        <v>4571622302.3821096</v>
      </c>
    </row>
    <row r="36" spans="1:10" ht="12" customHeight="1" x14ac:dyDescent="0.15">
      <c r="A36" s="289" t="s">
        <v>358</v>
      </c>
      <c r="B36" s="299" t="s">
        <v>337</v>
      </c>
      <c r="C36" s="313">
        <f>SUM(D36:H36)</f>
        <v>7690629873.7935715</v>
      </c>
      <c r="D36" s="314">
        <f t="shared" si="11"/>
        <v>1846874619.0813894</v>
      </c>
      <c r="E36" s="314">
        <f t="shared" si="11"/>
        <v>110498104.56975636</v>
      </c>
      <c r="F36" s="314">
        <f t="shared" si="11"/>
        <v>74926799.054699704</v>
      </c>
      <c r="G36" s="314">
        <f t="shared" si="11"/>
        <v>5229458938.4737024</v>
      </c>
      <c r="H36" s="313">
        <f>+H25+H31-H41</f>
        <v>428871412.61402363</v>
      </c>
      <c r="I36" s="298"/>
      <c r="J36" s="280">
        <f t="shared" si="2"/>
        <v>7690629873.7935715</v>
      </c>
    </row>
    <row r="37" spans="1:10" ht="12" customHeight="1" x14ac:dyDescent="0.15">
      <c r="A37" s="289" t="s">
        <v>359</v>
      </c>
      <c r="B37" s="299" t="s">
        <v>338</v>
      </c>
      <c r="C37" s="313">
        <f t="shared" ref="C37:H37" si="12">SUM(C34:C36)</f>
        <v>18046384295.995255</v>
      </c>
      <c r="D37" s="314">
        <f t="shared" si="12"/>
        <v>4898909140.0842218</v>
      </c>
      <c r="E37" s="314">
        <f t="shared" si="12"/>
        <v>376949515.30622554</v>
      </c>
      <c r="F37" s="314">
        <f t="shared" si="12"/>
        <v>385576312.33851004</v>
      </c>
      <c r="G37" s="314">
        <f t="shared" si="12"/>
        <v>11136141471.886372</v>
      </c>
      <c r="H37" s="313">
        <f t="shared" si="12"/>
        <v>1248807856.379925</v>
      </c>
      <c r="I37" s="298"/>
      <c r="J37" s="280">
        <f t="shared" si="2"/>
        <v>18046384295.995255</v>
      </c>
    </row>
    <row r="38" spans="1:10" ht="12" customHeight="1" x14ac:dyDescent="0.15">
      <c r="A38" s="325"/>
      <c r="B38" s="326" t="s">
        <v>360</v>
      </c>
      <c r="C38" s="307">
        <f>SUM(D38:H38)</f>
        <v>7638616629</v>
      </c>
      <c r="D38" s="308">
        <f>+D27+D33-D43</f>
        <v>213529974</v>
      </c>
      <c r="E38" s="308">
        <f>+E27+E33-E43</f>
        <v>196933493</v>
      </c>
      <c r="F38" s="308">
        <f>+F27+F33-F43</f>
        <v>32532747</v>
      </c>
      <c r="G38" s="308">
        <f>+G27+G33-G43</f>
        <v>7159472254</v>
      </c>
      <c r="H38" s="307">
        <f>+H27+H33-H43</f>
        <v>36148161</v>
      </c>
      <c r="I38" s="298"/>
      <c r="J38" s="280">
        <f t="shared" si="2"/>
        <v>7638616629</v>
      </c>
    </row>
    <row r="39" spans="1:10" ht="12" customHeight="1" x14ac:dyDescent="0.15">
      <c r="A39" s="289" t="s">
        <v>332</v>
      </c>
      <c r="B39" s="290" t="s">
        <v>331</v>
      </c>
      <c r="C39" s="291">
        <f>SUM(D39:H39)</f>
        <v>0</v>
      </c>
      <c r="D39" s="297">
        <f>(D23+D29)/(D27+D33)*D43</f>
        <v>0</v>
      </c>
      <c r="E39" s="328"/>
      <c r="F39" s="297">
        <f>(F23+F29)/(F27+F33)*F43</f>
        <v>0</v>
      </c>
      <c r="G39" s="297">
        <f>(G23+G29)/(G27+G33)*G43</f>
        <v>0</v>
      </c>
      <c r="H39" s="328"/>
      <c r="I39" s="298"/>
      <c r="J39" s="280">
        <f t="shared" si="2"/>
        <v>0</v>
      </c>
    </row>
    <row r="40" spans="1:10" ht="12" customHeight="1" x14ac:dyDescent="0.15">
      <c r="A40" s="289" t="s">
        <v>347</v>
      </c>
      <c r="B40" s="290" t="s">
        <v>335</v>
      </c>
      <c r="C40" s="291">
        <f>SUM(D40:H40)</f>
        <v>0</v>
      </c>
      <c r="D40" s="297">
        <f>(D24+D30)/(D27+D33)*D43</f>
        <v>0</v>
      </c>
      <c r="E40" s="328"/>
      <c r="F40" s="297">
        <f>(F24+F30)/(F27+F33)*F43</f>
        <v>0</v>
      </c>
      <c r="G40" s="297">
        <f>(G24+G30)/(G27+G33)*G43</f>
        <v>0</v>
      </c>
      <c r="H40" s="328"/>
      <c r="I40" s="298"/>
      <c r="J40" s="280">
        <f t="shared" si="2"/>
        <v>0</v>
      </c>
    </row>
    <row r="41" spans="1:10" ht="12" customHeight="1" x14ac:dyDescent="0.15">
      <c r="A41" s="289" t="s">
        <v>354</v>
      </c>
      <c r="B41" s="299" t="s">
        <v>337</v>
      </c>
      <c r="C41" s="313">
        <f>SUM(D41:H41)</f>
        <v>0</v>
      </c>
      <c r="D41" s="314">
        <f>(D25+D31)/(D27+D33)*D43</f>
        <v>0</v>
      </c>
      <c r="E41" s="329"/>
      <c r="F41" s="314">
        <f>(F25+F31)/(F27+F33)*F43</f>
        <v>0</v>
      </c>
      <c r="G41" s="314">
        <f>(G25+G31)/(G27+G33)*G43</f>
        <v>0</v>
      </c>
      <c r="H41" s="329"/>
      <c r="I41" s="298"/>
      <c r="J41" s="280">
        <f t="shared" si="2"/>
        <v>0</v>
      </c>
    </row>
    <row r="42" spans="1:10" ht="12" customHeight="1" x14ac:dyDescent="0.15">
      <c r="A42" s="289" t="s">
        <v>344</v>
      </c>
      <c r="B42" s="299" t="s">
        <v>338</v>
      </c>
      <c r="C42" s="313">
        <f t="shared" ref="C42:H42" si="13">SUM(C39:C41)</f>
        <v>0</v>
      </c>
      <c r="D42" s="314">
        <f t="shared" si="13"/>
        <v>0</v>
      </c>
      <c r="E42" s="314">
        <f>SUM(E39:E41)</f>
        <v>0</v>
      </c>
      <c r="F42" s="314">
        <f t="shared" si="13"/>
        <v>0</v>
      </c>
      <c r="G42" s="314">
        <f>SUM(G39:G41)</f>
        <v>0</v>
      </c>
      <c r="H42" s="314">
        <f t="shared" si="13"/>
        <v>0</v>
      </c>
      <c r="I42" s="298"/>
      <c r="J42" s="280">
        <f t="shared" si="2"/>
        <v>0</v>
      </c>
    </row>
    <row r="43" spans="1:10" ht="12" customHeight="1" thickBot="1" x14ac:dyDescent="0.2">
      <c r="A43" s="330"/>
      <c r="B43" s="331" t="s">
        <v>361</v>
      </c>
      <c r="C43" s="332">
        <f>SUM(D43:H43)</f>
        <v>0</v>
      </c>
      <c r="D43" s="333"/>
      <c r="E43" s="333"/>
      <c r="F43" s="333"/>
      <c r="G43" s="333">
        <f>[12]제품!$E$1103</f>
        <v>0</v>
      </c>
      <c r="H43" s="332"/>
      <c r="I43" s="298"/>
      <c r="J43" s="280"/>
    </row>
    <row r="45" spans="1:10" s="334" customFormat="1" ht="12" x14ac:dyDescent="0.15">
      <c r="B45" s="334" t="s">
        <v>362</v>
      </c>
      <c r="C45" s="335">
        <f>SUM(D45:H45)</f>
        <v>926175.26316685043</v>
      </c>
      <c r="D45" s="334">
        <f>'[13]24기제품별공수'!$E$17</f>
        <v>231680.02179000003</v>
      </c>
      <c r="E45" s="334">
        <f>'[13]24기제품별공수'!$E$18</f>
        <v>25034.038495941084</v>
      </c>
      <c r="F45" s="334">
        <f>'[13]24기제품별공수'!$E$19</f>
        <v>8724.6912409090928</v>
      </c>
      <c r="G45" s="334">
        <f>'[13]24기제품별공수'!$E$20</f>
        <v>610863.12935609219</v>
      </c>
      <c r="H45" s="334">
        <f>'[13]24기제품별공수'!$E$21</f>
        <v>49873.382283908053</v>
      </c>
    </row>
    <row r="46" spans="1:10" s="280" customFormat="1" ht="12" x14ac:dyDescent="0.15"/>
    <row r="47" spans="1:10" s="336" customFormat="1" ht="12" x14ac:dyDescent="0.15">
      <c r="B47" s="336" t="s">
        <v>363</v>
      </c>
      <c r="C47" s="337">
        <f>SUM(D47:H47)</f>
        <v>103105.51874999999</v>
      </c>
      <c r="D47" s="336">
        <f>'[13]24기부문공수'!$D$34</f>
        <v>38610.393750000003</v>
      </c>
      <c r="E47" s="336">
        <f>'[13]24기부문공수'!$D$35</f>
        <v>29044.880833333322</v>
      </c>
      <c r="F47" s="336">
        <f>'[13]24기부문공수'!$D$36</f>
        <v>465.70000000000005</v>
      </c>
      <c r="G47" s="336">
        <f>'[13]24기부문공수'!$D$37</f>
        <v>26001.152083333334</v>
      </c>
      <c r="H47" s="336">
        <f>'[13]24기부문공수'!$D$38</f>
        <v>8983.3920833333359</v>
      </c>
    </row>
    <row r="48" spans="1:10" s="280" customFormat="1" ht="12" x14ac:dyDescent="0.15">
      <c r="J48" s="280" t="s">
        <v>364</v>
      </c>
    </row>
    <row r="49" spans="2:10" s="334" customFormat="1" ht="12" x14ac:dyDescent="0.15">
      <c r="B49" s="338" t="s">
        <v>365</v>
      </c>
      <c r="C49" s="335">
        <f>SUM(D49:H49)</f>
        <v>12165621560</v>
      </c>
      <c r="D49" s="334">
        <f>[11]DEVICE!$D$13</f>
        <v>4341530104</v>
      </c>
      <c r="E49" s="334">
        <f>[11]DEVICE!$D$14</f>
        <v>386808428</v>
      </c>
      <c r="F49" s="334">
        <f>[11]DEVICE!$D$15</f>
        <v>527919313</v>
      </c>
      <c r="G49" s="334">
        <f>[11]DEVICE!$D$16</f>
        <v>5669813136</v>
      </c>
      <c r="H49" s="334">
        <f>[11]DEVICE!$D$17+[11]DEVICE!$D$19</f>
        <v>1239550579</v>
      </c>
      <c r="I49" s="339">
        <f>+H49/C49</f>
        <v>0.10188962174161202</v>
      </c>
      <c r="J49" s="334">
        <f>[11]DEVICE!$D$18</f>
        <v>2613343051</v>
      </c>
    </row>
    <row r="50" spans="2:10" s="343" customFormat="1" ht="12" x14ac:dyDescent="0.15">
      <c r="B50" s="340" t="s">
        <v>366</v>
      </c>
      <c r="C50" s="341">
        <f t="shared" ref="C50:H50" si="14">C37/C38</f>
        <v>2.3625199656547986</v>
      </c>
      <c r="D50" s="341">
        <f t="shared" si="14"/>
        <v>22.942489282952948</v>
      </c>
      <c r="E50" s="341">
        <f t="shared" si="14"/>
        <v>1.9140955129771935</v>
      </c>
      <c r="F50" s="341">
        <f t="shared" si="14"/>
        <v>11.851944514200108</v>
      </c>
      <c r="G50" s="341">
        <f t="shared" si="14"/>
        <v>1.55544166899517</v>
      </c>
      <c r="H50" s="341">
        <f t="shared" si="14"/>
        <v>34.546926367289473</v>
      </c>
      <c r="I50" s="342"/>
    </row>
    <row r="51" spans="2:10" s="343" customFormat="1" ht="12" x14ac:dyDescent="0.15">
      <c r="B51" s="340" t="s">
        <v>367</v>
      </c>
      <c r="C51" s="341">
        <f t="shared" ref="C51:H51" si="15">C49/C38</f>
        <v>1.5926472227724102</v>
      </c>
      <c r="D51" s="341">
        <f t="shared" si="15"/>
        <v>20.332181111022848</v>
      </c>
      <c r="E51" s="341">
        <f t="shared" si="15"/>
        <v>1.9641576560062335</v>
      </c>
      <c r="F51" s="341">
        <f t="shared" si="15"/>
        <v>16.227320521073736</v>
      </c>
      <c r="G51" s="341">
        <f t="shared" si="15"/>
        <v>0.79193171435677723</v>
      </c>
      <c r="H51" s="341">
        <f t="shared" si="15"/>
        <v>34.290833743935131</v>
      </c>
      <c r="I51" s="342"/>
    </row>
    <row r="52" spans="2:10" s="343" customFormat="1" ht="12" x14ac:dyDescent="0.15">
      <c r="B52" s="340"/>
      <c r="C52" s="344"/>
      <c r="I52" s="342"/>
    </row>
    <row r="53" spans="2:10" x14ac:dyDescent="0.15">
      <c r="B53" s="345"/>
      <c r="C53" s="346">
        <f t="shared" ref="C53:H53" si="16">+C34/C49</f>
        <v>0.4754489601121189</v>
      </c>
      <c r="D53" s="346">
        <f>+D34/D49</f>
        <v>0.44937971087880468</v>
      </c>
      <c r="E53" s="346">
        <f t="shared" si="16"/>
        <v>0.51947320653023088</v>
      </c>
      <c r="F53" s="346">
        <f t="shared" si="16"/>
        <v>0.50411294326373091</v>
      </c>
      <c r="G53" s="346">
        <f t="shared" si="16"/>
        <v>0.49466917547031003</v>
      </c>
      <c r="H53" s="346">
        <f t="shared" si="16"/>
        <v>0.45289577067617082</v>
      </c>
      <c r="I53" s="347"/>
      <c r="J53" s="280"/>
    </row>
    <row r="54" spans="2:10" x14ac:dyDescent="0.15">
      <c r="B54" s="345"/>
      <c r="D54" s="346">
        <f>D49/D38</f>
        <v>20.332181111022848</v>
      </c>
      <c r="E54" s="346">
        <f>E49/E38</f>
        <v>1.9641576560062335</v>
      </c>
      <c r="F54" s="346">
        <f>F49/F38</f>
        <v>16.227320521073736</v>
      </c>
      <c r="G54" s="346">
        <f>G49/G38</f>
        <v>0.79193171435677723</v>
      </c>
      <c r="H54" s="346">
        <f>H49/H38</f>
        <v>34.290833743935131</v>
      </c>
      <c r="I54" s="280"/>
      <c r="J54" s="280"/>
    </row>
    <row r="55" spans="2:10" x14ac:dyDescent="0.15">
      <c r="D55" s="346">
        <f>D37/D38</f>
        <v>22.942489282952948</v>
      </c>
      <c r="E55" s="346">
        <f>E37/E38</f>
        <v>1.9140955129771935</v>
      </c>
      <c r="F55" s="346">
        <f>F37/F38</f>
        <v>11.851944514200108</v>
      </c>
      <c r="G55" s="346">
        <f>G37/G38</f>
        <v>1.55544166899517</v>
      </c>
      <c r="H55" s="346">
        <f>H37/H38</f>
        <v>34.546926367289473</v>
      </c>
      <c r="I55" s="280"/>
      <c r="J55" s="280"/>
    </row>
    <row r="56" spans="2:10" x14ac:dyDescent="0.15">
      <c r="D56" s="346"/>
      <c r="E56" s="346"/>
      <c r="F56" s="346"/>
      <c r="G56" s="346"/>
      <c r="H56" s="346"/>
      <c r="I56" s="280"/>
      <c r="J56" s="280"/>
    </row>
  </sheetData>
  <phoneticPr fontId="4" type="noConversion"/>
  <printOptions gridLinesSet="0"/>
  <pageMargins left="0.74" right="0.25" top="0.42" bottom="0.28000000000000003" header="0.35" footer="0.25"/>
  <pageSetup paperSize="9" scale="84" orientation="landscape"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50"/>
  <sheetViews>
    <sheetView workbookViewId="0">
      <selection activeCell="C34" sqref="C34"/>
    </sheetView>
    <sheetView workbookViewId="1">
      <selection activeCell="F6" sqref="F6"/>
    </sheetView>
    <sheetView workbookViewId="2"/>
  </sheetViews>
  <sheetFormatPr defaultRowHeight="14.25" x14ac:dyDescent="0.15"/>
  <cols>
    <col min="1" max="1" width="4.125" style="348" customWidth="1"/>
    <col min="2" max="2" width="16.375" style="348" customWidth="1"/>
    <col min="3" max="3" width="18.625" style="199" customWidth="1"/>
    <col min="4" max="5" width="15" style="199" customWidth="1"/>
    <col min="6" max="6" width="18.625" style="199" customWidth="1"/>
    <col min="7" max="7" width="18.5" style="199" hidden="1" customWidth="1"/>
    <col min="8" max="8" width="19.5" style="199" hidden="1" customWidth="1"/>
    <col min="9" max="11" width="9" style="199"/>
    <col min="12" max="12" width="17.25" style="199" bestFit="1" customWidth="1"/>
    <col min="13" max="256" width="9" style="199"/>
    <col min="257" max="257" width="4.125" style="199" customWidth="1"/>
    <col min="258" max="258" width="16.375" style="199" customWidth="1"/>
    <col min="259" max="259" width="18.625" style="199" customWidth="1"/>
    <col min="260" max="261" width="15" style="199" customWidth="1"/>
    <col min="262" max="262" width="18.625" style="199" customWidth="1"/>
    <col min="263" max="264" width="0" style="199" hidden="1" customWidth="1"/>
    <col min="265" max="267" width="9" style="199"/>
    <col min="268" max="268" width="17.25" style="199" bestFit="1" customWidth="1"/>
    <col min="269" max="512" width="9" style="199"/>
    <col min="513" max="513" width="4.125" style="199" customWidth="1"/>
    <col min="514" max="514" width="16.375" style="199" customWidth="1"/>
    <col min="515" max="515" width="18.625" style="199" customWidth="1"/>
    <col min="516" max="517" width="15" style="199" customWidth="1"/>
    <col min="518" max="518" width="18.625" style="199" customWidth="1"/>
    <col min="519" max="520" width="0" style="199" hidden="1" customWidth="1"/>
    <col min="521" max="523" width="9" style="199"/>
    <col min="524" max="524" width="17.25" style="199" bestFit="1" customWidth="1"/>
    <col min="525" max="768" width="9" style="199"/>
    <col min="769" max="769" width="4.125" style="199" customWidth="1"/>
    <col min="770" max="770" width="16.375" style="199" customWidth="1"/>
    <col min="771" max="771" width="18.625" style="199" customWidth="1"/>
    <col min="772" max="773" width="15" style="199" customWidth="1"/>
    <col min="774" max="774" width="18.625" style="199" customWidth="1"/>
    <col min="775" max="776" width="0" style="199" hidden="1" customWidth="1"/>
    <col min="777" max="779" width="9" style="199"/>
    <col min="780" max="780" width="17.25" style="199" bestFit="1" customWidth="1"/>
    <col min="781" max="1024" width="9" style="199"/>
    <col min="1025" max="1025" width="4.125" style="199" customWidth="1"/>
    <col min="1026" max="1026" width="16.375" style="199" customWidth="1"/>
    <col min="1027" max="1027" width="18.625" style="199" customWidth="1"/>
    <col min="1028" max="1029" width="15" style="199" customWidth="1"/>
    <col min="1030" max="1030" width="18.625" style="199" customWidth="1"/>
    <col min="1031" max="1032" width="0" style="199" hidden="1" customWidth="1"/>
    <col min="1033" max="1035" width="9" style="199"/>
    <col min="1036" max="1036" width="17.25" style="199" bestFit="1" customWidth="1"/>
    <col min="1037" max="1280" width="9" style="199"/>
    <col min="1281" max="1281" width="4.125" style="199" customWidth="1"/>
    <col min="1282" max="1282" width="16.375" style="199" customWidth="1"/>
    <col min="1283" max="1283" width="18.625" style="199" customWidth="1"/>
    <col min="1284" max="1285" width="15" style="199" customWidth="1"/>
    <col min="1286" max="1286" width="18.625" style="199" customWidth="1"/>
    <col min="1287" max="1288" width="0" style="199" hidden="1" customWidth="1"/>
    <col min="1289" max="1291" width="9" style="199"/>
    <col min="1292" max="1292" width="17.25" style="199" bestFit="1" customWidth="1"/>
    <col min="1293" max="1536" width="9" style="199"/>
    <col min="1537" max="1537" width="4.125" style="199" customWidth="1"/>
    <col min="1538" max="1538" width="16.375" style="199" customWidth="1"/>
    <col min="1539" max="1539" width="18.625" style="199" customWidth="1"/>
    <col min="1540" max="1541" width="15" style="199" customWidth="1"/>
    <col min="1542" max="1542" width="18.625" style="199" customWidth="1"/>
    <col min="1543" max="1544" width="0" style="199" hidden="1" customWidth="1"/>
    <col min="1545" max="1547" width="9" style="199"/>
    <col min="1548" max="1548" width="17.25" style="199" bestFit="1" customWidth="1"/>
    <col min="1549" max="1792" width="9" style="199"/>
    <col min="1793" max="1793" width="4.125" style="199" customWidth="1"/>
    <col min="1794" max="1794" width="16.375" style="199" customWidth="1"/>
    <col min="1795" max="1795" width="18.625" style="199" customWidth="1"/>
    <col min="1796" max="1797" width="15" style="199" customWidth="1"/>
    <col min="1798" max="1798" width="18.625" style="199" customWidth="1"/>
    <col min="1799" max="1800" width="0" style="199" hidden="1" customWidth="1"/>
    <col min="1801" max="1803" width="9" style="199"/>
    <col min="1804" max="1804" width="17.25" style="199" bestFit="1" customWidth="1"/>
    <col min="1805" max="2048" width="9" style="199"/>
    <col min="2049" max="2049" width="4.125" style="199" customWidth="1"/>
    <col min="2050" max="2050" width="16.375" style="199" customWidth="1"/>
    <col min="2051" max="2051" width="18.625" style="199" customWidth="1"/>
    <col min="2052" max="2053" width="15" style="199" customWidth="1"/>
    <col min="2054" max="2054" width="18.625" style="199" customWidth="1"/>
    <col min="2055" max="2056" width="0" style="199" hidden="1" customWidth="1"/>
    <col min="2057" max="2059" width="9" style="199"/>
    <col min="2060" max="2060" width="17.25" style="199" bestFit="1" customWidth="1"/>
    <col min="2061" max="2304" width="9" style="199"/>
    <col min="2305" max="2305" width="4.125" style="199" customWidth="1"/>
    <col min="2306" max="2306" width="16.375" style="199" customWidth="1"/>
    <col min="2307" max="2307" width="18.625" style="199" customWidth="1"/>
    <col min="2308" max="2309" width="15" style="199" customWidth="1"/>
    <col min="2310" max="2310" width="18.625" style="199" customWidth="1"/>
    <col min="2311" max="2312" width="0" style="199" hidden="1" customWidth="1"/>
    <col min="2313" max="2315" width="9" style="199"/>
    <col min="2316" max="2316" width="17.25" style="199" bestFit="1" customWidth="1"/>
    <col min="2317" max="2560" width="9" style="199"/>
    <col min="2561" max="2561" width="4.125" style="199" customWidth="1"/>
    <col min="2562" max="2562" width="16.375" style="199" customWidth="1"/>
    <col min="2563" max="2563" width="18.625" style="199" customWidth="1"/>
    <col min="2564" max="2565" width="15" style="199" customWidth="1"/>
    <col min="2566" max="2566" width="18.625" style="199" customWidth="1"/>
    <col min="2567" max="2568" width="0" style="199" hidden="1" customWidth="1"/>
    <col min="2569" max="2571" width="9" style="199"/>
    <col min="2572" max="2572" width="17.25" style="199" bestFit="1" customWidth="1"/>
    <col min="2573" max="2816" width="9" style="199"/>
    <col min="2817" max="2817" width="4.125" style="199" customWidth="1"/>
    <col min="2818" max="2818" width="16.375" style="199" customWidth="1"/>
    <col min="2819" max="2819" width="18.625" style="199" customWidth="1"/>
    <col min="2820" max="2821" width="15" style="199" customWidth="1"/>
    <col min="2822" max="2822" width="18.625" style="199" customWidth="1"/>
    <col min="2823" max="2824" width="0" style="199" hidden="1" customWidth="1"/>
    <col min="2825" max="2827" width="9" style="199"/>
    <col min="2828" max="2828" width="17.25" style="199" bestFit="1" customWidth="1"/>
    <col min="2829" max="3072" width="9" style="199"/>
    <col min="3073" max="3073" width="4.125" style="199" customWidth="1"/>
    <col min="3074" max="3074" width="16.375" style="199" customWidth="1"/>
    <col min="3075" max="3075" width="18.625" style="199" customWidth="1"/>
    <col min="3076" max="3077" width="15" style="199" customWidth="1"/>
    <col min="3078" max="3078" width="18.625" style="199" customWidth="1"/>
    <col min="3079" max="3080" width="0" style="199" hidden="1" customWidth="1"/>
    <col min="3081" max="3083" width="9" style="199"/>
    <col min="3084" max="3084" width="17.25" style="199" bestFit="1" customWidth="1"/>
    <col min="3085" max="3328" width="9" style="199"/>
    <col min="3329" max="3329" width="4.125" style="199" customWidth="1"/>
    <col min="3330" max="3330" width="16.375" style="199" customWidth="1"/>
    <col min="3331" max="3331" width="18.625" style="199" customWidth="1"/>
    <col min="3332" max="3333" width="15" style="199" customWidth="1"/>
    <col min="3334" max="3334" width="18.625" style="199" customWidth="1"/>
    <col min="3335" max="3336" width="0" style="199" hidden="1" customWidth="1"/>
    <col min="3337" max="3339" width="9" style="199"/>
    <col min="3340" max="3340" width="17.25" style="199" bestFit="1" customWidth="1"/>
    <col min="3341" max="3584" width="9" style="199"/>
    <col min="3585" max="3585" width="4.125" style="199" customWidth="1"/>
    <col min="3586" max="3586" width="16.375" style="199" customWidth="1"/>
    <col min="3587" max="3587" width="18.625" style="199" customWidth="1"/>
    <col min="3588" max="3589" width="15" style="199" customWidth="1"/>
    <col min="3590" max="3590" width="18.625" style="199" customWidth="1"/>
    <col min="3591" max="3592" width="0" style="199" hidden="1" customWidth="1"/>
    <col min="3593" max="3595" width="9" style="199"/>
    <col min="3596" max="3596" width="17.25" style="199" bestFit="1" customWidth="1"/>
    <col min="3597" max="3840" width="9" style="199"/>
    <col min="3841" max="3841" width="4.125" style="199" customWidth="1"/>
    <col min="3842" max="3842" width="16.375" style="199" customWidth="1"/>
    <col min="3843" max="3843" width="18.625" style="199" customWidth="1"/>
    <col min="3844" max="3845" width="15" style="199" customWidth="1"/>
    <col min="3846" max="3846" width="18.625" style="199" customWidth="1"/>
    <col min="3847" max="3848" width="0" style="199" hidden="1" customWidth="1"/>
    <col min="3849" max="3851" width="9" style="199"/>
    <col min="3852" max="3852" width="17.25" style="199" bestFit="1" customWidth="1"/>
    <col min="3853" max="4096" width="9" style="199"/>
    <col min="4097" max="4097" width="4.125" style="199" customWidth="1"/>
    <col min="4098" max="4098" width="16.375" style="199" customWidth="1"/>
    <col min="4099" max="4099" width="18.625" style="199" customWidth="1"/>
    <col min="4100" max="4101" width="15" style="199" customWidth="1"/>
    <col min="4102" max="4102" width="18.625" style="199" customWidth="1"/>
    <col min="4103" max="4104" width="0" style="199" hidden="1" customWidth="1"/>
    <col min="4105" max="4107" width="9" style="199"/>
    <col min="4108" max="4108" width="17.25" style="199" bestFit="1" customWidth="1"/>
    <col min="4109" max="4352" width="9" style="199"/>
    <col min="4353" max="4353" width="4.125" style="199" customWidth="1"/>
    <col min="4354" max="4354" width="16.375" style="199" customWidth="1"/>
    <col min="4355" max="4355" width="18.625" style="199" customWidth="1"/>
    <col min="4356" max="4357" width="15" style="199" customWidth="1"/>
    <col min="4358" max="4358" width="18.625" style="199" customWidth="1"/>
    <col min="4359" max="4360" width="0" style="199" hidden="1" customWidth="1"/>
    <col min="4361" max="4363" width="9" style="199"/>
    <col min="4364" max="4364" width="17.25" style="199" bestFit="1" customWidth="1"/>
    <col min="4365" max="4608" width="9" style="199"/>
    <col min="4609" max="4609" width="4.125" style="199" customWidth="1"/>
    <col min="4610" max="4610" width="16.375" style="199" customWidth="1"/>
    <col min="4611" max="4611" width="18.625" style="199" customWidth="1"/>
    <col min="4612" max="4613" width="15" style="199" customWidth="1"/>
    <col min="4614" max="4614" width="18.625" style="199" customWidth="1"/>
    <col min="4615" max="4616" width="0" style="199" hidden="1" customWidth="1"/>
    <col min="4617" max="4619" width="9" style="199"/>
    <col min="4620" max="4620" width="17.25" style="199" bestFit="1" customWidth="1"/>
    <col min="4621" max="4864" width="9" style="199"/>
    <col min="4865" max="4865" width="4.125" style="199" customWidth="1"/>
    <col min="4866" max="4866" width="16.375" style="199" customWidth="1"/>
    <col min="4867" max="4867" width="18.625" style="199" customWidth="1"/>
    <col min="4868" max="4869" width="15" style="199" customWidth="1"/>
    <col min="4870" max="4870" width="18.625" style="199" customWidth="1"/>
    <col min="4871" max="4872" width="0" style="199" hidden="1" customWidth="1"/>
    <col min="4873" max="4875" width="9" style="199"/>
    <col min="4876" max="4876" width="17.25" style="199" bestFit="1" customWidth="1"/>
    <col min="4877" max="5120" width="9" style="199"/>
    <col min="5121" max="5121" width="4.125" style="199" customWidth="1"/>
    <col min="5122" max="5122" width="16.375" style="199" customWidth="1"/>
    <col min="5123" max="5123" width="18.625" style="199" customWidth="1"/>
    <col min="5124" max="5125" width="15" style="199" customWidth="1"/>
    <col min="5126" max="5126" width="18.625" style="199" customWidth="1"/>
    <col min="5127" max="5128" width="0" style="199" hidden="1" customWidth="1"/>
    <col min="5129" max="5131" width="9" style="199"/>
    <col min="5132" max="5132" width="17.25" style="199" bestFit="1" customWidth="1"/>
    <col min="5133" max="5376" width="9" style="199"/>
    <col min="5377" max="5377" width="4.125" style="199" customWidth="1"/>
    <col min="5378" max="5378" width="16.375" style="199" customWidth="1"/>
    <col min="5379" max="5379" width="18.625" style="199" customWidth="1"/>
    <col min="5380" max="5381" width="15" style="199" customWidth="1"/>
    <col min="5382" max="5382" width="18.625" style="199" customWidth="1"/>
    <col min="5383" max="5384" width="0" style="199" hidden="1" customWidth="1"/>
    <col min="5385" max="5387" width="9" style="199"/>
    <col min="5388" max="5388" width="17.25" style="199" bestFit="1" customWidth="1"/>
    <col min="5389" max="5632" width="9" style="199"/>
    <col min="5633" max="5633" width="4.125" style="199" customWidth="1"/>
    <col min="5634" max="5634" width="16.375" style="199" customWidth="1"/>
    <col min="5635" max="5635" width="18.625" style="199" customWidth="1"/>
    <col min="5636" max="5637" width="15" style="199" customWidth="1"/>
    <col min="5638" max="5638" width="18.625" style="199" customWidth="1"/>
    <col min="5639" max="5640" width="0" style="199" hidden="1" customWidth="1"/>
    <col min="5641" max="5643" width="9" style="199"/>
    <col min="5644" max="5644" width="17.25" style="199" bestFit="1" customWidth="1"/>
    <col min="5645" max="5888" width="9" style="199"/>
    <col min="5889" max="5889" width="4.125" style="199" customWidth="1"/>
    <col min="5890" max="5890" width="16.375" style="199" customWidth="1"/>
    <col min="5891" max="5891" width="18.625" style="199" customWidth="1"/>
    <col min="5892" max="5893" width="15" style="199" customWidth="1"/>
    <col min="5894" max="5894" width="18.625" style="199" customWidth="1"/>
    <col min="5895" max="5896" width="0" style="199" hidden="1" customWidth="1"/>
    <col min="5897" max="5899" width="9" style="199"/>
    <col min="5900" max="5900" width="17.25" style="199" bestFit="1" customWidth="1"/>
    <col min="5901" max="6144" width="9" style="199"/>
    <col min="6145" max="6145" width="4.125" style="199" customWidth="1"/>
    <col min="6146" max="6146" width="16.375" style="199" customWidth="1"/>
    <col min="6147" max="6147" width="18.625" style="199" customWidth="1"/>
    <col min="6148" max="6149" width="15" style="199" customWidth="1"/>
    <col min="6150" max="6150" width="18.625" style="199" customWidth="1"/>
    <col min="6151" max="6152" width="0" style="199" hidden="1" customWidth="1"/>
    <col min="6153" max="6155" width="9" style="199"/>
    <col min="6156" max="6156" width="17.25" style="199" bestFit="1" customWidth="1"/>
    <col min="6157" max="6400" width="9" style="199"/>
    <col min="6401" max="6401" width="4.125" style="199" customWidth="1"/>
    <col min="6402" max="6402" width="16.375" style="199" customWidth="1"/>
    <col min="6403" max="6403" width="18.625" style="199" customWidth="1"/>
    <col min="6404" max="6405" width="15" style="199" customWidth="1"/>
    <col min="6406" max="6406" width="18.625" style="199" customWidth="1"/>
    <col min="6407" max="6408" width="0" style="199" hidden="1" customWidth="1"/>
    <col min="6409" max="6411" width="9" style="199"/>
    <col min="6412" max="6412" width="17.25" style="199" bestFit="1" customWidth="1"/>
    <col min="6413" max="6656" width="9" style="199"/>
    <col min="6657" max="6657" width="4.125" style="199" customWidth="1"/>
    <col min="6658" max="6658" width="16.375" style="199" customWidth="1"/>
    <col min="6659" max="6659" width="18.625" style="199" customWidth="1"/>
    <col min="6660" max="6661" width="15" style="199" customWidth="1"/>
    <col min="6662" max="6662" width="18.625" style="199" customWidth="1"/>
    <col min="6663" max="6664" width="0" style="199" hidden="1" customWidth="1"/>
    <col min="6665" max="6667" width="9" style="199"/>
    <col min="6668" max="6668" width="17.25" style="199" bestFit="1" customWidth="1"/>
    <col min="6669" max="6912" width="9" style="199"/>
    <col min="6913" max="6913" width="4.125" style="199" customWidth="1"/>
    <col min="6914" max="6914" width="16.375" style="199" customWidth="1"/>
    <col min="6915" max="6915" width="18.625" style="199" customWidth="1"/>
    <col min="6916" max="6917" width="15" style="199" customWidth="1"/>
    <col min="6918" max="6918" width="18.625" style="199" customWidth="1"/>
    <col min="6919" max="6920" width="0" style="199" hidden="1" customWidth="1"/>
    <col min="6921" max="6923" width="9" style="199"/>
    <col min="6924" max="6924" width="17.25" style="199" bestFit="1" customWidth="1"/>
    <col min="6925" max="7168" width="9" style="199"/>
    <col min="7169" max="7169" width="4.125" style="199" customWidth="1"/>
    <col min="7170" max="7170" width="16.375" style="199" customWidth="1"/>
    <col min="7171" max="7171" width="18.625" style="199" customWidth="1"/>
    <col min="7172" max="7173" width="15" style="199" customWidth="1"/>
    <col min="7174" max="7174" width="18.625" style="199" customWidth="1"/>
    <col min="7175" max="7176" width="0" style="199" hidden="1" customWidth="1"/>
    <col min="7177" max="7179" width="9" style="199"/>
    <col min="7180" max="7180" width="17.25" style="199" bestFit="1" customWidth="1"/>
    <col min="7181" max="7424" width="9" style="199"/>
    <col min="7425" max="7425" width="4.125" style="199" customWidth="1"/>
    <col min="7426" max="7426" width="16.375" style="199" customWidth="1"/>
    <col min="7427" max="7427" width="18.625" style="199" customWidth="1"/>
    <col min="7428" max="7429" width="15" style="199" customWidth="1"/>
    <col min="7430" max="7430" width="18.625" style="199" customWidth="1"/>
    <col min="7431" max="7432" width="0" style="199" hidden="1" customWidth="1"/>
    <col min="7433" max="7435" width="9" style="199"/>
    <col min="7436" max="7436" width="17.25" style="199" bestFit="1" customWidth="1"/>
    <col min="7437" max="7680" width="9" style="199"/>
    <col min="7681" max="7681" width="4.125" style="199" customWidth="1"/>
    <col min="7682" max="7682" width="16.375" style="199" customWidth="1"/>
    <col min="7683" max="7683" width="18.625" style="199" customWidth="1"/>
    <col min="7684" max="7685" width="15" style="199" customWidth="1"/>
    <col min="7686" max="7686" width="18.625" style="199" customWidth="1"/>
    <col min="7687" max="7688" width="0" style="199" hidden="1" customWidth="1"/>
    <col min="7689" max="7691" width="9" style="199"/>
    <col min="7692" max="7692" width="17.25" style="199" bestFit="1" customWidth="1"/>
    <col min="7693" max="7936" width="9" style="199"/>
    <col min="7937" max="7937" width="4.125" style="199" customWidth="1"/>
    <col min="7938" max="7938" width="16.375" style="199" customWidth="1"/>
    <col min="7939" max="7939" width="18.625" style="199" customWidth="1"/>
    <col min="7940" max="7941" width="15" style="199" customWidth="1"/>
    <col min="7942" max="7942" width="18.625" style="199" customWidth="1"/>
    <col min="7943" max="7944" width="0" style="199" hidden="1" customWidth="1"/>
    <col min="7945" max="7947" width="9" style="199"/>
    <col min="7948" max="7948" width="17.25" style="199" bestFit="1" customWidth="1"/>
    <col min="7949" max="8192" width="9" style="199"/>
    <col min="8193" max="8193" width="4.125" style="199" customWidth="1"/>
    <col min="8194" max="8194" width="16.375" style="199" customWidth="1"/>
    <col min="8195" max="8195" width="18.625" style="199" customWidth="1"/>
    <col min="8196" max="8197" width="15" style="199" customWidth="1"/>
    <col min="8198" max="8198" width="18.625" style="199" customWidth="1"/>
    <col min="8199" max="8200" width="0" style="199" hidden="1" customWidth="1"/>
    <col min="8201" max="8203" width="9" style="199"/>
    <col min="8204" max="8204" width="17.25" style="199" bestFit="1" customWidth="1"/>
    <col min="8205" max="8448" width="9" style="199"/>
    <col min="8449" max="8449" width="4.125" style="199" customWidth="1"/>
    <col min="8450" max="8450" width="16.375" style="199" customWidth="1"/>
    <col min="8451" max="8451" width="18.625" style="199" customWidth="1"/>
    <col min="8452" max="8453" width="15" style="199" customWidth="1"/>
    <col min="8454" max="8454" width="18.625" style="199" customWidth="1"/>
    <col min="8455" max="8456" width="0" style="199" hidden="1" customWidth="1"/>
    <col min="8457" max="8459" width="9" style="199"/>
    <col min="8460" max="8460" width="17.25" style="199" bestFit="1" customWidth="1"/>
    <col min="8461" max="8704" width="9" style="199"/>
    <col min="8705" max="8705" width="4.125" style="199" customWidth="1"/>
    <col min="8706" max="8706" width="16.375" style="199" customWidth="1"/>
    <col min="8707" max="8707" width="18.625" style="199" customWidth="1"/>
    <col min="8708" max="8709" width="15" style="199" customWidth="1"/>
    <col min="8710" max="8710" width="18.625" style="199" customWidth="1"/>
    <col min="8711" max="8712" width="0" style="199" hidden="1" customWidth="1"/>
    <col min="8713" max="8715" width="9" style="199"/>
    <col min="8716" max="8716" width="17.25" style="199" bestFit="1" customWidth="1"/>
    <col min="8717" max="8960" width="9" style="199"/>
    <col min="8961" max="8961" width="4.125" style="199" customWidth="1"/>
    <col min="8962" max="8962" width="16.375" style="199" customWidth="1"/>
    <col min="8963" max="8963" width="18.625" style="199" customWidth="1"/>
    <col min="8964" max="8965" width="15" style="199" customWidth="1"/>
    <col min="8966" max="8966" width="18.625" style="199" customWidth="1"/>
    <col min="8967" max="8968" width="0" style="199" hidden="1" customWidth="1"/>
    <col min="8969" max="8971" width="9" style="199"/>
    <col min="8972" max="8972" width="17.25" style="199" bestFit="1" customWidth="1"/>
    <col min="8973" max="9216" width="9" style="199"/>
    <col min="9217" max="9217" width="4.125" style="199" customWidth="1"/>
    <col min="9218" max="9218" width="16.375" style="199" customWidth="1"/>
    <col min="9219" max="9219" width="18.625" style="199" customWidth="1"/>
    <col min="9220" max="9221" width="15" style="199" customWidth="1"/>
    <col min="9222" max="9222" width="18.625" style="199" customWidth="1"/>
    <col min="9223" max="9224" width="0" style="199" hidden="1" customWidth="1"/>
    <col min="9225" max="9227" width="9" style="199"/>
    <col min="9228" max="9228" width="17.25" style="199" bestFit="1" customWidth="1"/>
    <col min="9229" max="9472" width="9" style="199"/>
    <col min="9473" max="9473" width="4.125" style="199" customWidth="1"/>
    <col min="9474" max="9474" width="16.375" style="199" customWidth="1"/>
    <col min="9475" max="9475" width="18.625" style="199" customWidth="1"/>
    <col min="9476" max="9477" width="15" style="199" customWidth="1"/>
    <col min="9478" max="9478" width="18.625" style="199" customWidth="1"/>
    <col min="9479" max="9480" width="0" style="199" hidden="1" customWidth="1"/>
    <col min="9481" max="9483" width="9" style="199"/>
    <col min="9484" max="9484" width="17.25" style="199" bestFit="1" customWidth="1"/>
    <col min="9485" max="9728" width="9" style="199"/>
    <col min="9729" max="9729" width="4.125" style="199" customWidth="1"/>
    <col min="9730" max="9730" width="16.375" style="199" customWidth="1"/>
    <col min="9731" max="9731" width="18.625" style="199" customWidth="1"/>
    <col min="9732" max="9733" width="15" style="199" customWidth="1"/>
    <col min="9734" max="9734" width="18.625" style="199" customWidth="1"/>
    <col min="9735" max="9736" width="0" style="199" hidden="1" customWidth="1"/>
    <col min="9737" max="9739" width="9" style="199"/>
    <col min="9740" max="9740" width="17.25" style="199" bestFit="1" customWidth="1"/>
    <col min="9741" max="9984" width="9" style="199"/>
    <col min="9985" max="9985" width="4.125" style="199" customWidth="1"/>
    <col min="9986" max="9986" width="16.375" style="199" customWidth="1"/>
    <col min="9987" max="9987" width="18.625" style="199" customWidth="1"/>
    <col min="9988" max="9989" width="15" style="199" customWidth="1"/>
    <col min="9990" max="9990" width="18.625" style="199" customWidth="1"/>
    <col min="9991" max="9992" width="0" style="199" hidden="1" customWidth="1"/>
    <col min="9993" max="9995" width="9" style="199"/>
    <col min="9996" max="9996" width="17.25" style="199" bestFit="1" customWidth="1"/>
    <col min="9997" max="10240" width="9" style="199"/>
    <col min="10241" max="10241" width="4.125" style="199" customWidth="1"/>
    <col min="10242" max="10242" width="16.375" style="199" customWidth="1"/>
    <col min="10243" max="10243" width="18.625" style="199" customWidth="1"/>
    <col min="10244" max="10245" width="15" style="199" customWidth="1"/>
    <col min="10246" max="10246" width="18.625" style="199" customWidth="1"/>
    <col min="10247" max="10248" width="0" style="199" hidden="1" customWidth="1"/>
    <col min="10249" max="10251" width="9" style="199"/>
    <col min="10252" max="10252" width="17.25" style="199" bestFit="1" customWidth="1"/>
    <col min="10253" max="10496" width="9" style="199"/>
    <col min="10497" max="10497" width="4.125" style="199" customWidth="1"/>
    <col min="10498" max="10498" width="16.375" style="199" customWidth="1"/>
    <col min="10499" max="10499" width="18.625" style="199" customWidth="1"/>
    <col min="10500" max="10501" width="15" style="199" customWidth="1"/>
    <col min="10502" max="10502" width="18.625" style="199" customWidth="1"/>
    <col min="10503" max="10504" width="0" style="199" hidden="1" customWidth="1"/>
    <col min="10505" max="10507" width="9" style="199"/>
    <col min="10508" max="10508" width="17.25" style="199" bestFit="1" customWidth="1"/>
    <col min="10509" max="10752" width="9" style="199"/>
    <col min="10753" max="10753" width="4.125" style="199" customWidth="1"/>
    <col min="10754" max="10754" width="16.375" style="199" customWidth="1"/>
    <col min="10755" max="10755" width="18.625" style="199" customWidth="1"/>
    <col min="10756" max="10757" width="15" style="199" customWidth="1"/>
    <col min="10758" max="10758" width="18.625" style="199" customWidth="1"/>
    <col min="10759" max="10760" width="0" style="199" hidden="1" customWidth="1"/>
    <col min="10761" max="10763" width="9" style="199"/>
    <col min="10764" max="10764" width="17.25" style="199" bestFit="1" customWidth="1"/>
    <col min="10765" max="11008" width="9" style="199"/>
    <col min="11009" max="11009" width="4.125" style="199" customWidth="1"/>
    <col min="11010" max="11010" width="16.375" style="199" customWidth="1"/>
    <col min="11011" max="11011" width="18.625" style="199" customWidth="1"/>
    <col min="11012" max="11013" width="15" style="199" customWidth="1"/>
    <col min="11014" max="11014" width="18.625" style="199" customWidth="1"/>
    <col min="11015" max="11016" width="0" style="199" hidden="1" customWidth="1"/>
    <col min="11017" max="11019" width="9" style="199"/>
    <col min="11020" max="11020" width="17.25" style="199" bestFit="1" customWidth="1"/>
    <col min="11021" max="11264" width="9" style="199"/>
    <col min="11265" max="11265" width="4.125" style="199" customWidth="1"/>
    <col min="11266" max="11266" width="16.375" style="199" customWidth="1"/>
    <col min="11267" max="11267" width="18.625" style="199" customWidth="1"/>
    <col min="11268" max="11269" width="15" style="199" customWidth="1"/>
    <col min="11270" max="11270" width="18.625" style="199" customWidth="1"/>
    <col min="11271" max="11272" width="0" style="199" hidden="1" customWidth="1"/>
    <col min="11273" max="11275" width="9" style="199"/>
    <col min="11276" max="11276" width="17.25" style="199" bestFit="1" customWidth="1"/>
    <col min="11277" max="11520" width="9" style="199"/>
    <col min="11521" max="11521" width="4.125" style="199" customWidth="1"/>
    <col min="11522" max="11522" width="16.375" style="199" customWidth="1"/>
    <col min="11523" max="11523" width="18.625" style="199" customWidth="1"/>
    <col min="11524" max="11525" width="15" style="199" customWidth="1"/>
    <col min="11526" max="11526" width="18.625" style="199" customWidth="1"/>
    <col min="11527" max="11528" width="0" style="199" hidden="1" customWidth="1"/>
    <col min="11529" max="11531" width="9" style="199"/>
    <col min="11532" max="11532" width="17.25" style="199" bestFit="1" customWidth="1"/>
    <col min="11533" max="11776" width="9" style="199"/>
    <col min="11777" max="11777" width="4.125" style="199" customWidth="1"/>
    <col min="11778" max="11778" width="16.375" style="199" customWidth="1"/>
    <col min="11779" max="11779" width="18.625" style="199" customWidth="1"/>
    <col min="11780" max="11781" width="15" style="199" customWidth="1"/>
    <col min="11782" max="11782" width="18.625" style="199" customWidth="1"/>
    <col min="11783" max="11784" width="0" style="199" hidden="1" customWidth="1"/>
    <col min="11785" max="11787" width="9" style="199"/>
    <col min="11788" max="11788" width="17.25" style="199" bestFit="1" customWidth="1"/>
    <col min="11789" max="12032" width="9" style="199"/>
    <col min="12033" max="12033" width="4.125" style="199" customWidth="1"/>
    <col min="12034" max="12034" width="16.375" style="199" customWidth="1"/>
    <col min="12035" max="12035" width="18.625" style="199" customWidth="1"/>
    <col min="12036" max="12037" width="15" style="199" customWidth="1"/>
    <col min="12038" max="12038" width="18.625" style="199" customWidth="1"/>
    <col min="12039" max="12040" width="0" style="199" hidden="1" customWidth="1"/>
    <col min="12041" max="12043" width="9" style="199"/>
    <col min="12044" max="12044" width="17.25" style="199" bestFit="1" customWidth="1"/>
    <col min="12045" max="12288" width="9" style="199"/>
    <col min="12289" max="12289" width="4.125" style="199" customWidth="1"/>
    <col min="12290" max="12290" width="16.375" style="199" customWidth="1"/>
    <col min="12291" max="12291" width="18.625" style="199" customWidth="1"/>
    <col min="12292" max="12293" width="15" style="199" customWidth="1"/>
    <col min="12294" max="12294" width="18.625" style="199" customWidth="1"/>
    <col min="12295" max="12296" width="0" style="199" hidden="1" customWidth="1"/>
    <col min="12297" max="12299" width="9" style="199"/>
    <col min="12300" max="12300" width="17.25" style="199" bestFit="1" customWidth="1"/>
    <col min="12301" max="12544" width="9" style="199"/>
    <col min="12545" max="12545" width="4.125" style="199" customWidth="1"/>
    <col min="12546" max="12546" width="16.375" style="199" customWidth="1"/>
    <col min="12547" max="12547" width="18.625" style="199" customWidth="1"/>
    <col min="12548" max="12549" width="15" style="199" customWidth="1"/>
    <col min="12550" max="12550" width="18.625" style="199" customWidth="1"/>
    <col min="12551" max="12552" width="0" style="199" hidden="1" customWidth="1"/>
    <col min="12553" max="12555" width="9" style="199"/>
    <col min="12556" max="12556" width="17.25" style="199" bestFit="1" customWidth="1"/>
    <col min="12557" max="12800" width="9" style="199"/>
    <col min="12801" max="12801" width="4.125" style="199" customWidth="1"/>
    <col min="12802" max="12802" width="16.375" style="199" customWidth="1"/>
    <col min="12803" max="12803" width="18.625" style="199" customWidth="1"/>
    <col min="12804" max="12805" width="15" style="199" customWidth="1"/>
    <col min="12806" max="12806" width="18.625" style="199" customWidth="1"/>
    <col min="12807" max="12808" width="0" style="199" hidden="1" customWidth="1"/>
    <col min="12809" max="12811" width="9" style="199"/>
    <col min="12812" max="12812" width="17.25" style="199" bestFit="1" customWidth="1"/>
    <col min="12813" max="13056" width="9" style="199"/>
    <col min="13057" max="13057" width="4.125" style="199" customWidth="1"/>
    <col min="13058" max="13058" width="16.375" style="199" customWidth="1"/>
    <col min="13059" max="13059" width="18.625" style="199" customWidth="1"/>
    <col min="13060" max="13061" width="15" style="199" customWidth="1"/>
    <col min="13062" max="13062" width="18.625" style="199" customWidth="1"/>
    <col min="13063" max="13064" width="0" style="199" hidden="1" customWidth="1"/>
    <col min="13065" max="13067" width="9" style="199"/>
    <col min="13068" max="13068" width="17.25" style="199" bestFit="1" customWidth="1"/>
    <col min="13069" max="13312" width="9" style="199"/>
    <col min="13313" max="13313" width="4.125" style="199" customWidth="1"/>
    <col min="13314" max="13314" width="16.375" style="199" customWidth="1"/>
    <col min="13315" max="13315" width="18.625" style="199" customWidth="1"/>
    <col min="13316" max="13317" width="15" style="199" customWidth="1"/>
    <col min="13318" max="13318" width="18.625" style="199" customWidth="1"/>
    <col min="13319" max="13320" width="0" style="199" hidden="1" customWidth="1"/>
    <col min="13321" max="13323" width="9" style="199"/>
    <col min="13324" max="13324" width="17.25" style="199" bestFit="1" customWidth="1"/>
    <col min="13325" max="13568" width="9" style="199"/>
    <col min="13569" max="13569" width="4.125" style="199" customWidth="1"/>
    <col min="13570" max="13570" width="16.375" style="199" customWidth="1"/>
    <col min="13571" max="13571" width="18.625" style="199" customWidth="1"/>
    <col min="13572" max="13573" width="15" style="199" customWidth="1"/>
    <col min="13574" max="13574" width="18.625" style="199" customWidth="1"/>
    <col min="13575" max="13576" width="0" style="199" hidden="1" customWidth="1"/>
    <col min="13577" max="13579" width="9" style="199"/>
    <col min="13580" max="13580" width="17.25" style="199" bestFit="1" customWidth="1"/>
    <col min="13581" max="13824" width="9" style="199"/>
    <col min="13825" max="13825" width="4.125" style="199" customWidth="1"/>
    <col min="13826" max="13826" width="16.375" style="199" customWidth="1"/>
    <col min="13827" max="13827" width="18.625" style="199" customWidth="1"/>
    <col min="13828" max="13829" width="15" style="199" customWidth="1"/>
    <col min="13830" max="13830" width="18.625" style="199" customWidth="1"/>
    <col min="13831" max="13832" width="0" style="199" hidden="1" customWidth="1"/>
    <col min="13833" max="13835" width="9" style="199"/>
    <col min="13836" max="13836" width="17.25" style="199" bestFit="1" customWidth="1"/>
    <col min="13837" max="14080" width="9" style="199"/>
    <col min="14081" max="14081" width="4.125" style="199" customWidth="1"/>
    <col min="14082" max="14082" width="16.375" style="199" customWidth="1"/>
    <col min="14083" max="14083" width="18.625" style="199" customWidth="1"/>
    <col min="14084" max="14085" width="15" style="199" customWidth="1"/>
    <col min="14086" max="14086" width="18.625" style="199" customWidth="1"/>
    <col min="14087" max="14088" width="0" style="199" hidden="1" customWidth="1"/>
    <col min="14089" max="14091" width="9" style="199"/>
    <col min="14092" max="14092" width="17.25" style="199" bestFit="1" customWidth="1"/>
    <col min="14093" max="14336" width="9" style="199"/>
    <col min="14337" max="14337" width="4.125" style="199" customWidth="1"/>
    <col min="14338" max="14338" width="16.375" style="199" customWidth="1"/>
    <col min="14339" max="14339" width="18.625" style="199" customWidth="1"/>
    <col min="14340" max="14341" width="15" style="199" customWidth="1"/>
    <col min="14342" max="14342" width="18.625" style="199" customWidth="1"/>
    <col min="14343" max="14344" width="0" style="199" hidden="1" customWidth="1"/>
    <col min="14345" max="14347" width="9" style="199"/>
    <col min="14348" max="14348" width="17.25" style="199" bestFit="1" customWidth="1"/>
    <col min="14349" max="14592" width="9" style="199"/>
    <col min="14593" max="14593" width="4.125" style="199" customWidth="1"/>
    <col min="14594" max="14594" width="16.375" style="199" customWidth="1"/>
    <col min="14595" max="14595" width="18.625" style="199" customWidth="1"/>
    <col min="14596" max="14597" width="15" style="199" customWidth="1"/>
    <col min="14598" max="14598" width="18.625" style="199" customWidth="1"/>
    <col min="14599" max="14600" width="0" style="199" hidden="1" customWidth="1"/>
    <col min="14601" max="14603" width="9" style="199"/>
    <col min="14604" max="14604" width="17.25" style="199" bestFit="1" customWidth="1"/>
    <col min="14605" max="14848" width="9" style="199"/>
    <col min="14849" max="14849" width="4.125" style="199" customWidth="1"/>
    <col min="14850" max="14850" width="16.375" style="199" customWidth="1"/>
    <col min="14851" max="14851" width="18.625" style="199" customWidth="1"/>
    <col min="14852" max="14853" width="15" style="199" customWidth="1"/>
    <col min="14854" max="14854" width="18.625" style="199" customWidth="1"/>
    <col min="14855" max="14856" width="0" style="199" hidden="1" customWidth="1"/>
    <col min="14857" max="14859" width="9" style="199"/>
    <col min="14860" max="14860" width="17.25" style="199" bestFit="1" customWidth="1"/>
    <col min="14861" max="15104" width="9" style="199"/>
    <col min="15105" max="15105" width="4.125" style="199" customWidth="1"/>
    <col min="15106" max="15106" width="16.375" style="199" customWidth="1"/>
    <col min="15107" max="15107" width="18.625" style="199" customWidth="1"/>
    <col min="15108" max="15109" width="15" style="199" customWidth="1"/>
    <col min="15110" max="15110" width="18.625" style="199" customWidth="1"/>
    <col min="15111" max="15112" width="0" style="199" hidden="1" customWidth="1"/>
    <col min="15113" max="15115" width="9" style="199"/>
    <col min="15116" max="15116" width="17.25" style="199" bestFit="1" customWidth="1"/>
    <col min="15117" max="15360" width="9" style="199"/>
    <col min="15361" max="15361" width="4.125" style="199" customWidth="1"/>
    <col min="15362" max="15362" width="16.375" style="199" customWidth="1"/>
    <col min="15363" max="15363" width="18.625" style="199" customWidth="1"/>
    <col min="15364" max="15365" width="15" style="199" customWidth="1"/>
    <col min="15366" max="15366" width="18.625" style="199" customWidth="1"/>
    <col min="15367" max="15368" width="0" style="199" hidden="1" customWidth="1"/>
    <col min="15369" max="15371" width="9" style="199"/>
    <col min="15372" max="15372" width="17.25" style="199" bestFit="1" customWidth="1"/>
    <col min="15373" max="15616" width="9" style="199"/>
    <col min="15617" max="15617" width="4.125" style="199" customWidth="1"/>
    <col min="15618" max="15618" width="16.375" style="199" customWidth="1"/>
    <col min="15619" max="15619" width="18.625" style="199" customWidth="1"/>
    <col min="15620" max="15621" width="15" style="199" customWidth="1"/>
    <col min="15622" max="15622" width="18.625" style="199" customWidth="1"/>
    <col min="15623" max="15624" width="0" style="199" hidden="1" customWidth="1"/>
    <col min="15625" max="15627" width="9" style="199"/>
    <col min="15628" max="15628" width="17.25" style="199" bestFit="1" customWidth="1"/>
    <col min="15629" max="15872" width="9" style="199"/>
    <col min="15873" max="15873" width="4.125" style="199" customWidth="1"/>
    <col min="15874" max="15874" width="16.375" style="199" customWidth="1"/>
    <col min="15875" max="15875" width="18.625" style="199" customWidth="1"/>
    <col min="15876" max="15877" width="15" style="199" customWidth="1"/>
    <col min="15878" max="15878" width="18.625" style="199" customWidth="1"/>
    <col min="15879" max="15880" width="0" style="199" hidden="1" customWidth="1"/>
    <col min="15881" max="15883" width="9" style="199"/>
    <col min="15884" max="15884" width="17.25" style="199" bestFit="1" customWidth="1"/>
    <col min="15885" max="16128" width="9" style="199"/>
    <col min="16129" max="16129" width="4.125" style="199" customWidth="1"/>
    <col min="16130" max="16130" width="16.375" style="199" customWidth="1"/>
    <col min="16131" max="16131" width="18.625" style="199" customWidth="1"/>
    <col min="16132" max="16133" width="15" style="199" customWidth="1"/>
    <col min="16134" max="16134" width="18.625" style="199" customWidth="1"/>
    <col min="16135" max="16136" width="0" style="199" hidden="1" customWidth="1"/>
    <col min="16137" max="16139" width="9" style="199"/>
    <col min="16140" max="16140" width="17.25" style="199" bestFit="1" customWidth="1"/>
    <col min="16141" max="16384" width="9" style="199"/>
  </cols>
  <sheetData>
    <row r="1" spans="1:12" ht="9" customHeight="1" x14ac:dyDescent="0.15"/>
    <row r="2" spans="1:12" ht="21.75" customHeight="1" x14ac:dyDescent="0.3">
      <c r="A2" s="457" t="s">
        <v>368</v>
      </c>
      <c r="B2" s="457"/>
      <c r="C2" s="457"/>
      <c r="D2" s="457"/>
      <c r="E2" s="349"/>
      <c r="F2" s="195"/>
    </row>
    <row r="3" spans="1:12" ht="5.25" customHeight="1" x14ac:dyDescent="0.3">
      <c r="A3" s="350"/>
      <c r="B3" s="351"/>
      <c r="C3" s="352"/>
      <c r="D3" s="195"/>
      <c r="E3" s="195"/>
      <c r="F3" s="195"/>
    </row>
    <row r="4" spans="1:12" ht="15" thickBot="1" x14ac:dyDescent="0.2">
      <c r="A4" s="348" t="s">
        <v>321</v>
      </c>
      <c r="D4" s="353" t="s">
        <v>322</v>
      </c>
      <c r="E4" s="353"/>
      <c r="F4" s="353"/>
    </row>
    <row r="5" spans="1:12" s="358" customFormat="1" ht="15.95" customHeight="1" thickBot="1" x14ac:dyDescent="0.2">
      <c r="A5" s="354" t="s">
        <v>323</v>
      </c>
      <c r="B5" s="355"/>
      <c r="C5" s="356" t="s">
        <v>324</v>
      </c>
      <c r="D5" s="357" t="s">
        <v>369</v>
      </c>
      <c r="E5" s="356" t="s">
        <v>370</v>
      </c>
      <c r="F5" s="357" t="s">
        <v>371</v>
      </c>
    </row>
    <row r="6" spans="1:12" ht="12" customHeight="1" thickTop="1" x14ac:dyDescent="0.15">
      <c r="A6" s="359" t="s">
        <v>330</v>
      </c>
      <c r="B6" s="360" t="s">
        <v>331</v>
      </c>
      <c r="C6" s="291">
        <f>SUM(D6:D6)</f>
        <v>1840327569</v>
      </c>
      <c r="D6" s="361">
        <f>806910087+1840327569-D32</f>
        <v>1840327569</v>
      </c>
      <c r="E6" s="291">
        <f>49337126+1114987007-E32</f>
        <v>1114987007</v>
      </c>
      <c r="F6" s="291">
        <f>757572961+725340562-F32</f>
        <v>725340562</v>
      </c>
      <c r="G6" s="362" t="e">
        <f>SUM(#REF!)</f>
        <v>#REF!</v>
      </c>
      <c r="H6" s="363" t="e">
        <f>+G6-C6</f>
        <v>#REF!</v>
      </c>
      <c r="L6" s="279"/>
    </row>
    <row r="7" spans="1:12" ht="12" customHeight="1" x14ac:dyDescent="0.15">
      <c r="A7" s="359" t="s">
        <v>332</v>
      </c>
      <c r="B7" s="364" t="s">
        <v>372</v>
      </c>
      <c r="C7" s="291"/>
      <c r="D7" s="293">
        <f>+$C$7*70074/84074</f>
        <v>0</v>
      </c>
      <c r="E7" s="291">
        <f>+$C$7*70074/84074</f>
        <v>0</v>
      </c>
      <c r="F7" s="293">
        <f>+$C$7*70074/84074</f>
        <v>0</v>
      </c>
      <c r="G7" s="362" t="e">
        <f>SUM(#REF!)</f>
        <v>#REF!</v>
      </c>
      <c r="H7" s="363" t="e">
        <f>+G7-C7</f>
        <v>#REF!</v>
      </c>
      <c r="L7" s="279"/>
    </row>
    <row r="8" spans="1:12" ht="12" customHeight="1" x14ac:dyDescent="0.15">
      <c r="A8" s="359" t="s">
        <v>334</v>
      </c>
      <c r="B8" s="360" t="s">
        <v>335</v>
      </c>
      <c r="C8" s="291">
        <f>SUM(D8:D8)</f>
        <v>0</v>
      </c>
      <c r="D8" s="293"/>
      <c r="E8" s="291"/>
      <c r="F8" s="293"/>
      <c r="G8" s="362">
        <f>[10]배부비용!D7</f>
        <v>0</v>
      </c>
      <c r="H8" s="363">
        <f>+G8-C8</f>
        <v>0</v>
      </c>
      <c r="L8" s="279"/>
    </row>
    <row r="9" spans="1:12" ht="12" customHeight="1" x14ac:dyDescent="0.15">
      <c r="A9" s="359" t="s">
        <v>336</v>
      </c>
      <c r="B9" s="365" t="s">
        <v>337</v>
      </c>
      <c r="C9" s="291">
        <f>SUM(D9:D9)</f>
        <v>0</v>
      </c>
      <c r="D9" s="293"/>
      <c r="E9" s="291"/>
      <c r="F9" s="293"/>
      <c r="G9" s="362">
        <f>[10]배부비용!D8</f>
        <v>0</v>
      </c>
      <c r="H9" s="363">
        <f>+G9-C9</f>
        <v>0</v>
      </c>
      <c r="L9" s="279"/>
    </row>
    <row r="10" spans="1:12" ht="12" customHeight="1" x14ac:dyDescent="0.15">
      <c r="A10" s="366"/>
      <c r="B10" s="367" t="s">
        <v>338</v>
      </c>
      <c r="C10" s="304">
        <f>SUM(C6:C9)</f>
        <v>1840327569</v>
      </c>
      <c r="D10" s="368">
        <f>SUM(D6:D9)</f>
        <v>1840327569</v>
      </c>
      <c r="E10" s="304">
        <f>SUM(E6:E9)</f>
        <v>1114987007</v>
      </c>
      <c r="F10" s="368">
        <f>SUM(F6:F9)</f>
        <v>725340562</v>
      </c>
      <c r="G10" s="362" t="e">
        <f>SUM(#REF!)</f>
        <v>#REF!</v>
      </c>
      <c r="L10" s="279"/>
    </row>
    <row r="11" spans="1:12" ht="12" customHeight="1" x14ac:dyDescent="0.15">
      <c r="A11" s="369" t="s">
        <v>339</v>
      </c>
      <c r="B11" s="370"/>
      <c r="C11" s="307">
        <f>+C10</f>
        <v>1840327569</v>
      </c>
      <c r="D11" s="371">
        <f>+D10</f>
        <v>1840327569</v>
      </c>
      <c r="E11" s="307">
        <f>+E10</f>
        <v>1114987007</v>
      </c>
      <c r="F11" s="371">
        <f>+F10</f>
        <v>725340562</v>
      </c>
      <c r="G11" s="362" t="e">
        <f>SUM(#REF!)</f>
        <v>#REF!</v>
      </c>
      <c r="L11" s="279"/>
    </row>
    <row r="12" spans="1:12" ht="12" customHeight="1" x14ac:dyDescent="0.15">
      <c r="A12" s="372" t="s">
        <v>332</v>
      </c>
      <c r="B12" s="373" t="s">
        <v>340</v>
      </c>
      <c r="C12" s="291">
        <f>SUM(D12:D12)</f>
        <v>0</v>
      </c>
      <c r="D12" s="293"/>
      <c r="E12" s="291"/>
      <c r="F12" s="293"/>
      <c r="G12" s="362" t="e">
        <f>SUM(#REF!)</f>
        <v>#REF!</v>
      </c>
      <c r="L12" s="279"/>
    </row>
    <row r="13" spans="1:12" ht="12" customHeight="1" x14ac:dyDescent="0.15">
      <c r="A13" s="359" t="s">
        <v>341</v>
      </c>
      <c r="B13" s="360" t="s">
        <v>331</v>
      </c>
      <c r="C13" s="291">
        <f>SUM(D13:D13)</f>
        <v>0</v>
      </c>
      <c r="D13" s="293"/>
      <c r="E13" s="291"/>
      <c r="F13" s="293"/>
      <c r="G13" s="362" t="e">
        <f>SUM(#REF!)</f>
        <v>#REF!</v>
      </c>
      <c r="L13" s="279"/>
    </row>
    <row r="14" spans="1:12" ht="12" customHeight="1" x14ac:dyDescent="0.15">
      <c r="A14" s="359" t="s">
        <v>342</v>
      </c>
      <c r="B14" s="360" t="s">
        <v>335</v>
      </c>
      <c r="C14" s="291">
        <f>SUM(D14:D14)</f>
        <v>0</v>
      </c>
      <c r="D14" s="293"/>
      <c r="E14" s="291"/>
      <c r="F14" s="293"/>
      <c r="G14" s="362" t="e">
        <f>SUM(#REF!)</f>
        <v>#REF!</v>
      </c>
      <c r="L14" s="279"/>
    </row>
    <row r="15" spans="1:12" ht="12" customHeight="1" x14ac:dyDescent="0.15">
      <c r="A15" s="359" t="s">
        <v>343</v>
      </c>
      <c r="B15" s="360" t="s">
        <v>337</v>
      </c>
      <c r="C15" s="291">
        <f>SUM(D15:D15)</f>
        <v>0</v>
      </c>
      <c r="D15" s="374"/>
      <c r="E15" s="291"/>
      <c r="F15" s="374"/>
      <c r="G15" s="362" t="e">
        <f>SUM(#REF!)</f>
        <v>#REF!</v>
      </c>
      <c r="L15" s="279"/>
    </row>
    <row r="16" spans="1:12" ht="12" customHeight="1" x14ac:dyDescent="0.15">
      <c r="A16" s="366" t="s">
        <v>344</v>
      </c>
      <c r="B16" s="375" t="s">
        <v>338</v>
      </c>
      <c r="C16" s="304">
        <f>SUM(C13:C15)</f>
        <v>0</v>
      </c>
      <c r="D16" s="371">
        <f>SUM(D13:D15)</f>
        <v>0</v>
      </c>
      <c r="E16" s="304">
        <f>SUM(E13:E15)</f>
        <v>0</v>
      </c>
      <c r="F16" s="371">
        <f>SUM(F13:F15)</f>
        <v>0</v>
      </c>
      <c r="G16" s="362" t="e">
        <f>SUM(#REF!)</f>
        <v>#REF!</v>
      </c>
      <c r="L16" s="279"/>
    </row>
    <row r="17" spans="1:12" ht="12" customHeight="1" x14ac:dyDescent="0.15">
      <c r="A17" s="369" t="s">
        <v>345</v>
      </c>
      <c r="B17" s="370"/>
      <c r="C17" s="307">
        <f>+C16+C11</f>
        <v>1840327569</v>
      </c>
      <c r="D17" s="371">
        <f>+D16+D11</f>
        <v>1840327569</v>
      </c>
      <c r="E17" s="307">
        <f>+E16+E11</f>
        <v>1114987007</v>
      </c>
      <c r="F17" s="371">
        <f>+F16+F11</f>
        <v>725340562</v>
      </c>
      <c r="G17" s="362" t="e">
        <f>SUM(#REF!)</f>
        <v>#REF!</v>
      </c>
      <c r="L17" s="279"/>
    </row>
    <row r="18" spans="1:12" ht="12" customHeight="1" x14ac:dyDescent="0.15">
      <c r="A18" s="372" t="s">
        <v>332</v>
      </c>
      <c r="B18" s="373" t="s">
        <v>346</v>
      </c>
      <c r="C18" s="291">
        <f>SUM(D18:D18)</f>
        <v>0</v>
      </c>
      <c r="D18" s="293"/>
      <c r="E18" s="291"/>
      <c r="F18" s="293"/>
      <c r="G18" s="362" t="e">
        <f>SUM(#REF!)</f>
        <v>#REF!</v>
      </c>
      <c r="L18" s="279"/>
    </row>
    <row r="19" spans="1:12" ht="12" customHeight="1" x14ac:dyDescent="0.15">
      <c r="A19" s="359" t="s">
        <v>347</v>
      </c>
      <c r="B19" s="360" t="s">
        <v>331</v>
      </c>
      <c r="C19" s="291">
        <f>SUM(D19:D19)</f>
        <v>0</v>
      </c>
      <c r="D19" s="293"/>
      <c r="E19" s="291"/>
      <c r="F19" s="293"/>
      <c r="G19" s="362" t="e">
        <f>SUM(#REF!)</f>
        <v>#REF!</v>
      </c>
      <c r="L19" s="279"/>
    </row>
    <row r="20" spans="1:12" ht="12" customHeight="1" x14ac:dyDescent="0.15">
      <c r="A20" s="359" t="s">
        <v>342</v>
      </c>
      <c r="B20" s="360" t="s">
        <v>335</v>
      </c>
      <c r="C20" s="291">
        <f>SUM(D20:D20)</f>
        <v>0</v>
      </c>
      <c r="D20" s="376"/>
      <c r="E20" s="291"/>
      <c r="F20" s="376"/>
      <c r="G20" s="362" t="e">
        <f>SUM(#REF!)</f>
        <v>#REF!</v>
      </c>
      <c r="L20" s="279"/>
    </row>
    <row r="21" spans="1:12" ht="12" customHeight="1" x14ac:dyDescent="0.15">
      <c r="A21" s="359" t="s">
        <v>343</v>
      </c>
      <c r="B21" s="365" t="s">
        <v>337</v>
      </c>
      <c r="C21" s="291">
        <f>SUM(D21:D21)</f>
        <v>0</v>
      </c>
      <c r="D21" s="377"/>
      <c r="E21" s="291"/>
      <c r="F21" s="377"/>
      <c r="G21" s="362" t="e">
        <f>SUM(#REF!)</f>
        <v>#REF!</v>
      </c>
      <c r="L21" s="279"/>
    </row>
    <row r="22" spans="1:12" ht="12" customHeight="1" x14ac:dyDescent="0.15">
      <c r="A22" s="366" t="s">
        <v>344</v>
      </c>
      <c r="B22" s="378" t="s">
        <v>338</v>
      </c>
      <c r="C22" s="304">
        <f>SUM(C19:C21)</f>
        <v>0</v>
      </c>
      <c r="D22" s="379">
        <f>SUM(D19:D21)</f>
        <v>0</v>
      </c>
      <c r="E22" s="304">
        <f>SUM(E19:E21)</f>
        <v>0</v>
      </c>
      <c r="F22" s="379">
        <f>SUM(F19:F21)</f>
        <v>0</v>
      </c>
      <c r="G22" s="362" t="e">
        <f>SUM(#REF!)</f>
        <v>#REF!</v>
      </c>
      <c r="L22" s="279"/>
    </row>
    <row r="23" spans="1:12" ht="12" customHeight="1" x14ac:dyDescent="0.15">
      <c r="A23" s="359"/>
      <c r="B23" s="360" t="s">
        <v>331</v>
      </c>
      <c r="C23" s="291">
        <f>SUM(D23:D23)</f>
        <v>1840327569</v>
      </c>
      <c r="D23" s="376">
        <f>+D6+D7+D13-D19</f>
        <v>1840327569</v>
      </c>
      <c r="E23" s="291">
        <f>+E6+E7+E13-E19</f>
        <v>1114987007</v>
      </c>
      <c r="F23" s="376">
        <f>+F6+F7+F13-F19</f>
        <v>725340562</v>
      </c>
      <c r="G23" s="362" t="e">
        <f>SUM(#REF!)</f>
        <v>#REF!</v>
      </c>
      <c r="L23" s="279"/>
    </row>
    <row r="24" spans="1:12" ht="12" customHeight="1" x14ac:dyDescent="0.15">
      <c r="A24" s="359" t="s">
        <v>348</v>
      </c>
      <c r="B24" s="360" t="s">
        <v>335</v>
      </c>
      <c r="C24" s="291">
        <f>SUM(D24:D24)</f>
        <v>0</v>
      </c>
      <c r="D24" s="376">
        <f t="shared" ref="D24:F25" si="0">+D8+D14-D20</f>
        <v>0</v>
      </c>
      <c r="E24" s="291">
        <f t="shared" si="0"/>
        <v>0</v>
      </c>
      <c r="F24" s="376">
        <f t="shared" si="0"/>
        <v>0</v>
      </c>
      <c r="G24" s="362" t="e">
        <f>SUM(#REF!)</f>
        <v>#REF!</v>
      </c>
      <c r="L24" s="279"/>
    </row>
    <row r="25" spans="1:12" ht="12" customHeight="1" x14ac:dyDescent="0.15">
      <c r="A25" s="359" t="s">
        <v>349</v>
      </c>
      <c r="B25" s="365" t="s">
        <v>337</v>
      </c>
      <c r="C25" s="291">
        <f>SUM(D25:D25)</f>
        <v>0</v>
      </c>
      <c r="D25" s="377">
        <f t="shared" si="0"/>
        <v>0</v>
      </c>
      <c r="E25" s="291">
        <f t="shared" si="0"/>
        <v>0</v>
      </c>
      <c r="F25" s="377">
        <f t="shared" si="0"/>
        <v>0</v>
      </c>
      <c r="G25" s="362" t="e">
        <f>SUM(#REF!)</f>
        <v>#REF!</v>
      </c>
      <c r="L25" s="279"/>
    </row>
    <row r="26" spans="1:12" ht="12" customHeight="1" x14ac:dyDescent="0.15">
      <c r="A26" s="359" t="s">
        <v>350</v>
      </c>
      <c r="B26" s="365" t="s">
        <v>338</v>
      </c>
      <c r="C26" s="380">
        <f>SUM(C23:C25)</f>
        <v>1840327569</v>
      </c>
      <c r="D26" s="377">
        <f>SUM(D23:D25)</f>
        <v>1840327569</v>
      </c>
      <c r="E26" s="380">
        <f>SUM(E23:E25)</f>
        <v>1114987007</v>
      </c>
      <c r="F26" s="377">
        <f>SUM(F23:F25)</f>
        <v>725340562</v>
      </c>
      <c r="G26" s="362" t="e">
        <f>SUM(#REF!)</f>
        <v>#REF!</v>
      </c>
      <c r="L26" s="279"/>
    </row>
    <row r="27" spans="1:12" ht="12" customHeight="1" x14ac:dyDescent="0.15">
      <c r="A27" s="359" t="s">
        <v>351</v>
      </c>
      <c r="B27" s="381" t="s">
        <v>352</v>
      </c>
      <c r="C27" s="382">
        <f>SUM(D27:D27)</f>
        <v>119535693</v>
      </c>
      <c r="D27" s="377">
        <f>[11]DEVICE!$C$11+[11]DEVICE!$C$18-D33+D43</f>
        <v>119535693</v>
      </c>
      <c r="E27" s="382">
        <f>[11]DEVICE!$C$11-E33+E43</f>
        <v>2654822</v>
      </c>
      <c r="F27" s="377">
        <f>[11]DEVICE!$C$18-F33+F43</f>
        <v>116880871</v>
      </c>
      <c r="G27" s="362" t="e">
        <f>SUM(#REF!)</f>
        <v>#REF!</v>
      </c>
      <c r="L27" s="279"/>
    </row>
    <row r="28" spans="1:12" s="324" customFormat="1" ht="12" customHeight="1" x14ac:dyDescent="0.15">
      <c r="A28" s="319"/>
      <c r="B28" s="320" t="s">
        <v>353</v>
      </c>
      <c r="C28" s="321">
        <f>+C26/C27</f>
        <v>15.395632240154411</v>
      </c>
      <c r="D28" s="383"/>
      <c r="E28" s="321"/>
      <c r="F28" s="383"/>
      <c r="G28" s="323" t="e">
        <f>SUM(#REF!)</f>
        <v>#REF!</v>
      </c>
      <c r="J28" s="199"/>
      <c r="L28" s="279"/>
    </row>
    <row r="29" spans="1:12" ht="12" customHeight="1" x14ac:dyDescent="0.15">
      <c r="A29" s="359" t="s">
        <v>332</v>
      </c>
      <c r="B29" s="360" t="s">
        <v>331</v>
      </c>
      <c r="C29" s="291">
        <f>SUM(D29:D29)</f>
        <v>806910087</v>
      </c>
      <c r="D29" s="312">
        <v>806910087</v>
      </c>
      <c r="E29" s="291">
        <v>49337126</v>
      </c>
      <c r="F29" s="312">
        <v>757572961</v>
      </c>
      <c r="G29" s="362" t="e">
        <f>SUM(#REF!)</f>
        <v>#REF!</v>
      </c>
      <c r="L29" s="279"/>
    </row>
    <row r="30" spans="1:12" ht="12" customHeight="1" x14ac:dyDescent="0.15">
      <c r="A30" s="359" t="s">
        <v>341</v>
      </c>
      <c r="B30" s="360" t="s">
        <v>335</v>
      </c>
      <c r="C30" s="291">
        <f>SUM(D30:D30)</f>
        <v>0</v>
      </c>
      <c r="D30" s="312"/>
      <c r="E30" s="291"/>
      <c r="F30" s="312"/>
      <c r="G30" s="362" t="e">
        <f>SUM(#REF!)</f>
        <v>#REF!</v>
      </c>
      <c r="L30" s="279"/>
    </row>
    <row r="31" spans="1:12" ht="12" customHeight="1" x14ac:dyDescent="0.15">
      <c r="A31" s="359" t="s">
        <v>354</v>
      </c>
      <c r="B31" s="365" t="s">
        <v>337</v>
      </c>
      <c r="C31" s="291">
        <f>SUM(D31:D31)</f>
        <v>0</v>
      </c>
      <c r="D31" s="315"/>
      <c r="E31" s="291"/>
      <c r="F31" s="315"/>
      <c r="G31" s="362" t="e">
        <f>SUM(#REF!)</f>
        <v>#REF!</v>
      </c>
      <c r="L31" s="279"/>
    </row>
    <row r="32" spans="1:12" ht="12" customHeight="1" x14ac:dyDescent="0.15">
      <c r="A32" s="359" t="s">
        <v>344</v>
      </c>
      <c r="B32" s="365" t="s">
        <v>338</v>
      </c>
      <c r="C32" s="380">
        <f>SUM(C29:C31)</f>
        <v>806910087</v>
      </c>
      <c r="D32" s="315">
        <f>SUM(D29:D31)</f>
        <v>806910087</v>
      </c>
      <c r="E32" s="380">
        <f>SUM(E29:E31)</f>
        <v>49337126</v>
      </c>
      <c r="F32" s="315">
        <f>SUM(F29:F31)</f>
        <v>757572961</v>
      </c>
      <c r="G32" s="362" t="e">
        <f>SUM(#REF!)</f>
        <v>#REF!</v>
      </c>
      <c r="L32" s="279"/>
    </row>
    <row r="33" spans="1:12" ht="12" customHeight="1" x14ac:dyDescent="0.15">
      <c r="A33" s="384"/>
      <c r="B33" s="385" t="s">
        <v>355</v>
      </c>
      <c r="C33" s="307">
        <f>SUM(D33:D33)</f>
        <v>276621391</v>
      </c>
      <c r="D33" s="386">
        <v>276621391</v>
      </c>
      <c r="E33" s="307">
        <v>63981</v>
      </c>
      <c r="F33" s="386">
        <v>276557410</v>
      </c>
      <c r="G33" s="362" t="e">
        <f>SUM(#REF!)</f>
        <v>#REF!</v>
      </c>
      <c r="L33" s="279"/>
    </row>
    <row r="34" spans="1:12" ht="12" customHeight="1" x14ac:dyDescent="0.15">
      <c r="A34" s="359" t="s">
        <v>356</v>
      </c>
      <c r="B34" s="360" t="s">
        <v>331</v>
      </c>
      <c r="C34" s="291">
        <f>SUM(D34:D34)</f>
        <v>2225593021</v>
      </c>
      <c r="D34" s="312">
        <f t="shared" ref="D34:F36" si="1">+D23+D29-D39</f>
        <v>2225593021</v>
      </c>
      <c r="E34" s="291">
        <f t="shared" si="1"/>
        <v>1108614360</v>
      </c>
      <c r="F34" s="312">
        <f t="shared" si="1"/>
        <v>1116978661</v>
      </c>
      <c r="G34" s="362" t="e">
        <f>SUM(#REF!)</f>
        <v>#REF!</v>
      </c>
      <c r="L34" s="279"/>
    </row>
    <row r="35" spans="1:12" ht="12" customHeight="1" x14ac:dyDescent="0.15">
      <c r="A35" s="359" t="s">
        <v>357</v>
      </c>
      <c r="B35" s="360" t="s">
        <v>335</v>
      </c>
      <c r="C35" s="291">
        <f>SUM(D35:D35)</f>
        <v>0</v>
      </c>
      <c r="D35" s="312">
        <f t="shared" si="1"/>
        <v>0</v>
      </c>
      <c r="E35" s="291">
        <f t="shared" si="1"/>
        <v>0</v>
      </c>
      <c r="F35" s="312">
        <f t="shared" si="1"/>
        <v>0</v>
      </c>
      <c r="G35" s="362" t="e">
        <f>SUM(#REF!)</f>
        <v>#REF!</v>
      </c>
      <c r="L35" s="279"/>
    </row>
    <row r="36" spans="1:12" ht="12" customHeight="1" x14ac:dyDescent="0.15">
      <c r="A36" s="359" t="s">
        <v>358</v>
      </c>
      <c r="B36" s="365" t="s">
        <v>337</v>
      </c>
      <c r="C36" s="291">
        <f>SUM(D36:D36)</f>
        <v>0</v>
      </c>
      <c r="D36" s="315">
        <f t="shared" si="1"/>
        <v>0</v>
      </c>
      <c r="E36" s="291">
        <f t="shared" si="1"/>
        <v>0</v>
      </c>
      <c r="F36" s="315">
        <f t="shared" si="1"/>
        <v>0</v>
      </c>
      <c r="G36" s="362" t="e">
        <f>SUM(#REF!)</f>
        <v>#REF!</v>
      </c>
      <c r="L36" s="279"/>
    </row>
    <row r="37" spans="1:12" ht="12" customHeight="1" x14ac:dyDescent="0.15">
      <c r="A37" s="359" t="s">
        <v>359</v>
      </c>
      <c r="B37" s="365" t="s">
        <v>338</v>
      </c>
      <c r="C37" s="380">
        <f>SUM(C34:C36)</f>
        <v>2225593021</v>
      </c>
      <c r="D37" s="315">
        <f>SUM(D34:D36)</f>
        <v>2225593021</v>
      </c>
      <c r="E37" s="380">
        <f>SUM(E34:E36)</f>
        <v>1108614360</v>
      </c>
      <c r="F37" s="315">
        <f>SUM(F34:F36)</f>
        <v>1116978661</v>
      </c>
      <c r="G37" s="362" t="e">
        <f>SUM(#REF!)</f>
        <v>#REF!</v>
      </c>
      <c r="L37" s="279"/>
    </row>
    <row r="38" spans="1:12" ht="12" customHeight="1" x14ac:dyDescent="0.15">
      <c r="A38" s="384"/>
      <c r="B38" s="385" t="s">
        <v>360</v>
      </c>
      <c r="C38" s="307">
        <f>SUM(D38:D38)</f>
        <v>330430080</v>
      </c>
      <c r="D38" s="309">
        <f>+D27+D33-D43</f>
        <v>330430080</v>
      </c>
      <c r="E38" s="307">
        <f>+E27+E33-E43</f>
        <v>2638909</v>
      </c>
      <c r="F38" s="309">
        <f>+F27+F33-F43</f>
        <v>327791171</v>
      </c>
      <c r="G38" s="362" t="e">
        <f>SUM(#REF!)</f>
        <v>#REF!</v>
      </c>
      <c r="L38" s="279"/>
    </row>
    <row r="39" spans="1:12" ht="12" customHeight="1" x14ac:dyDescent="0.15">
      <c r="A39" s="359" t="s">
        <v>332</v>
      </c>
      <c r="B39" s="360" t="s">
        <v>331</v>
      </c>
      <c r="C39" s="291">
        <f>SUM(D39:D39)</f>
        <v>421644635</v>
      </c>
      <c r="D39" s="312">
        <f>[14]소자상품!$G$96</f>
        <v>421644635</v>
      </c>
      <c r="E39" s="291">
        <f>[14]소자상품!$G$65</f>
        <v>55709773</v>
      </c>
      <c r="F39" s="312">
        <f>[14]소자상품!$G$95</f>
        <v>365934862</v>
      </c>
      <c r="G39" s="362" t="e">
        <f>SUM(#REF!)</f>
        <v>#REF!</v>
      </c>
      <c r="L39" s="279"/>
    </row>
    <row r="40" spans="1:12" ht="12" customHeight="1" x14ac:dyDescent="0.15">
      <c r="A40" s="359" t="s">
        <v>347</v>
      </c>
      <c r="B40" s="360" t="s">
        <v>335</v>
      </c>
      <c r="C40" s="291">
        <f>SUM(D40:D40)</f>
        <v>0</v>
      </c>
      <c r="D40" s="312"/>
      <c r="E40" s="291"/>
      <c r="F40" s="312"/>
      <c r="G40" s="362" t="e">
        <f>SUM(#REF!)</f>
        <v>#REF!</v>
      </c>
      <c r="L40" s="279"/>
    </row>
    <row r="41" spans="1:12" ht="12" customHeight="1" x14ac:dyDescent="0.15">
      <c r="A41" s="359" t="s">
        <v>354</v>
      </c>
      <c r="B41" s="365" t="s">
        <v>337</v>
      </c>
      <c r="C41" s="291">
        <f>SUM(D41:D41)</f>
        <v>0</v>
      </c>
      <c r="D41" s="315"/>
      <c r="E41" s="291"/>
      <c r="F41" s="315"/>
      <c r="G41" s="362" t="e">
        <f>SUM(#REF!)</f>
        <v>#REF!</v>
      </c>
      <c r="L41" s="279"/>
    </row>
    <row r="42" spans="1:12" ht="12" customHeight="1" x14ac:dyDescent="0.15">
      <c r="A42" s="359" t="s">
        <v>344</v>
      </c>
      <c r="B42" s="365" t="s">
        <v>338</v>
      </c>
      <c r="C42" s="380">
        <f>SUM(C39:C41)</f>
        <v>421644635</v>
      </c>
      <c r="D42" s="313">
        <f>SUM(D39:D41)</f>
        <v>421644635</v>
      </c>
      <c r="E42" s="380">
        <f>SUM(E39:E41)</f>
        <v>55709773</v>
      </c>
      <c r="F42" s="313">
        <f>SUM(F39:F41)</f>
        <v>365934862</v>
      </c>
      <c r="G42" s="362" t="e">
        <f>SUM(#REF!)</f>
        <v>#REF!</v>
      </c>
      <c r="L42" s="279"/>
    </row>
    <row r="43" spans="1:12" ht="12" customHeight="1" thickBot="1" x14ac:dyDescent="0.2">
      <c r="A43" s="387"/>
      <c r="B43" s="388" t="s">
        <v>361</v>
      </c>
      <c r="C43" s="332">
        <f>SUM(D43:D43)</f>
        <v>65727004</v>
      </c>
      <c r="D43" s="332">
        <f>[14]소자상품!$E$96</f>
        <v>65727004</v>
      </c>
      <c r="E43" s="332">
        <f>[14]소자상품!$E$65</f>
        <v>79894</v>
      </c>
      <c r="F43" s="332">
        <f>[14]소자상품!$E$95</f>
        <v>65647110</v>
      </c>
      <c r="G43" s="362" t="e">
        <f>SUM(#REF!)</f>
        <v>#REF!</v>
      </c>
      <c r="L43" s="279"/>
    </row>
    <row r="44" spans="1:12" s="323" customFormat="1" ht="12" x14ac:dyDescent="0.15">
      <c r="L44" s="280"/>
    </row>
    <row r="45" spans="1:12" s="323" customFormat="1" ht="12" x14ac:dyDescent="0.15">
      <c r="D45" s="323">
        <f>D28</f>
        <v>0</v>
      </c>
    </row>
    <row r="46" spans="1:12" x14ac:dyDescent="0.15">
      <c r="B46" s="389" t="s">
        <v>373</v>
      </c>
      <c r="C46" s="390">
        <f>C37/C49</f>
        <v>0.54813190525639066</v>
      </c>
      <c r="D46" s="390">
        <f>D37/D49</f>
        <v>0.54813190525639066</v>
      </c>
      <c r="E46" s="390"/>
    </row>
    <row r="48" spans="1:12" s="348" customFormat="1" ht="12" x14ac:dyDescent="0.15"/>
    <row r="49" spans="2:6" s="334" customFormat="1" ht="12" x14ac:dyDescent="0.15">
      <c r="B49" s="338" t="s">
        <v>365</v>
      </c>
      <c r="C49" s="334">
        <f>SUM(D49:D49)</f>
        <v>4060323801</v>
      </c>
      <c r="D49" s="334">
        <f>[11]DEVICE!$D$11+[11]DEVICE!$D$18</f>
        <v>4060323801</v>
      </c>
      <c r="E49" s="334">
        <f>[11]DEVICE!$D$11</f>
        <v>1446980750</v>
      </c>
      <c r="F49" s="334">
        <f>[11]DEVICE!$D$18</f>
        <v>2613343051</v>
      </c>
    </row>
    <row r="50" spans="2:6" x14ac:dyDescent="0.15">
      <c r="C50" s="362">
        <f>+C49-C37</f>
        <v>1834730780</v>
      </c>
    </row>
  </sheetData>
  <mergeCells count="1">
    <mergeCell ref="A2:D2"/>
  </mergeCells>
  <phoneticPr fontId="4" type="noConversion"/>
  <printOptions gridLinesSet="0"/>
  <pageMargins left="0.88" right="0.33" top="0.42" bottom="0.34" header="0.35" footer="0.25"/>
  <pageSetup paperSize="9" orientation="landscape" r:id="rId1"/>
  <headerFooter alignWithMargins="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32"/>
  <sheetViews>
    <sheetView workbookViewId="0">
      <selection activeCell="D32" sqref="D32"/>
    </sheetView>
    <sheetView workbookViewId="1"/>
    <sheetView workbookViewId="2"/>
  </sheetViews>
  <sheetFormatPr defaultRowHeight="16.5" x14ac:dyDescent="0.3"/>
  <cols>
    <col min="1" max="6" width="15.625" customWidth="1"/>
    <col min="7" max="7" width="16.125" bestFit="1" customWidth="1"/>
    <col min="8" max="8" width="14.625" bestFit="1" customWidth="1"/>
  </cols>
  <sheetData>
    <row r="3" spans="1:8" ht="17.25" thickBot="1" x14ac:dyDescent="0.35"/>
    <row r="4" spans="1:8" x14ac:dyDescent="0.3">
      <c r="A4" s="392" t="s">
        <v>323</v>
      </c>
      <c r="B4" s="393"/>
      <c r="C4" s="394">
        <v>2019</v>
      </c>
      <c r="D4" s="394">
        <f>C4+1</f>
        <v>2020</v>
      </c>
      <c r="E4" s="394">
        <f t="shared" ref="E4:G4" si="0">D4+1</f>
        <v>2021</v>
      </c>
      <c r="F4" s="394">
        <f t="shared" si="0"/>
        <v>2022</v>
      </c>
      <c r="G4" s="394">
        <f t="shared" si="0"/>
        <v>2023</v>
      </c>
    </row>
    <row r="5" spans="1:8" x14ac:dyDescent="0.3">
      <c r="A5" s="395" t="s">
        <v>378</v>
      </c>
      <c r="B5" s="396"/>
      <c r="C5" s="397">
        <v>10125765162</v>
      </c>
      <c r="D5" s="397">
        <v>8791684511</v>
      </c>
      <c r="E5" s="397">
        <v>12149852921</v>
      </c>
      <c r="F5" s="397">
        <v>7988256909</v>
      </c>
      <c r="G5" s="397">
        <v>12165621560</v>
      </c>
    </row>
    <row r="6" spans="1:8" x14ac:dyDescent="0.3">
      <c r="A6" s="395" t="s">
        <v>379</v>
      </c>
      <c r="B6" s="398"/>
      <c r="C6" s="397">
        <v>2615767991.7071195</v>
      </c>
      <c r="D6" s="397">
        <v>2532102270.3161206</v>
      </c>
      <c r="E6" s="397">
        <v>4481579581.3584909</v>
      </c>
      <c r="F6" s="397">
        <v>3245392894.0581803</v>
      </c>
      <c r="G6" s="397">
        <v>5939103117.5051813</v>
      </c>
      <c r="H6" s="391"/>
    </row>
    <row r="7" spans="1:8" x14ac:dyDescent="0.3">
      <c r="A7" s="395" t="s">
        <v>380</v>
      </c>
      <c r="B7" s="398"/>
      <c r="C7" s="397">
        <v>0</v>
      </c>
      <c r="D7" s="397">
        <v>0</v>
      </c>
      <c r="E7" s="397">
        <v>0</v>
      </c>
      <c r="F7" s="397">
        <v>0</v>
      </c>
      <c r="G7" s="397">
        <v>0</v>
      </c>
    </row>
    <row r="8" spans="1:8" x14ac:dyDescent="0.3">
      <c r="A8" s="395" t="s">
        <v>381</v>
      </c>
      <c r="B8" s="398"/>
      <c r="C8" s="397">
        <v>3598478810</v>
      </c>
      <c r="D8" s="397">
        <v>3103097397</v>
      </c>
      <c r="E8" s="397">
        <v>4088324816</v>
      </c>
      <c r="F8" s="397">
        <v>3805324815</v>
      </c>
      <c r="G8" s="397">
        <v>4748993045</v>
      </c>
    </row>
    <row r="9" spans="1:8" x14ac:dyDescent="0.3">
      <c r="A9" s="395" t="s">
        <v>382</v>
      </c>
      <c r="B9" s="398"/>
      <c r="C9" s="397">
        <v>6076034405</v>
      </c>
      <c r="D9" s="397">
        <v>4999583535</v>
      </c>
      <c r="E9" s="397">
        <v>6251700199</v>
      </c>
      <c r="F9" s="397">
        <v>5702799451</v>
      </c>
      <c r="G9" s="397">
        <v>8034680086.000001</v>
      </c>
    </row>
    <row r="10" spans="1:8" x14ac:dyDescent="0.3">
      <c r="A10" s="399" t="s">
        <v>338</v>
      </c>
      <c r="B10" s="398"/>
      <c r="C10" s="397">
        <v>12290281206.707119</v>
      </c>
      <c r="D10" s="397">
        <v>10634783202.31612</v>
      </c>
      <c r="E10" s="397">
        <v>14821604596.35849</v>
      </c>
      <c r="F10" s="397">
        <v>12753517160.05818</v>
      </c>
      <c r="G10" s="397">
        <v>18722776248.50518</v>
      </c>
    </row>
    <row r="11" spans="1:8" x14ac:dyDescent="0.3">
      <c r="A11" s="395" t="s">
        <v>383</v>
      </c>
      <c r="B11" s="398"/>
      <c r="C11" s="397"/>
      <c r="D11" s="397"/>
      <c r="E11" s="397"/>
      <c r="F11" s="397"/>
      <c r="G11" s="397"/>
    </row>
    <row r="12" spans="1:8" x14ac:dyDescent="0.3">
      <c r="A12" s="395" t="s">
        <v>339</v>
      </c>
      <c r="B12" s="396"/>
      <c r="C12" s="397">
        <v>12290281206.707119</v>
      </c>
      <c r="D12" s="397">
        <v>10634783202.31612</v>
      </c>
      <c r="E12" s="397">
        <v>14821604596.35849</v>
      </c>
      <c r="F12" s="397">
        <v>12753517160.05818</v>
      </c>
      <c r="G12" s="397">
        <v>18722776248.50518</v>
      </c>
    </row>
    <row r="13" spans="1:8" x14ac:dyDescent="0.3">
      <c r="A13" s="395" t="s">
        <v>384</v>
      </c>
      <c r="B13" s="396"/>
      <c r="C13" s="397">
        <v>1096861668.134486</v>
      </c>
      <c r="D13" s="397">
        <v>1123119905.1274228</v>
      </c>
      <c r="E13" s="397">
        <v>894931754.603827</v>
      </c>
      <c r="F13" s="397">
        <v>810612872.68875575</v>
      </c>
      <c r="G13" s="397">
        <v>987588752.08229256</v>
      </c>
    </row>
    <row r="14" spans="1:8" x14ac:dyDescent="0.3">
      <c r="A14" s="395" t="s">
        <v>385</v>
      </c>
      <c r="B14" s="398"/>
      <c r="C14" s="397">
        <v>1123119905.1274228</v>
      </c>
      <c r="D14" s="397">
        <v>894931754.603827</v>
      </c>
      <c r="E14" s="397">
        <v>810612872.68875575</v>
      </c>
      <c r="F14" s="397">
        <v>987588752.08229256</v>
      </c>
      <c r="G14" s="397">
        <v>1727140064.6296535</v>
      </c>
    </row>
    <row r="15" spans="1:8" x14ac:dyDescent="0.3">
      <c r="A15" s="395" t="s">
        <v>386</v>
      </c>
      <c r="B15" s="398"/>
      <c r="C15" s="397">
        <v>12264022969.714182</v>
      </c>
      <c r="D15" s="397">
        <v>10862971352.839716</v>
      </c>
      <c r="E15" s="397">
        <v>14905923478.273561</v>
      </c>
      <c r="F15" s="397">
        <v>12576541280.664642</v>
      </c>
      <c r="G15" s="397">
        <v>17983224935.957817</v>
      </c>
    </row>
    <row r="16" spans="1:8" x14ac:dyDescent="0.3">
      <c r="A16" s="395" t="s">
        <v>387</v>
      </c>
      <c r="B16" s="398"/>
      <c r="C16" s="397">
        <v>0</v>
      </c>
      <c r="D16" s="397">
        <v>0</v>
      </c>
      <c r="E16" s="397">
        <v>0</v>
      </c>
      <c r="F16" s="397">
        <v>0</v>
      </c>
      <c r="G16" s="397">
        <v>0</v>
      </c>
    </row>
    <row r="17" spans="1:7" x14ac:dyDescent="0.3">
      <c r="A17" s="395" t="s">
        <v>388</v>
      </c>
      <c r="B17" s="398"/>
      <c r="C17" s="397">
        <v>0</v>
      </c>
      <c r="D17" s="397">
        <v>0</v>
      </c>
      <c r="E17" s="397">
        <v>0</v>
      </c>
      <c r="F17" s="397">
        <v>0</v>
      </c>
      <c r="G17" s="397">
        <v>0</v>
      </c>
    </row>
    <row r="18" spans="1:7" x14ac:dyDescent="0.3">
      <c r="A18" s="395" t="s">
        <v>389</v>
      </c>
      <c r="B18" s="398"/>
      <c r="C18" s="397">
        <v>719677266</v>
      </c>
      <c r="D18" s="397">
        <v>941048607</v>
      </c>
      <c r="E18" s="397">
        <v>1022942859</v>
      </c>
      <c r="F18" s="397">
        <v>965110695</v>
      </c>
      <c r="G18" s="397">
        <v>717086564</v>
      </c>
    </row>
    <row r="19" spans="1:7" x14ac:dyDescent="0.3">
      <c r="A19" s="395" t="s">
        <v>390</v>
      </c>
      <c r="B19" s="396"/>
      <c r="C19" s="397"/>
      <c r="D19" s="397"/>
      <c r="E19" s="397"/>
      <c r="F19" s="397"/>
      <c r="G19" s="397"/>
    </row>
    <row r="20" spans="1:7" x14ac:dyDescent="0.3">
      <c r="A20" s="395" t="s">
        <v>391</v>
      </c>
      <c r="B20" s="396"/>
      <c r="C20" s="397"/>
      <c r="D20" s="397"/>
      <c r="E20" s="397"/>
      <c r="F20" s="397"/>
      <c r="G20" s="397"/>
    </row>
    <row r="21" spans="1:7" x14ac:dyDescent="0.3">
      <c r="A21" s="395" t="s">
        <v>392</v>
      </c>
      <c r="B21" s="398"/>
      <c r="C21" s="397"/>
      <c r="D21" s="397"/>
      <c r="E21" s="397"/>
      <c r="F21" s="397"/>
      <c r="G21" s="397"/>
    </row>
    <row r="22" spans="1:7" x14ac:dyDescent="0.3">
      <c r="A22" s="395" t="s">
        <v>393</v>
      </c>
      <c r="B22" s="396"/>
      <c r="C22" s="397">
        <v>11544345703.714182</v>
      </c>
      <c r="D22" s="397">
        <v>9921922745.839716</v>
      </c>
      <c r="E22" s="397">
        <v>13882980619.273561</v>
      </c>
      <c r="F22" s="397">
        <v>11672504817.664642</v>
      </c>
      <c r="G22" s="397">
        <v>17266138371.957817</v>
      </c>
    </row>
    <row r="23" spans="1:7" x14ac:dyDescent="0.3">
      <c r="A23" s="395" t="s">
        <v>394</v>
      </c>
      <c r="B23" s="396"/>
      <c r="C23" s="397">
        <v>-1418580541.7141819</v>
      </c>
      <c r="D23" s="397">
        <v>-1130238234.839716</v>
      </c>
      <c r="E23" s="397">
        <v>-1733127698.2735615</v>
      </c>
      <c r="F23" s="397">
        <v>-3684247908.6646423</v>
      </c>
      <c r="G23" s="397">
        <v>-5100516811.9578171</v>
      </c>
    </row>
    <row r="24" spans="1:7" x14ac:dyDescent="0.3">
      <c r="A24" s="395" t="s">
        <v>395</v>
      </c>
      <c r="B24" s="398"/>
      <c r="C24" s="397">
        <v>419795999.49350303</v>
      </c>
      <c r="D24" s="397">
        <v>401932514.20533055</v>
      </c>
      <c r="E24" s="397">
        <v>501828549.34104776</v>
      </c>
      <c r="F24" s="397">
        <v>577531801.34265089</v>
      </c>
      <c r="G24" s="397">
        <v>696358287.0337981</v>
      </c>
    </row>
    <row r="25" spans="1:7" x14ac:dyDescent="0.3">
      <c r="A25" s="395" t="s">
        <v>396</v>
      </c>
      <c r="B25" s="398"/>
      <c r="C25" s="397">
        <v>-1838376541.207685</v>
      </c>
      <c r="D25" s="397">
        <v>-1532170749.0450466</v>
      </c>
      <c r="E25" s="397">
        <v>-2234956247.6146092</v>
      </c>
      <c r="F25" s="397">
        <v>-4261779710.0072932</v>
      </c>
      <c r="G25" s="397">
        <v>-5796875098.9916153</v>
      </c>
    </row>
    <row r="26" spans="1:7" x14ac:dyDescent="0.3">
      <c r="A26" s="395" t="s">
        <v>397</v>
      </c>
      <c r="B26" s="398"/>
      <c r="C26" s="397">
        <v>767173935.59234405</v>
      </c>
      <c r="D26" s="397">
        <v>3184162665.9033155</v>
      </c>
      <c r="E26" s="397">
        <v>2799905317.8544703</v>
      </c>
      <c r="F26" s="397">
        <v>2767304442.6774831</v>
      </c>
      <c r="G26" s="397">
        <v>2928642930.0652494</v>
      </c>
    </row>
    <row r="27" spans="1:7" x14ac:dyDescent="0.3">
      <c r="A27" s="395" t="s">
        <v>398</v>
      </c>
      <c r="B27" s="398"/>
      <c r="C27" s="397">
        <v>744574514.77427256</v>
      </c>
      <c r="D27" s="397">
        <v>1307980201.8416612</v>
      </c>
      <c r="E27" s="397">
        <v>1574609466.023632</v>
      </c>
      <c r="F27" s="397">
        <v>1290850490.5482447</v>
      </c>
      <c r="G27" s="397">
        <v>936984176.24681842</v>
      </c>
    </row>
    <row r="28" spans="1:7" x14ac:dyDescent="0.3">
      <c r="A28" s="395" t="s">
        <v>399</v>
      </c>
      <c r="B28" s="398"/>
      <c r="C28" s="397">
        <v>-1815777120.3896136</v>
      </c>
      <c r="D28" s="397">
        <v>344011715.01660776</v>
      </c>
      <c r="E28" s="397">
        <v>-1009660395.783771</v>
      </c>
      <c r="F28" s="397">
        <v>-2785325757.8780546</v>
      </c>
      <c r="G28" s="397">
        <v>-3805216345.1731844</v>
      </c>
    </row>
    <row r="29" spans="1:7" x14ac:dyDescent="0.3">
      <c r="A29" s="400" t="s">
        <v>400</v>
      </c>
      <c r="B29" s="398"/>
      <c r="C29" s="397"/>
      <c r="D29" s="397"/>
      <c r="E29" s="397"/>
      <c r="F29" s="397"/>
      <c r="G29" s="397"/>
    </row>
    <row r="30" spans="1:7" x14ac:dyDescent="0.3">
      <c r="A30" s="401" t="s">
        <v>401</v>
      </c>
      <c r="B30" s="398"/>
      <c r="C30" s="397"/>
      <c r="D30" s="397"/>
      <c r="E30" s="397"/>
      <c r="F30" s="397">
        <v>61074232</v>
      </c>
      <c r="G30" s="397"/>
    </row>
    <row r="31" spans="1:7" x14ac:dyDescent="0.3">
      <c r="A31" s="395" t="s">
        <v>402</v>
      </c>
      <c r="B31" s="398"/>
      <c r="C31" s="397">
        <v>34734582.371251464</v>
      </c>
      <c r="D31" s="397">
        <v>381499730.68520838</v>
      </c>
      <c r="E31" s="397">
        <v>367432792.66644883</v>
      </c>
      <c r="F31" s="397">
        <v>-379801449.69273579</v>
      </c>
      <c r="G31" s="397">
        <v>237887987.4269343</v>
      </c>
    </row>
    <row r="32" spans="1:7" ht="17.25" thickBot="1" x14ac:dyDescent="0.35">
      <c r="A32" s="402" t="s">
        <v>403</v>
      </c>
      <c r="B32" s="403"/>
      <c r="C32" s="404">
        <v>-1850511702.7608652</v>
      </c>
      <c r="D32" s="404">
        <v>-37488015.668600619</v>
      </c>
      <c r="E32" s="404">
        <v>-1377093188.4502199</v>
      </c>
      <c r="F32" s="404">
        <v>-2466598540.1853189</v>
      </c>
      <c r="G32" s="404">
        <v>-4043104332.6001186</v>
      </c>
    </row>
  </sheetData>
  <phoneticPr fontId="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workbookViewId="0">
      <selection activeCell="D32" sqref="D32"/>
    </sheetView>
    <sheetView workbookViewId="1">
      <selection sqref="A1:C1"/>
    </sheetView>
    <sheetView workbookViewId="2">
      <selection sqref="A1:C1"/>
    </sheetView>
  </sheetViews>
  <sheetFormatPr defaultRowHeight="16.5" x14ac:dyDescent="0.3"/>
  <cols>
    <col min="1" max="6" width="15.625" customWidth="1"/>
    <col min="7" max="7" width="15.125" bestFit="1" customWidth="1"/>
  </cols>
  <sheetData>
    <row r="1" spans="1:7" ht="27" x14ac:dyDescent="0.3">
      <c r="A1" s="458" t="s">
        <v>404</v>
      </c>
      <c r="B1" s="458"/>
      <c r="C1" s="458"/>
    </row>
    <row r="3" spans="1:7" ht="17.25" thickBot="1" x14ac:dyDescent="0.35"/>
    <row r="4" spans="1:7" x14ac:dyDescent="0.3">
      <c r="A4" s="392" t="s">
        <v>323</v>
      </c>
      <c r="B4" s="393"/>
      <c r="C4" s="405">
        <v>2019</v>
      </c>
      <c r="D4" s="405">
        <f>C4+1</f>
        <v>2020</v>
      </c>
      <c r="E4" s="405">
        <v>2021</v>
      </c>
      <c r="F4" s="405">
        <v>2022</v>
      </c>
      <c r="G4" s="405">
        <v>2023</v>
      </c>
    </row>
    <row r="5" spans="1:7" x14ac:dyDescent="0.3">
      <c r="A5" s="395" t="s">
        <v>378</v>
      </c>
      <c r="B5" s="396"/>
      <c r="C5" s="406">
        <v>6901756430</v>
      </c>
      <c r="D5" s="406">
        <v>6385840199</v>
      </c>
      <c r="E5" s="406">
        <v>8385001185</v>
      </c>
      <c r="F5" s="406">
        <v>5525280281</v>
      </c>
      <c r="G5" s="406">
        <v>2613343051</v>
      </c>
    </row>
    <row r="6" spans="1:7" x14ac:dyDescent="0.3">
      <c r="A6" s="395" t="s">
        <v>379</v>
      </c>
      <c r="B6" s="398"/>
      <c r="C6" s="406"/>
      <c r="D6" s="406"/>
      <c r="E6" s="406"/>
      <c r="F6" s="406"/>
      <c r="G6" s="406"/>
    </row>
    <row r="7" spans="1:7" x14ac:dyDescent="0.3">
      <c r="A7" s="395" t="s">
        <v>380</v>
      </c>
      <c r="B7" s="398"/>
      <c r="C7" s="406"/>
      <c r="D7" s="406"/>
      <c r="E7" s="406"/>
      <c r="F7" s="406"/>
      <c r="G7" s="406"/>
    </row>
    <row r="8" spans="1:7" x14ac:dyDescent="0.3">
      <c r="A8" s="395" t="s">
        <v>381</v>
      </c>
      <c r="B8" s="398"/>
      <c r="C8" s="406"/>
      <c r="D8" s="406"/>
      <c r="E8" s="406"/>
      <c r="F8" s="406"/>
      <c r="G8" s="406"/>
    </row>
    <row r="9" spans="1:7" x14ac:dyDescent="0.3">
      <c r="A9" s="395" t="s">
        <v>382</v>
      </c>
      <c r="B9" s="398"/>
      <c r="C9" s="406"/>
      <c r="D9" s="406"/>
      <c r="E9" s="406"/>
      <c r="F9" s="406"/>
      <c r="G9" s="406"/>
    </row>
    <row r="10" spans="1:7" x14ac:dyDescent="0.3">
      <c r="A10" s="399" t="s">
        <v>338</v>
      </c>
      <c r="B10" s="398"/>
      <c r="C10" s="406">
        <v>0</v>
      </c>
      <c r="D10" s="406">
        <v>0</v>
      </c>
      <c r="E10" s="406">
        <v>0</v>
      </c>
      <c r="F10" s="406">
        <v>0</v>
      </c>
      <c r="G10" s="406">
        <v>0</v>
      </c>
    </row>
    <row r="11" spans="1:7" x14ac:dyDescent="0.3">
      <c r="A11" s="395" t="s">
        <v>383</v>
      </c>
      <c r="B11" s="398"/>
      <c r="C11" s="406"/>
      <c r="D11" s="406"/>
      <c r="E11" s="406"/>
      <c r="F11" s="406"/>
      <c r="G11" s="406"/>
    </row>
    <row r="12" spans="1:7" x14ac:dyDescent="0.3">
      <c r="A12" s="395" t="s">
        <v>339</v>
      </c>
      <c r="B12" s="396"/>
      <c r="C12" s="406">
        <v>0</v>
      </c>
      <c r="D12" s="406">
        <v>0</v>
      </c>
      <c r="E12" s="406">
        <v>0</v>
      </c>
      <c r="F12" s="406">
        <v>0</v>
      </c>
      <c r="G12" s="406">
        <v>0</v>
      </c>
    </row>
    <row r="13" spans="1:7" x14ac:dyDescent="0.3">
      <c r="A13" s="395" t="s">
        <v>384</v>
      </c>
      <c r="B13" s="396"/>
      <c r="C13" s="406"/>
      <c r="D13" s="406"/>
      <c r="E13" s="406"/>
      <c r="F13" s="406"/>
      <c r="G13" s="406"/>
    </row>
    <row r="14" spans="1:7" x14ac:dyDescent="0.3">
      <c r="A14" s="395" t="s">
        <v>385</v>
      </c>
      <c r="B14" s="398"/>
      <c r="C14" s="406"/>
      <c r="D14" s="406"/>
      <c r="E14" s="406"/>
      <c r="F14" s="406"/>
      <c r="G14" s="406"/>
    </row>
    <row r="15" spans="1:7" x14ac:dyDescent="0.3">
      <c r="A15" s="395" t="s">
        <v>386</v>
      </c>
      <c r="B15" s="398"/>
      <c r="C15" s="406"/>
      <c r="D15" s="406"/>
      <c r="E15" s="406"/>
      <c r="F15" s="406"/>
      <c r="G15" s="406"/>
    </row>
    <row r="16" spans="1:7" x14ac:dyDescent="0.3">
      <c r="A16" s="395" t="s">
        <v>387</v>
      </c>
      <c r="B16" s="398"/>
      <c r="C16" s="406"/>
      <c r="D16" s="406"/>
      <c r="E16" s="406"/>
      <c r="F16" s="406"/>
      <c r="G16" s="406"/>
    </row>
    <row r="17" spans="1:7" x14ac:dyDescent="0.3">
      <c r="A17" s="395" t="s">
        <v>388</v>
      </c>
      <c r="B17" s="398"/>
      <c r="C17" s="406"/>
      <c r="D17" s="406"/>
      <c r="E17" s="406"/>
      <c r="F17" s="406"/>
      <c r="G17" s="406"/>
    </row>
    <row r="18" spans="1:7" x14ac:dyDescent="0.3">
      <c r="A18" s="395" t="s">
        <v>389</v>
      </c>
      <c r="B18" s="398"/>
      <c r="C18" s="406"/>
      <c r="D18" s="406"/>
      <c r="E18" s="406"/>
      <c r="F18" s="406"/>
      <c r="G18" s="406"/>
    </row>
    <row r="19" spans="1:7" x14ac:dyDescent="0.3">
      <c r="A19" s="395" t="s">
        <v>390</v>
      </c>
      <c r="B19" s="396"/>
      <c r="C19" s="406">
        <v>447172728</v>
      </c>
      <c r="D19" s="406">
        <v>1337345157</v>
      </c>
      <c r="E19" s="406">
        <v>996858311</v>
      </c>
      <c r="F19" s="406">
        <v>948002411</v>
      </c>
      <c r="G19" s="406">
        <v>757572961</v>
      </c>
    </row>
    <row r="20" spans="1:7" x14ac:dyDescent="0.3">
      <c r="A20" s="395" t="s">
        <v>391</v>
      </c>
      <c r="B20" s="396"/>
      <c r="C20" s="406">
        <v>5598551576</v>
      </c>
      <c r="D20" s="406">
        <v>3916846855</v>
      </c>
      <c r="E20" s="406">
        <v>5371735943</v>
      </c>
      <c r="F20" s="406">
        <v>3407418781</v>
      </c>
      <c r="G20" s="406">
        <v>725340562</v>
      </c>
    </row>
    <row r="21" spans="1:7" x14ac:dyDescent="0.3">
      <c r="A21" s="395" t="s">
        <v>392</v>
      </c>
      <c r="B21" s="398"/>
      <c r="C21" s="406">
        <v>1337345157</v>
      </c>
      <c r="D21" s="406">
        <v>996858311</v>
      </c>
      <c r="E21" s="406">
        <v>948002412</v>
      </c>
      <c r="F21" s="406">
        <v>757572961</v>
      </c>
      <c r="G21" s="406">
        <v>365934862</v>
      </c>
    </row>
    <row r="22" spans="1:7" x14ac:dyDescent="0.3">
      <c r="A22" s="395" t="s">
        <v>393</v>
      </c>
      <c r="B22" s="396"/>
      <c r="C22" s="406">
        <v>4708379147</v>
      </c>
      <c r="D22" s="406">
        <v>4257333701</v>
      </c>
      <c r="E22" s="406">
        <v>5420591842</v>
      </c>
      <c r="F22" s="406">
        <v>3574284680</v>
      </c>
      <c r="G22" s="406">
        <v>1116978661</v>
      </c>
    </row>
    <row r="23" spans="1:7" x14ac:dyDescent="0.3">
      <c r="A23" s="395" t="s">
        <v>394</v>
      </c>
      <c r="B23" s="396"/>
      <c r="C23" s="406">
        <v>2193377283</v>
      </c>
      <c r="D23" s="406">
        <v>2128506498</v>
      </c>
      <c r="E23" s="406">
        <v>2964409343</v>
      </c>
      <c r="F23" s="406">
        <v>1950995601</v>
      </c>
      <c r="G23" s="406">
        <v>1496364390</v>
      </c>
    </row>
    <row r="24" spans="1:7" x14ac:dyDescent="0.3">
      <c r="A24" s="395" t="s">
        <v>395</v>
      </c>
      <c r="B24" s="398"/>
      <c r="C24" s="406">
        <v>286134399.9627474</v>
      </c>
      <c r="D24" s="406">
        <v>291943688.7534076</v>
      </c>
      <c r="E24" s="406">
        <v>346327894.52279139</v>
      </c>
      <c r="F24" s="406">
        <v>399464502.70193207</v>
      </c>
      <c r="G24" s="406">
        <v>140938758.10355294</v>
      </c>
    </row>
    <row r="25" spans="1:7" x14ac:dyDescent="0.3">
      <c r="A25" s="395" t="s">
        <v>396</v>
      </c>
      <c r="B25" s="398"/>
      <c r="C25" s="406">
        <v>1907242883.0372527</v>
      </c>
      <c r="D25" s="406">
        <v>1836562809.2465925</v>
      </c>
      <c r="E25" s="406">
        <v>2618081448.4772086</v>
      </c>
      <c r="F25" s="406">
        <v>1551531098.298068</v>
      </c>
      <c r="G25" s="406">
        <v>1355425631.8964472</v>
      </c>
    </row>
    <row r="26" spans="1:7" x14ac:dyDescent="0.3">
      <c r="A26" s="395" t="s">
        <v>397</v>
      </c>
      <c r="B26" s="398"/>
      <c r="C26" s="406">
        <v>522908398.34735507</v>
      </c>
      <c r="D26" s="406">
        <v>2312816608.312027</v>
      </c>
      <c r="E26" s="406">
        <v>1932304000.7767627</v>
      </c>
      <c r="F26" s="406">
        <v>1914076229.999927</v>
      </c>
      <c r="G26" s="406">
        <v>629112833.43802273</v>
      </c>
    </row>
    <row r="27" spans="1:7" x14ac:dyDescent="0.3">
      <c r="A27" s="395" t="s">
        <v>398</v>
      </c>
      <c r="B27" s="398"/>
      <c r="C27" s="406">
        <v>507504555.23525655</v>
      </c>
      <c r="D27" s="406">
        <v>950051442.58373332</v>
      </c>
      <c r="E27" s="406">
        <v>1086688236.0114763</v>
      </c>
      <c r="F27" s="406">
        <v>892849446.68088341</v>
      </c>
      <c r="G27" s="406">
        <v>201277104.81663069</v>
      </c>
    </row>
    <row r="28" spans="1:7" x14ac:dyDescent="0.3">
      <c r="A28" s="395" t="s">
        <v>399</v>
      </c>
      <c r="B28" s="398"/>
      <c r="C28" s="406">
        <v>1922646726.1493511</v>
      </c>
      <c r="D28" s="406">
        <v>3199327974.9748859</v>
      </c>
      <c r="E28" s="406">
        <v>3463697213.2424946</v>
      </c>
      <c r="F28" s="406">
        <v>2572757881.6171117</v>
      </c>
      <c r="G28" s="406">
        <v>1783261360.5178392</v>
      </c>
    </row>
    <row r="29" spans="1:7" x14ac:dyDescent="0.3">
      <c r="A29" s="400" t="s">
        <v>400</v>
      </c>
      <c r="B29" s="398"/>
      <c r="C29" s="406"/>
      <c r="D29" s="406"/>
      <c r="E29" s="406"/>
      <c r="F29" s="406"/>
      <c r="G29" s="406"/>
    </row>
    <row r="30" spans="1:7" x14ac:dyDescent="0.3">
      <c r="A30" s="401" t="s">
        <v>401</v>
      </c>
      <c r="B30" s="398"/>
      <c r="C30" s="406"/>
      <c r="D30" s="406"/>
      <c r="E30" s="406"/>
      <c r="F30" s="406">
        <v>-23563551</v>
      </c>
      <c r="G30" s="406"/>
    </row>
    <row r="31" spans="1:7" x14ac:dyDescent="0.3">
      <c r="A31" s="395" t="s">
        <v>402</v>
      </c>
      <c r="B31" s="398"/>
      <c r="C31" s="406">
        <v>23675211.047142144</v>
      </c>
      <c r="D31" s="406">
        <v>277102336.0846436</v>
      </c>
      <c r="E31" s="406">
        <v>253577094.46761402</v>
      </c>
      <c r="F31" s="406">
        <v>350816119.22154611</v>
      </c>
      <c r="G31" s="406">
        <v>51101615.794347793</v>
      </c>
    </row>
    <row r="32" spans="1:7" ht="17.25" thickBot="1" x14ac:dyDescent="0.35">
      <c r="A32" s="402" t="s">
        <v>403</v>
      </c>
      <c r="B32" s="403"/>
      <c r="C32" s="407">
        <v>1898971515.1022091</v>
      </c>
      <c r="D32" s="407">
        <v>2922225638.8902426</v>
      </c>
      <c r="E32" s="407">
        <v>3210120118.7748804</v>
      </c>
      <c r="F32" s="407">
        <v>2245505313.3955655</v>
      </c>
      <c r="G32" s="407">
        <v>1732159744.7234914</v>
      </c>
    </row>
  </sheetData>
  <mergeCells count="1">
    <mergeCell ref="A1:C1"/>
  </mergeCells>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14</vt:i4>
      </vt:variant>
      <vt:variant>
        <vt:lpstr>이름이 지정된 범위</vt:lpstr>
      </vt:variant>
      <vt:variant>
        <vt:i4>4</vt:i4>
      </vt:variant>
    </vt:vector>
  </HeadingPairs>
  <TitlesOfParts>
    <vt:vector size="18" baseType="lpstr">
      <vt:lpstr>오디텍_반도체부문</vt:lpstr>
      <vt:lpstr>매출원가율 관련(전체)</vt:lpstr>
      <vt:lpstr>재료비 관련</vt:lpstr>
      <vt:lpstr>backdata&gt;</vt:lpstr>
      <vt:lpstr>2023 원장 피벗</vt:lpstr>
      <vt:lpstr>2024</vt:lpstr>
      <vt:lpstr>2025(반도체)</vt:lpstr>
      <vt:lpstr>2026(반도체)</vt:lpstr>
      <vt:lpstr>부문별 재고</vt:lpstr>
      <vt:lpstr>제조원가명세서(전체)</vt:lpstr>
      <vt:lpstr>제조원가명세서(반도체)</vt:lpstr>
      <vt:lpstr>제조원가명세서(상품)</vt:lpstr>
      <vt:lpstr>반도체_제조</vt:lpstr>
      <vt:lpstr>반도체_상품</vt:lpstr>
      <vt:lpstr>'제조원가명세서(반도체)'!Print_Area</vt:lpstr>
      <vt:lpstr>'제조원가명세서(상품)'!Print_Area</vt:lpstr>
      <vt:lpstr>'제조원가명세서(반도체)'!Print_Titles</vt:lpstr>
      <vt:lpstr>'제조원가명세서(상품)'!Print_Titles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다.최수민</dc:creator>
  <cp:lastModifiedBy>다.최수민</cp:lastModifiedBy>
  <dcterms:created xsi:type="dcterms:W3CDTF">2024-02-07T05:57:30Z</dcterms:created>
  <dcterms:modified xsi:type="dcterms:W3CDTF">2024-03-06T09:03:22Z</dcterms:modified>
</cp:coreProperties>
</file>